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xr:revisionPtr revIDLastSave="170" documentId="8_{8F3005D8-64D5-4228-B850-0A1FE48E6657}" xr6:coauthVersionLast="47" xr6:coauthVersionMax="47" xr10:uidLastSave="{B2DCD60F-23B1-4834-99D8-2C364D9B11ED}"/>
  <bookViews>
    <workbookView xWindow="-110" yWindow="-110" windowWidth="19420" windowHeight="10300" tabRatio="807" xr2:uid="{FBFA0B24-B0B0-4415-A503-687F470D643E}"/>
  </bookViews>
  <sheets>
    <sheet name="Cover Page" sheetId="74" r:id="rId1"/>
    <sheet name="Read Me" sheetId="26" r:id="rId2"/>
    <sheet name="COU &amp; OES Information" sheetId="32" r:id="rId3"/>
    <sheet name="TRI Releases per OES" sheetId="41" r:id="rId4"/>
    <sheet name="Releases per TRI Facility" sheetId="56" r:id="rId5"/>
    <sheet name="TRI Facility Information" sheetId="28" r:id="rId6"/>
    <sheet name="Processed TRI Data" sheetId="73" r:id="rId7"/>
    <sheet name="TRI Data in Utility Worksheet" sheetId="55" r:id="rId8"/>
    <sheet name="Raw TRI Data" sheetId="30" r:id="rId9"/>
    <sheet name="TRI Form R or A" sheetId="47" r:id="rId10"/>
    <sheet name="TRI to CDR Crosswalk" sheetId="67" r:id="rId11"/>
    <sheet name="CDR Industrial Sectors" sheetId="71" r:id="rId12"/>
    <sheet name="Industry Sector Crosswalk" sheetId="50" r:id="rId13"/>
    <sheet name="2017-2022 NAICS" sheetId="24" r:id="rId14"/>
    <sheet name="TRI Crosswalk codes" sheetId="61" r:id="rId15"/>
  </sheets>
  <definedNames>
    <definedName name="_2017NEI_Nonpoint_TSCA_Chem_List">#REF!</definedName>
    <definedName name="_2017NEI_tsca_chemicals_wSCCdetail_Query">#REF!</definedName>
    <definedName name="_AtRisk_SimSetting_AutomaticResultsDisplayMode" localSheetId="0" hidden="1">0</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0" hidden="1">100</definedName>
    <definedName name="_AtRisk_SimSetting_ConvergenceTestingPeriod" hidden="1">10</definedName>
    <definedName name="_AtRisk_SimSetting_ConvergenceTolerance" localSheetId="0" hidden="1">0.03</definedName>
    <definedName name="_AtRisk_SimSetting_ConvergenceTolerance" hidden="1">0.01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localSheetId="0" hidden="1">0</definedName>
    <definedName name="_AtRisk_SimSetting_MacroRecalculationBehavior" hidden="1">1</definedName>
    <definedName name="_AtRisk_SimSetting_MaxAutoIterations" hidden="1">50000</definedName>
    <definedName name="_AtRisk_SimSetting_MultipleCPUCount" localSheetId="13" hidden="1">8</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13" hidden="1">2</definedName>
    <definedName name="_AtRisk_SimSetting_MultipleCPUMode" localSheetId="0" hidden="1">1</definedName>
    <definedName name="_AtRisk_SimSetting_MultipleCPUMode" hidden="1">2</definedName>
    <definedName name="_AtRisk_SimSetting_MultipleCPUModeV8" localSheetId="13"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3" hidden="1">'2017-2022 NAICS'!$A$1:$K$2202</definedName>
    <definedName name="_xlnm._FilterDatabase" localSheetId="11" hidden="1">'CDR Industrial Sectors'!$A$1:$C$69</definedName>
    <definedName name="_xlnm._FilterDatabase" localSheetId="2" hidden="1">'COU &amp; OES Information'!$A$1:$H$10</definedName>
    <definedName name="_xlnm._FilterDatabase" localSheetId="6" hidden="1">'Processed TRI Data'!$A$1:$EK$1545</definedName>
    <definedName name="_xlnm._FilterDatabase" localSheetId="8" hidden="1">'Raw TRI Data'!$A$1:$EL$1545</definedName>
    <definedName name="_xlnm._FilterDatabase" localSheetId="1" hidden="1">'Read Me'!$A$1:$B$20</definedName>
    <definedName name="_xlnm._FilterDatabase" localSheetId="4" hidden="1">'Releases per TRI Facility'!$A$1:$AH$53</definedName>
    <definedName name="_xlnm._FilterDatabase" localSheetId="14" hidden="1">'TRI Crosswalk codes'!$A$1:$E$54</definedName>
    <definedName name="_xlnm._FilterDatabase" localSheetId="7" hidden="1">'TRI Data in Utility Worksheet'!$A$2:$BL$636</definedName>
    <definedName name="_xlnm._FilterDatabase" localSheetId="5" hidden="1">'TRI Facility Information'!$A$1:$W$27</definedName>
    <definedName name="_xlnm._FilterDatabase" localSheetId="9" hidden="1">'TRI Form R or A'!$A$1:$I$1</definedName>
    <definedName name="_xlnm._FilterDatabase" localSheetId="3" hidden="1">'TRI Releases per OES'!$A$2:$T$54</definedName>
    <definedName name="_xlnm._FilterDatabase" localSheetId="10" hidden="1">'TRI to CDR Crosswalk'!$A$1:$K$312</definedName>
    <definedName name="AT">#REF!</definedName>
    <definedName name="AT_50th_non_cancer">#REF!</definedName>
    <definedName name="AT_50th_non_cancer_DC">#REF!</definedName>
    <definedName name="AT_95th_non_cancer">#REF!</definedName>
    <definedName name="AT_95th_non_cancer_DC">#REF!</definedName>
    <definedName name="AT_AC">#REF!</definedName>
    <definedName name="AT_AC_DC">#REF!</definedName>
    <definedName name="AT_ADC_high">#REF!</definedName>
    <definedName name="AT_ADC_mid">#REF!</definedName>
    <definedName name="AT_cancer">#REF!</definedName>
    <definedName name="AT_cancer_DC">#REF!</definedName>
    <definedName name="AT_LADC">#REF!</definedName>
    <definedName name="AWD">#REF!</definedName>
    <definedName name="AWD_DC_50th">#REF!</definedName>
    <definedName name="AWD_DC_95th">#REF!</definedName>
    <definedName name="CASRN">#REF!</definedName>
    <definedName name="ED">#REF!</definedName>
    <definedName name="ED_AC">#REF!</definedName>
    <definedName name="ED_AC_DC">#REF!</definedName>
    <definedName name="ED_chronic">#REF!</definedName>
    <definedName name="ED_chronic_DC">#REF!</definedName>
    <definedName name="EF">#REF!</definedName>
    <definedName name="EG">#REF!</definedName>
    <definedName name="Pal_Workbook_GUID" hidden="1">"SK39RLEDQA2L46YW8H5SUKN3"</definedName>
    <definedName name="RiskAfterRecalcMacro" localSheetId="0" hidden="1">""</definedName>
    <definedName name="RiskAfterRecalcMacro" hidden="1">"'PERC_Dry Cleaner Model_4.9.2019.xlsm'!RK4Solver.RK4Solver"</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13"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13" hidden="1">FALSE</definedName>
    <definedName name="RiskUseMultipleCPUs" localSheetId="0" hidden="1">TRUE</definedName>
    <definedName name="RiskUseMultipleCPUs" hidden="1">FALSE</definedName>
    <definedName name="what">#REF!</definedName>
    <definedName name="WY_50th">#REF!</definedName>
    <definedName name="WY_50th_DC">#REF!</definedName>
    <definedName name="WY_95th">#REF!</definedName>
    <definedName name="WY_95th_DC">#REF!</definedName>
    <definedName name="WY_high">#REF!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8" l="1"/>
  <c r="B26" i="28"/>
  <c r="B25" i="28"/>
  <c r="B24" i="28"/>
  <c r="B23" i="28"/>
  <c r="B22" i="28"/>
  <c r="B21" i="28"/>
  <c r="B20" i="28"/>
  <c r="B19" i="28"/>
  <c r="B18" i="28"/>
  <c r="B17" i="28"/>
  <c r="B16" i="28"/>
  <c r="B15" i="28"/>
  <c r="B14" i="28"/>
  <c r="B13" i="28"/>
  <c r="B12" i="28"/>
  <c r="B11" i="28"/>
  <c r="B10" i="28"/>
  <c r="B9" i="28"/>
  <c r="B8" i="28"/>
  <c r="B7" i="28"/>
  <c r="B6" i="28"/>
  <c r="B5" i="28"/>
  <c r="B4" i="28"/>
  <c r="B3" i="28"/>
  <c r="B2" i="28"/>
  <c r="O14" i="41"/>
  <c r="O13" i="41"/>
  <c r="O54" i="41"/>
  <c r="N54" i="41"/>
  <c r="M54" i="41"/>
  <c r="T54" i="41"/>
  <c r="K54" i="41" a="1"/>
  <c r="K54" i="41" s="1"/>
  <c r="S54" i="41" s="1"/>
  <c r="R54" i="41"/>
  <c r="I54" i="41" a="1"/>
  <c r="I54" i="41" s="1"/>
  <c r="Q54" i="41" s="1"/>
  <c r="G54" i="41"/>
  <c r="O53" i="41"/>
  <c r="N53" i="41"/>
  <c r="M53" i="41"/>
  <c r="L53" i="41" a="1"/>
  <c r="L53" i="41" s="1"/>
  <c r="T53" i="41" s="1"/>
  <c r="K53" i="41" a="1"/>
  <c r="K53" i="41" s="1"/>
  <c r="S53" i="41" s="1"/>
  <c r="J53" i="41" a="1"/>
  <c r="J53" i="41" s="1"/>
  <c r="R53" i="41" s="1"/>
  <c r="I53" i="41" a="1"/>
  <c r="I53" i="41" s="1"/>
  <c r="Q53" i="41" s="1"/>
  <c r="G53" i="41"/>
  <c r="O46" i="41"/>
  <c r="N46" i="41"/>
  <c r="M46" i="41"/>
  <c r="L46" i="41" a="1"/>
  <c r="L46" i="41" s="1"/>
  <c r="T46" i="41" s="1"/>
  <c r="K46" i="41" a="1"/>
  <c r="K46" i="41" s="1"/>
  <c r="S46" i="41" s="1"/>
  <c r="J46" i="41" a="1"/>
  <c r="J46" i="41" s="1"/>
  <c r="R46" i="41" s="1"/>
  <c r="I46" i="41" a="1"/>
  <c r="I46" i="41" s="1"/>
  <c r="Q46" i="41" s="1"/>
  <c r="G46" i="41"/>
  <c r="O45" i="41"/>
  <c r="N45" i="41"/>
  <c r="M45" i="41"/>
  <c r="L45" i="41" a="1"/>
  <c r="L45" i="41" s="1"/>
  <c r="T45" i="41" s="1"/>
  <c r="K45" i="41" a="1"/>
  <c r="K45" i="41" s="1"/>
  <c r="S45" i="41" s="1"/>
  <c r="J45" i="41" a="1"/>
  <c r="J45" i="41" s="1"/>
  <c r="R45" i="41" s="1"/>
  <c r="I45" i="41" a="1"/>
  <c r="I45" i="41" s="1"/>
  <c r="Q45" i="41" s="1"/>
  <c r="G45" i="41"/>
  <c r="O38" i="41"/>
  <c r="N38" i="41"/>
  <c r="M38" i="41"/>
  <c r="L38" i="41" a="1"/>
  <c r="L38" i="41" s="1"/>
  <c r="T38" i="41" s="1"/>
  <c r="K38" i="41" a="1"/>
  <c r="K38" i="41" s="1"/>
  <c r="S38" i="41" s="1"/>
  <c r="J38" i="41" a="1"/>
  <c r="J38" i="41" s="1"/>
  <c r="R38" i="41" s="1"/>
  <c r="I38" i="41" a="1"/>
  <c r="I38" i="41" s="1"/>
  <c r="Q38" i="41" s="1"/>
  <c r="G38" i="41"/>
  <c r="O37" i="41"/>
  <c r="N37" i="41"/>
  <c r="M37" i="41"/>
  <c r="T37" i="41"/>
  <c r="K37" i="41" a="1"/>
  <c r="K37" i="41" s="1"/>
  <c r="S37" i="41" s="1"/>
  <c r="R37" i="41"/>
  <c r="I37" i="41" a="1"/>
  <c r="I37" i="41" s="1"/>
  <c r="Q37" i="41" s="1"/>
  <c r="G37" i="41"/>
  <c r="O30" i="41"/>
  <c r="N30" i="41"/>
  <c r="M30" i="41"/>
  <c r="L30" i="41" a="1"/>
  <c r="L30" i="41" s="1"/>
  <c r="T30" i="41" s="1"/>
  <c r="K30" i="41" a="1"/>
  <c r="K30" i="41" s="1"/>
  <c r="S30" i="41" s="1"/>
  <c r="J30" i="41" a="1"/>
  <c r="J30" i="41" s="1"/>
  <c r="R30" i="41" s="1"/>
  <c r="I30" i="41" a="1"/>
  <c r="I30" i="41" s="1"/>
  <c r="Q30" i="41" s="1"/>
  <c r="G30" i="41"/>
  <c r="O29" i="41"/>
  <c r="N29" i="41"/>
  <c r="M29" i="41"/>
  <c r="L29" i="41" a="1"/>
  <c r="L29" i="41" s="1"/>
  <c r="T29" i="41" s="1"/>
  <c r="K29" i="41" a="1"/>
  <c r="K29" i="41" s="1"/>
  <c r="S29" i="41" s="1"/>
  <c r="J29" i="41" a="1"/>
  <c r="J29" i="41" s="1"/>
  <c r="R29" i="41" s="1"/>
  <c r="I29" i="41" a="1"/>
  <c r="I29" i="41" s="1"/>
  <c r="Q29" i="41" s="1"/>
  <c r="G29" i="41"/>
  <c r="L14" i="41" a="1"/>
  <c r="L14" i="41" s="1"/>
  <c r="L13" i="41" a="1"/>
  <c r="L13" i="41" s="1"/>
  <c r="J14" i="41" a="1"/>
  <c r="J14" i="41" s="1"/>
  <c r="J13" i="41" a="1"/>
  <c r="J13" i="41" s="1"/>
  <c r="L22" i="41" a="1"/>
  <c r="L22" i="41" s="1"/>
  <c r="T22" i="41" s="1"/>
  <c r="L21" i="41" a="1"/>
  <c r="L21" i="41" s="1"/>
  <c r="T21" i="41" s="1"/>
  <c r="J22" i="41" a="1"/>
  <c r="J22" i="41" s="1"/>
  <c r="R22" i="41" s="1"/>
  <c r="J21" i="41" a="1"/>
  <c r="J21" i="41" s="1"/>
  <c r="R21" i="41" s="1"/>
  <c r="O22" i="41"/>
  <c r="O21" i="41"/>
  <c r="I13" i="41" a="1"/>
  <c r="I13" i="41" s="1"/>
  <c r="I22" i="41" a="1"/>
  <c r="I22" i="41" s="1"/>
  <c r="Q22" i="41" s="1"/>
  <c r="I21" i="41" a="1"/>
  <c r="I21" i="41" s="1"/>
  <c r="Q21" i="41" s="1"/>
  <c r="K22" i="41" a="1"/>
  <c r="K22" i="41" s="1"/>
  <c r="S22" i="41" s="1"/>
  <c r="K21" i="41" a="1"/>
  <c r="K21" i="41" s="1"/>
  <c r="S21" i="41" s="1"/>
  <c r="I14" i="41" a="1"/>
  <c r="I14" i="41" s="1"/>
  <c r="K14" i="41" a="1"/>
  <c r="K14" i="41" s="1"/>
  <c r="K13" i="41" a="1"/>
  <c r="K13" i="41" s="1"/>
  <c r="W105" i="73"/>
  <c r="W104" i="73"/>
  <c r="W103" i="73"/>
  <c r="W102" i="73"/>
  <c r="W101" i="73"/>
  <c r="W100" i="73"/>
  <c r="W99" i="73"/>
  <c r="W98" i="73"/>
  <c r="W97" i="73"/>
  <c r="W96" i="73"/>
  <c r="W95" i="73"/>
  <c r="W94" i="73"/>
  <c r="W93" i="73"/>
  <c r="W92" i="73"/>
  <c r="W91" i="73"/>
  <c r="W90" i="73"/>
  <c r="W89" i="73"/>
  <c r="W88" i="73"/>
  <c r="W87" i="73"/>
  <c r="W86" i="73"/>
  <c r="W85" i="73"/>
  <c r="W84" i="73"/>
  <c r="W83" i="73"/>
  <c r="W82" i="73"/>
  <c r="W81" i="73"/>
  <c r="W80" i="73"/>
  <c r="W79" i="73"/>
  <c r="W78" i="73"/>
  <c r="W77" i="73"/>
  <c r="W76" i="73"/>
  <c r="W75" i="73"/>
  <c r="W74" i="73"/>
  <c r="W73" i="73"/>
  <c r="W72" i="73"/>
  <c r="W71" i="73"/>
  <c r="W70" i="73"/>
  <c r="W69" i="73"/>
  <c r="W68" i="73"/>
  <c r="W67" i="73"/>
  <c r="W66" i="73"/>
  <c r="W65" i="73"/>
  <c r="W64" i="73"/>
  <c r="W63" i="73"/>
  <c r="W62" i="73"/>
  <c r="W61" i="73"/>
  <c r="W60" i="73"/>
  <c r="W59" i="73"/>
  <c r="W58" i="73"/>
  <c r="W57" i="73"/>
  <c r="W56" i="73"/>
  <c r="W55" i="73"/>
  <c r="W54" i="73"/>
  <c r="W53" i="73"/>
  <c r="W52" i="73"/>
  <c r="W51" i="73"/>
  <c r="W50" i="73"/>
  <c r="W49" i="73"/>
  <c r="W48" i="73"/>
  <c r="W47" i="73"/>
  <c r="W46" i="73"/>
  <c r="W45" i="73"/>
  <c r="W44" i="73"/>
  <c r="W43" i="73"/>
  <c r="W42" i="73"/>
  <c r="W41" i="73"/>
  <c r="W40" i="73"/>
  <c r="W39" i="73"/>
  <c r="W38" i="73"/>
  <c r="H53" i="41" s="1"/>
  <c r="W37" i="73"/>
  <c r="W36" i="73"/>
  <c r="W35" i="73"/>
  <c r="W34" i="73"/>
  <c r="W33" i="73"/>
  <c r="W32" i="73"/>
  <c r="W31" i="73"/>
  <c r="W30" i="73"/>
  <c r="W29" i="73"/>
  <c r="W28" i="73"/>
  <c r="W27" i="73"/>
  <c r="W26" i="73"/>
  <c r="W25" i="73"/>
  <c r="W24" i="73"/>
  <c r="W23" i="73"/>
  <c r="W22" i="73"/>
  <c r="W21" i="73"/>
  <c r="W20" i="73"/>
  <c r="W19" i="73"/>
  <c r="W18" i="73"/>
  <c r="W17" i="73"/>
  <c r="W16" i="73"/>
  <c r="W15" i="73"/>
  <c r="W14" i="73"/>
  <c r="W13" i="73"/>
  <c r="W12" i="73"/>
  <c r="W11" i="73"/>
  <c r="W10" i="73"/>
  <c r="W9" i="73"/>
  <c r="W8" i="73"/>
  <c r="W7" i="73"/>
  <c r="W6" i="73"/>
  <c r="W5" i="73"/>
  <c r="W4" i="73"/>
  <c r="W3" i="73"/>
  <c r="W2" i="73"/>
  <c r="T105" i="73"/>
  <c r="T104" i="73"/>
  <c r="T103" i="73"/>
  <c r="T102" i="73"/>
  <c r="T101" i="73"/>
  <c r="T100" i="73"/>
  <c r="T99" i="73"/>
  <c r="T98" i="73"/>
  <c r="T97" i="73"/>
  <c r="T96" i="73"/>
  <c r="T95" i="73"/>
  <c r="T94" i="73"/>
  <c r="T93" i="73"/>
  <c r="T92" i="73"/>
  <c r="T91" i="73"/>
  <c r="T90" i="73"/>
  <c r="T89" i="73"/>
  <c r="T88" i="73"/>
  <c r="T87" i="73"/>
  <c r="T86" i="73"/>
  <c r="T85" i="73"/>
  <c r="T84" i="73"/>
  <c r="T83" i="73"/>
  <c r="T82" i="73"/>
  <c r="T81" i="73"/>
  <c r="T80" i="73"/>
  <c r="T79" i="73"/>
  <c r="T78" i="73"/>
  <c r="T77" i="73"/>
  <c r="T76" i="73"/>
  <c r="T75" i="73"/>
  <c r="T74" i="73"/>
  <c r="T73" i="73"/>
  <c r="T72" i="73"/>
  <c r="T71" i="73"/>
  <c r="T70" i="73"/>
  <c r="T69" i="73"/>
  <c r="T68" i="73"/>
  <c r="T67" i="73"/>
  <c r="T66" i="73"/>
  <c r="T65" i="73"/>
  <c r="T64" i="73"/>
  <c r="T63" i="73"/>
  <c r="T62" i="73"/>
  <c r="T61" i="73"/>
  <c r="T60" i="73"/>
  <c r="T59" i="73"/>
  <c r="T58" i="73"/>
  <c r="T57" i="73"/>
  <c r="T56" i="73"/>
  <c r="T55" i="73"/>
  <c r="T54" i="73"/>
  <c r="T53" i="73"/>
  <c r="T52" i="73"/>
  <c r="T51" i="73"/>
  <c r="T50" i="73"/>
  <c r="T49" i="73"/>
  <c r="T48" i="73"/>
  <c r="T47" i="73"/>
  <c r="T46" i="73"/>
  <c r="T45" i="73"/>
  <c r="T44" i="73"/>
  <c r="T43" i="73"/>
  <c r="T42" i="73"/>
  <c r="T41" i="73"/>
  <c r="T40" i="73"/>
  <c r="T39" i="73"/>
  <c r="T38" i="73"/>
  <c r="T37" i="73"/>
  <c r="T36" i="73"/>
  <c r="T35" i="73"/>
  <c r="T34" i="73"/>
  <c r="T33" i="73"/>
  <c r="T32" i="73"/>
  <c r="T31" i="73"/>
  <c r="T30" i="73"/>
  <c r="T29" i="73"/>
  <c r="T28" i="73"/>
  <c r="T27" i="73"/>
  <c r="T26" i="73"/>
  <c r="T25" i="73"/>
  <c r="T24" i="73"/>
  <c r="T23" i="73"/>
  <c r="T22" i="73"/>
  <c r="T21" i="73"/>
  <c r="T20" i="73"/>
  <c r="T19" i="73"/>
  <c r="T18" i="73"/>
  <c r="T17" i="73"/>
  <c r="T16" i="73"/>
  <c r="T15" i="73"/>
  <c r="T14" i="73"/>
  <c r="T13" i="73"/>
  <c r="T12" i="73"/>
  <c r="T11" i="73"/>
  <c r="T10" i="73"/>
  <c r="T9" i="73"/>
  <c r="T8" i="73"/>
  <c r="T7" i="73"/>
  <c r="T6" i="73"/>
  <c r="T5" i="73"/>
  <c r="T4" i="73"/>
  <c r="T3" i="73"/>
  <c r="T2" i="73"/>
  <c r="N22" i="41"/>
  <c r="N21" i="41"/>
  <c r="N14" i="41"/>
  <c r="N13" i="41"/>
  <c r="M14" i="41"/>
  <c r="M13" i="41"/>
  <c r="M22" i="41"/>
  <c r="M21" i="41"/>
  <c r="G14" i="41"/>
  <c r="G13" i="41"/>
  <c r="G22" i="41"/>
  <c r="G21" i="41"/>
  <c r="H22" i="41" l="1"/>
  <c r="H14" i="41"/>
  <c r="H37" i="41"/>
  <c r="H29" i="41"/>
  <c r="H30" i="41"/>
  <c r="H54" i="41"/>
  <c r="H45" i="41"/>
  <c r="H13" i="41"/>
  <c r="H21" i="41"/>
  <c r="H46" i="41"/>
  <c r="H38" i="41"/>
  <c r="E2" i="32" a="1"/>
  <c r="E2" i="32" s="1"/>
  <c r="CA28" i="55"/>
  <c r="CA27" i="55"/>
  <c r="CA26" i="55"/>
  <c r="CA25" i="55"/>
  <c r="CA24" i="55"/>
  <c r="CA23" i="55"/>
  <c r="CA22" i="55"/>
  <c r="CA21" i="55"/>
  <c r="CA20" i="55"/>
  <c r="CA19" i="55"/>
  <c r="CA18" i="55"/>
  <c r="CA17" i="55"/>
  <c r="CA16" i="55"/>
  <c r="CA15" i="55"/>
  <c r="CA14" i="55"/>
  <c r="CA13" i="55"/>
  <c r="CA12" i="55"/>
  <c r="CA11" i="55"/>
  <c r="CA10" i="55"/>
  <c r="CA9" i="55"/>
  <c r="CA8" i="55"/>
  <c r="CA7" i="55"/>
  <c r="CA6" i="55"/>
  <c r="CA5" i="55"/>
  <c r="CA4" i="55"/>
  <c r="CA3" i="55"/>
  <c r="BQ28" i="55" l="1"/>
  <c r="BQ27" i="55"/>
  <c r="BQ26" i="55"/>
  <c r="BQ25" i="55"/>
  <c r="BQ24" i="55"/>
  <c r="BQ23" i="55"/>
  <c r="BQ22" i="55"/>
  <c r="BQ21" i="55"/>
  <c r="BQ20" i="55"/>
  <c r="BQ19" i="55"/>
  <c r="BQ18" i="55"/>
  <c r="BQ17" i="55"/>
  <c r="BQ16" i="55"/>
  <c r="BQ15" i="55"/>
  <c r="BQ14" i="55"/>
  <c r="BQ13" i="55"/>
  <c r="BQ12" i="55"/>
  <c r="BQ11" i="55"/>
  <c r="BQ10" i="55"/>
  <c r="BQ9" i="55"/>
  <c r="BQ8" i="55"/>
  <c r="BQ7" i="55"/>
  <c r="BQ6" i="55"/>
  <c r="BQ5" i="55"/>
  <c r="BQ4" i="55"/>
  <c r="BQ3" i="55"/>
  <c r="C6" i="56"/>
  <c r="C19" i="56"/>
  <c r="C18" i="56"/>
  <c r="C17" i="56"/>
  <c r="C16" i="56"/>
  <c r="C15" i="56"/>
  <c r="C14" i="56"/>
  <c r="C13" i="56"/>
  <c r="C12" i="56"/>
  <c r="C11" i="56"/>
  <c r="C30" i="56"/>
  <c r="C29" i="56"/>
  <c r="C28" i="56"/>
  <c r="C27" i="56"/>
  <c r="C26" i="56"/>
  <c r="C25" i="56"/>
  <c r="C24" i="56"/>
  <c r="C36" i="56"/>
  <c r="C35" i="56"/>
  <c r="C52" i="56"/>
  <c r="C46" i="56"/>
  <c r="C45" i="56"/>
  <c r="C44" i="56"/>
  <c r="C42" i="56"/>
  <c r="C41" i="56"/>
  <c r="C43" i="56"/>
  <c r="X52" i="56"/>
  <c r="AH52" i="56"/>
  <c r="F52" i="56"/>
  <c r="D52" i="56"/>
  <c r="B52" i="56"/>
  <c r="A52" i="56"/>
  <c r="X36" i="56"/>
  <c r="X35" i="56"/>
  <c r="X19" i="56"/>
  <c r="X18" i="56"/>
  <c r="X17" i="56"/>
  <c r="X16" i="56"/>
  <c r="X15" i="56"/>
  <c r="X14" i="56"/>
  <c r="X13" i="56"/>
  <c r="X12" i="56"/>
  <c r="X11" i="56"/>
  <c r="K26" i="55" a="1"/>
  <c r="K26" i="55" s="1"/>
  <c r="F54" i="41"/>
  <c r="E54" i="41"/>
  <c r="D54" i="41"/>
  <c r="C54" i="41"/>
  <c r="B54" i="41"/>
  <c r="F53" i="41"/>
  <c r="E53" i="41"/>
  <c r="D53" i="41"/>
  <c r="C53" i="41"/>
  <c r="B53" i="41"/>
  <c r="F46" i="41"/>
  <c r="E46" i="41"/>
  <c r="D46" i="41"/>
  <c r="C46" i="41"/>
  <c r="B46" i="41"/>
  <c r="F45" i="41"/>
  <c r="E45" i="41"/>
  <c r="D45" i="41"/>
  <c r="C45" i="41"/>
  <c r="B45" i="41"/>
  <c r="F38" i="41"/>
  <c r="E38" i="41"/>
  <c r="D38" i="41"/>
  <c r="C38" i="41"/>
  <c r="B38" i="41"/>
  <c r="F37" i="41"/>
  <c r="E37" i="41"/>
  <c r="D37" i="41"/>
  <c r="C37" i="41"/>
  <c r="B37" i="41"/>
  <c r="B29" i="41"/>
  <c r="C29" i="41"/>
  <c r="D29" i="41"/>
  <c r="E29" i="41"/>
  <c r="F29" i="41"/>
  <c r="B30" i="41"/>
  <c r="C30" i="41"/>
  <c r="D30" i="41"/>
  <c r="E30" i="41"/>
  <c r="F30" i="41"/>
  <c r="B21" i="41"/>
  <c r="C21" i="41"/>
  <c r="D21" i="41"/>
  <c r="E21" i="41"/>
  <c r="F21" i="41"/>
  <c r="B22" i="41"/>
  <c r="C22" i="41"/>
  <c r="D22" i="41"/>
  <c r="E22" i="41"/>
  <c r="F22" i="41"/>
  <c r="F14" i="41"/>
  <c r="E14" i="41"/>
  <c r="D14" i="41"/>
  <c r="C14" i="41"/>
  <c r="B14" i="41"/>
  <c r="F13" i="41"/>
  <c r="E13" i="41"/>
  <c r="D13" i="41"/>
  <c r="C13" i="41"/>
  <c r="B13" i="41"/>
  <c r="AH36" i="56" l="1"/>
  <c r="F36" i="56"/>
  <c r="D36" i="56"/>
  <c r="B36" i="56"/>
  <c r="A36" i="56"/>
  <c r="AH35" i="56"/>
  <c r="F35" i="56"/>
  <c r="D35" i="56"/>
  <c r="B35" i="56"/>
  <c r="A35" i="56"/>
  <c r="AH30" i="56"/>
  <c r="X30" i="56"/>
  <c r="F30" i="56"/>
  <c r="AH29" i="56"/>
  <c r="X29" i="56"/>
  <c r="P29" i="56"/>
  <c r="F29" i="56"/>
  <c r="AH28" i="56"/>
  <c r="X28" i="56"/>
  <c r="F28" i="56"/>
  <c r="AH27" i="56"/>
  <c r="X27" i="56"/>
  <c r="F27" i="56"/>
  <c r="AH26" i="56"/>
  <c r="X26" i="56"/>
  <c r="F26" i="56"/>
  <c r="AH25" i="56"/>
  <c r="X25" i="56"/>
  <c r="F25" i="56"/>
  <c r="D30" i="56"/>
  <c r="B30" i="56"/>
  <c r="A30" i="56"/>
  <c r="D29" i="56"/>
  <c r="B29" i="56"/>
  <c r="A29" i="56"/>
  <c r="D28" i="56"/>
  <c r="B28" i="56"/>
  <c r="A28" i="56"/>
  <c r="D27" i="56"/>
  <c r="B27" i="56"/>
  <c r="A27" i="56"/>
  <c r="D26" i="56"/>
  <c r="B26" i="56"/>
  <c r="A26" i="56"/>
  <c r="D25" i="56"/>
  <c r="B25" i="56"/>
  <c r="A25" i="56"/>
  <c r="AH19" i="56"/>
  <c r="AH18" i="56"/>
  <c r="AH17" i="56"/>
  <c r="AH16" i="56"/>
  <c r="AH15" i="56"/>
  <c r="AH14" i="56"/>
  <c r="AH13" i="56"/>
  <c r="AH12" i="56"/>
  <c r="AH11" i="56"/>
  <c r="D19" i="56"/>
  <c r="B19" i="56"/>
  <c r="A19" i="56"/>
  <c r="D18" i="56"/>
  <c r="B18" i="56"/>
  <c r="A18" i="56"/>
  <c r="D17" i="56"/>
  <c r="B17" i="56"/>
  <c r="A17" i="56"/>
  <c r="D16" i="56"/>
  <c r="B16" i="56"/>
  <c r="A16" i="56"/>
  <c r="D15" i="56"/>
  <c r="B15" i="56"/>
  <c r="A15" i="56"/>
  <c r="D14" i="56"/>
  <c r="B14" i="56"/>
  <c r="A14" i="56"/>
  <c r="D13" i="56"/>
  <c r="B13" i="56"/>
  <c r="A13" i="56"/>
  <c r="D12" i="56"/>
  <c r="B12" i="56"/>
  <c r="A12" i="56"/>
  <c r="F19" i="56"/>
  <c r="F18" i="56"/>
  <c r="F17" i="56"/>
  <c r="F16" i="56"/>
  <c r="F15" i="56"/>
  <c r="F14" i="56"/>
  <c r="F13" i="56"/>
  <c r="F12" i="56"/>
  <c r="F11" i="56"/>
  <c r="A11" i="56"/>
  <c r="B11" i="56"/>
  <c r="D11" i="56"/>
  <c r="EK1545" i="73" l="1"/>
  <c r="EJ1545" i="73"/>
  <c r="EI1545" i="73"/>
  <c r="EH1545" i="73"/>
  <c r="EG1545" i="73"/>
  <c r="EF1545" i="73"/>
  <c r="EE1545" i="73"/>
  <c r="ED1545" i="73"/>
  <c r="EC1545" i="73"/>
  <c r="EB1545" i="73"/>
  <c r="EA1545" i="73"/>
  <c r="DZ1545" i="73"/>
  <c r="DY1545" i="73"/>
  <c r="DX1545" i="73"/>
  <c r="DW1545" i="73"/>
  <c r="DV1545" i="73"/>
  <c r="DU1545" i="73"/>
  <c r="DT1545" i="73"/>
  <c r="DS1545" i="73"/>
  <c r="DR1545" i="73"/>
  <c r="DQ1545" i="73"/>
  <c r="DP1545" i="73"/>
  <c r="DO1545" i="73"/>
  <c r="DN1545" i="73"/>
  <c r="DM1545" i="73"/>
  <c r="DL1545" i="73"/>
  <c r="DK1545" i="73"/>
  <c r="DJ1545" i="73"/>
  <c r="DI1545" i="73"/>
  <c r="DH1545" i="73"/>
  <c r="DG1545" i="73"/>
  <c r="DF1545" i="73"/>
  <c r="DE1545" i="73"/>
  <c r="DD1545" i="73"/>
  <c r="DC1545" i="73"/>
  <c r="DB1545" i="73"/>
  <c r="DA1545" i="73"/>
  <c r="CZ1545" i="73"/>
  <c r="CY1545" i="73"/>
  <c r="CX1545" i="73"/>
  <c r="CW1545" i="73"/>
  <c r="CV1545" i="73"/>
  <c r="CU1545" i="73"/>
  <c r="CT1545" i="73"/>
  <c r="CS1545" i="73"/>
  <c r="CR1545" i="73"/>
  <c r="CQ1545" i="73"/>
  <c r="CP1545" i="73"/>
  <c r="CO1545" i="73"/>
  <c r="CN1545" i="73"/>
  <c r="CM1545" i="73"/>
  <c r="CL1545" i="73"/>
  <c r="CK1545" i="73"/>
  <c r="CJ1545" i="73"/>
  <c r="EK1544" i="73"/>
  <c r="EJ1544" i="73"/>
  <c r="EI1544" i="73"/>
  <c r="EH1544" i="73"/>
  <c r="EG1544" i="73"/>
  <c r="EF1544" i="73"/>
  <c r="EE1544" i="73"/>
  <c r="ED1544" i="73"/>
  <c r="EC1544" i="73"/>
  <c r="EB1544" i="73"/>
  <c r="EA1544" i="73"/>
  <c r="DZ1544" i="73"/>
  <c r="DY1544" i="73"/>
  <c r="DX1544" i="73"/>
  <c r="DW1544" i="73"/>
  <c r="DV1544" i="73"/>
  <c r="DU1544" i="73"/>
  <c r="DT1544" i="73"/>
  <c r="DS1544" i="73"/>
  <c r="DR1544" i="73"/>
  <c r="DQ1544" i="73"/>
  <c r="DP1544" i="73"/>
  <c r="DO1544" i="73"/>
  <c r="DN1544" i="73"/>
  <c r="DM1544" i="73"/>
  <c r="DL1544" i="73"/>
  <c r="DK1544" i="73"/>
  <c r="DJ1544" i="73"/>
  <c r="DI1544" i="73"/>
  <c r="DH1544" i="73"/>
  <c r="DG1544" i="73"/>
  <c r="DF1544" i="73"/>
  <c r="DE1544" i="73"/>
  <c r="DD1544" i="73"/>
  <c r="DC1544" i="73"/>
  <c r="DB1544" i="73"/>
  <c r="DA1544" i="73"/>
  <c r="CZ1544" i="73"/>
  <c r="CY1544" i="73"/>
  <c r="CX1544" i="73"/>
  <c r="CW1544" i="73"/>
  <c r="CV1544" i="73"/>
  <c r="CU1544" i="73"/>
  <c r="CT1544" i="73"/>
  <c r="CS1544" i="73"/>
  <c r="CR1544" i="73"/>
  <c r="CQ1544" i="73"/>
  <c r="CP1544" i="73"/>
  <c r="CO1544" i="73"/>
  <c r="CN1544" i="73"/>
  <c r="CM1544" i="73"/>
  <c r="CL1544" i="73"/>
  <c r="CK1544" i="73"/>
  <c r="CJ1544" i="73"/>
  <c r="EK1543" i="73"/>
  <c r="EJ1543" i="73"/>
  <c r="EI1543" i="73"/>
  <c r="EH1543" i="73"/>
  <c r="EG1543" i="73"/>
  <c r="EF1543" i="73"/>
  <c r="EE1543" i="73"/>
  <c r="ED1543" i="73"/>
  <c r="EC1543" i="73"/>
  <c r="EB1543" i="73"/>
  <c r="EA1543" i="73"/>
  <c r="DZ1543" i="73"/>
  <c r="DY1543" i="73"/>
  <c r="DX1543" i="73"/>
  <c r="DW1543" i="73"/>
  <c r="DV1543" i="73"/>
  <c r="DU1543" i="73"/>
  <c r="DT1543" i="73"/>
  <c r="DS1543" i="73"/>
  <c r="DR1543" i="73"/>
  <c r="DQ1543" i="73"/>
  <c r="DP1543" i="73"/>
  <c r="DO1543" i="73"/>
  <c r="DN1543" i="73"/>
  <c r="DM1543" i="73"/>
  <c r="DL1543" i="73"/>
  <c r="DK1543" i="73"/>
  <c r="DJ1543" i="73"/>
  <c r="DI1543" i="73"/>
  <c r="DH1543" i="73"/>
  <c r="DG1543" i="73"/>
  <c r="DF1543" i="73"/>
  <c r="DE1543" i="73"/>
  <c r="DD1543" i="73"/>
  <c r="DC1543" i="73"/>
  <c r="DB1543" i="73"/>
  <c r="DA1543" i="73"/>
  <c r="CZ1543" i="73"/>
  <c r="CY1543" i="73"/>
  <c r="CX1543" i="73"/>
  <c r="CW1543" i="73"/>
  <c r="CV1543" i="73"/>
  <c r="CU1543" i="73"/>
  <c r="CT1543" i="73"/>
  <c r="CS1543" i="73"/>
  <c r="CR1543" i="73"/>
  <c r="CQ1543" i="73"/>
  <c r="CP1543" i="73"/>
  <c r="CO1543" i="73"/>
  <c r="CN1543" i="73"/>
  <c r="CM1543" i="73"/>
  <c r="CL1543" i="73"/>
  <c r="CK1543" i="73"/>
  <c r="CJ1543" i="73"/>
  <c r="EK1542" i="73"/>
  <c r="EJ1542" i="73"/>
  <c r="EI1542" i="73"/>
  <c r="EH1542" i="73"/>
  <c r="EG1542" i="73"/>
  <c r="EF1542" i="73"/>
  <c r="EE1542" i="73"/>
  <c r="ED1542" i="73"/>
  <c r="EC1542" i="73"/>
  <c r="EB1542" i="73"/>
  <c r="EA1542" i="73"/>
  <c r="DZ1542" i="73"/>
  <c r="DY1542" i="73"/>
  <c r="DX1542" i="73"/>
  <c r="DW1542" i="73"/>
  <c r="DV1542" i="73"/>
  <c r="DU1542" i="73"/>
  <c r="DT1542" i="73"/>
  <c r="DS1542" i="73"/>
  <c r="DR1542" i="73"/>
  <c r="DQ1542" i="73"/>
  <c r="DP1542" i="73"/>
  <c r="DO1542" i="73"/>
  <c r="DN1542" i="73"/>
  <c r="DM1542" i="73"/>
  <c r="DL1542" i="73"/>
  <c r="DK1542" i="73"/>
  <c r="DJ1542" i="73"/>
  <c r="DI1542" i="73"/>
  <c r="DH1542" i="73"/>
  <c r="DG1542" i="73"/>
  <c r="DF1542" i="73"/>
  <c r="DE1542" i="73"/>
  <c r="DD1542" i="73"/>
  <c r="DC1542" i="73"/>
  <c r="DB1542" i="73"/>
  <c r="DA1542" i="73"/>
  <c r="CZ1542" i="73"/>
  <c r="CY1542" i="73"/>
  <c r="CX1542" i="73"/>
  <c r="CW1542" i="73"/>
  <c r="CV1542" i="73"/>
  <c r="CU1542" i="73"/>
  <c r="CT1542" i="73"/>
  <c r="CS1542" i="73"/>
  <c r="CR1542" i="73"/>
  <c r="CQ1542" i="73"/>
  <c r="CP1542" i="73"/>
  <c r="CO1542" i="73"/>
  <c r="CN1542" i="73"/>
  <c r="CM1542" i="73"/>
  <c r="CL1542" i="73"/>
  <c r="CK1542" i="73"/>
  <c r="CJ1542" i="73"/>
  <c r="EK1541" i="73"/>
  <c r="EJ1541" i="73"/>
  <c r="EI1541" i="73"/>
  <c r="EH1541" i="73"/>
  <c r="EG1541" i="73"/>
  <c r="EF1541" i="73"/>
  <c r="EE1541" i="73"/>
  <c r="ED1541" i="73"/>
  <c r="EC1541" i="73"/>
  <c r="EB1541" i="73"/>
  <c r="EA1541" i="73"/>
  <c r="DZ1541" i="73"/>
  <c r="DY1541" i="73"/>
  <c r="DX1541" i="73"/>
  <c r="DW1541" i="73"/>
  <c r="DV1541" i="73"/>
  <c r="DU1541" i="73"/>
  <c r="DT1541" i="73"/>
  <c r="DS1541" i="73"/>
  <c r="DR1541" i="73"/>
  <c r="DQ1541" i="73"/>
  <c r="DP1541" i="73"/>
  <c r="DO1541" i="73"/>
  <c r="DN1541" i="73"/>
  <c r="DM1541" i="73"/>
  <c r="DL1541" i="73"/>
  <c r="DK1541" i="73"/>
  <c r="DJ1541" i="73"/>
  <c r="DI1541" i="73"/>
  <c r="DH1541" i="73"/>
  <c r="DG1541" i="73"/>
  <c r="DF1541" i="73"/>
  <c r="DE1541" i="73"/>
  <c r="DD1541" i="73"/>
  <c r="DC1541" i="73"/>
  <c r="DB1541" i="73"/>
  <c r="DA1541" i="73"/>
  <c r="CZ1541" i="73"/>
  <c r="CY1541" i="73"/>
  <c r="CX1541" i="73"/>
  <c r="CW1541" i="73"/>
  <c r="CV1541" i="73"/>
  <c r="CU1541" i="73"/>
  <c r="CT1541" i="73"/>
  <c r="CS1541" i="73"/>
  <c r="CR1541" i="73"/>
  <c r="CQ1541" i="73"/>
  <c r="CP1541" i="73"/>
  <c r="CO1541" i="73"/>
  <c r="CN1541" i="73"/>
  <c r="CM1541" i="73"/>
  <c r="CL1541" i="73"/>
  <c r="CK1541" i="73"/>
  <c r="CJ1541" i="73"/>
  <c r="EK1540" i="73"/>
  <c r="EJ1540" i="73"/>
  <c r="EI1540" i="73"/>
  <c r="EH1540" i="73"/>
  <c r="EG1540" i="73"/>
  <c r="EF1540" i="73"/>
  <c r="EE1540" i="73"/>
  <c r="ED1540" i="73"/>
  <c r="EC1540" i="73"/>
  <c r="EB1540" i="73"/>
  <c r="EA1540" i="73"/>
  <c r="DZ1540" i="73"/>
  <c r="DY1540" i="73"/>
  <c r="DX1540" i="73"/>
  <c r="DW1540" i="73"/>
  <c r="DV1540" i="73"/>
  <c r="DU1540" i="73"/>
  <c r="DT1540" i="73"/>
  <c r="DS1540" i="73"/>
  <c r="DR1540" i="73"/>
  <c r="DQ1540" i="73"/>
  <c r="DP1540" i="73"/>
  <c r="DO1540" i="73"/>
  <c r="DN1540" i="73"/>
  <c r="DM1540" i="73"/>
  <c r="DL1540" i="73"/>
  <c r="DK1540" i="73"/>
  <c r="DJ1540" i="73"/>
  <c r="DI1540" i="73"/>
  <c r="DH1540" i="73"/>
  <c r="DG1540" i="73"/>
  <c r="DF1540" i="73"/>
  <c r="DE1540" i="73"/>
  <c r="DD1540" i="73"/>
  <c r="DC1540" i="73"/>
  <c r="DB1540" i="73"/>
  <c r="DA1540" i="73"/>
  <c r="CZ1540" i="73"/>
  <c r="CY1540" i="73"/>
  <c r="CX1540" i="73"/>
  <c r="CW1540" i="73"/>
  <c r="CV1540" i="73"/>
  <c r="CU1540" i="73"/>
  <c r="CT1540" i="73"/>
  <c r="CS1540" i="73"/>
  <c r="CR1540" i="73"/>
  <c r="CQ1540" i="73"/>
  <c r="CP1540" i="73"/>
  <c r="CO1540" i="73"/>
  <c r="CN1540" i="73"/>
  <c r="CM1540" i="73"/>
  <c r="CL1540" i="73"/>
  <c r="CK1540" i="73"/>
  <c r="CJ1540" i="73"/>
  <c r="EK1539" i="73"/>
  <c r="EJ1539" i="73"/>
  <c r="EI1539" i="73"/>
  <c r="EH1539" i="73"/>
  <c r="EG1539" i="73"/>
  <c r="EF1539" i="73"/>
  <c r="EE1539" i="73"/>
  <c r="ED1539" i="73"/>
  <c r="EC1539" i="73"/>
  <c r="EB1539" i="73"/>
  <c r="EA1539" i="73"/>
  <c r="DZ1539" i="73"/>
  <c r="DY1539" i="73"/>
  <c r="DX1539" i="73"/>
  <c r="DW1539" i="73"/>
  <c r="DV1539" i="73"/>
  <c r="DU1539" i="73"/>
  <c r="DT1539" i="73"/>
  <c r="DS1539" i="73"/>
  <c r="DR1539" i="73"/>
  <c r="DQ1539" i="73"/>
  <c r="DP1539" i="73"/>
  <c r="DO1539" i="73"/>
  <c r="DN1539" i="73"/>
  <c r="DM1539" i="73"/>
  <c r="DL1539" i="73"/>
  <c r="DK1539" i="73"/>
  <c r="DJ1539" i="73"/>
  <c r="DI1539" i="73"/>
  <c r="DH1539" i="73"/>
  <c r="DG1539" i="73"/>
  <c r="DF1539" i="73"/>
  <c r="DE1539" i="73"/>
  <c r="DD1539" i="73"/>
  <c r="DC1539" i="73"/>
  <c r="DB1539" i="73"/>
  <c r="DA1539" i="73"/>
  <c r="CZ1539" i="73"/>
  <c r="CY1539" i="73"/>
  <c r="CX1539" i="73"/>
  <c r="CW1539" i="73"/>
  <c r="CV1539" i="73"/>
  <c r="CU1539" i="73"/>
  <c r="CT1539" i="73"/>
  <c r="CS1539" i="73"/>
  <c r="CR1539" i="73"/>
  <c r="CQ1539" i="73"/>
  <c r="CP1539" i="73"/>
  <c r="CO1539" i="73"/>
  <c r="CN1539" i="73"/>
  <c r="CM1539" i="73"/>
  <c r="CL1539" i="73"/>
  <c r="CK1539" i="73"/>
  <c r="CJ1539" i="73"/>
  <c r="EK1538" i="73"/>
  <c r="EJ1538" i="73"/>
  <c r="EI1538" i="73"/>
  <c r="EH1538" i="73"/>
  <c r="EG1538" i="73"/>
  <c r="EF1538" i="73"/>
  <c r="EE1538" i="73"/>
  <c r="ED1538" i="73"/>
  <c r="EC1538" i="73"/>
  <c r="EB1538" i="73"/>
  <c r="EA1538" i="73"/>
  <c r="DZ1538" i="73"/>
  <c r="DY1538" i="73"/>
  <c r="DX1538" i="73"/>
  <c r="DW1538" i="73"/>
  <c r="DV1538" i="73"/>
  <c r="DU1538" i="73"/>
  <c r="DT1538" i="73"/>
  <c r="DS1538" i="73"/>
  <c r="DR1538" i="73"/>
  <c r="DQ1538" i="73"/>
  <c r="DP1538" i="73"/>
  <c r="DO1538" i="73"/>
  <c r="DN1538" i="73"/>
  <c r="DM1538" i="73"/>
  <c r="DL1538" i="73"/>
  <c r="DK1538" i="73"/>
  <c r="DJ1538" i="73"/>
  <c r="DI1538" i="73"/>
  <c r="DH1538" i="73"/>
  <c r="DG1538" i="73"/>
  <c r="DF1538" i="73"/>
  <c r="DE1538" i="73"/>
  <c r="DD1538" i="73"/>
  <c r="DC1538" i="73"/>
  <c r="DB1538" i="73"/>
  <c r="DA1538" i="73"/>
  <c r="CZ1538" i="73"/>
  <c r="CY1538" i="73"/>
  <c r="CX1538" i="73"/>
  <c r="CW1538" i="73"/>
  <c r="CV1538" i="73"/>
  <c r="CU1538" i="73"/>
  <c r="CT1538" i="73"/>
  <c r="CS1538" i="73"/>
  <c r="CR1538" i="73"/>
  <c r="CQ1538" i="73"/>
  <c r="CP1538" i="73"/>
  <c r="CO1538" i="73"/>
  <c r="CN1538" i="73"/>
  <c r="CM1538" i="73"/>
  <c r="CL1538" i="73"/>
  <c r="CK1538" i="73"/>
  <c r="CJ1538" i="73"/>
  <c r="EK1537" i="73"/>
  <c r="EJ1537" i="73"/>
  <c r="EI1537" i="73"/>
  <c r="EH1537" i="73"/>
  <c r="EG1537" i="73"/>
  <c r="EF1537" i="73"/>
  <c r="EE1537" i="73"/>
  <c r="ED1537" i="73"/>
  <c r="EC1537" i="73"/>
  <c r="EB1537" i="73"/>
  <c r="EA1537" i="73"/>
  <c r="DZ1537" i="73"/>
  <c r="DY1537" i="73"/>
  <c r="DX1537" i="73"/>
  <c r="DW1537" i="73"/>
  <c r="DV1537" i="73"/>
  <c r="DU1537" i="73"/>
  <c r="DT1537" i="73"/>
  <c r="DS1537" i="73"/>
  <c r="DR1537" i="73"/>
  <c r="DQ1537" i="73"/>
  <c r="DP1537" i="73"/>
  <c r="DO1537" i="73"/>
  <c r="DN1537" i="73"/>
  <c r="DM1537" i="73"/>
  <c r="DL1537" i="73"/>
  <c r="DK1537" i="73"/>
  <c r="DJ1537" i="73"/>
  <c r="DI1537" i="73"/>
  <c r="DH1537" i="73"/>
  <c r="DG1537" i="73"/>
  <c r="DF1537" i="73"/>
  <c r="DE1537" i="73"/>
  <c r="DD1537" i="73"/>
  <c r="DC1537" i="73"/>
  <c r="DB1537" i="73"/>
  <c r="DA1537" i="73"/>
  <c r="CZ1537" i="73"/>
  <c r="CY1537" i="73"/>
  <c r="CX1537" i="73"/>
  <c r="CW1537" i="73"/>
  <c r="CV1537" i="73"/>
  <c r="CU1537" i="73"/>
  <c r="CT1537" i="73"/>
  <c r="CS1537" i="73"/>
  <c r="CR1537" i="73"/>
  <c r="CQ1537" i="73"/>
  <c r="CP1537" i="73"/>
  <c r="CO1537" i="73"/>
  <c r="CN1537" i="73"/>
  <c r="CM1537" i="73"/>
  <c r="CL1537" i="73"/>
  <c r="CK1537" i="73"/>
  <c r="CJ1537" i="73"/>
  <c r="EK1536" i="73"/>
  <c r="EJ1536" i="73"/>
  <c r="EI1536" i="73"/>
  <c r="EH1536" i="73"/>
  <c r="EG1536" i="73"/>
  <c r="EF1536" i="73"/>
  <c r="EE1536" i="73"/>
  <c r="ED1536" i="73"/>
  <c r="EC1536" i="73"/>
  <c r="EB1536" i="73"/>
  <c r="EA1536" i="73"/>
  <c r="DZ1536" i="73"/>
  <c r="DY1536" i="73"/>
  <c r="DX1536" i="73"/>
  <c r="DW1536" i="73"/>
  <c r="DV1536" i="73"/>
  <c r="DU1536" i="73"/>
  <c r="DT1536" i="73"/>
  <c r="DS1536" i="73"/>
  <c r="DR1536" i="73"/>
  <c r="DQ1536" i="73"/>
  <c r="DP1536" i="73"/>
  <c r="DO1536" i="73"/>
  <c r="DN1536" i="73"/>
  <c r="DM1536" i="73"/>
  <c r="DL1536" i="73"/>
  <c r="DK1536" i="73"/>
  <c r="DJ1536" i="73"/>
  <c r="DI1536" i="73"/>
  <c r="DH1536" i="73"/>
  <c r="DG1536" i="73"/>
  <c r="DF1536" i="73"/>
  <c r="DE1536" i="73"/>
  <c r="DD1536" i="73"/>
  <c r="DC1536" i="73"/>
  <c r="DB1536" i="73"/>
  <c r="DA1536" i="73"/>
  <c r="CZ1536" i="73"/>
  <c r="CY1536" i="73"/>
  <c r="CX1536" i="73"/>
  <c r="CW1536" i="73"/>
  <c r="CV1536" i="73"/>
  <c r="CU1536" i="73"/>
  <c r="CT1536" i="73"/>
  <c r="CS1536" i="73"/>
  <c r="CR1536" i="73"/>
  <c r="CQ1536" i="73"/>
  <c r="CP1536" i="73"/>
  <c r="CO1536" i="73"/>
  <c r="CN1536" i="73"/>
  <c r="CM1536" i="73"/>
  <c r="CL1536" i="73"/>
  <c r="CK1536" i="73"/>
  <c r="CJ1536" i="73"/>
  <c r="EK1535" i="73"/>
  <c r="EJ1535" i="73"/>
  <c r="EI1535" i="73"/>
  <c r="EH1535" i="73"/>
  <c r="EG1535" i="73"/>
  <c r="EF1535" i="73"/>
  <c r="EE1535" i="73"/>
  <c r="ED1535" i="73"/>
  <c r="EC1535" i="73"/>
  <c r="EB1535" i="73"/>
  <c r="EA1535" i="73"/>
  <c r="DZ1535" i="73"/>
  <c r="DY1535" i="73"/>
  <c r="DX1535" i="73"/>
  <c r="DW1535" i="73"/>
  <c r="DV1535" i="73"/>
  <c r="DU1535" i="73"/>
  <c r="DT1535" i="73"/>
  <c r="DS1535" i="73"/>
  <c r="DR1535" i="73"/>
  <c r="DQ1535" i="73"/>
  <c r="DP1535" i="73"/>
  <c r="DO1535" i="73"/>
  <c r="DN1535" i="73"/>
  <c r="DM1535" i="73"/>
  <c r="DL1535" i="73"/>
  <c r="DK1535" i="73"/>
  <c r="DJ1535" i="73"/>
  <c r="DI1535" i="73"/>
  <c r="DH1535" i="73"/>
  <c r="DG1535" i="73"/>
  <c r="DF1535" i="73"/>
  <c r="DE1535" i="73"/>
  <c r="DD1535" i="73"/>
  <c r="DC1535" i="73"/>
  <c r="DB1535" i="73"/>
  <c r="DA1535" i="73"/>
  <c r="CZ1535" i="73"/>
  <c r="CY1535" i="73"/>
  <c r="CX1535" i="73"/>
  <c r="CW1535" i="73"/>
  <c r="CV1535" i="73"/>
  <c r="CU1535" i="73"/>
  <c r="CT1535" i="73"/>
  <c r="CS1535" i="73"/>
  <c r="CR1535" i="73"/>
  <c r="CQ1535" i="73"/>
  <c r="CP1535" i="73"/>
  <c r="CO1535" i="73"/>
  <c r="CN1535" i="73"/>
  <c r="CM1535" i="73"/>
  <c r="CL1535" i="73"/>
  <c r="CK1535" i="73"/>
  <c r="CJ1535" i="73"/>
  <c r="EK1534" i="73"/>
  <c r="EJ1534" i="73"/>
  <c r="EI1534" i="73"/>
  <c r="EH1534" i="73"/>
  <c r="EG1534" i="73"/>
  <c r="EF1534" i="73"/>
  <c r="EE1534" i="73"/>
  <c r="ED1534" i="73"/>
  <c r="EC1534" i="73"/>
  <c r="EB1534" i="73"/>
  <c r="EA1534" i="73"/>
  <c r="DZ1534" i="73"/>
  <c r="DY1534" i="73"/>
  <c r="DX1534" i="73"/>
  <c r="DW1534" i="73"/>
  <c r="DV1534" i="73"/>
  <c r="DU1534" i="73"/>
  <c r="DT1534" i="73"/>
  <c r="DS1534" i="73"/>
  <c r="DR1534" i="73"/>
  <c r="DQ1534" i="73"/>
  <c r="DP1534" i="73"/>
  <c r="DO1534" i="73"/>
  <c r="DN1534" i="73"/>
  <c r="DM1534" i="73"/>
  <c r="DL1534" i="73"/>
  <c r="DK1534" i="73"/>
  <c r="DJ1534" i="73"/>
  <c r="DI1534" i="73"/>
  <c r="DH1534" i="73"/>
  <c r="DG1534" i="73"/>
  <c r="DF1534" i="73"/>
  <c r="DE1534" i="73"/>
  <c r="DD1534" i="73"/>
  <c r="DC1534" i="73"/>
  <c r="DB1534" i="73"/>
  <c r="DA1534" i="73"/>
  <c r="CZ1534" i="73"/>
  <c r="CY1534" i="73"/>
  <c r="CX1534" i="73"/>
  <c r="CW1534" i="73"/>
  <c r="CV1534" i="73"/>
  <c r="CU1534" i="73"/>
  <c r="CT1534" i="73"/>
  <c r="CS1534" i="73"/>
  <c r="CR1534" i="73"/>
  <c r="CQ1534" i="73"/>
  <c r="CP1534" i="73"/>
  <c r="CO1534" i="73"/>
  <c r="CN1534" i="73"/>
  <c r="CM1534" i="73"/>
  <c r="CL1534" i="73"/>
  <c r="CK1534" i="73"/>
  <c r="CJ1534" i="73"/>
  <c r="EK1533" i="73"/>
  <c r="EJ1533" i="73"/>
  <c r="EI1533" i="73"/>
  <c r="EH1533" i="73"/>
  <c r="EG1533" i="73"/>
  <c r="EF1533" i="73"/>
  <c r="EE1533" i="73"/>
  <c r="ED1533" i="73"/>
  <c r="EC1533" i="73"/>
  <c r="EB1533" i="73"/>
  <c r="EA1533" i="73"/>
  <c r="DZ1533" i="73"/>
  <c r="DY1533" i="73"/>
  <c r="DX1533" i="73"/>
  <c r="DW1533" i="73"/>
  <c r="DV1533" i="73"/>
  <c r="DU1533" i="73"/>
  <c r="DT1533" i="73"/>
  <c r="DS1533" i="73"/>
  <c r="DR1533" i="73"/>
  <c r="DQ1533" i="73"/>
  <c r="DP1533" i="73"/>
  <c r="DO1533" i="73"/>
  <c r="DN1533" i="73"/>
  <c r="DM1533" i="73"/>
  <c r="DL1533" i="73"/>
  <c r="DK1533" i="73"/>
  <c r="DJ1533" i="73"/>
  <c r="DI1533" i="73"/>
  <c r="DH1533" i="73"/>
  <c r="DG1533" i="73"/>
  <c r="DF1533" i="73"/>
  <c r="DE1533" i="73"/>
  <c r="DD1533" i="73"/>
  <c r="DC1533" i="73"/>
  <c r="DB1533" i="73"/>
  <c r="DA1533" i="73"/>
  <c r="CZ1533" i="73"/>
  <c r="CY1533" i="73"/>
  <c r="CX1533" i="73"/>
  <c r="CW1533" i="73"/>
  <c r="CV1533" i="73"/>
  <c r="CU1533" i="73"/>
  <c r="CT1533" i="73"/>
  <c r="CS1533" i="73"/>
  <c r="CR1533" i="73"/>
  <c r="CQ1533" i="73"/>
  <c r="CP1533" i="73"/>
  <c r="CO1533" i="73"/>
  <c r="CN1533" i="73"/>
  <c r="CM1533" i="73"/>
  <c r="CL1533" i="73"/>
  <c r="CK1533" i="73"/>
  <c r="CJ1533" i="73"/>
  <c r="EK1532" i="73"/>
  <c r="EJ1532" i="73"/>
  <c r="EI1532" i="73"/>
  <c r="EH1532" i="73"/>
  <c r="EG1532" i="73"/>
  <c r="EF1532" i="73"/>
  <c r="EE1532" i="73"/>
  <c r="ED1532" i="73"/>
  <c r="EC1532" i="73"/>
  <c r="EB1532" i="73"/>
  <c r="EA1532" i="73"/>
  <c r="DZ1532" i="73"/>
  <c r="DY1532" i="73"/>
  <c r="DX1532" i="73"/>
  <c r="DW1532" i="73"/>
  <c r="DV1532" i="73"/>
  <c r="DU1532" i="73"/>
  <c r="DT1532" i="73"/>
  <c r="DS1532" i="73"/>
  <c r="DR1532" i="73"/>
  <c r="DQ1532" i="73"/>
  <c r="DP1532" i="73"/>
  <c r="DO1532" i="73"/>
  <c r="DN1532" i="73"/>
  <c r="DM1532" i="73"/>
  <c r="DL1532" i="73"/>
  <c r="DK1532" i="73"/>
  <c r="DJ1532" i="73"/>
  <c r="DI1532" i="73"/>
  <c r="DH1532" i="73"/>
  <c r="DG1532" i="73"/>
  <c r="DF1532" i="73"/>
  <c r="DE1532" i="73"/>
  <c r="DD1532" i="73"/>
  <c r="DC1532" i="73"/>
  <c r="DB1532" i="73"/>
  <c r="DA1532" i="73"/>
  <c r="CZ1532" i="73"/>
  <c r="CY1532" i="73"/>
  <c r="CX1532" i="73"/>
  <c r="CW1532" i="73"/>
  <c r="CV1532" i="73"/>
  <c r="CU1532" i="73"/>
  <c r="CT1532" i="73"/>
  <c r="CS1532" i="73"/>
  <c r="CR1532" i="73"/>
  <c r="CQ1532" i="73"/>
  <c r="CP1532" i="73"/>
  <c r="CO1532" i="73"/>
  <c r="CN1532" i="73"/>
  <c r="CM1532" i="73"/>
  <c r="CL1532" i="73"/>
  <c r="CK1532" i="73"/>
  <c r="CJ1532" i="73"/>
  <c r="EK1531" i="73"/>
  <c r="EJ1531" i="73"/>
  <c r="EI1531" i="73"/>
  <c r="EH1531" i="73"/>
  <c r="EG1531" i="73"/>
  <c r="EF1531" i="73"/>
  <c r="EE1531" i="73"/>
  <c r="ED1531" i="73"/>
  <c r="EC1531" i="73"/>
  <c r="EB1531" i="73"/>
  <c r="EA1531" i="73"/>
  <c r="DZ1531" i="73"/>
  <c r="DY1531" i="73"/>
  <c r="DX1531" i="73"/>
  <c r="DW1531" i="73"/>
  <c r="DV1531" i="73"/>
  <c r="DU1531" i="73"/>
  <c r="DT1531" i="73"/>
  <c r="DS1531" i="73"/>
  <c r="DR1531" i="73"/>
  <c r="DQ1531" i="73"/>
  <c r="DP1531" i="73"/>
  <c r="DO1531" i="73"/>
  <c r="DN1531" i="73"/>
  <c r="DM1531" i="73"/>
  <c r="DL1531" i="73"/>
  <c r="DK1531" i="73"/>
  <c r="DJ1531" i="73"/>
  <c r="DI1531" i="73"/>
  <c r="DH1531" i="73"/>
  <c r="DG1531" i="73"/>
  <c r="DF1531" i="73"/>
  <c r="DE1531" i="73"/>
  <c r="DD1531" i="73"/>
  <c r="DC1531" i="73"/>
  <c r="DB1531" i="73"/>
  <c r="DA1531" i="73"/>
  <c r="CZ1531" i="73"/>
  <c r="CY1531" i="73"/>
  <c r="CX1531" i="73"/>
  <c r="CW1531" i="73"/>
  <c r="CV1531" i="73"/>
  <c r="CU1531" i="73"/>
  <c r="CT1531" i="73"/>
  <c r="CS1531" i="73"/>
  <c r="CR1531" i="73"/>
  <c r="CQ1531" i="73"/>
  <c r="CP1531" i="73"/>
  <c r="CO1531" i="73"/>
  <c r="CN1531" i="73"/>
  <c r="CM1531" i="73"/>
  <c r="CL1531" i="73"/>
  <c r="CK1531" i="73"/>
  <c r="CJ1531" i="73"/>
  <c r="EK1530" i="73"/>
  <c r="EJ1530" i="73"/>
  <c r="EI1530" i="73"/>
  <c r="EH1530" i="73"/>
  <c r="EG1530" i="73"/>
  <c r="EF1530" i="73"/>
  <c r="EE1530" i="73"/>
  <c r="ED1530" i="73"/>
  <c r="EC1530" i="73"/>
  <c r="EB1530" i="73"/>
  <c r="EA1530" i="73"/>
  <c r="DZ1530" i="73"/>
  <c r="DY1530" i="73"/>
  <c r="DX1530" i="73"/>
  <c r="DW1530" i="73"/>
  <c r="DV1530" i="73"/>
  <c r="DU1530" i="73"/>
  <c r="DT1530" i="73"/>
  <c r="DS1530" i="73"/>
  <c r="DR1530" i="73"/>
  <c r="DQ1530" i="73"/>
  <c r="DP1530" i="73"/>
  <c r="DO1530" i="73"/>
  <c r="DN1530" i="73"/>
  <c r="DM1530" i="73"/>
  <c r="DL1530" i="73"/>
  <c r="DK1530" i="73"/>
  <c r="DJ1530" i="73"/>
  <c r="DI1530" i="73"/>
  <c r="DH1530" i="73"/>
  <c r="DG1530" i="73"/>
  <c r="DF1530" i="73"/>
  <c r="DE1530" i="73"/>
  <c r="DD1530" i="73"/>
  <c r="DC1530" i="73"/>
  <c r="DB1530" i="73"/>
  <c r="DA1530" i="73"/>
  <c r="CZ1530" i="73"/>
  <c r="CY1530" i="73"/>
  <c r="CX1530" i="73"/>
  <c r="CW1530" i="73"/>
  <c r="CV1530" i="73"/>
  <c r="CU1530" i="73"/>
  <c r="CT1530" i="73"/>
  <c r="CS1530" i="73"/>
  <c r="CR1530" i="73"/>
  <c r="CQ1530" i="73"/>
  <c r="CP1530" i="73"/>
  <c r="CO1530" i="73"/>
  <c r="CN1530" i="73"/>
  <c r="CM1530" i="73"/>
  <c r="CL1530" i="73"/>
  <c r="CK1530" i="73"/>
  <c r="CJ1530" i="73"/>
  <c r="EK1529" i="73"/>
  <c r="EJ1529" i="73"/>
  <c r="EI1529" i="73"/>
  <c r="EH1529" i="73"/>
  <c r="EG1529" i="73"/>
  <c r="EF1529" i="73"/>
  <c r="EE1529" i="73"/>
  <c r="ED1529" i="73"/>
  <c r="EC1529" i="73"/>
  <c r="EB1529" i="73"/>
  <c r="EA1529" i="73"/>
  <c r="DZ1529" i="73"/>
  <c r="DY1529" i="73"/>
  <c r="DX1529" i="73"/>
  <c r="DW1529" i="73"/>
  <c r="DV1529" i="73"/>
  <c r="DU1529" i="73"/>
  <c r="DT1529" i="73"/>
  <c r="DS1529" i="73"/>
  <c r="DR1529" i="73"/>
  <c r="DQ1529" i="73"/>
  <c r="DP1529" i="73"/>
  <c r="DO1529" i="73"/>
  <c r="DN1529" i="73"/>
  <c r="DM1529" i="73"/>
  <c r="DL1529" i="73"/>
  <c r="DK1529" i="73"/>
  <c r="DJ1529" i="73"/>
  <c r="DI1529" i="73"/>
  <c r="DH1529" i="73"/>
  <c r="DG1529" i="73"/>
  <c r="DF1529" i="73"/>
  <c r="DE1529" i="73"/>
  <c r="DD1529" i="73"/>
  <c r="DC1529" i="73"/>
  <c r="DB1529" i="73"/>
  <c r="DA1529" i="73"/>
  <c r="CZ1529" i="73"/>
  <c r="CY1529" i="73"/>
  <c r="CX1529" i="73"/>
  <c r="CW1529" i="73"/>
  <c r="CV1529" i="73"/>
  <c r="CU1529" i="73"/>
  <c r="CT1529" i="73"/>
  <c r="CS1529" i="73"/>
  <c r="CR1529" i="73"/>
  <c r="CQ1529" i="73"/>
  <c r="CP1529" i="73"/>
  <c r="CO1529" i="73"/>
  <c r="CN1529" i="73"/>
  <c r="CM1529" i="73"/>
  <c r="CL1529" i="73"/>
  <c r="CK1529" i="73"/>
  <c r="CJ1529" i="73"/>
  <c r="EK1528" i="73"/>
  <c r="EJ1528" i="73"/>
  <c r="EI1528" i="73"/>
  <c r="EH1528" i="73"/>
  <c r="EG1528" i="73"/>
  <c r="EF1528" i="73"/>
  <c r="EE1528" i="73"/>
  <c r="ED1528" i="73"/>
  <c r="EC1528" i="73"/>
  <c r="EB1528" i="73"/>
  <c r="EA1528" i="73"/>
  <c r="DZ1528" i="73"/>
  <c r="DY1528" i="73"/>
  <c r="DX1528" i="73"/>
  <c r="DW1528" i="73"/>
  <c r="DV1528" i="73"/>
  <c r="DU1528" i="73"/>
  <c r="DT1528" i="73"/>
  <c r="DS1528" i="73"/>
  <c r="DR1528" i="73"/>
  <c r="DQ1528" i="73"/>
  <c r="DP1528" i="73"/>
  <c r="DO1528" i="73"/>
  <c r="DN1528" i="73"/>
  <c r="DM1528" i="73"/>
  <c r="DL1528" i="73"/>
  <c r="DK1528" i="73"/>
  <c r="DJ1528" i="73"/>
  <c r="DI1528" i="73"/>
  <c r="DH1528" i="73"/>
  <c r="DG1528" i="73"/>
  <c r="DF1528" i="73"/>
  <c r="DE1528" i="73"/>
  <c r="DD1528" i="73"/>
  <c r="DC1528" i="73"/>
  <c r="DB1528" i="73"/>
  <c r="DA1528" i="73"/>
  <c r="CZ1528" i="73"/>
  <c r="CY1528" i="73"/>
  <c r="CX1528" i="73"/>
  <c r="CW1528" i="73"/>
  <c r="CV1528" i="73"/>
  <c r="CU1528" i="73"/>
  <c r="CT1528" i="73"/>
  <c r="CS1528" i="73"/>
  <c r="CR1528" i="73"/>
  <c r="CQ1528" i="73"/>
  <c r="CP1528" i="73"/>
  <c r="CO1528" i="73"/>
  <c r="CN1528" i="73"/>
  <c r="CM1528" i="73"/>
  <c r="CL1528" i="73"/>
  <c r="CK1528" i="73"/>
  <c r="CJ1528" i="73"/>
  <c r="EK1527" i="73"/>
  <c r="EJ1527" i="73"/>
  <c r="EI1527" i="73"/>
  <c r="EH1527" i="73"/>
  <c r="EG1527" i="73"/>
  <c r="EF1527" i="73"/>
  <c r="EE1527" i="73"/>
  <c r="ED1527" i="73"/>
  <c r="EC1527" i="73"/>
  <c r="EB1527" i="73"/>
  <c r="EA1527" i="73"/>
  <c r="DZ1527" i="73"/>
  <c r="DY1527" i="73"/>
  <c r="DX1527" i="73"/>
  <c r="DW1527" i="73"/>
  <c r="DV1527" i="73"/>
  <c r="DU1527" i="73"/>
  <c r="DT1527" i="73"/>
  <c r="DS1527" i="73"/>
  <c r="DR1527" i="73"/>
  <c r="DQ1527" i="73"/>
  <c r="DP1527" i="73"/>
  <c r="DO1527" i="73"/>
  <c r="DN1527" i="73"/>
  <c r="DM1527" i="73"/>
  <c r="DL1527" i="73"/>
  <c r="DK1527" i="73"/>
  <c r="DJ1527" i="73"/>
  <c r="DI1527" i="73"/>
  <c r="DH1527" i="73"/>
  <c r="DG1527" i="73"/>
  <c r="DF1527" i="73"/>
  <c r="DE1527" i="73"/>
  <c r="DD1527" i="73"/>
  <c r="DC1527" i="73"/>
  <c r="DB1527" i="73"/>
  <c r="DA1527" i="73"/>
  <c r="CZ1527" i="73"/>
  <c r="CY1527" i="73"/>
  <c r="CX1527" i="73"/>
  <c r="CW1527" i="73"/>
  <c r="CV1527" i="73"/>
  <c r="CU1527" i="73"/>
  <c r="CT1527" i="73"/>
  <c r="CS1527" i="73"/>
  <c r="CR1527" i="73"/>
  <c r="CQ1527" i="73"/>
  <c r="CP1527" i="73"/>
  <c r="CO1527" i="73"/>
  <c r="CN1527" i="73"/>
  <c r="CM1527" i="73"/>
  <c r="CL1527" i="73"/>
  <c r="CK1527" i="73"/>
  <c r="CJ1527" i="73"/>
  <c r="EK1526" i="73"/>
  <c r="EJ1526" i="73"/>
  <c r="EI1526" i="73"/>
  <c r="EH1526" i="73"/>
  <c r="EG1526" i="73"/>
  <c r="EF1526" i="73"/>
  <c r="EE1526" i="73"/>
  <c r="ED1526" i="73"/>
  <c r="EC1526" i="73"/>
  <c r="EB1526" i="73"/>
  <c r="EA1526" i="73"/>
  <c r="DZ1526" i="73"/>
  <c r="DY1526" i="73"/>
  <c r="DX1526" i="73"/>
  <c r="DW1526" i="73"/>
  <c r="DV1526" i="73"/>
  <c r="DU1526" i="73"/>
  <c r="DT1526" i="73"/>
  <c r="DS1526" i="73"/>
  <c r="DR1526" i="73"/>
  <c r="DQ1526" i="73"/>
  <c r="DP1526" i="73"/>
  <c r="DO1526" i="73"/>
  <c r="DN1526" i="73"/>
  <c r="DM1526" i="73"/>
  <c r="DL1526" i="73"/>
  <c r="DK1526" i="73"/>
  <c r="DJ1526" i="73"/>
  <c r="DI1526" i="73"/>
  <c r="DH1526" i="73"/>
  <c r="DG1526" i="73"/>
  <c r="DF1526" i="73"/>
  <c r="DE1526" i="73"/>
  <c r="DD1526" i="73"/>
  <c r="DC1526" i="73"/>
  <c r="DB1526" i="73"/>
  <c r="DA1526" i="73"/>
  <c r="CZ1526" i="73"/>
  <c r="CY1526" i="73"/>
  <c r="CX1526" i="73"/>
  <c r="CW1526" i="73"/>
  <c r="CV1526" i="73"/>
  <c r="CU1526" i="73"/>
  <c r="CT1526" i="73"/>
  <c r="CS1526" i="73"/>
  <c r="CR1526" i="73"/>
  <c r="CQ1526" i="73"/>
  <c r="CP1526" i="73"/>
  <c r="CO1526" i="73"/>
  <c r="CN1526" i="73"/>
  <c r="CM1526" i="73"/>
  <c r="CL1526" i="73"/>
  <c r="CK1526" i="73"/>
  <c r="CJ1526" i="73"/>
  <c r="EK1525" i="73"/>
  <c r="EJ1525" i="73"/>
  <c r="EI1525" i="73"/>
  <c r="EH1525" i="73"/>
  <c r="EG1525" i="73"/>
  <c r="EF1525" i="73"/>
  <c r="EE1525" i="73"/>
  <c r="ED1525" i="73"/>
  <c r="EC1525" i="73"/>
  <c r="EB1525" i="73"/>
  <c r="EA1525" i="73"/>
  <c r="DZ1525" i="73"/>
  <c r="DY1525" i="73"/>
  <c r="DX1525" i="73"/>
  <c r="DW1525" i="73"/>
  <c r="DV1525" i="73"/>
  <c r="DU1525" i="73"/>
  <c r="DT1525" i="73"/>
  <c r="DS1525" i="73"/>
  <c r="DR1525" i="73"/>
  <c r="DQ1525" i="73"/>
  <c r="DP1525" i="73"/>
  <c r="DO1525" i="73"/>
  <c r="DN1525" i="73"/>
  <c r="DM1525" i="73"/>
  <c r="DL1525" i="73"/>
  <c r="DK1525" i="73"/>
  <c r="DJ1525" i="73"/>
  <c r="DI1525" i="73"/>
  <c r="DH1525" i="73"/>
  <c r="DG1525" i="73"/>
  <c r="DF1525" i="73"/>
  <c r="DE1525" i="73"/>
  <c r="DD1525" i="73"/>
  <c r="DC1525" i="73"/>
  <c r="DB1525" i="73"/>
  <c r="DA1525" i="73"/>
  <c r="CZ1525" i="73"/>
  <c r="CY1525" i="73"/>
  <c r="CX1525" i="73"/>
  <c r="CW1525" i="73"/>
  <c r="CV1525" i="73"/>
  <c r="CU1525" i="73"/>
  <c r="CT1525" i="73"/>
  <c r="CS1525" i="73"/>
  <c r="CR1525" i="73"/>
  <c r="CQ1525" i="73"/>
  <c r="CP1525" i="73"/>
  <c r="CO1525" i="73"/>
  <c r="CN1525" i="73"/>
  <c r="CM1525" i="73"/>
  <c r="CL1525" i="73"/>
  <c r="CK1525" i="73"/>
  <c r="CJ1525" i="73"/>
  <c r="EK1524" i="73"/>
  <c r="EJ1524" i="73"/>
  <c r="EI1524" i="73"/>
  <c r="EH1524" i="73"/>
  <c r="EG1524" i="73"/>
  <c r="EF1524" i="73"/>
  <c r="EE1524" i="73"/>
  <c r="ED1524" i="73"/>
  <c r="EC1524" i="73"/>
  <c r="EB1524" i="73"/>
  <c r="EA1524" i="73"/>
  <c r="DZ1524" i="73"/>
  <c r="DY1524" i="73"/>
  <c r="DX1524" i="73"/>
  <c r="DW1524" i="73"/>
  <c r="DV1524" i="73"/>
  <c r="DU1524" i="73"/>
  <c r="DT1524" i="73"/>
  <c r="DS1524" i="73"/>
  <c r="DR1524" i="73"/>
  <c r="DQ1524" i="73"/>
  <c r="DP1524" i="73"/>
  <c r="DO1524" i="73"/>
  <c r="DN1524" i="73"/>
  <c r="DM1524" i="73"/>
  <c r="DL1524" i="73"/>
  <c r="DK1524" i="73"/>
  <c r="DJ1524" i="73"/>
  <c r="DI1524" i="73"/>
  <c r="DH1524" i="73"/>
  <c r="DG1524" i="73"/>
  <c r="DF1524" i="73"/>
  <c r="DE1524" i="73"/>
  <c r="DD1524" i="73"/>
  <c r="DC1524" i="73"/>
  <c r="DB1524" i="73"/>
  <c r="DA1524" i="73"/>
  <c r="CZ1524" i="73"/>
  <c r="CY1524" i="73"/>
  <c r="CX1524" i="73"/>
  <c r="CW1524" i="73"/>
  <c r="CV1524" i="73"/>
  <c r="CU1524" i="73"/>
  <c r="CT1524" i="73"/>
  <c r="CS1524" i="73"/>
  <c r="CR1524" i="73"/>
  <c r="CQ1524" i="73"/>
  <c r="CP1524" i="73"/>
  <c r="CO1524" i="73"/>
  <c r="CN1524" i="73"/>
  <c r="CM1524" i="73"/>
  <c r="CL1524" i="73"/>
  <c r="CK1524" i="73"/>
  <c r="CJ1524" i="73"/>
  <c r="EK1523" i="73"/>
  <c r="EJ1523" i="73"/>
  <c r="EI1523" i="73"/>
  <c r="EH1523" i="73"/>
  <c r="EG1523" i="73"/>
  <c r="EF1523" i="73"/>
  <c r="EE1523" i="73"/>
  <c r="ED1523" i="73"/>
  <c r="EC1523" i="73"/>
  <c r="EB1523" i="73"/>
  <c r="EA1523" i="73"/>
  <c r="DZ1523" i="73"/>
  <c r="DY1523" i="73"/>
  <c r="DX1523" i="73"/>
  <c r="DW1523" i="73"/>
  <c r="DV1523" i="73"/>
  <c r="DU1523" i="73"/>
  <c r="DT1523" i="73"/>
  <c r="DS1523" i="73"/>
  <c r="DR1523" i="73"/>
  <c r="DQ1523" i="73"/>
  <c r="DP1523" i="73"/>
  <c r="DO1523" i="73"/>
  <c r="DN1523" i="73"/>
  <c r="DM1523" i="73"/>
  <c r="DL1523" i="73"/>
  <c r="DK1523" i="73"/>
  <c r="DJ1523" i="73"/>
  <c r="DI1523" i="73"/>
  <c r="DH1523" i="73"/>
  <c r="DG1523" i="73"/>
  <c r="DF1523" i="73"/>
  <c r="DE1523" i="73"/>
  <c r="DD1523" i="73"/>
  <c r="DC1523" i="73"/>
  <c r="DB1523" i="73"/>
  <c r="DA1523" i="73"/>
  <c r="CZ1523" i="73"/>
  <c r="CY1523" i="73"/>
  <c r="CX1523" i="73"/>
  <c r="CW1523" i="73"/>
  <c r="CV1523" i="73"/>
  <c r="CU1523" i="73"/>
  <c r="CT1523" i="73"/>
  <c r="CS1523" i="73"/>
  <c r="CR1523" i="73"/>
  <c r="CQ1523" i="73"/>
  <c r="CP1523" i="73"/>
  <c r="CO1523" i="73"/>
  <c r="CN1523" i="73"/>
  <c r="CM1523" i="73"/>
  <c r="CL1523" i="73"/>
  <c r="CK1523" i="73"/>
  <c r="CJ1523" i="73"/>
  <c r="EK1522" i="73"/>
  <c r="EJ1522" i="73"/>
  <c r="EI1522" i="73"/>
  <c r="EH1522" i="73"/>
  <c r="EG1522" i="73"/>
  <c r="EF1522" i="73"/>
  <c r="EE1522" i="73"/>
  <c r="ED1522" i="73"/>
  <c r="EC1522" i="73"/>
  <c r="EB1522" i="73"/>
  <c r="EA1522" i="73"/>
  <c r="DZ1522" i="73"/>
  <c r="DY1522" i="73"/>
  <c r="DX1522" i="73"/>
  <c r="DW1522" i="73"/>
  <c r="DV1522" i="73"/>
  <c r="DU1522" i="73"/>
  <c r="DT1522" i="73"/>
  <c r="DS1522" i="73"/>
  <c r="DR1522" i="73"/>
  <c r="DQ1522" i="73"/>
  <c r="DP1522" i="73"/>
  <c r="DO1522" i="73"/>
  <c r="DN1522" i="73"/>
  <c r="DM1522" i="73"/>
  <c r="DL1522" i="73"/>
  <c r="DK1522" i="73"/>
  <c r="DJ1522" i="73"/>
  <c r="DI1522" i="73"/>
  <c r="DH1522" i="73"/>
  <c r="DG1522" i="73"/>
  <c r="DF1522" i="73"/>
  <c r="DE1522" i="73"/>
  <c r="DD1522" i="73"/>
  <c r="DC1522" i="73"/>
  <c r="DB1522" i="73"/>
  <c r="DA1522" i="73"/>
  <c r="CZ1522" i="73"/>
  <c r="CY1522" i="73"/>
  <c r="CX1522" i="73"/>
  <c r="CW1522" i="73"/>
  <c r="CV1522" i="73"/>
  <c r="CU1522" i="73"/>
  <c r="CT1522" i="73"/>
  <c r="CS1522" i="73"/>
  <c r="CR1522" i="73"/>
  <c r="CQ1522" i="73"/>
  <c r="CP1522" i="73"/>
  <c r="CO1522" i="73"/>
  <c r="CN1522" i="73"/>
  <c r="CM1522" i="73"/>
  <c r="CL1522" i="73"/>
  <c r="CK1522" i="73"/>
  <c r="CJ1522" i="73"/>
  <c r="EK1521" i="73"/>
  <c r="EJ1521" i="73"/>
  <c r="EI1521" i="73"/>
  <c r="EH1521" i="73"/>
  <c r="EG1521" i="73"/>
  <c r="EF1521" i="73"/>
  <c r="EE1521" i="73"/>
  <c r="ED1521" i="73"/>
  <c r="EC1521" i="73"/>
  <c r="EB1521" i="73"/>
  <c r="EA1521" i="73"/>
  <c r="DZ1521" i="73"/>
  <c r="DY1521" i="73"/>
  <c r="DX1521" i="73"/>
  <c r="DW1521" i="73"/>
  <c r="DV1521" i="73"/>
  <c r="DU1521" i="73"/>
  <c r="DT1521" i="73"/>
  <c r="DS1521" i="73"/>
  <c r="DR1521" i="73"/>
  <c r="DQ1521" i="73"/>
  <c r="DP1521" i="73"/>
  <c r="DO1521" i="73"/>
  <c r="DN1521" i="73"/>
  <c r="DM1521" i="73"/>
  <c r="DL1521" i="73"/>
  <c r="DK1521" i="73"/>
  <c r="DJ1521" i="73"/>
  <c r="DI1521" i="73"/>
  <c r="DH1521" i="73"/>
  <c r="DG1521" i="73"/>
  <c r="DF1521" i="73"/>
  <c r="DE1521" i="73"/>
  <c r="DD1521" i="73"/>
  <c r="DC1521" i="73"/>
  <c r="DB1521" i="73"/>
  <c r="DA1521" i="73"/>
  <c r="CZ1521" i="73"/>
  <c r="CY1521" i="73"/>
  <c r="CX1521" i="73"/>
  <c r="CW1521" i="73"/>
  <c r="CV1521" i="73"/>
  <c r="CU1521" i="73"/>
  <c r="CT1521" i="73"/>
  <c r="CS1521" i="73"/>
  <c r="CR1521" i="73"/>
  <c r="CQ1521" i="73"/>
  <c r="CP1521" i="73"/>
  <c r="CO1521" i="73"/>
  <c r="CN1521" i="73"/>
  <c r="CM1521" i="73"/>
  <c r="CL1521" i="73"/>
  <c r="CK1521" i="73"/>
  <c r="CJ1521" i="73"/>
  <c r="EK1520" i="73"/>
  <c r="EJ1520" i="73"/>
  <c r="EI1520" i="73"/>
  <c r="EH1520" i="73"/>
  <c r="EG1520" i="73"/>
  <c r="EF1520" i="73"/>
  <c r="EE1520" i="73"/>
  <c r="ED1520" i="73"/>
  <c r="EC1520" i="73"/>
  <c r="EB1520" i="73"/>
  <c r="EA1520" i="73"/>
  <c r="DZ1520" i="73"/>
  <c r="DY1520" i="73"/>
  <c r="DX1520" i="73"/>
  <c r="DW1520" i="73"/>
  <c r="DV1520" i="73"/>
  <c r="DU1520" i="73"/>
  <c r="DT1520" i="73"/>
  <c r="DS1520" i="73"/>
  <c r="DR1520" i="73"/>
  <c r="DQ1520" i="73"/>
  <c r="DP1520" i="73"/>
  <c r="DO1520" i="73"/>
  <c r="DN1520" i="73"/>
  <c r="DM1520" i="73"/>
  <c r="DL1520" i="73"/>
  <c r="DK1520" i="73"/>
  <c r="DJ1520" i="73"/>
  <c r="DI1520" i="73"/>
  <c r="DH1520" i="73"/>
  <c r="DG1520" i="73"/>
  <c r="DF1520" i="73"/>
  <c r="DE1520" i="73"/>
  <c r="DD1520" i="73"/>
  <c r="DC1520" i="73"/>
  <c r="DB1520" i="73"/>
  <c r="DA1520" i="73"/>
  <c r="CZ1520" i="73"/>
  <c r="CY1520" i="73"/>
  <c r="CX1520" i="73"/>
  <c r="CW1520" i="73"/>
  <c r="CV1520" i="73"/>
  <c r="CU1520" i="73"/>
  <c r="CT1520" i="73"/>
  <c r="CS1520" i="73"/>
  <c r="CR1520" i="73"/>
  <c r="CQ1520" i="73"/>
  <c r="CP1520" i="73"/>
  <c r="CO1520" i="73"/>
  <c r="CN1520" i="73"/>
  <c r="CM1520" i="73"/>
  <c r="CL1520" i="73"/>
  <c r="CK1520" i="73"/>
  <c r="CJ1520" i="73"/>
  <c r="EK1519" i="73"/>
  <c r="EJ1519" i="73"/>
  <c r="EI1519" i="73"/>
  <c r="EH1519" i="73"/>
  <c r="EG1519" i="73"/>
  <c r="EF1519" i="73"/>
  <c r="EE1519" i="73"/>
  <c r="ED1519" i="73"/>
  <c r="EC1519" i="73"/>
  <c r="EB1519" i="73"/>
  <c r="EA1519" i="73"/>
  <c r="DZ1519" i="73"/>
  <c r="DY1519" i="73"/>
  <c r="DX1519" i="73"/>
  <c r="DW1519" i="73"/>
  <c r="DV1519" i="73"/>
  <c r="DU1519" i="73"/>
  <c r="DT1519" i="73"/>
  <c r="DS1519" i="73"/>
  <c r="DR1519" i="73"/>
  <c r="DQ1519" i="73"/>
  <c r="DP1519" i="73"/>
  <c r="DO1519" i="73"/>
  <c r="DN1519" i="73"/>
  <c r="DM1519" i="73"/>
  <c r="DL1519" i="73"/>
  <c r="DK1519" i="73"/>
  <c r="DJ1519" i="73"/>
  <c r="DI1519" i="73"/>
  <c r="DH1519" i="73"/>
  <c r="DG1519" i="73"/>
  <c r="DF1519" i="73"/>
  <c r="DE1519" i="73"/>
  <c r="DD1519" i="73"/>
  <c r="DC1519" i="73"/>
  <c r="DB1519" i="73"/>
  <c r="DA1519" i="73"/>
  <c r="CZ1519" i="73"/>
  <c r="CY1519" i="73"/>
  <c r="CX1519" i="73"/>
  <c r="CW1519" i="73"/>
  <c r="CV1519" i="73"/>
  <c r="CU1519" i="73"/>
  <c r="CT1519" i="73"/>
  <c r="CS1519" i="73"/>
  <c r="CR1519" i="73"/>
  <c r="CQ1519" i="73"/>
  <c r="CP1519" i="73"/>
  <c r="CO1519" i="73"/>
  <c r="CN1519" i="73"/>
  <c r="CM1519" i="73"/>
  <c r="CL1519" i="73"/>
  <c r="CK1519" i="73"/>
  <c r="CJ1519" i="73"/>
  <c r="EK1518" i="73"/>
  <c r="EJ1518" i="73"/>
  <c r="EI1518" i="73"/>
  <c r="EH1518" i="73"/>
  <c r="EG1518" i="73"/>
  <c r="EF1518" i="73"/>
  <c r="EE1518" i="73"/>
  <c r="ED1518" i="73"/>
  <c r="EC1518" i="73"/>
  <c r="EB1518" i="73"/>
  <c r="EA1518" i="73"/>
  <c r="DZ1518" i="73"/>
  <c r="DY1518" i="73"/>
  <c r="DX1518" i="73"/>
  <c r="DW1518" i="73"/>
  <c r="DV1518" i="73"/>
  <c r="DU1518" i="73"/>
  <c r="DT1518" i="73"/>
  <c r="DS1518" i="73"/>
  <c r="DR1518" i="73"/>
  <c r="DQ1518" i="73"/>
  <c r="DP1518" i="73"/>
  <c r="DO1518" i="73"/>
  <c r="DN1518" i="73"/>
  <c r="DM1518" i="73"/>
  <c r="DL1518" i="73"/>
  <c r="DK1518" i="73"/>
  <c r="DJ1518" i="73"/>
  <c r="DI1518" i="73"/>
  <c r="DH1518" i="73"/>
  <c r="DG1518" i="73"/>
  <c r="DF1518" i="73"/>
  <c r="DE1518" i="73"/>
  <c r="DD1518" i="73"/>
  <c r="DC1518" i="73"/>
  <c r="DB1518" i="73"/>
  <c r="DA1518" i="73"/>
  <c r="CZ1518" i="73"/>
  <c r="CY1518" i="73"/>
  <c r="CX1518" i="73"/>
  <c r="CW1518" i="73"/>
  <c r="CV1518" i="73"/>
  <c r="CU1518" i="73"/>
  <c r="CT1518" i="73"/>
  <c r="CS1518" i="73"/>
  <c r="CR1518" i="73"/>
  <c r="CQ1518" i="73"/>
  <c r="CP1518" i="73"/>
  <c r="CO1518" i="73"/>
  <c r="CN1518" i="73"/>
  <c r="CM1518" i="73"/>
  <c r="CL1518" i="73"/>
  <c r="CK1518" i="73"/>
  <c r="CJ1518" i="73"/>
  <c r="EK1517" i="73"/>
  <c r="EJ1517" i="73"/>
  <c r="EI1517" i="73"/>
  <c r="EH1517" i="73"/>
  <c r="EG1517" i="73"/>
  <c r="EF1517" i="73"/>
  <c r="EE1517" i="73"/>
  <c r="ED1517" i="73"/>
  <c r="EC1517" i="73"/>
  <c r="EB1517" i="73"/>
  <c r="EA1517" i="73"/>
  <c r="DZ1517" i="73"/>
  <c r="DY1517" i="73"/>
  <c r="DX1517" i="73"/>
  <c r="DW1517" i="73"/>
  <c r="DV1517" i="73"/>
  <c r="DU1517" i="73"/>
  <c r="DT1517" i="73"/>
  <c r="DS1517" i="73"/>
  <c r="DR1517" i="73"/>
  <c r="DQ1517" i="73"/>
  <c r="DP1517" i="73"/>
  <c r="DO1517" i="73"/>
  <c r="DN1517" i="73"/>
  <c r="DM1517" i="73"/>
  <c r="DL1517" i="73"/>
  <c r="DK1517" i="73"/>
  <c r="DJ1517" i="73"/>
  <c r="DI1517" i="73"/>
  <c r="DH1517" i="73"/>
  <c r="DG1517" i="73"/>
  <c r="DF1517" i="73"/>
  <c r="DE1517" i="73"/>
  <c r="DD1517" i="73"/>
  <c r="DC1517" i="73"/>
  <c r="DB1517" i="73"/>
  <c r="DA1517" i="73"/>
  <c r="CZ1517" i="73"/>
  <c r="CY1517" i="73"/>
  <c r="CX1517" i="73"/>
  <c r="CW1517" i="73"/>
  <c r="CV1517" i="73"/>
  <c r="CU1517" i="73"/>
  <c r="CT1517" i="73"/>
  <c r="CS1517" i="73"/>
  <c r="CR1517" i="73"/>
  <c r="CQ1517" i="73"/>
  <c r="CP1517" i="73"/>
  <c r="CO1517" i="73"/>
  <c r="CN1517" i="73"/>
  <c r="CM1517" i="73"/>
  <c r="CL1517" i="73"/>
  <c r="CK1517" i="73"/>
  <c r="CJ1517" i="73"/>
  <c r="EK1516" i="73"/>
  <c r="EJ1516" i="73"/>
  <c r="EI1516" i="73"/>
  <c r="EH1516" i="73"/>
  <c r="EG1516" i="73"/>
  <c r="EF1516" i="73"/>
  <c r="EE1516" i="73"/>
  <c r="ED1516" i="73"/>
  <c r="EC1516" i="73"/>
  <c r="EB1516" i="73"/>
  <c r="EA1516" i="73"/>
  <c r="DZ1516" i="73"/>
  <c r="DY1516" i="73"/>
  <c r="DX1516" i="73"/>
  <c r="DW1516" i="73"/>
  <c r="DV1516" i="73"/>
  <c r="DU1516" i="73"/>
  <c r="DT1516" i="73"/>
  <c r="DS1516" i="73"/>
  <c r="DR1516" i="73"/>
  <c r="DQ1516" i="73"/>
  <c r="DP1516" i="73"/>
  <c r="DO1516" i="73"/>
  <c r="DN1516" i="73"/>
  <c r="DM1516" i="73"/>
  <c r="DL1516" i="73"/>
  <c r="DK1516" i="73"/>
  <c r="DJ1516" i="73"/>
  <c r="DI1516" i="73"/>
  <c r="DH1516" i="73"/>
  <c r="DG1516" i="73"/>
  <c r="DF1516" i="73"/>
  <c r="DE1516" i="73"/>
  <c r="DD1516" i="73"/>
  <c r="DC1516" i="73"/>
  <c r="DB1516" i="73"/>
  <c r="DA1516" i="73"/>
  <c r="CZ1516" i="73"/>
  <c r="CY1516" i="73"/>
  <c r="CX1516" i="73"/>
  <c r="CW1516" i="73"/>
  <c r="CV1516" i="73"/>
  <c r="CU1516" i="73"/>
  <c r="CT1516" i="73"/>
  <c r="CS1516" i="73"/>
  <c r="CR1516" i="73"/>
  <c r="CQ1516" i="73"/>
  <c r="CP1516" i="73"/>
  <c r="CO1516" i="73"/>
  <c r="CN1516" i="73"/>
  <c r="CM1516" i="73"/>
  <c r="CL1516" i="73"/>
  <c r="CK1516" i="73"/>
  <c r="CJ1516" i="73"/>
  <c r="EK1515" i="73"/>
  <c r="EJ1515" i="73"/>
  <c r="EI1515" i="73"/>
  <c r="EH1515" i="73"/>
  <c r="EG1515" i="73"/>
  <c r="EF1515" i="73"/>
  <c r="EE1515" i="73"/>
  <c r="ED1515" i="73"/>
  <c r="EC1515" i="73"/>
  <c r="EB1515" i="73"/>
  <c r="EA1515" i="73"/>
  <c r="DZ1515" i="73"/>
  <c r="DY1515" i="73"/>
  <c r="DX1515" i="73"/>
  <c r="DW1515" i="73"/>
  <c r="DV1515" i="73"/>
  <c r="DU1515" i="73"/>
  <c r="DT1515" i="73"/>
  <c r="DS1515" i="73"/>
  <c r="DR1515" i="73"/>
  <c r="DQ1515" i="73"/>
  <c r="DP1515" i="73"/>
  <c r="DO1515" i="73"/>
  <c r="DN1515" i="73"/>
  <c r="DM1515" i="73"/>
  <c r="DL1515" i="73"/>
  <c r="DK1515" i="73"/>
  <c r="DJ1515" i="73"/>
  <c r="DI1515" i="73"/>
  <c r="DH1515" i="73"/>
  <c r="DG1515" i="73"/>
  <c r="DF1515" i="73"/>
  <c r="DE1515" i="73"/>
  <c r="DD1515" i="73"/>
  <c r="DC1515" i="73"/>
  <c r="DB1515" i="73"/>
  <c r="DA1515" i="73"/>
  <c r="CZ1515" i="73"/>
  <c r="CY1515" i="73"/>
  <c r="CX1515" i="73"/>
  <c r="CW1515" i="73"/>
  <c r="CV1515" i="73"/>
  <c r="CU1515" i="73"/>
  <c r="CT1515" i="73"/>
  <c r="CS1515" i="73"/>
  <c r="CR1515" i="73"/>
  <c r="CQ1515" i="73"/>
  <c r="CP1515" i="73"/>
  <c r="CO1515" i="73"/>
  <c r="CN1515" i="73"/>
  <c r="CM1515" i="73"/>
  <c r="CL1515" i="73"/>
  <c r="CK1515" i="73"/>
  <c r="CJ1515" i="73"/>
  <c r="EK1514" i="73"/>
  <c r="EJ1514" i="73"/>
  <c r="EI1514" i="73"/>
  <c r="EH1514" i="73"/>
  <c r="EG1514" i="73"/>
  <c r="EF1514" i="73"/>
  <c r="EE1514" i="73"/>
  <c r="ED1514" i="73"/>
  <c r="EC1514" i="73"/>
  <c r="EB1514" i="73"/>
  <c r="EA1514" i="73"/>
  <c r="DZ1514" i="73"/>
  <c r="DY1514" i="73"/>
  <c r="DX1514" i="73"/>
  <c r="DW1514" i="73"/>
  <c r="DV1514" i="73"/>
  <c r="DU1514" i="73"/>
  <c r="DT1514" i="73"/>
  <c r="DS1514" i="73"/>
  <c r="DR1514" i="73"/>
  <c r="DQ1514" i="73"/>
  <c r="DP1514" i="73"/>
  <c r="DO1514" i="73"/>
  <c r="DN1514" i="73"/>
  <c r="DM1514" i="73"/>
  <c r="DL1514" i="73"/>
  <c r="DK1514" i="73"/>
  <c r="DJ1514" i="73"/>
  <c r="DI1514" i="73"/>
  <c r="DH1514" i="73"/>
  <c r="DG1514" i="73"/>
  <c r="DF1514" i="73"/>
  <c r="DE1514" i="73"/>
  <c r="DD1514" i="73"/>
  <c r="DC1514" i="73"/>
  <c r="DB1514" i="73"/>
  <c r="DA1514" i="73"/>
  <c r="CZ1514" i="73"/>
  <c r="CY1514" i="73"/>
  <c r="CX1514" i="73"/>
  <c r="CW1514" i="73"/>
  <c r="CV1514" i="73"/>
  <c r="CU1514" i="73"/>
  <c r="CT1514" i="73"/>
  <c r="CS1514" i="73"/>
  <c r="CR1514" i="73"/>
  <c r="CQ1514" i="73"/>
  <c r="CP1514" i="73"/>
  <c r="CO1514" i="73"/>
  <c r="CN1514" i="73"/>
  <c r="CM1514" i="73"/>
  <c r="CL1514" i="73"/>
  <c r="CK1514" i="73"/>
  <c r="CJ1514" i="73"/>
  <c r="EK1513" i="73"/>
  <c r="EJ1513" i="73"/>
  <c r="EI1513" i="73"/>
  <c r="EH1513" i="73"/>
  <c r="EG1513" i="73"/>
  <c r="EF1513" i="73"/>
  <c r="EE1513" i="73"/>
  <c r="ED1513" i="73"/>
  <c r="EC1513" i="73"/>
  <c r="EB1513" i="73"/>
  <c r="EA1513" i="73"/>
  <c r="DZ1513" i="73"/>
  <c r="DY1513" i="73"/>
  <c r="DX1513" i="73"/>
  <c r="DW1513" i="73"/>
  <c r="DV1513" i="73"/>
  <c r="DU1513" i="73"/>
  <c r="DT1513" i="73"/>
  <c r="DS1513" i="73"/>
  <c r="DR1513" i="73"/>
  <c r="DQ1513" i="73"/>
  <c r="DP1513" i="73"/>
  <c r="DO1513" i="73"/>
  <c r="DN1513" i="73"/>
  <c r="DM1513" i="73"/>
  <c r="DL1513" i="73"/>
  <c r="DK1513" i="73"/>
  <c r="DJ1513" i="73"/>
  <c r="DI1513" i="73"/>
  <c r="DH1513" i="73"/>
  <c r="DG1513" i="73"/>
  <c r="DF1513" i="73"/>
  <c r="DE1513" i="73"/>
  <c r="DD1513" i="73"/>
  <c r="DC1513" i="73"/>
  <c r="DB1513" i="73"/>
  <c r="DA1513" i="73"/>
  <c r="CZ1513" i="73"/>
  <c r="CY1513" i="73"/>
  <c r="CX1513" i="73"/>
  <c r="CW1513" i="73"/>
  <c r="CV1513" i="73"/>
  <c r="CU1513" i="73"/>
  <c r="CT1513" i="73"/>
  <c r="CS1513" i="73"/>
  <c r="CR1513" i="73"/>
  <c r="CQ1513" i="73"/>
  <c r="CP1513" i="73"/>
  <c r="CO1513" i="73"/>
  <c r="CN1513" i="73"/>
  <c r="CM1513" i="73"/>
  <c r="CL1513" i="73"/>
  <c r="CK1513" i="73"/>
  <c r="CJ1513" i="73"/>
  <c r="EK1512" i="73"/>
  <c r="EJ1512" i="73"/>
  <c r="EI1512" i="73"/>
  <c r="EH1512" i="73"/>
  <c r="EG1512" i="73"/>
  <c r="EF1512" i="73"/>
  <c r="EE1512" i="73"/>
  <c r="ED1512" i="73"/>
  <c r="EC1512" i="73"/>
  <c r="EB1512" i="73"/>
  <c r="EA1512" i="73"/>
  <c r="DZ1512" i="73"/>
  <c r="DY1512" i="73"/>
  <c r="DX1512" i="73"/>
  <c r="DW1512" i="73"/>
  <c r="DV1512" i="73"/>
  <c r="DU1512" i="73"/>
  <c r="DT1512" i="73"/>
  <c r="DS1512" i="73"/>
  <c r="DR1512" i="73"/>
  <c r="DQ1512" i="73"/>
  <c r="DP1512" i="73"/>
  <c r="DO1512" i="73"/>
  <c r="DN1512" i="73"/>
  <c r="DM1512" i="73"/>
  <c r="DL1512" i="73"/>
  <c r="DK1512" i="73"/>
  <c r="DJ1512" i="73"/>
  <c r="DI1512" i="73"/>
  <c r="DH1512" i="73"/>
  <c r="DG1512" i="73"/>
  <c r="DF1512" i="73"/>
  <c r="DE1512" i="73"/>
  <c r="DD1512" i="73"/>
  <c r="DC1512" i="73"/>
  <c r="DB1512" i="73"/>
  <c r="DA1512" i="73"/>
  <c r="CZ1512" i="73"/>
  <c r="CY1512" i="73"/>
  <c r="CX1512" i="73"/>
  <c r="CW1512" i="73"/>
  <c r="CV1512" i="73"/>
  <c r="CU1512" i="73"/>
  <c r="CT1512" i="73"/>
  <c r="CS1512" i="73"/>
  <c r="CR1512" i="73"/>
  <c r="CQ1512" i="73"/>
  <c r="CP1512" i="73"/>
  <c r="CO1512" i="73"/>
  <c r="CN1512" i="73"/>
  <c r="CM1512" i="73"/>
  <c r="CL1512" i="73"/>
  <c r="CK1512" i="73"/>
  <c r="CJ1512" i="73"/>
  <c r="EK1511" i="73"/>
  <c r="EJ1511" i="73"/>
  <c r="EI1511" i="73"/>
  <c r="EH1511" i="73"/>
  <c r="EG1511" i="73"/>
  <c r="EF1511" i="73"/>
  <c r="EE1511" i="73"/>
  <c r="ED1511" i="73"/>
  <c r="EC1511" i="73"/>
  <c r="EB1511" i="73"/>
  <c r="EA1511" i="73"/>
  <c r="DZ1511" i="73"/>
  <c r="DY1511" i="73"/>
  <c r="DX1511" i="73"/>
  <c r="DW1511" i="73"/>
  <c r="DV1511" i="73"/>
  <c r="DU1511" i="73"/>
  <c r="DT1511" i="73"/>
  <c r="DS1511" i="73"/>
  <c r="DR1511" i="73"/>
  <c r="DQ1511" i="73"/>
  <c r="DP1511" i="73"/>
  <c r="DO1511" i="73"/>
  <c r="DN1511" i="73"/>
  <c r="DM1511" i="73"/>
  <c r="DL1511" i="73"/>
  <c r="DK1511" i="73"/>
  <c r="DJ1511" i="73"/>
  <c r="DI1511" i="73"/>
  <c r="DH1511" i="73"/>
  <c r="DG1511" i="73"/>
  <c r="DF1511" i="73"/>
  <c r="DE1511" i="73"/>
  <c r="DD1511" i="73"/>
  <c r="DC1511" i="73"/>
  <c r="DB1511" i="73"/>
  <c r="DA1511" i="73"/>
  <c r="CZ1511" i="73"/>
  <c r="CY1511" i="73"/>
  <c r="CX1511" i="73"/>
  <c r="CW1511" i="73"/>
  <c r="CV1511" i="73"/>
  <c r="CU1511" i="73"/>
  <c r="CT1511" i="73"/>
  <c r="CS1511" i="73"/>
  <c r="CR1511" i="73"/>
  <c r="CQ1511" i="73"/>
  <c r="CP1511" i="73"/>
  <c r="CO1511" i="73"/>
  <c r="CN1511" i="73"/>
  <c r="CM1511" i="73"/>
  <c r="CL1511" i="73"/>
  <c r="CK1511" i="73"/>
  <c r="CJ1511" i="73"/>
  <c r="EK1510" i="73"/>
  <c r="EJ1510" i="73"/>
  <c r="EI1510" i="73"/>
  <c r="EH1510" i="73"/>
  <c r="EG1510" i="73"/>
  <c r="EF1510" i="73"/>
  <c r="EE1510" i="73"/>
  <c r="ED1510" i="73"/>
  <c r="EC1510" i="73"/>
  <c r="EB1510" i="73"/>
  <c r="EA1510" i="73"/>
  <c r="DZ1510" i="73"/>
  <c r="DY1510" i="73"/>
  <c r="DX1510" i="73"/>
  <c r="DW1510" i="73"/>
  <c r="DV1510" i="73"/>
  <c r="DU1510" i="73"/>
  <c r="DT1510" i="73"/>
  <c r="DS1510" i="73"/>
  <c r="DR1510" i="73"/>
  <c r="DQ1510" i="73"/>
  <c r="DP1510" i="73"/>
  <c r="DO1510" i="73"/>
  <c r="DN1510" i="73"/>
  <c r="DM1510" i="73"/>
  <c r="DL1510" i="73"/>
  <c r="DK1510" i="73"/>
  <c r="DJ1510" i="73"/>
  <c r="DI1510" i="73"/>
  <c r="DH1510" i="73"/>
  <c r="DG1510" i="73"/>
  <c r="DF1510" i="73"/>
  <c r="DE1510" i="73"/>
  <c r="DD1510" i="73"/>
  <c r="DC1510" i="73"/>
  <c r="DB1510" i="73"/>
  <c r="DA1510" i="73"/>
  <c r="CZ1510" i="73"/>
  <c r="CY1510" i="73"/>
  <c r="CX1510" i="73"/>
  <c r="CW1510" i="73"/>
  <c r="CV1510" i="73"/>
  <c r="CU1510" i="73"/>
  <c r="CT1510" i="73"/>
  <c r="CS1510" i="73"/>
  <c r="CR1510" i="73"/>
  <c r="CQ1510" i="73"/>
  <c r="CP1510" i="73"/>
  <c r="CO1510" i="73"/>
  <c r="CN1510" i="73"/>
  <c r="CM1510" i="73"/>
  <c r="CL1510" i="73"/>
  <c r="CK1510" i="73"/>
  <c r="CJ1510" i="73"/>
  <c r="EK1509" i="73"/>
  <c r="EJ1509" i="73"/>
  <c r="EI1509" i="73"/>
  <c r="EH1509" i="73"/>
  <c r="EG1509" i="73"/>
  <c r="EF1509" i="73"/>
  <c r="EE1509" i="73"/>
  <c r="ED1509" i="73"/>
  <c r="EC1509" i="73"/>
  <c r="EB1509" i="73"/>
  <c r="EA1509" i="73"/>
  <c r="DZ1509" i="73"/>
  <c r="DY1509" i="73"/>
  <c r="DX1509" i="73"/>
  <c r="DW1509" i="73"/>
  <c r="DV1509" i="73"/>
  <c r="DU1509" i="73"/>
  <c r="DT1509" i="73"/>
  <c r="DS1509" i="73"/>
  <c r="DR1509" i="73"/>
  <c r="DQ1509" i="73"/>
  <c r="DP1509" i="73"/>
  <c r="DO1509" i="73"/>
  <c r="DN1509" i="73"/>
  <c r="DM1509" i="73"/>
  <c r="DL1509" i="73"/>
  <c r="DK1509" i="73"/>
  <c r="DJ1509" i="73"/>
  <c r="DI1509" i="73"/>
  <c r="DH1509" i="73"/>
  <c r="DG1509" i="73"/>
  <c r="DF1509" i="73"/>
  <c r="DE1509" i="73"/>
  <c r="DD1509" i="73"/>
  <c r="DC1509" i="73"/>
  <c r="DB1509" i="73"/>
  <c r="DA1509" i="73"/>
  <c r="CZ1509" i="73"/>
  <c r="CY1509" i="73"/>
  <c r="CX1509" i="73"/>
  <c r="CW1509" i="73"/>
  <c r="CV1509" i="73"/>
  <c r="CU1509" i="73"/>
  <c r="CT1509" i="73"/>
  <c r="CS1509" i="73"/>
  <c r="CR1509" i="73"/>
  <c r="CQ1509" i="73"/>
  <c r="CP1509" i="73"/>
  <c r="CO1509" i="73"/>
  <c r="CN1509" i="73"/>
  <c r="CM1509" i="73"/>
  <c r="CL1509" i="73"/>
  <c r="CK1509" i="73"/>
  <c r="CJ1509" i="73"/>
  <c r="EK1508" i="73"/>
  <c r="EJ1508" i="73"/>
  <c r="EI1508" i="73"/>
  <c r="EH1508" i="73"/>
  <c r="EG1508" i="73"/>
  <c r="EF1508" i="73"/>
  <c r="EE1508" i="73"/>
  <c r="ED1508" i="73"/>
  <c r="EC1508" i="73"/>
  <c r="EB1508" i="73"/>
  <c r="EA1508" i="73"/>
  <c r="DZ1508" i="73"/>
  <c r="DY1508" i="73"/>
  <c r="DX1508" i="73"/>
  <c r="DW1508" i="73"/>
  <c r="DV1508" i="73"/>
  <c r="DU1508" i="73"/>
  <c r="DT1508" i="73"/>
  <c r="DS1508" i="73"/>
  <c r="DR1508" i="73"/>
  <c r="DQ1508" i="73"/>
  <c r="DP1508" i="73"/>
  <c r="DO1508" i="73"/>
  <c r="DN1508" i="73"/>
  <c r="DM1508" i="73"/>
  <c r="DL1508" i="73"/>
  <c r="DK1508" i="73"/>
  <c r="DJ1508" i="73"/>
  <c r="DI1508" i="73"/>
  <c r="DH1508" i="73"/>
  <c r="DG1508" i="73"/>
  <c r="DF1508" i="73"/>
  <c r="DE1508" i="73"/>
  <c r="DD1508" i="73"/>
  <c r="DC1508" i="73"/>
  <c r="DB1508" i="73"/>
  <c r="DA1508" i="73"/>
  <c r="CZ1508" i="73"/>
  <c r="CY1508" i="73"/>
  <c r="CX1508" i="73"/>
  <c r="CW1508" i="73"/>
  <c r="CV1508" i="73"/>
  <c r="CU1508" i="73"/>
  <c r="CT1508" i="73"/>
  <c r="CS1508" i="73"/>
  <c r="CR1508" i="73"/>
  <c r="CQ1508" i="73"/>
  <c r="CP1508" i="73"/>
  <c r="CO1508" i="73"/>
  <c r="CN1508" i="73"/>
  <c r="CM1508" i="73"/>
  <c r="CL1508" i="73"/>
  <c r="CK1508" i="73"/>
  <c r="CJ1508" i="73"/>
  <c r="EK1507" i="73"/>
  <c r="EJ1507" i="73"/>
  <c r="EI1507" i="73"/>
  <c r="EH1507" i="73"/>
  <c r="EG1507" i="73"/>
  <c r="EF1507" i="73"/>
  <c r="EE1507" i="73"/>
  <c r="ED1507" i="73"/>
  <c r="EC1507" i="73"/>
  <c r="EB1507" i="73"/>
  <c r="EA1507" i="73"/>
  <c r="DZ1507" i="73"/>
  <c r="DY1507" i="73"/>
  <c r="DX1507" i="73"/>
  <c r="DW1507" i="73"/>
  <c r="DV1507" i="73"/>
  <c r="DU1507" i="73"/>
  <c r="DT1507" i="73"/>
  <c r="DS1507" i="73"/>
  <c r="DR1507" i="73"/>
  <c r="DQ1507" i="73"/>
  <c r="DP1507" i="73"/>
  <c r="DO1507" i="73"/>
  <c r="DN1507" i="73"/>
  <c r="DM1507" i="73"/>
  <c r="DL1507" i="73"/>
  <c r="DK1507" i="73"/>
  <c r="DJ1507" i="73"/>
  <c r="DI1507" i="73"/>
  <c r="DH1507" i="73"/>
  <c r="DG1507" i="73"/>
  <c r="DF1507" i="73"/>
  <c r="DE1507" i="73"/>
  <c r="DD1507" i="73"/>
  <c r="DC1507" i="73"/>
  <c r="DB1507" i="73"/>
  <c r="DA1507" i="73"/>
  <c r="CZ1507" i="73"/>
  <c r="CY1507" i="73"/>
  <c r="CX1507" i="73"/>
  <c r="CW1507" i="73"/>
  <c r="CV1507" i="73"/>
  <c r="CU1507" i="73"/>
  <c r="CT1507" i="73"/>
  <c r="CS1507" i="73"/>
  <c r="CR1507" i="73"/>
  <c r="CQ1507" i="73"/>
  <c r="CP1507" i="73"/>
  <c r="CO1507" i="73"/>
  <c r="CN1507" i="73"/>
  <c r="CM1507" i="73"/>
  <c r="CL1507" i="73"/>
  <c r="CK1507" i="73"/>
  <c r="CJ1507" i="73"/>
  <c r="EK1506" i="73"/>
  <c r="EJ1506" i="73"/>
  <c r="EI1506" i="73"/>
  <c r="EH1506" i="73"/>
  <c r="EG1506" i="73"/>
  <c r="EF1506" i="73"/>
  <c r="EE1506" i="73"/>
  <c r="ED1506" i="73"/>
  <c r="EC1506" i="73"/>
  <c r="EB1506" i="73"/>
  <c r="EA1506" i="73"/>
  <c r="DZ1506" i="73"/>
  <c r="DY1506" i="73"/>
  <c r="DX1506" i="73"/>
  <c r="DW1506" i="73"/>
  <c r="DV1506" i="73"/>
  <c r="DU1506" i="73"/>
  <c r="DT1506" i="73"/>
  <c r="DS1506" i="73"/>
  <c r="DR1506" i="73"/>
  <c r="DQ1506" i="73"/>
  <c r="DP1506" i="73"/>
  <c r="DO1506" i="73"/>
  <c r="DN1506" i="73"/>
  <c r="DM1506" i="73"/>
  <c r="DL1506" i="73"/>
  <c r="DK1506" i="73"/>
  <c r="DJ1506" i="73"/>
  <c r="DI1506" i="73"/>
  <c r="DH1506" i="73"/>
  <c r="DG1506" i="73"/>
  <c r="DF1506" i="73"/>
  <c r="DE1506" i="73"/>
  <c r="DD1506" i="73"/>
  <c r="DC1506" i="73"/>
  <c r="DB1506" i="73"/>
  <c r="DA1506" i="73"/>
  <c r="CZ1506" i="73"/>
  <c r="CY1506" i="73"/>
  <c r="CX1506" i="73"/>
  <c r="CW1506" i="73"/>
  <c r="CV1506" i="73"/>
  <c r="CU1506" i="73"/>
  <c r="CT1506" i="73"/>
  <c r="CS1506" i="73"/>
  <c r="CR1506" i="73"/>
  <c r="CQ1506" i="73"/>
  <c r="CP1506" i="73"/>
  <c r="CO1506" i="73"/>
  <c r="CN1506" i="73"/>
  <c r="CM1506" i="73"/>
  <c r="CL1506" i="73"/>
  <c r="CK1506" i="73"/>
  <c r="CJ1506" i="73"/>
  <c r="EK1505" i="73"/>
  <c r="EJ1505" i="73"/>
  <c r="EI1505" i="73"/>
  <c r="EH1505" i="73"/>
  <c r="EG1505" i="73"/>
  <c r="EF1505" i="73"/>
  <c r="EE1505" i="73"/>
  <c r="ED1505" i="73"/>
  <c r="EC1505" i="73"/>
  <c r="EB1505" i="73"/>
  <c r="EA1505" i="73"/>
  <c r="DZ1505" i="73"/>
  <c r="DY1505" i="73"/>
  <c r="DX1505" i="73"/>
  <c r="DW1505" i="73"/>
  <c r="DV1505" i="73"/>
  <c r="DU1505" i="73"/>
  <c r="DT1505" i="73"/>
  <c r="DS1505" i="73"/>
  <c r="DR1505" i="73"/>
  <c r="DQ1505" i="73"/>
  <c r="DP1505" i="73"/>
  <c r="DO1505" i="73"/>
  <c r="DN1505" i="73"/>
  <c r="DM1505" i="73"/>
  <c r="DL1505" i="73"/>
  <c r="DK1505" i="73"/>
  <c r="DJ1505" i="73"/>
  <c r="DI1505" i="73"/>
  <c r="DH1505" i="73"/>
  <c r="DG1505" i="73"/>
  <c r="DF1505" i="73"/>
  <c r="DE1505" i="73"/>
  <c r="DD1505" i="73"/>
  <c r="DC1505" i="73"/>
  <c r="DB1505" i="73"/>
  <c r="DA1505" i="73"/>
  <c r="CZ1505" i="73"/>
  <c r="CY1505" i="73"/>
  <c r="CX1505" i="73"/>
  <c r="CW1505" i="73"/>
  <c r="CV1505" i="73"/>
  <c r="CU1505" i="73"/>
  <c r="CT1505" i="73"/>
  <c r="CS1505" i="73"/>
  <c r="CR1505" i="73"/>
  <c r="CQ1505" i="73"/>
  <c r="CP1505" i="73"/>
  <c r="CO1505" i="73"/>
  <c r="CN1505" i="73"/>
  <c r="CM1505" i="73"/>
  <c r="CL1505" i="73"/>
  <c r="CK1505" i="73"/>
  <c r="CJ1505" i="73"/>
  <c r="EK1504" i="73"/>
  <c r="EJ1504" i="73"/>
  <c r="EI1504" i="73"/>
  <c r="EH1504" i="73"/>
  <c r="EG1504" i="73"/>
  <c r="EF1504" i="73"/>
  <c r="EE1504" i="73"/>
  <c r="ED1504" i="73"/>
  <c r="EC1504" i="73"/>
  <c r="EB1504" i="73"/>
  <c r="EA1504" i="73"/>
  <c r="DZ1504" i="73"/>
  <c r="DY1504" i="73"/>
  <c r="DX1504" i="73"/>
  <c r="DW1504" i="73"/>
  <c r="DV1504" i="73"/>
  <c r="DU1504" i="73"/>
  <c r="DT1504" i="73"/>
  <c r="DS1504" i="73"/>
  <c r="DR1504" i="73"/>
  <c r="DQ1504" i="73"/>
  <c r="DP1504" i="73"/>
  <c r="DO1504" i="73"/>
  <c r="DN1504" i="73"/>
  <c r="DM1504" i="73"/>
  <c r="DL1504" i="73"/>
  <c r="DK1504" i="73"/>
  <c r="DJ1504" i="73"/>
  <c r="DI1504" i="73"/>
  <c r="DH1504" i="73"/>
  <c r="DG1504" i="73"/>
  <c r="DF1504" i="73"/>
  <c r="DE1504" i="73"/>
  <c r="DD1504" i="73"/>
  <c r="DC1504" i="73"/>
  <c r="DB1504" i="73"/>
  <c r="DA1504" i="73"/>
  <c r="CZ1504" i="73"/>
  <c r="CY1504" i="73"/>
  <c r="CX1504" i="73"/>
  <c r="CW1504" i="73"/>
  <c r="CV1504" i="73"/>
  <c r="CU1504" i="73"/>
  <c r="CT1504" i="73"/>
  <c r="CS1504" i="73"/>
  <c r="CR1504" i="73"/>
  <c r="CQ1504" i="73"/>
  <c r="CP1504" i="73"/>
  <c r="CO1504" i="73"/>
  <c r="CN1504" i="73"/>
  <c r="CM1504" i="73"/>
  <c r="CL1504" i="73"/>
  <c r="CK1504" i="73"/>
  <c r="CJ1504" i="73"/>
  <c r="EK1503" i="73"/>
  <c r="EJ1503" i="73"/>
  <c r="EI1503" i="73"/>
  <c r="EH1503" i="73"/>
  <c r="EG1503" i="73"/>
  <c r="EF1503" i="73"/>
  <c r="EE1503" i="73"/>
  <c r="ED1503" i="73"/>
  <c r="EC1503" i="73"/>
  <c r="EB1503" i="73"/>
  <c r="EA1503" i="73"/>
  <c r="DZ1503" i="73"/>
  <c r="DY1503" i="73"/>
  <c r="DX1503" i="73"/>
  <c r="DW1503" i="73"/>
  <c r="DV1503" i="73"/>
  <c r="DU1503" i="73"/>
  <c r="DT1503" i="73"/>
  <c r="DS1503" i="73"/>
  <c r="DR1503" i="73"/>
  <c r="DQ1503" i="73"/>
  <c r="DP1503" i="73"/>
  <c r="DO1503" i="73"/>
  <c r="DN1503" i="73"/>
  <c r="DM1503" i="73"/>
  <c r="DL1503" i="73"/>
  <c r="DK1503" i="73"/>
  <c r="DJ1503" i="73"/>
  <c r="DI1503" i="73"/>
  <c r="DH1503" i="73"/>
  <c r="DG1503" i="73"/>
  <c r="DF1503" i="73"/>
  <c r="DE1503" i="73"/>
  <c r="DD1503" i="73"/>
  <c r="DC1503" i="73"/>
  <c r="DB1503" i="73"/>
  <c r="DA1503" i="73"/>
  <c r="CZ1503" i="73"/>
  <c r="CY1503" i="73"/>
  <c r="CX1503" i="73"/>
  <c r="CW1503" i="73"/>
  <c r="CV1503" i="73"/>
  <c r="CU1503" i="73"/>
  <c r="CT1503" i="73"/>
  <c r="CS1503" i="73"/>
  <c r="CR1503" i="73"/>
  <c r="CQ1503" i="73"/>
  <c r="CP1503" i="73"/>
  <c r="CO1503" i="73"/>
  <c r="CN1503" i="73"/>
  <c r="CM1503" i="73"/>
  <c r="CL1503" i="73"/>
  <c r="CK1503" i="73"/>
  <c r="CJ1503" i="73"/>
  <c r="EK1502" i="73"/>
  <c r="EJ1502" i="73"/>
  <c r="EI1502" i="73"/>
  <c r="EH1502" i="73"/>
  <c r="EG1502" i="73"/>
  <c r="EF1502" i="73"/>
  <c r="EE1502" i="73"/>
  <c r="ED1502" i="73"/>
  <c r="EC1502" i="73"/>
  <c r="EB1502" i="73"/>
  <c r="EA1502" i="73"/>
  <c r="DZ1502" i="73"/>
  <c r="DY1502" i="73"/>
  <c r="DX1502" i="73"/>
  <c r="DW1502" i="73"/>
  <c r="DV1502" i="73"/>
  <c r="DU1502" i="73"/>
  <c r="DT1502" i="73"/>
  <c r="DS1502" i="73"/>
  <c r="DR1502" i="73"/>
  <c r="DQ1502" i="73"/>
  <c r="DP1502" i="73"/>
  <c r="DO1502" i="73"/>
  <c r="DN1502" i="73"/>
  <c r="DM1502" i="73"/>
  <c r="DL1502" i="73"/>
  <c r="DK1502" i="73"/>
  <c r="DJ1502" i="73"/>
  <c r="DI1502" i="73"/>
  <c r="DH1502" i="73"/>
  <c r="DG1502" i="73"/>
  <c r="DF1502" i="73"/>
  <c r="DE1502" i="73"/>
  <c r="DD1502" i="73"/>
  <c r="DC1502" i="73"/>
  <c r="DB1502" i="73"/>
  <c r="DA1502" i="73"/>
  <c r="CZ1502" i="73"/>
  <c r="CY1502" i="73"/>
  <c r="CX1502" i="73"/>
  <c r="CW1502" i="73"/>
  <c r="CV1502" i="73"/>
  <c r="CU1502" i="73"/>
  <c r="CT1502" i="73"/>
  <c r="CS1502" i="73"/>
  <c r="CR1502" i="73"/>
  <c r="CQ1502" i="73"/>
  <c r="CP1502" i="73"/>
  <c r="CO1502" i="73"/>
  <c r="CN1502" i="73"/>
  <c r="CM1502" i="73"/>
  <c r="CL1502" i="73"/>
  <c r="CK1502" i="73"/>
  <c r="CJ1502" i="73"/>
  <c r="EK1501" i="73"/>
  <c r="EJ1501" i="73"/>
  <c r="EI1501" i="73"/>
  <c r="EH1501" i="73"/>
  <c r="EG1501" i="73"/>
  <c r="EF1501" i="73"/>
  <c r="EE1501" i="73"/>
  <c r="ED1501" i="73"/>
  <c r="EC1501" i="73"/>
  <c r="EB1501" i="73"/>
  <c r="EA1501" i="73"/>
  <c r="DZ1501" i="73"/>
  <c r="DY1501" i="73"/>
  <c r="DX1501" i="73"/>
  <c r="DW1501" i="73"/>
  <c r="DV1501" i="73"/>
  <c r="DU1501" i="73"/>
  <c r="DT1501" i="73"/>
  <c r="DS1501" i="73"/>
  <c r="DR1501" i="73"/>
  <c r="DQ1501" i="73"/>
  <c r="DP1501" i="73"/>
  <c r="DO1501" i="73"/>
  <c r="DN1501" i="73"/>
  <c r="DM1501" i="73"/>
  <c r="DL1501" i="73"/>
  <c r="DK1501" i="73"/>
  <c r="DJ1501" i="73"/>
  <c r="DI1501" i="73"/>
  <c r="DH1501" i="73"/>
  <c r="DG1501" i="73"/>
  <c r="DF1501" i="73"/>
  <c r="DE1501" i="73"/>
  <c r="DD1501" i="73"/>
  <c r="DC1501" i="73"/>
  <c r="DB1501" i="73"/>
  <c r="DA1501" i="73"/>
  <c r="CZ1501" i="73"/>
  <c r="CY1501" i="73"/>
  <c r="CX1501" i="73"/>
  <c r="CW1501" i="73"/>
  <c r="CV1501" i="73"/>
  <c r="CU1501" i="73"/>
  <c r="CT1501" i="73"/>
  <c r="CS1501" i="73"/>
  <c r="CR1501" i="73"/>
  <c r="CQ1501" i="73"/>
  <c r="CP1501" i="73"/>
  <c r="CO1501" i="73"/>
  <c r="CN1501" i="73"/>
  <c r="CM1501" i="73"/>
  <c r="CL1501" i="73"/>
  <c r="CK1501" i="73"/>
  <c r="CJ1501" i="73"/>
  <c r="EK1500" i="73"/>
  <c r="EJ1500" i="73"/>
  <c r="EI1500" i="73"/>
  <c r="EH1500" i="73"/>
  <c r="EG1500" i="73"/>
  <c r="EF1500" i="73"/>
  <c r="EE1500" i="73"/>
  <c r="ED1500" i="73"/>
  <c r="EC1500" i="73"/>
  <c r="EB1500" i="73"/>
  <c r="EA1500" i="73"/>
  <c r="DZ1500" i="73"/>
  <c r="DY1500" i="73"/>
  <c r="DX1500" i="73"/>
  <c r="DW1500" i="73"/>
  <c r="DV1500" i="73"/>
  <c r="DU1500" i="73"/>
  <c r="DT1500" i="73"/>
  <c r="DS1500" i="73"/>
  <c r="DR1500" i="73"/>
  <c r="DQ1500" i="73"/>
  <c r="DP1500" i="73"/>
  <c r="DO1500" i="73"/>
  <c r="DN1500" i="73"/>
  <c r="DM1500" i="73"/>
  <c r="DL1500" i="73"/>
  <c r="DK1500" i="73"/>
  <c r="DJ1500" i="73"/>
  <c r="DI1500" i="73"/>
  <c r="DH1500" i="73"/>
  <c r="DG1500" i="73"/>
  <c r="DF1500" i="73"/>
  <c r="DE1500" i="73"/>
  <c r="DD1500" i="73"/>
  <c r="DC1500" i="73"/>
  <c r="DB1500" i="73"/>
  <c r="DA1500" i="73"/>
  <c r="CZ1500" i="73"/>
  <c r="CY1500" i="73"/>
  <c r="CX1500" i="73"/>
  <c r="CW1500" i="73"/>
  <c r="CV1500" i="73"/>
  <c r="CU1500" i="73"/>
  <c r="CT1500" i="73"/>
  <c r="CS1500" i="73"/>
  <c r="CR1500" i="73"/>
  <c r="CQ1500" i="73"/>
  <c r="CP1500" i="73"/>
  <c r="CO1500" i="73"/>
  <c r="CN1500" i="73"/>
  <c r="CM1500" i="73"/>
  <c r="CL1500" i="73"/>
  <c r="CK1500" i="73"/>
  <c r="CJ1500" i="73"/>
  <c r="EK1499" i="73"/>
  <c r="EJ1499" i="73"/>
  <c r="EI1499" i="73"/>
  <c r="EH1499" i="73"/>
  <c r="EG1499" i="73"/>
  <c r="EF1499" i="73"/>
  <c r="EE1499" i="73"/>
  <c r="ED1499" i="73"/>
  <c r="EC1499" i="73"/>
  <c r="EB1499" i="73"/>
  <c r="EA1499" i="73"/>
  <c r="DZ1499" i="73"/>
  <c r="DY1499" i="73"/>
  <c r="DX1499" i="73"/>
  <c r="DW1499" i="73"/>
  <c r="DV1499" i="73"/>
  <c r="DU1499" i="73"/>
  <c r="DT1499" i="73"/>
  <c r="DS1499" i="73"/>
  <c r="DR1499" i="73"/>
  <c r="DQ1499" i="73"/>
  <c r="DP1499" i="73"/>
  <c r="DO1499" i="73"/>
  <c r="DN1499" i="73"/>
  <c r="DM1499" i="73"/>
  <c r="DL1499" i="73"/>
  <c r="DK1499" i="73"/>
  <c r="DJ1499" i="73"/>
  <c r="DI1499" i="73"/>
  <c r="DH1499" i="73"/>
  <c r="DG1499" i="73"/>
  <c r="DF1499" i="73"/>
  <c r="DE1499" i="73"/>
  <c r="DD1499" i="73"/>
  <c r="DC1499" i="73"/>
  <c r="DB1499" i="73"/>
  <c r="DA1499" i="73"/>
  <c r="CZ1499" i="73"/>
  <c r="CY1499" i="73"/>
  <c r="CX1499" i="73"/>
  <c r="CW1499" i="73"/>
  <c r="CV1499" i="73"/>
  <c r="CU1499" i="73"/>
  <c r="CT1499" i="73"/>
  <c r="CS1499" i="73"/>
  <c r="CR1499" i="73"/>
  <c r="CQ1499" i="73"/>
  <c r="CP1499" i="73"/>
  <c r="CO1499" i="73"/>
  <c r="CN1499" i="73"/>
  <c r="CM1499" i="73"/>
  <c r="CL1499" i="73"/>
  <c r="CK1499" i="73"/>
  <c r="CJ1499" i="73"/>
  <c r="EK1498" i="73"/>
  <c r="EJ1498" i="73"/>
  <c r="EI1498" i="73"/>
  <c r="EH1498" i="73"/>
  <c r="EG1498" i="73"/>
  <c r="EF1498" i="73"/>
  <c r="EE1498" i="73"/>
  <c r="ED1498" i="73"/>
  <c r="EC1498" i="73"/>
  <c r="EB1498" i="73"/>
  <c r="EA1498" i="73"/>
  <c r="DZ1498" i="73"/>
  <c r="DY1498" i="73"/>
  <c r="DX1498" i="73"/>
  <c r="DW1498" i="73"/>
  <c r="DV1498" i="73"/>
  <c r="DU1498" i="73"/>
  <c r="DT1498" i="73"/>
  <c r="DS1498" i="73"/>
  <c r="DR1498" i="73"/>
  <c r="DQ1498" i="73"/>
  <c r="DP1498" i="73"/>
  <c r="DO1498" i="73"/>
  <c r="DN1498" i="73"/>
  <c r="DM1498" i="73"/>
  <c r="DL1498" i="73"/>
  <c r="DK1498" i="73"/>
  <c r="DJ1498" i="73"/>
  <c r="DI1498" i="73"/>
  <c r="DH1498" i="73"/>
  <c r="DG1498" i="73"/>
  <c r="DF1498" i="73"/>
  <c r="DE1498" i="73"/>
  <c r="DD1498" i="73"/>
  <c r="DC1498" i="73"/>
  <c r="DB1498" i="73"/>
  <c r="DA1498" i="73"/>
  <c r="CZ1498" i="73"/>
  <c r="CY1498" i="73"/>
  <c r="CX1498" i="73"/>
  <c r="CW1498" i="73"/>
  <c r="CV1498" i="73"/>
  <c r="CU1498" i="73"/>
  <c r="CT1498" i="73"/>
  <c r="CS1498" i="73"/>
  <c r="CR1498" i="73"/>
  <c r="CQ1498" i="73"/>
  <c r="CP1498" i="73"/>
  <c r="CO1498" i="73"/>
  <c r="CN1498" i="73"/>
  <c r="CM1498" i="73"/>
  <c r="CL1498" i="73"/>
  <c r="CK1498" i="73"/>
  <c r="CJ1498" i="73"/>
  <c r="EK1497" i="73"/>
  <c r="EJ1497" i="73"/>
  <c r="EI1497" i="73"/>
  <c r="EH1497" i="73"/>
  <c r="EG1497" i="73"/>
  <c r="EF1497" i="73"/>
  <c r="EE1497" i="73"/>
  <c r="ED1497" i="73"/>
  <c r="EC1497" i="73"/>
  <c r="EB1497" i="73"/>
  <c r="EA1497" i="73"/>
  <c r="DZ1497" i="73"/>
  <c r="DY1497" i="73"/>
  <c r="DX1497" i="73"/>
  <c r="DW1497" i="73"/>
  <c r="DV1497" i="73"/>
  <c r="DU1497" i="73"/>
  <c r="DT1497" i="73"/>
  <c r="DS1497" i="73"/>
  <c r="DR1497" i="73"/>
  <c r="DQ1497" i="73"/>
  <c r="DP1497" i="73"/>
  <c r="DO1497" i="73"/>
  <c r="DN1497" i="73"/>
  <c r="DM1497" i="73"/>
  <c r="DL1497" i="73"/>
  <c r="DK1497" i="73"/>
  <c r="DJ1497" i="73"/>
  <c r="DI1497" i="73"/>
  <c r="DH1497" i="73"/>
  <c r="DG1497" i="73"/>
  <c r="DF1497" i="73"/>
  <c r="DE1497" i="73"/>
  <c r="DD1497" i="73"/>
  <c r="DC1497" i="73"/>
  <c r="DB1497" i="73"/>
  <c r="DA1497" i="73"/>
  <c r="CZ1497" i="73"/>
  <c r="CY1497" i="73"/>
  <c r="CX1497" i="73"/>
  <c r="CW1497" i="73"/>
  <c r="CV1497" i="73"/>
  <c r="CU1497" i="73"/>
  <c r="CT1497" i="73"/>
  <c r="CS1497" i="73"/>
  <c r="CR1497" i="73"/>
  <c r="CQ1497" i="73"/>
  <c r="CP1497" i="73"/>
  <c r="CO1497" i="73"/>
  <c r="CN1497" i="73"/>
  <c r="CM1497" i="73"/>
  <c r="CL1497" i="73"/>
  <c r="CK1497" i="73"/>
  <c r="CJ1497" i="73"/>
  <c r="EK1496" i="73"/>
  <c r="EJ1496" i="73"/>
  <c r="EI1496" i="73"/>
  <c r="EH1496" i="73"/>
  <c r="EG1496" i="73"/>
  <c r="EF1496" i="73"/>
  <c r="EE1496" i="73"/>
  <c r="ED1496" i="73"/>
  <c r="EC1496" i="73"/>
  <c r="EB1496" i="73"/>
  <c r="EA1496" i="73"/>
  <c r="DZ1496" i="73"/>
  <c r="DY1496" i="73"/>
  <c r="DX1496" i="73"/>
  <c r="DW1496" i="73"/>
  <c r="DV1496" i="73"/>
  <c r="DU1496" i="73"/>
  <c r="DT1496" i="73"/>
  <c r="DS1496" i="73"/>
  <c r="DR1496" i="73"/>
  <c r="DQ1496" i="73"/>
  <c r="DP1496" i="73"/>
  <c r="DO1496" i="73"/>
  <c r="DN1496" i="73"/>
  <c r="DM1496" i="73"/>
  <c r="DL1496" i="73"/>
  <c r="DK1496" i="73"/>
  <c r="DJ1496" i="73"/>
  <c r="DI1496" i="73"/>
  <c r="DH1496" i="73"/>
  <c r="DG1496" i="73"/>
  <c r="DF1496" i="73"/>
  <c r="DE1496" i="73"/>
  <c r="DD1496" i="73"/>
  <c r="DC1496" i="73"/>
  <c r="DB1496" i="73"/>
  <c r="DA1496" i="73"/>
  <c r="CZ1496" i="73"/>
  <c r="CY1496" i="73"/>
  <c r="CX1496" i="73"/>
  <c r="CW1496" i="73"/>
  <c r="CV1496" i="73"/>
  <c r="CU1496" i="73"/>
  <c r="CT1496" i="73"/>
  <c r="CS1496" i="73"/>
  <c r="CR1496" i="73"/>
  <c r="CQ1496" i="73"/>
  <c r="CP1496" i="73"/>
  <c r="CO1496" i="73"/>
  <c r="CN1496" i="73"/>
  <c r="CM1496" i="73"/>
  <c r="CL1496" i="73"/>
  <c r="CK1496" i="73"/>
  <c r="CJ1496" i="73"/>
  <c r="EK1495" i="73"/>
  <c r="EJ1495" i="73"/>
  <c r="EI1495" i="73"/>
  <c r="EH1495" i="73"/>
  <c r="EG1495" i="73"/>
  <c r="EF1495" i="73"/>
  <c r="EE1495" i="73"/>
  <c r="ED1495" i="73"/>
  <c r="EC1495" i="73"/>
  <c r="EB1495" i="73"/>
  <c r="EA1495" i="73"/>
  <c r="DZ1495" i="73"/>
  <c r="DY1495" i="73"/>
  <c r="DX1495" i="73"/>
  <c r="DW1495" i="73"/>
  <c r="DV1495" i="73"/>
  <c r="DU1495" i="73"/>
  <c r="DT1495" i="73"/>
  <c r="DS1495" i="73"/>
  <c r="DR1495" i="73"/>
  <c r="DQ1495" i="73"/>
  <c r="DP1495" i="73"/>
  <c r="DO1495" i="73"/>
  <c r="DN1495" i="73"/>
  <c r="DM1495" i="73"/>
  <c r="DL1495" i="73"/>
  <c r="DK1495" i="73"/>
  <c r="DJ1495" i="73"/>
  <c r="DI1495" i="73"/>
  <c r="DH1495" i="73"/>
  <c r="DG1495" i="73"/>
  <c r="DF1495" i="73"/>
  <c r="DE1495" i="73"/>
  <c r="DD1495" i="73"/>
  <c r="DC1495" i="73"/>
  <c r="DB1495" i="73"/>
  <c r="DA1495" i="73"/>
  <c r="CZ1495" i="73"/>
  <c r="CY1495" i="73"/>
  <c r="CX1495" i="73"/>
  <c r="CW1495" i="73"/>
  <c r="CV1495" i="73"/>
  <c r="CU1495" i="73"/>
  <c r="CT1495" i="73"/>
  <c r="CS1495" i="73"/>
  <c r="CR1495" i="73"/>
  <c r="CQ1495" i="73"/>
  <c r="CP1495" i="73"/>
  <c r="CO1495" i="73"/>
  <c r="CN1495" i="73"/>
  <c r="CM1495" i="73"/>
  <c r="CL1495" i="73"/>
  <c r="CK1495" i="73"/>
  <c r="CJ1495" i="73"/>
  <c r="EK1494" i="73"/>
  <c r="EJ1494" i="73"/>
  <c r="EI1494" i="73"/>
  <c r="EH1494" i="73"/>
  <c r="EG1494" i="73"/>
  <c r="EF1494" i="73"/>
  <c r="EE1494" i="73"/>
  <c r="ED1494" i="73"/>
  <c r="EC1494" i="73"/>
  <c r="EB1494" i="73"/>
  <c r="EA1494" i="73"/>
  <c r="DZ1494" i="73"/>
  <c r="DY1494" i="73"/>
  <c r="DX1494" i="73"/>
  <c r="DW1494" i="73"/>
  <c r="DV1494" i="73"/>
  <c r="DU1494" i="73"/>
  <c r="DT1494" i="73"/>
  <c r="DS1494" i="73"/>
  <c r="DR1494" i="73"/>
  <c r="DQ1494" i="73"/>
  <c r="DP1494" i="73"/>
  <c r="DO1494" i="73"/>
  <c r="DN1494" i="73"/>
  <c r="DM1494" i="73"/>
  <c r="DL1494" i="73"/>
  <c r="DK1494" i="73"/>
  <c r="DJ1494" i="73"/>
  <c r="DI1494" i="73"/>
  <c r="DH1494" i="73"/>
  <c r="DG1494" i="73"/>
  <c r="DF1494" i="73"/>
  <c r="DE1494" i="73"/>
  <c r="DD1494" i="73"/>
  <c r="DC1494" i="73"/>
  <c r="DB1494" i="73"/>
  <c r="DA1494" i="73"/>
  <c r="CZ1494" i="73"/>
  <c r="CY1494" i="73"/>
  <c r="CX1494" i="73"/>
  <c r="CW1494" i="73"/>
  <c r="CV1494" i="73"/>
  <c r="CU1494" i="73"/>
  <c r="CT1494" i="73"/>
  <c r="CS1494" i="73"/>
  <c r="CR1494" i="73"/>
  <c r="CQ1494" i="73"/>
  <c r="CP1494" i="73"/>
  <c r="CO1494" i="73"/>
  <c r="CN1494" i="73"/>
  <c r="CM1494" i="73"/>
  <c r="CL1494" i="73"/>
  <c r="CK1494" i="73"/>
  <c r="CJ1494" i="73"/>
  <c r="EK1493" i="73"/>
  <c r="EJ1493" i="73"/>
  <c r="EI1493" i="73"/>
  <c r="EH1493" i="73"/>
  <c r="EG1493" i="73"/>
  <c r="EF1493" i="73"/>
  <c r="EE1493" i="73"/>
  <c r="ED1493" i="73"/>
  <c r="EC1493" i="73"/>
  <c r="EB1493" i="73"/>
  <c r="EA1493" i="73"/>
  <c r="DZ1493" i="73"/>
  <c r="DY1493" i="73"/>
  <c r="DX1493" i="73"/>
  <c r="DW1493" i="73"/>
  <c r="DV1493" i="73"/>
  <c r="DU1493" i="73"/>
  <c r="DT1493" i="73"/>
  <c r="DS1493" i="73"/>
  <c r="DR1493" i="73"/>
  <c r="DQ1493" i="73"/>
  <c r="DP1493" i="73"/>
  <c r="DO1493" i="73"/>
  <c r="DN1493" i="73"/>
  <c r="DM1493" i="73"/>
  <c r="DL1493" i="73"/>
  <c r="DK1493" i="73"/>
  <c r="DJ1493" i="73"/>
  <c r="DI1493" i="73"/>
  <c r="DH1493" i="73"/>
  <c r="DG1493" i="73"/>
  <c r="DF1493" i="73"/>
  <c r="DE1493" i="73"/>
  <c r="DD1493" i="73"/>
  <c r="DC1493" i="73"/>
  <c r="DB1493" i="73"/>
  <c r="DA1493" i="73"/>
  <c r="CZ1493" i="73"/>
  <c r="CY1493" i="73"/>
  <c r="CX1493" i="73"/>
  <c r="CW1493" i="73"/>
  <c r="CV1493" i="73"/>
  <c r="CU1493" i="73"/>
  <c r="CT1493" i="73"/>
  <c r="CS1493" i="73"/>
  <c r="CR1493" i="73"/>
  <c r="CQ1493" i="73"/>
  <c r="CP1493" i="73"/>
  <c r="CO1493" i="73"/>
  <c r="CN1493" i="73"/>
  <c r="CM1493" i="73"/>
  <c r="CL1493" i="73"/>
  <c r="CK1493" i="73"/>
  <c r="CJ1493" i="73"/>
  <c r="EK1492" i="73"/>
  <c r="EJ1492" i="73"/>
  <c r="EI1492" i="73"/>
  <c r="EH1492" i="73"/>
  <c r="EG1492" i="73"/>
  <c r="EF1492" i="73"/>
  <c r="EE1492" i="73"/>
  <c r="ED1492" i="73"/>
  <c r="EC1492" i="73"/>
  <c r="EB1492" i="73"/>
  <c r="EA1492" i="73"/>
  <c r="DZ1492" i="73"/>
  <c r="DY1492" i="73"/>
  <c r="DX1492" i="73"/>
  <c r="DW1492" i="73"/>
  <c r="DV1492" i="73"/>
  <c r="DU1492" i="73"/>
  <c r="DT1492" i="73"/>
  <c r="DS1492" i="73"/>
  <c r="DR1492" i="73"/>
  <c r="DQ1492" i="73"/>
  <c r="DP1492" i="73"/>
  <c r="DO1492" i="73"/>
  <c r="DN1492" i="73"/>
  <c r="DM1492" i="73"/>
  <c r="DL1492" i="73"/>
  <c r="DK1492" i="73"/>
  <c r="DJ1492" i="73"/>
  <c r="DI1492" i="73"/>
  <c r="DH1492" i="73"/>
  <c r="DG1492" i="73"/>
  <c r="DF1492" i="73"/>
  <c r="DE1492" i="73"/>
  <c r="DD1492" i="73"/>
  <c r="DC1492" i="73"/>
  <c r="DB1492" i="73"/>
  <c r="DA1492" i="73"/>
  <c r="CZ1492" i="73"/>
  <c r="CY1492" i="73"/>
  <c r="CX1492" i="73"/>
  <c r="CW1492" i="73"/>
  <c r="CV1492" i="73"/>
  <c r="CU1492" i="73"/>
  <c r="CT1492" i="73"/>
  <c r="CS1492" i="73"/>
  <c r="CR1492" i="73"/>
  <c r="CQ1492" i="73"/>
  <c r="CP1492" i="73"/>
  <c r="CO1492" i="73"/>
  <c r="CN1492" i="73"/>
  <c r="CM1492" i="73"/>
  <c r="CL1492" i="73"/>
  <c r="CK1492" i="73"/>
  <c r="CJ1492" i="73"/>
  <c r="EK1491" i="73"/>
  <c r="EJ1491" i="73"/>
  <c r="EI1491" i="73"/>
  <c r="EH1491" i="73"/>
  <c r="EG1491" i="73"/>
  <c r="EF1491" i="73"/>
  <c r="EE1491" i="73"/>
  <c r="ED1491" i="73"/>
  <c r="EC1491" i="73"/>
  <c r="EB1491" i="73"/>
  <c r="EA1491" i="73"/>
  <c r="DZ1491" i="73"/>
  <c r="DY1491" i="73"/>
  <c r="DX1491" i="73"/>
  <c r="DW1491" i="73"/>
  <c r="DV1491" i="73"/>
  <c r="DU1491" i="73"/>
  <c r="DT1491" i="73"/>
  <c r="DS1491" i="73"/>
  <c r="DR1491" i="73"/>
  <c r="DQ1491" i="73"/>
  <c r="DP1491" i="73"/>
  <c r="DO1491" i="73"/>
  <c r="DN1491" i="73"/>
  <c r="DM1491" i="73"/>
  <c r="DL1491" i="73"/>
  <c r="DK1491" i="73"/>
  <c r="DJ1491" i="73"/>
  <c r="DI1491" i="73"/>
  <c r="DH1491" i="73"/>
  <c r="DG1491" i="73"/>
  <c r="DF1491" i="73"/>
  <c r="DE1491" i="73"/>
  <c r="DD1491" i="73"/>
  <c r="DC1491" i="73"/>
  <c r="DB1491" i="73"/>
  <c r="DA1491" i="73"/>
  <c r="CZ1491" i="73"/>
  <c r="CY1491" i="73"/>
  <c r="CX1491" i="73"/>
  <c r="CW1491" i="73"/>
  <c r="CV1491" i="73"/>
  <c r="CU1491" i="73"/>
  <c r="CT1491" i="73"/>
  <c r="CS1491" i="73"/>
  <c r="CR1491" i="73"/>
  <c r="CQ1491" i="73"/>
  <c r="CP1491" i="73"/>
  <c r="CO1491" i="73"/>
  <c r="CN1491" i="73"/>
  <c r="CM1491" i="73"/>
  <c r="CL1491" i="73"/>
  <c r="CK1491" i="73"/>
  <c r="CJ1491" i="73"/>
  <c r="EK1490" i="73"/>
  <c r="EJ1490" i="73"/>
  <c r="EI1490" i="73"/>
  <c r="EH1490" i="73"/>
  <c r="EG1490" i="73"/>
  <c r="EF1490" i="73"/>
  <c r="EE1490" i="73"/>
  <c r="ED1490" i="73"/>
  <c r="EC1490" i="73"/>
  <c r="EB1490" i="73"/>
  <c r="EA1490" i="73"/>
  <c r="DZ1490" i="73"/>
  <c r="DY1490" i="73"/>
  <c r="DX1490" i="73"/>
  <c r="DW1490" i="73"/>
  <c r="DV1490" i="73"/>
  <c r="DU1490" i="73"/>
  <c r="DT1490" i="73"/>
  <c r="DS1490" i="73"/>
  <c r="DR1490" i="73"/>
  <c r="DQ1490" i="73"/>
  <c r="DP1490" i="73"/>
  <c r="DO1490" i="73"/>
  <c r="DN1490" i="73"/>
  <c r="DM1490" i="73"/>
  <c r="DL1490" i="73"/>
  <c r="DK1490" i="73"/>
  <c r="DJ1490" i="73"/>
  <c r="DI1490" i="73"/>
  <c r="DH1490" i="73"/>
  <c r="DG1490" i="73"/>
  <c r="DF1490" i="73"/>
  <c r="DE1490" i="73"/>
  <c r="DD1490" i="73"/>
  <c r="DC1490" i="73"/>
  <c r="DB1490" i="73"/>
  <c r="DA1490" i="73"/>
  <c r="CZ1490" i="73"/>
  <c r="CY1490" i="73"/>
  <c r="CX1490" i="73"/>
  <c r="CW1490" i="73"/>
  <c r="CV1490" i="73"/>
  <c r="CU1490" i="73"/>
  <c r="CT1490" i="73"/>
  <c r="CS1490" i="73"/>
  <c r="CR1490" i="73"/>
  <c r="CQ1490" i="73"/>
  <c r="CP1490" i="73"/>
  <c r="CO1490" i="73"/>
  <c r="CN1490" i="73"/>
  <c r="CM1490" i="73"/>
  <c r="CL1490" i="73"/>
  <c r="CK1490" i="73"/>
  <c r="CJ1490" i="73"/>
  <c r="EK1489" i="73"/>
  <c r="EJ1489" i="73"/>
  <c r="EI1489" i="73"/>
  <c r="EH1489" i="73"/>
  <c r="EG1489" i="73"/>
  <c r="EF1489" i="73"/>
  <c r="EE1489" i="73"/>
  <c r="ED1489" i="73"/>
  <c r="EC1489" i="73"/>
  <c r="EB1489" i="73"/>
  <c r="EA1489" i="73"/>
  <c r="DZ1489" i="73"/>
  <c r="DY1489" i="73"/>
  <c r="DX1489" i="73"/>
  <c r="DW1489" i="73"/>
  <c r="DV1489" i="73"/>
  <c r="DU1489" i="73"/>
  <c r="DT1489" i="73"/>
  <c r="DS1489" i="73"/>
  <c r="DR1489" i="73"/>
  <c r="DQ1489" i="73"/>
  <c r="DP1489" i="73"/>
  <c r="DO1489" i="73"/>
  <c r="DN1489" i="73"/>
  <c r="DM1489" i="73"/>
  <c r="DL1489" i="73"/>
  <c r="DK1489" i="73"/>
  <c r="DJ1489" i="73"/>
  <c r="DI1489" i="73"/>
  <c r="DH1489" i="73"/>
  <c r="DG1489" i="73"/>
  <c r="DF1489" i="73"/>
  <c r="DE1489" i="73"/>
  <c r="DD1489" i="73"/>
  <c r="DC1489" i="73"/>
  <c r="DB1489" i="73"/>
  <c r="DA1489" i="73"/>
  <c r="CZ1489" i="73"/>
  <c r="CY1489" i="73"/>
  <c r="CX1489" i="73"/>
  <c r="CW1489" i="73"/>
  <c r="CV1489" i="73"/>
  <c r="CU1489" i="73"/>
  <c r="CT1489" i="73"/>
  <c r="CS1489" i="73"/>
  <c r="CR1489" i="73"/>
  <c r="CQ1489" i="73"/>
  <c r="CP1489" i="73"/>
  <c r="CO1489" i="73"/>
  <c r="CN1489" i="73"/>
  <c r="CM1489" i="73"/>
  <c r="CL1489" i="73"/>
  <c r="CK1489" i="73"/>
  <c r="CJ1489" i="73"/>
  <c r="EK1488" i="73"/>
  <c r="EJ1488" i="73"/>
  <c r="EI1488" i="73"/>
  <c r="EH1488" i="73"/>
  <c r="EG1488" i="73"/>
  <c r="EF1488" i="73"/>
  <c r="EE1488" i="73"/>
  <c r="ED1488" i="73"/>
  <c r="EC1488" i="73"/>
  <c r="EB1488" i="73"/>
  <c r="EA1488" i="73"/>
  <c r="DZ1488" i="73"/>
  <c r="DY1488" i="73"/>
  <c r="DX1488" i="73"/>
  <c r="DW1488" i="73"/>
  <c r="DV1488" i="73"/>
  <c r="DU1488" i="73"/>
  <c r="DT1488" i="73"/>
  <c r="DS1488" i="73"/>
  <c r="DR1488" i="73"/>
  <c r="DQ1488" i="73"/>
  <c r="DP1488" i="73"/>
  <c r="DO1488" i="73"/>
  <c r="DN1488" i="73"/>
  <c r="DM1488" i="73"/>
  <c r="DL1488" i="73"/>
  <c r="DK1488" i="73"/>
  <c r="DJ1488" i="73"/>
  <c r="DI1488" i="73"/>
  <c r="DH1488" i="73"/>
  <c r="DG1488" i="73"/>
  <c r="DF1488" i="73"/>
  <c r="DE1488" i="73"/>
  <c r="DD1488" i="73"/>
  <c r="DC1488" i="73"/>
  <c r="DB1488" i="73"/>
  <c r="DA1488" i="73"/>
  <c r="CZ1488" i="73"/>
  <c r="CY1488" i="73"/>
  <c r="CX1488" i="73"/>
  <c r="CW1488" i="73"/>
  <c r="CV1488" i="73"/>
  <c r="CU1488" i="73"/>
  <c r="CT1488" i="73"/>
  <c r="CS1488" i="73"/>
  <c r="CR1488" i="73"/>
  <c r="CQ1488" i="73"/>
  <c r="CP1488" i="73"/>
  <c r="CO1488" i="73"/>
  <c r="CN1488" i="73"/>
  <c r="CM1488" i="73"/>
  <c r="CL1488" i="73"/>
  <c r="CK1488" i="73"/>
  <c r="CJ1488" i="73"/>
  <c r="EK1487" i="73"/>
  <c r="EJ1487" i="73"/>
  <c r="EI1487" i="73"/>
  <c r="EH1487" i="73"/>
  <c r="EG1487" i="73"/>
  <c r="EF1487" i="73"/>
  <c r="EE1487" i="73"/>
  <c r="ED1487" i="73"/>
  <c r="EC1487" i="73"/>
  <c r="EB1487" i="73"/>
  <c r="EA1487" i="73"/>
  <c r="DZ1487" i="73"/>
  <c r="DY1487" i="73"/>
  <c r="DX1487" i="73"/>
  <c r="DW1487" i="73"/>
  <c r="DV1487" i="73"/>
  <c r="DU1487" i="73"/>
  <c r="DT1487" i="73"/>
  <c r="DS1487" i="73"/>
  <c r="DR1487" i="73"/>
  <c r="DQ1487" i="73"/>
  <c r="DP1487" i="73"/>
  <c r="DO1487" i="73"/>
  <c r="DN1487" i="73"/>
  <c r="DM1487" i="73"/>
  <c r="DL1487" i="73"/>
  <c r="DK1487" i="73"/>
  <c r="DJ1487" i="73"/>
  <c r="DI1487" i="73"/>
  <c r="DH1487" i="73"/>
  <c r="DG1487" i="73"/>
  <c r="DF1487" i="73"/>
  <c r="DE1487" i="73"/>
  <c r="DD1487" i="73"/>
  <c r="DC1487" i="73"/>
  <c r="DB1487" i="73"/>
  <c r="DA1487" i="73"/>
  <c r="CZ1487" i="73"/>
  <c r="CY1487" i="73"/>
  <c r="CX1487" i="73"/>
  <c r="CW1487" i="73"/>
  <c r="CV1487" i="73"/>
  <c r="CU1487" i="73"/>
  <c r="CT1487" i="73"/>
  <c r="CS1487" i="73"/>
  <c r="CR1487" i="73"/>
  <c r="CQ1487" i="73"/>
  <c r="CP1487" i="73"/>
  <c r="CO1487" i="73"/>
  <c r="CN1487" i="73"/>
  <c r="CM1487" i="73"/>
  <c r="CL1487" i="73"/>
  <c r="CK1487" i="73"/>
  <c r="CJ1487" i="73"/>
  <c r="EK1486" i="73"/>
  <c r="EJ1486" i="73"/>
  <c r="EI1486" i="73"/>
  <c r="EH1486" i="73"/>
  <c r="EG1486" i="73"/>
  <c r="EF1486" i="73"/>
  <c r="EE1486" i="73"/>
  <c r="ED1486" i="73"/>
  <c r="EC1486" i="73"/>
  <c r="EB1486" i="73"/>
  <c r="EA1486" i="73"/>
  <c r="DZ1486" i="73"/>
  <c r="DY1486" i="73"/>
  <c r="DX1486" i="73"/>
  <c r="DW1486" i="73"/>
  <c r="DV1486" i="73"/>
  <c r="DU1486" i="73"/>
  <c r="DT1486" i="73"/>
  <c r="DS1486" i="73"/>
  <c r="DR1486" i="73"/>
  <c r="DQ1486" i="73"/>
  <c r="DP1486" i="73"/>
  <c r="DO1486" i="73"/>
  <c r="DN1486" i="73"/>
  <c r="DM1486" i="73"/>
  <c r="DL1486" i="73"/>
  <c r="DK1486" i="73"/>
  <c r="DJ1486" i="73"/>
  <c r="DI1486" i="73"/>
  <c r="DH1486" i="73"/>
  <c r="DG1486" i="73"/>
  <c r="DF1486" i="73"/>
  <c r="DE1486" i="73"/>
  <c r="DD1486" i="73"/>
  <c r="DC1486" i="73"/>
  <c r="DB1486" i="73"/>
  <c r="DA1486" i="73"/>
  <c r="CZ1486" i="73"/>
  <c r="CY1486" i="73"/>
  <c r="CX1486" i="73"/>
  <c r="CW1486" i="73"/>
  <c r="CV1486" i="73"/>
  <c r="CU1486" i="73"/>
  <c r="CT1486" i="73"/>
  <c r="CS1486" i="73"/>
  <c r="CR1486" i="73"/>
  <c r="CQ1486" i="73"/>
  <c r="CP1486" i="73"/>
  <c r="CO1486" i="73"/>
  <c r="CN1486" i="73"/>
  <c r="CM1486" i="73"/>
  <c r="CL1486" i="73"/>
  <c r="CK1486" i="73"/>
  <c r="CJ1486" i="73"/>
  <c r="EK1485" i="73"/>
  <c r="EJ1485" i="73"/>
  <c r="EI1485" i="73"/>
  <c r="EH1485" i="73"/>
  <c r="EG1485" i="73"/>
  <c r="EF1485" i="73"/>
  <c r="EE1485" i="73"/>
  <c r="ED1485" i="73"/>
  <c r="EC1485" i="73"/>
  <c r="EB1485" i="73"/>
  <c r="EA1485" i="73"/>
  <c r="DZ1485" i="73"/>
  <c r="DY1485" i="73"/>
  <c r="DX1485" i="73"/>
  <c r="DW1485" i="73"/>
  <c r="DV1485" i="73"/>
  <c r="DU1485" i="73"/>
  <c r="DT1485" i="73"/>
  <c r="DS1485" i="73"/>
  <c r="DR1485" i="73"/>
  <c r="DQ1485" i="73"/>
  <c r="DP1485" i="73"/>
  <c r="DO1485" i="73"/>
  <c r="DN1485" i="73"/>
  <c r="DM1485" i="73"/>
  <c r="DL1485" i="73"/>
  <c r="DK1485" i="73"/>
  <c r="DJ1485" i="73"/>
  <c r="DI1485" i="73"/>
  <c r="DH1485" i="73"/>
  <c r="DG1485" i="73"/>
  <c r="DF1485" i="73"/>
  <c r="DE1485" i="73"/>
  <c r="DD1485" i="73"/>
  <c r="DC1485" i="73"/>
  <c r="DB1485" i="73"/>
  <c r="DA1485" i="73"/>
  <c r="CZ1485" i="73"/>
  <c r="CY1485" i="73"/>
  <c r="CX1485" i="73"/>
  <c r="CW1485" i="73"/>
  <c r="CV1485" i="73"/>
  <c r="CU1485" i="73"/>
  <c r="CT1485" i="73"/>
  <c r="CS1485" i="73"/>
  <c r="CR1485" i="73"/>
  <c r="CQ1485" i="73"/>
  <c r="CP1485" i="73"/>
  <c r="CO1485" i="73"/>
  <c r="CN1485" i="73"/>
  <c r="CM1485" i="73"/>
  <c r="CL1485" i="73"/>
  <c r="CK1485" i="73"/>
  <c r="CJ1485" i="73"/>
  <c r="EK1484" i="73"/>
  <c r="EJ1484" i="73"/>
  <c r="EI1484" i="73"/>
  <c r="EH1484" i="73"/>
  <c r="EG1484" i="73"/>
  <c r="EF1484" i="73"/>
  <c r="EE1484" i="73"/>
  <c r="ED1484" i="73"/>
  <c r="EC1484" i="73"/>
  <c r="EB1484" i="73"/>
  <c r="EA1484" i="73"/>
  <c r="DZ1484" i="73"/>
  <c r="DY1484" i="73"/>
  <c r="DX1484" i="73"/>
  <c r="DW1484" i="73"/>
  <c r="DV1484" i="73"/>
  <c r="DU1484" i="73"/>
  <c r="DT1484" i="73"/>
  <c r="DS1484" i="73"/>
  <c r="DR1484" i="73"/>
  <c r="DQ1484" i="73"/>
  <c r="DP1484" i="73"/>
  <c r="DO1484" i="73"/>
  <c r="DN1484" i="73"/>
  <c r="DM1484" i="73"/>
  <c r="DL1484" i="73"/>
  <c r="DK1484" i="73"/>
  <c r="DJ1484" i="73"/>
  <c r="DI1484" i="73"/>
  <c r="DH1484" i="73"/>
  <c r="DG1484" i="73"/>
  <c r="DF1484" i="73"/>
  <c r="DE1484" i="73"/>
  <c r="DD1484" i="73"/>
  <c r="DC1484" i="73"/>
  <c r="DB1484" i="73"/>
  <c r="DA1484" i="73"/>
  <c r="CZ1484" i="73"/>
  <c r="CY1484" i="73"/>
  <c r="CX1484" i="73"/>
  <c r="CW1484" i="73"/>
  <c r="CV1484" i="73"/>
  <c r="CU1484" i="73"/>
  <c r="CT1484" i="73"/>
  <c r="CS1484" i="73"/>
  <c r="CR1484" i="73"/>
  <c r="CQ1484" i="73"/>
  <c r="CP1484" i="73"/>
  <c r="CO1484" i="73"/>
  <c r="CN1484" i="73"/>
  <c r="CM1484" i="73"/>
  <c r="CL1484" i="73"/>
  <c r="CK1484" i="73"/>
  <c r="CJ1484" i="73"/>
  <c r="EK1483" i="73"/>
  <c r="EJ1483" i="73"/>
  <c r="EI1483" i="73"/>
  <c r="EH1483" i="73"/>
  <c r="EG1483" i="73"/>
  <c r="EF1483" i="73"/>
  <c r="EE1483" i="73"/>
  <c r="ED1483" i="73"/>
  <c r="EC1483" i="73"/>
  <c r="EB1483" i="73"/>
  <c r="EA1483" i="73"/>
  <c r="DZ1483" i="73"/>
  <c r="DY1483" i="73"/>
  <c r="DX1483" i="73"/>
  <c r="DW1483" i="73"/>
  <c r="DV1483" i="73"/>
  <c r="DU1483" i="73"/>
  <c r="DT1483" i="73"/>
  <c r="DS1483" i="73"/>
  <c r="DR1483" i="73"/>
  <c r="DQ1483" i="73"/>
  <c r="DP1483" i="73"/>
  <c r="DO1483" i="73"/>
  <c r="DN1483" i="73"/>
  <c r="DM1483" i="73"/>
  <c r="DL1483" i="73"/>
  <c r="DK1483" i="73"/>
  <c r="DJ1483" i="73"/>
  <c r="DI1483" i="73"/>
  <c r="DH1483" i="73"/>
  <c r="DG1483" i="73"/>
  <c r="DF1483" i="73"/>
  <c r="DE1483" i="73"/>
  <c r="DD1483" i="73"/>
  <c r="DC1483" i="73"/>
  <c r="DB1483" i="73"/>
  <c r="DA1483" i="73"/>
  <c r="CZ1483" i="73"/>
  <c r="CY1483" i="73"/>
  <c r="CX1483" i="73"/>
  <c r="CW1483" i="73"/>
  <c r="CV1483" i="73"/>
  <c r="CU1483" i="73"/>
  <c r="CT1483" i="73"/>
  <c r="CS1483" i="73"/>
  <c r="CR1483" i="73"/>
  <c r="CQ1483" i="73"/>
  <c r="CP1483" i="73"/>
  <c r="CO1483" i="73"/>
  <c r="CN1483" i="73"/>
  <c r="CM1483" i="73"/>
  <c r="CL1483" i="73"/>
  <c r="CK1483" i="73"/>
  <c r="CJ1483" i="73"/>
  <c r="EK1482" i="73"/>
  <c r="EJ1482" i="73"/>
  <c r="EI1482" i="73"/>
  <c r="EH1482" i="73"/>
  <c r="EG1482" i="73"/>
  <c r="EF1482" i="73"/>
  <c r="EE1482" i="73"/>
  <c r="ED1482" i="73"/>
  <c r="EC1482" i="73"/>
  <c r="EB1482" i="73"/>
  <c r="EA1482" i="73"/>
  <c r="DZ1482" i="73"/>
  <c r="DY1482" i="73"/>
  <c r="DX1482" i="73"/>
  <c r="DW1482" i="73"/>
  <c r="DV1482" i="73"/>
  <c r="DU1482" i="73"/>
  <c r="DT1482" i="73"/>
  <c r="DS1482" i="73"/>
  <c r="DR1482" i="73"/>
  <c r="DQ1482" i="73"/>
  <c r="DP1482" i="73"/>
  <c r="DO1482" i="73"/>
  <c r="DN1482" i="73"/>
  <c r="DM1482" i="73"/>
  <c r="DL1482" i="73"/>
  <c r="DK1482" i="73"/>
  <c r="DJ1482" i="73"/>
  <c r="DI1482" i="73"/>
  <c r="DH1482" i="73"/>
  <c r="DG1482" i="73"/>
  <c r="DF1482" i="73"/>
  <c r="DE1482" i="73"/>
  <c r="DD1482" i="73"/>
  <c r="DC1482" i="73"/>
  <c r="DB1482" i="73"/>
  <c r="DA1482" i="73"/>
  <c r="CZ1482" i="73"/>
  <c r="CY1482" i="73"/>
  <c r="CX1482" i="73"/>
  <c r="CW1482" i="73"/>
  <c r="CV1482" i="73"/>
  <c r="CU1482" i="73"/>
  <c r="CT1482" i="73"/>
  <c r="CS1482" i="73"/>
  <c r="CR1482" i="73"/>
  <c r="CQ1482" i="73"/>
  <c r="CP1482" i="73"/>
  <c r="CO1482" i="73"/>
  <c r="CN1482" i="73"/>
  <c r="CM1482" i="73"/>
  <c r="CL1482" i="73"/>
  <c r="CK1482" i="73"/>
  <c r="CJ1482" i="73"/>
  <c r="EK1481" i="73"/>
  <c r="EJ1481" i="73"/>
  <c r="EI1481" i="73"/>
  <c r="EH1481" i="73"/>
  <c r="EG1481" i="73"/>
  <c r="EF1481" i="73"/>
  <c r="EE1481" i="73"/>
  <c r="ED1481" i="73"/>
  <c r="EC1481" i="73"/>
  <c r="EB1481" i="73"/>
  <c r="EA1481" i="73"/>
  <c r="DZ1481" i="73"/>
  <c r="DY1481" i="73"/>
  <c r="DX1481" i="73"/>
  <c r="DW1481" i="73"/>
  <c r="DV1481" i="73"/>
  <c r="DU1481" i="73"/>
  <c r="DT1481" i="73"/>
  <c r="DS1481" i="73"/>
  <c r="DR1481" i="73"/>
  <c r="DQ1481" i="73"/>
  <c r="DP1481" i="73"/>
  <c r="DO1481" i="73"/>
  <c r="DN1481" i="73"/>
  <c r="DM1481" i="73"/>
  <c r="DL1481" i="73"/>
  <c r="DK1481" i="73"/>
  <c r="DJ1481" i="73"/>
  <c r="DI1481" i="73"/>
  <c r="DH1481" i="73"/>
  <c r="DG1481" i="73"/>
  <c r="DF1481" i="73"/>
  <c r="DE1481" i="73"/>
  <c r="DD1481" i="73"/>
  <c r="DC1481" i="73"/>
  <c r="DB1481" i="73"/>
  <c r="DA1481" i="73"/>
  <c r="CZ1481" i="73"/>
  <c r="CY1481" i="73"/>
  <c r="CX1481" i="73"/>
  <c r="CW1481" i="73"/>
  <c r="CV1481" i="73"/>
  <c r="CU1481" i="73"/>
  <c r="CT1481" i="73"/>
  <c r="CS1481" i="73"/>
  <c r="CR1481" i="73"/>
  <c r="CQ1481" i="73"/>
  <c r="CP1481" i="73"/>
  <c r="CO1481" i="73"/>
  <c r="CN1481" i="73"/>
  <c r="CM1481" i="73"/>
  <c r="CL1481" i="73"/>
  <c r="CK1481" i="73"/>
  <c r="CJ1481" i="73"/>
  <c r="EK1480" i="73"/>
  <c r="EJ1480" i="73"/>
  <c r="EI1480" i="73"/>
  <c r="EH1480" i="73"/>
  <c r="EG1480" i="73"/>
  <c r="EF1480" i="73"/>
  <c r="EE1480" i="73"/>
  <c r="ED1480" i="73"/>
  <c r="EC1480" i="73"/>
  <c r="EB1480" i="73"/>
  <c r="EA1480" i="73"/>
  <c r="DZ1480" i="73"/>
  <c r="DY1480" i="73"/>
  <c r="DX1480" i="73"/>
  <c r="DW1480" i="73"/>
  <c r="DV1480" i="73"/>
  <c r="DU1480" i="73"/>
  <c r="DT1480" i="73"/>
  <c r="DS1480" i="73"/>
  <c r="DR1480" i="73"/>
  <c r="DQ1480" i="73"/>
  <c r="DP1480" i="73"/>
  <c r="DO1480" i="73"/>
  <c r="DN1480" i="73"/>
  <c r="DM1480" i="73"/>
  <c r="DL1480" i="73"/>
  <c r="DK1480" i="73"/>
  <c r="DJ1480" i="73"/>
  <c r="DI1480" i="73"/>
  <c r="DH1480" i="73"/>
  <c r="DG1480" i="73"/>
  <c r="DF1480" i="73"/>
  <c r="DE1480" i="73"/>
  <c r="DD1480" i="73"/>
  <c r="DC1480" i="73"/>
  <c r="DB1480" i="73"/>
  <c r="DA1480" i="73"/>
  <c r="CZ1480" i="73"/>
  <c r="CY1480" i="73"/>
  <c r="CX1480" i="73"/>
  <c r="CW1480" i="73"/>
  <c r="CV1480" i="73"/>
  <c r="CU1480" i="73"/>
  <c r="CT1480" i="73"/>
  <c r="CS1480" i="73"/>
  <c r="CR1480" i="73"/>
  <c r="CQ1480" i="73"/>
  <c r="CP1480" i="73"/>
  <c r="CO1480" i="73"/>
  <c r="CN1480" i="73"/>
  <c r="CM1480" i="73"/>
  <c r="CL1480" i="73"/>
  <c r="CK1480" i="73"/>
  <c r="CJ1480" i="73"/>
  <c r="EK1479" i="73"/>
  <c r="EJ1479" i="73"/>
  <c r="EI1479" i="73"/>
  <c r="EH1479" i="73"/>
  <c r="EG1479" i="73"/>
  <c r="EF1479" i="73"/>
  <c r="EE1479" i="73"/>
  <c r="ED1479" i="73"/>
  <c r="EC1479" i="73"/>
  <c r="EB1479" i="73"/>
  <c r="EA1479" i="73"/>
  <c r="DZ1479" i="73"/>
  <c r="DY1479" i="73"/>
  <c r="DX1479" i="73"/>
  <c r="DW1479" i="73"/>
  <c r="DV1479" i="73"/>
  <c r="DU1479" i="73"/>
  <c r="DT1479" i="73"/>
  <c r="DS1479" i="73"/>
  <c r="DR1479" i="73"/>
  <c r="DQ1479" i="73"/>
  <c r="DP1479" i="73"/>
  <c r="DO1479" i="73"/>
  <c r="DN1479" i="73"/>
  <c r="DM1479" i="73"/>
  <c r="DL1479" i="73"/>
  <c r="DK1479" i="73"/>
  <c r="DJ1479" i="73"/>
  <c r="DI1479" i="73"/>
  <c r="DH1479" i="73"/>
  <c r="DG1479" i="73"/>
  <c r="DF1479" i="73"/>
  <c r="DE1479" i="73"/>
  <c r="DD1479" i="73"/>
  <c r="DC1479" i="73"/>
  <c r="DB1479" i="73"/>
  <c r="DA1479" i="73"/>
  <c r="CZ1479" i="73"/>
  <c r="CY1479" i="73"/>
  <c r="CX1479" i="73"/>
  <c r="CW1479" i="73"/>
  <c r="CV1479" i="73"/>
  <c r="CU1479" i="73"/>
  <c r="CT1479" i="73"/>
  <c r="CS1479" i="73"/>
  <c r="CR1479" i="73"/>
  <c r="CQ1479" i="73"/>
  <c r="CP1479" i="73"/>
  <c r="CO1479" i="73"/>
  <c r="CN1479" i="73"/>
  <c r="CM1479" i="73"/>
  <c r="CL1479" i="73"/>
  <c r="CK1479" i="73"/>
  <c r="CJ1479" i="73"/>
  <c r="EK1478" i="73"/>
  <c r="EJ1478" i="73"/>
  <c r="EI1478" i="73"/>
  <c r="EH1478" i="73"/>
  <c r="EG1478" i="73"/>
  <c r="EF1478" i="73"/>
  <c r="EE1478" i="73"/>
  <c r="ED1478" i="73"/>
  <c r="EC1478" i="73"/>
  <c r="EB1478" i="73"/>
  <c r="EA1478" i="73"/>
  <c r="DZ1478" i="73"/>
  <c r="DY1478" i="73"/>
  <c r="DX1478" i="73"/>
  <c r="DW1478" i="73"/>
  <c r="DV1478" i="73"/>
  <c r="DU1478" i="73"/>
  <c r="DT1478" i="73"/>
  <c r="DS1478" i="73"/>
  <c r="DR1478" i="73"/>
  <c r="DQ1478" i="73"/>
  <c r="DP1478" i="73"/>
  <c r="DO1478" i="73"/>
  <c r="DN1478" i="73"/>
  <c r="DM1478" i="73"/>
  <c r="DL1478" i="73"/>
  <c r="DK1478" i="73"/>
  <c r="DJ1478" i="73"/>
  <c r="DI1478" i="73"/>
  <c r="DH1478" i="73"/>
  <c r="DG1478" i="73"/>
  <c r="DF1478" i="73"/>
  <c r="DE1478" i="73"/>
  <c r="DD1478" i="73"/>
  <c r="DC1478" i="73"/>
  <c r="DB1478" i="73"/>
  <c r="DA1478" i="73"/>
  <c r="CZ1478" i="73"/>
  <c r="CY1478" i="73"/>
  <c r="CX1478" i="73"/>
  <c r="CW1478" i="73"/>
  <c r="CV1478" i="73"/>
  <c r="CU1478" i="73"/>
  <c r="CT1478" i="73"/>
  <c r="CS1478" i="73"/>
  <c r="CR1478" i="73"/>
  <c r="CQ1478" i="73"/>
  <c r="CP1478" i="73"/>
  <c r="CO1478" i="73"/>
  <c r="CN1478" i="73"/>
  <c r="CM1478" i="73"/>
  <c r="CL1478" i="73"/>
  <c r="CK1478" i="73"/>
  <c r="CJ1478" i="73"/>
  <c r="EK1477" i="73"/>
  <c r="EJ1477" i="73"/>
  <c r="EI1477" i="73"/>
  <c r="EH1477" i="73"/>
  <c r="EG1477" i="73"/>
  <c r="EF1477" i="73"/>
  <c r="EE1477" i="73"/>
  <c r="ED1477" i="73"/>
  <c r="EC1477" i="73"/>
  <c r="EB1477" i="73"/>
  <c r="EA1477" i="73"/>
  <c r="DZ1477" i="73"/>
  <c r="DY1477" i="73"/>
  <c r="DX1477" i="73"/>
  <c r="DW1477" i="73"/>
  <c r="DV1477" i="73"/>
  <c r="DU1477" i="73"/>
  <c r="DT1477" i="73"/>
  <c r="DS1477" i="73"/>
  <c r="DR1477" i="73"/>
  <c r="DQ1477" i="73"/>
  <c r="DP1477" i="73"/>
  <c r="DO1477" i="73"/>
  <c r="DN1477" i="73"/>
  <c r="DM1477" i="73"/>
  <c r="DL1477" i="73"/>
  <c r="DK1477" i="73"/>
  <c r="DJ1477" i="73"/>
  <c r="DI1477" i="73"/>
  <c r="DH1477" i="73"/>
  <c r="DG1477" i="73"/>
  <c r="DF1477" i="73"/>
  <c r="DE1477" i="73"/>
  <c r="DD1477" i="73"/>
  <c r="DC1477" i="73"/>
  <c r="DB1477" i="73"/>
  <c r="DA1477" i="73"/>
  <c r="CZ1477" i="73"/>
  <c r="CY1477" i="73"/>
  <c r="CX1477" i="73"/>
  <c r="CW1477" i="73"/>
  <c r="CV1477" i="73"/>
  <c r="CU1477" i="73"/>
  <c r="CT1477" i="73"/>
  <c r="CS1477" i="73"/>
  <c r="CR1477" i="73"/>
  <c r="CQ1477" i="73"/>
  <c r="CP1477" i="73"/>
  <c r="CO1477" i="73"/>
  <c r="CN1477" i="73"/>
  <c r="CM1477" i="73"/>
  <c r="CL1477" i="73"/>
  <c r="CK1477" i="73"/>
  <c r="CJ1477" i="73"/>
  <c r="EK1476" i="73"/>
  <c r="EJ1476" i="73"/>
  <c r="EI1476" i="73"/>
  <c r="EH1476" i="73"/>
  <c r="EG1476" i="73"/>
  <c r="EF1476" i="73"/>
  <c r="EE1476" i="73"/>
  <c r="ED1476" i="73"/>
  <c r="EC1476" i="73"/>
  <c r="EB1476" i="73"/>
  <c r="EA1476" i="73"/>
  <c r="DZ1476" i="73"/>
  <c r="DY1476" i="73"/>
  <c r="DX1476" i="73"/>
  <c r="DW1476" i="73"/>
  <c r="DV1476" i="73"/>
  <c r="DU1476" i="73"/>
  <c r="DT1476" i="73"/>
  <c r="DS1476" i="73"/>
  <c r="DR1476" i="73"/>
  <c r="DQ1476" i="73"/>
  <c r="DP1476" i="73"/>
  <c r="DO1476" i="73"/>
  <c r="DN1476" i="73"/>
  <c r="DM1476" i="73"/>
  <c r="DL1476" i="73"/>
  <c r="DK1476" i="73"/>
  <c r="DJ1476" i="73"/>
  <c r="DI1476" i="73"/>
  <c r="DH1476" i="73"/>
  <c r="DG1476" i="73"/>
  <c r="DF1476" i="73"/>
  <c r="DE1476" i="73"/>
  <c r="DD1476" i="73"/>
  <c r="DC1476" i="73"/>
  <c r="DB1476" i="73"/>
  <c r="DA1476" i="73"/>
  <c r="CZ1476" i="73"/>
  <c r="CY1476" i="73"/>
  <c r="CX1476" i="73"/>
  <c r="CW1476" i="73"/>
  <c r="CV1476" i="73"/>
  <c r="CU1476" i="73"/>
  <c r="CT1476" i="73"/>
  <c r="CS1476" i="73"/>
  <c r="CR1476" i="73"/>
  <c r="CQ1476" i="73"/>
  <c r="CP1476" i="73"/>
  <c r="CO1476" i="73"/>
  <c r="CN1476" i="73"/>
  <c r="CM1476" i="73"/>
  <c r="CL1476" i="73"/>
  <c r="CK1476" i="73"/>
  <c r="CJ1476" i="73"/>
  <c r="EK1475" i="73"/>
  <c r="EJ1475" i="73"/>
  <c r="EI1475" i="73"/>
  <c r="EH1475" i="73"/>
  <c r="EG1475" i="73"/>
  <c r="EF1475" i="73"/>
  <c r="EE1475" i="73"/>
  <c r="ED1475" i="73"/>
  <c r="EC1475" i="73"/>
  <c r="EB1475" i="73"/>
  <c r="EA1475" i="73"/>
  <c r="DZ1475" i="73"/>
  <c r="DY1475" i="73"/>
  <c r="DX1475" i="73"/>
  <c r="DW1475" i="73"/>
  <c r="DV1475" i="73"/>
  <c r="DU1475" i="73"/>
  <c r="DT1475" i="73"/>
  <c r="DS1475" i="73"/>
  <c r="DR1475" i="73"/>
  <c r="DQ1475" i="73"/>
  <c r="DP1475" i="73"/>
  <c r="DO1475" i="73"/>
  <c r="DN1475" i="73"/>
  <c r="DM1475" i="73"/>
  <c r="DL1475" i="73"/>
  <c r="DK1475" i="73"/>
  <c r="DJ1475" i="73"/>
  <c r="DI1475" i="73"/>
  <c r="DH1475" i="73"/>
  <c r="DG1475" i="73"/>
  <c r="DF1475" i="73"/>
  <c r="DE1475" i="73"/>
  <c r="DD1475" i="73"/>
  <c r="DC1475" i="73"/>
  <c r="DB1475" i="73"/>
  <c r="DA1475" i="73"/>
  <c r="CZ1475" i="73"/>
  <c r="CY1475" i="73"/>
  <c r="CX1475" i="73"/>
  <c r="CW1475" i="73"/>
  <c r="CV1475" i="73"/>
  <c r="CU1475" i="73"/>
  <c r="CT1475" i="73"/>
  <c r="CS1475" i="73"/>
  <c r="CR1475" i="73"/>
  <c r="CQ1475" i="73"/>
  <c r="CP1475" i="73"/>
  <c r="CO1475" i="73"/>
  <c r="CN1475" i="73"/>
  <c r="CM1475" i="73"/>
  <c r="CL1475" i="73"/>
  <c r="CK1475" i="73"/>
  <c r="CJ1475" i="73"/>
  <c r="EK1474" i="73"/>
  <c r="EJ1474" i="73"/>
  <c r="EI1474" i="73"/>
  <c r="EH1474" i="73"/>
  <c r="EG1474" i="73"/>
  <c r="EF1474" i="73"/>
  <c r="EE1474" i="73"/>
  <c r="ED1474" i="73"/>
  <c r="EC1474" i="73"/>
  <c r="EB1474" i="73"/>
  <c r="EA1474" i="73"/>
  <c r="DZ1474" i="73"/>
  <c r="DY1474" i="73"/>
  <c r="DX1474" i="73"/>
  <c r="DW1474" i="73"/>
  <c r="DV1474" i="73"/>
  <c r="DU1474" i="73"/>
  <c r="DT1474" i="73"/>
  <c r="DS1474" i="73"/>
  <c r="DR1474" i="73"/>
  <c r="DQ1474" i="73"/>
  <c r="DP1474" i="73"/>
  <c r="DO1474" i="73"/>
  <c r="DN1474" i="73"/>
  <c r="DM1474" i="73"/>
  <c r="DL1474" i="73"/>
  <c r="DK1474" i="73"/>
  <c r="DJ1474" i="73"/>
  <c r="DI1474" i="73"/>
  <c r="DH1474" i="73"/>
  <c r="DG1474" i="73"/>
  <c r="DF1474" i="73"/>
  <c r="DE1474" i="73"/>
  <c r="DD1474" i="73"/>
  <c r="DC1474" i="73"/>
  <c r="DB1474" i="73"/>
  <c r="DA1474" i="73"/>
  <c r="CZ1474" i="73"/>
  <c r="CY1474" i="73"/>
  <c r="CX1474" i="73"/>
  <c r="CW1474" i="73"/>
  <c r="CV1474" i="73"/>
  <c r="CU1474" i="73"/>
  <c r="CT1474" i="73"/>
  <c r="CS1474" i="73"/>
  <c r="CR1474" i="73"/>
  <c r="CQ1474" i="73"/>
  <c r="CP1474" i="73"/>
  <c r="CO1474" i="73"/>
  <c r="CN1474" i="73"/>
  <c r="CM1474" i="73"/>
  <c r="CL1474" i="73"/>
  <c r="CK1474" i="73"/>
  <c r="CJ1474" i="73"/>
  <c r="EK1473" i="73"/>
  <c r="EJ1473" i="73"/>
  <c r="EI1473" i="73"/>
  <c r="EH1473" i="73"/>
  <c r="EG1473" i="73"/>
  <c r="EF1473" i="73"/>
  <c r="EE1473" i="73"/>
  <c r="ED1473" i="73"/>
  <c r="EC1473" i="73"/>
  <c r="EB1473" i="73"/>
  <c r="EA1473" i="73"/>
  <c r="DZ1473" i="73"/>
  <c r="DY1473" i="73"/>
  <c r="DX1473" i="73"/>
  <c r="DW1473" i="73"/>
  <c r="DV1473" i="73"/>
  <c r="DU1473" i="73"/>
  <c r="DT1473" i="73"/>
  <c r="DS1473" i="73"/>
  <c r="DR1473" i="73"/>
  <c r="DQ1473" i="73"/>
  <c r="DP1473" i="73"/>
  <c r="DO1473" i="73"/>
  <c r="DN1473" i="73"/>
  <c r="DM1473" i="73"/>
  <c r="DL1473" i="73"/>
  <c r="DK1473" i="73"/>
  <c r="DJ1473" i="73"/>
  <c r="DI1473" i="73"/>
  <c r="DH1473" i="73"/>
  <c r="DG1473" i="73"/>
  <c r="DF1473" i="73"/>
  <c r="DE1473" i="73"/>
  <c r="DD1473" i="73"/>
  <c r="DC1473" i="73"/>
  <c r="DB1473" i="73"/>
  <c r="DA1473" i="73"/>
  <c r="CZ1473" i="73"/>
  <c r="CY1473" i="73"/>
  <c r="CX1473" i="73"/>
  <c r="CW1473" i="73"/>
  <c r="CV1473" i="73"/>
  <c r="CU1473" i="73"/>
  <c r="CT1473" i="73"/>
  <c r="CS1473" i="73"/>
  <c r="CR1473" i="73"/>
  <c r="CQ1473" i="73"/>
  <c r="CP1473" i="73"/>
  <c r="CO1473" i="73"/>
  <c r="CN1473" i="73"/>
  <c r="CM1473" i="73"/>
  <c r="CL1473" i="73"/>
  <c r="CK1473" i="73"/>
  <c r="CJ1473" i="73"/>
  <c r="EK1472" i="73"/>
  <c r="EJ1472" i="73"/>
  <c r="EI1472" i="73"/>
  <c r="EH1472" i="73"/>
  <c r="EG1472" i="73"/>
  <c r="EF1472" i="73"/>
  <c r="EE1472" i="73"/>
  <c r="ED1472" i="73"/>
  <c r="EC1472" i="73"/>
  <c r="EB1472" i="73"/>
  <c r="EA1472" i="73"/>
  <c r="DZ1472" i="73"/>
  <c r="DY1472" i="73"/>
  <c r="DX1472" i="73"/>
  <c r="DW1472" i="73"/>
  <c r="DV1472" i="73"/>
  <c r="DU1472" i="73"/>
  <c r="DT1472" i="73"/>
  <c r="DS1472" i="73"/>
  <c r="DR1472" i="73"/>
  <c r="DQ1472" i="73"/>
  <c r="DP1472" i="73"/>
  <c r="DO1472" i="73"/>
  <c r="DN1472" i="73"/>
  <c r="DM1472" i="73"/>
  <c r="DL1472" i="73"/>
  <c r="DK1472" i="73"/>
  <c r="DJ1472" i="73"/>
  <c r="DI1472" i="73"/>
  <c r="DH1472" i="73"/>
  <c r="DG1472" i="73"/>
  <c r="DF1472" i="73"/>
  <c r="DE1472" i="73"/>
  <c r="DD1472" i="73"/>
  <c r="DC1472" i="73"/>
  <c r="DB1472" i="73"/>
  <c r="DA1472" i="73"/>
  <c r="CZ1472" i="73"/>
  <c r="CY1472" i="73"/>
  <c r="CX1472" i="73"/>
  <c r="CW1472" i="73"/>
  <c r="CV1472" i="73"/>
  <c r="CU1472" i="73"/>
  <c r="CT1472" i="73"/>
  <c r="CS1472" i="73"/>
  <c r="CR1472" i="73"/>
  <c r="CQ1472" i="73"/>
  <c r="CP1472" i="73"/>
  <c r="CO1472" i="73"/>
  <c r="CN1472" i="73"/>
  <c r="CM1472" i="73"/>
  <c r="CL1472" i="73"/>
  <c r="CK1472" i="73"/>
  <c r="CJ1472" i="73"/>
  <c r="EK1471" i="73"/>
  <c r="EJ1471" i="73"/>
  <c r="EI1471" i="73"/>
  <c r="EH1471" i="73"/>
  <c r="EG1471" i="73"/>
  <c r="EF1471" i="73"/>
  <c r="EE1471" i="73"/>
  <c r="ED1471" i="73"/>
  <c r="EC1471" i="73"/>
  <c r="EB1471" i="73"/>
  <c r="EA1471" i="73"/>
  <c r="DZ1471" i="73"/>
  <c r="DY1471" i="73"/>
  <c r="DX1471" i="73"/>
  <c r="DW1471" i="73"/>
  <c r="DV1471" i="73"/>
  <c r="DU1471" i="73"/>
  <c r="DT1471" i="73"/>
  <c r="DS1471" i="73"/>
  <c r="DR1471" i="73"/>
  <c r="DQ1471" i="73"/>
  <c r="DP1471" i="73"/>
  <c r="DO1471" i="73"/>
  <c r="DN1471" i="73"/>
  <c r="DM1471" i="73"/>
  <c r="DL1471" i="73"/>
  <c r="DK1471" i="73"/>
  <c r="DJ1471" i="73"/>
  <c r="DI1471" i="73"/>
  <c r="DH1471" i="73"/>
  <c r="DG1471" i="73"/>
  <c r="DF1471" i="73"/>
  <c r="DE1471" i="73"/>
  <c r="DD1471" i="73"/>
  <c r="DC1471" i="73"/>
  <c r="DB1471" i="73"/>
  <c r="DA1471" i="73"/>
  <c r="CZ1471" i="73"/>
  <c r="CY1471" i="73"/>
  <c r="CX1471" i="73"/>
  <c r="CW1471" i="73"/>
  <c r="CV1471" i="73"/>
  <c r="CU1471" i="73"/>
  <c r="CT1471" i="73"/>
  <c r="CS1471" i="73"/>
  <c r="CR1471" i="73"/>
  <c r="CQ1471" i="73"/>
  <c r="CP1471" i="73"/>
  <c r="CO1471" i="73"/>
  <c r="CN1471" i="73"/>
  <c r="CM1471" i="73"/>
  <c r="CL1471" i="73"/>
  <c r="CK1471" i="73"/>
  <c r="CJ1471" i="73"/>
  <c r="EK1470" i="73"/>
  <c r="EJ1470" i="73"/>
  <c r="EI1470" i="73"/>
  <c r="EH1470" i="73"/>
  <c r="EG1470" i="73"/>
  <c r="EF1470" i="73"/>
  <c r="EE1470" i="73"/>
  <c r="ED1470" i="73"/>
  <c r="EC1470" i="73"/>
  <c r="EB1470" i="73"/>
  <c r="EA1470" i="73"/>
  <c r="DZ1470" i="73"/>
  <c r="DY1470" i="73"/>
  <c r="DX1470" i="73"/>
  <c r="DW1470" i="73"/>
  <c r="DV1470" i="73"/>
  <c r="DU1470" i="73"/>
  <c r="DT1470" i="73"/>
  <c r="DS1470" i="73"/>
  <c r="DR1470" i="73"/>
  <c r="DQ1470" i="73"/>
  <c r="DP1470" i="73"/>
  <c r="DO1470" i="73"/>
  <c r="DN1470" i="73"/>
  <c r="DM1470" i="73"/>
  <c r="DL1470" i="73"/>
  <c r="DK1470" i="73"/>
  <c r="DJ1470" i="73"/>
  <c r="DI1470" i="73"/>
  <c r="DH1470" i="73"/>
  <c r="DG1470" i="73"/>
  <c r="DF1470" i="73"/>
  <c r="DE1470" i="73"/>
  <c r="DD1470" i="73"/>
  <c r="DC1470" i="73"/>
  <c r="DB1470" i="73"/>
  <c r="DA1470" i="73"/>
  <c r="CZ1470" i="73"/>
  <c r="CY1470" i="73"/>
  <c r="CX1470" i="73"/>
  <c r="CW1470" i="73"/>
  <c r="CV1470" i="73"/>
  <c r="CU1470" i="73"/>
  <c r="CT1470" i="73"/>
  <c r="CS1470" i="73"/>
  <c r="CR1470" i="73"/>
  <c r="CQ1470" i="73"/>
  <c r="CP1470" i="73"/>
  <c r="CO1470" i="73"/>
  <c r="CN1470" i="73"/>
  <c r="CM1470" i="73"/>
  <c r="CL1470" i="73"/>
  <c r="CK1470" i="73"/>
  <c r="CJ1470" i="73"/>
  <c r="EK1469" i="73"/>
  <c r="EJ1469" i="73"/>
  <c r="EI1469" i="73"/>
  <c r="EH1469" i="73"/>
  <c r="EG1469" i="73"/>
  <c r="EF1469" i="73"/>
  <c r="EE1469" i="73"/>
  <c r="ED1469" i="73"/>
  <c r="EC1469" i="73"/>
  <c r="EB1469" i="73"/>
  <c r="EA1469" i="73"/>
  <c r="DZ1469" i="73"/>
  <c r="DY1469" i="73"/>
  <c r="DX1469" i="73"/>
  <c r="DW1469" i="73"/>
  <c r="DV1469" i="73"/>
  <c r="DU1469" i="73"/>
  <c r="DT1469" i="73"/>
  <c r="DS1469" i="73"/>
  <c r="DR1469" i="73"/>
  <c r="DQ1469" i="73"/>
  <c r="DP1469" i="73"/>
  <c r="DO1469" i="73"/>
  <c r="DN1469" i="73"/>
  <c r="DM1469" i="73"/>
  <c r="DL1469" i="73"/>
  <c r="DK1469" i="73"/>
  <c r="DJ1469" i="73"/>
  <c r="DI1469" i="73"/>
  <c r="DH1469" i="73"/>
  <c r="DG1469" i="73"/>
  <c r="DF1469" i="73"/>
  <c r="DE1469" i="73"/>
  <c r="DD1469" i="73"/>
  <c r="DC1469" i="73"/>
  <c r="DB1469" i="73"/>
  <c r="DA1469" i="73"/>
  <c r="CZ1469" i="73"/>
  <c r="CY1469" i="73"/>
  <c r="CX1469" i="73"/>
  <c r="CW1469" i="73"/>
  <c r="CV1469" i="73"/>
  <c r="CU1469" i="73"/>
  <c r="CT1469" i="73"/>
  <c r="CS1469" i="73"/>
  <c r="CR1469" i="73"/>
  <c r="CQ1469" i="73"/>
  <c r="CP1469" i="73"/>
  <c r="CO1469" i="73"/>
  <c r="CN1469" i="73"/>
  <c r="CM1469" i="73"/>
  <c r="CL1469" i="73"/>
  <c r="CK1469" i="73"/>
  <c r="CJ1469" i="73"/>
  <c r="EK1468" i="73"/>
  <c r="EJ1468" i="73"/>
  <c r="EI1468" i="73"/>
  <c r="EH1468" i="73"/>
  <c r="EG1468" i="73"/>
  <c r="EF1468" i="73"/>
  <c r="EE1468" i="73"/>
  <c r="ED1468" i="73"/>
  <c r="EC1468" i="73"/>
  <c r="EB1468" i="73"/>
  <c r="EA1468" i="73"/>
  <c r="DZ1468" i="73"/>
  <c r="DY1468" i="73"/>
  <c r="DX1468" i="73"/>
  <c r="DW1468" i="73"/>
  <c r="DV1468" i="73"/>
  <c r="DU1468" i="73"/>
  <c r="DT1468" i="73"/>
  <c r="DS1468" i="73"/>
  <c r="DR1468" i="73"/>
  <c r="DQ1468" i="73"/>
  <c r="DP1468" i="73"/>
  <c r="DO1468" i="73"/>
  <c r="DN1468" i="73"/>
  <c r="DM1468" i="73"/>
  <c r="DL1468" i="73"/>
  <c r="DK1468" i="73"/>
  <c r="DJ1468" i="73"/>
  <c r="DI1468" i="73"/>
  <c r="DH1468" i="73"/>
  <c r="DG1468" i="73"/>
  <c r="DF1468" i="73"/>
  <c r="DE1468" i="73"/>
  <c r="DD1468" i="73"/>
  <c r="DC1468" i="73"/>
  <c r="DB1468" i="73"/>
  <c r="DA1468" i="73"/>
  <c r="CZ1468" i="73"/>
  <c r="CY1468" i="73"/>
  <c r="CX1468" i="73"/>
  <c r="CW1468" i="73"/>
  <c r="CV1468" i="73"/>
  <c r="CU1468" i="73"/>
  <c r="CT1468" i="73"/>
  <c r="CS1468" i="73"/>
  <c r="CR1468" i="73"/>
  <c r="CQ1468" i="73"/>
  <c r="CP1468" i="73"/>
  <c r="CO1468" i="73"/>
  <c r="CN1468" i="73"/>
  <c r="CM1468" i="73"/>
  <c r="CL1468" i="73"/>
  <c r="CK1468" i="73"/>
  <c r="CJ1468" i="73"/>
  <c r="EK1467" i="73"/>
  <c r="EJ1467" i="73"/>
  <c r="EI1467" i="73"/>
  <c r="EH1467" i="73"/>
  <c r="EG1467" i="73"/>
  <c r="EF1467" i="73"/>
  <c r="EE1467" i="73"/>
  <c r="ED1467" i="73"/>
  <c r="EC1467" i="73"/>
  <c r="EB1467" i="73"/>
  <c r="EA1467" i="73"/>
  <c r="DZ1467" i="73"/>
  <c r="DY1467" i="73"/>
  <c r="DX1467" i="73"/>
  <c r="DW1467" i="73"/>
  <c r="DV1467" i="73"/>
  <c r="DU1467" i="73"/>
  <c r="DT1467" i="73"/>
  <c r="DS1467" i="73"/>
  <c r="DR1467" i="73"/>
  <c r="DQ1467" i="73"/>
  <c r="DP1467" i="73"/>
  <c r="DO1467" i="73"/>
  <c r="DN1467" i="73"/>
  <c r="DM1467" i="73"/>
  <c r="DL1467" i="73"/>
  <c r="DK1467" i="73"/>
  <c r="DJ1467" i="73"/>
  <c r="DI1467" i="73"/>
  <c r="DH1467" i="73"/>
  <c r="DG1467" i="73"/>
  <c r="DF1467" i="73"/>
  <c r="DE1467" i="73"/>
  <c r="DD1467" i="73"/>
  <c r="DC1467" i="73"/>
  <c r="DB1467" i="73"/>
  <c r="DA1467" i="73"/>
  <c r="CZ1467" i="73"/>
  <c r="CY1467" i="73"/>
  <c r="CX1467" i="73"/>
  <c r="CW1467" i="73"/>
  <c r="CV1467" i="73"/>
  <c r="CU1467" i="73"/>
  <c r="CT1467" i="73"/>
  <c r="CS1467" i="73"/>
  <c r="CR1467" i="73"/>
  <c r="CQ1467" i="73"/>
  <c r="CP1467" i="73"/>
  <c r="CO1467" i="73"/>
  <c r="CN1467" i="73"/>
  <c r="CM1467" i="73"/>
  <c r="CL1467" i="73"/>
  <c r="CK1467" i="73"/>
  <c r="CJ1467" i="73"/>
  <c r="EK1466" i="73"/>
  <c r="EJ1466" i="73"/>
  <c r="EI1466" i="73"/>
  <c r="EH1466" i="73"/>
  <c r="EG1466" i="73"/>
  <c r="EF1466" i="73"/>
  <c r="EE1466" i="73"/>
  <c r="ED1466" i="73"/>
  <c r="EC1466" i="73"/>
  <c r="EB1466" i="73"/>
  <c r="EA1466" i="73"/>
  <c r="DZ1466" i="73"/>
  <c r="DY1466" i="73"/>
  <c r="DX1466" i="73"/>
  <c r="DW1466" i="73"/>
  <c r="DV1466" i="73"/>
  <c r="DU1466" i="73"/>
  <c r="DT1466" i="73"/>
  <c r="DS1466" i="73"/>
  <c r="DR1466" i="73"/>
  <c r="DQ1466" i="73"/>
  <c r="DP1466" i="73"/>
  <c r="DO1466" i="73"/>
  <c r="DN1466" i="73"/>
  <c r="DM1466" i="73"/>
  <c r="DL1466" i="73"/>
  <c r="DK1466" i="73"/>
  <c r="DJ1466" i="73"/>
  <c r="DI1466" i="73"/>
  <c r="DH1466" i="73"/>
  <c r="DG1466" i="73"/>
  <c r="DF1466" i="73"/>
  <c r="DE1466" i="73"/>
  <c r="DD1466" i="73"/>
  <c r="DC1466" i="73"/>
  <c r="DB1466" i="73"/>
  <c r="DA1466" i="73"/>
  <c r="CZ1466" i="73"/>
  <c r="CY1466" i="73"/>
  <c r="CX1466" i="73"/>
  <c r="CW1466" i="73"/>
  <c r="CV1466" i="73"/>
  <c r="CU1466" i="73"/>
  <c r="CT1466" i="73"/>
  <c r="CS1466" i="73"/>
  <c r="CR1466" i="73"/>
  <c r="CQ1466" i="73"/>
  <c r="CP1466" i="73"/>
  <c r="CO1466" i="73"/>
  <c r="CN1466" i="73"/>
  <c r="CM1466" i="73"/>
  <c r="CL1466" i="73"/>
  <c r="CK1466" i="73"/>
  <c r="CJ1466" i="73"/>
  <c r="EK1465" i="73"/>
  <c r="EJ1465" i="73"/>
  <c r="EI1465" i="73"/>
  <c r="EH1465" i="73"/>
  <c r="EG1465" i="73"/>
  <c r="EF1465" i="73"/>
  <c r="EE1465" i="73"/>
  <c r="ED1465" i="73"/>
  <c r="EC1465" i="73"/>
  <c r="EB1465" i="73"/>
  <c r="EA1465" i="73"/>
  <c r="DZ1465" i="73"/>
  <c r="DY1465" i="73"/>
  <c r="DX1465" i="73"/>
  <c r="DW1465" i="73"/>
  <c r="DV1465" i="73"/>
  <c r="DU1465" i="73"/>
  <c r="DT1465" i="73"/>
  <c r="DS1465" i="73"/>
  <c r="DR1465" i="73"/>
  <c r="DQ1465" i="73"/>
  <c r="DP1465" i="73"/>
  <c r="DO1465" i="73"/>
  <c r="DN1465" i="73"/>
  <c r="DM1465" i="73"/>
  <c r="DL1465" i="73"/>
  <c r="DK1465" i="73"/>
  <c r="DJ1465" i="73"/>
  <c r="DI1465" i="73"/>
  <c r="DH1465" i="73"/>
  <c r="DG1465" i="73"/>
  <c r="DF1465" i="73"/>
  <c r="DE1465" i="73"/>
  <c r="DD1465" i="73"/>
  <c r="DC1465" i="73"/>
  <c r="DB1465" i="73"/>
  <c r="DA1465" i="73"/>
  <c r="CZ1465" i="73"/>
  <c r="CY1465" i="73"/>
  <c r="CX1465" i="73"/>
  <c r="CW1465" i="73"/>
  <c r="CV1465" i="73"/>
  <c r="CU1465" i="73"/>
  <c r="CT1465" i="73"/>
  <c r="CS1465" i="73"/>
  <c r="CR1465" i="73"/>
  <c r="CQ1465" i="73"/>
  <c r="CP1465" i="73"/>
  <c r="CO1465" i="73"/>
  <c r="CN1465" i="73"/>
  <c r="CM1465" i="73"/>
  <c r="CL1465" i="73"/>
  <c r="CK1465" i="73"/>
  <c r="CJ1465" i="73"/>
  <c r="EK1464" i="73"/>
  <c r="EJ1464" i="73"/>
  <c r="EI1464" i="73"/>
  <c r="EH1464" i="73"/>
  <c r="EG1464" i="73"/>
  <c r="EF1464" i="73"/>
  <c r="EE1464" i="73"/>
  <c r="ED1464" i="73"/>
  <c r="EC1464" i="73"/>
  <c r="EB1464" i="73"/>
  <c r="EA1464" i="73"/>
  <c r="DZ1464" i="73"/>
  <c r="DY1464" i="73"/>
  <c r="DX1464" i="73"/>
  <c r="DW1464" i="73"/>
  <c r="DV1464" i="73"/>
  <c r="DU1464" i="73"/>
  <c r="DT1464" i="73"/>
  <c r="DS1464" i="73"/>
  <c r="DR1464" i="73"/>
  <c r="DQ1464" i="73"/>
  <c r="DP1464" i="73"/>
  <c r="DO1464" i="73"/>
  <c r="DN1464" i="73"/>
  <c r="DM1464" i="73"/>
  <c r="DL1464" i="73"/>
  <c r="DK1464" i="73"/>
  <c r="DJ1464" i="73"/>
  <c r="DI1464" i="73"/>
  <c r="DH1464" i="73"/>
  <c r="DG1464" i="73"/>
  <c r="DF1464" i="73"/>
  <c r="DE1464" i="73"/>
  <c r="DD1464" i="73"/>
  <c r="DC1464" i="73"/>
  <c r="DB1464" i="73"/>
  <c r="DA1464" i="73"/>
  <c r="CZ1464" i="73"/>
  <c r="CY1464" i="73"/>
  <c r="CX1464" i="73"/>
  <c r="CW1464" i="73"/>
  <c r="CV1464" i="73"/>
  <c r="CU1464" i="73"/>
  <c r="CT1464" i="73"/>
  <c r="CS1464" i="73"/>
  <c r="CR1464" i="73"/>
  <c r="CQ1464" i="73"/>
  <c r="CP1464" i="73"/>
  <c r="CO1464" i="73"/>
  <c r="CN1464" i="73"/>
  <c r="CM1464" i="73"/>
  <c r="CL1464" i="73"/>
  <c r="CK1464" i="73"/>
  <c r="CJ1464" i="73"/>
  <c r="EK1463" i="73"/>
  <c r="EJ1463" i="73"/>
  <c r="EI1463" i="73"/>
  <c r="EH1463" i="73"/>
  <c r="EG1463" i="73"/>
  <c r="EF1463" i="73"/>
  <c r="EE1463" i="73"/>
  <c r="ED1463" i="73"/>
  <c r="EC1463" i="73"/>
  <c r="EB1463" i="73"/>
  <c r="EA1463" i="73"/>
  <c r="DZ1463" i="73"/>
  <c r="DY1463" i="73"/>
  <c r="DX1463" i="73"/>
  <c r="DW1463" i="73"/>
  <c r="DV1463" i="73"/>
  <c r="DU1463" i="73"/>
  <c r="DT1463" i="73"/>
  <c r="DS1463" i="73"/>
  <c r="DR1463" i="73"/>
  <c r="DQ1463" i="73"/>
  <c r="DP1463" i="73"/>
  <c r="DO1463" i="73"/>
  <c r="DN1463" i="73"/>
  <c r="DM1463" i="73"/>
  <c r="DL1463" i="73"/>
  <c r="DK1463" i="73"/>
  <c r="DJ1463" i="73"/>
  <c r="DI1463" i="73"/>
  <c r="DH1463" i="73"/>
  <c r="DG1463" i="73"/>
  <c r="DF1463" i="73"/>
  <c r="DE1463" i="73"/>
  <c r="DD1463" i="73"/>
  <c r="DC1463" i="73"/>
  <c r="DB1463" i="73"/>
  <c r="DA1463" i="73"/>
  <c r="CZ1463" i="73"/>
  <c r="CY1463" i="73"/>
  <c r="CX1463" i="73"/>
  <c r="CW1463" i="73"/>
  <c r="CV1463" i="73"/>
  <c r="CU1463" i="73"/>
  <c r="CT1463" i="73"/>
  <c r="CS1463" i="73"/>
  <c r="CR1463" i="73"/>
  <c r="CQ1463" i="73"/>
  <c r="CP1463" i="73"/>
  <c r="CO1463" i="73"/>
  <c r="CN1463" i="73"/>
  <c r="CM1463" i="73"/>
  <c r="CL1463" i="73"/>
  <c r="CK1463" i="73"/>
  <c r="CJ1463" i="73"/>
  <c r="EK1462" i="73"/>
  <c r="EJ1462" i="73"/>
  <c r="EI1462" i="73"/>
  <c r="EH1462" i="73"/>
  <c r="EG1462" i="73"/>
  <c r="EF1462" i="73"/>
  <c r="EE1462" i="73"/>
  <c r="ED1462" i="73"/>
  <c r="EC1462" i="73"/>
  <c r="EB1462" i="73"/>
  <c r="EA1462" i="73"/>
  <c r="DZ1462" i="73"/>
  <c r="DY1462" i="73"/>
  <c r="DX1462" i="73"/>
  <c r="DW1462" i="73"/>
  <c r="DV1462" i="73"/>
  <c r="DU1462" i="73"/>
  <c r="DT1462" i="73"/>
  <c r="DS1462" i="73"/>
  <c r="DR1462" i="73"/>
  <c r="DQ1462" i="73"/>
  <c r="DP1462" i="73"/>
  <c r="DO1462" i="73"/>
  <c r="DN1462" i="73"/>
  <c r="DM1462" i="73"/>
  <c r="DL1462" i="73"/>
  <c r="DK1462" i="73"/>
  <c r="DJ1462" i="73"/>
  <c r="DI1462" i="73"/>
  <c r="DH1462" i="73"/>
  <c r="DG1462" i="73"/>
  <c r="DF1462" i="73"/>
  <c r="DE1462" i="73"/>
  <c r="DD1462" i="73"/>
  <c r="DC1462" i="73"/>
  <c r="DB1462" i="73"/>
  <c r="DA1462" i="73"/>
  <c r="CZ1462" i="73"/>
  <c r="CY1462" i="73"/>
  <c r="CX1462" i="73"/>
  <c r="CW1462" i="73"/>
  <c r="CV1462" i="73"/>
  <c r="CU1462" i="73"/>
  <c r="CT1462" i="73"/>
  <c r="CS1462" i="73"/>
  <c r="CR1462" i="73"/>
  <c r="CQ1462" i="73"/>
  <c r="CP1462" i="73"/>
  <c r="CO1462" i="73"/>
  <c r="CN1462" i="73"/>
  <c r="CM1462" i="73"/>
  <c r="CL1462" i="73"/>
  <c r="CK1462" i="73"/>
  <c r="CJ1462" i="73"/>
  <c r="EK1461" i="73"/>
  <c r="EJ1461" i="73"/>
  <c r="EI1461" i="73"/>
  <c r="EH1461" i="73"/>
  <c r="EG1461" i="73"/>
  <c r="EF1461" i="73"/>
  <c r="EE1461" i="73"/>
  <c r="ED1461" i="73"/>
  <c r="EC1461" i="73"/>
  <c r="EB1461" i="73"/>
  <c r="EA1461" i="73"/>
  <c r="DZ1461" i="73"/>
  <c r="DY1461" i="73"/>
  <c r="DX1461" i="73"/>
  <c r="DW1461" i="73"/>
  <c r="DV1461" i="73"/>
  <c r="DU1461" i="73"/>
  <c r="DT1461" i="73"/>
  <c r="DS1461" i="73"/>
  <c r="DR1461" i="73"/>
  <c r="DQ1461" i="73"/>
  <c r="DP1461" i="73"/>
  <c r="DO1461" i="73"/>
  <c r="DN1461" i="73"/>
  <c r="DM1461" i="73"/>
  <c r="DL1461" i="73"/>
  <c r="DK1461" i="73"/>
  <c r="DJ1461" i="73"/>
  <c r="DI1461" i="73"/>
  <c r="DH1461" i="73"/>
  <c r="DG1461" i="73"/>
  <c r="DF1461" i="73"/>
  <c r="DE1461" i="73"/>
  <c r="DD1461" i="73"/>
  <c r="DC1461" i="73"/>
  <c r="DB1461" i="73"/>
  <c r="DA1461" i="73"/>
  <c r="CZ1461" i="73"/>
  <c r="CY1461" i="73"/>
  <c r="CX1461" i="73"/>
  <c r="CW1461" i="73"/>
  <c r="CV1461" i="73"/>
  <c r="CU1461" i="73"/>
  <c r="CT1461" i="73"/>
  <c r="CS1461" i="73"/>
  <c r="CR1461" i="73"/>
  <c r="CQ1461" i="73"/>
  <c r="CP1461" i="73"/>
  <c r="CO1461" i="73"/>
  <c r="CN1461" i="73"/>
  <c r="CM1461" i="73"/>
  <c r="CL1461" i="73"/>
  <c r="CK1461" i="73"/>
  <c r="CJ1461" i="73"/>
  <c r="EK1460" i="73"/>
  <c r="EJ1460" i="73"/>
  <c r="EI1460" i="73"/>
  <c r="EH1460" i="73"/>
  <c r="EG1460" i="73"/>
  <c r="EF1460" i="73"/>
  <c r="EE1460" i="73"/>
  <c r="ED1460" i="73"/>
  <c r="EC1460" i="73"/>
  <c r="EB1460" i="73"/>
  <c r="EA1460" i="73"/>
  <c r="DZ1460" i="73"/>
  <c r="DY1460" i="73"/>
  <c r="DX1460" i="73"/>
  <c r="DW1460" i="73"/>
  <c r="DV1460" i="73"/>
  <c r="DU1460" i="73"/>
  <c r="DT1460" i="73"/>
  <c r="DS1460" i="73"/>
  <c r="DR1460" i="73"/>
  <c r="DQ1460" i="73"/>
  <c r="DP1460" i="73"/>
  <c r="DO1460" i="73"/>
  <c r="DN1460" i="73"/>
  <c r="DM1460" i="73"/>
  <c r="DL1460" i="73"/>
  <c r="DK1460" i="73"/>
  <c r="DJ1460" i="73"/>
  <c r="DI1460" i="73"/>
  <c r="DH1460" i="73"/>
  <c r="DG1460" i="73"/>
  <c r="DF1460" i="73"/>
  <c r="DE1460" i="73"/>
  <c r="DD1460" i="73"/>
  <c r="DC1460" i="73"/>
  <c r="DB1460" i="73"/>
  <c r="DA1460" i="73"/>
  <c r="CZ1460" i="73"/>
  <c r="CY1460" i="73"/>
  <c r="CX1460" i="73"/>
  <c r="CW1460" i="73"/>
  <c r="CV1460" i="73"/>
  <c r="CU1460" i="73"/>
  <c r="CT1460" i="73"/>
  <c r="CS1460" i="73"/>
  <c r="CR1460" i="73"/>
  <c r="CQ1460" i="73"/>
  <c r="CP1460" i="73"/>
  <c r="CO1460" i="73"/>
  <c r="CN1460" i="73"/>
  <c r="CM1460" i="73"/>
  <c r="CL1460" i="73"/>
  <c r="CK1460" i="73"/>
  <c r="CJ1460" i="73"/>
  <c r="EK1459" i="73"/>
  <c r="EJ1459" i="73"/>
  <c r="EI1459" i="73"/>
  <c r="EH1459" i="73"/>
  <c r="EG1459" i="73"/>
  <c r="EF1459" i="73"/>
  <c r="EE1459" i="73"/>
  <c r="ED1459" i="73"/>
  <c r="EC1459" i="73"/>
  <c r="EB1459" i="73"/>
  <c r="EA1459" i="73"/>
  <c r="DZ1459" i="73"/>
  <c r="DY1459" i="73"/>
  <c r="DX1459" i="73"/>
  <c r="DW1459" i="73"/>
  <c r="DV1459" i="73"/>
  <c r="DU1459" i="73"/>
  <c r="DT1459" i="73"/>
  <c r="DS1459" i="73"/>
  <c r="DR1459" i="73"/>
  <c r="DQ1459" i="73"/>
  <c r="DP1459" i="73"/>
  <c r="DO1459" i="73"/>
  <c r="DN1459" i="73"/>
  <c r="DM1459" i="73"/>
  <c r="DL1459" i="73"/>
  <c r="DK1459" i="73"/>
  <c r="DJ1459" i="73"/>
  <c r="DI1459" i="73"/>
  <c r="DH1459" i="73"/>
  <c r="DG1459" i="73"/>
  <c r="DF1459" i="73"/>
  <c r="DE1459" i="73"/>
  <c r="DD1459" i="73"/>
  <c r="DC1459" i="73"/>
  <c r="DB1459" i="73"/>
  <c r="DA1459" i="73"/>
  <c r="CZ1459" i="73"/>
  <c r="CY1459" i="73"/>
  <c r="CX1459" i="73"/>
  <c r="CW1459" i="73"/>
  <c r="CV1459" i="73"/>
  <c r="CU1459" i="73"/>
  <c r="CT1459" i="73"/>
  <c r="CS1459" i="73"/>
  <c r="CR1459" i="73"/>
  <c r="CQ1459" i="73"/>
  <c r="CP1459" i="73"/>
  <c r="CO1459" i="73"/>
  <c r="CN1459" i="73"/>
  <c r="CM1459" i="73"/>
  <c r="CL1459" i="73"/>
  <c r="CK1459" i="73"/>
  <c r="CJ1459" i="73"/>
  <c r="EK1458" i="73"/>
  <c r="EJ1458" i="73"/>
  <c r="EI1458" i="73"/>
  <c r="EH1458" i="73"/>
  <c r="EG1458" i="73"/>
  <c r="EF1458" i="73"/>
  <c r="EE1458" i="73"/>
  <c r="ED1458" i="73"/>
  <c r="EC1458" i="73"/>
  <c r="EB1458" i="73"/>
  <c r="EA1458" i="73"/>
  <c r="DZ1458" i="73"/>
  <c r="DY1458" i="73"/>
  <c r="DX1458" i="73"/>
  <c r="DW1458" i="73"/>
  <c r="DV1458" i="73"/>
  <c r="DU1458" i="73"/>
  <c r="DT1458" i="73"/>
  <c r="DS1458" i="73"/>
  <c r="DR1458" i="73"/>
  <c r="DQ1458" i="73"/>
  <c r="DP1458" i="73"/>
  <c r="DO1458" i="73"/>
  <c r="DN1458" i="73"/>
  <c r="DM1458" i="73"/>
  <c r="DL1458" i="73"/>
  <c r="DK1458" i="73"/>
  <c r="DJ1458" i="73"/>
  <c r="DI1458" i="73"/>
  <c r="DH1458" i="73"/>
  <c r="DG1458" i="73"/>
  <c r="DF1458" i="73"/>
  <c r="DE1458" i="73"/>
  <c r="DD1458" i="73"/>
  <c r="DC1458" i="73"/>
  <c r="DB1458" i="73"/>
  <c r="DA1458" i="73"/>
  <c r="CZ1458" i="73"/>
  <c r="CY1458" i="73"/>
  <c r="CX1458" i="73"/>
  <c r="CW1458" i="73"/>
  <c r="CV1458" i="73"/>
  <c r="CU1458" i="73"/>
  <c r="CT1458" i="73"/>
  <c r="CS1458" i="73"/>
  <c r="CR1458" i="73"/>
  <c r="CQ1458" i="73"/>
  <c r="CP1458" i="73"/>
  <c r="CO1458" i="73"/>
  <c r="CN1458" i="73"/>
  <c r="CM1458" i="73"/>
  <c r="CL1458" i="73"/>
  <c r="CK1458" i="73"/>
  <c r="CJ1458" i="73"/>
  <c r="EK1457" i="73"/>
  <c r="EJ1457" i="73"/>
  <c r="EI1457" i="73"/>
  <c r="EH1457" i="73"/>
  <c r="EG1457" i="73"/>
  <c r="EF1457" i="73"/>
  <c r="EE1457" i="73"/>
  <c r="ED1457" i="73"/>
  <c r="EC1457" i="73"/>
  <c r="EB1457" i="73"/>
  <c r="EA1457" i="73"/>
  <c r="DZ1457" i="73"/>
  <c r="DY1457" i="73"/>
  <c r="DX1457" i="73"/>
  <c r="DW1457" i="73"/>
  <c r="DV1457" i="73"/>
  <c r="DU1457" i="73"/>
  <c r="DT1457" i="73"/>
  <c r="DS1457" i="73"/>
  <c r="DR1457" i="73"/>
  <c r="DQ1457" i="73"/>
  <c r="DP1457" i="73"/>
  <c r="DO1457" i="73"/>
  <c r="DN1457" i="73"/>
  <c r="DM1457" i="73"/>
  <c r="DL1457" i="73"/>
  <c r="DK1457" i="73"/>
  <c r="DJ1457" i="73"/>
  <c r="DI1457" i="73"/>
  <c r="DH1457" i="73"/>
  <c r="DG1457" i="73"/>
  <c r="DF1457" i="73"/>
  <c r="DE1457" i="73"/>
  <c r="DD1457" i="73"/>
  <c r="DC1457" i="73"/>
  <c r="DB1457" i="73"/>
  <c r="DA1457" i="73"/>
  <c r="CZ1457" i="73"/>
  <c r="CY1457" i="73"/>
  <c r="CX1457" i="73"/>
  <c r="CW1457" i="73"/>
  <c r="CV1457" i="73"/>
  <c r="CU1457" i="73"/>
  <c r="CT1457" i="73"/>
  <c r="CS1457" i="73"/>
  <c r="CR1457" i="73"/>
  <c r="CQ1457" i="73"/>
  <c r="CP1457" i="73"/>
  <c r="CO1457" i="73"/>
  <c r="CN1457" i="73"/>
  <c r="CM1457" i="73"/>
  <c r="CL1457" i="73"/>
  <c r="CK1457" i="73"/>
  <c r="CJ1457" i="73"/>
  <c r="EK1456" i="73"/>
  <c r="EJ1456" i="73"/>
  <c r="EI1456" i="73"/>
  <c r="EH1456" i="73"/>
  <c r="EG1456" i="73"/>
  <c r="EF1456" i="73"/>
  <c r="EE1456" i="73"/>
  <c r="ED1456" i="73"/>
  <c r="EC1456" i="73"/>
  <c r="EB1456" i="73"/>
  <c r="EA1456" i="73"/>
  <c r="DZ1456" i="73"/>
  <c r="DY1456" i="73"/>
  <c r="DX1456" i="73"/>
  <c r="DW1456" i="73"/>
  <c r="DV1456" i="73"/>
  <c r="DU1456" i="73"/>
  <c r="DT1456" i="73"/>
  <c r="DS1456" i="73"/>
  <c r="DR1456" i="73"/>
  <c r="DQ1456" i="73"/>
  <c r="DP1456" i="73"/>
  <c r="DO1456" i="73"/>
  <c r="DN1456" i="73"/>
  <c r="DM1456" i="73"/>
  <c r="DL1456" i="73"/>
  <c r="DK1456" i="73"/>
  <c r="DJ1456" i="73"/>
  <c r="DI1456" i="73"/>
  <c r="DH1456" i="73"/>
  <c r="DG1456" i="73"/>
  <c r="DF1456" i="73"/>
  <c r="DE1456" i="73"/>
  <c r="DD1456" i="73"/>
  <c r="DC1456" i="73"/>
  <c r="DB1456" i="73"/>
  <c r="DA1456" i="73"/>
  <c r="CZ1456" i="73"/>
  <c r="CY1456" i="73"/>
  <c r="CX1456" i="73"/>
  <c r="CW1456" i="73"/>
  <c r="CV1456" i="73"/>
  <c r="CU1456" i="73"/>
  <c r="CT1456" i="73"/>
  <c r="CS1456" i="73"/>
  <c r="CR1456" i="73"/>
  <c r="CQ1456" i="73"/>
  <c r="CP1456" i="73"/>
  <c r="CO1456" i="73"/>
  <c r="CN1456" i="73"/>
  <c r="CM1456" i="73"/>
  <c r="CL1456" i="73"/>
  <c r="CK1456" i="73"/>
  <c r="CJ1456" i="73"/>
  <c r="EK1455" i="73"/>
  <c r="EJ1455" i="73"/>
  <c r="EI1455" i="73"/>
  <c r="EH1455" i="73"/>
  <c r="EG1455" i="73"/>
  <c r="EF1455" i="73"/>
  <c r="EE1455" i="73"/>
  <c r="ED1455" i="73"/>
  <c r="EC1455" i="73"/>
  <c r="EB1455" i="73"/>
  <c r="EA1455" i="73"/>
  <c r="DZ1455" i="73"/>
  <c r="DY1455" i="73"/>
  <c r="DX1455" i="73"/>
  <c r="DW1455" i="73"/>
  <c r="DV1455" i="73"/>
  <c r="DU1455" i="73"/>
  <c r="DT1455" i="73"/>
  <c r="DS1455" i="73"/>
  <c r="DR1455" i="73"/>
  <c r="DQ1455" i="73"/>
  <c r="DP1455" i="73"/>
  <c r="DO1455" i="73"/>
  <c r="DN1455" i="73"/>
  <c r="DM1455" i="73"/>
  <c r="DL1455" i="73"/>
  <c r="DK1455" i="73"/>
  <c r="DJ1455" i="73"/>
  <c r="DI1455" i="73"/>
  <c r="DH1455" i="73"/>
  <c r="DG1455" i="73"/>
  <c r="DF1455" i="73"/>
  <c r="DE1455" i="73"/>
  <c r="DD1455" i="73"/>
  <c r="DC1455" i="73"/>
  <c r="DB1455" i="73"/>
  <c r="DA1455" i="73"/>
  <c r="CZ1455" i="73"/>
  <c r="CY1455" i="73"/>
  <c r="CX1455" i="73"/>
  <c r="CW1455" i="73"/>
  <c r="CV1455" i="73"/>
  <c r="CU1455" i="73"/>
  <c r="CT1455" i="73"/>
  <c r="CS1455" i="73"/>
  <c r="CR1455" i="73"/>
  <c r="CQ1455" i="73"/>
  <c r="CP1455" i="73"/>
  <c r="CO1455" i="73"/>
  <c r="CN1455" i="73"/>
  <c r="CM1455" i="73"/>
  <c r="CL1455" i="73"/>
  <c r="CK1455" i="73"/>
  <c r="CJ1455" i="73"/>
  <c r="EK1454" i="73"/>
  <c r="EJ1454" i="73"/>
  <c r="EI1454" i="73"/>
  <c r="EH1454" i="73"/>
  <c r="EG1454" i="73"/>
  <c r="EF1454" i="73"/>
  <c r="EE1454" i="73"/>
  <c r="ED1454" i="73"/>
  <c r="EC1454" i="73"/>
  <c r="EB1454" i="73"/>
  <c r="EA1454" i="73"/>
  <c r="DZ1454" i="73"/>
  <c r="DY1454" i="73"/>
  <c r="DX1454" i="73"/>
  <c r="DW1454" i="73"/>
  <c r="DV1454" i="73"/>
  <c r="DU1454" i="73"/>
  <c r="DT1454" i="73"/>
  <c r="DS1454" i="73"/>
  <c r="DR1454" i="73"/>
  <c r="DQ1454" i="73"/>
  <c r="DP1454" i="73"/>
  <c r="DO1454" i="73"/>
  <c r="DN1454" i="73"/>
  <c r="DM1454" i="73"/>
  <c r="DL1454" i="73"/>
  <c r="DK1454" i="73"/>
  <c r="DJ1454" i="73"/>
  <c r="DI1454" i="73"/>
  <c r="DH1454" i="73"/>
  <c r="DG1454" i="73"/>
  <c r="DF1454" i="73"/>
  <c r="DE1454" i="73"/>
  <c r="DD1454" i="73"/>
  <c r="DC1454" i="73"/>
  <c r="DB1454" i="73"/>
  <c r="DA1454" i="73"/>
  <c r="CZ1454" i="73"/>
  <c r="CY1454" i="73"/>
  <c r="CX1454" i="73"/>
  <c r="CW1454" i="73"/>
  <c r="CV1454" i="73"/>
  <c r="CU1454" i="73"/>
  <c r="CT1454" i="73"/>
  <c r="CS1454" i="73"/>
  <c r="CR1454" i="73"/>
  <c r="CQ1454" i="73"/>
  <c r="CP1454" i="73"/>
  <c r="CO1454" i="73"/>
  <c r="CN1454" i="73"/>
  <c r="CM1454" i="73"/>
  <c r="CL1454" i="73"/>
  <c r="CK1454" i="73"/>
  <c r="CJ1454" i="73"/>
  <c r="EK1453" i="73"/>
  <c r="EJ1453" i="73"/>
  <c r="EI1453" i="73"/>
  <c r="EH1453" i="73"/>
  <c r="EG1453" i="73"/>
  <c r="EF1453" i="73"/>
  <c r="EE1453" i="73"/>
  <c r="ED1453" i="73"/>
  <c r="EC1453" i="73"/>
  <c r="EB1453" i="73"/>
  <c r="EA1453" i="73"/>
  <c r="DZ1453" i="73"/>
  <c r="DY1453" i="73"/>
  <c r="DX1453" i="73"/>
  <c r="DW1453" i="73"/>
  <c r="DV1453" i="73"/>
  <c r="DU1453" i="73"/>
  <c r="DT1453" i="73"/>
  <c r="DS1453" i="73"/>
  <c r="DR1453" i="73"/>
  <c r="DQ1453" i="73"/>
  <c r="DP1453" i="73"/>
  <c r="DO1453" i="73"/>
  <c r="DN1453" i="73"/>
  <c r="DM1453" i="73"/>
  <c r="DL1453" i="73"/>
  <c r="DK1453" i="73"/>
  <c r="DJ1453" i="73"/>
  <c r="DI1453" i="73"/>
  <c r="DH1453" i="73"/>
  <c r="DG1453" i="73"/>
  <c r="DF1453" i="73"/>
  <c r="DE1453" i="73"/>
  <c r="DD1453" i="73"/>
  <c r="DC1453" i="73"/>
  <c r="DB1453" i="73"/>
  <c r="DA1453" i="73"/>
  <c r="CZ1453" i="73"/>
  <c r="CY1453" i="73"/>
  <c r="CX1453" i="73"/>
  <c r="CW1453" i="73"/>
  <c r="CV1453" i="73"/>
  <c r="CU1453" i="73"/>
  <c r="CT1453" i="73"/>
  <c r="CS1453" i="73"/>
  <c r="CR1453" i="73"/>
  <c r="CQ1453" i="73"/>
  <c r="CP1453" i="73"/>
  <c r="CO1453" i="73"/>
  <c r="CN1453" i="73"/>
  <c r="CM1453" i="73"/>
  <c r="CL1453" i="73"/>
  <c r="CK1453" i="73"/>
  <c r="CJ1453" i="73"/>
  <c r="EK1452" i="73"/>
  <c r="EJ1452" i="73"/>
  <c r="EI1452" i="73"/>
  <c r="EH1452" i="73"/>
  <c r="EG1452" i="73"/>
  <c r="EF1452" i="73"/>
  <c r="EE1452" i="73"/>
  <c r="ED1452" i="73"/>
  <c r="EC1452" i="73"/>
  <c r="EB1452" i="73"/>
  <c r="EA1452" i="73"/>
  <c r="DZ1452" i="73"/>
  <c r="DY1452" i="73"/>
  <c r="DX1452" i="73"/>
  <c r="DW1452" i="73"/>
  <c r="DV1452" i="73"/>
  <c r="DU1452" i="73"/>
  <c r="DT1452" i="73"/>
  <c r="DS1452" i="73"/>
  <c r="DR1452" i="73"/>
  <c r="DQ1452" i="73"/>
  <c r="DP1452" i="73"/>
  <c r="DO1452" i="73"/>
  <c r="DN1452" i="73"/>
  <c r="DM1452" i="73"/>
  <c r="DL1452" i="73"/>
  <c r="DK1452" i="73"/>
  <c r="DJ1452" i="73"/>
  <c r="DI1452" i="73"/>
  <c r="DH1452" i="73"/>
  <c r="DG1452" i="73"/>
  <c r="DF1452" i="73"/>
  <c r="DE1452" i="73"/>
  <c r="DD1452" i="73"/>
  <c r="DC1452" i="73"/>
  <c r="DB1452" i="73"/>
  <c r="DA1452" i="73"/>
  <c r="CZ1452" i="73"/>
  <c r="CY1452" i="73"/>
  <c r="CX1452" i="73"/>
  <c r="CW1452" i="73"/>
  <c r="CV1452" i="73"/>
  <c r="CU1452" i="73"/>
  <c r="CT1452" i="73"/>
  <c r="CS1452" i="73"/>
  <c r="CR1452" i="73"/>
  <c r="CQ1452" i="73"/>
  <c r="CP1452" i="73"/>
  <c r="CO1452" i="73"/>
  <c r="CN1452" i="73"/>
  <c r="CM1452" i="73"/>
  <c r="CL1452" i="73"/>
  <c r="CK1452" i="73"/>
  <c r="CJ1452" i="73"/>
  <c r="EK1451" i="73"/>
  <c r="EJ1451" i="73"/>
  <c r="EI1451" i="73"/>
  <c r="EH1451" i="73"/>
  <c r="EG1451" i="73"/>
  <c r="EF1451" i="73"/>
  <c r="EE1451" i="73"/>
  <c r="ED1451" i="73"/>
  <c r="EC1451" i="73"/>
  <c r="EB1451" i="73"/>
  <c r="EA1451" i="73"/>
  <c r="DZ1451" i="73"/>
  <c r="DY1451" i="73"/>
  <c r="DX1451" i="73"/>
  <c r="DW1451" i="73"/>
  <c r="DV1451" i="73"/>
  <c r="DU1451" i="73"/>
  <c r="DT1451" i="73"/>
  <c r="DS1451" i="73"/>
  <c r="DR1451" i="73"/>
  <c r="DQ1451" i="73"/>
  <c r="DP1451" i="73"/>
  <c r="DO1451" i="73"/>
  <c r="DN1451" i="73"/>
  <c r="DM1451" i="73"/>
  <c r="DL1451" i="73"/>
  <c r="DK1451" i="73"/>
  <c r="DJ1451" i="73"/>
  <c r="DI1451" i="73"/>
  <c r="DH1451" i="73"/>
  <c r="DG1451" i="73"/>
  <c r="DF1451" i="73"/>
  <c r="DE1451" i="73"/>
  <c r="DD1451" i="73"/>
  <c r="DC1451" i="73"/>
  <c r="DB1451" i="73"/>
  <c r="DA1451" i="73"/>
  <c r="CZ1451" i="73"/>
  <c r="CY1451" i="73"/>
  <c r="CX1451" i="73"/>
  <c r="CW1451" i="73"/>
  <c r="CV1451" i="73"/>
  <c r="CU1451" i="73"/>
  <c r="CT1451" i="73"/>
  <c r="CS1451" i="73"/>
  <c r="CR1451" i="73"/>
  <c r="CQ1451" i="73"/>
  <c r="CP1451" i="73"/>
  <c r="CO1451" i="73"/>
  <c r="CN1451" i="73"/>
  <c r="CM1451" i="73"/>
  <c r="CL1451" i="73"/>
  <c r="CK1451" i="73"/>
  <c r="CJ1451" i="73"/>
  <c r="EK1450" i="73"/>
  <c r="EJ1450" i="73"/>
  <c r="EI1450" i="73"/>
  <c r="EH1450" i="73"/>
  <c r="EG1450" i="73"/>
  <c r="EF1450" i="73"/>
  <c r="EE1450" i="73"/>
  <c r="ED1450" i="73"/>
  <c r="EC1450" i="73"/>
  <c r="EB1450" i="73"/>
  <c r="EA1450" i="73"/>
  <c r="DZ1450" i="73"/>
  <c r="DY1450" i="73"/>
  <c r="DX1450" i="73"/>
  <c r="DW1450" i="73"/>
  <c r="DV1450" i="73"/>
  <c r="DU1450" i="73"/>
  <c r="DT1450" i="73"/>
  <c r="DS1450" i="73"/>
  <c r="DR1450" i="73"/>
  <c r="DQ1450" i="73"/>
  <c r="DP1450" i="73"/>
  <c r="DO1450" i="73"/>
  <c r="DN1450" i="73"/>
  <c r="DM1450" i="73"/>
  <c r="DL1450" i="73"/>
  <c r="DK1450" i="73"/>
  <c r="DJ1450" i="73"/>
  <c r="DI1450" i="73"/>
  <c r="DH1450" i="73"/>
  <c r="DG1450" i="73"/>
  <c r="DF1450" i="73"/>
  <c r="DE1450" i="73"/>
  <c r="DD1450" i="73"/>
  <c r="DC1450" i="73"/>
  <c r="DB1450" i="73"/>
  <c r="DA1450" i="73"/>
  <c r="CZ1450" i="73"/>
  <c r="CY1450" i="73"/>
  <c r="CX1450" i="73"/>
  <c r="CW1450" i="73"/>
  <c r="CV1450" i="73"/>
  <c r="CU1450" i="73"/>
  <c r="CT1450" i="73"/>
  <c r="CS1450" i="73"/>
  <c r="CR1450" i="73"/>
  <c r="CQ1450" i="73"/>
  <c r="CP1450" i="73"/>
  <c r="CO1450" i="73"/>
  <c r="CN1450" i="73"/>
  <c r="CM1450" i="73"/>
  <c r="CL1450" i="73"/>
  <c r="CK1450" i="73"/>
  <c r="CJ1450" i="73"/>
  <c r="EK1449" i="73"/>
  <c r="EJ1449" i="73"/>
  <c r="EI1449" i="73"/>
  <c r="EH1449" i="73"/>
  <c r="EG1449" i="73"/>
  <c r="EF1449" i="73"/>
  <c r="EE1449" i="73"/>
  <c r="ED1449" i="73"/>
  <c r="EC1449" i="73"/>
  <c r="EB1449" i="73"/>
  <c r="EA1449" i="73"/>
  <c r="DZ1449" i="73"/>
  <c r="DY1449" i="73"/>
  <c r="DX1449" i="73"/>
  <c r="DW1449" i="73"/>
  <c r="DV1449" i="73"/>
  <c r="DU1449" i="73"/>
  <c r="DT1449" i="73"/>
  <c r="DS1449" i="73"/>
  <c r="DR1449" i="73"/>
  <c r="DQ1449" i="73"/>
  <c r="DP1449" i="73"/>
  <c r="DO1449" i="73"/>
  <c r="DN1449" i="73"/>
  <c r="DM1449" i="73"/>
  <c r="DL1449" i="73"/>
  <c r="DK1449" i="73"/>
  <c r="DJ1449" i="73"/>
  <c r="DI1449" i="73"/>
  <c r="DH1449" i="73"/>
  <c r="DG1449" i="73"/>
  <c r="DF1449" i="73"/>
  <c r="DE1449" i="73"/>
  <c r="DD1449" i="73"/>
  <c r="DC1449" i="73"/>
  <c r="DB1449" i="73"/>
  <c r="DA1449" i="73"/>
  <c r="CZ1449" i="73"/>
  <c r="CY1449" i="73"/>
  <c r="CX1449" i="73"/>
  <c r="CW1449" i="73"/>
  <c r="CV1449" i="73"/>
  <c r="CU1449" i="73"/>
  <c r="CT1449" i="73"/>
  <c r="CS1449" i="73"/>
  <c r="CR1449" i="73"/>
  <c r="CQ1449" i="73"/>
  <c r="CP1449" i="73"/>
  <c r="CO1449" i="73"/>
  <c r="CN1449" i="73"/>
  <c r="CM1449" i="73"/>
  <c r="CL1449" i="73"/>
  <c r="CK1449" i="73"/>
  <c r="CJ1449" i="73"/>
  <c r="EK1448" i="73"/>
  <c r="EJ1448" i="73"/>
  <c r="EI1448" i="73"/>
  <c r="EH1448" i="73"/>
  <c r="EG1448" i="73"/>
  <c r="EF1448" i="73"/>
  <c r="EE1448" i="73"/>
  <c r="ED1448" i="73"/>
  <c r="EC1448" i="73"/>
  <c r="EB1448" i="73"/>
  <c r="EA1448" i="73"/>
  <c r="DZ1448" i="73"/>
  <c r="DY1448" i="73"/>
  <c r="DX1448" i="73"/>
  <c r="DW1448" i="73"/>
  <c r="DV1448" i="73"/>
  <c r="DU1448" i="73"/>
  <c r="DT1448" i="73"/>
  <c r="DS1448" i="73"/>
  <c r="DR1448" i="73"/>
  <c r="DQ1448" i="73"/>
  <c r="DP1448" i="73"/>
  <c r="DO1448" i="73"/>
  <c r="DN1448" i="73"/>
  <c r="DM1448" i="73"/>
  <c r="DL1448" i="73"/>
  <c r="DK1448" i="73"/>
  <c r="DJ1448" i="73"/>
  <c r="DI1448" i="73"/>
  <c r="DH1448" i="73"/>
  <c r="DG1448" i="73"/>
  <c r="DF1448" i="73"/>
  <c r="DE1448" i="73"/>
  <c r="DD1448" i="73"/>
  <c r="DC1448" i="73"/>
  <c r="DB1448" i="73"/>
  <c r="DA1448" i="73"/>
  <c r="CZ1448" i="73"/>
  <c r="CY1448" i="73"/>
  <c r="CX1448" i="73"/>
  <c r="CW1448" i="73"/>
  <c r="CV1448" i="73"/>
  <c r="CU1448" i="73"/>
  <c r="CT1448" i="73"/>
  <c r="CS1448" i="73"/>
  <c r="CR1448" i="73"/>
  <c r="CQ1448" i="73"/>
  <c r="CP1448" i="73"/>
  <c r="CO1448" i="73"/>
  <c r="CN1448" i="73"/>
  <c r="CM1448" i="73"/>
  <c r="CL1448" i="73"/>
  <c r="CK1448" i="73"/>
  <c r="CJ1448" i="73"/>
  <c r="EK1447" i="73"/>
  <c r="EJ1447" i="73"/>
  <c r="EI1447" i="73"/>
  <c r="EH1447" i="73"/>
  <c r="EG1447" i="73"/>
  <c r="EF1447" i="73"/>
  <c r="EE1447" i="73"/>
  <c r="ED1447" i="73"/>
  <c r="EC1447" i="73"/>
  <c r="EB1447" i="73"/>
  <c r="EA1447" i="73"/>
  <c r="DZ1447" i="73"/>
  <c r="DY1447" i="73"/>
  <c r="DX1447" i="73"/>
  <c r="DW1447" i="73"/>
  <c r="DV1447" i="73"/>
  <c r="DU1447" i="73"/>
  <c r="DT1447" i="73"/>
  <c r="DS1447" i="73"/>
  <c r="DR1447" i="73"/>
  <c r="DQ1447" i="73"/>
  <c r="DP1447" i="73"/>
  <c r="DO1447" i="73"/>
  <c r="DN1447" i="73"/>
  <c r="DM1447" i="73"/>
  <c r="DL1447" i="73"/>
  <c r="DK1447" i="73"/>
  <c r="DJ1447" i="73"/>
  <c r="DI1447" i="73"/>
  <c r="DH1447" i="73"/>
  <c r="DG1447" i="73"/>
  <c r="DF1447" i="73"/>
  <c r="DE1447" i="73"/>
  <c r="DD1447" i="73"/>
  <c r="DC1447" i="73"/>
  <c r="DB1447" i="73"/>
  <c r="DA1447" i="73"/>
  <c r="CZ1447" i="73"/>
  <c r="CY1447" i="73"/>
  <c r="CX1447" i="73"/>
  <c r="CW1447" i="73"/>
  <c r="CV1447" i="73"/>
  <c r="CU1447" i="73"/>
  <c r="CT1447" i="73"/>
  <c r="CS1447" i="73"/>
  <c r="CR1447" i="73"/>
  <c r="CQ1447" i="73"/>
  <c r="CP1447" i="73"/>
  <c r="CO1447" i="73"/>
  <c r="CN1447" i="73"/>
  <c r="CM1447" i="73"/>
  <c r="CL1447" i="73"/>
  <c r="CK1447" i="73"/>
  <c r="CJ1447" i="73"/>
  <c r="EK1446" i="73"/>
  <c r="EJ1446" i="73"/>
  <c r="EI1446" i="73"/>
  <c r="EH1446" i="73"/>
  <c r="EG1446" i="73"/>
  <c r="EF1446" i="73"/>
  <c r="EE1446" i="73"/>
  <c r="ED1446" i="73"/>
  <c r="EC1446" i="73"/>
  <c r="EB1446" i="73"/>
  <c r="EA1446" i="73"/>
  <c r="DZ1446" i="73"/>
  <c r="DY1446" i="73"/>
  <c r="DX1446" i="73"/>
  <c r="DW1446" i="73"/>
  <c r="DV1446" i="73"/>
  <c r="DU1446" i="73"/>
  <c r="DT1446" i="73"/>
  <c r="DS1446" i="73"/>
  <c r="DR1446" i="73"/>
  <c r="DQ1446" i="73"/>
  <c r="DP1446" i="73"/>
  <c r="DO1446" i="73"/>
  <c r="DN1446" i="73"/>
  <c r="DM1446" i="73"/>
  <c r="DL1446" i="73"/>
  <c r="DK1446" i="73"/>
  <c r="DJ1446" i="73"/>
  <c r="DI1446" i="73"/>
  <c r="DH1446" i="73"/>
  <c r="DG1446" i="73"/>
  <c r="DF1446" i="73"/>
  <c r="DE1446" i="73"/>
  <c r="DD1446" i="73"/>
  <c r="DC1446" i="73"/>
  <c r="DB1446" i="73"/>
  <c r="DA1446" i="73"/>
  <c r="CZ1446" i="73"/>
  <c r="CY1446" i="73"/>
  <c r="CX1446" i="73"/>
  <c r="CW1446" i="73"/>
  <c r="CV1446" i="73"/>
  <c r="CU1446" i="73"/>
  <c r="CT1446" i="73"/>
  <c r="CS1446" i="73"/>
  <c r="CR1446" i="73"/>
  <c r="CQ1446" i="73"/>
  <c r="CP1446" i="73"/>
  <c r="CO1446" i="73"/>
  <c r="CN1446" i="73"/>
  <c r="CM1446" i="73"/>
  <c r="CL1446" i="73"/>
  <c r="CK1446" i="73"/>
  <c r="CJ1446" i="73"/>
  <c r="EK1445" i="73"/>
  <c r="EJ1445" i="73"/>
  <c r="EI1445" i="73"/>
  <c r="EH1445" i="73"/>
  <c r="EG1445" i="73"/>
  <c r="EF1445" i="73"/>
  <c r="EE1445" i="73"/>
  <c r="ED1445" i="73"/>
  <c r="EC1445" i="73"/>
  <c r="EB1445" i="73"/>
  <c r="EA1445" i="73"/>
  <c r="DZ1445" i="73"/>
  <c r="DY1445" i="73"/>
  <c r="DX1445" i="73"/>
  <c r="DW1445" i="73"/>
  <c r="DV1445" i="73"/>
  <c r="DU1445" i="73"/>
  <c r="DT1445" i="73"/>
  <c r="DS1445" i="73"/>
  <c r="DR1445" i="73"/>
  <c r="DQ1445" i="73"/>
  <c r="DP1445" i="73"/>
  <c r="DO1445" i="73"/>
  <c r="DN1445" i="73"/>
  <c r="DM1445" i="73"/>
  <c r="DL1445" i="73"/>
  <c r="DK1445" i="73"/>
  <c r="DJ1445" i="73"/>
  <c r="DI1445" i="73"/>
  <c r="DH1445" i="73"/>
  <c r="DG1445" i="73"/>
  <c r="DF1445" i="73"/>
  <c r="DE1445" i="73"/>
  <c r="DD1445" i="73"/>
  <c r="DC1445" i="73"/>
  <c r="DB1445" i="73"/>
  <c r="DA1445" i="73"/>
  <c r="CZ1445" i="73"/>
  <c r="CY1445" i="73"/>
  <c r="CX1445" i="73"/>
  <c r="CW1445" i="73"/>
  <c r="CV1445" i="73"/>
  <c r="CU1445" i="73"/>
  <c r="CT1445" i="73"/>
  <c r="CS1445" i="73"/>
  <c r="CR1445" i="73"/>
  <c r="CQ1445" i="73"/>
  <c r="CP1445" i="73"/>
  <c r="CO1445" i="73"/>
  <c r="CN1445" i="73"/>
  <c r="CM1445" i="73"/>
  <c r="CL1445" i="73"/>
  <c r="CK1445" i="73"/>
  <c r="CJ1445" i="73"/>
  <c r="EK1444" i="73"/>
  <c r="EJ1444" i="73"/>
  <c r="EI1444" i="73"/>
  <c r="EH1444" i="73"/>
  <c r="EG1444" i="73"/>
  <c r="EF1444" i="73"/>
  <c r="EE1444" i="73"/>
  <c r="ED1444" i="73"/>
  <c r="EC1444" i="73"/>
  <c r="EB1444" i="73"/>
  <c r="EA1444" i="73"/>
  <c r="DZ1444" i="73"/>
  <c r="DY1444" i="73"/>
  <c r="DX1444" i="73"/>
  <c r="DW1444" i="73"/>
  <c r="DV1444" i="73"/>
  <c r="DU1444" i="73"/>
  <c r="DT1444" i="73"/>
  <c r="DS1444" i="73"/>
  <c r="DR1444" i="73"/>
  <c r="DQ1444" i="73"/>
  <c r="DP1444" i="73"/>
  <c r="DO1444" i="73"/>
  <c r="DN1444" i="73"/>
  <c r="DM1444" i="73"/>
  <c r="DL1444" i="73"/>
  <c r="DK1444" i="73"/>
  <c r="DJ1444" i="73"/>
  <c r="DI1444" i="73"/>
  <c r="DH1444" i="73"/>
  <c r="DG1444" i="73"/>
  <c r="DF1444" i="73"/>
  <c r="DE1444" i="73"/>
  <c r="DD1444" i="73"/>
  <c r="DC1444" i="73"/>
  <c r="DB1444" i="73"/>
  <c r="DA1444" i="73"/>
  <c r="CZ1444" i="73"/>
  <c r="CY1444" i="73"/>
  <c r="CX1444" i="73"/>
  <c r="CW1444" i="73"/>
  <c r="CV1444" i="73"/>
  <c r="CU1444" i="73"/>
  <c r="CT1444" i="73"/>
  <c r="CS1444" i="73"/>
  <c r="CR1444" i="73"/>
  <c r="CQ1444" i="73"/>
  <c r="CP1444" i="73"/>
  <c r="CO1444" i="73"/>
  <c r="CN1444" i="73"/>
  <c r="CM1444" i="73"/>
  <c r="CL1444" i="73"/>
  <c r="CK1444" i="73"/>
  <c r="CJ1444" i="73"/>
  <c r="EK1443" i="73"/>
  <c r="EJ1443" i="73"/>
  <c r="EI1443" i="73"/>
  <c r="EH1443" i="73"/>
  <c r="EG1443" i="73"/>
  <c r="EF1443" i="73"/>
  <c r="EE1443" i="73"/>
  <c r="ED1443" i="73"/>
  <c r="EC1443" i="73"/>
  <c r="EB1443" i="73"/>
  <c r="EA1443" i="73"/>
  <c r="DZ1443" i="73"/>
  <c r="DY1443" i="73"/>
  <c r="DX1443" i="73"/>
  <c r="DW1443" i="73"/>
  <c r="DV1443" i="73"/>
  <c r="DU1443" i="73"/>
  <c r="DT1443" i="73"/>
  <c r="DS1443" i="73"/>
  <c r="DR1443" i="73"/>
  <c r="DQ1443" i="73"/>
  <c r="DP1443" i="73"/>
  <c r="DO1443" i="73"/>
  <c r="DN1443" i="73"/>
  <c r="DM1443" i="73"/>
  <c r="DL1443" i="73"/>
  <c r="DK1443" i="73"/>
  <c r="DJ1443" i="73"/>
  <c r="DI1443" i="73"/>
  <c r="DH1443" i="73"/>
  <c r="DG1443" i="73"/>
  <c r="DF1443" i="73"/>
  <c r="DE1443" i="73"/>
  <c r="DD1443" i="73"/>
  <c r="DC1443" i="73"/>
  <c r="DB1443" i="73"/>
  <c r="DA1443" i="73"/>
  <c r="CZ1443" i="73"/>
  <c r="CY1443" i="73"/>
  <c r="CX1443" i="73"/>
  <c r="CW1443" i="73"/>
  <c r="CV1443" i="73"/>
  <c r="CU1443" i="73"/>
  <c r="CT1443" i="73"/>
  <c r="CS1443" i="73"/>
  <c r="CR1443" i="73"/>
  <c r="CQ1443" i="73"/>
  <c r="CP1443" i="73"/>
  <c r="CO1443" i="73"/>
  <c r="CN1443" i="73"/>
  <c r="CM1443" i="73"/>
  <c r="CL1443" i="73"/>
  <c r="CK1443" i="73"/>
  <c r="CJ1443" i="73"/>
  <c r="EK1442" i="73"/>
  <c r="EJ1442" i="73"/>
  <c r="EI1442" i="73"/>
  <c r="EH1442" i="73"/>
  <c r="EG1442" i="73"/>
  <c r="EF1442" i="73"/>
  <c r="EE1442" i="73"/>
  <c r="ED1442" i="73"/>
  <c r="EC1442" i="73"/>
  <c r="EB1442" i="73"/>
  <c r="EA1442" i="73"/>
  <c r="DZ1442" i="73"/>
  <c r="DY1442" i="73"/>
  <c r="DX1442" i="73"/>
  <c r="DW1442" i="73"/>
  <c r="DV1442" i="73"/>
  <c r="DU1442" i="73"/>
  <c r="DT1442" i="73"/>
  <c r="DS1442" i="73"/>
  <c r="DR1442" i="73"/>
  <c r="DQ1442" i="73"/>
  <c r="DP1442" i="73"/>
  <c r="DO1442" i="73"/>
  <c r="DN1442" i="73"/>
  <c r="DM1442" i="73"/>
  <c r="DL1442" i="73"/>
  <c r="DK1442" i="73"/>
  <c r="DJ1442" i="73"/>
  <c r="DI1442" i="73"/>
  <c r="DH1442" i="73"/>
  <c r="DG1442" i="73"/>
  <c r="DF1442" i="73"/>
  <c r="DE1442" i="73"/>
  <c r="DD1442" i="73"/>
  <c r="DC1442" i="73"/>
  <c r="DB1442" i="73"/>
  <c r="DA1442" i="73"/>
  <c r="CZ1442" i="73"/>
  <c r="CY1442" i="73"/>
  <c r="CX1442" i="73"/>
  <c r="CW1442" i="73"/>
  <c r="CV1442" i="73"/>
  <c r="CU1442" i="73"/>
  <c r="CT1442" i="73"/>
  <c r="CS1442" i="73"/>
  <c r="CR1442" i="73"/>
  <c r="CQ1442" i="73"/>
  <c r="CP1442" i="73"/>
  <c r="CO1442" i="73"/>
  <c r="CN1442" i="73"/>
  <c r="CM1442" i="73"/>
  <c r="CL1442" i="73"/>
  <c r="CK1442" i="73"/>
  <c r="CJ1442" i="73"/>
  <c r="EK1441" i="73"/>
  <c r="EJ1441" i="73"/>
  <c r="EI1441" i="73"/>
  <c r="EH1441" i="73"/>
  <c r="EG1441" i="73"/>
  <c r="EF1441" i="73"/>
  <c r="EE1441" i="73"/>
  <c r="ED1441" i="73"/>
  <c r="EC1441" i="73"/>
  <c r="EB1441" i="73"/>
  <c r="EA1441" i="73"/>
  <c r="DZ1441" i="73"/>
  <c r="DY1441" i="73"/>
  <c r="DX1441" i="73"/>
  <c r="DW1441" i="73"/>
  <c r="DV1441" i="73"/>
  <c r="DU1441" i="73"/>
  <c r="DT1441" i="73"/>
  <c r="DS1441" i="73"/>
  <c r="DR1441" i="73"/>
  <c r="DQ1441" i="73"/>
  <c r="DP1441" i="73"/>
  <c r="DO1441" i="73"/>
  <c r="DN1441" i="73"/>
  <c r="DM1441" i="73"/>
  <c r="DL1441" i="73"/>
  <c r="DK1441" i="73"/>
  <c r="DJ1441" i="73"/>
  <c r="DI1441" i="73"/>
  <c r="DH1441" i="73"/>
  <c r="DG1441" i="73"/>
  <c r="DF1441" i="73"/>
  <c r="DE1441" i="73"/>
  <c r="DD1441" i="73"/>
  <c r="DC1441" i="73"/>
  <c r="DB1441" i="73"/>
  <c r="DA1441" i="73"/>
  <c r="CZ1441" i="73"/>
  <c r="CY1441" i="73"/>
  <c r="CX1441" i="73"/>
  <c r="CW1441" i="73"/>
  <c r="CV1441" i="73"/>
  <c r="CU1441" i="73"/>
  <c r="CT1441" i="73"/>
  <c r="CS1441" i="73"/>
  <c r="CR1441" i="73"/>
  <c r="CQ1441" i="73"/>
  <c r="CP1441" i="73"/>
  <c r="CO1441" i="73"/>
  <c r="CN1441" i="73"/>
  <c r="CM1441" i="73"/>
  <c r="CL1441" i="73"/>
  <c r="CK1441" i="73"/>
  <c r="CJ1441" i="73"/>
  <c r="EK1440" i="73"/>
  <c r="EJ1440" i="73"/>
  <c r="EI1440" i="73"/>
  <c r="EH1440" i="73"/>
  <c r="EG1440" i="73"/>
  <c r="EF1440" i="73"/>
  <c r="EE1440" i="73"/>
  <c r="ED1440" i="73"/>
  <c r="EC1440" i="73"/>
  <c r="EB1440" i="73"/>
  <c r="EA1440" i="73"/>
  <c r="DZ1440" i="73"/>
  <c r="DY1440" i="73"/>
  <c r="DX1440" i="73"/>
  <c r="DW1440" i="73"/>
  <c r="DV1440" i="73"/>
  <c r="DU1440" i="73"/>
  <c r="DT1440" i="73"/>
  <c r="DS1440" i="73"/>
  <c r="DR1440" i="73"/>
  <c r="DQ1440" i="73"/>
  <c r="DP1440" i="73"/>
  <c r="DO1440" i="73"/>
  <c r="DN1440" i="73"/>
  <c r="DM1440" i="73"/>
  <c r="DL1440" i="73"/>
  <c r="DK1440" i="73"/>
  <c r="DJ1440" i="73"/>
  <c r="DI1440" i="73"/>
  <c r="DH1440" i="73"/>
  <c r="DG1440" i="73"/>
  <c r="DF1440" i="73"/>
  <c r="DE1440" i="73"/>
  <c r="DD1440" i="73"/>
  <c r="DC1440" i="73"/>
  <c r="DB1440" i="73"/>
  <c r="DA1440" i="73"/>
  <c r="CZ1440" i="73"/>
  <c r="CY1440" i="73"/>
  <c r="CX1440" i="73"/>
  <c r="CW1440" i="73"/>
  <c r="CV1440" i="73"/>
  <c r="CU1440" i="73"/>
  <c r="CT1440" i="73"/>
  <c r="CS1440" i="73"/>
  <c r="CR1440" i="73"/>
  <c r="CQ1440" i="73"/>
  <c r="CP1440" i="73"/>
  <c r="CO1440" i="73"/>
  <c r="CN1440" i="73"/>
  <c r="CM1440" i="73"/>
  <c r="CL1440" i="73"/>
  <c r="CK1440" i="73"/>
  <c r="CJ1440" i="73"/>
  <c r="EK1439" i="73"/>
  <c r="EJ1439" i="73"/>
  <c r="EI1439" i="73"/>
  <c r="EH1439" i="73"/>
  <c r="EG1439" i="73"/>
  <c r="EF1439" i="73"/>
  <c r="EE1439" i="73"/>
  <c r="ED1439" i="73"/>
  <c r="EC1439" i="73"/>
  <c r="EB1439" i="73"/>
  <c r="EA1439" i="73"/>
  <c r="DZ1439" i="73"/>
  <c r="DY1439" i="73"/>
  <c r="DX1439" i="73"/>
  <c r="DW1439" i="73"/>
  <c r="DV1439" i="73"/>
  <c r="DU1439" i="73"/>
  <c r="DT1439" i="73"/>
  <c r="DS1439" i="73"/>
  <c r="DR1439" i="73"/>
  <c r="DQ1439" i="73"/>
  <c r="DP1439" i="73"/>
  <c r="DO1439" i="73"/>
  <c r="DN1439" i="73"/>
  <c r="DM1439" i="73"/>
  <c r="DL1439" i="73"/>
  <c r="DK1439" i="73"/>
  <c r="DJ1439" i="73"/>
  <c r="DI1439" i="73"/>
  <c r="DH1439" i="73"/>
  <c r="DG1439" i="73"/>
  <c r="DF1439" i="73"/>
  <c r="DE1439" i="73"/>
  <c r="DD1439" i="73"/>
  <c r="DC1439" i="73"/>
  <c r="DB1439" i="73"/>
  <c r="DA1439" i="73"/>
  <c r="CZ1439" i="73"/>
  <c r="CY1439" i="73"/>
  <c r="CX1439" i="73"/>
  <c r="CW1439" i="73"/>
  <c r="CV1439" i="73"/>
  <c r="CU1439" i="73"/>
  <c r="CT1439" i="73"/>
  <c r="CS1439" i="73"/>
  <c r="CR1439" i="73"/>
  <c r="CQ1439" i="73"/>
  <c r="CP1439" i="73"/>
  <c r="CO1439" i="73"/>
  <c r="CN1439" i="73"/>
  <c r="CM1439" i="73"/>
  <c r="CL1439" i="73"/>
  <c r="CK1439" i="73"/>
  <c r="CJ1439" i="73"/>
  <c r="EK1438" i="73"/>
  <c r="EJ1438" i="73"/>
  <c r="EI1438" i="73"/>
  <c r="EH1438" i="73"/>
  <c r="EG1438" i="73"/>
  <c r="EF1438" i="73"/>
  <c r="EE1438" i="73"/>
  <c r="ED1438" i="73"/>
  <c r="EC1438" i="73"/>
  <c r="EB1438" i="73"/>
  <c r="EA1438" i="73"/>
  <c r="DZ1438" i="73"/>
  <c r="DY1438" i="73"/>
  <c r="DX1438" i="73"/>
  <c r="DW1438" i="73"/>
  <c r="DV1438" i="73"/>
  <c r="DU1438" i="73"/>
  <c r="DT1438" i="73"/>
  <c r="DS1438" i="73"/>
  <c r="DR1438" i="73"/>
  <c r="DQ1438" i="73"/>
  <c r="DP1438" i="73"/>
  <c r="DO1438" i="73"/>
  <c r="DN1438" i="73"/>
  <c r="DM1438" i="73"/>
  <c r="DL1438" i="73"/>
  <c r="DK1438" i="73"/>
  <c r="DJ1438" i="73"/>
  <c r="DI1438" i="73"/>
  <c r="DH1438" i="73"/>
  <c r="DG1438" i="73"/>
  <c r="DF1438" i="73"/>
  <c r="DE1438" i="73"/>
  <c r="DD1438" i="73"/>
  <c r="DC1438" i="73"/>
  <c r="DB1438" i="73"/>
  <c r="DA1438" i="73"/>
  <c r="CZ1438" i="73"/>
  <c r="CY1438" i="73"/>
  <c r="CX1438" i="73"/>
  <c r="CW1438" i="73"/>
  <c r="CV1438" i="73"/>
  <c r="CU1438" i="73"/>
  <c r="CT1438" i="73"/>
  <c r="CS1438" i="73"/>
  <c r="CR1438" i="73"/>
  <c r="CQ1438" i="73"/>
  <c r="CP1438" i="73"/>
  <c r="CO1438" i="73"/>
  <c r="CN1438" i="73"/>
  <c r="CM1438" i="73"/>
  <c r="CL1438" i="73"/>
  <c r="CK1438" i="73"/>
  <c r="CJ1438" i="73"/>
  <c r="EK1437" i="73"/>
  <c r="EJ1437" i="73"/>
  <c r="EI1437" i="73"/>
  <c r="EH1437" i="73"/>
  <c r="EG1437" i="73"/>
  <c r="EF1437" i="73"/>
  <c r="EE1437" i="73"/>
  <c r="ED1437" i="73"/>
  <c r="EC1437" i="73"/>
  <c r="EB1437" i="73"/>
  <c r="EA1437" i="73"/>
  <c r="DZ1437" i="73"/>
  <c r="DY1437" i="73"/>
  <c r="DX1437" i="73"/>
  <c r="DW1437" i="73"/>
  <c r="DV1437" i="73"/>
  <c r="DU1437" i="73"/>
  <c r="DT1437" i="73"/>
  <c r="DS1437" i="73"/>
  <c r="DR1437" i="73"/>
  <c r="DQ1437" i="73"/>
  <c r="DP1437" i="73"/>
  <c r="DO1437" i="73"/>
  <c r="DN1437" i="73"/>
  <c r="DM1437" i="73"/>
  <c r="DL1437" i="73"/>
  <c r="DK1437" i="73"/>
  <c r="DJ1437" i="73"/>
  <c r="DI1437" i="73"/>
  <c r="DH1437" i="73"/>
  <c r="DG1437" i="73"/>
  <c r="DF1437" i="73"/>
  <c r="DE1437" i="73"/>
  <c r="DD1437" i="73"/>
  <c r="DC1437" i="73"/>
  <c r="DB1437" i="73"/>
  <c r="DA1437" i="73"/>
  <c r="CZ1437" i="73"/>
  <c r="CY1437" i="73"/>
  <c r="CX1437" i="73"/>
  <c r="CW1437" i="73"/>
  <c r="CV1437" i="73"/>
  <c r="CU1437" i="73"/>
  <c r="CT1437" i="73"/>
  <c r="CS1437" i="73"/>
  <c r="CR1437" i="73"/>
  <c r="CQ1437" i="73"/>
  <c r="CP1437" i="73"/>
  <c r="CO1437" i="73"/>
  <c r="CN1437" i="73"/>
  <c r="CM1437" i="73"/>
  <c r="CL1437" i="73"/>
  <c r="CK1437" i="73"/>
  <c r="CJ1437" i="73"/>
  <c r="EK1436" i="73"/>
  <c r="EJ1436" i="73"/>
  <c r="EI1436" i="73"/>
  <c r="EH1436" i="73"/>
  <c r="EG1436" i="73"/>
  <c r="EF1436" i="73"/>
  <c r="EE1436" i="73"/>
  <c r="ED1436" i="73"/>
  <c r="EC1436" i="73"/>
  <c r="EB1436" i="73"/>
  <c r="EA1436" i="73"/>
  <c r="DZ1436" i="73"/>
  <c r="DY1436" i="73"/>
  <c r="DX1436" i="73"/>
  <c r="DW1436" i="73"/>
  <c r="DV1436" i="73"/>
  <c r="DU1436" i="73"/>
  <c r="DT1436" i="73"/>
  <c r="DS1436" i="73"/>
  <c r="DR1436" i="73"/>
  <c r="DQ1436" i="73"/>
  <c r="DP1436" i="73"/>
  <c r="DO1436" i="73"/>
  <c r="DN1436" i="73"/>
  <c r="DM1436" i="73"/>
  <c r="DL1436" i="73"/>
  <c r="DK1436" i="73"/>
  <c r="DJ1436" i="73"/>
  <c r="DI1436" i="73"/>
  <c r="DH1436" i="73"/>
  <c r="DG1436" i="73"/>
  <c r="DF1436" i="73"/>
  <c r="DE1436" i="73"/>
  <c r="DD1436" i="73"/>
  <c r="DC1436" i="73"/>
  <c r="DB1436" i="73"/>
  <c r="DA1436" i="73"/>
  <c r="CZ1436" i="73"/>
  <c r="CY1436" i="73"/>
  <c r="CX1436" i="73"/>
  <c r="CW1436" i="73"/>
  <c r="CV1436" i="73"/>
  <c r="CU1436" i="73"/>
  <c r="CT1436" i="73"/>
  <c r="CS1436" i="73"/>
  <c r="CR1436" i="73"/>
  <c r="CQ1436" i="73"/>
  <c r="CP1436" i="73"/>
  <c r="CO1436" i="73"/>
  <c r="CN1436" i="73"/>
  <c r="CM1436" i="73"/>
  <c r="CL1436" i="73"/>
  <c r="CK1436" i="73"/>
  <c r="CJ1436" i="73"/>
  <c r="EK1435" i="73"/>
  <c r="EJ1435" i="73"/>
  <c r="EI1435" i="73"/>
  <c r="EH1435" i="73"/>
  <c r="EG1435" i="73"/>
  <c r="EF1435" i="73"/>
  <c r="EE1435" i="73"/>
  <c r="ED1435" i="73"/>
  <c r="EC1435" i="73"/>
  <c r="EB1435" i="73"/>
  <c r="EA1435" i="73"/>
  <c r="DZ1435" i="73"/>
  <c r="DY1435" i="73"/>
  <c r="DX1435" i="73"/>
  <c r="DW1435" i="73"/>
  <c r="DV1435" i="73"/>
  <c r="DU1435" i="73"/>
  <c r="DT1435" i="73"/>
  <c r="DS1435" i="73"/>
  <c r="DR1435" i="73"/>
  <c r="DQ1435" i="73"/>
  <c r="DP1435" i="73"/>
  <c r="DO1435" i="73"/>
  <c r="DN1435" i="73"/>
  <c r="DM1435" i="73"/>
  <c r="DL1435" i="73"/>
  <c r="DK1435" i="73"/>
  <c r="DJ1435" i="73"/>
  <c r="DI1435" i="73"/>
  <c r="DH1435" i="73"/>
  <c r="DG1435" i="73"/>
  <c r="DF1435" i="73"/>
  <c r="DE1435" i="73"/>
  <c r="DD1435" i="73"/>
  <c r="DC1435" i="73"/>
  <c r="DB1435" i="73"/>
  <c r="DA1435" i="73"/>
  <c r="CZ1435" i="73"/>
  <c r="CY1435" i="73"/>
  <c r="CX1435" i="73"/>
  <c r="CW1435" i="73"/>
  <c r="CV1435" i="73"/>
  <c r="CU1435" i="73"/>
  <c r="CT1435" i="73"/>
  <c r="CS1435" i="73"/>
  <c r="CR1435" i="73"/>
  <c r="CQ1435" i="73"/>
  <c r="CP1435" i="73"/>
  <c r="CO1435" i="73"/>
  <c r="CN1435" i="73"/>
  <c r="CM1435" i="73"/>
  <c r="CL1435" i="73"/>
  <c r="CK1435" i="73"/>
  <c r="CJ1435" i="73"/>
  <c r="EK1434" i="73"/>
  <c r="EJ1434" i="73"/>
  <c r="EI1434" i="73"/>
  <c r="EH1434" i="73"/>
  <c r="EG1434" i="73"/>
  <c r="EF1434" i="73"/>
  <c r="EE1434" i="73"/>
  <c r="ED1434" i="73"/>
  <c r="EC1434" i="73"/>
  <c r="EB1434" i="73"/>
  <c r="EA1434" i="73"/>
  <c r="DZ1434" i="73"/>
  <c r="DY1434" i="73"/>
  <c r="DX1434" i="73"/>
  <c r="DW1434" i="73"/>
  <c r="DV1434" i="73"/>
  <c r="DU1434" i="73"/>
  <c r="DT1434" i="73"/>
  <c r="DS1434" i="73"/>
  <c r="DR1434" i="73"/>
  <c r="DQ1434" i="73"/>
  <c r="DP1434" i="73"/>
  <c r="DO1434" i="73"/>
  <c r="DN1434" i="73"/>
  <c r="DM1434" i="73"/>
  <c r="DL1434" i="73"/>
  <c r="DK1434" i="73"/>
  <c r="DJ1434" i="73"/>
  <c r="DI1434" i="73"/>
  <c r="DH1434" i="73"/>
  <c r="DG1434" i="73"/>
  <c r="DF1434" i="73"/>
  <c r="DE1434" i="73"/>
  <c r="DD1434" i="73"/>
  <c r="DC1434" i="73"/>
  <c r="DB1434" i="73"/>
  <c r="DA1434" i="73"/>
  <c r="CZ1434" i="73"/>
  <c r="CY1434" i="73"/>
  <c r="CX1434" i="73"/>
  <c r="CW1434" i="73"/>
  <c r="CV1434" i="73"/>
  <c r="CU1434" i="73"/>
  <c r="CT1434" i="73"/>
  <c r="CS1434" i="73"/>
  <c r="CR1434" i="73"/>
  <c r="CQ1434" i="73"/>
  <c r="CP1434" i="73"/>
  <c r="CO1434" i="73"/>
  <c r="CN1434" i="73"/>
  <c r="CM1434" i="73"/>
  <c r="CL1434" i="73"/>
  <c r="CK1434" i="73"/>
  <c r="CJ1434" i="73"/>
  <c r="EK1433" i="73"/>
  <c r="EJ1433" i="73"/>
  <c r="EI1433" i="73"/>
  <c r="EH1433" i="73"/>
  <c r="EG1433" i="73"/>
  <c r="EF1433" i="73"/>
  <c r="EE1433" i="73"/>
  <c r="ED1433" i="73"/>
  <c r="EC1433" i="73"/>
  <c r="EB1433" i="73"/>
  <c r="EA1433" i="73"/>
  <c r="DZ1433" i="73"/>
  <c r="DY1433" i="73"/>
  <c r="DX1433" i="73"/>
  <c r="DW1433" i="73"/>
  <c r="DV1433" i="73"/>
  <c r="DU1433" i="73"/>
  <c r="DT1433" i="73"/>
  <c r="DS1433" i="73"/>
  <c r="DR1433" i="73"/>
  <c r="DQ1433" i="73"/>
  <c r="DP1433" i="73"/>
  <c r="DO1433" i="73"/>
  <c r="DN1433" i="73"/>
  <c r="DM1433" i="73"/>
  <c r="DL1433" i="73"/>
  <c r="DK1433" i="73"/>
  <c r="DJ1433" i="73"/>
  <c r="DI1433" i="73"/>
  <c r="DH1433" i="73"/>
  <c r="DG1433" i="73"/>
  <c r="DF1433" i="73"/>
  <c r="DE1433" i="73"/>
  <c r="DD1433" i="73"/>
  <c r="DC1433" i="73"/>
  <c r="DB1433" i="73"/>
  <c r="DA1433" i="73"/>
  <c r="CZ1433" i="73"/>
  <c r="CY1433" i="73"/>
  <c r="CX1433" i="73"/>
  <c r="CW1433" i="73"/>
  <c r="CV1433" i="73"/>
  <c r="CU1433" i="73"/>
  <c r="CT1433" i="73"/>
  <c r="CS1433" i="73"/>
  <c r="CR1433" i="73"/>
  <c r="CQ1433" i="73"/>
  <c r="CP1433" i="73"/>
  <c r="CO1433" i="73"/>
  <c r="CN1433" i="73"/>
  <c r="CM1433" i="73"/>
  <c r="CL1433" i="73"/>
  <c r="CK1433" i="73"/>
  <c r="CJ1433" i="73"/>
  <c r="EK1432" i="73"/>
  <c r="EJ1432" i="73"/>
  <c r="EI1432" i="73"/>
  <c r="EH1432" i="73"/>
  <c r="EG1432" i="73"/>
  <c r="EF1432" i="73"/>
  <c r="EE1432" i="73"/>
  <c r="ED1432" i="73"/>
  <c r="EC1432" i="73"/>
  <c r="EB1432" i="73"/>
  <c r="EA1432" i="73"/>
  <c r="DZ1432" i="73"/>
  <c r="DY1432" i="73"/>
  <c r="DX1432" i="73"/>
  <c r="DW1432" i="73"/>
  <c r="DV1432" i="73"/>
  <c r="DU1432" i="73"/>
  <c r="DT1432" i="73"/>
  <c r="DS1432" i="73"/>
  <c r="DR1432" i="73"/>
  <c r="DQ1432" i="73"/>
  <c r="DP1432" i="73"/>
  <c r="DO1432" i="73"/>
  <c r="DN1432" i="73"/>
  <c r="DM1432" i="73"/>
  <c r="DL1432" i="73"/>
  <c r="DK1432" i="73"/>
  <c r="DJ1432" i="73"/>
  <c r="DI1432" i="73"/>
  <c r="DH1432" i="73"/>
  <c r="DG1432" i="73"/>
  <c r="DF1432" i="73"/>
  <c r="DE1432" i="73"/>
  <c r="DD1432" i="73"/>
  <c r="DC1432" i="73"/>
  <c r="DB1432" i="73"/>
  <c r="DA1432" i="73"/>
  <c r="CZ1432" i="73"/>
  <c r="CY1432" i="73"/>
  <c r="CX1432" i="73"/>
  <c r="CW1432" i="73"/>
  <c r="CV1432" i="73"/>
  <c r="CU1432" i="73"/>
  <c r="CT1432" i="73"/>
  <c r="CS1432" i="73"/>
  <c r="CR1432" i="73"/>
  <c r="CQ1432" i="73"/>
  <c r="CP1432" i="73"/>
  <c r="CO1432" i="73"/>
  <c r="CN1432" i="73"/>
  <c r="CM1432" i="73"/>
  <c r="CL1432" i="73"/>
  <c r="CK1432" i="73"/>
  <c r="CJ1432" i="73"/>
  <c r="EK1431" i="73"/>
  <c r="EJ1431" i="73"/>
  <c r="EI1431" i="73"/>
  <c r="EH1431" i="73"/>
  <c r="EG1431" i="73"/>
  <c r="EF1431" i="73"/>
  <c r="EE1431" i="73"/>
  <c r="ED1431" i="73"/>
  <c r="EC1431" i="73"/>
  <c r="EB1431" i="73"/>
  <c r="EA1431" i="73"/>
  <c r="DZ1431" i="73"/>
  <c r="DY1431" i="73"/>
  <c r="DX1431" i="73"/>
  <c r="DW1431" i="73"/>
  <c r="DV1431" i="73"/>
  <c r="DU1431" i="73"/>
  <c r="DT1431" i="73"/>
  <c r="DS1431" i="73"/>
  <c r="DR1431" i="73"/>
  <c r="DQ1431" i="73"/>
  <c r="DP1431" i="73"/>
  <c r="DO1431" i="73"/>
  <c r="DN1431" i="73"/>
  <c r="DM1431" i="73"/>
  <c r="DL1431" i="73"/>
  <c r="DK1431" i="73"/>
  <c r="DJ1431" i="73"/>
  <c r="DI1431" i="73"/>
  <c r="DH1431" i="73"/>
  <c r="DG1431" i="73"/>
  <c r="DF1431" i="73"/>
  <c r="DE1431" i="73"/>
  <c r="DD1431" i="73"/>
  <c r="DC1431" i="73"/>
  <c r="DB1431" i="73"/>
  <c r="DA1431" i="73"/>
  <c r="CZ1431" i="73"/>
  <c r="CY1431" i="73"/>
  <c r="CX1431" i="73"/>
  <c r="CW1431" i="73"/>
  <c r="CV1431" i="73"/>
  <c r="CU1431" i="73"/>
  <c r="CT1431" i="73"/>
  <c r="CS1431" i="73"/>
  <c r="CR1431" i="73"/>
  <c r="CQ1431" i="73"/>
  <c r="CP1431" i="73"/>
  <c r="CO1431" i="73"/>
  <c r="CN1431" i="73"/>
  <c r="CM1431" i="73"/>
  <c r="CL1431" i="73"/>
  <c r="CK1431" i="73"/>
  <c r="CJ1431" i="73"/>
  <c r="EK1430" i="73"/>
  <c r="EJ1430" i="73"/>
  <c r="EI1430" i="73"/>
  <c r="EH1430" i="73"/>
  <c r="EG1430" i="73"/>
  <c r="EF1430" i="73"/>
  <c r="EE1430" i="73"/>
  <c r="ED1430" i="73"/>
  <c r="EC1430" i="73"/>
  <c r="EB1430" i="73"/>
  <c r="EA1430" i="73"/>
  <c r="DZ1430" i="73"/>
  <c r="DY1430" i="73"/>
  <c r="DX1430" i="73"/>
  <c r="DW1430" i="73"/>
  <c r="DV1430" i="73"/>
  <c r="DU1430" i="73"/>
  <c r="DT1430" i="73"/>
  <c r="DS1430" i="73"/>
  <c r="DR1430" i="73"/>
  <c r="DQ1430" i="73"/>
  <c r="DP1430" i="73"/>
  <c r="DO1430" i="73"/>
  <c r="DN1430" i="73"/>
  <c r="DM1430" i="73"/>
  <c r="DL1430" i="73"/>
  <c r="DK1430" i="73"/>
  <c r="DJ1430" i="73"/>
  <c r="DI1430" i="73"/>
  <c r="DH1430" i="73"/>
  <c r="DG1430" i="73"/>
  <c r="DF1430" i="73"/>
  <c r="DE1430" i="73"/>
  <c r="DD1430" i="73"/>
  <c r="DC1430" i="73"/>
  <c r="DB1430" i="73"/>
  <c r="DA1430" i="73"/>
  <c r="CZ1430" i="73"/>
  <c r="CY1430" i="73"/>
  <c r="CX1430" i="73"/>
  <c r="CW1430" i="73"/>
  <c r="CV1430" i="73"/>
  <c r="CU1430" i="73"/>
  <c r="CT1430" i="73"/>
  <c r="CS1430" i="73"/>
  <c r="CR1430" i="73"/>
  <c r="CQ1430" i="73"/>
  <c r="CP1430" i="73"/>
  <c r="CO1430" i="73"/>
  <c r="CN1430" i="73"/>
  <c r="CM1430" i="73"/>
  <c r="CL1430" i="73"/>
  <c r="CK1430" i="73"/>
  <c r="CJ1430" i="73"/>
  <c r="EK1429" i="73"/>
  <c r="EJ1429" i="73"/>
  <c r="EI1429" i="73"/>
  <c r="EH1429" i="73"/>
  <c r="EG1429" i="73"/>
  <c r="EF1429" i="73"/>
  <c r="EE1429" i="73"/>
  <c r="ED1429" i="73"/>
  <c r="EC1429" i="73"/>
  <c r="EB1429" i="73"/>
  <c r="EA1429" i="73"/>
  <c r="DZ1429" i="73"/>
  <c r="DY1429" i="73"/>
  <c r="DX1429" i="73"/>
  <c r="DW1429" i="73"/>
  <c r="DV1429" i="73"/>
  <c r="DU1429" i="73"/>
  <c r="DT1429" i="73"/>
  <c r="DS1429" i="73"/>
  <c r="DR1429" i="73"/>
  <c r="DQ1429" i="73"/>
  <c r="DP1429" i="73"/>
  <c r="DO1429" i="73"/>
  <c r="DN1429" i="73"/>
  <c r="DM1429" i="73"/>
  <c r="DL1429" i="73"/>
  <c r="DK1429" i="73"/>
  <c r="DJ1429" i="73"/>
  <c r="DI1429" i="73"/>
  <c r="DH1429" i="73"/>
  <c r="DG1429" i="73"/>
  <c r="DF1429" i="73"/>
  <c r="DE1429" i="73"/>
  <c r="DD1429" i="73"/>
  <c r="DC1429" i="73"/>
  <c r="DB1429" i="73"/>
  <c r="DA1429" i="73"/>
  <c r="CZ1429" i="73"/>
  <c r="CY1429" i="73"/>
  <c r="CX1429" i="73"/>
  <c r="CW1429" i="73"/>
  <c r="CV1429" i="73"/>
  <c r="CU1429" i="73"/>
  <c r="CT1429" i="73"/>
  <c r="CS1429" i="73"/>
  <c r="CR1429" i="73"/>
  <c r="CQ1429" i="73"/>
  <c r="CP1429" i="73"/>
  <c r="CO1429" i="73"/>
  <c r="CN1429" i="73"/>
  <c r="CM1429" i="73"/>
  <c r="CL1429" i="73"/>
  <c r="CK1429" i="73"/>
  <c r="CJ1429" i="73"/>
  <c r="EK1428" i="73"/>
  <c r="EJ1428" i="73"/>
  <c r="EI1428" i="73"/>
  <c r="EH1428" i="73"/>
  <c r="EG1428" i="73"/>
  <c r="EF1428" i="73"/>
  <c r="EE1428" i="73"/>
  <c r="ED1428" i="73"/>
  <c r="EC1428" i="73"/>
  <c r="EB1428" i="73"/>
  <c r="EA1428" i="73"/>
  <c r="DZ1428" i="73"/>
  <c r="DY1428" i="73"/>
  <c r="DX1428" i="73"/>
  <c r="DW1428" i="73"/>
  <c r="DV1428" i="73"/>
  <c r="DU1428" i="73"/>
  <c r="DT1428" i="73"/>
  <c r="DS1428" i="73"/>
  <c r="DR1428" i="73"/>
  <c r="DQ1428" i="73"/>
  <c r="DP1428" i="73"/>
  <c r="DO1428" i="73"/>
  <c r="DN1428" i="73"/>
  <c r="DM1428" i="73"/>
  <c r="DL1428" i="73"/>
  <c r="DK1428" i="73"/>
  <c r="DJ1428" i="73"/>
  <c r="DI1428" i="73"/>
  <c r="DH1428" i="73"/>
  <c r="DG1428" i="73"/>
  <c r="DF1428" i="73"/>
  <c r="DE1428" i="73"/>
  <c r="DD1428" i="73"/>
  <c r="DC1428" i="73"/>
  <c r="DB1428" i="73"/>
  <c r="DA1428" i="73"/>
  <c r="CZ1428" i="73"/>
  <c r="CY1428" i="73"/>
  <c r="CX1428" i="73"/>
  <c r="CW1428" i="73"/>
  <c r="CV1428" i="73"/>
  <c r="CU1428" i="73"/>
  <c r="CT1428" i="73"/>
  <c r="CS1428" i="73"/>
  <c r="CR1428" i="73"/>
  <c r="CQ1428" i="73"/>
  <c r="CP1428" i="73"/>
  <c r="CO1428" i="73"/>
  <c r="CN1428" i="73"/>
  <c r="CM1428" i="73"/>
  <c r="CL1428" i="73"/>
  <c r="CK1428" i="73"/>
  <c r="CJ1428" i="73"/>
  <c r="EK1427" i="73"/>
  <c r="EJ1427" i="73"/>
  <c r="EI1427" i="73"/>
  <c r="EH1427" i="73"/>
  <c r="EG1427" i="73"/>
  <c r="EF1427" i="73"/>
  <c r="EE1427" i="73"/>
  <c r="ED1427" i="73"/>
  <c r="EC1427" i="73"/>
  <c r="EB1427" i="73"/>
  <c r="EA1427" i="73"/>
  <c r="DZ1427" i="73"/>
  <c r="DY1427" i="73"/>
  <c r="DX1427" i="73"/>
  <c r="DW1427" i="73"/>
  <c r="DV1427" i="73"/>
  <c r="DU1427" i="73"/>
  <c r="DT1427" i="73"/>
  <c r="DS1427" i="73"/>
  <c r="DR1427" i="73"/>
  <c r="DQ1427" i="73"/>
  <c r="DP1427" i="73"/>
  <c r="DO1427" i="73"/>
  <c r="DN1427" i="73"/>
  <c r="DM1427" i="73"/>
  <c r="DL1427" i="73"/>
  <c r="DK1427" i="73"/>
  <c r="DJ1427" i="73"/>
  <c r="DI1427" i="73"/>
  <c r="DH1427" i="73"/>
  <c r="DG1427" i="73"/>
  <c r="DF1427" i="73"/>
  <c r="DE1427" i="73"/>
  <c r="DD1427" i="73"/>
  <c r="DC1427" i="73"/>
  <c r="DB1427" i="73"/>
  <c r="DA1427" i="73"/>
  <c r="CZ1427" i="73"/>
  <c r="CY1427" i="73"/>
  <c r="CX1427" i="73"/>
  <c r="CW1427" i="73"/>
  <c r="CV1427" i="73"/>
  <c r="CU1427" i="73"/>
  <c r="CT1427" i="73"/>
  <c r="CS1427" i="73"/>
  <c r="CR1427" i="73"/>
  <c r="CQ1427" i="73"/>
  <c r="CP1427" i="73"/>
  <c r="CO1427" i="73"/>
  <c r="CN1427" i="73"/>
  <c r="CM1427" i="73"/>
  <c r="CL1427" i="73"/>
  <c r="CK1427" i="73"/>
  <c r="CJ1427" i="73"/>
  <c r="EK1426" i="73"/>
  <c r="EJ1426" i="73"/>
  <c r="EI1426" i="73"/>
  <c r="EH1426" i="73"/>
  <c r="EG1426" i="73"/>
  <c r="EF1426" i="73"/>
  <c r="EE1426" i="73"/>
  <c r="ED1426" i="73"/>
  <c r="EC1426" i="73"/>
  <c r="EB1426" i="73"/>
  <c r="EA1426" i="73"/>
  <c r="DZ1426" i="73"/>
  <c r="DY1426" i="73"/>
  <c r="DX1426" i="73"/>
  <c r="DW1426" i="73"/>
  <c r="DV1426" i="73"/>
  <c r="DU1426" i="73"/>
  <c r="DT1426" i="73"/>
  <c r="DS1426" i="73"/>
  <c r="DR1426" i="73"/>
  <c r="DQ1426" i="73"/>
  <c r="DP1426" i="73"/>
  <c r="DO1426" i="73"/>
  <c r="DN1426" i="73"/>
  <c r="DM1426" i="73"/>
  <c r="DL1426" i="73"/>
  <c r="DK1426" i="73"/>
  <c r="DJ1426" i="73"/>
  <c r="DI1426" i="73"/>
  <c r="DH1426" i="73"/>
  <c r="DG1426" i="73"/>
  <c r="DF1426" i="73"/>
  <c r="DE1426" i="73"/>
  <c r="DD1426" i="73"/>
  <c r="DC1426" i="73"/>
  <c r="DB1426" i="73"/>
  <c r="DA1426" i="73"/>
  <c r="CZ1426" i="73"/>
  <c r="CY1426" i="73"/>
  <c r="CX1426" i="73"/>
  <c r="CW1426" i="73"/>
  <c r="CV1426" i="73"/>
  <c r="CU1426" i="73"/>
  <c r="CT1426" i="73"/>
  <c r="CS1426" i="73"/>
  <c r="CR1426" i="73"/>
  <c r="CQ1426" i="73"/>
  <c r="CP1426" i="73"/>
  <c r="CO1426" i="73"/>
  <c r="CN1426" i="73"/>
  <c r="CM1426" i="73"/>
  <c r="CL1426" i="73"/>
  <c r="CK1426" i="73"/>
  <c r="CJ1426" i="73"/>
  <c r="EK1425" i="73"/>
  <c r="EJ1425" i="73"/>
  <c r="EI1425" i="73"/>
  <c r="EH1425" i="73"/>
  <c r="EG1425" i="73"/>
  <c r="EF1425" i="73"/>
  <c r="EE1425" i="73"/>
  <c r="ED1425" i="73"/>
  <c r="EC1425" i="73"/>
  <c r="EB1425" i="73"/>
  <c r="EA1425" i="73"/>
  <c r="DZ1425" i="73"/>
  <c r="DY1425" i="73"/>
  <c r="DX1425" i="73"/>
  <c r="DW1425" i="73"/>
  <c r="DV1425" i="73"/>
  <c r="DU1425" i="73"/>
  <c r="DT1425" i="73"/>
  <c r="DS1425" i="73"/>
  <c r="DR1425" i="73"/>
  <c r="DQ1425" i="73"/>
  <c r="DP1425" i="73"/>
  <c r="DO1425" i="73"/>
  <c r="DN1425" i="73"/>
  <c r="DM1425" i="73"/>
  <c r="DL1425" i="73"/>
  <c r="DK1425" i="73"/>
  <c r="DJ1425" i="73"/>
  <c r="DI1425" i="73"/>
  <c r="DH1425" i="73"/>
  <c r="DG1425" i="73"/>
  <c r="DF1425" i="73"/>
  <c r="DE1425" i="73"/>
  <c r="DD1425" i="73"/>
  <c r="DC1425" i="73"/>
  <c r="DB1425" i="73"/>
  <c r="DA1425" i="73"/>
  <c r="CZ1425" i="73"/>
  <c r="CY1425" i="73"/>
  <c r="CX1425" i="73"/>
  <c r="CW1425" i="73"/>
  <c r="CV1425" i="73"/>
  <c r="CU1425" i="73"/>
  <c r="CT1425" i="73"/>
  <c r="CS1425" i="73"/>
  <c r="CR1425" i="73"/>
  <c r="CQ1425" i="73"/>
  <c r="CP1425" i="73"/>
  <c r="CO1425" i="73"/>
  <c r="CN1425" i="73"/>
  <c r="CM1425" i="73"/>
  <c r="CL1425" i="73"/>
  <c r="CK1425" i="73"/>
  <c r="CJ1425" i="73"/>
  <c r="EK1424" i="73"/>
  <c r="EJ1424" i="73"/>
  <c r="EI1424" i="73"/>
  <c r="EH1424" i="73"/>
  <c r="EG1424" i="73"/>
  <c r="EF1424" i="73"/>
  <c r="EE1424" i="73"/>
  <c r="ED1424" i="73"/>
  <c r="EC1424" i="73"/>
  <c r="EB1424" i="73"/>
  <c r="EA1424" i="73"/>
  <c r="DZ1424" i="73"/>
  <c r="DY1424" i="73"/>
  <c r="DX1424" i="73"/>
  <c r="DW1424" i="73"/>
  <c r="DV1424" i="73"/>
  <c r="DU1424" i="73"/>
  <c r="DT1424" i="73"/>
  <c r="DS1424" i="73"/>
  <c r="DR1424" i="73"/>
  <c r="DQ1424" i="73"/>
  <c r="DP1424" i="73"/>
  <c r="DO1424" i="73"/>
  <c r="DN1424" i="73"/>
  <c r="DM1424" i="73"/>
  <c r="DL1424" i="73"/>
  <c r="DK1424" i="73"/>
  <c r="DJ1424" i="73"/>
  <c r="DI1424" i="73"/>
  <c r="DH1424" i="73"/>
  <c r="DG1424" i="73"/>
  <c r="DF1424" i="73"/>
  <c r="DE1424" i="73"/>
  <c r="DD1424" i="73"/>
  <c r="DC1424" i="73"/>
  <c r="DB1424" i="73"/>
  <c r="DA1424" i="73"/>
  <c r="CZ1424" i="73"/>
  <c r="CY1424" i="73"/>
  <c r="CX1424" i="73"/>
  <c r="CW1424" i="73"/>
  <c r="CV1424" i="73"/>
  <c r="CU1424" i="73"/>
  <c r="CT1424" i="73"/>
  <c r="CS1424" i="73"/>
  <c r="CR1424" i="73"/>
  <c r="CQ1424" i="73"/>
  <c r="CP1424" i="73"/>
  <c r="CO1424" i="73"/>
  <c r="CN1424" i="73"/>
  <c r="CM1424" i="73"/>
  <c r="CL1424" i="73"/>
  <c r="CK1424" i="73"/>
  <c r="CJ1424" i="73"/>
  <c r="EK1423" i="73"/>
  <c r="EJ1423" i="73"/>
  <c r="EI1423" i="73"/>
  <c r="EH1423" i="73"/>
  <c r="EG1423" i="73"/>
  <c r="EF1423" i="73"/>
  <c r="EE1423" i="73"/>
  <c r="ED1423" i="73"/>
  <c r="EC1423" i="73"/>
  <c r="EB1423" i="73"/>
  <c r="EA1423" i="73"/>
  <c r="DZ1423" i="73"/>
  <c r="DY1423" i="73"/>
  <c r="DX1423" i="73"/>
  <c r="DW1423" i="73"/>
  <c r="DV1423" i="73"/>
  <c r="DU1423" i="73"/>
  <c r="DT1423" i="73"/>
  <c r="DS1423" i="73"/>
  <c r="DR1423" i="73"/>
  <c r="DQ1423" i="73"/>
  <c r="DP1423" i="73"/>
  <c r="DO1423" i="73"/>
  <c r="DN1423" i="73"/>
  <c r="DM1423" i="73"/>
  <c r="DL1423" i="73"/>
  <c r="DK1423" i="73"/>
  <c r="DJ1423" i="73"/>
  <c r="DI1423" i="73"/>
  <c r="DH1423" i="73"/>
  <c r="DG1423" i="73"/>
  <c r="DF1423" i="73"/>
  <c r="DE1423" i="73"/>
  <c r="DD1423" i="73"/>
  <c r="DC1423" i="73"/>
  <c r="DB1423" i="73"/>
  <c r="DA1423" i="73"/>
  <c r="CZ1423" i="73"/>
  <c r="CY1423" i="73"/>
  <c r="CX1423" i="73"/>
  <c r="CW1423" i="73"/>
  <c r="CV1423" i="73"/>
  <c r="CU1423" i="73"/>
  <c r="CT1423" i="73"/>
  <c r="CS1423" i="73"/>
  <c r="CR1423" i="73"/>
  <c r="CQ1423" i="73"/>
  <c r="CP1423" i="73"/>
  <c r="CO1423" i="73"/>
  <c r="CN1423" i="73"/>
  <c r="CM1423" i="73"/>
  <c r="CL1423" i="73"/>
  <c r="CK1423" i="73"/>
  <c r="CJ1423" i="73"/>
  <c r="EK1422" i="73"/>
  <c r="EJ1422" i="73"/>
  <c r="EI1422" i="73"/>
  <c r="EH1422" i="73"/>
  <c r="EG1422" i="73"/>
  <c r="EF1422" i="73"/>
  <c r="EE1422" i="73"/>
  <c r="ED1422" i="73"/>
  <c r="EC1422" i="73"/>
  <c r="EB1422" i="73"/>
  <c r="EA1422" i="73"/>
  <c r="DZ1422" i="73"/>
  <c r="DY1422" i="73"/>
  <c r="DX1422" i="73"/>
  <c r="DW1422" i="73"/>
  <c r="DV1422" i="73"/>
  <c r="DU1422" i="73"/>
  <c r="DT1422" i="73"/>
  <c r="DS1422" i="73"/>
  <c r="DR1422" i="73"/>
  <c r="DQ1422" i="73"/>
  <c r="DP1422" i="73"/>
  <c r="DO1422" i="73"/>
  <c r="DN1422" i="73"/>
  <c r="DM1422" i="73"/>
  <c r="DL1422" i="73"/>
  <c r="DK1422" i="73"/>
  <c r="DJ1422" i="73"/>
  <c r="DI1422" i="73"/>
  <c r="DH1422" i="73"/>
  <c r="DG1422" i="73"/>
  <c r="DF1422" i="73"/>
  <c r="DE1422" i="73"/>
  <c r="DD1422" i="73"/>
  <c r="DC1422" i="73"/>
  <c r="DB1422" i="73"/>
  <c r="DA1422" i="73"/>
  <c r="CZ1422" i="73"/>
  <c r="CY1422" i="73"/>
  <c r="CX1422" i="73"/>
  <c r="CW1422" i="73"/>
  <c r="CV1422" i="73"/>
  <c r="CU1422" i="73"/>
  <c r="CT1422" i="73"/>
  <c r="CS1422" i="73"/>
  <c r="CR1422" i="73"/>
  <c r="CQ1422" i="73"/>
  <c r="CP1422" i="73"/>
  <c r="CO1422" i="73"/>
  <c r="CN1422" i="73"/>
  <c r="CM1422" i="73"/>
  <c r="CL1422" i="73"/>
  <c r="CK1422" i="73"/>
  <c r="CJ1422" i="73"/>
  <c r="EK1421" i="73"/>
  <c r="EJ1421" i="73"/>
  <c r="EI1421" i="73"/>
  <c r="EH1421" i="73"/>
  <c r="EG1421" i="73"/>
  <c r="EF1421" i="73"/>
  <c r="EE1421" i="73"/>
  <c r="ED1421" i="73"/>
  <c r="EC1421" i="73"/>
  <c r="EB1421" i="73"/>
  <c r="EA1421" i="73"/>
  <c r="DZ1421" i="73"/>
  <c r="DY1421" i="73"/>
  <c r="DX1421" i="73"/>
  <c r="DW1421" i="73"/>
  <c r="DV1421" i="73"/>
  <c r="DU1421" i="73"/>
  <c r="DT1421" i="73"/>
  <c r="DS1421" i="73"/>
  <c r="DR1421" i="73"/>
  <c r="DQ1421" i="73"/>
  <c r="DP1421" i="73"/>
  <c r="DO1421" i="73"/>
  <c r="DN1421" i="73"/>
  <c r="DM1421" i="73"/>
  <c r="DL1421" i="73"/>
  <c r="DK1421" i="73"/>
  <c r="DJ1421" i="73"/>
  <c r="DI1421" i="73"/>
  <c r="DH1421" i="73"/>
  <c r="DG1421" i="73"/>
  <c r="DF1421" i="73"/>
  <c r="DE1421" i="73"/>
  <c r="DD1421" i="73"/>
  <c r="DC1421" i="73"/>
  <c r="DB1421" i="73"/>
  <c r="DA1421" i="73"/>
  <c r="CZ1421" i="73"/>
  <c r="CY1421" i="73"/>
  <c r="CX1421" i="73"/>
  <c r="CW1421" i="73"/>
  <c r="CV1421" i="73"/>
  <c r="CU1421" i="73"/>
  <c r="CT1421" i="73"/>
  <c r="CS1421" i="73"/>
  <c r="CR1421" i="73"/>
  <c r="CQ1421" i="73"/>
  <c r="CP1421" i="73"/>
  <c r="CO1421" i="73"/>
  <c r="CN1421" i="73"/>
  <c r="CM1421" i="73"/>
  <c r="CL1421" i="73"/>
  <c r="CK1421" i="73"/>
  <c r="CJ1421" i="73"/>
  <c r="EK1420" i="73"/>
  <c r="EJ1420" i="73"/>
  <c r="EI1420" i="73"/>
  <c r="EH1420" i="73"/>
  <c r="EG1420" i="73"/>
  <c r="EF1420" i="73"/>
  <c r="EE1420" i="73"/>
  <c r="ED1420" i="73"/>
  <c r="EC1420" i="73"/>
  <c r="EB1420" i="73"/>
  <c r="EA1420" i="73"/>
  <c r="DZ1420" i="73"/>
  <c r="DY1420" i="73"/>
  <c r="DX1420" i="73"/>
  <c r="DW1420" i="73"/>
  <c r="DV1420" i="73"/>
  <c r="DU1420" i="73"/>
  <c r="DT1420" i="73"/>
  <c r="DS1420" i="73"/>
  <c r="DR1420" i="73"/>
  <c r="DQ1420" i="73"/>
  <c r="DP1420" i="73"/>
  <c r="DO1420" i="73"/>
  <c r="DN1420" i="73"/>
  <c r="DM1420" i="73"/>
  <c r="DL1420" i="73"/>
  <c r="DK1420" i="73"/>
  <c r="DJ1420" i="73"/>
  <c r="DI1420" i="73"/>
  <c r="DH1420" i="73"/>
  <c r="DG1420" i="73"/>
  <c r="DF1420" i="73"/>
  <c r="DE1420" i="73"/>
  <c r="DD1420" i="73"/>
  <c r="DC1420" i="73"/>
  <c r="DB1420" i="73"/>
  <c r="DA1420" i="73"/>
  <c r="CZ1420" i="73"/>
  <c r="CY1420" i="73"/>
  <c r="CX1420" i="73"/>
  <c r="CW1420" i="73"/>
  <c r="CV1420" i="73"/>
  <c r="CU1420" i="73"/>
  <c r="CT1420" i="73"/>
  <c r="CS1420" i="73"/>
  <c r="CR1420" i="73"/>
  <c r="CQ1420" i="73"/>
  <c r="CP1420" i="73"/>
  <c r="CO1420" i="73"/>
  <c r="CN1420" i="73"/>
  <c r="CM1420" i="73"/>
  <c r="CL1420" i="73"/>
  <c r="CK1420" i="73"/>
  <c r="CJ1420" i="73"/>
  <c r="EK1419" i="73"/>
  <c r="EJ1419" i="73"/>
  <c r="EI1419" i="73"/>
  <c r="EH1419" i="73"/>
  <c r="EG1419" i="73"/>
  <c r="EF1419" i="73"/>
  <c r="EE1419" i="73"/>
  <c r="ED1419" i="73"/>
  <c r="EC1419" i="73"/>
  <c r="EB1419" i="73"/>
  <c r="EA1419" i="73"/>
  <c r="DZ1419" i="73"/>
  <c r="DY1419" i="73"/>
  <c r="DX1419" i="73"/>
  <c r="DW1419" i="73"/>
  <c r="DV1419" i="73"/>
  <c r="DU1419" i="73"/>
  <c r="DT1419" i="73"/>
  <c r="DS1419" i="73"/>
  <c r="DR1419" i="73"/>
  <c r="DQ1419" i="73"/>
  <c r="DP1419" i="73"/>
  <c r="DO1419" i="73"/>
  <c r="DN1419" i="73"/>
  <c r="DM1419" i="73"/>
  <c r="DL1419" i="73"/>
  <c r="DK1419" i="73"/>
  <c r="DJ1419" i="73"/>
  <c r="DI1419" i="73"/>
  <c r="DH1419" i="73"/>
  <c r="DG1419" i="73"/>
  <c r="DF1419" i="73"/>
  <c r="DE1419" i="73"/>
  <c r="DD1419" i="73"/>
  <c r="DC1419" i="73"/>
  <c r="DB1419" i="73"/>
  <c r="DA1419" i="73"/>
  <c r="CZ1419" i="73"/>
  <c r="CY1419" i="73"/>
  <c r="CX1419" i="73"/>
  <c r="CW1419" i="73"/>
  <c r="CV1419" i="73"/>
  <c r="CU1419" i="73"/>
  <c r="CT1419" i="73"/>
  <c r="CS1419" i="73"/>
  <c r="CR1419" i="73"/>
  <c r="CQ1419" i="73"/>
  <c r="CP1419" i="73"/>
  <c r="CO1419" i="73"/>
  <c r="CN1419" i="73"/>
  <c r="CM1419" i="73"/>
  <c r="CL1419" i="73"/>
  <c r="CK1419" i="73"/>
  <c r="CJ1419" i="73"/>
  <c r="EK1418" i="73"/>
  <c r="EJ1418" i="73"/>
  <c r="EI1418" i="73"/>
  <c r="EH1418" i="73"/>
  <c r="EG1418" i="73"/>
  <c r="EF1418" i="73"/>
  <c r="EE1418" i="73"/>
  <c r="ED1418" i="73"/>
  <c r="EC1418" i="73"/>
  <c r="EB1418" i="73"/>
  <c r="EA1418" i="73"/>
  <c r="DZ1418" i="73"/>
  <c r="DY1418" i="73"/>
  <c r="DX1418" i="73"/>
  <c r="DW1418" i="73"/>
  <c r="DV1418" i="73"/>
  <c r="DU1418" i="73"/>
  <c r="DT1418" i="73"/>
  <c r="DS1418" i="73"/>
  <c r="DR1418" i="73"/>
  <c r="DQ1418" i="73"/>
  <c r="DP1418" i="73"/>
  <c r="DO1418" i="73"/>
  <c r="DN1418" i="73"/>
  <c r="DM1418" i="73"/>
  <c r="DL1418" i="73"/>
  <c r="DK1418" i="73"/>
  <c r="DJ1418" i="73"/>
  <c r="DI1418" i="73"/>
  <c r="DH1418" i="73"/>
  <c r="DG1418" i="73"/>
  <c r="DF1418" i="73"/>
  <c r="DE1418" i="73"/>
  <c r="DD1418" i="73"/>
  <c r="DC1418" i="73"/>
  <c r="DB1418" i="73"/>
  <c r="DA1418" i="73"/>
  <c r="CZ1418" i="73"/>
  <c r="CY1418" i="73"/>
  <c r="CX1418" i="73"/>
  <c r="CW1418" i="73"/>
  <c r="CV1418" i="73"/>
  <c r="CU1418" i="73"/>
  <c r="CT1418" i="73"/>
  <c r="CS1418" i="73"/>
  <c r="CR1418" i="73"/>
  <c r="CQ1418" i="73"/>
  <c r="CP1418" i="73"/>
  <c r="CO1418" i="73"/>
  <c r="CN1418" i="73"/>
  <c r="CM1418" i="73"/>
  <c r="CL1418" i="73"/>
  <c r="CK1418" i="73"/>
  <c r="CJ1418" i="73"/>
  <c r="EK1417" i="73"/>
  <c r="EJ1417" i="73"/>
  <c r="EI1417" i="73"/>
  <c r="EH1417" i="73"/>
  <c r="EG1417" i="73"/>
  <c r="EF1417" i="73"/>
  <c r="EE1417" i="73"/>
  <c r="ED1417" i="73"/>
  <c r="EC1417" i="73"/>
  <c r="EB1417" i="73"/>
  <c r="EA1417" i="73"/>
  <c r="DZ1417" i="73"/>
  <c r="DY1417" i="73"/>
  <c r="DX1417" i="73"/>
  <c r="DW1417" i="73"/>
  <c r="DV1417" i="73"/>
  <c r="DU1417" i="73"/>
  <c r="DT1417" i="73"/>
  <c r="DS1417" i="73"/>
  <c r="DR1417" i="73"/>
  <c r="DQ1417" i="73"/>
  <c r="DP1417" i="73"/>
  <c r="DO1417" i="73"/>
  <c r="DN1417" i="73"/>
  <c r="DM1417" i="73"/>
  <c r="DL1417" i="73"/>
  <c r="DK1417" i="73"/>
  <c r="DJ1417" i="73"/>
  <c r="DI1417" i="73"/>
  <c r="DH1417" i="73"/>
  <c r="DG1417" i="73"/>
  <c r="DF1417" i="73"/>
  <c r="DE1417" i="73"/>
  <c r="DD1417" i="73"/>
  <c r="DC1417" i="73"/>
  <c r="DB1417" i="73"/>
  <c r="DA1417" i="73"/>
  <c r="CZ1417" i="73"/>
  <c r="CY1417" i="73"/>
  <c r="CX1417" i="73"/>
  <c r="CW1417" i="73"/>
  <c r="CV1417" i="73"/>
  <c r="CU1417" i="73"/>
  <c r="CT1417" i="73"/>
  <c r="CS1417" i="73"/>
  <c r="CR1417" i="73"/>
  <c r="CQ1417" i="73"/>
  <c r="CP1417" i="73"/>
  <c r="CO1417" i="73"/>
  <c r="CN1417" i="73"/>
  <c r="CM1417" i="73"/>
  <c r="CL1417" i="73"/>
  <c r="CK1417" i="73"/>
  <c r="CJ1417" i="73"/>
  <c r="EK1416" i="73"/>
  <c r="EJ1416" i="73"/>
  <c r="EI1416" i="73"/>
  <c r="EH1416" i="73"/>
  <c r="EG1416" i="73"/>
  <c r="EF1416" i="73"/>
  <c r="EE1416" i="73"/>
  <c r="ED1416" i="73"/>
  <c r="EC1416" i="73"/>
  <c r="EB1416" i="73"/>
  <c r="EA1416" i="73"/>
  <c r="DZ1416" i="73"/>
  <c r="DY1416" i="73"/>
  <c r="DX1416" i="73"/>
  <c r="DW1416" i="73"/>
  <c r="DV1416" i="73"/>
  <c r="DU1416" i="73"/>
  <c r="DT1416" i="73"/>
  <c r="DS1416" i="73"/>
  <c r="DR1416" i="73"/>
  <c r="DQ1416" i="73"/>
  <c r="DP1416" i="73"/>
  <c r="DO1416" i="73"/>
  <c r="DN1416" i="73"/>
  <c r="DM1416" i="73"/>
  <c r="DL1416" i="73"/>
  <c r="DK1416" i="73"/>
  <c r="DJ1416" i="73"/>
  <c r="DI1416" i="73"/>
  <c r="DH1416" i="73"/>
  <c r="DG1416" i="73"/>
  <c r="DF1416" i="73"/>
  <c r="DE1416" i="73"/>
  <c r="DD1416" i="73"/>
  <c r="DC1416" i="73"/>
  <c r="DB1416" i="73"/>
  <c r="DA1416" i="73"/>
  <c r="CZ1416" i="73"/>
  <c r="CY1416" i="73"/>
  <c r="CX1416" i="73"/>
  <c r="CW1416" i="73"/>
  <c r="CV1416" i="73"/>
  <c r="CU1416" i="73"/>
  <c r="CT1416" i="73"/>
  <c r="CS1416" i="73"/>
  <c r="CR1416" i="73"/>
  <c r="CQ1416" i="73"/>
  <c r="CP1416" i="73"/>
  <c r="CO1416" i="73"/>
  <c r="CN1416" i="73"/>
  <c r="CM1416" i="73"/>
  <c r="CL1416" i="73"/>
  <c r="CK1416" i="73"/>
  <c r="CJ1416" i="73"/>
  <c r="EK1415" i="73"/>
  <c r="EJ1415" i="73"/>
  <c r="EI1415" i="73"/>
  <c r="EH1415" i="73"/>
  <c r="EG1415" i="73"/>
  <c r="EF1415" i="73"/>
  <c r="EE1415" i="73"/>
  <c r="ED1415" i="73"/>
  <c r="EC1415" i="73"/>
  <c r="EB1415" i="73"/>
  <c r="EA1415" i="73"/>
  <c r="DZ1415" i="73"/>
  <c r="DY1415" i="73"/>
  <c r="DX1415" i="73"/>
  <c r="DW1415" i="73"/>
  <c r="DV1415" i="73"/>
  <c r="DU1415" i="73"/>
  <c r="DT1415" i="73"/>
  <c r="DS1415" i="73"/>
  <c r="DR1415" i="73"/>
  <c r="DQ1415" i="73"/>
  <c r="DP1415" i="73"/>
  <c r="DO1415" i="73"/>
  <c r="DN1415" i="73"/>
  <c r="DM1415" i="73"/>
  <c r="DL1415" i="73"/>
  <c r="DK1415" i="73"/>
  <c r="DJ1415" i="73"/>
  <c r="DI1415" i="73"/>
  <c r="DH1415" i="73"/>
  <c r="DG1415" i="73"/>
  <c r="DF1415" i="73"/>
  <c r="DE1415" i="73"/>
  <c r="DD1415" i="73"/>
  <c r="DC1415" i="73"/>
  <c r="DB1415" i="73"/>
  <c r="DA1415" i="73"/>
  <c r="CZ1415" i="73"/>
  <c r="CY1415" i="73"/>
  <c r="CX1415" i="73"/>
  <c r="CW1415" i="73"/>
  <c r="CV1415" i="73"/>
  <c r="CU1415" i="73"/>
  <c r="CT1415" i="73"/>
  <c r="CS1415" i="73"/>
  <c r="CR1415" i="73"/>
  <c r="CQ1415" i="73"/>
  <c r="CP1415" i="73"/>
  <c r="CO1415" i="73"/>
  <c r="CN1415" i="73"/>
  <c r="CM1415" i="73"/>
  <c r="CL1415" i="73"/>
  <c r="CK1415" i="73"/>
  <c r="CJ1415" i="73"/>
  <c r="EK1414" i="73"/>
  <c r="EJ1414" i="73"/>
  <c r="EI1414" i="73"/>
  <c r="EH1414" i="73"/>
  <c r="EG1414" i="73"/>
  <c r="EF1414" i="73"/>
  <c r="EE1414" i="73"/>
  <c r="ED1414" i="73"/>
  <c r="EC1414" i="73"/>
  <c r="EB1414" i="73"/>
  <c r="EA1414" i="73"/>
  <c r="DZ1414" i="73"/>
  <c r="DY1414" i="73"/>
  <c r="DX1414" i="73"/>
  <c r="DW1414" i="73"/>
  <c r="DV1414" i="73"/>
  <c r="DU1414" i="73"/>
  <c r="DT1414" i="73"/>
  <c r="DS1414" i="73"/>
  <c r="DR1414" i="73"/>
  <c r="DQ1414" i="73"/>
  <c r="DP1414" i="73"/>
  <c r="DO1414" i="73"/>
  <c r="DN1414" i="73"/>
  <c r="DM1414" i="73"/>
  <c r="DL1414" i="73"/>
  <c r="DK1414" i="73"/>
  <c r="DJ1414" i="73"/>
  <c r="DI1414" i="73"/>
  <c r="DH1414" i="73"/>
  <c r="DG1414" i="73"/>
  <c r="DF1414" i="73"/>
  <c r="DE1414" i="73"/>
  <c r="DD1414" i="73"/>
  <c r="DC1414" i="73"/>
  <c r="DB1414" i="73"/>
  <c r="DA1414" i="73"/>
  <c r="CZ1414" i="73"/>
  <c r="CY1414" i="73"/>
  <c r="CX1414" i="73"/>
  <c r="CW1414" i="73"/>
  <c r="CV1414" i="73"/>
  <c r="CU1414" i="73"/>
  <c r="CT1414" i="73"/>
  <c r="CS1414" i="73"/>
  <c r="CR1414" i="73"/>
  <c r="CQ1414" i="73"/>
  <c r="CP1414" i="73"/>
  <c r="CO1414" i="73"/>
  <c r="CN1414" i="73"/>
  <c r="CM1414" i="73"/>
  <c r="CL1414" i="73"/>
  <c r="CK1414" i="73"/>
  <c r="CJ1414" i="73"/>
  <c r="EK1413" i="73"/>
  <c r="EJ1413" i="73"/>
  <c r="EI1413" i="73"/>
  <c r="EH1413" i="73"/>
  <c r="EG1413" i="73"/>
  <c r="EF1413" i="73"/>
  <c r="EE1413" i="73"/>
  <c r="ED1413" i="73"/>
  <c r="EC1413" i="73"/>
  <c r="EB1413" i="73"/>
  <c r="EA1413" i="73"/>
  <c r="DZ1413" i="73"/>
  <c r="DY1413" i="73"/>
  <c r="DX1413" i="73"/>
  <c r="DW1413" i="73"/>
  <c r="DV1413" i="73"/>
  <c r="DU1413" i="73"/>
  <c r="DT1413" i="73"/>
  <c r="DS1413" i="73"/>
  <c r="DR1413" i="73"/>
  <c r="DQ1413" i="73"/>
  <c r="DP1413" i="73"/>
  <c r="DO1413" i="73"/>
  <c r="DN1413" i="73"/>
  <c r="DM1413" i="73"/>
  <c r="DL1413" i="73"/>
  <c r="DK1413" i="73"/>
  <c r="DJ1413" i="73"/>
  <c r="DI1413" i="73"/>
  <c r="DH1413" i="73"/>
  <c r="DG1413" i="73"/>
  <c r="DF1413" i="73"/>
  <c r="DE1413" i="73"/>
  <c r="DD1413" i="73"/>
  <c r="DC1413" i="73"/>
  <c r="DB1413" i="73"/>
  <c r="DA1413" i="73"/>
  <c r="CZ1413" i="73"/>
  <c r="CY1413" i="73"/>
  <c r="CX1413" i="73"/>
  <c r="CW1413" i="73"/>
  <c r="CV1413" i="73"/>
  <c r="CU1413" i="73"/>
  <c r="CT1413" i="73"/>
  <c r="CS1413" i="73"/>
  <c r="CR1413" i="73"/>
  <c r="CQ1413" i="73"/>
  <c r="CP1413" i="73"/>
  <c r="CO1413" i="73"/>
  <c r="CN1413" i="73"/>
  <c r="CM1413" i="73"/>
  <c r="CL1413" i="73"/>
  <c r="CK1413" i="73"/>
  <c r="CJ1413" i="73"/>
  <c r="EK1412" i="73"/>
  <c r="EJ1412" i="73"/>
  <c r="EI1412" i="73"/>
  <c r="EH1412" i="73"/>
  <c r="EG1412" i="73"/>
  <c r="EF1412" i="73"/>
  <c r="EE1412" i="73"/>
  <c r="ED1412" i="73"/>
  <c r="EC1412" i="73"/>
  <c r="EB1412" i="73"/>
  <c r="EA1412" i="73"/>
  <c r="DZ1412" i="73"/>
  <c r="DY1412" i="73"/>
  <c r="DX1412" i="73"/>
  <c r="DW1412" i="73"/>
  <c r="DV1412" i="73"/>
  <c r="DU1412" i="73"/>
  <c r="DT1412" i="73"/>
  <c r="DS1412" i="73"/>
  <c r="DR1412" i="73"/>
  <c r="DQ1412" i="73"/>
  <c r="DP1412" i="73"/>
  <c r="DO1412" i="73"/>
  <c r="DN1412" i="73"/>
  <c r="DM1412" i="73"/>
  <c r="DL1412" i="73"/>
  <c r="DK1412" i="73"/>
  <c r="DJ1412" i="73"/>
  <c r="DI1412" i="73"/>
  <c r="DH1412" i="73"/>
  <c r="DG1412" i="73"/>
  <c r="DF1412" i="73"/>
  <c r="DE1412" i="73"/>
  <c r="DD1412" i="73"/>
  <c r="DC1412" i="73"/>
  <c r="DB1412" i="73"/>
  <c r="DA1412" i="73"/>
  <c r="CZ1412" i="73"/>
  <c r="CY1412" i="73"/>
  <c r="CX1412" i="73"/>
  <c r="CW1412" i="73"/>
  <c r="CV1412" i="73"/>
  <c r="CU1412" i="73"/>
  <c r="CT1412" i="73"/>
  <c r="CS1412" i="73"/>
  <c r="CR1412" i="73"/>
  <c r="CQ1412" i="73"/>
  <c r="CP1412" i="73"/>
  <c r="CO1412" i="73"/>
  <c r="CN1412" i="73"/>
  <c r="CM1412" i="73"/>
  <c r="CL1412" i="73"/>
  <c r="CK1412" i="73"/>
  <c r="CJ1412" i="73"/>
  <c r="EK1411" i="73"/>
  <c r="EJ1411" i="73"/>
  <c r="EI1411" i="73"/>
  <c r="EH1411" i="73"/>
  <c r="EG1411" i="73"/>
  <c r="EF1411" i="73"/>
  <c r="EE1411" i="73"/>
  <c r="ED1411" i="73"/>
  <c r="EC1411" i="73"/>
  <c r="EB1411" i="73"/>
  <c r="EA1411" i="73"/>
  <c r="DZ1411" i="73"/>
  <c r="DY1411" i="73"/>
  <c r="DX1411" i="73"/>
  <c r="DW1411" i="73"/>
  <c r="DV1411" i="73"/>
  <c r="DU1411" i="73"/>
  <c r="DT1411" i="73"/>
  <c r="DS1411" i="73"/>
  <c r="DR1411" i="73"/>
  <c r="DQ1411" i="73"/>
  <c r="DP1411" i="73"/>
  <c r="DO1411" i="73"/>
  <c r="DN1411" i="73"/>
  <c r="DM1411" i="73"/>
  <c r="DL1411" i="73"/>
  <c r="DK1411" i="73"/>
  <c r="DJ1411" i="73"/>
  <c r="DI1411" i="73"/>
  <c r="DH1411" i="73"/>
  <c r="DG1411" i="73"/>
  <c r="DF1411" i="73"/>
  <c r="DE1411" i="73"/>
  <c r="DD1411" i="73"/>
  <c r="DC1411" i="73"/>
  <c r="DB1411" i="73"/>
  <c r="DA1411" i="73"/>
  <c r="CZ1411" i="73"/>
  <c r="CY1411" i="73"/>
  <c r="CX1411" i="73"/>
  <c r="CW1411" i="73"/>
  <c r="CV1411" i="73"/>
  <c r="CU1411" i="73"/>
  <c r="CT1411" i="73"/>
  <c r="CS1411" i="73"/>
  <c r="CR1411" i="73"/>
  <c r="CQ1411" i="73"/>
  <c r="CP1411" i="73"/>
  <c r="CO1411" i="73"/>
  <c r="CN1411" i="73"/>
  <c r="CM1411" i="73"/>
  <c r="CL1411" i="73"/>
  <c r="CK1411" i="73"/>
  <c r="CJ1411" i="73"/>
  <c r="EK1410" i="73"/>
  <c r="EJ1410" i="73"/>
  <c r="EI1410" i="73"/>
  <c r="EH1410" i="73"/>
  <c r="EG1410" i="73"/>
  <c r="EF1410" i="73"/>
  <c r="EE1410" i="73"/>
  <c r="ED1410" i="73"/>
  <c r="EC1410" i="73"/>
  <c r="EB1410" i="73"/>
  <c r="EA1410" i="73"/>
  <c r="DZ1410" i="73"/>
  <c r="DY1410" i="73"/>
  <c r="DX1410" i="73"/>
  <c r="DW1410" i="73"/>
  <c r="DV1410" i="73"/>
  <c r="DU1410" i="73"/>
  <c r="DT1410" i="73"/>
  <c r="DS1410" i="73"/>
  <c r="DR1410" i="73"/>
  <c r="DQ1410" i="73"/>
  <c r="DP1410" i="73"/>
  <c r="DO1410" i="73"/>
  <c r="DN1410" i="73"/>
  <c r="DM1410" i="73"/>
  <c r="DL1410" i="73"/>
  <c r="DK1410" i="73"/>
  <c r="DJ1410" i="73"/>
  <c r="DI1410" i="73"/>
  <c r="DH1410" i="73"/>
  <c r="DG1410" i="73"/>
  <c r="DF1410" i="73"/>
  <c r="DE1410" i="73"/>
  <c r="DD1410" i="73"/>
  <c r="DC1410" i="73"/>
  <c r="DB1410" i="73"/>
  <c r="DA1410" i="73"/>
  <c r="CZ1410" i="73"/>
  <c r="CY1410" i="73"/>
  <c r="CX1410" i="73"/>
  <c r="CW1410" i="73"/>
  <c r="CV1410" i="73"/>
  <c r="CU1410" i="73"/>
  <c r="CT1410" i="73"/>
  <c r="CS1410" i="73"/>
  <c r="CR1410" i="73"/>
  <c r="CQ1410" i="73"/>
  <c r="CP1410" i="73"/>
  <c r="CO1410" i="73"/>
  <c r="CN1410" i="73"/>
  <c r="CM1410" i="73"/>
  <c r="CL1410" i="73"/>
  <c r="CK1410" i="73"/>
  <c r="CJ1410" i="73"/>
  <c r="EK1409" i="73"/>
  <c r="EJ1409" i="73"/>
  <c r="EI1409" i="73"/>
  <c r="EH1409" i="73"/>
  <c r="EG1409" i="73"/>
  <c r="EF1409" i="73"/>
  <c r="EE1409" i="73"/>
  <c r="ED1409" i="73"/>
  <c r="EC1409" i="73"/>
  <c r="EB1409" i="73"/>
  <c r="EA1409" i="73"/>
  <c r="DZ1409" i="73"/>
  <c r="DY1409" i="73"/>
  <c r="DX1409" i="73"/>
  <c r="DW1409" i="73"/>
  <c r="DV1409" i="73"/>
  <c r="DU1409" i="73"/>
  <c r="DT1409" i="73"/>
  <c r="DS1409" i="73"/>
  <c r="DR1409" i="73"/>
  <c r="DQ1409" i="73"/>
  <c r="DP1409" i="73"/>
  <c r="DO1409" i="73"/>
  <c r="DN1409" i="73"/>
  <c r="DM1409" i="73"/>
  <c r="DL1409" i="73"/>
  <c r="DK1409" i="73"/>
  <c r="DJ1409" i="73"/>
  <c r="DI1409" i="73"/>
  <c r="DH1409" i="73"/>
  <c r="DG1409" i="73"/>
  <c r="DF1409" i="73"/>
  <c r="DE1409" i="73"/>
  <c r="DD1409" i="73"/>
  <c r="DC1409" i="73"/>
  <c r="DB1409" i="73"/>
  <c r="DA1409" i="73"/>
  <c r="CZ1409" i="73"/>
  <c r="CY1409" i="73"/>
  <c r="CX1409" i="73"/>
  <c r="CW1409" i="73"/>
  <c r="CV1409" i="73"/>
  <c r="CU1409" i="73"/>
  <c r="CT1409" i="73"/>
  <c r="CS1409" i="73"/>
  <c r="CR1409" i="73"/>
  <c r="CQ1409" i="73"/>
  <c r="CP1409" i="73"/>
  <c r="CO1409" i="73"/>
  <c r="CN1409" i="73"/>
  <c r="CM1409" i="73"/>
  <c r="CL1409" i="73"/>
  <c r="CK1409" i="73"/>
  <c r="CJ1409" i="73"/>
  <c r="EK1408" i="73"/>
  <c r="EJ1408" i="73"/>
  <c r="EI1408" i="73"/>
  <c r="EH1408" i="73"/>
  <c r="EG1408" i="73"/>
  <c r="EF1408" i="73"/>
  <c r="EE1408" i="73"/>
  <c r="ED1408" i="73"/>
  <c r="EC1408" i="73"/>
  <c r="EB1408" i="73"/>
  <c r="EA1408" i="73"/>
  <c r="DZ1408" i="73"/>
  <c r="DY1408" i="73"/>
  <c r="DX1408" i="73"/>
  <c r="DW1408" i="73"/>
  <c r="DV1408" i="73"/>
  <c r="DU1408" i="73"/>
  <c r="DT1408" i="73"/>
  <c r="DS1408" i="73"/>
  <c r="DR1408" i="73"/>
  <c r="DQ1408" i="73"/>
  <c r="DP1408" i="73"/>
  <c r="DO1408" i="73"/>
  <c r="DN1408" i="73"/>
  <c r="DM1408" i="73"/>
  <c r="DL1408" i="73"/>
  <c r="DK1408" i="73"/>
  <c r="DJ1408" i="73"/>
  <c r="DI1408" i="73"/>
  <c r="DH1408" i="73"/>
  <c r="DG1408" i="73"/>
  <c r="DF1408" i="73"/>
  <c r="DE1408" i="73"/>
  <c r="DD1408" i="73"/>
  <c r="DC1408" i="73"/>
  <c r="DB1408" i="73"/>
  <c r="DA1408" i="73"/>
  <c r="CZ1408" i="73"/>
  <c r="CY1408" i="73"/>
  <c r="CX1408" i="73"/>
  <c r="CW1408" i="73"/>
  <c r="CV1408" i="73"/>
  <c r="CU1408" i="73"/>
  <c r="CT1408" i="73"/>
  <c r="CS1408" i="73"/>
  <c r="CR1408" i="73"/>
  <c r="CQ1408" i="73"/>
  <c r="CP1408" i="73"/>
  <c r="CO1408" i="73"/>
  <c r="CN1408" i="73"/>
  <c r="CM1408" i="73"/>
  <c r="CL1408" i="73"/>
  <c r="CK1408" i="73"/>
  <c r="CJ1408" i="73"/>
  <c r="EK1407" i="73"/>
  <c r="EJ1407" i="73"/>
  <c r="EI1407" i="73"/>
  <c r="EH1407" i="73"/>
  <c r="EG1407" i="73"/>
  <c r="EF1407" i="73"/>
  <c r="EE1407" i="73"/>
  <c r="ED1407" i="73"/>
  <c r="EC1407" i="73"/>
  <c r="EB1407" i="73"/>
  <c r="EA1407" i="73"/>
  <c r="DZ1407" i="73"/>
  <c r="DY1407" i="73"/>
  <c r="DX1407" i="73"/>
  <c r="DW1407" i="73"/>
  <c r="DV1407" i="73"/>
  <c r="DU1407" i="73"/>
  <c r="DT1407" i="73"/>
  <c r="DS1407" i="73"/>
  <c r="DR1407" i="73"/>
  <c r="DQ1407" i="73"/>
  <c r="DP1407" i="73"/>
  <c r="DO1407" i="73"/>
  <c r="DN1407" i="73"/>
  <c r="DM1407" i="73"/>
  <c r="DL1407" i="73"/>
  <c r="DK1407" i="73"/>
  <c r="DJ1407" i="73"/>
  <c r="DI1407" i="73"/>
  <c r="DH1407" i="73"/>
  <c r="DG1407" i="73"/>
  <c r="DF1407" i="73"/>
  <c r="DE1407" i="73"/>
  <c r="DD1407" i="73"/>
  <c r="DC1407" i="73"/>
  <c r="DB1407" i="73"/>
  <c r="DA1407" i="73"/>
  <c r="CZ1407" i="73"/>
  <c r="CY1407" i="73"/>
  <c r="CX1407" i="73"/>
  <c r="CW1407" i="73"/>
  <c r="CV1407" i="73"/>
  <c r="CU1407" i="73"/>
  <c r="CT1407" i="73"/>
  <c r="CS1407" i="73"/>
  <c r="CR1407" i="73"/>
  <c r="CQ1407" i="73"/>
  <c r="CP1407" i="73"/>
  <c r="CO1407" i="73"/>
  <c r="CN1407" i="73"/>
  <c r="CM1407" i="73"/>
  <c r="CL1407" i="73"/>
  <c r="CK1407" i="73"/>
  <c r="CJ1407" i="73"/>
  <c r="EK1406" i="73"/>
  <c r="EJ1406" i="73"/>
  <c r="EI1406" i="73"/>
  <c r="EH1406" i="73"/>
  <c r="EG1406" i="73"/>
  <c r="EF1406" i="73"/>
  <c r="EE1406" i="73"/>
  <c r="ED1406" i="73"/>
  <c r="EC1406" i="73"/>
  <c r="EB1406" i="73"/>
  <c r="EA1406" i="73"/>
  <c r="DZ1406" i="73"/>
  <c r="DY1406" i="73"/>
  <c r="DX1406" i="73"/>
  <c r="DW1406" i="73"/>
  <c r="DV1406" i="73"/>
  <c r="DU1406" i="73"/>
  <c r="DT1406" i="73"/>
  <c r="DS1406" i="73"/>
  <c r="DR1406" i="73"/>
  <c r="DQ1406" i="73"/>
  <c r="DP1406" i="73"/>
  <c r="DO1406" i="73"/>
  <c r="DN1406" i="73"/>
  <c r="DM1406" i="73"/>
  <c r="DL1406" i="73"/>
  <c r="DK1406" i="73"/>
  <c r="DJ1406" i="73"/>
  <c r="DI1406" i="73"/>
  <c r="DH1406" i="73"/>
  <c r="DG1406" i="73"/>
  <c r="DF1406" i="73"/>
  <c r="DE1406" i="73"/>
  <c r="DD1406" i="73"/>
  <c r="DC1406" i="73"/>
  <c r="DB1406" i="73"/>
  <c r="DA1406" i="73"/>
  <c r="CZ1406" i="73"/>
  <c r="CY1406" i="73"/>
  <c r="CX1406" i="73"/>
  <c r="CW1406" i="73"/>
  <c r="CV1406" i="73"/>
  <c r="CU1406" i="73"/>
  <c r="CT1406" i="73"/>
  <c r="CS1406" i="73"/>
  <c r="CR1406" i="73"/>
  <c r="CQ1406" i="73"/>
  <c r="CP1406" i="73"/>
  <c r="CO1406" i="73"/>
  <c r="CN1406" i="73"/>
  <c r="CM1406" i="73"/>
  <c r="CL1406" i="73"/>
  <c r="CK1406" i="73"/>
  <c r="CJ1406" i="73"/>
  <c r="EK1405" i="73"/>
  <c r="EJ1405" i="73"/>
  <c r="EI1405" i="73"/>
  <c r="EH1405" i="73"/>
  <c r="EG1405" i="73"/>
  <c r="EF1405" i="73"/>
  <c r="EE1405" i="73"/>
  <c r="ED1405" i="73"/>
  <c r="EC1405" i="73"/>
  <c r="EB1405" i="73"/>
  <c r="EA1405" i="73"/>
  <c r="DZ1405" i="73"/>
  <c r="DY1405" i="73"/>
  <c r="DX1405" i="73"/>
  <c r="DW1405" i="73"/>
  <c r="DV1405" i="73"/>
  <c r="DU1405" i="73"/>
  <c r="DT1405" i="73"/>
  <c r="DS1405" i="73"/>
  <c r="DR1405" i="73"/>
  <c r="DQ1405" i="73"/>
  <c r="DP1405" i="73"/>
  <c r="DO1405" i="73"/>
  <c r="DN1405" i="73"/>
  <c r="DM1405" i="73"/>
  <c r="DL1405" i="73"/>
  <c r="DK1405" i="73"/>
  <c r="DJ1405" i="73"/>
  <c r="DI1405" i="73"/>
  <c r="DH1405" i="73"/>
  <c r="DG1405" i="73"/>
  <c r="DF1405" i="73"/>
  <c r="DE1405" i="73"/>
  <c r="DD1405" i="73"/>
  <c r="DC1405" i="73"/>
  <c r="DB1405" i="73"/>
  <c r="DA1405" i="73"/>
  <c r="CZ1405" i="73"/>
  <c r="CY1405" i="73"/>
  <c r="CX1405" i="73"/>
  <c r="CW1405" i="73"/>
  <c r="CV1405" i="73"/>
  <c r="CU1405" i="73"/>
  <c r="CT1405" i="73"/>
  <c r="CS1405" i="73"/>
  <c r="CR1405" i="73"/>
  <c r="CQ1405" i="73"/>
  <c r="CP1405" i="73"/>
  <c r="CO1405" i="73"/>
  <c r="CN1405" i="73"/>
  <c r="CM1405" i="73"/>
  <c r="CL1405" i="73"/>
  <c r="CK1405" i="73"/>
  <c r="CJ1405" i="73"/>
  <c r="EK1404" i="73"/>
  <c r="EJ1404" i="73"/>
  <c r="EI1404" i="73"/>
  <c r="EH1404" i="73"/>
  <c r="EG1404" i="73"/>
  <c r="EF1404" i="73"/>
  <c r="EE1404" i="73"/>
  <c r="ED1404" i="73"/>
  <c r="EC1404" i="73"/>
  <c r="EB1404" i="73"/>
  <c r="EA1404" i="73"/>
  <c r="DZ1404" i="73"/>
  <c r="DY1404" i="73"/>
  <c r="DX1404" i="73"/>
  <c r="DW1404" i="73"/>
  <c r="DV1404" i="73"/>
  <c r="DU1404" i="73"/>
  <c r="DT1404" i="73"/>
  <c r="DS1404" i="73"/>
  <c r="DR1404" i="73"/>
  <c r="DQ1404" i="73"/>
  <c r="DP1404" i="73"/>
  <c r="DO1404" i="73"/>
  <c r="DN1404" i="73"/>
  <c r="DM1404" i="73"/>
  <c r="DL1404" i="73"/>
  <c r="DK1404" i="73"/>
  <c r="DJ1404" i="73"/>
  <c r="DI1404" i="73"/>
  <c r="DH1404" i="73"/>
  <c r="DG1404" i="73"/>
  <c r="DF1404" i="73"/>
  <c r="DE1404" i="73"/>
  <c r="DD1404" i="73"/>
  <c r="DC1404" i="73"/>
  <c r="DB1404" i="73"/>
  <c r="DA1404" i="73"/>
  <c r="CZ1404" i="73"/>
  <c r="CY1404" i="73"/>
  <c r="CX1404" i="73"/>
  <c r="CW1404" i="73"/>
  <c r="CV1404" i="73"/>
  <c r="CU1404" i="73"/>
  <c r="CT1404" i="73"/>
  <c r="CS1404" i="73"/>
  <c r="CR1404" i="73"/>
  <c r="CQ1404" i="73"/>
  <c r="CP1404" i="73"/>
  <c r="CO1404" i="73"/>
  <c r="CN1404" i="73"/>
  <c r="CM1404" i="73"/>
  <c r="CL1404" i="73"/>
  <c r="CK1404" i="73"/>
  <c r="CJ1404" i="73"/>
  <c r="EK1403" i="73"/>
  <c r="EJ1403" i="73"/>
  <c r="EI1403" i="73"/>
  <c r="EH1403" i="73"/>
  <c r="EG1403" i="73"/>
  <c r="EF1403" i="73"/>
  <c r="EE1403" i="73"/>
  <c r="ED1403" i="73"/>
  <c r="EC1403" i="73"/>
  <c r="EB1403" i="73"/>
  <c r="EA1403" i="73"/>
  <c r="DZ1403" i="73"/>
  <c r="DY1403" i="73"/>
  <c r="DX1403" i="73"/>
  <c r="DW1403" i="73"/>
  <c r="DV1403" i="73"/>
  <c r="DU1403" i="73"/>
  <c r="DT1403" i="73"/>
  <c r="DS1403" i="73"/>
  <c r="DR1403" i="73"/>
  <c r="DQ1403" i="73"/>
  <c r="DP1403" i="73"/>
  <c r="DO1403" i="73"/>
  <c r="DN1403" i="73"/>
  <c r="DM1403" i="73"/>
  <c r="DL1403" i="73"/>
  <c r="DK1403" i="73"/>
  <c r="DJ1403" i="73"/>
  <c r="DI1403" i="73"/>
  <c r="DH1403" i="73"/>
  <c r="DG1403" i="73"/>
  <c r="DF1403" i="73"/>
  <c r="DE1403" i="73"/>
  <c r="DD1403" i="73"/>
  <c r="DC1403" i="73"/>
  <c r="DB1403" i="73"/>
  <c r="DA1403" i="73"/>
  <c r="CZ1403" i="73"/>
  <c r="CY1403" i="73"/>
  <c r="CX1403" i="73"/>
  <c r="CW1403" i="73"/>
  <c r="CV1403" i="73"/>
  <c r="CU1403" i="73"/>
  <c r="CT1403" i="73"/>
  <c r="CS1403" i="73"/>
  <c r="CR1403" i="73"/>
  <c r="CQ1403" i="73"/>
  <c r="CP1403" i="73"/>
  <c r="CO1403" i="73"/>
  <c r="CN1403" i="73"/>
  <c r="CM1403" i="73"/>
  <c r="CL1403" i="73"/>
  <c r="CK1403" i="73"/>
  <c r="CJ1403" i="73"/>
  <c r="EK1402" i="73"/>
  <c r="EJ1402" i="73"/>
  <c r="EI1402" i="73"/>
  <c r="EH1402" i="73"/>
  <c r="EG1402" i="73"/>
  <c r="EF1402" i="73"/>
  <c r="EE1402" i="73"/>
  <c r="ED1402" i="73"/>
  <c r="EC1402" i="73"/>
  <c r="EB1402" i="73"/>
  <c r="EA1402" i="73"/>
  <c r="DZ1402" i="73"/>
  <c r="DY1402" i="73"/>
  <c r="DX1402" i="73"/>
  <c r="DW1402" i="73"/>
  <c r="DV1402" i="73"/>
  <c r="DU1402" i="73"/>
  <c r="DT1402" i="73"/>
  <c r="DS1402" i="73"/>
  <c r="DR1402" i="73"/>
  <c r="DQ1402" i="73"/>
  <c r="DP1402" i="73"/>
  <c r="DO1402" i="73"/>
  <c r="DN1402" i="73"/>
  <c r="DM1402" i="73"/>
  <c r="DL1402" i="73"/>
  <c r="DK1402" i="73"/>
  <c r="DJ1402" i="73"/>
  <c r="DI1402" i="73"/>
  <c r="DH1402" i="73"/>
  <c r="DG1402" i="73"/>
  <c r="DF1402" i="73"/>
  <c r="DE1402" i="73"/>
  <c r="DD1402" i="73"/>
  <c r="DC1402" i="73"/>
  <c r="DB1402" i="73"/>
  <c r="DA1402" i="73"/>
  <c r="CZ1402" i="73"/>
  <c r="CY1402" i="73"/>
  <c r="CX1402" i="73"/>
  <c r="CW1402" i="73"/>
  <c r="CV1402" i="73"/>
  <c r="CU1402" i="73"/>
  <c r="CT1402" i="73"/>
  <c r="CS1402" i="73"/>
  <c r="CR1402" i="73"/>
  <c r="CQ1402" i="73"/>
  <c r="CP1402" i="73"/>
  <c r="CO1402" i="73"/>
  <c r="CN1402" i="73"/>
  <c r="CM1402" i="73"/>
  <c r="CL1402" i="73"/>
  <c r="CK1402" i="73"/>
  <c r="CJ1402" i="73"/>
  <c r="EK1401" i="73"/>
  <c r="EJ1401" i="73"/>
  <c r="EI1401" i="73"/>
  <c r="EH1401" i="73"/>
  <c r="EG1401" i="73"/>
  <c r="EF1401" i="73"/>
  <c r="EE1401" i="73"/>
  <c r="ED1401" i="73"/>
  <c r="EC1401" i="73"/>
  <c r="EB1401" i="73"/>
  <c r="EA1401" i="73"/>
  <c r="DZ1401" i="73"/>
  <c r="DY1401" i="73"/>
  <c r="DX1401" i="73"/>
  <c r="DW1401" i="73"/>
  <c r="DV1401" i="73"/>
  <c r="DU1401" i="73"/>
  <c r="DT1401" i="73"/>
  <c r="DS1401" i="73"/>
  <c r="DR1401" i="73"/>
  <c r="DQ1401" i="73"/>
  <c r="DP1401" i="73"/>
  <c r="DO1401" i="73"/>
  <c r="DN1401" i="73"/>
  <c r="DM1401" i="73"/>
  <c r="DL1401" i="73"/>
  <c r="DK1401" i="73"/>
  <c r="DJ1401" i="73"/>
  <c r="DI1401" i="73"/>
  <c r="DH1401" i="73"/>
  <c r="DG1401" i="73"/>
  <c r="DF1401" i="73"/>
  <c r="DE1401" i="73"/>
  <c r="DD1401" i="73"/>
  <c r="DC1401" i="73"/>
  <c r="DB1401" i="73"/>
  <c r="DA1401" i="73"/>
  <c r="CZ1401" i="73"/>
  <c r="CY1401" i="73"/>
  <c r="CX1401" i="73"/>
  <c r="CW1401" i="73"/>
  <c r="CV1401" i="73"/>
  <c r="CU1401" i="73"/>
  <c r="CT1401" i="73"/>
  <c r="CS1401" i="73"/>
  <c r="CR1401" i="73"/>
  <c r="CQ1401" i="73"/>
  <c r="CP1401" i="73"/>
  <c r="CO1401" i="73"/>
  <c r="CN1401" i="73"/>
  <c r="CM1401" i="73"/>
  <c r="CL1401" i="73"/>
  <c r="CK1401" i="73"/>
  <c r="CJ1401" i="73"/>
  <c r="EK1400" i="73"/>
  <c r="EJ1400" i="73"/>
  <c r="EI1400" i="73"/>
  <c r="EH1400" i="73"/>
  <c r="EG1400" i="73"/>
  <c r="EF1400" i="73"/>
  <c r="EE1400" i="73"/>
  <c r="ED1400" i="73"/>
  <c r="EC1400" i="73"/>
  <c r="EB1400" i="73"/>
  <c r="EA1400" i="73"/>
  <c r="DZ1400" i="73"/>
  <c r="DY1400" i="73"/>
  <c r="DX1400" i="73"/>
  <c r="DW1400" i="73"/>
  <c r="DV1400" i="73"/>
  <c r="DU1400" i="73"/>
  <c r="DT1400" i="73"/>
  <c r="DS1400" i="73"/>
  <c r="DR1400" i="73"/>
  <c r="DQ1400" i="73"/>
  <c r="DP1400" i="73"/>
  <c r="DO1400" i="73"/>
  <c r="DN1400" i="73"/>
  <c r="DM1400" i="73"/>
  <c r="DL1400" i="73"/>
  <c r="DK1400" i="73"/>
  <c r="DJ1400" i="73"/>
  <c r="DI1400" i="73"/>
  <c r="DH1400" i="73"/>
  <c r="DG1400" i="73"/>
  <c r="DF1400" i="73"/>
  <c r="DE1400" i="73"/>
  <c r="DD1400" i="73"/>
  <c r="DC1400" i="73"/>
  <c r="DB1400" i="73"/>
  <c r="DA1400" i="73"/>
  <c r="CZ1400" i="73"/>
  <c r="CY1400" i="73"/>
  <c r="CX1400" i="73"/>
  <c r="CW1400" i="73"/>
  <c r="CV1400" i="73"/>
  <c r="CU1400" i="73"/>
  <c r="CT1400" i="73"/>
  <c r="CS1400" i="73"/>
  <c r="CR1400" i="73"/>
  <c r="CQ1400" i="73"/>
  <c r="CP1400" i="73"/>
  <c r="CO1400" i="73"/>
  <c r="CN1400" i="73"/>
  <c r="CM1400" i="73"/>
  <c r="CL1400" i="73"/>
  <c r="CK1400" i="73"/>
  <c r="CJ1400" i="73"/>
  <c r="EK1399" i="73"/>
  <c r="EJ1399" i="73"/>
  <c r="EI1399" i="73"/>
  <c r="EH1399" i="73"/>
  <c r="EG1399" i="73"/>
  <c r="EF1399" i="73"/>
  <c r="EE1399" i="73"/>
  <c r="ED1399" i="73"/>
  <c r="EC1399" i="73"/>
  <c r="EB1399" i="73"/>
  <c r="EA1399" i="73"/>
  <c r="DZ1399" i="73"/>
  <c r="DY1399" i="73"/>
  <c r="DX1399" i="73"/>
  <c r="DW1399" i="73"/>
  <c r="DV1399" i="73"/>
  <c r="DU1399" i="73"/>
  <c r="DT1399" i="73"/>
  <c r="DS1399" i="73"/>
  <c r="DR1399" i="73"/>
  <c r="DQ1399" i="73"/>
  <c r="DP1399" i="73"/>
  <c r="DO1399" i="73"/>
  <c r="DN1399" i="73"/>
  <c r="DM1399" i="73"/>
  <c r="DL1399" i="73"/>
  <c r="DK1399" i="73"/>
  <c r="DJ1399" i="73"/>
  <c r="DI1399" i="73"/>
  <c r="DH1399" i="73"/>
  <c r="DG1399" i="73"/>
  <c r="DF1399" i="73"/>
  <c r="DE1399" i="73"/>
  <c r="DD1399" i="73"/>
  <c r="DC1399" i="73"/>
  <c r="DB1399" i="73"/>
  <c r="DA1399" i="73"/>
  <c r="CZ1399" i="73"/>
  <c r="CY1399" i="73"/>
  <c r="CX1399" i="73"/>
  <c r="CW1399" i="73"/>
  <c r="CV1399" i="73"/>
  <c r="CU1399" i="73"/>
  <c r="CT1399" i="73"/>
  <c r="CS1399" i="73"/>
  <c r="CR1399" i="73"/>
  <c r="CQ1399" i="73"/>
  <c r="CP1399" i="73"/>
  <c r="CO1399" i="73"/>
  <c r="CN1399" i="73"/>
  <c r="CM1399" i="73"/>
  <c r="CL1399" i="73"/>
  <c r="CK1399" i="73"/>
  <c r="CJ1399" i="73"/>
  <c r="EK1398" i="73"/>
  <c r="EJ1398" i="73"/>
  <c r="EI1398" i="73"/>
  <c r="EH1398" i="73"/>
  <c r="EG1398" i="73"/>
  <c r="EF1398" i="73"/>
  <c r="EE1398" i="73"/>
  <c r="ED1398" i="73"/>
  <c r="EC1398" i="73"/>
  <c r="EB1398" i="73"/>
  <c r="EA1398" i="73"/>
  <c r="DZ1398" i="73"/>
  <c r="DY1398" i="73"/>
  <c r="DX1398" i="73"/>
  <c r="DW1398" i="73"/>
  <c r="DV1398" i="73"/>
  <c r="DU1398" i="73"/>
  <c r="DT1398" i="73"/>
  <c r="DS1398" i="73"/>
  <c r="DR1398" i="73"/>
  <c r="DQ1398" i="73"/>
  <c r="DP1398" i="73"/>
  <c r="DO1398" i="73"/>
  <c r="DN1398" i="73"/>
  <c r="DM1398" i="73"/>
  <c r="DL1398" i="73"/>
  <c r="DK1398" i="73"/>
  <c r="DJ1398" i="73"/>
  <c r="DI1398" i="73"/>
  <c r="DH1398" i="73"/>
  <c r="DG1398" i="73"/>
  <c r="DF1398" i="73"/>
  <c r="DE1398" i="73"/>
  <c r="DD1398" i="73"/>
  <c r="DC1398" i="73"/>
  <c r="DB1398" i="73"/>
  <c r="DA1398" i="73"/>
  <c r="CZ1398" i="73"/>
  <c r="CY1398" i="73"/>
  <c r="CX1398" i="73"/>
  <c r="CW1398" i="73"/>
  <c r="CV1398" i="73"/>
  <c r="CU1398" i="73"/>
  <c r="CT1398" i="73"/>
  <c r="CS1398" i="73"/>
  <c r="CR1398" i="73"/>
  <c r="CQ1398" i="73"/>
  <c r="CP1398" i="73"/>
  <c r="CO1398" i="73"/>
  <c r="CN1398" i="73"/>
  <c r="CM1398" i="73"/>
  <c r="CL1398" i="73"/>
  <c r="CK1398" i="73"/>
  <c r="CJ1398" i="73"/>
  <c r="EK1397" i="73"/>
  <c r="EJ1397" i="73"/>
  <c r="EI1397" i="73"/>
  <c r="EH1397" i="73"/>
  <c r="EG1397" i="73"/>
  <c r="EF1397" i="73"/>
  <c r="EE1397" i="73"/>
  <c r="ED1397" i="73"/>
  <c r="EC1397" i="73"/>
  <c r="EB1397" i="73"/>
  <c r="EA1397" i="73"/>
  <c r="DZ1397" i="73"/>
  <c r="DY1397" i="73"/>
  <c r="DX1397" i="73"/>
  <c r="DW1397" i="73"/>
  <c r="DV1397" i="73"/>
  <c r="DU1397" i="73"/>
  <c r="DT1397" i="73"/>
  <c r="DS1397" i="73"/>
  <c r="DR1397" i="73"/>
  <c r="DQ1397" i="73"/>
  <c r="DP1397" i="73"/>
  <c r="DO1397" i="73"/>
  <c r="DN1397" i="73"/>
  <c r="DM1397" i="73"/>
  <c r="DL1397" i="73"/>
  <c r="DK1397" i="73"/>
  <c r="DJ1397" i="73"/>
  <c r="DI1397" i="73"/>
  <c r="DH1397" i="73"/>
  <c r="DG1397" i="73"/>
  <c r="DF1397" i="73"/>
  <c r="DE1397" i="73"/>
  <c r="DD1397" i="73"/>
  <c r="DC1397" i="73"/>
  <c r="DB1397" i="73"/>
  <c r="DA1397" i="73"/>
  <c r="CZ1397" i="73"/>
  <c r="CY1397" i="73"/>
  <c r="CX1397" i="73"/>
  <c r="CW1397" i="73"/>
  <c r="CV1397" i="73"/>
  <c r="CU1397" i="73"/>
  <c r="CT1397" i="73"/>
  <c r="CS1397" i="73"/>
  <c r="CR1397" i="73"/>
  <c r="CQ1397" i="73"/>
  <c r="CP1397" i="73"/>
  <c r="CO1397" i="73"/>
  <c r="CN1397" i="73"/>
  <c r="CM1397" i="73"/>
  <c r="CL1397" i="73"/>
  <c r="CK1397" i="73"/>
  <c r="CJ1397" i="73"/>
  <c r="EK1396" i="73"/>
  <c r="EJ1396" i="73"/>
  <c r="EI1396" i="73"/>
  <c r="EH1396" i="73"/>
  <c r="EG1396" i="73"/>
  <c r="EF1396" i="73"/>
  <c r="EE1396" i="73"/>
  <c r="ED1396" i="73"/>
  <c r="EC1396" i="73"/>
  <c r="EB1396" i="73"/>
  <c r="EA1396" i="73"/>
  <c r="DZ1396" i="73"/>
  <c r="DY1396" i="73"/>
  <c r="DX1396" i="73"/>
  <c r="DW1396" i="73"/>
  <c r="DV1396" i="73"/>
  <c r="DU1396" i="73"/>
  <c r="DT1396" i="73"/>
  <c r="DS1396" i="73"/>
  <c r="DR1396" i="73"/>
  <c r="DQ1396" i="73"/>
  <c r="DP1396" i="73"/>
  <c r="DO1396" i="73"/>
  <c r="DN1396" i="73"/>
  <c r="DM1396" i="73"/>
  <c r="DL1396" i="73"/>
  <c r="DK1396" i="73"/>
  <c r="DJ1396" i="73"/>
  <c r="DI1396" i="73"/>
  <c r="DH1396" i="73"/>
  <c r="DG1396" i="73"/>
  <c r="DF1396" i="73"/>
  <c r="DE1396" i="73"/>
  <c r="DD1396" i="73"/>
  <c r="DC1396" i="73"/>
  <c r="DB1396" i="73"/>
  <c r="DA1396" i="73"/>
  <c r="CZ1396" i="73"/>
  <c r="CY1396" i="73"/>
  <c r="CX1396" i="73"/>
  <c r="CW1396" i="73"/>
  <c r="CV1396" i="73"/>
  <c r="CU1396" i="73"/>
  <c r="CT1396" i="73"/>
  <c r="CS1396" i="73"/>
  <c r="CR1396" i="73"/>
  <c r="CQ1396" i="73"/>
  <c r="CP1396" i="73"/>
  <c r="CO1396" i="73"/>
  <c r="CN1396" i="73"/>
  <c r="CM1396" i="73"/>
  <c r="CL1396" i="73"/>
  <c r="CK1396" i="73"/>
  <c r="CJ1396" i="73"/>
  <c r="EK1395" i="73"/>
  <c r="EJ1395" i="73"/>
  <c r="EI1395" i="73"/>
  <c r="EH1395" i="73"/>
  <c r="EG1395" i="73"/>
  <c r="EF1395" i="73"/>
  <c r="EE1395" i="73"/>
  <c r="ED1395" i="73"/>
  <c r="EC1395" i="73"/>
  <c r="EB1395" i="73"/>
  <c r="EA1395" i="73"/>
  <c r="DZ1395" i="73"/>
  <c r="DY1395" i="73"/>
  <c r="DX1395" i="73"/>
  <c r="DW1395" i="73"/>
  <c r="DV1395" i="73"/>
  <c r="DU1395" i="73"/>
  <c r="DT1395" i="73"/>
  <c r="DS1395" i="73"/>
  <c r="DR1395" i="73"/>
  <c r="DQ1395" i="73"/>
  <c r="DP1395" i="73"/>
  <c r="DO1395" i="73"/>
  <c r="DN1395" i="73"/>
  <c r="DM1395" i="73"/>
  <c r="DL1395" i="73"/>
  <c r="DK1395" i="73"/>
  <c r="DJ1395" i="73"/>
  <c r="DI1395" i="73"/>
  <c r="DH1395" i="73"/>
  <c r="DG1395" i="73"/>
  <c r="DF1395" i="73"/>
  <c r="DE1395" i="73"/>
  <c r="DD1395" i="73"/>
  <c r="DC1395" i="73"/>
  <c r="DB1395" i="73"/>
  <c r="DA1395" i="73"/>
  <c r="CZ1395" i="73"/>
  <c r="CY1395" i="73"/>
  <c r="CX1395" i="73"/>
  <c r="CW1395" i="73"/>
  <c r="CV1395" i="73"/>
  <c r="CU1395" i="73"/>
  <c r="CT1395" i="73"/>
  <c r="CS1395" i="73"/>
  <c r="CR1395" i="73"/>
  <c r="CQ1395" i="73"/>
  <c r="CP1395" i="73"/>
  <c r="CO1395" i="73"/>
  <c r="CN1395" i="73"/>
  <c r="CM1395" i="73"/>
  <c r="CL1395" i="73"/>
  <c r="CK1395" i="73"/>
  <c r="CJ1395" i="73"/>
  <c r="EK1394" i="73"/>
  <c r="EJ1394" i="73"/>
  <c r="EI1394" i="73"/>
  <c r="EH1394" i="73"/>
  <c r="EG1394" i="73"/>
  <c r="EF1394" i="73"/>
  <c r="EE1394" i="73"/>
  <c r="ED1394" i="73"/>
  <c r="EC1394" i="73"/>
  <c r="EB1394" i="73"/>
  <c r="EA1394" i="73"/>
  <c r="DZ1394" i="73"/>
  <c r="DY1394" i="73"/>
  <c r="DX1394" i="73"/>
  <c r="DW1394" i="73"/>
  <c r="DV1394" i="73"/>
  <c r="DU1394" i="73"/>
  <c r="DT1394" i="73"/>
  <c r="DS1394" i="73"/>
  <c r="DR1394" i="73"/>
  <c r="DQ1394" i="73"/>
  <c r="DP1394" i="73"/>
  <c r="DO1394" i="73"/>
  <c r="DN1394" i="73"/>
  <c r="DM1394" i="73"/>
  <c r="DL1394" i="73"/>
  <c r="DK1394" i="73"/>
  <c r="DJ1394" i="73"/>
  <c r="DI1394" i="73"/>
  <c r="DH1394" i="73"/>
  <c r="DG1394" i="73"/>
  <c r="DF1394" i="73"/>
  <c r="DE1394" i="73"/>
  <c r="DD1394" i="73"/>
  <c r="DC1394" i="73"/>
  <c r="DB1394" i="73"/>
  <c r="DA1394" i="73"/>
  <c r="CZ1394" i="73"/>
  <c r="CY1394" i="73"/>
  <c r="CX1394" i="73"/>
  <c r="CW1394" i="73"/>
  <c r="CV1394" i="73"/>
  <c r="CU1394" i="73"/>
  <c r="CT1394" i="73"/>
  <c r="CS1394" i="73"/>
  <c r="CR1394" i="73"/>
  <c r="CQ1394" i="73"/>
  <c r="CP1394" i="73"/>
  <c r="CO1394" i="73"/>
  <c r="CN1394" i="73"/>
  <c r="CM1394" i="73"/>
  <c r="CL1394" i="73"/>
  <c r="CK1394" i="73"/>
  <c r="CJ1394" i="73"/>
  <c r="EK1393" i="73"/>
  <c r="EJ1393" i="73"/>
  <c r="EI1393" i="73"/>
  <c r="EH1393" i="73"/>
  <c r="EG1393" i="73"/>
  <c r="EF1393" i="73"/>
  <c r="EE1393" i="73"/>
  <c r="ED1393" i="73"/>
  <c r="EC1393" i="73"/>
  <c r="EB1393" i="73"/>
  <c r="EA1393" i="73"/>
  <c r="DZ1393" i="73"/>
  <c r="DY1393" i="73"/>
  <c r="DX1393" i="73"/>
  <c r="DW1393" i="73"/>
  <c r="DV1393" i="73"/>
  <c r="DU1393" i="73"/>
  <c r="DT1393" i="73"/>
  <c r="DS1393" i="73"/>
  <c r="DR1393" i="73"/>
  <c r="DQ1393" i="73"/>
  <c r="DP1393" i="73"/>
  <c r="DO1393" i="73"/>
  <c r="DN1393" i="73"/>
  <c r="DM1393" i="73"/>
  <c r="DL1393" i="73"/>
  <c r="DK1393" i="73"/>
  <c r="DJ1393" i="73"/>
  <c r="DI1393" i="73"/>
  <c r="DH1393" i="73"/>
  <c r="DG1393" i="73"/>
  <c r="DF1393" i="73"/>
  <c r="DE1393" i="73"/>
  <c r="DD1393" i="73"/>
  <c r="DC1393" i="73"/>
  <c r="DB1393" i="73"/>
  <c r="DA1393" i="73"/>
  <c r="CZ1393" i="73"/>
  <c r="CY1393" i="73"/>
  <c r="CX1393" i="73"/>
  <c r="CW1393" i="73"/>
  <c r="CV1393" i="73"/>
  <c r="CU1393" i="73"/>
  <c r="CT1393" i="73"/>
  <c r="CS1393" i="73"/>
  <c r="CR1393" i="73"/>
  <c r="CQ1393" i="73"/>
  <c r="CP1393" i="73"/>
  <c r="CO1393" i="73"/>
  <c r="CN1393" i="73"/>
  <c r="CM1393" i="73"/>
  <c r="CL1393" i="73"/>
  <c r="CK1393" i="73"/>
  <c r="CJ1393" i="73"/>
  <c r="EK1392" i="73"/>
  <c r="EJ1392" i="73"/>
  <c r="EI1392" i="73"/>
  <c r="EH1392" i="73"/>
  <c r="EG1392" i="73"/>
  <c r="EF1392" i="73"/>
  <c r="EE1392" i="73"/>
  <c r="ED1392" i="73"/>
  <c r="EC1392" i="73"/>
  <c r="EB1392" i="73"/>
  <c r="EA1392" i="73"/>
  <c r="DZ1392" i="73"/>
  <c r="DY1392" i="73"/>
  <c r="DX1392" i="73"/>
  <c r="DW1392" i="73"/>
  <c r="DV1392" i="73"/>
  <c r="DU1392" i="73"/>
  <c r="DT1392" i="73"/>
  <c r="DS1392" i="73"/>
  <c r="DR1392" i="73"/>
  <c r="DQ1392" i="73"/>
  <c r="DP1392" i="73"/>
  <c r="DO1392" i="73"/>
  <c r="DN1392" i="73"/>
  <c r="DM1392" i="73"/>
  <c r="DL1392" i="73"/>
  <c r="DK1392" i="73"/>
  <c r="DJ1392" i="73"/>
  <c r="DI1392" i="73"/>
  <c r="DH1392" i="73"/>
  <c r="DG1392" i="73"/>
  <c r="DF1392" i="73"/>
  <c r="DE1392" i="73"/>
  <c r="DD1392" i="73"/>
  <c r="DC1392" i="73"/>
  <c r="DB1392" i="73"/>
  <c r="DA1392" i="73"/>
  <c r="CZ1392" i="73"/>
  <c r="CY1392" i="73"/>
  <c r="CX1392" i="73"/>
  <c r="CW1392" i="73"/>
  <c r="CV1392" i="73"/>
  <c r="CU1392" i="73"/>
  <c r="CT1392" i="73"/>
  <c r="CS1392" i="73"/>
  <c r="CR1392" i="73"/>
  <c r="CQ1392" i="73"/>
  <c r="CP1392" i="73"/>
  <c r="CO1392" i="73"/>
  <c r="CN1392" i="73"/>
  <c r="CM1392" i="73"/>
  <c r="CL1392" i="73"/>
  <c r="CK1392" i="73"/>
  <c r="CJ1392" i="73"/>
  <c r="EK1391" i="73"/>
  <c r="EJ1391" i="73"/>
  <c r="EI1391" i="73"/>
  <c r="EH1391" i="73"/>
  <c r="EG1391" i="73"/>
  <c r="EF1391" i="73"/>
  <c r="EE1391" i="73"/>
  <c r="ED1391" i="73"/>
  <c r="EC1391" i="73"/>
  <c r="EB1391" i="73"/>
  <c r="EA1391" i="73"/>
  <c r="DZ1391" i="73"/>
  <c r="DY1391" i="73"/>
  <c r="DX1391" i="73"/>
  <c r="DW1391" i="73"/>
  <c r="DV1391" i="73"/>
  <c r="DU1391" i="73"/>
  <c r="DT1391" i="73"/>
  <c r="DS1391" i="73"/>
  <c r="DR1391" i="73"/>
  <c r="DQ1391" i="73"/>
  <c r="DP1391" i="73"/>
  <c r="DO1391" i="73"/>
  <c r="DN1391" i="73"/>
  <c r="DM1391" i="73"/>
  <c r="DL1391" i="73"/>
  <c r="DK1391" i="73"/>
  <c r="DJ1391" i="73"/>
  <c r="DI1391" i="73"/>
  <c r="DH1391" i="73"/>
  <c r="DG1391" i="73"/>
  <c r="DF1391" i="73"/>
  <c r="DE1391" i="73"/>
  <c r="DD1391" i="73"/>
  <c r="DC1391" i="73"/>
  <c r="DB1391" i="73"/>
  <c r="DA1391" i="73"/>
  <c r="CZ1391" i="73"/>
  <c r="CY1391" i="73"/>
  <c r="CX1391" i="73"/>
  <c r="CW1391" i="73"/>
  <c r="CV1391" i="73"/>
  <c r="CU1391" i="73"/>
  <c r="CT1391" i="73"/>
  <c r="CS1391" i="73"/>
  <c r="CR1391" i="73"/>
  <c r="CQ1391" i="73"/>
  <c r="CP1391" i="73"/>
  <c r="CO1391" i="73"/>
  <c r="CN1391" i="73"/>
  <c r="CM1391" i="73"/>
  <c r="CL1391" i="73"/>
  <c r="CK1391" i="73"/>
  <c r="CJ1391" i="73"/>
  <c r="EK1390" i="73"/>
  <c r="EJ1390" i="73"/>
  <c r="EI1390" i="73"/>
  <c r="EH1390" i="73"/>
  <c r="EG1390" i="73"/>
  <c r="EF1390" i="73"/>
  <c r="EE1390" i="73"/>
  <c r="ED1390" i="73"/>
  <c r="EC1390" i="73"/>
  <c r="EB1390" i="73"/>
  <c r="EA1390" i="73"/>
  <c r="DZ1390" i="73"/>
  <c r="DY1390" i="73"/>
  <c r="DX1390" i="73"/>
  <c r="DW1390" i="73"/>
  <c r="DV1390" i="73"/>
  <c r="DU1390" i="73"/>
  <c r="DT1390" i="73"/>
  <c r="DS1390" i="73"/>
  <c r="DR1390" i="73"/>
  <c r="DQ1390" i="73"/>
  <c r="DP1390" i="73"/>
  <c r="DO1390" i="73"/>
  <c r="DN1390" i="73"/>
  <c r="DM1390" i="73"/>
  <c r="DL1390" i="73"/>
  <c r="DK1390" i="73"/>
  <c r="DJ1390" i="73"/>
  <c r="DI1390" i="73"/>
  <c r="DH1390" i="73"/>
  <c r="DG1390" i="73"/>
  <c r="DF1390" i="73"/>
  <c r="DE1390" i="73"/>
  <c r="DD1390" i="73"/>
  <c r="DC1390" i="73"/>
  <c r="DB1390" i="73"/>
  <c r="DA1390" i="73"/>
  <c r="CZ1390" i="73"/>
  <c r="CY1390" i="73"/>
  <c r="CX1390" i="73"/>
  <c r="CW1390" i="73"/>
  <c r="CV1390" i="73"/>
  <c r="CU1390" i="73"/>
  <c r="CT1390" i="73"/>
  <c r="CS1390" i="73"/>
  <c r="CR1390" i="73"/>
  <c r="CQ1390" i="73"/>
  <c r="CP1390" i="73"/>
  <c r="CO1390" i="73"/>
  <c r="CN1390" i="73"/>
  <c r="CM1390" i="73"/>
  <c r="CL1390" i="73"/>
  <c r="CK1390" i="73"/>
  <c r="CJ1390" i="73"/>
  <c r="EK1389" i="73"/>
  <c r="EJ1389" i="73"/>
  <c r="EI1389" i="73"/>
  <c r="EH1389" i="73"/>
  <c r="EG1389" i="73"/>
  <c r="EF1389" i="73"/>
  <c r="EE1389" i="73"/>
  <c r="ED1389" i="73"/>
  <c r="EC1389" i="73"/>
  <c r="EB1389" i="73"/>
  <c r="EA1389" i="73"/>
  <c r="DZ1389" i="73"/>
  <c r="DY1389" i="73"/>
  <c r="DX1389" i="73"/>
  <c r="DW1389" i="73"/>
  <c r="DV1389" i="73"/>
  <c r="DU1389" i="73"/>
  <c r="DT1389" i="73"/>
  <c r="DS1389" i="73"/>
  <c r="DR1389" i="73"/>
  <c r="DQ1389" i="73"/>
  <c r="DP1389" i="73"/>
  <c r="DO1389" i="73"/>
  <c r="DN1389" i="73"/>
  <c r="DM1389" i="73"/>
  <c r="DL1389" i="73"/>
  <c r="DK1389" i="73"/>
  <c r="DJ1389" i="73"/>
  <c r="DI1389" i="73"/>
  <c r="DH1389" i="73"/>
  <c r="DG1389" i="73"/>
  <c r="DF1389" i="73"/>
  <c r="DE1389" i="73"/>
  <c r="DD1389" i="73"/>
  <c r="DC1389" i="73"/>
  <c r="DB1389" i="73"/>
  <c r="DA1389" i="73"/>
  <c r="CZ1389" i="73"/>
  <c r="CY1389" i="73"/>
  <c r="CX1389" i="73"/>
  <c r="CW1389" i="73"/>
  <c r="CV1389" i="73"/>
  <c r="CU1389" i="73"/>
  <c r="CT1389" i="73"/>
  <c r="CS1389" i="73"/>
  <c r="CR1389" i="73"/>
  <c r="CQ1389" i="73"/>
  <c r="CP1389" i="73"/>
  <c r="CO1389" i="73"/>
  <c r="CN1389" i="73"/>
  <c r="CM1389" i="73"/>
  <c r="CL1389" i="73"/>
  <c r="CK1389" i="73"/>
  <c r="CJ1389" i="73"/>
  <c r="EK1388" i="73"/>
  <c r="EJ1388" i="73"/>
  <c r="EI1388" i="73"/>
  <c r="EH1388" i="73"/>
  <c r="EG1388" i="73"/>
  <c r="EF1388" i="73"/>
  <c r="EE1388" i="73"/>
  <c r="ED1388" i="73"/>
  <c r="EC1388" i="73"/>
  <c r="EB1388" i="73"/>
  <c r="EA1388" i="73"/>
  <c r="DZ1388" i="73"/>
  <c r="DY1388" i="73"/>
  <c r="DX1388" i="73"/>
  <c r="DW1388" i="73"/>
  <c r="DV1388" i="73"/>
  <c r="DU1388" i="73"/>
  <c r="DT1388" i="73"/>
  <c r="DS1388" i="73"/>
  <c r="DR1388" i="73"/>
  <c r="DQ1388" i="73"/>
  <c r="DP1388" i="73"/>
  <c r="DO1388" i="73"/>
  <c r="DN1388" i="73"/>
  <c r="DM1388" i="73"/>
  <c r="DL1388" i="73"/>
  <c r="DK1388" i="73"/>
  <c r="DJ1388" i="73"/>
  <c r="DI1388" i="73"/>
  <c r="DH1388" i="73"/>
  <c r="DG1388" i="73"/>
  <c r="DF1388" i="73"/>
  <c r="DE1388" i="73"/>
  <c r="DD1388" i="73"/>
  <c r="DC1388" i="73"/>
  <c r="DB1388" i="73"/>
  <c r="DA1388" i="73"/>
  <c r="CZ1388" i="73"/>
  <c r="CY1388" i="73"/>
  <c r="CX1388" i="73"/>
  <c r="CW1388" i="73"/>
  <c r="CV1388" i="73"/>
  <c r="CU1388" i="73"/>
  <c r="CT1388" i="73"/>
  <c r="CS1388" i="73"/>
  <c r="CR1388" i="73"/>
  <c r="CQ1388" i="73"/>
  <c r="CP1388" i="73"/>
  <c r="CO1388" i="73"/>
  <c r="CN1388" i="73"/>
  <c r="CM1388" i="73"/>
  <c r="CL1388" i="73"/>
  <c r="CK1388" i="73"/>
  <c r="CJ1388" i="73"/>
  <c r="EK1387" i="73"/>
  <c r="EJ1387" i="73"/>
  <c r="EI1387" i="73"/>
  <c r="EH1387" i="73"/>
  <c r="EG1387" i="73"/>
  <c r="EF1387" i="73"/>
  <c r="EE1387" i="73"/>
  <c r="ED1387" i="73"/>
  <c r="EC1387" i="73"/>
  <c r="EB1387" i="73"/>
  <c r="EA1387" i="73"/>
  <c r="DZ1387" i="73"/>
  <c r="DY1387" i="73"/>
  <c r="DX1387" i="73"/>
  <c r="DW1387" i="73"/>
  <c r="DV1387" i="73"/>
  <c r="DU1387" i="73"/>
  <c r="DT1387" i="73"/>
  <c r="DS1387" i="73"/>
  <c r="DR1387" i="73"/>
  <c r="DQ1387" i="73"/>
  <c r="DP1387" i="73"/>
  <c r="DO1387" i="73"/>
  <c r="DN1387" i="73"/>
  <c r="DM1387" i="73"/>
  <c r="DL1387" i="73"/>
  <c r="DK1387" i="73"/>
  <c r="DJ1387" i="73"/>
  <c r="DI1387" i="73"/>
  <c r="DH1387" i="73"/>
  <c r="DG1387" i="73"/>
  <c r="DF1387" i="73"/>
  <c r="DE1387" i="73"/>
  <c r="DD1387" i="73"/>
  <c r="DC1387" i="73"/>
  <c r="DB1387" i="73"/>
  <c r="DA1387" i="73"/>
  <c r="CZ1387" i="73"/>
  <c r="CY1387" i="73"/>
  <c r="CX1387" i="73"/>
  <c r="CW1387" i="73"/>
  <c r="CV1387" i="73"/>
  <c r="CU1387" i="73"/>
  <c r="CT1387" i="73"/>
  <c r="CS1387" i="73"/>
  <c r="CR1387" i="73"/>
  <c r="CQ1387" i="73"/>
  <c r="CP1387" i="73"/>
  <c r="CO1387" i="73"/>
  <c r="CN1387" i="73"/>
  <c r="CM1387" i="73"/>
  <c r="CL1387" i="73"/>
  <c r="CK1387" i="73"/>
  <c r="CJ1387" i="73"/>
  <c r="EK1386" i="73"/>
  <c r="EJ1386" i="73"/>
  <c r="EI1386" i="73"/>
  <c r="EH1386" i="73"/>
  <c r="EG1386" i="73"/>
  <c r="EF1386" i="73"/>
  <c r="EE1386" i="73"/>
  <c r="ED1386" i="73"/>
  <c r="EC1386" i="73"/>
  <c r="EB1386" i="73"/>
  <c r="EA1386" i="73"/>
  <c r="DZ1386" i="73"/>
  <c r="DY1386" i="73"/>
  <c r="DX1386" i="73"/>
  <c r="DW1386" i="73"/>
  <c r="DV1386" i="73"/>
  <c r="DU1386" i="73"/>
  <c r="DT1386" i="73"/>
  <c r="DS1386" i="73"/>
  <c r="DR1386" i="73"/>
  <c r="DQ1386" i="73"/>
  <c r="DP1386" i="73"/>
  <c r="DO1386" i="73"/>
  <c r="DN1386" i="73"/>
  <c r="DM1386" i="73"/>
  <c r="DL1386" i="73"/>
  <c r="DK1386" i="73"/>
  <c r="DJ1386" i="73"/>
  <c r="DI1386" i="73"/>
  <c r="DH1386" i="73"/>
  <c r="DG1386" i="73"/>
  <c r="DF1386" i="73"/>
  <c r="DE1386" i="73"/>
  <c r="DD1386" i="73"/>
  <c r="DC1386" i="73"/>
  <c r="DB1386" i="73"/>
  <c r="DA1386" i="73"/>
  <c r="CZ1386" i="73"/>
  <c r="CY1386" i="73"/>
  <c r="CX1386" i="73"/>
  <c r="CW1386" i="73"/>
  <c r="CV1386" i="73"/>
  <c r="CU1386" i="73"/>
  <c r="CT1386" i="73"/>
  <c r="CS1386" i="73"/>
  <c r="CR1386" i="73"/>
  <c r="CQ1386" i="73"/>
  <c r="CP1386" i="73"/>
  <c r="CO1386" i="73"/>
  <c r="CN1386" i="73"/>
  <c r="CM1386" i="73"/>
  <c r="CL1386" i="73"/>
  <c r="CK1386" i="73"/>
  <c r="CJ1386" i="73"/>
  <c r="EK1385" i="73"/>
  <c r="EJ1385" i="73"/>
  <c r="EI1385" i="73"/>
  <c r="EH1385" i="73"/>
  <c r="EG1385" i="73"/>
  <c r="EF1385" i="73"/>
  <c r="EE1385" i="73"/>
  <c r="ED1385" i="73"/>
  <c r="EC1385" i="73"/>
  <c r="EB1385" i="73"/>
  <c r="EA1385" i="73"/>
  <c r="DZ1385" i="73"/>
  <c r="DY1385" i="73"/>
  <c r="DX1385" i="73"/>
  <c r="DW1385" i="73"/>
  <c r="DV1385" i="73"/>
  <c r="DU1385" i="73"/>
  <c r="DT1385" i="73"/>
  <c r="DS1385" i="73"/>
  <c r="DR1385" i="73"/>
  <c r="DQ1385" i="73"/>
  <c r="DP1385" i="73"/>
  <c r="DO1385" i="73"/>
  <c r="DN1385" i="73"/>
  <c r="DM1385" i="73"/>
  <c r="DL1385" i="73"/>
  <c r="DK1385" i="73"/>
  <c r="DJ1385" i="73"/>
  <c r="DI1385" i="73"/>
  <c r="DH1385" i="73"/>
  <c r="DG1385" i="73"/>
  <c r="DF1385" i="73"/>
  <c r="DE1385" i="73"/>
  <c r="DD1385" i="73"/>
  <c r="DC1385" i="73"/>
  <c r="DB1385" i="73"/>
  <c r="DA1385" i="73"/>
  <c r="CZ1385" i="73"/>
  <c r="CY1385" i="73"/>
  <c r="CX1385" i="73"/>
  <c r="CW1385" i="73"/>
  <c r="CV1385" i="73"/>
  <c r="CU1385" i="73"/>
  <c r="CT1385" i="73"/>
  <c r="CS1385" i="73"/>
  <c r="CR1385" i="73"/>
  <c r="CQ1385" i="73"/>
  <c r="CP1385" i="73"/>
  <c r="CO1385" i="73"/>
  <c r="CN1385" i="73"/>
  <c r="CM1385" i="73"/>
  <c r="CL1385" i="73"/>
  <c r="CK1385" i="73"/>
  <c r="CJ1385" i="73"/>
  <c r="EK1384" i="73"/>
  <c r="EJ1384" i="73"/>
  <c r="EI1384" i="73"/>
  <c r="EH1384" i="73"/>
  <c r="EG1384" i="73"/>
  <c r="EF1384" i="73"/>
  <c r="EE1384" i="73"/>
  <c r="ED1384" i="73"/>
  <c r="EC1384" i="73"/>
  <c r="EB1384" i="73"/>
  <c r="EA1384" i="73"/>
  <c r="DZ1384" i="73"/>
  <c r="DY1384" i="73"/>
  <c r="DX1384" i="73"/>
  <c r="DW1384" i="73"/>
  <c r="DV1384" i="73"/>
  <c r="DU1384" i="73"/>
  <c r="DT1384" i="73"/>
  <c r="DS1384" i="73"/>
  <c r="DR1384" i="73"/>
  <c r="DQ1384" i="73"/>
  <c r="DP1384" i="73"/>
  <c r="DO1384" i="73"/>
  <c r="DN1384" i="73"/>
  <c r="DM1384" i="73"/>
  <c r="DL1384" i="73"/>
  <c r="DK1384" i="73"/>
  <c r="DJ1384" i="73"/>
  <c r="DI1384" i="73"/>
  <c r="DH1384" i="73"/>
  <c r="DG1384" i="73"/>
  <c r="DF1384" i="73"/>
  <c r="DE1384" i="73"/>
  <c r="DD1384" i="73"/>
  <c r="DC1384" i="73"/>
  <c r="DB1384" i="73"/>
  <c r="DA1384" i="73"/>
  <c r="CZ1384" i="73"/>
  <c r="CY1384" i="73"/>
  <c r="CX1384" i="73"/>
  <c r="CW1384" i="73"/>
  <c r="CV1384" i="73"/>
  <c r="CU1384" i="73"/>
  <c r="CT1384" i="73"/>
  <c r="CS1384" i="73"/>
  <c r="CR1384" i="73"/>
  <c r="CQ1384" i="73"/>
  <c r="CP1384" i="73"/>
  <c r="CO1384" i="73"/>
  <c r="CN1384" i="73"/>
  <c r="CM1384" i="73"/>
  <c r="CL1384" i="73"/>
  <c r="CK1384" i="73"/>
  <c r="CJ1384" i="73"/>
  <c r="EK1383" i="73"/>
  <c r="EJ1383" i="73"/>
  <c r="EI1383" i="73"/>
  <c r="EH1383" i="73"/>
  <c r="EG1383" i="73"/>
  <c r="EF1383" i="73"/>
  <c r="EE1383" i="73"/>
  <c r="ED1383" i="73"/>
  <c r="EC1383" i="73"/>
  <c r="EB1383" i="73"/>
  <c r="EA1383" i="73"/>
  <c r="DZ1383" i="73"/>
  <c r="DY1383" i="73"/>
  <c r="DX1383" i="73"/>
  <c r="DW1383" i="73"/>
  <c r="DV1383" i="73"/>
  <c r="DU1383" i="73"/>
  <c r="DT1383" i="73"/>
  <c r="DS1383" i="73"/>
  <c r="DR1383" i="73"/>
  <c r="DQ1383" i="73"/>
  <c r="DP1383" i="73"/>
  <c r="DO1383" i="73"/>
  <c r="DN1383" i="73"/>
  <c r="DM1383" i="73"/>
  <c r="DL1383" i="73"/>
  <c r="DK1383" i="73"/>
  <c r="DJ1383" i="73"/>
  <c r="DI1383" i="73"/>
  <c r="DH1383" i="73"/>
  <c r="DG1383" i="73"/>
  <c r="DF1383" i="73"/>
  <c r="DE1383" i="73"/>
  <c r="DD1383" i="73"/>
  <c r="DC1383" i="73"/>
  <c r="DB1383" i="73"/>
  <c r="DA1383" i="73"/>
  <c r="CZ1383" i="73"/>
  <c r="CY1383" i="73"/>
  <c r="CX1383" i="73"/>
  <c r="CW1383" i="73"/>
  <c r="CV1383" i="73"/>
  <c r="CU1383" i="73"/>
  <c r="CT1383" i="73"/>
  <c r="CS1383" i="73"/>
  <c r="CR1383" i="73"/>
  <c r="CQ1383" i="73"/>
  <c r="CP1383" i="73"/>
  <c r="CO1383" i="73"/>
  <c r="CN1383" i="73"/>
  <c r="CM1383" i="73"/>
  <c r="CL1383" i="73"/>
  <c r="CK1383" i="73"/>
  <c r="CJ1383" i="73"/>
  <c r="EK1382" i="73"/>
  <c r="EJ1382" i="73"/>
  <c r="EI1382" i="73"/>
  <c r="EH1382" i="73"/>
  <c r="EG1382" i="73"/>
  <c r="EF1382" i="73"/>
  <c r="EE1382" i="73"/>
  <c r="ED1382" i="73"/>
  <c r="EC1382" i="73"/>
  <c r="EB1382" i="73"/>
  <c r="EA1382" i="73"/>
  <c r="DZ1382" i="73"/>
  <c r="DY1382" i="73"/>
  <c r="DX1382" i="73"/>
  <c r="DW1382" i="73"/>
  <c r="DV1382" i="73"/>
  <c r="DU1382" i="73"/>
  <c r="DT1382" i="73"/>
  <c r="DS1382" i="73"/>
  <c r="DR1382" i="73"/>
  <c r="DQ1382" i="73"/>
  <c r="DP1382" i="73"/>
  <c r="DO1382" i="73"/>
  <c r="DN1382" i="73"/>
  <c r="DM1382" i="73"/>
  <c r="DL1382" i="73"/>
  <c r="DK1382" i="73"/>
  <c r="DJ1382" i="73"/>
  <c r="DI1382" i="73"/>
  <c r="DH1382" i="73"/>
  <c r="DG1382" i="73"/>
  <c r="DF1382" i="73"/>
  <c r="DE1382" i="73"/>
  <c r="DD1382" i="73"/>
  <c r="DC1382" i="73"/>
  <c r="DB1382" i="73"/>
  <c r="DA1382" i="73"/>
  <c r="CZ1382" i="73"/>
  <c r="CY1382" i="73"/>
  <c r="CX1382" i="73"/>
  <c r="CW1382" i="73"/>
  <c r="CV1382" i="73"/>
  <c r="CU1382" i="73"/>
  <c r="CT1382" i="73"/>
  <c r="CS1382" i="73"/>
  <c r="CR1382" i="73"/>
  <c r="CQ1382" i="73"/>
  <c r="CP1382" i="73"/>
  <c r="CO1382" i="73"/>
  <c r="CN1382" i="73"/>
  <c r="CM1382" i="73"/>
  <c r="CL1382" i="73"/>
  <c r="CK1382" i="73"/>
  <c r="CJ1382" i="73"/>
  <c r="EK1381" i="73"/>
  <c r="EJ1381" i="73"/>
  <c r="EI1381" i="73"/>
  <c r="EH1381" i="73"/>
  <c r="EG1381" i="73"/>
  <c r="EF1381" i="73"/>
  <c r="EE1381" i="73"/>
  <c r="ED1381" i="73"/>
  <c r="EC1381" i="73"/>
  <c r="EB1381" i="73"/>
  <c r="EA1381" i="73"/>
  <c r="DZ1381" i="73"/>
  <c r="DY1381" i="73"/>
  <c r="DX1381" i="73"/>
  <c r="DW1381" i="73"/>
  <c r="DV1381" i="73"/>
  <c r="DU1381" i="73"/>
  <c r="DT1381" i="73"/>
  <c r="DS1381" i="73"/>
  <c r="DR1381" i="73"/>
  <c r="DQ1381" i="73"/>
  <c r="DP1381" i="73"/>
  <c r="DO1381" i="73"/>
  <c r="DN1381" i="73"/>
  <c r="DM1381" i="73"/>
  <c r="DL1381" i="73"/>
  <c r="DK1381" i="73"/>
  <c r="DJ1381" i="73"/>
  <c r="DI1381" i="73"/>
  <c r="DH1381" i="73"/>
  <c r="DG1381" i="73"/>
  <c r="DF1381" i="73"/>
  <c r="DE1381" i="73"/>
  <c r="DD1381" i="73"/>
  <c r="DC1381" i="73"/>
  <c r="DB1381" i="73"/>
  <c r="DA1381" i="73"/>
  <c r="CZ1381" i="73"/>
  <c r="CY1381" i="73"/>
  <c r="CX1381" i="73"/>
  <c r="CW1381" i="73"/>
  <c r="CV1381" i="73"/>
  <c r="CU1381" i="73"/>
  <c r="CT1381" i="73"/>
  <c r="CS1381" i="73"/>
  <c r="CR1381" i="73"/>
  <c r="CQ1381" i="73"/>
  <c r="CP1381" i="73"/>
  <c r="CO1381" i="73"/>
  <c r="CN1381" i="73"/>
  <c r="CM1381" i="73"/>
  <c r="CL1381" i="73"/>
  <c r="CK1381" i="73"/>
  <c r="CJ1381" i="73"/>
  <c r="EK1380" i="73"/>
  <c r="EJ1380" i="73"/>
  <c r="EI1380" i="73"/>
  <c r="EH1380" i="73"/>
  <c r="EG1380" i="73"/>
  <c r="EF1380" i="73"/>
  <c r="EE1380" i="73"/>
  <c r="ED1380" i="73"/>
  <c r="EC1380" i="73"/>
  <c r="EB1380" i="73"/>
  <c r="EA1380" i="73"/>
  <c r="DZ1380" i="73"/>
  <c r="DY1380" i="73"/>
  <c r="DX1380" i="73"/>
  <c r="DW1380" i="73"/>
  <c r="DV1380" i="73"/>
  <c r="DU1380" i="73"/>
  <c r="DT1380" i="73"/>
  <c r="DS1380" i="73"/>
  <c r="DR1380" i="73"/>
  <c r="DQ1380" i="73"/>
  <c r="DP1380" i="73"/>
  <c r="DO1380" i="73"/>
  <c r="DN1380" i="73"/>
  <c r="DM1380" i="73"/>
  <c r="DL1380" i="73"/>
  <c r="DK1380" i="73"/>
  <c r="DJ1380" i="73"/>
  <c r="DI1380" i="73"/>
  <c r="DH1380" i="73"/>
  <c r="DG1380" i="73"/>
  <c r="DF1380" i="73"/>
  <c r="DE1380" i="73"/>
  <c r="DD1380" i="73"/>
  <c r="DC1380" i="73"/>
  <c r="DB1380" i="73"/>
  <c r="DA1380" i="73"/>
  <c r="CZ1380" i="73"/>
  <c r="CY1380" i="73"/>
  <c r="CX1380" i="73"/>
  <c r="CW1380" i="73"/>
  <c r="CV1380" i="73"/>
  <c r="CU1380" i="73"/>
  <c r="CT1380" i="73"/>
  <c r="CS1380" i="73"/>
  <c r="CR1380" i="73"/>
  <c r="CQ1380" i="73"/>
  <c r="CP1380" i="73"/>
  <c r="CO1380" i="73"/>
  <c r="CN1380" i="73"/>
  <c r="CM1380" i="73"/>
  <c r="CL1380" i="73"/>
  <c r="CK1380" i="73"/>
  <c r="CJ1380" i="73"/>
  <c r="EK1379" i="73"/>
  <c r="EJ1379" i="73"/>
  <c r="EI1379" i="73"/>
  <c r="EH1379" i="73"/>
  <c r="EG1379" i="73"/>
  <c r="EF1379" i="73"/>
  <c r="EE1379" i="73"/>
  <c r="ED1379" i="73"/>
  <c r="EC1379" i="73"/>
  <c r="EB1379" i="73"/>
  <c r="EA1379" i="73"/>
  <c r="DZ1379" i="73"/>
  <c r="DY1379" i="73"/>
  <c r="DX1379" i="73"/>
  <c r="DW1379" i="73"/>
  <c r="DV1379" i="73"/>
  <c r="DU1379" i="73"/>
  <c r="DT1379" i="73"/>
  <c r="DS1379" i="73"/>
  <c r="DR1379" i="73"/>
  <c r="DQ1379" i="73"/>
  <c r="DP1379" i="73"/>
  <c r="DO1379" i="73"/>
  <c r="DN1379" i="73"/>
  <c r="DM1379" i="73"/>
  <c r="DL1379" i="73"/>
  <c r="DK1379" i="73"/>
  <c r="DJ1379" i="73"/>
  <c r="DI1379" i="73"/>
  <c r="DH1379" i="73"/>
  <c r="DG1379" i="73"/>
  <c r="DF1379" i="73"/>
  <c r="DE1379" i="73"/>
  <c r="DD1379" i="73"/>
  <c r="DC1379" i="73"/>
  <c r="DB1379" i="73"/>
  <c r="DA1379" i="73"/>
  <c r="CZ1379" i="73"/>
  <c r="CY1379" i="73"/>
  <c r="CX1379" i="73"/>
  <c r="CW1379" i="73"/>
  <c r="CV1379" i="73"/>
  <c r="CU1379" i="73"/>
  <c r="CT1379" i="73"/>
  <c r="CS1379" i="73"/>
  <c r="CR1379" i="73"/>
  <c r="CQ1379" i="73"/>
  <c r="CP1379" i="73"/>
  <c r="CO1379" i="73"/>
  <c r="CN1379" i="73"/>
  <c r="CM1379" i="73"/>
  <c r="CL1379" i="73"/>
  <c r="CK1379" i="73"/>
  <c r="CJ1379" i="73"/>
  <c r="EK1378" i="73"/>
  <c r="EJ1378" i="73"/>
  <c r="EI1378" i="73"/>
  <c r="EH1378" i="73"/>
  <c r="EG1378" i="73"/>
  <c r="EF1378" i="73"/>
  <c r="EE1378" i="73"/>
  <c r="ED1378" i="73"/>
  <c r="EC1378" i="73"/>
  <c r="EB1378" i="73"/>
  <c r="EA1378" i="73"/>
  <c r="DZ1378" i="73"/>
  <c r="DY1378" i="73"/>
  <c r="DX1378" i="73"/>
  <c r="DW1378" i="73"/>
  <c r="DV1378" i="73"/>
  <c r="DU1378" i="73"/>
  <c r="DT1378" i="73"/>
  <c r="DS1378" i="73"/>
  <c r="DR1378" i="73"/>
  <c r="DQ1378" i="73"/>
  <c r="DP1378" i="73"/>
  <c r="DO1378" i="73"/>
  <c r="DN1378" i="73"/>
  <c r="DM1378" i="73"/>
  <c r="DL1378" i="73"/>
  <c r="DK1378" i="73"/>
  <c r="DJ1378" i="73"/>
  <c r="DI1378" i="73"/>
  <c r="DH1378" i="73"/>
  <c r="DG1378" i="73"/>
  <c r="DF1378" i="73"/>
  <c r="DE1378" i="73"/>
  <c r="DD1378" i="73"/>
  <c r="DC1378" i="73"/>
  <c r="DB1378" i="73"/>
  <c r="DA1378" i="73"/>
  <c r="CZ1378" i="73"/>
  <c r="CY1378" i="73"/>
  <c r="CX1378" i="73"/>
  <c r="CW1378" i="73"/>
  <c r="CV1378" i="73"/>
  <c r="CU1378" i="73"/>
  <c r="CT1378" i="73"/>
  <c r="CS1378" i="73"/>
  <c r="CR1378" i="73"/>
  <c r="CQ1378" i="73"/>
  <c r="CP1378" i="73"/>
  <c r="CO1378" i="73"/>
  <c r="CN1378" i="73"/>
  <c r="CM1378" i="73"/>
  <c r="CL1378" i="73"/>
  <c r="CK1378" i="73"/>
  <c r="CJ1378" i="73"/>
  <c r="EK1377" i="73"/>
  <c r="EJ1377" i="73"/>
  <c r="EI1377" i="73"/>
  <c r="EH1377" i="73"/>
  <c r="EG1377" i="73"/>
  <c r="EF1377" i="73"/>
  <c r="EE1377" i="73"/>
  <c r="ED1377" i="73"/>
  <c r="EC1377" i="73"/>
  <c r="EB1377" i="73"/>
  <c r="EA1377" i="73"/>
  <c r="DZ1377" i="73"/>
  <c r="DY1377" i="73"/>
  <c r="DX1377" i="73"/>
  <c r="DW1377" i="73"/>
  <c r="DV1377" i="73"/>
  <c r="DU1377" i="73"/>
  <c r="DT1377" i="73"/>
  <c r="DS1377" i="73"/>
  <c r="DR1377" i="73"/>
  <c r="DQ1377" i="73"/>
  <c r="DP1377" i="73"/>
  <c r="DO1377" i="73"/>
  <c r="DN1377" i="73"/>
  <c r="DM1377" i="73"/>
  <c r="DL1377" i="73"/>
  <c r="DK1377" i="73"/>
  <c r="DJ1377" i="73"/>
  <c r="DI1377" i="73"/>
  <c r="DH1377" i="73"/>
  <c r="DG1377" i="73"/>
  <c r="DF1377" i="73"/>
  <c r="DE1377" i="73"/>
  <c r="DD1377" i="73"/>
  <c r="DC1377" i="73"/>
  <c r="DB1377" i="73"/>
  <c r="DA1377" i="73"/>
  <c r="CZ1377" i="73"/>
  <c r="CY1377" i="73"/>
  <c r="CX1377" i="73"/>
  <c r="CW1377" i="73"/>
  <c r="CV1377" i="73"/>
  <c r="CU1377" i="73"/>
  <c r="CT1377" i="73"/>
  <c r="CS1377" i="73"/>
  <c r="CR1377" i="73"/>
  <c r="CQ1377" i="73"/>
  <c r="CP1377" i="73"/>
  <c r="CO1377" i="73"/>
  <c r="CN1377" i="73"/>
  <c r="CM1377" i="73"/>
  <c r="CL1377" i="73"/>
  <c r="CK1377" i="73"/>
  <c r="CJ1377" i="73"/>
  <c r="EK1376" i="73"/>
  <c r="EJ1376" i="73"/>
  <c r="EI1376" i="73"/>
  <c r="EH1376" i="73"/>
  <c r="EG1376" i="73"/>
  <c r="EF1376" i="73"/>
  <c r="EE1376" i="73"/>
  <c r="ED1376" i="73"/>
  <c r="EC1376" i="73"/>
  <c r="EB1376" i="73"/>
  <c r="EA1376" i="73"/>
  <c r="DZ1376" i="73"/>
  <c r="DY1376" i="73"/>
  <c r="DX1376" i="73"/>
  <c r="DW1376" i="73"/>
  <c r="DV1376" i="73"/>
  <c r="DU1376" i="73"/>
  <c r="DT1376" i="73"/>
  <c r="DS1376" i="73"/>
  <c r="DR1376" i="73"/>
  <c r="DQ1376" i="73"/>
  <c r="DP1376" i="73"/>
  <c r="DO1376" i="73"/>
  <c r="DN1376" i="73"/>
  <c r="DM1376" i="73"/>
  <c r="DL1376" i="73"/>
  <c r="DK1376" i="73"/>
  <c r="DJ1376" i="73"/>
  <c r="DI1376" i="73"/>
  <c r="DH1376" i="73"/>
  <c r="DG1376" i="73"/>
  <c r="DF1376" i="73"/>
  <c r="DE1376" i="73"/>
  <c r="DD1376" i="73"/>
  <c r="DC1376" i="73"/>
  <c r="DB1376" i="73"/>
  <c r="DA1376" i="73"/>
  <c r="CZ1376" i="73"/>
  <c r="CY1376" i="73"/>
  <c r="CX1376" i="73"/>
  <c r="CW1376" i="73"/>
  <c r="CV1376" i="73"/>
  <c r="CU1376" i="73"/>
  <c r="CT1376" i="73"/>
  <c r="CS1376" i="73"/>
  <c r="CR1376" i="73"/>
  <c r="CQ1376" i="73"/>
  <c r="CP1376" i="73"/>
  <c r="CO1376" i="73"/>
  <c r="CN1376" i="73"/>
  <c r="CM1376" i="73"/>
  <c r="CL1376" i="73"/>
  <c r="CK1376" i="73"/>
  <c r="CJ1376" i="73"/>
  <c r="EK1375" i="73"/>
  <c r="EJ1375" i="73"/>
  <c r="EI1375" i="73"/>
  <c r="EH1375" i="73"/>
  <c r="EG1375" i="73"/>
  <c r="EF1375" i="73"/>
  <c r="EE1375" i="73"/>
  <c r="ED1375" i="73"/>
  <c r="EC1375" i="73"/>
  <c r="EB1375" i="73"/>
  <c r="EA1375" i="73"/>
  <c r="DZ1375" i="73"/>
  <c r="DY1375" i="73"/>
  <c r="DX1375" i="73"/>
  <c r="DW1375" i="73"/>
  <c r="DV1375" i="73"/>
  <c r="DU1375" i="73"/>
  <c r="DT1375" i="73"/>
  <c r="DS1375" i="73"/>
  <c r="DR1375" i="73"/>
  <c r="DQ1375" i="73"/>
  <c r="DP1375" i="73"/>
  <c r="DO1375" i="73"/>
  <c r="DN1375" i="73"/>
  <c r="DM1375" i="73"/>
  <c r="DL1375" i="73"/>
  <c r="DK1375" i="73"/>
  <c r="DJ1375" i="73"/>
  <c r="DI1375" i="73"/>
  <c r="DH1375" i="73"/>
  <c r="DG1375" i="73"/>
  <c r="DF1375" i="73"/>
  <c r="DE1375" i="73"/>
  <c r="DD1375" i="73"/>
  <c r="DC1375" i="73"/>
  <c r="DB1375" i="73"/>
  <c r="DA1375" i="73"/>
  <c r="CZ1375" i="73"/>
  <c r="CY1375" i="73"/>
  <c r="CX1375" i="73"/>
  <c r="CW1375" i="73"/>
  <c r="CV1375" i="73"/>
  <c r="CU1375" i="73"/>
  <c r="CT1375" i="73"/>
  <c r="CS1375" i="73"/>
  <c r="CR1375" i="73"/>
  <c r="CQ1375" i="73"/>
  <c r="CP1375" i="73"/>
  <c r="CO1375" i="73"/>
  <c r="CN1375" i="73"/>
  <c r="CM1375" i="73"/>
  <c r="CL1375" i="73"/>
  <c r="CK1375" i="73"/>
  <c r="CJ1375" i="73"/>
  <c r="EK1374" i="73"/>
  <c r="EJ1374" i="73"/>
  <c r="EI1374" i="73"/>
  <c r="EH1374" i="73"/>
  <c r="EG1374" i="73"/>
  <c r="EF1374" i="73"/>
  <c r="EE1374" i="73"/>
  <c r="ED1374" i="73"/>
  <c r="EC1374" i="73"/>
  <c r="EB1374" i="73"/>
  <c r="EA1374" i="73"/>
  <c r="DZ1374" i="73"/>
  <c r="DY1374" i="73"/>
  <c r="DX1374" i="73"/>
  <c r="DW1374" i="73"/>
  <c r="DV1374" i="73"/>
  <c r="DU1374" i="73"/>
  <c r="DT1374" i="73"/>
  <c r="DS1374" i="73"/>
  <c r="DR1374" i="73"/>
  <c r="DQ1374" i="73"/>
  <c r="DP1374" i="73"/>
  <c r="DO1374" i="73"/>
  <c r="DN1374" i="73"/>
  <c r="DM1374" i="73"/>
  <c r="DL1374" i="73"/>
  <c r="DK1374" i="73"/>
  <c r="DJ1374" i="73"/>
  <c r="DI1374" i="73"/>
  <c r="DH1374" i="73"/>
  <c r="DG1374" i="73"/>
  <c r="DF1374" i="73"/>
  <c r="DE1374" i="73"/>
  <c r="DD1374" i="73"/>
  <c r="DC1374" i="73"/>
  <c r="DB1374" i="73"/>
  <c r="DA1374" i="73"/>
  <c r="CZ1374" i="73"/>
  <c r="CY1374" i="73"/>
  <c r="CX1374" i="73"/>
  <c r="CW1374" i="73"/>
  <c r="CV1374" i="73"/>
  <c r="CU1374" i="73"/>
  <c r="CT1374" i="73"/>
  <c r="CS1374" i="73"/>
  <c r="CR1374" i="73"/>
  <c r="CQ1374" i="73"/>
  <c r="CP1374" i="73"/>
  <c r="CO1374" i="73"/>
  <c r="CN1374" i="73"/>
  <c r="CM1374" i="73"/>
  <c r="CL1374" i="73"/>
  <c r="CK1374" i="73"/>
  <c r="CJ1374" i="73"/>
  <c r="EK1373" i="73"/>
  <c r="EJ1373" i="73"/>
  <c r="EI1373" i="73"/>
  <c r="EH1373" i="73"/>
  <c r="EG1373" i="73"/>
  <c r="EF1373" i="73"/>
  <c r="EE1373" i="73"/>
  <c r="ED1373" i="73"/>
  <c r="EC1373" i="73"/>
  <c r="EB1373" i="73"/>
  <c r="EA1373" i="73"/>
  <c r="DZ1373" i="73"/>
  <c r="DY1373" i="73"/>
  <c r="DX1373" i="73"/>
  <c r="DW1373" i="73"/>
  <c r="DV1373" i="73"/>
  <c r="DU1373" i="73"/>
  <c r="DT1373" i="73"/>
  <c r="DS1373" i="73"/>
  <c r="DR1373" i="73"/>
  <c r="DQ1373" i="73"/>
  <c r="DP1373" i="73"/>
  <c r="DO1373" i="73"/>
  <c r="DN1373" i="73"/>
  <c r="DM1373" i="73"/>
  <c r="DL1373" i="73"/>
  <c r="DK1373" i="73"/>
  <c r="DJ1373" i="73"/>
  <c r="DI1373" i="73"/>
  <c r="DH1373" i="73"/>
  <c r="DG1373" i="73"/>
  <c r="DF1373" i="73"/>
  <c r="DE1373" i="73"/>
  <c r="DD1373" i="73"/>
  <c r="DC1373" i="73"/>
  <c r="DB1373" i="73"/>
  <c r="DA1373" i="73"/>
  <c r="CZ1373" i="73"/>
  <c r="CY1373" i="73"/>
  <c r="CX1373" i="73"/>
  <c r="CW1373" i="73"/>
  <c r="CV1373" i="73"/>
  <c r="CU1373" i="73"/>
  <c r="CT1373" i="73"/>
  <c r="CS1373" i="73"/>
  <c r="CR1373" i="73"/>
  <c r="CQ1373" i="73"/>
  <c r="CP1373" i="73"/>
  <c r="CO1373" i="73"/>
  <c r="CN1373" i="73"/>
  <c r="CM1373" i="73"/>
  <c r="CL1373" i="73"/>
  <c r="CK1373" i="73"/>
  <c r="CJ1373" i="73"/>
  <c r="EK1372" i="73"/>
  <c r="EJ1372" i="73"/>
  <c r="EI1372" i="73"/>
  <c r="EH1372" i="73"/>
  <c r="EG1372" i="73"/>
  <c r="EF1372" i="73"/>
  <c r="EE1372" i="73"/>
  <c r="ED1372" i="73"/>
  <c r="EC1372" i="73"/>
  <c r="EB1372" i="73"/>
  <c r="EA1372" i="73"/>
  <c r="DZ1372" i="73"/>
  <c r="DY1372" i="73"/>
  <c r="DX1372" i="73"/>
  <c r="DW1372" i="73"/>
  <c r="DV1372" i="73"/>
  <c r="DU1372" i="73"/>
  <c r="DT1372" i="73"/>
  <c r="DS1372" i="73"/>
  <c r="DR1372" i="73"/>
  <c r="DQ1372" i="73"/>
  <c r="DP1372" i="73"/>
  <c r="DO1372" i="73"/>
  <c r="DN1372" i="73"/>
  <c r="DM1372" i="73"/>
  <c r="DL1372" i="73"/>
  <c r="DK1372" i="73"/>
  <c r="DJ1372" i="73"/>
  <c r="DI1372" i="73"/>
  <c r="DH1372" i="73"/>
  <c r="DG1372" i="73"/>
  <c r="DF1372" i="73"/>
  <c r="DE1372" i="73"/>
  <c r="DD1372" i="73"/>
  <c r="DC1372" i="73"/>
  <c r="DB1372" i="73"/>
  <c r="DA1372" i="73"/>
  <c r="CZ1372" i="73"/>
  <c r="CY1372" i="73"/>
  <c r="CX1372" i="73"/>
  <c r="CW1372" i="73"/>
  <c r="CV1372" i="73"/>
  <c r="CU1372" i="73"/>
  <c r="CT1372" i="73"/>
  <c r="CS1372" i="73"/>
  <c r="CR1372" i="73"/>
  <c r="CQ1372" i="73"/>
  <c r="CP1372" i="73"/>
  <c r="CO1372" i="73"/>
  <c r="CN1372" i="73"/>
  <c r="CM1372" i="73"/>
  <c r="CL1372" i="73"/>
  <c r="CK1372" i="73"/>
  <c r="CJ1372" i="73"/>
  <c r="EK1371" i="73"/>
  <c r="EJ1371" i="73"/>
  <c r="EI1371" i="73"/>
  <c r="EH1371" i="73"/>
  <c r="EG1371" i="73"/>
  <c r="EF1371" i="73"/>
  <c r="EE1371" i="73"/>
  <c r="ED1371" i="73"/>
  <c r="EC1371" i="73"/>
  <c r="EB1371" i="73"/>
  <c r="EA1371" i="73"/>
  <c r="DZ1371" i="73"/>
  <c r="DY1371" i="73"/>
  <c r="DX1371" i="73"/>
  <c r="DW1371" i="73"/>
  <c r="DV1371" i="73"/>
  <c r="DU1371" i="73"/>
  <c r="DT1371" i="73"/>
  <c r="DS1371" i="73"/>
  <c r="DR1371" i="73"/>
  <c r="DQ1371" i="73"/>
  <c r="DP1371" i="73"/>
  <c r="DO1371" i="73"/>
  <c r="DN1371" i="73"/>
  <c r="DM1371" i="73"/>
  <c r="DL1371" i="73"/>
  <c r="DK1371" i="73"/>
  <c r="DJ1371" i="73"/>
  <c r="DI1371" i="73"/>
  <c r="DH1371" i="73"/>
  <c r="DG1371" i="73"/>
  <c r="DF1371" i="73"/>
  <c r="DE1371" i="73"/>
  <c r="DD1371" i="73"/>
  <c r="DC1371" i="73"/>
  <c r="DB1371" i="73"/>
  <c r="DA1371" i="73"/>
  <c r="CZ1371" i="73"/>
  <c r="CY1371" i="73"/>
  <c r="CX1371" i="73"/>
  <c r="CW1371" i="73"/>
  <c r="CV1371" i="73"/>
  <c r="CU1371" i="73"/>
  <c r="CT1371" i="73"/>
  <c r="CS1371" i="73"/>
  <c r="CR1371" i="73"/>
  <c r="CQ1371" i="73"/>
  <c r="CP1371" i="73"/>
  <c r="CO1371" i="73"/>
  <c r="CN1371" i="73"/>
  <c r="CM1371" i="73"/>
  <c r="CL1371" i="73"/>
  <c r="CK1371" i="73"/>
  <c r="CJ1371" i="73"/>
  <c r="EK1370" i="73"/>
  <c r="EJ1370" i="73"/>
  <c r="EI1370" i="73"/>
  <c r="EH1370" i="73"/>
  <c r="EG1370" i="73"/>
  <c r="EF1370" i="73"/>
  <c r="EE1370" i="73"/>
  <c r="ED1370" i="73"/>
  <c r="EC1370" i="73"/>
  <c r="EB1370" i="73"/>
  <c r="EA1370" i="73"/>
  <c r="DZ1370" i="73"/>
  <c r="DY1370" i="73"/>
  <c r="DX1370" i="73"/>
  <c r="DW1370" i="73"/>
  <c r="DV1370" i="73"/>
  <c r="DU1370" i="73"/>
  <c r="DT1370" i="73"/>
  <c r="DS1370" i="73"/>
  <c r="DR1370" i="73"/>
  <c r="DQ1370" i="73"/>
  <c r="DP1370" i="73"/>
  <c r="DO1370" i="73"/>
  <c r="DN1370" i="73"/>
  <c r="DM1370" i="73"/>
  <c r="DL1370" i="73"/>
  <c r="DK1370" i="73"/>
  <c r="DJ1370" i="73"/>
  <c r="DI1370" i="73"/>
  <c r="DH1370" i="73"/>
  <c r="DG1370" i="73"/>
  <c r="DF1370" i="73"/>
  <c r="DE1370" i="73"/>
  <c r="DD1370" i="73"/>
  <c r="DC1370" i="73"/>
  <c r="DB1370" i="73"/>
  <c r="DA1370" i="73"/>
  <c r="CZ1370" i="73"/>
  <c r="CY1370" i="73"/>
  <c r="CX1370" i="73"/>
  <c r="CW1370" i="73"/>
  <c r="CV1370" i="73"/>
  <c r="CU1370" i="73"/>
  <c r="CT1370" i="73"/>
  <c r="CS1370" i="73"/>
  <c r="CR1370" i="73"/>
  <c r="CQ1370" i="73"/>
  <c r="CP1370" i="73"/>
  <c r="CO1370" i="73"/>
  <c r="CN1370" i="73"/>
  <c r="CM1370" i="73"/>
  <c r="CL1370" i="73"/>
  <c r="CK1370" i="73"/>
  <c r="CJ1370" i="73"/>
  <c r="EK1369" i="73"/>
  <c r="EJ1369" i="73"/>
  <c r="EI1369" i="73"/>
  <c r="EH1369" i="73"/>
  <c r="EG1369" i="73"/>
  <c r="EF1369" i="73"/>
  <c r="EE1369" i="73"/>
  <c r="ED1369" i="73"/>
  <c r="EC1369" i="73"/>
  <c r="EB1369" i="73"/>
  <c r="EA1369" i="73"/>
  <c r="DZ1369" i="73"/>
  <c r="DY1369" i="73"/>
  <c r="DX1369" i="73"/>
  <c r="DW1369" i="73"/>
  <c r="DV1369" i="73"/>
  <c r="DU1369" i="73"/>
  <c r="DT1369" i="73"/>
  <c r="DS1369" i="73"/>
  <c r="DR1369" i="73"/>
  <c r="DQ1369" i="73"/>
  <c r="DP1369" i="73"/>
  <c r="DO1369" i="73"/>
  <c r="DN1369" i="73"/>
  <c r="DM1369" i="73"/>
  <c r="DL1369" i="73"/>
  <c r="DK1369" i="73"/>
  <c r="DJ1369" i="73"/>
  <c r="DI1369" i="73"/>
  <c r="DH1369" i="73"/>
  <c r="DG1369" i="73"/>
  <c r="DF1369" i="73"/>
  <c r="DE1369" i="73"/>
  <c r="DD1369" i="73"/>
  <c r="DC1369" i="73"/>
  <c r="DB1369" i="73"/>
  <c r="DA1369" i="73"/>
  <c r="CZ1369" i="73"/>
  <c r="CY1369" i="73"/>
  <c r="CX1369" i="73"/>
  <c r="CW1369" i="73"/>
  <c r="CV1369" i="73"/>
  <c r="CU1369" i="73"/>
  <c r="CT1369" i="73"/>
  <c r="CS1369" i="73"/>
  <c r="CR1369" i="73"/>
  <c r="CQ1369" i="73"/>
  <c r="CP1369" i="73"/>
  <c r="CO1369" i="73"/>
  <c r="CN1369" i="73"/>
  <c r="CM1369" i="73"/>
  <c r="CL1369" i="73"/>
  <c r="CK1369" i="73"/>
  <c r="CJ1369" i="73"/>
  <c r="EK1368" i="73"/>
  <c r="EJ1368" i="73"/>
  <c r="EI1368" i="73"/>
  <c r="EH1368" i="73"/>
  <c r="EG1368" i="73"/>
  <c r="EF1368" i="73"/>
  <c r="EE1368" i="73"/>
  <c r="ED1368" i="73"/>
  <c r="EC1368" i="73"/>
  <c r="EB1368" i="73"/>
  <c r="EA1368" i="73"/>
  <c r="DZ1368" i="73"/>
  <c r="DY1368" i="73"/>
  <c r="DX1368" i="73"/>
  <c r="DW1368" i="73"/>
  <c r="DV1368" i="73"/>
  <c r="DU1368" i="73"/>
  <c r="DT1368" i="73"/>
  <c r="DS1368" i="73"/>
  <c r="DR1368" i="73"/>
  <c r="DQ1368" i="73"/>
  <c r="DP1368" i="73"/>
  <c r="DO1368" i="73"/>
  <c r="DN1368" i="73"/>
  <c r="DM1368" i="73"/>
  <c r="DL1368" i="73"/>
  <c r="DK1368" i="73"/>
  <c r="DJ1368" i="73"/>
  <c r="DI1368" i="73"/>
  <c r="DH1368" i="73"/>
  <c r="DG1368" i="73"/>
  <c r="DF1368" i="73"/>
  <c r="DE1368" i="73"/>
  <c r="DD1368" i="73"/>
  <c r="DC1368" i="73"/>
  <c r="DB1368" i="73"/>
  <c r="DA1368" i="73"/>
  <c r="CZ1368" i="73"/>
  <c r="CY1368" i="73"/>
  <c r="CX1368" i="73"/>
  <c r="CW1368" i="73"/>
  <c r="CV1368" i="73"/>
  <c r="CU1368" i="73"/>
  <c r="CT1368" i="73"/>
  <c r="CS1368" i="73"/>
  <c r="CR1368" i="73"/>
  <c r="CQ1368" i="73"/>
  <c r="CP1368" i="73"/>
  <c r="CO1368" i="73"/>
  <c r="CN1368" i="73"/>
  <c r="CM1368" i="73"/>
  <c r="CL1368" i="73"/>
  <c r="CK1368" i="73"/>
  <c r="CJ1368" i="73"/>
  <c r="EK1367" i="73"/>
  <c r="EJ1367" i="73"/>
  <c r="EI1367" i="73"/>
  <c r="EH1367" i="73"/>
  <c r="EG1367" i="73"/>
  <c r="EF1367" i="73"/>
  <c r="EE1367" i="73"/>
  <c r="ED1367" i="73"/>
  <c r="EC1367" i="73"/>
  <c r="EB1367" i="73"/>
  <c r="EA1367" i="73"/>
  <c r="DZ1367" i="73"/>
  <c r="DY1367" i="73"/>
  <c r="DX1367" i="73"/>
  <c r="DW1367" i="73"/>
  <c r="DV1367" i="73"/>
  <c r="DU1367" i="73"/>
  <c r="DT1367" i="73"/>
  <c r="DS1367" i="73"/>
  <c r="DR1367" i="73"/>
  <c r="DQ1367" i="73"/>
  <c r="DP1367" i="73"/>
  <c r="DO1367" i="73"/>
  <c r="DN1367" i="73"/>
  <c r="DM1367" i="73"/>
  <c r="DL1367" i="73"/>
  <c r="DK1367" i="73"/>
  <c r="DJ1367" i="73"/>
  <c r="DI1367" i="73"/>
  <c r="DH1367" i="73"/>
  <c r="DG1367" i="73"/>
  <c r="DF1367" i="73"/>
  <c r="DE1367" i="73"/>
  <c r="DD1367" i="73"/>
  <c r="DC1367" i="73"/>
  <c r="DB1367" i="73"/>
  <c r="DA1367" i="73"/>
  <c r="CZ1367" i="73"/>
  <c r="CY1367" i="73"/>
  <c r="CX1367" i="73"/>
  <c r="CW1367" i="73"/>
  <c r="CV1367" i="73"/>
  <c r="CU1367" i="73"/>
  <c r="CT1367" i="73"/>
  <c r="CS1367" i="73"/>
  <c r="CR1367" i="73"/>
  <c r="CQ1367" i="73"/>
  <c r="CP1367" i="73"/>
  <c r="CO1367" i="73"/>
  <c r="CN1367" i="73"/>
  <c r="CM1367" i="73"/>
  <c r="CL1367" i="73"/>
  <c r="CK1367" i="73"/>
  <c r="CJ1367" i="73"/>
  <c r="EK1366" i="73"/>
  <c r="EJ1366" i="73"/>
  <c r="EI1366" i="73"/>
  <c r="EH1366" i="73"/>
  <c r="EG1366" i="73"/>
  <c r="EF1366" i="73"/>
  <c r="EE1366" i="73"/>
  <c r="ED1366" i="73"/>
  <c r="EC1366" i="73"/>
  <c r="EB1366" i="73"/>
  <c r="EA1366" i="73"/>
  <c r="DZ1366" i="73"/>
  <c r="DY1366" i="73"/>
  <c r="DX1366" i="73"/>
  <c r="DW1366" i="73"/>
  <c r="DV1366" i="73"/>
  <c r="DU1366" i="73"/>
  <c r="DT1366" i="73"/>
  <c r="DS1366" i="73"/>
  <c r="DR1366" i="73"/>
  <c r="DQ1366" i="73"/>
  <c r="DP1366" i="73"/>
  <c r="DO1366" i="73"/>
  <c r="DN1366" i="73"/>
  <c r="DM1366" i="73"/>
  <c r="DL1366" i="73"/>
  <c r="DK1366" i="73"/>
  <c r="DJ1366" i="73"/>
  <c r="DI1366" i="73"/>
  <c r="DH1366" i="73"/>
  <c r="DG1366" i="73"/>
  <c r="DF1366" i="73"/>
  <c r="DE1366" i="73"/>
  <c r="DD1366" i="73"/>
  <c r="DC1366" i="73"/>
  <c r="DB1366" i="73"/>
  <c r="DA1366" i="73"/>
  <c r="CZ1366" i="73"/>
  <c r="CY1366" i="73"/>
  <c r="CX1366" i="73"/>
  <c r="CW1366" i="73"/>
  <c r="CV1366" i="73"/>
  <c r="CU1366" i="73"/>
  <c r="CT1366" i="73"/>
  <c r="CS1366" i="73"/>
  <c r="CR1366" i="73"/>
  <c r="CQ1366" i="73"/>
  <c r="CP1366" i="73"/>
  <c r="CO1366" i="73"/>
  <c r="CN1366" i="73"/>
  <c r="CM1366" i="73"/>
  <c r="CL1366" i="73"/>
  <c r="CK1366" i="73"/>
  <c r="CJ1366" i="73"/>
  <c r="EK1365" i="73"/>
  <c r="EJ1365" i="73"/>
  <c r="EI1365" i="73"/>
  <c r="EH1365" i="73"/>
  <c r="EG1365" i="73"/>
  <c r="EF1365" i="73"/>
  <c r="EE1365" i="73"/>
  <c r="ED1365" i="73"/>
  <c r="EC1365" i="73"/>
  <c r="EB1365" i="73"/>
  <c r="EA1365" i="73"/>
  <c r="DZ1365" i="73"/>
  <c r="DY1365" i="73"/>
  <c r="DX1365" i="73"/>
  <c r="DW1365" i="73"/>
  <c r="DV1365" i="73"/>
  <c r="DU1365" i="73"/>
  <c r="DT1365" i="73"/>
  <c r="DS1365" i="73"/>
  <c r="DR1365" i="73"/>
  <c r="DQ1365" i="73"/>
  <c r="DP1365" i="73"/>
  <c r="DO1365" i="73"/>
  <c r="DN1365" i="73"/>
  <c r="DM1365" i="73"/>
  <c r="DL1365" i="73"/>
  <c r="DK1365" i="73"/>
  <c r="DJ1365" i="73"/>
  <c r="DI1365" i="73"/>
  <c r="DH1365" i="73"/>
  <c r="DG1365" i="73"/>
  <c r="DF1365" i="73"/>
  <c r="DE1365" i="73"/>
  <c r="DD1365" i="73"/>
  <c r="DC1365" i="73"/>
  <c r="DB1365" i="73"/>
  <c r="DA1365" i="73"/>
  <c r="CZ1365" i="73"/>
  <c r="CY1365" i="73"/>
  <c r="CX1365" i="73"/>
  <c r="CW1365" i="73"/>
  <c r="CV1365" i="73"/>
  <c r="CU1365" i="73"/>
  <c r="CT1365" i="73"/>
  <c r="CS1365" i="73"/>
  <c r="CR1365" i="73"/>
  <c r="CQ1365" i="73"/>
  <c r="CP1365" i="73"/>
  <c r="CO1365" i="73"/>
  <c r="CN1365" i="73"/>
  <c r="CM1365" i="73"/>
  <c r="CL1365" i="73"/>
  <c r="CK1365" i="73"/>
  <c r="CJ1365" i="73"/>
  <c r="EK1364" i="73"/>
  <c r="EJ1364" i="73"/>
  <c r="EI1364" i="73"/>
  <c r="EH1364" i="73"/>
  <c r="EG1364" i="73"/>
  <c r="EF1364" i="73"/>
  <c r="EE1364" i="73"/>
  <c r="ED1364" i="73"/>
  <c r="EC1364" i="73"/>
  <c r="EB1364" i="73"/>
  <c r="EA1364" i="73"/>
  <c r="DZ1364" i="73"/>
  <c r="DY1364" i="73"/>
  <c r="DX1364" i="73"/>
  <c r="DW1364" i="73"/>
  <c r="DV1364" i="73"/>
  <c r="DU1364" i="73"/>
  <c r="DT1364" i="73"/>
  <c r="DS1364" i="73"/>
  <c r="DR1364" i="73"/>
  <c r="DQ1364" i="73"/>
  <c r="DP1364" i="73"/>
  <c r="DO1364" i="73"/>
  <c r="DN1364" i="73"/>
  <c r="DM1364" i="73"/>
  <c r="DL1364" i="73"/>
  <c r="DK1364" i="73"/>
  <c r="DJ1364" i="73"/>
  <c r="DI1364" i="73"/>
  <c r="DH1364" i="73"/>
  <c r="DG1364" i="73"/>
  <c r="DF1364" i="73"/>
  <c r="DE1364" i="73"/>
  <c r="DD1364" i="73"/>
  <c r="DC1364" i="73"/>
  <c r="DB1364" i="73"/>
  <c r="DA1364" i="73"/>
  <c r="CZ1364" i="73"/>
  <c r="CY1364" i="73"/>
  <c r="CX1364" i="73"/>
  <c r="CW1364" i="73"/>
  <c r="CV1364" i="73"/>
  <c r="CU1364" i="73"/>
  <c r="CT1364" i="73"/>
  <c r="CS1364" i="73"/>
  <c r="CR1364" i="73"/>
  <c r="CQ1364" i="73"/>
  <c r="CP1364" i="73"/>
  <c r="CO1364" i="73"/>
  <c r="CN1364" i="73"/>
  <c r="CM1364" i="73"/>
  <c r="CL1364" i="73"/>
  <c r="CK1364" i="73"/>
  <c r="CJ1364" i="73"/>
  <c r="EK1363" i="73"/>
  <c r="EJ1363" i="73"/>
  <c r="EI1363" i="73"/>
  <c r="EH1363" i="73"/>
  <c r="EG1363" i="73"/>
  <c r="EF1363" i="73"/>
  <c r="EE1363" i="73"/>
  <c r="ED1363" i="73"/>
  <c r="EC1363" i="73"/>
  <c r="EB1363" i="73"/>
  <c r="EA1363" i="73"/>
  <c r="DZ1363" i="73"/>
  <c r="DY1363" i="73"/>
  <c r="DX1363" i="73"/>
  <c r="DW1363" i="73"/>
  <c r="DV1363" i="73"/>
  <c r="DU1363" i="73"/>
  <c r="DT1363" i="73"/>
  <c r="DS1363" i="73"/>
  <c r="DR1363" i="73"/>
  <c r="DQ1363" i="73"/>
  <c r="DP1363" i="73"/>
  <c r="DO1363" i="73"/>
  <c r="DN1363" i="73"/>
  <c r="DM1363" i="73"/>
  <c r="DL1363" i="73"/>
  <c r="DK1363" i="73"/>
  <c r="DJ1363" i="73"/>
  <c r="DI1363" i="73"/>
  <c r="DH1363" i="73"/>
  <c r="DG1363" i="73"/>
  <c r="DF1363" i="73"/>
  <c r="DE1363" i="73"/>
  <c r="DD1363" i="73"/>
  <c r="DC1363" i="73"/>
  <c r="DB1363" i="73"/>
  <c r="DA1363" i="73"/>
  <c r="CZ1363" i="73"/>
  <c r="CY1363" i="73"/>
  <c r="CX1363" i="73"/>
  <c r="CW1363" i="73"/>
  <c r="CV1363" i="73"/>
  <c r="CU1363" i="73"/>
  <c r="CT1363" i="73"/>
  <c r="CS1363" i="73"/>
  <c r="CR1363" i="73"/>
  <c r="CQ1363" i="73"/>
  <c r="CP1363" i="73"/>
  <c r="CO1363" i="73"/>
  <c r="CN1363" i="73"/>
  <c r="CM1363" i="73"/>
  <c r="CL1363" i="73"/>
  <c r="CK1363" i="73"/>
  <c r="CJ1363" i="73"/>
  <c r="EK1362" i="73"/>
  <c r="EJ1362" i="73"/>
  <c r="EI1362" i="73"/>
  <c r="EH1362" i="73"/>
  <c r="EG1362" i="73"/>
  <c r="EF1362" i="73"/>
  <c r="EE1362" i="73"/>
  <c r="ED1362" i="73"/>
  <c r="EC1362" i="73"/>
  <c r="EB1362" i="73"/>
  <c r="EA1362" i="73"/>
  <c r="DZ1362" i="73"/>
  <c r="DY1362" i="73"/>
  <c r="DX1362" i="73"/>
  <c r="DW1362" i="73"/>
  <c r="DV1362" i="73"/>
  <c r="DU1362" i="73"/>
  <c r="DT1362" i="73"/>
  <c r="DS1362" i="73"/>
  <c r="DR1362" i="73"/>
  <c r="DQ1362" i="73"/>
  <c r="DP1362" i="73"/>
  <c r="DO1362" i="73"/>
  <c r="DN1362" i="73"/>
  <c r="DM1362" i="73"/>
  <c r="DL1362" i="73"/>
  <c r="DK1362" i="73"/>
  <c r="DJ1362" i="73"/>
  <c r="DI1362" i="73"/>
  <c r="DH1362" i="73"/>
  <c r="DG1362" i="73"/>
  <c r="DF1362" i="73"/>
  <c r="DE1362" i="73"/>
  <c r="DD1362" i="73"/>
  <c r="DC1362" i="73"/>
  <c r="DB1362" i="73"/>
  <c r="DA1362" i="73"/>
  <c r="CZ1362" i="73"/>
  <c r="CY1362" i="73"/>
  <c r="CX1362" i="73"/>
  <c r="CW1362" i="73"/>
  <c r="CV1362" i="73"/>
  <c r="CU1362" i="73"/>
  <c r="CT1362" i="73"/>
  <c r="CS1362" i="73"/>
  <c r="CR1362" i="73"/>
  <c r="CQ1362" i="73"/>
  <c r="CP1362" i="73"/>
  <c r="CO1362" i="73"/>
  <c r="CN1362" i="73"/>
  <c r="CM1362" i="73"/>
  <c r="CL1362" i="73"/>
  <c r="CK1362" i="73"/>
  <c r="CJ1362" i="73"/>
  <c r="EK1361" i="73"/>
  <c r="EJ1361" i="73"/>
  <c r="EI1361" i="73"/>
  <c r="EH1361" i="73"/>
  <c r="EG1361" i="73"/>
  <c r="EF1361" i="73"/>
  <c r="EE1361" i="73"/>
  <c r="ED1361" i="73"/>
  <c r="EC1361" i="73"/>
  <c r="EB1361" i="73"/>
  <c r="EA1361" i="73"/>
  <c r="DZ1361" i="73"/>
  <c r="DY1361" i="73"/>
  <c r="DX1361" i="73"/>
  <c r="DW1361" i="73"/>
  <c r="DV1361" i="73"/>
  <c r="DU1361" i="73"/>
  <c r="DT1361" i="73"/>
  <c r="DS1361" i="73"/>
  <c r="DR1361" i="73"/>
  <c r="DQ1361" i="73"/>
  <c r="DP1361" i="73"/>
  <c r="DO1361" i="73"/>
  <c r="DN1361" i="73"/>
  <c r="DM1361" i="73"/>
  <c r="DL1361" i="73"/>
  <c r="DK1361" i="73"/>
  <c r="DJ1361" i="73"/>
  <c r="DI1361" i="73"/>
  <c r="DH1361" i="73"/>
  <c r="DG1361" i="73"/>
  <c r="DF1361" i="73"/>
  <c r="DE1361" i="73"/>
  <c r="DD1361" i="73"/>
  <c r="DC1361" i="73"/>
  <c r="DB1361" i="73"/>
  <c r="DA1361" i="73"/>
  <c r="CZ1361" i="73"/>
  <c r="CY1361" i="73"/>
  <c r="CX1361" i="73"/>
  <c r="CW1361" i="73"/>
  <c r="CV1361" i="73"/>
  <c r="CU1361" i="73"/>
  <c r="CT1361" i="73"/>
  <c r="CS1361" i="73"/>
  <c r="CR1361" i="73"/>
  <c r="CQ1361" i="73"/>
  <c r="CP1361" i="73"/>
  <c r="CO1361" i="73"/>
  <c r="CN1361" i="73"/>
  <c r="CM1361" i="73"/>
  <c r="CL1361" i="73"/>
  <c r="CK1361" i="73"/>
  <c r="CJ1361" i="73"/>
  <c r="EK1360" i="73"/>
  <c r="EJ1360" i="73"/>
  <c r="EI1360" i="73"/>
  <c r="EH1360" i="73"/>
  <c r="EG1360" i="73"/>
  <c r="EF1360" i="73"/>
  <c r="EE1360" i="73"/>
  <c r="ED1360" i="73"/>
  <c r="EC1360" i="73"/>
  <c r="EB1360" i="73"/>
  <c r="EA1360" i="73"/>
  <c r="DZ1360" i="73"/>
  <c r="DY1360" i="73"/>
  <c r="DX1360" i="73"/>
  <c r="DW1360" i="73"/>
  <c r="DV1360" i="73"/>
  <c r="DU1360" i="73"/>
  <c r="DT1360" i="73"/>
  <c r="DS1360" i="73"/>
  <c r="DR1360" i="73"/>
  <c r="DQ1360" i="73"/>
  <c r="DP1360" i="73"/>
  <c r="DO1360" i="73"/>
  <c r="DN1360" i="73"/>
  <c r="DM1360" i="73"/>
  <c r="DL1360" i="73"/>
  <c r="DK1360" i="73"/>
  <c r="DJ1360" i="73"/>
  <c r="DI1360" i="73"/>
  <c r="DH1360" i="73"/>
  <c r="DG1360" i="73"/>
  <c r="DF1360" i="73"/>
  <c r="DE1360" i="73"/>
  <c r="DD1360" i="73"/>
  <c r="DC1360" i="73"/>
  <c r="DB1360" i="73"/>
  <c r="DA1360" i="73"/>
  <c r="CZ1360" i="73"/>
  <c r="CY1360" i="73"/>
  <c r="CX1360" i="73"/>
  <c r="CW1360" i="73"/>
  <c r="CV1360" i="73"/>
  <c r="CU1360" i="73"/>
  <c r="CT1360" i="73"/>
  <c r="CS1360" i="73"/>
  <c r="CR1360" i="73"/>
  <c r="CQ1360" i="73"/>
  <c r="CP1360" i="73"/>
  <c r="CO1360" i="73"/>
  <c r="CN1360" i="73"/>
  <c r="CM1360" i="73"/>
  <c r="CL1360" i="73"/>
  <c r="CK1360" i="73"/>
  <c r="CJ1360" i="73"/>
  <c r="EK1359" i="73"/>
  <c r="EJ1359" i="73"/>
  <c r="EI1359" i="73"/>
  <c r="EH1359" i="73"/>
  <c r="EG1359" i="73"/>
  <c r="EF1359" i="73"/>
  <c r="EE1359" i="73"/>
  <c r="ED1359" i="73"/>
  <c r="EC1359" i="73"/>
  <c r="EB1359" i="73"/>
  <c r="EA1359" i="73"/>
  <c r="DZ1359" i="73"/>
  <c r="DY1359" i="73"/>
  <c r="DX1359" i="73"/>
  <c r="DW1359" i="73"/>
  <c r="DV1359" i="73"/>
  <c r="DU1359" i="73"/>
  <c r="DT1359" i="73"/>
  <c r="DS1359" i="73"/>
  <c r="DR1359" i="73"/>
  <c r="DQ1359" i="73"/>
  <c r="DP1359" i="73"/>
  <c r="DO1359" i="73"/>
  <c r="DN1359" i="73"/>
  <c r="DM1359" i="73"/>
  <c r="DL1359" i="73"/>
  <c r="DK1359" i="73"/>
  <c r="DJ1359" i="73"/>
  <c r="DI1359" i="73"/>
  <c r="DH1359" i="73"/>
  <c r="DG1359" i="73"/>
  <c r="DF1359" i="73"/>
  <c r="DE1359" i="73"/>
  <c r="DD1359" i="73"/>
  <c r="DC1359" i="73"/>
  <c r="DB1359" i="73"/>
  <c r="DA1359" i="73"/>
  <c r="CZ1359" i="73"/>
  <c r="CY1359" i="73"/>
  <c r="CX1359" i="73"/>
  <c r="CW1359" i="73"/>
  <c r="CV1359" i="73"/>
  <c r="CU1359" i="73"/>
  <c r="CT1359" i="73"/>
  <c r="CS1359" i="73"/>
  <c r="CR1359" i="73"/>
  <c r="CQ1359" i="73"/>
  <c r="CP1359" i="73"/>
  <c r="CO1359" i="73"/>
  <c r="CN1359" i="73"/>
  <c r="CM1359" i="73"/>
  <c r="CL1359" i="73"/>
  <c r="CK1359" i="73"/>
  <c r="CJ1359" i="73"/>
  <c r="EK1358" i="73"/>
  <c r="EJ1358" i="73"/>
  <c r="EI1358" i="73"/>
  <c r="EH1358" i="73"/>
  <c r="EG1358" i="73"/>
  <c r="EF1358" i="73"/>
  <c r="EE1358" i="73"/>
  <c r="ED1358" i="73"/>
  <c r="EC1358" i="73"/>
  <c r="EB1358" i="73"/>
  <c r="EA1358" i="73"/>
  <c r="DZ1358" i="73"/>
  <c r="DY1358" i="73"/>
  <c r="DX1358" i="73"/>
  <c r="DW1358" i="73"/>
  <c r="DV1358" i="73"/>
  <c r="DU1358" i="73"/>
  <c r="DT1358" i="73"/>
  <c r="DS1358" i="73"/>
  <c r="DR1358" i="73"/>
  <c r="DQ1358" i="73"/>
  <c r="DP1358" i="73"/>
  <c r="DO1358" i="73"/>
  <c r="DN1358" i="73"/>
  <c r="DM1358" i="73"/>
  <c r="DL1358" i="73"/>
  <c r="DK1358" i="73"/>
  <c r="DJ1358" i="73"/>
  <c r="DI1358" i="73"/>
  <c r="DH1358" i="73"/>
  <c r="DG1358" i="73"/>
  <c r="DF1358" i="73"/>
  <c r="DE1358" i="73"/>
  <c r="DD1358" i="73"/>
  <c r="DC1358" i="73"/>
  <c r="DB1358" i="73"/>
  <c r="DA1358" i="73"/>
  <c r="CZ1358" i="73"/>
  <c r="CY1358" i="73"/>
  <c r="CX1358" i="73"/>
  <c r="CW1358" i="73"/>
  <c r="CV1358" i="73"/>
  <c r="CU1358" i="73"/>
  <c r="CT1358" i="73"/>
  <c r="CS1358" i="73"/>
  <c r="CR1358" i="73"/>
  <c r="CQ1358" i="73"/>
  <c r="CP1358" i="73"/>
  <c r="CO1358" i="73"/>
  <c r="CN1358" i="73"/>
  <c r="CM1358" i="73"/>
  <c r="CL1358" i="73"/>
  <c r="CK1358" i="73"/>
  <c r="CJ1358" i="73"/>
  <c r="EK1357" i="73"/>
  <c r="EJ1357" i="73"/>
  <c r="EI1357" i="73"/>
  <c r="EH1357" i="73"/>
  <c r="EG1357" i="73"/>
  <c r="EF1357" i="73"/>
  <c r="EE1357" i="73"/>
  <c r="ED1357" i="73"/>
  <c r="EC1357" i="73"/>
  <c r="EB1357" i="73"/>
  <c r="EA1357" i="73"/>
  <c r="DZ1357" i="73"/>
  <c r="DY1357" i="73"/>
  <c r="DX1357" i="73"/>
  <c r="DW1357" i="73"/>
  <c r="DV1357" i="73"/>
  <c r="DU1357" i="73"/>
  <c r="DT1357" i="73"/>
  <c r="DS1357" i="73"/>
  <c r="DR1357" i="73"/>
  <c r="DQ1357" i="73"/>
  <c r="DP1357" i="73"/>
  <c r="DO1357" i="73"/>
  <c r="DN1357" i="73"/>
  <c r="DM1357" i="73"/>
  <c r="DL1357" i="73"/>
  <c r="DK1357" i="73"/>
  <c r="DJ1357" i="73"/>
  <c r="DI1357" i="73"/>
  <c r="DH1357" i="73"/>
  <c r="DG1357" i="73"/>
  <c r="DF1357" i="73"/>
  <c r="DE1357" i="73"/>
  <c r="DD1357" i="73"/>
  <c r="DC1357" i="73"/>
  <c r="DB1357" i="73"/>
  <c r="DA1357" i="73"/>
  <c r="CZ1357" i="73"/>
  <c r="CY1357" i="73"/>
  <c r="CX1357" i="73"/>
  <c r="CW1357" i="73"/>
  <c r="CV1357" i="73"/>
  <c r="CU1357" i="73"/>
  <c r="CT1357" i="73"/>
  <c r="CS1357" i="73"/>
  <c r="CR1357" i="73"/>
  <c r="CQ1357" i="73"/>
  <c r="CP1357" i="73"/>
  <c r="CO1357" i="73"/>
  <c r="CN1357" i="73"/>
  <c r="CM1357" i="73"/>
  <c r="CL1357" i="73"/>
  <c r="CK1357" i="73"/>
  <c r="CJ1357" i="73"/>
  <c r="EK1356" i="73"/>
  <c r="EJ1356" i="73"/>
  <c r="EI1356" i="73"/>
  <c r="EH1356" i="73"/>
  <c r="EG1356" i="73"/>
  <c r="EF1356" i="73"/>
  <c r="EE1356" i="73"/>
  <c r="ED1356" i="73"/>
  <c r="EC1356" i="73"/>
  <c r="EB1356" i="73"/>
  <c r="EA1356" i="73"/>
  <c r="DZ1356" i="73"/>
  <c r="DY1356" i="73"/>
  <c r="DX1356" i="73"/>
  <c r="DW1356" i="73"/>
  <c r="DV1356" i="73"/>
  <c r="DU1356" i="73"/>
  <c r="DT1356" i="73"/>
  <c r="DS1356" i="73"/>
  <c r="DR1356" i="73"/>
  <c r="DQ1356" i="73"/>
  <c r="DP1356" i="73"/>
  <c r="DO1356" i="73"/>
  <c r="DN1356" i="73"/>
  <c r="DM1356" i="73"/>
  <c r="DL1356" i="73"/>
  <c r="DK1356" i="73"/>
  <c r="DJ1356" i="73"/>
  <c r="DI1356" i="73"/>
  <c r="DH1356" i="73"/>
  <c r="DG1356" i="73"/>
  <c r="DF1356" i="73"/>
  <c r="DE1356" i="73"/>
  <c r="DD1356" i="73"/>
  <c r="DC1356" i="73"/>
  <c r="DB1356" i="73"/>
  <c r="DA1356" i="73"/>
  <c r="CZ1356" i="73"/>
  <c r="CY1356" i="73"/>
  <c r="CX1356" i="73"/>
  <c r="CW1356" i="73"/>
  <c r="CV1356" i="73"/>
  <c r="CU1356" i="73"/>
  <c r="CT1356" i="73"/>
  <c r="CS1356" i="73"/>
  <c r="CR1356" i="73"/>
  <c r="CQ1356" i="73"/>
  <c r="CP1356" i="73"/>
  <c r="CO1356" i="73"/>
  <c r="CN1356" i="73"/>
  <c r="CM1356" i="73"/>
  <c r="CL1356" i="73"/>
  <c r="CK1356" i="73"/>
  <c r="CJ1356" i="73"/>
  <c r="EK1355" i="73"/>
  <c r="EJ1355" i="73"/>
  <c r="EI1355" i="73"/>
  <c r="EH1355" i="73"/>
  <c r="EG1355" i="73"/>
  <c r="EF1355" i="73"/>
  <c r="EE1355" i="73"/>
  <c r="ED1355" i="73"/>
  <c r="EC1355" i="73"/>
  <c r="EB1355" i="73"/>
  <c r="EA1355" i="73"/>
  <c r="DZ1355" i="73"/>
  <c r="DY1355" i="73"/>
  <c r="DX1355" i="73"/>
  <c r="DW1355" i="73"/>
  <c r="DV1355" i="73"/>
  <c r="DU1355" i="73"/>
  <c r="DT1355" i="73"/>
  <c r="DS1355" i="73"/>
  <c r="DR1355" i="73"/>
  <c r="DQ1355" i="73"/>
  <c r="DP1355" i="73"/>
  <c r="DO1355" i="73"/>
  <c r="DN1355" i="73"/>
  <c r="DM1355" i="73"/>
  <c r="DL1355" i="73"/>
  <c r="DK1355" i="73"/>
  <c r="DJ1355" i="73"/>
  <c r="DI1355" i="73"/>
  <c r="DH1355" i="73"/>
  <c r="DG1355" i="73"/>
  <c r="DF1355" i="73"/>
  <c r="DE1355" i="73"/>
  <c r="DD1355" i="73"/>
  <c r="DC1355" i="73"/>
  <c r="DB1355" i="73"/>
  <c r="DA1355" i="73"/>
  <c r="CZ1355" i="73"/>
  <c r="CY1355" i="73"/>
  <c r="CX1355" i="73"/>
  <c r="CW1355" i="73"/>
  <c r="CV1355" i="73"/>
  <c r="CU1355" i="73"/>
  <c r="CT1355" i="73"/>
  <c r="CS1355" i="73"/>
  <c r="CR1355" i="73"/>
  <c r="CQ1355" i="73"/>
  <c r="CP1355" i="73"/>
  <c r="CO1355" i="73"/>
  <c r="CN1355" i="73"/>
  <c r="CM1355" i="73"/>
  <c r="CL1355" i="73"/>
  <c r="CK1355" i="73"/>
  <c r="CJ1355" i="73"/>
  <c r="EK1354" i="73"/>
  <c r="EJ1354" i="73"/>
  <c r="EI1354" i="73"/>
  <c r="EH1354" i="73"/>
  <c r="EG1354" i="73"/>
  <c r="EF1354" i="73"/>
  <c r="EE1354" i="73"/>
  <c r="ED1354" i="73"/>
  <c r="EC1354" i="73"/>
  <c r="EB1354" i="73"/>
  <c r="EA1354" i="73"/>
  <c r="DZ1354" i="73"/>
  <c r="DY1354" i="73"/>
  <c r="DX1354" i="73"/>
  <c r="DW1354" i="73"/>
  <c r="DV1354" i="73"/>
  <c r="DU1354" i="73"/>
  <c r="DT1354" i="73"/>
  <c r="DS1354" i="73"/>
  <c r="DR1354" i="73"/>
  <c r="DQ1354" i="73"/>
  <c r="DP1354" i="73"/>
  <c r="DO1354" i="73"/>
  <c r="DN1354" i="73"/>
  <c r="DM1354" i="73"/>
  <c r="DL1354" i="73"/>
  <c r="DK1354" i="73"/>
  <c r="DJ1354" i="73"/>
  <c r="DI1354" i="73"/>
  <c r="DH1354" i="73"/>
  <c r="DG1354" i="73"/>
  <c r="DF1354" i="73"/>
  <c r="DE1354" i="73"/>
  <c r="DD1354" i="73"/>
  <c r="DC1354" i="73"/>
  <c r="DB1354" i="73"/>
  <c r="DA1354" i="73"/>
  <c r="CZ1354" i="73"/>
  <c r="CY1354" i="73"/>
  <c r="CX1354" i="73"/>
  <c r="CW1354" i="73"/>
  <c r="CV1354" i="73"/>
  <c r="CU1354" i="73"/>
  <c r="CT1354" i="73"/>
  <c r="CS1354" i="73"/>
  <c r="CR1354" i="73"/>
  <c r="CQ1354" i="73"/>
  <c r="CP1354" i="73"/>
  <c r="CO1354" i="73"/>
  <c r="CN1354" i="73"/>
  <c r="CM1354" i="73"/>
  <c r="CL1354" i="73"/>
  <c r="CK1354" i="73"/>
  <c r="CJ1354" i="73"/>
  <c r="EK1353" i="73"/>
  <c r="EJ1353" i="73"/>
  <c r="EI1353" i="73"/>
  <c r="EH1353" i="73"/>
  <c r="EG1353" i="73"/>
  <c r="EF1353" i="73"/>
  <c r="EE1353" i="73"/>
  <c r="ED1353" i="73"/>
  <c r="EC1353" i="73"/>
  <c r="EB1353" i="73"/>
  <c r="EA1353" i="73"/>
  <c r="DZ1353" i="73"/>
  <c r="DY1353" i="73"/>
  <c r="DX1353" i="73"/>
  <c r="DW1353" i="73"/>
  <c r="DV1353" i="73"/>
  <c r="DU1353" i="73"/>
  <c r="DT1353" i="73"/>
  <c r="DS1353" i="73"/>
  <c r="DR1353" i="73"/>
  <c r="DQ1353" i="73"/>
  <c r="DP1353" i="73"/>
  <c r="DO1353" i="73"/>
  <c r="DN1353" i="73"/>
  <c r="DM1353" i="73"/>
  <c r="DL1353" i="73"/>
  <c r="DK1353" i="73"/>
  <c r="DJ1353" i="73"/>
  <c r="DI1353" i="73"/>
  <c r="DH1353" i="73"/>
  <c r="DG1353" i="73"/>
  <c r="DF1353" i="73"/>
  <c r="DE1353" i="73"/>
  <c r="DD1353" i="73"/>
  <c r="DC1353" i="73"/>
  <c r="DB1353" i="73"/>
  <c r="DA1353" i="73"/>
  <c r="CZ1353" i="73"/>
  <c r="CY1353" i="73"/>
  <c r="CX1353" i="73"/>
  <c r="CW1353" i="73"/>
  <c r="CV1353" i="73"/>
  <c r="CU1353" i="73"/>
  <c r="CT1353" i="73"/>
  <c r="CS1353" i="73"/>
  <c r="CR1353" i="73"/>
  <c r="CQ1353" i="73"/>
  <c r="CP1353" i="73"/>
  <c r="CO1353" i="73"/>
  <c r="CN1353" i="73"/>
  <c r="CM1353" i="73"/>
  <c r="CL1353" i="73"/>
  <c r="CK1353" i="73"/>
  <c r="CJ1353" i="73"/>
  <c r="EK53" i="73"/>
  <c r="EJ53" i="73"/>
  <c r="EI53" i="73"/>
  <c r="EH53" i="73"/>
  <c r="EG53" i="73"/>
  <c r="EF53" i="73"/>
  <c r="EE53" i="73"/>
  <c r="ED53" i="73"/>
  <c r="EC53" i="73"/>
  <c r="EB53" i="73"/>
  <c r="EA53" i="73"/>
  <c r="DZ53" i="73"/>
  <c r="DY53" i="73"/>
  <c r="DX53" i="73"/>
  <c r="DW53" i="73"/>
  <c r="DV53" i="73"/>
  <c r="DU53" i="73"/>
  <c r="DT53" i="73"/>
  <c r="DS53" i="73"/>
  <c r="DR53" i="73"/>
  <c r="DQ53" i="73"/>
  <c r="DP53" i="73"/>
  <c r="DO53" i="73"/>
  <c r="DN53" i="73"/>
  <c r="DM53" i="73"/>
  <c r="DL53" i="73"/>
  <c r="DK53" i="73"/>
  <c r="DJ53" i="73"/>
  <c r="DI53" i="73"/>
  <c r="DH53" i="73"/>
  <c r="DG53" i="73"/>
  <c r="DF53" i="73"/>
  <c r="DE53" i="73"/>
  <c r="DD53" i="73"/>
  <c r="DC53" i="73"/>
  <c r="DB53" i="73"/>
  <c r="DA53" i="73"/>
  <c r="CZ53" i="73"/>
  <c r="CY53" i="73"/>
  <c r="CX53" i="73"/>
  <c r="CW53" i="73"/>
  <c r="CV53" i="73"/>
  <c r="CU53" i="73"/>
  <c r="CT53" i="73"/>
  <c r="CS53" i="73"/>
  <c r="CR53" i="73"/>
  <c r="CQ53" i="73"/>
  <c r="CP53" i="73"/>
  <c r="CO53" i="73"/>
  <c r="CN53" i="73"/>
  <c r="CM53" i="73"/>
  <c r="CL53" i="73"/>
  <c r="CK53" i="73"/>
  <c r="CJ53" i="73"/>
  <c r="Q53" i="73"/>
  <c r="I53" i="73"/>
  <c r="H53" i="73"/>
  <c r="EK11" i="73"/>
  <c r="EJ11" i="73"/>
  <c r="EI11" i="73"/>
  <c r="EH11" i="73"/>
  <c r="EG11" i="73"/>
  <c r="EF11" i="73"/>
  <c r="EE11" i="73"/>
  <c r="ED11" i="73"/>
  <c r="EC11" i="73"/>
  <c r="EB11" i="73"/>
  <c r="EA11" i="73"/>
  <c r="DZ11" i="73"/>
  <c r="DY11" i="73"/>
  <c r="DX11" i="73"/>
  <c r="DW11" i="73"/>
  <c r="DV11" i="73"/>
  <c r="DU11" i="73"/>
  <c r="DT11" i="73"/>
  <c r="DS11" i="73"/>
  <c r="DR11" i="73"/>
  <c r="DQ11" i="73"/>
  <c r="DP11" i="73"/>
  <c r="DO11" i="73"/>
  <c r="DN11" i="73"/>
  <c r="DM11" i="73"/>
  <c r="DL11" i="73"/>
  <c r="DK11" i="73"/>
  <c r="DJ11" i="73"/>
  <c r="DI11" i="73"/>
  <c r="DH11" i="73"/>
  <c r="DG11" i="73"/>
  <c r="DF11" i="73"/>
  <c r="DE11" i="73"/>
  <c r="DD11" i="73"/>
  <c r="DC11" i="73"/>
  <c r="DB11" i="73"/>
  <c r="DA11" i="73"/>
  <c r="CZ11" i="73"/>
  <c r="CY11" i="73"/>
  <c r="CX11" i="73"/>
  <c r="CW11" i="73"/>
  <c r="CV11" i="73"/>
  <c r="CU11" i="73"/>
  <c r="CT11" i="73"/>
  <c r="CS11" i="73"/>
  <c r="CR11" i="73"/>
  <c r="CQ11" i="73"/>
  <c r="CP11" i="73"/>
  <c r="CO11" i="73"/>
  <c r="CN11" i="73"/>
  <c r="CM11" i="73"/>
  <c r="CL11" i="73"/>
  <c r="CK11" i="73"/>
  <c r="CJ11" i="73"/>
  <c r="Q11" i="73"/>
  <c r="I11" i="73"/>
  <c r="H11" i="73"/>
  <c r="EK50" i="73"/>
  <c r="EJ50" i="73"/>
  <c r="EI50" i="73"/>
  <c r="EH50" i="73"/>
  <c r="EG50" i="73"/>
  <c r="EF50" i="73"/>
  <c r="EE50" i="73"/>
  <c r="ED50" i="73"/>
  <c r="EC50" i="73"/>
  <c r="EB50" i="73"/>
  <c r="EA50" i="73"/>
  <c r="DZ50" i="73"/>
  <c r="DY50" i="73"/>
  <c r="DX50" i="73"/>
  <c r="DW50" i="73"/>
  <c r="DV50" i="73"/>
  <c r="DU50" i="73"/>
  <c r="DT50" i="73"/>
  <c r="DS50" i="73"/>
  <c r="DR50" i="73"/>
  <c r="DQ50" i="73"/>
  <c r="DP50" i="73"/>
  <c r="DO50" i="73"/>
  <c r="DN50" i="73"/>
  <c r="DM50" i="73"/>
  <c r="DL50" i="73"/>
  <c r="DK50" i="73"/>
  <c r="DJ50" i="73"/>
  <c r="DI50" i="73"/>
  <c r="DH50" i="73"/>
  <c r="DG50" i="73"/>
  <c r="DF50" i="73"/>
  <c r="DE50" i="73"/>
  <c r="DD50" i="73"/>
  <c r="DC50" i="73"/>
  <c r="DB50" i="73"/>
  <c r="DA50" i="73"/>
  <c r="CZ50" i="73"/>
  <c r="CY50" i="73"/>
  <c r="CX50" i="73"/>
  <c r="CW50" i="73"/>
  <c r="CV50" i="73"/>
  <c r="CU50" i="73"/>
  <c r="CT50" i="73"/>
  <c r="CS50" i="73"/>
  <c r="CR50" i="73"/>
  <c r="CQ50" i="73"/>
  <c r="CP50" i="73"/>
  <c r="CO50" i="73"/>
  <c r="CN50" i="73"/>
  <c r="CM50" i="73"/>
  <c r="CL50" i="73"/>
  <c r="CK50" i="73"/>
  <c r="CJ50" i="73"/>
  <c r="Q50" i="73"/>
  <c r="I50" i="73"/>
  <c r="H50" i="73"/>
  <c r="EK6" i="73"/>
  <c r="EJ6" i="73"/>
  <c r="EI6" i="73"/>
  <c r="EH6" i="73"/>
  <c r="EG6" i="73"/>
  <c r="EF6" i="73"/>
  <c r="EE6" i="73"/>
  <c r="ED6" i="73"/>
  <c r="EC6" i="73"/>
  <c r="EB6" i="73"/>
  <c r="EA6" i="73"/>
  <c r="DZ6" i="73"/>
  <c r="DY6" i="73"/>
  <c r="DX6" i="73"/>
  <c r="DW6" i="73"/>
  <c r="DV6" i="73"/>
  <c r="DU6" i="73"/>
  <c r="DT6" i="73"/>
  <c r="DS6" i="73"/>
  <c r="DR6" i="73"/>
  <c r="DQ6" i="73"/>
  <c r="DP6" i="73"/>
  <c r="DO6" i="73"/>
  <c r="DN6" i="73"/>
  <c r="DM6" i="73"/>
  <c r="DL6" i="73"/>
  <c r="DK6" i="73"/>
  <c r="DJ6" i="73"/>
  <c r="DI6" i="73"/>
  <c r="DH6" i="73"/>
  <c r="DG6" i="73"/>
  <c r="DF6" i="73"/>
  <c r="DE6" i="73"/>
  <c r="DD6" i="73"/>
  <c r="DC6" i="73"/>
  <c r="DB6" i="73"/>
  <c r="DA6" i="73"/>
  <c r="CZ6" i="73"/>
  <c r="CY6" i="73"/>
  <c r="CX6" i="73"/>
  <c r="CW6" i="73"/>
  <c r="CV6" i="73"/>
  <c r="CU6" i="73"/>
  <c r="CT6" i="73"/>
  <c r="CS6" i="73"/>
  <c r="CR6" i="73"/>
  <c r="CQ6" i="73"/>
  <c r="CP6" i="73"/>
  <c r="CO6" i="73"/>
  <c r="CN6" i="73"/>
  <c r="CM6" i="73"/>
  <c r="CL6" i="73"/>
  <c r="CK6" i="73"/>
  <c r="CJ6" i="73"/>
  <c r="Q6" i="73"/>
  <c r="I6" i="73"/>
  <c r="H6" i="73"/>
  <c r="EK74" i="73"/>
  <c r="EJ74" i="73"/>
  <c r="EI74" i="73"/>
  <c r="EH74" i="73"/>
  <c r="EG74" i="73"/>
  <c r="EF74" i="73"/>
  <c r="EE74" i="73"/>
  <c r="ED74" i="73"/>
  <c r="EC74" i="73"/>
  <c r="EB74" i="73"/>
  <c r="EA74" i="73"/>
  <c r="DZ74" i="73"/>
  <c r="DY74" i="73"/>
  <c r="DX74" i="73"/>
  <c r="DW74" i="73"/>
  <c r="DV74" i="73"/>
  <c r="DU74" i="73"/>
  <c r="DT74" i="73"/>
  <c r="DS74" i="73"/>
  <c r="DR74" i="73"/>
  <c r="DQ74" i="73"/>
  <c r="DP74" i="73"/>
  <c r="DO74" i="73"/>
  <c r="DN74" i="73"/>
  <c r="DM74" i="73"/>
  <c r="DL74" i="73"/>
  <c r="DK74" i="73"/>
  <c r="DJ74" i="73"/>
  <c r="DI74" i="73"/>
  <c r="DH74" i="73"/>
  <c r="DG74" i="73"/>
  <c r="DF74" i="73"/>
  <c r="DE74" i="73"/>
  <c r="DD74" i="73"/>
  <c r="DC74" i="73"/>
  <c r="DB74" i="73"/>
  <c r="DA74" i="73"/>
  <c r="CZ74" i="73"/>
  <c r="CY74" i="73"/>
  <c r="CX74" i="73"/>
  <c r="CW74" i="73"/>
  <c r="CV74" i="73"/>
  <c r="CU74" i="73"/>
  <c r="CT74" i="73"/>
  <c r="CS74" i="73"/>
  <c r="CR74" i="73"/>
  <c r="CQ74" i="73"/>
  <c r="CP74" i="73"/>
  <c r="CO74" i="73"/>
  <c r="CN74" i="73"/>
  <c r="CM74" i="73"/>
  <c r="CL74" i="73"/>
  <c r="CK74" i="73"/>
  <c r="CJ74" i="73"/>
  <c r="Q74" i="73"/>
  <c r="I74" i="73"/>
  <c r="H74" i="73"/>
  <c r="EK30" i="73"/>
  <c r="EJ30" i="73"/>
  <c r="EI30" i="73"/>
  <c r="EH30" i="73"/>
  <c r="EG30" i="73"/>
  <c r="EF30" i="73"/>
  <c r="EE30" i="73"/>
  <c r="ED30" i="73"/>
  <c r="EC30" i="73"/>
  <c r="EB30" i="73"/>
  <c r="EA30" i="73"/>
  <c r="DZ30" i="73"/>
  <c r="DY30" i="73"/>
  <c r="DX30" i="73"/>
  <c r="DW30" i="73"/>
  <c r="DV30" i="73"/>
  <c r="DU30" i="73"/>
  <c r="DT30" i="73"/>
  <c r="DS30" i="73"/>
  <c r="DR30" i="73"/>
  <c r="DQ30" i="73"/>
  <c r="DP30" i="73"/>
  <c r="DO30" i="73"/>
  <c r="DN30" i="73"/>
  <c r="DM30" i="73"/>
  <c r="DL30" i="73"/>
  <c r="DK30" i="73"/>
  <c r="DJ30" i="73"/>
  <c r="DI30" i="73"/>
  <c r="DH30" i="73"/>
  <c r="DG30" i="73"/>
  <c r="DF30" i="73"/>
  <c r="DE30" i="73"/>
  <c r="DD30" i="73"/>
  <c r="DC30" i="73"/>
  <c r="DB30" i="73"/>
  <c r="DA30" i="73"/>
  <c r="CZ30" i="73"/>
  <c r="CY30" i="73"/>
  <c r="CX30" i="73"/>
  <c r="CW30" i="73"/>
  <c r="CV30" i="73"/>
  <c r="CU30" i="73"/>
  <c r="CT30" i="73"/>
  <c r="CS30" i="73"/>
  <c r="CR30" i="73"/>
  <c r="CQ30" i="73"/>
  <c r="CP30" i="73"/>
  <c r="CO30" i="73"/>
  <c r="CN30" i="73"/>
  <c r="CM30" i="73"/>
  <c r="CL30" i="73"/>
  <c r="CK30" i="73"/>
  <c r="CJ30" i="73"/>
  <c r="Q30" i="73"/>
  <c r="I30" i="73"/>
  <c r="H30" i="73"/>
  <c r="EK90" i="73"/>
  <c r="EJ90" i="73"/>
  <c r="EI90" i="73"/>
  <c r="EH90" i="73"/>
  <c r="EG90" i="73"/>
  <c r="EF90" i="73"/>
  <c r="EE90" i="73"/>
  <c r="ED90" i="73"/>
  <c r="EC90" i="73"/>
  <c r="EB90" i="73"/>
  <c r="EA90" i="73"/>
  <c r="DZ90" i="73"/>
  <c r="DY90" i="73"/>
  <c r="DX90" i="73"/>
  <c r="DW90" i="73"/>
  <c r="DV90" i="73"/>
  <c r="DU90" i="73"/>
  <c r="DT90" i="73"/>
  <c r="DS90" i="73"/>
  <c r="DR90" i="73"/>
  <c r="DQ90" i="73"/>
  <c r="DP90" i="73"/>
  <c r="DO90" i="73"/>
  <c r="DN90" i="73"/>
  <c r="DM90" i="73"/>
  <c r="DL90" i="73"/>
  <c r="DK90" i="73"/>
  <c r="DJ90" i="73"/>
  <c r="DI90" i="73"/>
  <c r="DH90" i="73"/>
  <c r="DG90" i="73"/>
  <c r="DF90" i="73"/>
  <c r="DE90" i="73"/>
  <c r="DD90" i="73"/>
  <c r="DC90" i="73"/>
  <c r="DB90" i="73"/>
  <c r="DA90" i="73"/>
  <c r="CZ90" i="73"/>
  <c r="CY90" i="73"/>
  <c r="CX90" i="73"/>
  <c r="CW90" i="73"/>
  <c r="CV90" i="73"/>
  <c r="CU90" i="73"/>
  <c r="CT90" i="73"/>
  <c r="CS90" i="73"/>
  <c r="CR90" i="73"/>
  <c r="CQ90" i="73"/>
  <c r="CP90" i="73"/>
  <c r="CO90" i="73"/>
  <c r="CN90" i="73"/>
  <c r="CM90" i="73"/>
  <c r="CL90" i="73"/>
  <c r="CK90" i="73"/>
  <c r="CJ90" i="73"/>
  <c r="Q90" i="73"/>
  <c r="I90" i="73"/>
  <c r="H90" i="73"/>
  <c r="EK25" i="73"/>
  <c r="EJ25" i="73"/>
  <c r="EI25" i="73"/>
  <c r="EH25" i="73"/>
  <c r="EG25" i="73"/>
  <c r="EF25" i="73"/>
  <c r="EE25" i="73"/>
  <c r="ED25" i="73"/>
  <c r="EC25" i="73"/>
  <c r="EB25" i="73"/>
  <c r="EA25" i="73"/>
  <c r="DZ25" i="73"/>
  <c r="DY25" i="73"/>
  <c r="DX25" i="73"/>
  <c r="DW25" i="73"/>
  <c r="DV25" i="73"/>
  <c r="DU25" i="73"/>
  <c r="DT25" i="73"/>
  <c r="DS25" i="73"/>
  <c r="DR25" i="73"/>
  <c r="DQ25" i="73"/>
  <c r="DP25" i="73"/>
  <c r="DO25" i="73"/>
  <c r="DN25" i="73"/>
  <c r="DM25" i="73"/>
  <c r="DL25" i="73"/>
  <c r="DK25" i="73"/>
  <c r="DJ25" i="73"/>
  <c r="DI25" i="73"/>
  <c r="DH25" i="73"/>
  <c r="DG25" i="73"/>
  <c r="DF25" i="73"/>
  <c r="DE25" i="73"/>
  <c r="DD25" i="73"/>
  <c r="DC25" i="73"/>
  <c r="DB25" i="73"/>
  <c r="DA25" i="73"/>
  <c r="CZ25" i="73"/>
  <c r="CY25" i="73"/>
  <c r="CX25" i="73"/>
  <c r="CW25" i="73"/>
  <c r="CV25" i="73"/>
  <c r="CU25" i="73"/>
  <c r="CT25" i="73"/>
  <c r="CS25" i="73"/>
  <c r="CR25" i="73"/>
  <c r="CQ25" i="73"/>
  <c r="CP25" i="73"/>
  <c r="CO25" i="73"/>
  <c r="CN25" i="73"/>
  <c r="CM25" i="73"/>
  <c r="CL25" i="73"/>
  <c r="CK25" i="73"/>
  <c r="CJ25" i="73"/>
  <c r="Q25" i="73"/>
  <c r="I25" i="73"/>
  <c r="H25" i="73"/>
  <c r="EK58" i="73"/>
  <c r="EJ58" i="73"/>
  <c r="EI58" i="73"/>
  <c r="EH58" i="73"/>
  <c r="EG58" i="73"/>
  <c r="EF58" i="73"/>
  <c r="EE58" i="73"/>
  <c r="ED58" i="73"/>
  <c r="EC58" i="73"/>
  <c r="EB58" i="73"/>
  <c r="EA58" i="73"/>
  <c r="DZ58" i="73"/>
  <c r="DY58" i="73"/>
  <c r="DX58" i="73"/>
  <c r="DW58" i="73"/>
  <c r="DV58" i="73"/>
  <c r="DU58" i="73"/>
  <c r="DT58" i="73"/>
  <c r="DS58" i="73"/>
  <c r="DR58" i="73"/>
  <c r="DQ58" i="73"/>
  <c r="DP58" i="73"/>
  <c r="DO58" i="73"/>
  <c r="DN58" i="73"/>
  <c r="DM58" i="73"/>
  <c r="DL58" i="73"/>
  <c r="DK58" i="73"/>
  <c r="DJ58" i="73"/>
  <c r="DI58" i="73"/>
  <c r="DH58" i="73"/>
  <c r="DG58" i="73"/>
  <c r="DF58" i="73"/>
  <c r="DE58" i="73"/>
  <c r="DD58" i="73"/>
  <c r="DC58" i="73"/>
  <c r="DB58" i="73"/>
  <c r="DA58" i="73"/>
  <c r="CZ58" i="73"/>
  <c r="CY58" i="73"/>
  <c r="CX58" i="73"/>
  <c r="CW58" i="73"/>
  <c r="CV58" i="73"/>
  <c r="CU58" i="73"/>
  <c r="CT58" i="73"/>
  <c r="CS58" i="73"/>
  <c r="CR58" i="73"/>
  <c r="CQ58" i="73"/>
  <c r="CP58" i="73"/>
  <c r="CO58" i="73"/>
  <c r="CN58" i="73"/>
  <c r="CM58" i="73"/>
  <c r="CL58" i="73"/>
  <c r="CK58" i="73"/>
  <c r="CJ58" i="73"/>
  <c r="Q58" i="73"/>
  <c r="I58" i="73"/>
  <c r="H58" i="73"/>
  <c r="EK105" i="73"/>
  <c r="EJ105" i="73"/>
  <c r="EI105" i="73"/>
  <c r="EH105" i="73"/>
  <c r="EG105" i="73"/>
  <c r="EF105" i="73"/>
  <c r="EE105" i="73"/>
  <c r="ED105" i="73"/>
  <c r="EC105" i="73"/>
  <c r="EB105" i="73"/>
  <c r="EA105" i="73"/>
  <c r="DZ105" i="73"/>
  <c r="DY105" i="73"/>
  <c r="DX105" i="73"/>
  <c r="DW105" i="73"/>
  <c r="DV105" i="73"/>
  <c r="DU105" i="73"/>
  <c r="DT105" i="73"/>
  <c r="DS105" i="73"/>
  <c r="DR105" i="73"/>
  <c r="DQ105" i="73"/>
  <c r="DP105" i="73"/>
  <c r="DO105" i="73"/>
  <c r="DN105" i="73"/>
  <c r="DM105" i="73"/>
  <c r="DL105" i="73"/>
  <c r="DK105" i="73"/>
  <c r="DJ105" i="73"/>
  <c r="DI105" i="73"/>
  <c r="DH105" i="73"/>
  <c r="DG105" i="73"/>
  <c r="DF105" i="73"/>
  <c r="DE105" i="73"/>
  <c r="DD105" i="73"/>
  <c r="DC105" i="73"/>
  <c r="DB105" i="73"/>
  <c r="DA105" i="73"/>
  <c r="CZ105" i="73"/>
  <c r="CY105" i="73"/>
  <c r="CX105" i="73"/>
  <c r="CW105" i="73"/>
  <c r="CV105" i="73"/>
  <c r="CU105" i="73"/>
  <c r="CT105" i="73"/>
  <c r="CS105" i="73"/>
  <c r="CR105" i="73"/>
  <c r="CQ105" i="73"/>
  <c r="CP105" i="73"/>
  <c r="CO105" i="73"/>
  <c r="CN105" i="73"/>
  <c r="CM105" i="73"/>
  <c r="CL105" i="73"/>
  <c r="CK105" i="73"/>
  <c r="CJ105" i="73"/>
  <c r="Q105" i="73"/>
  <c r="I105" i="73"/>
  <c r="H105" i="73"/>
  <c r="EK89" i="73"/>
  <c r="EJ89" i="73"/>
  <c r="EI89" i="73"/>
  <c r="EH89" i="73"/>
  <c r="EG89" i="73"/>
  <c r="EF89" i="73"/>
  <c r="EE89" i="73"/>
  <c r="ED89" i="73"/>
  <c r="EC89" i="73"/>
  <c r="EB89" i="73"/>
  <c r="EA89" i="73"/>
  <c r="DZ89" i="73"/>
  <c r="DY89" i="73"/>
  <c r="DX89" i="73"/>
  <c r="DW89" i="73"/>
  <c r="DV89" i="73"/>
  <c r="DU89" i="73"/>
  <c r="DT89" i="73"/>
  <c r="DS89" i="73"/>
  <c r="DR89" i="73"/>
  <c r="DQ89" i="73"/>
  <c r="DP89" i="73"/>
  <c r="DO89" i="73"/>
  <c r="DN89" i="73"/>
  <c r="DM89" i="73"/>
  <c r="DL89" i="73"/>
  <c r="DK89" i="73"/>
  <c r="DJ89" i="73"/>
  <c r="DI89" i="73"/>
  <c r="DH89" i="73"/>
  <c r="DG89" i="73"/>
  <c r="DF89" i="73"/>
  <c r="DE89" i="73"/>
  <c r="DD89" i="73"/>
  <c r="DC89" i="73"/>
  <c r="DB89" i="73"/>
  <c r="DA89" i="73"/>
  <c r="CZ89" i="73"/>
  <c r="CY89" i="73"/>
  <c r="CX89" i="73"/>
  <c r="CW89" i="73"/>
  <c r="CV89" i="73"/>
  <c r="CU89" i="73"/>
  <c r="CT89" i="73"/>
  <c r="CS89" i="73"/>
  <c r="CR89" i="73"/>
  <c r="CQ89" i="73"/>
  <c r="CP89" i="73"/>
  <c r="CO89" i="73"/>
  <c r="CN89" i="73"/>
  <c r="CM89" i="73"/>
  <c r="CL89" i="73"/>
  <c r="CK89" i="73"/>
  <c r="CJ89" i="73"/>
  <c r="Q89" i="73"/>
  <c r="I89" i="73"/>
  <c r="H89" i="73"/>
  <c r="EK68" i="73"/>
  <c r="EJ68" i="73"/>
  <c r="EI68" i="73"/>
  <c r="EH68" i="73"/>
  <c r="EG68" i="73"/>
  <c r="EF68" i="73"/>
  <c r="EE68" i="73"/>
  <c r="ED68" i="73"/>
  <c r="EC68" i="73"/>
  <c r="EB68" i="73"/>
  <c r="EA68" i="73"/>
  <c r="DZ68" i="73"/>
  <c r="DY68" i="73"/>
  <c r="DX68" i="73"/>
  <c r="DW68" i="73"/>
  <c r="DV68" i="73"/>
  <c r="DU68" i="73"/>
  <c r="DT68" i="73"/>
  <c r="DS68" i="73"/>
  <c r="DR68" i="73"/>
  <c r="DQ68" i="73"/>
  <c r="DP68" i="73"/>
  <c r="DO68" i="73"/>
  <c r="DN68" i="73"/>
  <c r="DM68" i="73"/>
  <c r="DL68" i="73"/>
  <c r="DK68" i="73"/>
  <c r="DJ68" i="73"/>
  <c r="DI68" i="73"/>
  <c r="DH68" i="73"/>
  <c r="DG68" i="73"/>
  <c r="DF68" i="73"/>
  <c r="DE68" i="73"/>
  <c r="DD68" i="73"/>
  <c r="DC68" i="73"/>
  <c r="DB68" i="73"/>
  <c r="DA68" i="73"/>
  <c r="CZ68" i="73"/>
  <c r="CY68" i="73"/>
  <c r="CX68" i="73"/>
  <c r="CW68" i="73"/>
  <c r="CV68" i="73"/>
  <c r="CU68" i="73"/>
  <c r="CT68" i="73"/>
  <c r="CS68" i="73"/>
  <c r="CR68" i="73"/>
  <c r="CQ68" i="73"/>
  <c r="CP68" i="73"/>
  <c r="CO68" i="73"/>
  <c r="CN68" i="73"/>
  <c r="CM68" i="73"/>
  <c r="CL68" i="73"/>
  <c r="CK68" i="73"/>
  <c r="CJ68" i="73"/>
  <c r="Q68" i="73"/>
  <c r="I68" i="73"/>
  <c r="H68" i="73"/>
  <c r="EK95" i="73"/>
  <c r="EJ95" i="73"/>
  <c r="EI95" i="73"/>
  <c r="EH95" i="73"/>
  <c r="EG95" i="73"/>
  <c r="EF95" i="73"/>
  <c r="EE95" i="73"/>
  <c r="ED95" i="73"/>
  <c r="EC95" i="73"/>
  <c r="EB95" i="73"/>
  <c r="EA95" i="73"/>
  <c r="DZ95" i="73"/>
  <c r="DY95" i="73"/>
  <c r="DX95" i="73"/>
  <c r="DW95" i="73"/>
  <c r="DV95" i="73"/>
  <c r="DU95" i="73"/>
  <c r="DT95" i="73"/>
  <c r="DS95" i="73"/>
  <c r="DR95" i="73"/>
  <c r="DQ95" i="73"/>
  <c r="DP95" i="73"/>
  <c r="DO95" i="73"/>
  <c r="DN95" i="73"/>
  <c r="DM95" i="73"/>
  <c r="DL95" i="73"/>
  <c r="DK95" i="73"/>
  <c r="DJ95" i="73"/>
  <c r="DI95" i="73"/>
  <c r="DH95" i="73"/>
  <c r="DG95" i="73"/>
  <c r="DF95" i="73"/>
  <c r="DE95" i="73"/>
  <c r="DD95" i="73"/>
  <c r="DC95" i="73"/>
  <c r="DB95" i="73"/>
  <c r="DA95" i="73"/>
  <c r="CZ95" i="73"/>
  <c r="CY95" i="73"/>
  <c r="CX95" i="73"/>
  <c r="CW95" i="73"/>
  <c r="CV95" i="73"/>
  <c r="CU95" i="73"/>
  <c r="CT95" i="73"/>
  <c r="CS95" i="73"/>
  <c r="CR95" i="73"/>
  <c r="CQ95" i="73"/>
  <c r="CP95" i="73"/>
  <c r="CO95" i="73"/>
  <c r="CN95" i="73"/>
  <c r="CM95" i="73"/>
  <c r="CL95" i="73"/>
  <c r="CK95" i="73"/>
  <c r="CJ95" i="73"/>
  <c r="Q95" i="73"/>
  <c r="I95" i="73"/>
  <c r="H95" i="73"/>
  <c r="EK63" i="73"/>
  <c r="EJ63" i="73"/>
  <c r="EI63" i="73"/>
  <c r="EH63" i="73"/>
  <c r="EG63" i="73"/>
  <c r="EF63" i="73"/>
  <c r="EE63" i="73"/>
  <c r="ED63" i="73"/>
  <c r="EC63" i="73"/>
  <c r="EB63" i="73"/>
  <c r="EA63" i="73"/>
  <c r="DZ63" i="73"/>
  <c r="DY63" i="73"/>
  <c r="DX63" i="73"/>
  <c r="DW63" i="73"/>
  <c r="DV63" i="73"/>
  <c r="DU63" i="73"/>
  <c r="DT63" i="73"/>
  <c r="DS63" i="73"/>
  <c r="DR63" i="73"/>
  <c r="DQ63" i="73"/>
  <c r="DP63" i="73"/>
  <c r="DO63" i="73"/>
  <c r="DN63" i="73"/>
  <c r="DM63" i="73"/>
  <c r="DL63" i="73"/>
  <c r="DK63" i="73"/>
  <c r="DJ63" i="73"/>
  <c r="DI63" i="73"/>
  <c r="DH63" i="73"/>
  <c r="DG63" i="73"/>
  <c r="DF63" i="73"/>
  <c r="DE63" i="73"/>
  <c r="DD63" i="73"/>
  <c r="DC63" i="73"/>
  <c r="DB63" i="73"/>
  <c r="DA63" i="73"/>
  <c r="CZ63" i="73"/>
  <c r="CY63" i="73"/>
  <c r="CX63" i="73"/>
  <c r="CW63" i="73"/>
  <c r="CV63" i="73"/>
  <c r="CU63" i="73"/>
  <c r="CT63" i="73"/>
  <c r="CS63" i="73"/>
  <c r="CR63" i="73"/>
  <c r="CQ63" i="73"/>
  <c r="CP63" i="73"/>
  <c r="CO63" i="73"/>
  <c r="CN63" i="73"/>
  <c r="CM63" i="73"/>
  <c r="CL63" i="73"/>
  <c r="CK63" i="73"/>
  <c r="CJ63" i="73"/>
  <c r="Q63" i="73"/>
  <c r="I63" i="73"/>
  <c r="H63" i="73"/>
  <c r="EK37" i="73"/>
  <c r="EJ37" i="73"/>
  <c r="EI37" i="73"/>
  <c r="EH37" i="73"/>
  <c r="EG37" i="73"/>
  <c r="EF37" i="73"/>
  <c r="EE37" i="73"/>
  <c r="ED37" i="73"/>
  <c r="EC37" i="73"/>
  <c r="EB37" i="73"/>
  <c r="EA37" i="73"/>
  <c r="DZ37" i="73"/>
  <c r="DY37" i="73"/>
  <c r="DX37" i="73"/>
  <c r="DW37" i="73"/>
  <c r="DV37" i="73"/>
  <c r="DU37" i="73"/>
  <c r="DT37" i="73"/>
  <c r="DS37" i="73"/>
  <c r="DR37" i="73"/>
  <c r="DQ37" i="73"/>
  <c r="DP37" i="73"/>
  <c r="DO37" i="73"/>
  <c r="DN37" i="73"/>
  <c r="DM37" i="73"/>
  <c r="DL37" i="73"/>
  <c r="DK37" i="73"/>
  <c r="DJ37" i="73"/>
  <c r="DI37" i="73"/>
  <c r="DH37" i="73"/>
  <c r="DG37" i="73"/>
  <c r="DF37" i="73"/>
  <c r="DE37" i="73"/>
  <c r="DD37" i="73"/>
  <c r="DC37" i="73"/>
  <c r="DB37" i="73"/>
  <c r="DA37" i="73"/>
  <c r="CZ37" i="73"/>
  <c r="CY37" i="73"/>
  <c r="CX37" i="73"/>
  <c r="CW37" i="73"/>
  <c r="CV37" i="73"/>
  <c r="CU37" i="73"/>
  <c r="CT37" i="73"/>
  <c r="CS37" i="73"/>
  <c r="CR37" i="73"/>
  <c r="CQ37" i="73"/>
  <c r="CP37" i="73"/>
  <c r="CO37" i="73"/>
  <c r="CN37" i="73"/>
  <c r="CM37" i="73"/>
  <c r="CL37" i="73"/>
  <c r="CK37" i="73"/>
  <c r="CJ37" i="73"/>
  <c r="Q37" i="73"/>
  <c r="I37" i="73"/>
  <c r="H37" i="73"/>
  <c r="EK80" i="73"/>
  <c r="EJ80" i="73"/>
  <c r="EI80" i="73"/>
  <c r="EH80" i="73"/>
  <c r="EG80" i="73"/>
  <c r="EF80" i="73"/>
  <c r="EE80" i="73"/>
  <c r="ED80" i="73"/>
  <c r="EC80" i="73"/>
  <c r="EB80" i="73"/>
  <c r="EA80" i="73"/>
  <c r="DZ80" i="73"/>
  <c r="DY80" i="73"/>
  <c r="DX80" i="73"/>
  <c r="DW80" i="73"/>
  <c r="DV80" i="73"/>
  <c r="DU80" i="73"/>
  <c r="DT80" i="73"/>
  <c r="DS80" i="73"/>
  <c r="DR80" i="73"/>
  <c r="DQ80" i="73"/>
  <c r="DP80" i="73"/>
  <c r="DO80" i="73"/>
  <c r="DN80" i="73"/>
  <c r="DM80" i="73"/>
  <c r="DL80" i="73"/>
  <c r="DK80" i="73"/>
  <c r="DJ80" i="73"/>
  <c r="DI80" i="73"/>
  <c r="DH80" i="73"/>
  <c r="DG80" i="73"/>
  <c r="DF80" i="73"/>
  <c r="DE80" i="73"/>
  <c r="DD80" i="73"/>
  <c r="DC80" i="73"/>
  <c r="DB80" i="73"/>
  <c r="DA80" i="73"/>
  <c r="CZ80" i="73"/>
  <c r="CY80" i="73"/>
  <c r="CX80" i="73"/>
  <c r="CW80" i="73"/>
  <c r="CV80" i="73"/>
  <c r="CU80" i="73"/>
  <c r="CT80" i="73"/>
  <c r="CS80" i="73"/>
  <c r="CR80" i="73"/>
  <c r="CQ80" i="73"/>
  <c r="CP80" i="73"/>
  <c r="CO80" i="73"/>
  <c r="CN80" i="73"/>
  <c r="CM80" i="73"/>
  <c r="CL80" i="73"/>
  <c r="CK80" i="73"/>
  <c r="CJ80" i="73"/>
  <c r="Q80" i="73"/>
  <c r="I80" i="73"/>
  <c r="H80" i="73"/>
  <c r="EK32" i="73"/>
  <c r="EJ32" i="73"/>
  <c r="EI32" i="73"/>
  <c r="EH32" i="73"/>
  <c r="EG32" i="73"/>
  <c r="EF32" i="73"/>
  <c r="EE32" i="73"/>
  <c r="ED32" i="73"/>
  <c r="EC32" i="73"/>
  <c r="EB32" i="73"/>
  <c r="EA32" i="73"/>
  <c r="DZ32" i="73"/>
  <c r="DY32" i="73"/>
  <c r="DX32" i="73"/>
  <c r="DW32" i="73"/>
  <c r="DV32" i="73"/>
  <c r="DU32" i="73"/>
  <c r="DT32" i="73"/>
  <c r="DS32" i="73"/>
  <c r="DR32" i="73"/>
  <c r="DQ32" i="73"/>
  <c r="DP32" i="73"/>
  <c r="DO32" i="73"/>
  <c r="DN32" i="73"/>
  <c r="DM32" i="73"/>
  <c r="DL32" i="73"/>
  <c r="DK32" i="73"/>
  <c r="DJ32" i="73"/>
  <c r="DI32" i="73"/>
  <c r="DH32" i="73"/>
  <c r="DG32" i="73"/>
  <c r="DF32" i="73"/>
  <c r="DE32" i="73"/>
  <c r="DD32" i="73"/>
  <c r="DC32" i="73"/>
  <c r="DB32" i="73"/>
  <c r="DA32" i="73"/>
  <c r="CZ32" i="73"/>
  <c r="CY32" i="73"/>
  <c r="CX32" i="73"/>
  <c r="CW32" i="73"/>
  <c r="CV32" i="73"/>
  <c r="CU32" i="73"/>
  <c r="CT32" i="73"/>
  <c r="CS32" i="73"/>
  <c r="CR32" i="73"/>
  <c r="CQ32" i="73"/>
  <c r="CP32" i="73"/>
  <c r="CO32" i="73"/>
  <c r="CN32" i="73"/>
  <c r="CM32" i="73"/>
  <c r="CL32" i="73"/>
  <c r="CK32" i="73"/>
  <c r="CJ32" i="73"/>
  <c r="Q32" i="73"/>
  <c r="I32" i="73"/>
  <c r="H32" i="73"/>
  <c r="EK100" i="73"/>
  <c r="EJ100" i="73"/>
  <c r="EI100" i="73"/>
  <c r="EH100" i="73"/>
  <c r="EG100" i="73"/>
  <c r="EF100" i="73"/>
  <c r="EE100" i="73"/>
  <c r="ED100" i="73"/>
  <c r="EC100" i="73"/>
  <c r="EB100" i="73"/>
  <c r="EA100" i="73"/>
  <c r="DZ100" i="73"/>
  <c r="DY100" i="73"/>
  <c r="DX100" i="73"/>
  <c r="DW100" i="73"/>
  <c r="DV100" i="73"/>
  <c r="DU100" i="73"/>
  <c r="DT100" i="73"/>
  <c r="DS100" i="73"/>
  <c r="DR100" i="73"/>
  <c r="DQ100" i="73"/>
  <c r="DP100" i="73"/>
  <c r="DO100" i="73"/>
  <c r="DN100" i="73"/>
  <c r="DM100" i="73"/>
  <c r="DL100" i="73"/>
  <c r="DK100" i="73"/>
  <c r="DJ100" i="73"/>
  <c r="DI100" i="73"/>
  <c r="DH100" i="73"/>
  <c r="DG100" i="73"/>
  <c r="DF100" i="73"/>
  <c r="DE100" i="73"/>
  <c r="DD100" i="73"/>
  <c r="DC100" i="73"/>
  <c r="DB100" i="73"/>
  <c r="DA100" i="73"/>
  <c r="CZ100" i="73"/>
  <c r="CY100" i="73"/>
  <c r="CX100" i="73"/>
  <c r="CW100" i="73"/>
  <c r="CV100" i="73"/>
  <c r="CU100" i="73"/>
  <c r="CT100" i="73"/>
  <c r="CS100" i="73"/>
  <c r="CR100" i="73"/>
  <c r="CQ100" i="73"/>
  <c r="CP100" i="73"/>
  <c r="CO100" i="73"/>
  <c r="CN100" i="73"/>
  <c r="CM100" i="73"/>
  <c r="CL100" i="73"/>
  <c r="CK100" i="73"/>
  <c r="CJ100" i="73"/>
  <c r="Q100" i="73"/>
  <c r="I100" i="73"/>
  <c r="H100" i="73"/>
  <c r="EK45" i="73"/>
  <c r="EJ45" i="73"/>
  <c r="EI45" i="73"/>
  <c r="EH45" i="73"/>
  <c r="EG45" i="73"/>
  <c r="EF45" i="73"/>
  <c r="EE45" i="73"/>
  <c r="ED45" i="73"/>
  <c r="EC45" i="73"/>
  <c r="EB45" i="73"/>
  <c r="EA45" i="73"/>
  <c r="DZ45" i="73"/>
  <c r="DY45" i="73"/>
  <c r="DX45" i="73"/>
  <c r="DW45" i="73"/>
  <c r="DV45" i="73"/>
  <c r="DU45" i="73"/>
  <c r="DT45" i="73"/>
  <c r="DS45" i="73"/>
  <c r="DR45" i="73"/>
  <c r="DQ45" i="73"/>
  <c r="DP45" i="73"/>
  <c r="DO45" i="73"/>
  <c r="DN45" i="73"/>
  <c r="DM45" i="73"/>
  <c r="DL45" i="73"/>
  <c r="DK45" i="73"/>
  <c r="DJ45" i="73"/>
  <c r="DI45" i="73"/>
  <c r="DH45" i="73"/>
  <c r="DG45" i="73"/>
  <c r="DF45" i="73"/>
  <c r="DE45" i="73"/>
  <c r="DD45" i="73"/>
  <c r="DC45" i="73"/>
  <c r="DB45" i="73"/>
  <c r="DA45" i="73"/>
  <c r="CZ45" i="73"/>
  <c r="CY45" i="73"/>
  <c r="CX45" i="73"/>
  <c r="CW45" i="73"/>
  <c r="CV45" i="73"/>
  <c r="CU45" i="73"/>
  <c r="CT45" i="73"/>
  <c r="CS45" i="73"/>
  <c r="CR45" i="73"/>
  <c r="CQ45" i="73"/>
  <c r="CP45" i="73"/>
  <c r="CO45" i="73"/>
  <c r="CN45" i="73"/>
  <c r="CM45" i="73"/>
  <c r="CL45" i="73"/>
  <c r="CK45" i="73"/>
  <c r="CJ45" i="73"/>
  <c r="Q45" i="73"/>
  <c r="I45" i="73"/>
  <c r="H45" i="73"/>
  <c r="EK12" i="73"/>
  <c r="EJ12" i="73"/>
  <c r="EI12" i="73"/>
  <c r="EH12" i="73"/>
  <c r="EG12" i="73"/>
  <c r="EF12" i="73"/>
  <c r="EE12" i="73"/>
  <c r="ED12" i="73"/>
  <c r="EC12" i="73"/>
  <c r="EB12" i="73"/>
  <c r="EA12" i="73"/>
  <c r="DZ12" i="73"/>
  <c r="DY12" i="73"/>
  <c r="DX12" i="73"/>
  <c r="DW12" i="73"/>
  <c r="DV12" i="73"/>
  <c r="DU12" i="73"/>
  <c r="DT12" i="73"/>
  <c r="DS12" i="73"/>
  <c r="DR12" i="73"/>
  <c r="DQ12" i="73"/>
  <c r="DP12" i="73"/>
  <c r="DO12" i="73"/>
  <c r="DN12" i="73"/>
  <c r="DM12" i="73"/>
  <c r="DL12" i="73"/>
  <c r="DK12" i="73"/>
  <c r="DJ12" i="73"/>
  <c r="DI12" i="73"/>
  <c r="DH12" i="73"/>
  <c r="DG12" i="73"/>
  <c r="DF12" i="73"/>
  <c r="DE12" i="73"/>
  <c r="DD12" i="73"/>
  <c r="DC12" i="73"/>
  <c r="DB12" i="73"/>
  <c r="DA12" i="73"/>
  <c r="CZ12" i="73"/>
  <c r="CY12" i="73"/>
  <c r="CX12" i="73"/>
  <c r="CW12" i="73"/>
  <c r="CV12" i="73"/>
  <c r="CU12" i="73"/>
  <c r="CT12" i="73"/>
  <c r="CS12" i="73"/>
  <c r="CR12" i="73"/>
  <c r="CQ12" i="73"/>
  <c r="CP12" i="73"/>
  <c r="CO12" i="73"/>
  <c r="CN12" i="73"/>
  <c r="CM12" i="73"/>
  <c r="CL12" i="73"/>
  <c r="CK12" i="73"/>
  <c r="CJ12" i="73"/>
  <c r="Q12" i="73"/>
  <c r="I12" i="73"/>
  <c r="H12" i="73"/>
  <c r="EK10" i="73"/>
  <c r="EJ10" i="73"/>
  <c r="EI10" i="73"/>
  <c r="EH10" i="73"/>
  <c r="EG10" i="73"/>
  <c r="EF10" i="73"/>
  <c r="EE10" i="73"/>
  <c r="ED10" i="73"/>
  <c r="EC10" i="73"/>
  <c r="EB10" i="73"/>
  <c r="EA10" i="73"/>
  <c r="DZ10" i="73"/>
  <c r="DY10" i="73"/>
  <c r="DX10" i="73"/>
  <c r="DW10" i="73"/>
  <c r="DV10" i="73"/>
  <c r="DU10" i="73"/>
  <c r="DT10" i="73"/>
  <c r="DS10" i="73"/>
  <c r="DR10" i="73"/>
  <c r="DQ10" i="73"/>
  <c r="DP10" i="73"/>
  <c r="DO10" i="73"/>
  <c r="DN10" i="73"/>
  <c r="DM10" i="73"/>
  <c r="DL10" i="73"/>
  <c r="DK10" i="73"/>
  <c r="DJ10" i="73"/>
  <c r="DI10" i="73"/>
  <c r="DH10" i="73"/>
  <c r="DG10" i="73"/>
  <c r="DF10" i="73"/>
  <c r="DE10" i="73"/>
  <c r="DD10" i="73"/>
  <c r="DC10" i="73"/>
  <c r="DB10" i="73"/>
  <c r="DA10" i="73"/>
  <c r="CZ10" i="73"/>
  <c r="CY10" i="73"/>
  <c r="CX10" i="73"/>
  <c r="CW10" i="73"/>
  <c r="CV10" i="73"/>
  <c r="CU10" i="73"/>
  <c r="CT10" i="73"/>
  <c r="CS10" i="73"/>
  <c r="CR10" i="73"/>
  <c r="CQ10" i="73"/>
  <c r="CP10" i="73"/>
  <c r="CO10" i="73"/>
  <c r="CN10" i="73"/>
  <c r="CM10" i="73"/>
  <c r="CL10" i="73"/>
  <c r="CK10" i="73"/>
  <c r="CJ10" i="73"/>
  <c r="Q10" i="73"/>
  <c r="I10" i="73"/>
  <c r="H10" i="73"/>
  <c r="EK52" i="73"/>
  <c r="EJ52" i="73"/>
  <c r="EI52" i="73"/>
  <c r="EH52" i="73"/>
  <c r="EG52" i="73"/>
  <c r="EF52" i="73"/>
  <c r="EE52" i="73"/>
  <c r="ED52" i="73"/>
  <c r="EC52" i="73"/>
  <c r="EB52" i="73"/>
  <c r="EA52" i="73"/>
  <c r="DZ52" i="73"/>
  <c r="DY52" i="73"/>
  <c r="DX52" i="73"/>
  <c r="DW52" i="73"/>
  <c r="DV52" i="73"/>
  <c r="DU52" i="73"/>
  <c r="DT52" i="73"/>
  <c r="DS52" i="73"/>
  <c r="DR52" i="73"/>
  <c r="DQ52" i="73"/>
  <c r="DP52" i="73"/>
  <c r="DO52" i="73"/>
  <c r="DN52" i="73"/>
  <c r="DM52" i="73"/>
  <c r="DL52" i="73"/>
  <c r="DK52" i="73"/>
  <c r="DJ52" i="73"/>
  <c r="DI52" i="73"/>
  <c r="DH52" i="73"/>
  <c r="DG52" i="73"/>
  <c r="DF52" i="73"/>
  <c r="DE52" i="73"/>
  <c r="DD52" i="73"/>
  <c r="DC52" i="73"/>
  <c r="DB52" i="73"/>
  <c r="DA52" i="73"/>
  <c r="CZ52" i="73"/>
  <c r="CY52" i="73"/>
  <c r="CX52" i="73"/>
  <c r="CW52" i="73"/>
  <c r="CV52" i="73"/>
  <c r="CU52" i="73"/>
  <c r="CT52" i="73"/>
  <c r="CS52" i="73"/>
  <c r="CR52" i="73"/>
  <c r="CQ52" i="73"/>
  <c r="CP52" i="73"/>
  <c r="CO52" i="73"/>
  <c r="CN52" i="73"/>
  <c r="CM52" i="73"/>
  <c r="CL52" i="73"/>
  <c r="CK52" i="73"/>
  <c r="CJ52" i="73"/>
  <c r="Q52" i="73"/>
  <c r="I52" i="73"/>
  <c r="H52" i="73"/>
  <c r="EK44" i="73"/>
  <c r="EJ44" i="73"/>
  <c r="EI44" i="73"/>
  <c r="EH44" i="73"/>
  <c r="EG44" i="73"/>
  <c r="EF44" i="73"/>
  <c r="EE44" i="73"/>
  <c r="ED44" i="73"/>
  <c r="EC44" i="73"/>
  <c r="EB44" i="73"/>
  <c r="EA44" i="73"/>
  <c r="DZ44" i="73"/>
  <c r="DY44" i="73"/>
  <c r="DX44" i="73"/>
  <c r="DW44" i="73"/>
  <c r="DV44" i="73"/>
  <c r="DU44" i="73"/>
  <c r="DT44" i="73"/>
  <c r="DS44" i="73"/>
  <c r="DR44" i="73"/>
  <c r="DQ44" i="73"/>
  <c r="DP44" i="73"/>
  <c r="DO44" i="73"/>
  <c r="DN44" i="73"/>
  <c r="DM44" i="73"/>
  <c r="DL44" i="73"/>
  <c r="DK44" i="73"/>
  <c r="DJ44" i="73"/>
  <c r="DI44" i="73"/>
  <c r="DH44" i="73"/>
  <c r="DG44" i="73"/>
  <c r="DF44" i="73"/>
  <c r="DE44" i="73"/>
  <c r="DD44" i="73"/>
  <c r="DC44" i="73"/>
  <c r="DB44" i="73"/>
  <c r="DA44" i="73"/>
  <c r="CZ44" i="73"/>
  <c r="CY44" i="73"/>
  <c r="CX44" i="73"/>
  <c r="CW44" i="73"/>
  <c r="CV44" i="73"/>
  <c r="CU44" i="73"/>
  <c r="CT44" i="73"/>
  <c r="CS44" i="73"/>
  <c r="CR44" i="73"/>
  <c r="CQ44" i="73"/>
  <c r="CP44" i="73"/>
  <c r="CO44" i="73"/>
  <c r="CN44" i="73"/>
  <c r="CM44" i="73"/>
  <c r="CL44" i="73"/>
  <c r="CK44" i="73"/>
  <c r="CJ44" i="73"/>
  <c r="Q44" i="73"/>
  <c r="I44" i="73"/>
  <c r="H44" i="73"/>
  <c r="EK73" i="73"/>
  <c r="EJ73" i="73"/>
  <c r="EI73" i="73"/>
  <c r="EH73" i="73"/>
  <c r="EG73" i="73"/>
  <c r="EF73" i="73"/>
  <c r="EE73" i="73"/>
  <c r="ED73" i="73"/>
  <c r="EC73" i="73"/>
  <c r="EB73" i="73"/>
  <c r="EA73" i="73"/>
  <c r="DZ73" i="73"/>
  <c r="DY73" i="73"/>
  <c r="DX73" i="73"/>
  <c r="DW73" i="73"/>
  <c r="DV73" i="73"/>
  <c r="DU73" i="73"/>
  <c r="DT73" i="73"/>
  <c r="DS73" i="73"/>
  <c r="DR73" i="73"/>
  <c r="DQ73" i="73"/>
  <c r="DP73" i="73"/>
  <c r="DO73" i="73"/>
  <c r="DN73" i="73"/>
  <c r="DM73" i="73"/>
  <c r="DL73" i="73"/>
  <c r="DK73" i="73"/>
  <c r="DJ73" i="73"/>
  <c r="DI73" i="73"/>
  <c r="DH73" i="73"/>
  <c r="DG73" i="73"/>
  <c r="DF73" i="73"/>
  <c r="DE73" i="73"/>
  <c r="DD73" i="73"/>
  <c r="DC73" i="73"/>
  <c r="DB73" i="73"/>
  <c r="DA73" i="73"/>
  <c r="CZ73" i="73"/>
  <c r="CY73" i="73"/>
  <c r="CX73" i="73"/>
  <c r="CW73" i="73"/>
  <c r="CV73" i="73"/>
  <c r="CU73" i="73"/>
  <c r="CT73" i="73"/>
  <c r="CS73" i="73"/>
  <c r="CR73" i="73"/>
  <c r="CQ73" i="73"/>
  <c r="CP73" i="73"/>
  <c r="CO73" i="73"/>
  <c r="CN73" i="73"/>
  <c r="CM73" i="73"/>
  <c r="CL73" i="73"/>
  <c r="CK73" i="73"/>
  <c r="CJ73" i="73"/>
  <c r="Q73" i="73"/>
  <c r="I73" i="73"/>
  <c r="H73" i="73"/>
  <c r="EK5" i="73"/>
  <c r="EJ5" i="73"/>
  <c r="EI5" i="73"/>
  <c r="EH5" i="73"/>
  <c r="EG5" i="73"/>
  <c r="EF5" i="73"/>
  <c r="EE5" i="73"/>
  <c r="ED5" i="73"/>
  <c r="EC5" i="73"/>
  <c r="EB5" i="73"/>
  <c r="EA5" i="73"/>
  <c r="DZ5" i="73"/>
  <c r="DY5" i="73"/>
  <c r="DX5" i="73"/>
  <c r="DW5" i="73"/>
  <c r="DV5" i="73"/>
  <c r="DU5" i="73"/>
  <c r="DT5" i="73"/>
  <c r="DS5" i="73"/>
  <c r="DR5" i="73"/>
  <c r="DQ5" i="73"/>
  <c r="DP5" i="73"/>
  <c r="DO5" i="73"/>
  <c r="DN5" i="73"/>
  <c r="DM5" i="73"/>
  <c r="DL5" i="73"/>
  <c r="DK5" i="73"/>
  <c r="DJ5" i="73"/>
  <c r="DI5" i="73"/>
  <c r="DH5" i="73"/>
  <c r="DG5" i="73"/>
  <c r="DF5" i="73"/>
  <c r="DE5" i="73"/>
  <c r="DD5" i="73"/>
  <c r="DC5" i="73"/>
  <c r="DB5" i="73"/>
  <c r="DA5" i="73"/>
  <c r="CZ5" i="73"/>
  <c r="CY5" i="73"/>
  <c r="CX5" i="73"/>
  <c r="CW5" i="73"/>
  <c r="CV5" i="73"/>
  <c r="CU5" i="73"/>
  <c r="CT5" i="73"/>
  <c r="CS5" i="73"/>
  <c r="CR5" i="73"/>
  <c r="CQ5" i="73"/>
  <c r="CP5" i="73"/>
  <c r="CO5" i="73"/>
  <c r="CN5" i="73"/>
  <c r="CM5" i="73"/>
  <c r="CL5" i="73"/>
  <c r="CK5" i="73"/>
  <c r="CJ5" i="73"/>
  <c r="Q5" i="73"/>
  <c r="I5" i="73"/>
  <c r="H5" i="73"/>
  <c r="EK31" i="73"/>
  <c r="EJ31" i="73"/>
  <c r="EI31" i="73"/>
  <c r="EH31" i="73"/>
  <c r="EG31" i="73"/>
  <c r="EF31" i="73"/>
  <c r="EE31" i="73"/>
  <c r="ED31" i="73"/>
  <c r="EC31" i="73"/>
  <c r="EB31" i="73"/>
  <c r="EA31" i="73"/>
  <c r="DZ31" i="73"/>
  <c r="DY31" i="73"/>
  <c r="DX31" i="73"/>
  <c r="DW31" i="73"/>
  <c r="DV31" i="73"/>
  <c r="DU31" i="73"/>
  <c r="DT31" i="73"/>
  <c r="DS31" i="73"/>
  <c r="DR31" i="73"/>
  <c r="DQ31" i="73"/>
  <c r="DP31" i="73"/>
  <c r="DO31" i="73"/>
  <c r="DN31" i="73"/>
  <c r="DM31" i="73"/>
  <c r="DL31" i="73"/>
  <c r="DK31" i="73"/>
  <c r="DJ31" i="73"/>
  <c r="DI31" i="73"/>
  <c r="DH31" i="73"/>
  <c r="DG31" i="73"/>
  <c r="DF31" i="73"/>
  <c r="DE31" i="73"/>
  <c r="DD31" i="73"/>
  <c r="DC31" i="73"/>
  <c r="DB31" i="73"/>
  <c r="DA31" i="73"/>
  <c r="CZ31" i="73"/>
  <c r="CY31" i="73"/>
  <c r="CX31" i="73"/>
  <c r="CW31" i="73"/>
  <c r="CV31" i="73"/>
  <c r="CU31" i="73"/>
  <c r="CT31" i="73"/>
  <c r="CS31" i="73"/>
  <c r="CR31" i="73"/>
  <c r="CQ31" i="73"/>
  <c r="CP31" i="73"/>
  <c r="CO31" i="73"/>
  <c r="CN31" i="73"/>
  <c r="CM31" i="73"/>
  <c r="CL31" i="73"/>
  <c r="CK31" i="73"/>
  <c r="CJ31" i="73"/>
  <c r="Q31" i="73"/>
  <c r="I31" i="73"/>
  <c r="H31" i="73"/>
  <c r="EK36" i="73"/>
  <c r="EJ36" i="73"/>
  <c r="EI36" i="73"/>
  <c r="EH36" i="73"/>
  <c r="EG36" i="73"/>
  <c r="EF36" i="73"/>
  <c r="EE36" i="73"/>
  <c r="ED36" i="73"/>
  <c r="EC36" i="73"/>
  <c r="EB36" i="73"/>
  <c r="EA36" i="73"/>
  <c r="DZ36" i="73"/>
  <c r="DY36" i="73"/>
  <c r="DX36" i="73"/>
  <c r="DW36" i="73"/>
  <c r="DV36" i="73"/>
  <c r="DU36" i="73"/>
  <c r="DT36" i="73"/>
  <c r="DS36" i="73"/>
  <c r="DR36" i="73"/>
  <c r="DQ36" i="73"/>
  <c r="DP36" i="73"/>
  <c r="DO36" i="73"/>
  <c r="DN36" i="73"/>
  <c r="DM36" i="73"/>
  <c r="DL36" i="73"/>
  <c r="DK36" i="73"/>
  <c r="DJ36" i="73"/>
  <c r="DI36" i="73"/>
  <c r="DH36" i="73"/>
  <c r="DG36" i="73"/>
  <c r="DF36" i="73"/>
  <c r="DE36" i="73"/>
  <c r="DD36" i="73"/>
  <c r="DC36" i="73"/>
  <c r="DB36" i="73"/>
  <c r="DA36" i="73"/>
  <c r="CZ36" i="73"/>
  <c r="CY36" i="73"/>
  <c r="CX36" i="73"/>
  <c r="CW36" i="73"/>
  <c r="CV36" i="73"/>
  <c r="CU36" i="73"/>
  <c r="CT36" i="73"/>
  <c r="CS36" i="73"/>
  <c r="CR36" i="73"/>
  <c r="CQ36" i="73"/>
  <c r="CP36" i="73"/>
  <c r="CO36" i="73"/>
  <c r="CN36" i="73"/>
  <c r="CM36" i="73"/>
  <c r="CL36" i="73"/>
  <c r="CK36" i="73"/>
  <c r="CJ36" i="73"/>
  <c r="Q36" i="73"/>
  <c r="I36" i="73"/>
  <c r="H36" i="73"/>
  <c r="EK29" i="73"/>
  <c r="EJ29" i="73"/>
  <c r="EI29" i="73"/>
  <c r="EH29" i="73"/>
  <c r="EG29" i="73"/>
  <c r="EF29" i="73"/>
  <c r="EE29" i="73"/>
  <c r="ED29" i="73"/>
  <c r="EC29" i="73"/>
  <c r="EB29" i="73"/>
  <c r="EA29" i="73"/>
  <c r="DZ29" i="73"/>
  <c r="DY29" i="73"/>
  <c r="DX29" i="73"/>
  <c r="DW29" i="73"/>
  <c r="DV29" i="73"/>
  <c r="DU29" i="73"/>
  <c r="DT29" i="73"/>
  <c r="DS29" i="73"/>
  <c r="DR29" i="73"/>
  <c r="DQ29" i="73"/>
  <c r="DP29" i="73"/>
  <c r="DO29" i="73"/>
  <c r="DN29" i="73"/>
  <c r="DM29" i="73"/>
  <c r="DL29" i="73"/>
  <c r="DK29" i="73"/>
  <c r="DJ29" i="73"/>
  <c r="DI29" i="73"/>
  <c r="DH29" i="73"/>
  <c r="DG29" i="73"/>
  <c r="DF29" i="73"/>
  <c r="DE29" i="73"/>
  <c r="DD29" i="73"/>
  <c r="DC29" i="73"/>
  <c r="DB29" i="73"/>
  <c r="DA29" i="73"/>
  <c r="CZ29" i="73"/>
  <c r="CY29" i="73"/>
  <c r="CX29" i="73"/>
  <c r="CW29" i="73"/>
  <c r="CV29" i="73"/>
  <c r="CU29" i="73"/>
  <c r="CT29" i="73"/>
  <c r="CS29" i="73"/>
  <c r="CR29" i="73"/>
  <c r="CQ29" i="73"/>
  <c r="CP29" i="73"/>
  <c r="CO29" i="73"/>
  <c r="CN29" i="73"/>
  <c r="CM29" i="73"/>
  <c r="CL29" i="73"/>
  <c r="CK29" i="73"/>
  <c r="CJ29" i="73"/>
  <c r="Q29" i="73"/>
  <c r="I29" i="73"/>
  <c r="H29" i="73"/>
  <c r="EK104" i="73"/>
  <c r="EJ104" i="73"/>
  <c r="EI104" i="73"/>
  <c r="EH104" i="73"/>
  <c r="EG104" i="73"/>
  <c r="EF104" i="73"/>
  <c r="EE104" i="73"/>
  <c r="ED104" i="73"/>
  <c r="EC104" i="73"/>
  <c r="EB104" i="73"/>
  <c r="EA104" i="73"/>
  <c r="DZ104" i="73"/>
  <c r="DY104" i="73"/>
  <c r="DX104" i="73"/>
  <c r="DW104" i="73"/>
  <c r="DV104" i="73"/>
  <c r="DU104" i="73"/>
  <c r="DT104" i="73"/>
  <c r="DS104" i="73"/>
  <c r="DR104" i="73"/>
  <c r="DQ104" i="73"/>
  <c r="DP104" i="73"/>
  <c r="DO104" i="73"/>
  <c r="DN104" i="73"/>
  <c r="DM104" i="73"/>
  <c r="DL104" i="73"/>
  <c r="DK104" i="73"/>
  <c r="DJ104" i="73"/>
  <c r="DI104" i="73"/>
  <c r="DH104" i="73"/>
  <c r="DG104" i="73"/>
  <c r="DF104" i="73"/>
  <c r="DE104" i="73"/>
  <c r="DD104" i="73"/>
  <c r="DC104" i="73"/>
  <c r="DB104" i="73"/>
  <c r="DA104" i="73"/>
  <c r="CZ104" i="73"/>
  <c r="CY104" i="73"/>
  <c r="CX104" i="73"/>
  <c r="CW104" i="73"/>
  <c r="CV104" i="73"/>
  <c r="CU104" i="73"/>
  <c r="CT104" i="73"/>
  <c r="CS104" i="73"/>
  <c r="CR104" i="73"/>
  <c r="CQ104" i="73"/>
  <c r="CP104" i="73"/>
  <c r="CO104" i="73"/>
  <c r="CN104" i="73"/>
  <c r="CM104" i="73"/>
  <c r="CL104" i="73"/>
  <c r="CK104" i="73"/>
  <c r="CJ104" i="73"/>
  <c r="Q104" i="73"/>
  <c r="I104" i="73"/>
  <c r="H104" i="73"/>
  <c r="EK79" i="73"/>
  <c r="EJ79" i="73"/>
  <c r="EI79" i="73"/>
  <c r="EH79" i="73"/>
  <c r="EG79" i="73"/>
  <c r="EF79" i="73"/>
  <c r="EE79" i="73"/>
  <c r="ED79" i="73"/>
  <c r="EC79" i="73"/>
  <c r="EB79" i="73"/>
  <c r="EA79" i="73"/>
  <c r="DZ79" i="73"/>
  <c r="DY79" i="73"/>
  <c r="DX79" i="73"/>
  <c r="DW79" i="73"/>
  <c r="DV79" i="73"/>
  <c r="DU79" i="73"/>
  <c r="DT79" i="73"/>
  <c r="DS79" i="73"/>
  <c r="DR79" i="73"/>
  <c r="DQ79" i="73"/>
  <c r="DP79" i="73"/>
  <c r="DO79" i="73"/>
  <c r="DN79" i="73"/>
  <c r="DM79" i="73"/>
  <c r="DL79" i="73"/>
  <c r="DK79" i="73"/>
  <c r="DJ79" i="73"/>
  <c r="DI79" i="73"/>
  <c r="DH79" i="73"/>
  <c r="DG79" i="73"/>
  <c r="DF79" i="73"/>
  <c r="DE79" i="73"/>
  <c r="DD79" i="73"/>
  <c r="DC79" i="73"/>
  <c r="DB79" i="73"/>
  <c r="DA79" i="73"/>
  <c r="CZ79" i="73"/>
  <c r="CY79" i="73"/>
  <c r="CX79" i="73"/>
  <c r="CW79" i="73"/>
  <c r="CV79" i="73"/>
  <c r="CU79" i="73"/>
  <c r="CT79" i="73"/>
  <c r="CS79" i="73"/>
  <c r="CR79" i="73"/>
  <c r="CQ79" i="73"/>
  <c r="CP79" i="73"/>
  <c r="CO79" i="73"/>
  <c r="CN79" i="73"/>
  <c r="CM79" i="73"/>
  <c r="CL79" i="73"/>
  <c r="CK79" i="73"/>
  <c r="CJ79" i="73"/>
  <c r="Q79" i="73"/>
  <c r="I79" i="73"/>
  <c r="H79" i="73"/>
  <c r="EK57" i="73"/>
  <c r="EJ57" i="73"/>
  <c r="EI57" i="73"/>
  <c r="EH57" i="73"/>
  <c r="EG57" i="73"/>
  <c r="EF57" i="73"/>
  <c r="EE57" i="73"/>
  <c r="ED57" i="73"/>
  <c r="EC57" i="73"/>
  <c r="EB57" i="73"/>
  <c r="EA57" i="73"/>
  <c r="DZ57" i="73"/>
  <c r="DY57" i="73"/>
  <c r="DX57" i="73"/>
  <c r="DW57" i="73"/>
  <c r="DV57" i="73"/>
  <c r="DU57" i="73"/>
  <c r="DT57" i="73"/>
  <c r="DS57" i="73"/>
  <c r="DR57" i="73"/>
  <c r="DQ57" i="73"/>
  <c r="DP57" i="73"/>
  <c r="DO57" i="73"/>
  <c r="DN57" i="73"/>
  <c r="DM57" i="73"/>
  <c r="DL57" i="73"/>
  <c r="DK57" i="73"/>
  <c r="DJ57" i="73"/>
  <c r="DI57" i="73"/>
  <c r="DH57" i="73"/>
  <c r="DG57" i="73"/>
  <c r="DF57" i="73"/>
  <c r="DE57" i="73"/>
  <c r="DD57" i="73"/>
  <c r="DC57" i="73"/>
  <c r="DB57" i="73"/>
  <c r="DA57" i="73"/>
  <c r="CZ57" i="73"/>
  <c r="CY57" i="73"/>
  <c r="CX57" i="73"/>
  <c r="CW57" i="73"/>
  <c r="CV57" i="73"/>
  <c r="CU57" i="73"/>
  <c r="CT57" i="73"/>
  <c r="CS57" i="73"/>
  <c r="CR57" i="73"/>
  <c r="CQ57" i="73"/>
  <c r="CP57" i="73"/>
  <c r="CO57" i="73"/>
  <c r="CN57" i="73"/>
  <c r="CM57" i="73"/>
  <c r="CL57" i="73"/>
  <c r="CK57" i="73"/>
  <c r="CJ57" i="73"/>
  <c r="Q57" i="73"/>
  <c r="I57" i="73"/>
  <c r="H57" i="73"/>
  <c r="EK88" i="73"/>
  <c r="EJ88" i="73"/>
  <c r="EI88" i="73"/>
  <c r="EH88" i="73"/>
  <c r="EG88" i="73"/>
  <c r="EF88" i="73"/>
  <c r="EE88" i="73"/>
  <c r="ED88" i="73"/>
  <c r="EC88" i="73"/>
  <c r="EB88" i="73"/>
  <c r="EA88" i="73"/>
  <c r="DZ88" i="73"/>
  <c r="DY88" i="73"/>
  <c r="DX88" i="73"/>
  <c r="DW88" i="73"/>
  <c r="DV88" i="73"/>
  <c r="DU88" i="73"/>
  <c r="DT88" i="73"/>
  <c r="DS88" i="73"/>
  <c r="DR88" i="73"/>
  <c r="DQ88" i="73"/>
  <c r="DP88" i="73"/>
  <c r="DO88" i="73"/>
  <c r="DN88" i="73"/>
  <c r="DM88" i="73"/>
  <c r="DL88" i="73"/>
  <c r="DK88" i="73"/>
  <c r="DJ88" i="73"/>
  <c r="DI88" i="73"/>
  <c r="DH88" i="73"/>
  <c r="DG88" i="73"/>
  <c r="DF88" i="73"/>
  <c r="DE88" i="73"/>
  <c r="DD88" i="73"/>
  <c r="DC88" i="73"/>
  <c r="DB88" i="73"/>
  <c r="DA88" i="73"/>
  <c r="CZ88" i="73"/>
  <c r="CY88" i="73"/>
  <c r="CX88" i="73"/>
  <c r="CW88" i="73"/>
  <c r="CV88" i="73"/>
  <c r="CU88" i="73"/>
  <c r="CT88" i="73"/>
  <c r="CS88" i="73"/>
  <c r="CR88" i="73"/>
  <c r="CQ88" i="73"/>
  <c r="CP88" i="73"/>
  <c r="CO88" i="73"/>
  <c r="CN88" i="73"/>
  <c r="CM88" i="73"/>
  <c r="CL88" i="73"/>
  <c r="CK88" i="73"/>
  <c r="CJ88" i="73"/>
  <c r="Q88" i="73"/>
  <c r="I88" i="73"/>
  <c r="H88" i="73"/>
  <c r="EK62" i="73"/>
  <c r="EJ62" i="73"/>
  <c r="EI62" i="73"/>
  <c r="EH62" i="73"/>
  <c r="EG62" i="73"/>
  <c r="EF62" i="73"/>
  <c r="EE62" i="73"/>
  <c r="ED62" i="73"/>
  <c r="EC62" i="73"/>
  <c r="EB62" i="73"/>
  <c r="EA62" i="73"/>
  <c r="DZ62" i="73"/>
  <c r="DY62" i="73"/>
  <c r="DX62" i="73"/>
  <c r="DW62" i="73"/>
  <c r="DV62" i="73"/>
  <c r="DU62" i="73"/>
  <c r="DT62" i="73"/>
  <c r="DS62" i="73"/>
  <c r="DR62" i="73"/>
  <c r="DQ62" i="73"/>
  <c r="DP62" i="73"/>
  <c r="DO62" i="73"/>
  <c r="DN62" i="73"/>
  <c r="DM62" i="73"/>
  <c r="DL62" i="73"/>
  <c r="DK62" i="73"/>
  <c r="DJ62" i="73"/>
  <c r="DI62" i="73"/>
  <c r="DH62" i="73"/>
  <c r="DG62" i="73"/>
  <c r="DF62" i="73"/>
  <c r="DE62" i="73"/>
  <c r="DD62" i="73"/>
  <c r="DC62" i="73"/>
  <c r="DB62" i="73"/>
  <c r="DA62" i="73"/>
  <c r="CZ62" i="73"/>
  <c r="CY62" i="73"/>
  <c r="CX62" i="73"/>
  <c r="CW62" i="73"/>
  <c r="CV62" i="73"/>
  <c r="CU62" i="73"/>
  <c r="CT62" i="73"/>
  <c r="CS62" i="73"/>
  <c r="CR62" i="73"/>
  <c r="CQ62" i="73"/>
  <c r="CP62" i="73"/>
  <c r="CO62" i="73"/>
  <c r="CN62" i="73"/>
  <c r="CM62" i="73"/>
  <c r="CL62" i="73"/>
  <c r="CK62" i="73"/>
  <c r="CJ62" i="73"/>
  <c r="Q62" i="73"/>
  <c r="I62" i="73"/>
  <c r="H62" i="73"/>
  <c r="EK67" i="73"/>
  <c r="EJ67" i="73"/>
  <c r="EI67" i="73"/>
  <c r="EH67" i="73"/>
  <c r="EG67" i="73"/>
  <c r="EF67" i="73"/>
  <c r="EE67" i="73"/>
  <c r="ED67" i="73"/>
  <c r="EC67" i="73"/>
  <c r="EB67" i="73"/>
  <c r="EA67" i="73"/>
  <c r="DZ67" i="73"/>
  <c r="DY67" i="73"/>
  <c r="DX67" i="73"/>
  <c r="DW67" i="73"/>
  <c r="DV67" i="73"/>
  <c r="DU67" i="73"/>
  <c r="DT67" i="73"/>
  <c r="DS67" i="73"/>
  <c r="DR67" i="73"/>
  <c r="DQ67" i="73"/>
  <c r="DP67" i="73"/>
  <c r="DO67" i="73"/>
  <c r="DN67" i="73"/>
  <c r="DM67" i="73"/>
  <c r="DL67" i="73"/>
  <c r="DK67" i="73"/>
  <c r="DJ67" i="73"/>
  <c r="DI67" i="73"/>
  <c r="DH67" i="73"/>
  <c r="DG67" i="73"/>
  <c r="DF67" i="73"/>
  <c r="DE67" i="73"/>
  <c r="DD67" i="73"/>
  <c r="DC67" i="73"/>
  <c r="DB67" i="73"/>
  <c r="DA67" i="73"/>
  <c r="CZ67" i="73"/>
  <c r="CY67" i="73"/>
  <c r="CX67" i="73"/>
  <c r="CW67" i="73"/>
  <c r="CV67" i="73"/>
  <c r="CU67" i="73"/>
  <c r="CT67" i="73"/>
  <c r="CS67" i="73"/>
  <c r="CR67" i="73"/>
  <c r="CQ67" i="73"/>
  <c r="CP67" i="73"/>
  <c r="CO67" i="73"/>
  <c r="CN67" i="73"/>
  <c r="CM67" i="73"/>
  <c r="CL67" i="73"/>
  <c r="CK67" i="73"/>
  <c r="CJ67" i="73"/>
  <c r="Q67" i="73"/>
  <c r="I67" i="73"/>
  <c r="H67" i="73"/>
  <c r="EK24" i="73"/>
  <c r="EJ24" i="73"/>
  <c r="EI24" i="73"/>
  <c r="EH24" i="73"/>
  <c r="EG24" i="73"/>
  <c r="EF24" i="73"/>
  <c r="EE24" i="73"/>
  <c r="ED24" i="73"/>
  <c r="EC24" i="73"/>
  <c r="EB24" i="73"/>
  <c r="EA24" i="73"/>
  <c r="DZ24" i="73"/>
  <c r="DY24" i="73"/>
  <c r="DX24" i="73"/>
  <c r="DW24" i="73"/>
  <c r="DV24" i="73"/>
  <c r="DU24" i="73"/>
  <c r="DT24" i="73"/>
  <c r="DS24" i="73"/>
  <c r="DR24" i="73"/>
  <c r="DQ24" i="73"/>
  <c r="DP24" i="73"/>
  <c r="DO24" i="73"/>
  <c r="DN24" i="73"/>
  <c r="DM24" i="73"/>
  <c r="DL24" i="73"/>
  <c r="DK24" i="73"/>
  <c r="DJ24" i="73"/>
  <c r="DI24" i="73"/>
  <c r="DH24" i="73"/>
  <c r="DG24" i="73"/>
  <c r="DF24" i="73"/>
  <c r="DE24" i="73"/>
  <c r="DD24" i="73"/>
  <c r="DC24" i="73"/>
  <c r="DB24" i="73"/>
  <c r="DA24" i="73"/>
  <c r="CZ24" i="73"/>
  <c r="CY24" i="73"/>
  <c r="CX24" i="73"/>
  <c r="CW24" i="73"/>
  <c r="CV24" i="73"/>
  <c r="CU24" i="73"/>
  <c r="CT24" i="73"/>
  <c r="CS24" i="73"/>
  <c r="CR24" i="73"/>
  <c r="CQ24" i="73"/>
  <c r="CP24" i="73"/>
  <c r="CO24" i="73"/>
  <c r="CN24" i="73"/>
  <c r="CM24" i="73"/>
  <c r="CL24" i="73"/>
  <c r="CK24" i="73"/>
  <c r="CJ24" i="73"/>
  <c r="Q24" i="73"/>
  <c r="I24" i="73"/>
  <c r="H24" i="73"/>
  <c r="EK87" i="73"/>
  <c r="EJ87" i="73"/>
  <c r="EI87" i="73"/>
  <c r="EH87" i="73"/>
  <c r="EG87" i="73"/>
  <c r="EF87" i="73"/>
  <c r="EE87" i="73"/>
  <c r="ED87" i="73"/>
  <c r="EC87" i="73"/>
  <c r="EB87" i="73"/>
  <c r="EA87" i="73"/>
  <c r="DZ87" i="73"/>
  <c r="DY87" i="73"/>
  <c r="DX87" i="73"/>
  <c r="DW87" i="73"/>
  <c r="DV87" i="73"/>
  <c r="DU87" i="73"/>
  <c r="DT87" i="73"/>
  <c r="DS87" i="73"/>
  <c r="DR87" i="73"/>
  <c r="DQ87" i="73"/>
  <c r="DP87" i="73"/>
  <c r="DO87" i="73"/>
  <c r="DN87" i="73"/>
  <c r="DM87" i="73"/>
  <c r="DL87" i="73"/>
  <c r="DK87" i="73"/>
  <c r="DJ87" i="73"/>
  <c r="DI87" i="73"/>
  <c r="DH87" i="73"/>
  <c r="DG87" i="73"/>
  <c r="DF87" i="73"/>
  <c r="DE87" i="73"/>
  <c r="DD87" i="73"/>
  <c r="DC87" i="73"/>
  <c r="DB87" i="73"/>
  <c r="DA87" i="73"/>
  <c r="CZ87" i="73"/>
  <c r="CY87" i="73"/>
  <c r="CX87" i="73"/>
  <c r="CW87" i="73"/>
  <c r="CV87" i="73"/>
  <c r="CU87" i="73"/>
  <c r="CT87" i="73"/>
  <c r="CS87" i="73"/>
  <c r="CR87" i="73"/>
  <c r="CQ87" i="73"/>
  <c r="CP87" i="73"/>
  <c r="CO87" i="73"/>
  <c r="CN87" i="73"/>
  <c r="CM87" i="73"/>
  <c r="CL87" i="73"/>
  <c r="CK87" i="73"/>
  <c r="CJ87" i="73"/>
  <c r="Q87" i="73"/>
  <c r="I87" i="73"/>
  <c r="H87" i="73"/>
  <c r="EK94" i="73"/>
  <c r="EJ94" i="73"/>
  <c r="EI94" i="73"/>
  <c r="EH94" i="73"/>
  <c r="EG94" i="73"/>
  <c r="EF94" i="73"/>
  <c r="EE94" i="73"/>
  <c r="ED94" i="73"/>
  <c r="EC94" i="73"/>
  <c r="EB94" i="73"/>
  <c r="EA94" i="73"/>
  <c r="DZ94" i="73"/>
  <c r="DY94" i="73"/>
  <c r="DX94" i="73"/>
  <c r="DW94" i="73"/>
  <c r="DV94" i="73"/>
  <c r="DU94" i="73"/>
  <c r="DT94" i="73"/>
  <c r="DS94" i="73"/>
  <c r="DR94" i="73"/>
  <c r="DQ94" i="73"/>
  <c r="DP94" i="73"/>
  <c r="DO94" i="73"/>
  <c r="DN94" i="73"/>
  <c r="DM94" i="73"/>
  <c r="DL94" i="73"/>
  <c r="DK94" i="73"/>
  <c r="DJ94" i="73"/>
  <c r="DI94" i="73"/>
  <c r="DH94" i="73"/>
  <c r="DG94" i="73"/>
  <c r="DF94" i="73"/>
  <c r="DE94" i="73"/>
  <c r="DD94" i="73"/>
  <c r="DC94" i="73"/>
  <c r="DB94" i="73"/>
  <c r="DA94" i="73"/>
  <c r="CZ94" i="73"/>
  <c r="CY94" i="73"/>
  <c r="CX94" i="73"/>
  <c r="CW94" i="73"/>
  <c r="CV94" i="73"/>
  <c r="CU94" i="73"/>
  <c r="CT94" i="73"/>
  <c r="CS94" i="73"/>
  <c r="CR94" i="73"/>
  <c r="CQ94" i="73"/>
  <c r="CP94" i="73"/>
  <c r="CO94" i="73"/>
  <c r="CN94" i="73"/>
  <c r="CM94" i="73"/>
  <c r="CL94" i="73"/>
  <c r="CK94" i="73"/>
  <c r="CJ94" i="73"/>
  <c r="Q94" i="73"/>
  <c r="I94" i="73"/>
  <c r="H94" i="73"/>
  <c r="EK99" i="73"/>
  <c r="EJ99" i="73"/>
  <c r="EI99" i="73"/>
  <c r="EH99" i="73"/>
  <c r="EG99" i="73"/>
  <c r="EF99" i="73"/>
  <c r="EE99" i="73"/>
  <c r="ED99" i="73"/>
  <c r="EC99" i="73"/>
  <c r="EB99" i="73"/>
  <c r="EA99" i="73"/>
  <c r="DZ99" i="73"/>
  <c r="DY99" i="73"/>
  <c r="DX99" i="73"/>
  <c r="DW99" i="73"/>
  <c r="DV99" i="73"/>
  <c r="DU99" i="73"/>
  <c r="DT99" i="73"/>
  <c r="DS99" i="73"/>
  <c r="DR99" i="73"/>
  <c r="DQ99" i="73"/>
  <c r="DP99" i="73"/>
  <c r="DO99" i="73"/>
  <c r="DN99" i="73"/>
  <c r="DM99" i="73"/>
  <c r="DL99" i="73"/>
  <c r="DK99" i="73"/>
  <c r="DJ99" i="73"/>
  <c r="DI99" i="73"/>
  <c r="DH99" i="73"/>
  <c r="DG99" i="73"/>
  <c r="DF99" i="73"/>
  <c r="DE99" i="73"/>
  <c r="DD99" i="73"/>
  <c r="DC99" i="73"/>
  <c r="DB99" i="73"/>
  <c r="DA99" i="73"/>
  <c r="CZ99" i="73"/>
  <c r="CY99" i="73"/>
  <c r="CX99" i="73"/>
  <c r="CW99" i="73"/>
  <c r="CV99" i="73"/>
  <c r="CU99" i="73"/>
  <c r="CT99" i="73"/>
  <c r="CS99" i="73"/>
  <c r="CR99" i="73"/>
  <c r="CQ99" i="73"/>
  <c r="CP99" i="73"/>
  <c r="CO99" i="73"/>
  <c r="CN99" i="73"/>
  <c r="CM99" i="73"/>
  <c r="CL99" i="73"/>
  <c r="CK99" i="73"/>
  <c r="CJ99" i="73"/>
  <c r="Q99" i="73"/>
  <c r="I99" i="73"/>
  <c r="H99" i="73"/>
  <c r="EK49" i="73"/>
  <c r="EJ49" i="73"/>
  <c r="EI49" i="73"/>
  <c r="EH49" i="73"/>
  <c r="EG49" i="73"/>
  <c r="EF49" i="73"/>
  <c r="EE49" i="73"/>
  <c r="ED49" i="73"/>
  <c r="EC49" i="73"/>
  <c r="EB49" i="73"/>
  <c r="EA49" i="73"/>
  <c r="DZ49" i="73"/>
  <c r="DY49" i="73"/>
  <c r="DX49" i="73"/>
  <c r="DW49" i="73"/>
  <c r="DV49" i="73"/>
  <c r="DU49" i="73"/>
  <c r="DT49" i="73"/>
  <c r="DS49" i="73"/>
  <c r="DR49" i="73"/>
  <c r="DQ49" i="73"/>
  <c r="DP49" i="73"/>
  <c r="DO49" i="73"/>
  <c r="DN49" i="73"/>
  <c r="DM49" i="73"/>
  <c r="DL49" i="73"/>
  <c r="DK49" i="73"/>
  <c r="DJ49" i="73"/>
  <c r="DI49" i="73"/>
  <c r="DH49" i="73"/>
  <c r="DG49" i="73"/>
  <c r="DF49" i="73"/>
  <c r="DE49" i="73"/>
  <c r="DD49" i="73"/>
  <c r="DC49" i="73"/>
  <c r="DB49" i="73"/>
  <c r="DA49" i="73"/>
  <c r="CZ49" i="73"/>
  <c r="CY49" i="73"/>
  <c r="CX49" i="73"/>
  <c r="CW49" i="73"/>
  <c r="CV49" i="73"/>
  <c r="CU49" i="73"/>
  <c r="CT49" i="73"/>
  <c r="CS49" i="73"/>
  <c r="CR49" i="73"/>
  <c r="CQ49" i="73"/>
  <c r="CP49" i="73"/>
  <c r="CO49" i="73"/>
  <c r="CN49" i="73"/>
  <c r="CM49" i="73"/>
  <c r="CL49" i="73"/>
  <c r="CK49" i="73"/>
  <c r="CJ49" i="73"/>
  <c r="Q49" i="73"/>
  <c r="I49" i="73"/>
  <c r="H49" i="73"/>
  <c r="EK9" i="73"/>
  <c r="EJ9" i="73"/>
  <c r="EI9" i="73"/>
  <c r="EH9" i="73"/>
  <c r="EG9" i="73"/>
  <c r="EF9" i="73"/>
  <c r="EE9" i="73"/>
  <c r="ED9" i="73"/>
  <c r="EC9" i="73"/>
  <c r="EB9" i="73"/>
  <c r="EA9" i="73"/>
  <c r="DZ9" i="73"/>
  <c r="DY9" i="73"/>
  <c r="DX9" i="73"/>
  <c r="DW9" i="73"/>
  <c r="DV9" i="73"/>
  <c r="DU9" i="73"/>
  <c r="DT9" i="73"/>
  <c r="DS9" i="73"/>
  <c r="DR9" i="73"/>
  <c r="DQ9" i="73"/>
  <c r="DP9" i="73"/>
  <c r="DO9" i="73"/>
  <c r="DN9" i="73"/>
  <c r="DM9" i="73"/>
  <c r="DL9" i="73"/>
  <c r="DK9" i="73"/>
  <c r="DJ9" i="73"/>
  <c r="DI9" i="73"/>
  <c r="DH9" i="73"/>
  <c r="DG9" i="73"/>
  <c r="DF9" i="73"/>
  <c r="DE9" i="73"/>
  <c r="DD9" i="73"/>
  <c r="DC9" i="73"/>
  <c r="DB9" i="73"/>
  <c r="DA9" i="73"/>
  <c r="CZ9" i="73"/>
  <c r="CY9" i="73"/>
  <c r="CX9" i="73"/>
  <c r="CW9" i="73"/>
  <c r="CV9" i="73"/>
  <c r="CU9" i="73"/>
  <c r="CT9" i="73"/>
  <c r="CS9" i="73"/>
  <c r="CR9" i="73"/>
  <c r="CQ9" i="73"/>
  <c r="CP9" i="73"/>
  <c r="CO9" i="73"/>
  <c r="CN9" i="73"/>
  <c r="CM9" i="73"/>
  <c r="CL9" i="73"/>
  <c r="CK9" i="73"/>
  <c r="CJ9" i="73"/>
  <c r="Q9" i="73"/>
  <c r="I9" i="73"/>
  <c r="H9" i="73"/>
  <c r="EK51" i="73"/>
  <c r="EJ51" i="73"/>
  <c r="EI51" i="73"/>
  <c r="EH51" i="73"/>
  <c r="EG51" i="73"/>
  <c r="EF51" i="73"/>
  <c r="EE51" i="73"/>
  <c r="ED51" i="73"/>
  <c r="EC51" i="73"/>
  <c r="EB51" i="73"/>
  <c r="EA51" i="73"/>
  <c r="DZ51" i="73"/>
  <c r="DY51" i="73"/>
  <c r="DX51" i="73"/>
  <c r="DW51" i="73"/>
  <c r="DV51" i="73"/>
  <c r="DU51" i="73"/>
  <c r="DT51" i="73"/>
  <c r="DS51" i="73"/>
  <c r="DR51" i="73"/>
  <c r="DQ51" i="73"/>
  <c r="DP51" i="73"/>
  <c r="DO51" i="73"/>
  <c r="DN51" i="73"/>
  <c r="DM51" i="73"/>
  <c r="DL51" i="73"/>
  <c r="DK51" i="73"/>
  <c r="DJ51" i="73"/>
  <c r="DI51" i="73"/>
  <c r="DH51" i="73"/>
  <c r="DG51" i="73"/>
  <c r="DF51" i="73"/>
  <c r="DE51" i="73"/>
  <c r="DD51" i="73"/>
  <c r="DC51" i="73"/>
  <c r="DB51" i="73"/>
  <c r="DA51" i="73"/>
  <c r="CZ51" i="73"/>
  <c r="CY51" i="73"/>
  <c r="CX51" i="73"/>
  <c r="CW51" i="73"/>
  <c r="CV51" i="73"/>
  <c r="CU51" i="73"/>
  <c r="CT51" i="73"/>
  <c r="CS51" i="73"/>
  <c r="CR51" i="73"/>
  <c r="CQ51" i="73"/>
  <c r="CP51" i="73"/>
  <c r="CO51" i="73"/>
  <c r="CN51" i="73"/>
  <c r="CM51" i="73"/>
  <c r="CL51" i="73"/>
  <c r="CK51" i="73"/>
  <c r="CJ51" i="73"/>
  <c r="Q51" i="73"/>
  <c r="I51" i="73"/>
  <c r="H51" i="73"/>
  <c r="EK93" i="73"/>
  <c r="EJ93" i="73"/>
  <c r="EI93" i="73"/>
  <c r="EH93" i="73"/>
  <c r="EG93" i="73"/>
  <c r="EF93" i="73"/>
  <c r="EE93" i="73"/>
  <c r="ED93" i="73"/>
  <c r="EC93" i="73"/>
  <c r="EB93" i="73"/>
  <c r="EA93" i="73"/>
  <c r="DZ93" i="73"/>
  <c r="DY93" i="73"/>
  <c r="DX93" i="73"/>
  <c r="DW93" i="73"/>
  <c r="DV93" i="73"/>
  <c r="DU93" i="73"/>
  <c r="DT93" i="73"/>
  <c r="DS93" i="73"/>
  <c r="DR93" i="73"/>
  <c r="DQ93" i="73"/>
  <c r="DP93" i="73"/>
  <c r="DO93" i="73"/>
  <c r="DN93" i="73"/>
  <c r="DM93" i="73"/>
  <c r="DL93" i="73"/>
  <c r="DK93" i="73"/>
  <c r="DJ93" i="73"/>
  <c r="DI93" i="73"/>
  <c r="DH93" i="73"/>
  <c r="DG93" i="73"/>
  <c r="DF93" i="73"/>
  <c r="DE93" i="73"/>
  <c r="DD93" i="73"/>
  <c r="DC93" i="73"/>
  <c r="DB93" i="73"/>
  <c r="DA93" i="73"/>
  <c r="CZ93" i="73"/>
  <c r="CY93" i="73"/>
  <c r="CX93" i="73"/>
  <c r="CW93" i="73"/>
  <c r="CV93" i="73"/>
  <c r="CU93" i="73"/>
  <c r="CT93" i="73"/>
  <c r="CS93" i="73"/>
  <c r="CR93" i="73"/>
  <c r="CQ93" i="73"/>
  <c r="CP93" i="73"/>
  <c r="CO93" i="73"/>
  <c r="CN93" i="73"/>
  <c r="CM93" i="73"/>
  <c r="CL93" i="73"/>
  <c r="CK93" i="73"/>
  <c r="CJ93" i="73"/>
  <c r="Q93" i="73"/>
  <c r="I93" i="73"/>
  <c r="H93" i="73"/>
  <c r="EK48" i="73"/>
  <c r="EJ48" i="73"/>
  <c r="EI48" i="73"/>
  <c r="EH48" i="73"/>
  <c r="EG48" i="73"/>
  <c r="EF48" i="73"/>
  <c r="EE48" i="73"/>
  <c r="ED48" i="73"/>
  <c r="EC48" i="73"/>
  <c r="EB48" i="73"/>
  <c r="EA48" i="73"/>
  <c r="DZ48" i="73"/>
  <c r="DY48" i="73"/>
  <c r="DX48" i="73"/>
  <c r="DW48" i="73"/>
  <c r="DV48" i="73"/>
  <c r="DU48" i="73"/>
  <c r="DT48" i="73"/>
  <c r="DS48" i="73"/>
  <c r="DR48" i="73"/>
  <c r="DQ48" i="73"/>
  <c r="DP48" i="73"/>
  <c r="DO48" i="73"/>
  <c r="DN48" i="73"/>
  <c r="DM48" i="73"/>
  <c r="DL48" i="73"/>
  <c r="DK48" i="73"/>
  <c r="DJ48" i="73"/>
  <c r="DI48" i="73"/>
  <c r="DH48" i="73"/>
  <c r="DG48" i="73"/>
  <c r="DF48" i="73"/>
  <c r="DE48" i="73"/>
  <c r="DD48" i="73"/>
  <c r="DC48" i="73"/>
  <c r="DB48" i="73"/>
  <c r="DA48" i="73"/>
  <c r="CZ48" i="73"/>
  <c r="CY48" i="73"/>
  <c r="CX48" i="73"/>
  <c r="CW48" i="73"/>
  <c r="CV48" i="73"/>
  <c r="CU48" i="73"/>
  <c r="CT48" i="73"/>
  <c r="CS48" i="73"/>
  <c r="CR48" i="73"/>
  <c r="CQ48" i="73"/>
  <c r="CP48" i="73"/>
  <c r="CO48" i="73"/>
  <c r="CN48" i="73"/>
  <c r="CM48" i="73"/>
  <c r="CL48" i="73"/>
  <c r="CK48" i="73"/>
  <c r="CJ48" i="73"/>
  <c r="Q48" i="73"/>
  <c r="I48" i="73"/>
  <c r="H48" i="73"/>
  <c r="EK4" i="73"/>
  <c r="EJ4" i="73"/>
  <c r="EI4" i="73"/>
  <c r="EH4" i="73"/>
  <c r="EG4" i="73"/>
  <c r="EF4" i="73"/>
  <c r="EE4" i="73"/>
  <c r="ED4" i="73"/>
  <c r="EC4" i="73"/>
  <c r="EB4" i="73"/>
  <c r="EA4" i="73"/>
  <c r="DZ4" i="73"/>
  <c r="DY4" i="73"/>
  <c r="DX4" i="73"/>
  <c r="DW4" i="73"/>
  <c r="DV4" i="73"/>
  <c r="DU4" i="73"/>
  <c r="DT4" i="73"/>
  <c r="DS4" i="73"/>
  <c r="DR4" i="73"/>
  <c r="DQ4" i="73"/>
  <c r="DP4" i="73"/>
  <c r="DO4" i="73"/>
  <c r="DN4" i="73"/>
  <c r="DM4" i="73"/>
  <c r="DL4" i="73"/>
  <c r="DK4" i="73"/>
  <c r="DJ4" i="73"/>
  <c r="DI4" i="73"/>
  <c r="DH4" i="73"/>
  <c r="DG4" i="73"/>
  <c r="DF4" i="73"/>
  <c r="DE4" i="73"/>
  <c r="DD4" i="73"/>
  <c r="DC4" i="73"/>
  <c r="DB4" i="73"/>
  <c r="DA4" i="73"/>
  <c r="CZ4" i="73"/>
  <c r="CY4" i="73"/>
  <c r="CX4" i="73"/>
  <c r="CW4" i="73"/>
  <c r="CV4" i="73"/>
  <c r="CU4" i="73"/>
  <c r="CT4" i="73"/>
  <c r="CS4" i="73"/>
  <c r="CR4" i="73"/>
  <c r="CQ4" i="73"/>
  <c r="CP4" i="73"/>
  <c r="CO4" i="73"/>
  <c r="CN4" i="73"/>
  <c r="CM4" i="73"/>
  <c r="CL4" i="73"/>
  <c r="CK4" i="73"/>
  <c r="CJ4" i="73"/>
  <c r="Q4" i="73"/>
  <c r="I4" i="73"/>
  <c r="H4" i="73"/>
  <c r="EK23" i="73"/>
  <c r="EJ23" i="73"/>
  <c r="EI23" i="73"/>
  <c r="EH23" i="73"/>
  <c r="EG23" i="73"/>
  <c r="EF23" i="73"/>
  <c r="EE23" i="73"/>
  <c r="ED23" i="73"/>
  <c r="EC23" i="73"/>
  <c r="EB23" i="73"/>
  <c r="EA23" i="73"/>
  <c r="DZ23" i="73"/>
  <c r="DY23" i="73"/>
  <c r="DX23" i="73"/>
  <c r="DW23" i="73"/>
  <c r="DV23" i="73"/>
  <c r="DU23" i="73"/>
  <c r="DT23" i="73"/>
  <c r="DS23" i="73"/>
  <c r="DR23" i="73"/>
  <c r="DQ23" i="73"/>
  <c r="DP23" i="73"/>
  <c r="DO23" i="73"/>
  <c r="DN23" i="73"/>
  <c r="DM23" i="73"/>
  <c r="DL23" i="73"/>
  <c r="DK23" i="73"/>
  <c r="DJ23" i="73"/>
  <c r="DI23" i="73"/>
  <c r="DH23" i="73"/>
  <c r="DG23" i="73"/>
  <c r="DF23" i="73"/>
  <c r="DE23" i="73"/>
  <c r="DD23" i="73"/>
  <c r="DC23" i="73"/>
  <c r="DB23" i="73"/>
  <c r="DA23" i="73"/>
  <c r="CZ23" i="73"/>
  <c r="CY23" i="73"/>
  <c r="CX23" i="73"/>
  <c r="CW23" i="73"/>
  <c r="CV23" i="73"/>
  <c r="CU23" i="73"/>
  <c r="CT23" i="73"/>
  <c r="CS23" i="73"/>
  <c r="CR23" i="73"/>
  <c r="CQ23" i="73"/>
  <c r="CP23" i="73"/>
  <c r="CO23" i="73"/>
  <c r="CN23" i="73"/>
  <c r="CM23" i="73"/>
  <c r="CL23" i="73"/>
  <c r="CK23" i="73"/>
  <c r="CJ23" i="73"/>
  <c r="Q23" i="73"/>
  <c r="I23" i="73"/>
  <c r="H23" i="73"/>
  <c r="EK75" i="73"/>
  <c r="EJ75" i="73"/>
  <c r="EI75" i="73"/>
  <c r="EH75" i="73"/>
  <c r="EG75" i="73"/>
  <c r="EF75" i="73"/>
  <c r="EE75" i="73"/>
  <c r="ED75" i="73"/>
  <c r="EC75" i="73"/>
  <c r="EB75" i="73"/>
  <c r="EA75" i="73"/>
  <c r="DZ75" i="73"/>
  <c r="DY75" i="73"/>
  <c r="DX75" i="73"/>
  <c r="DW75" i="73"/>
  <c r="DV75" i="73"/>
  <c r="DU75" i="73"/>
  <c r="DT75" i="73"/>
  <c r="DS75" i="73"/>
  <c r="DR75" i="73"/>
  <c r="DQ75" i="73"/>
  <c r="DP75" i="73"/>
  <c r="DO75" i="73"/>
  <c r="DN75" i="73"/>
  <c r="DM75" i="73"/>
  <c r="DL75" i="73"/>
  <c r="DK75" i="73"/>
  <c r="DJ75" i="73"/>
  <c r="DI75" i="73"/>
  <c r="DH75" i="73"/>
  <c r="DG75" i="73"/>
  <c r="DF75" i="73"/>
  <c r="DE75" i="73"/>
  <c r="DD75" i="73"/>
  <c r="DC75" i="73"/>
  <c r="DB75" i="73"/>
  <c r="DA75" i="73"/>
  <c r="CZ75" i="73"/>
  <c r="CY75" i="73"/>
  <c r="CX75" i="73"/>
  <c r="CW75" i="73"/>
  <c r="CV75" i="73"/>
  <c r="CU75" i="73"/>
  <c r="CT75" i="73"/>
  <c r="CS75" i="73"/>
  <c r="CR75" i="73"/>
  <c r="CQ75" i="73"/>
  <c r="CP75" i="73"/>
  <c r="CO75" i="73"/>
  <c r="CN75" i="73"/>
  <c r="CM75" i="73"/>
  <c r="CL75" i="73"/>
  <c r="CK75" i="73"/>
  <c r="CJ75" i="73"/>
  <c r="Q75" i="73"/>
  <c r="I75" i="73"/>
  <c r="H75" i="73"/>
  <c r="EK43" i="73"/>
  <c r="EJ43" i="73"/>
  <c r="EI43" i="73"/>
  <c r="EH43" i="73"/>
  <c r="EG43" i="73"/>
  <c r="EF43" i="73"/>
  <c r="EE43" i="73"/>
  <c r="ED43" i="73"/>
  <c r="EC43" i="73"/>
  <c r="EB43" i="73"/>
  <c r="EA43" i="73"/>
  <c r="DZ43" i="73"/>
  <c r="DY43" i="73"/>
  <c r="DX43" i="73"/>
  <c r="DW43" i="73"/>
  <c r="DV43" i="73"/>
  <c r="DU43" i="73"/>
  <c r="DT43" i="73"/>
  <c r="DS43" i="73"/>
  <c r="DR43" i="73"/>
  <c r="DQ43" i="73"/>
  <c r="DP43" i="73"/>
  <c r="DO43" i="73"/>
  <c r="DN43" i="73"/>
  <c r="DM43" i="73"/>
  <c r="DL43" i="73"/>
  <c r="DK43" i="73"/>
  <c r="DJ43" i="73"/>
  <c r="DI43" i="73"/>
  <c r="DH43" i="73"/>
  <c r="DG43" i="73"/>
  <c r="DF43" i="73"/>
  <c r="DE43" i="73"/>
  <c r="DD43" i="73"/>
  <c r="DC43" i="73"/>
  <c r="DB43" i="73"/>
  <c r="DA43" i="73"/>
  <c r="CZ43" i="73"/>
  <c r="CY43" i="73"/>
  <c r="CX43" i="73"/>
  <c r="CW43" i="73"/>
  <c r="CV43" i="73"/>
  <c r="CU43" i="73"/>
  <c r="CT43" i="73"/>
  <c r="CS43" i="73"/>
  <c r="CR43" i="73"/>
  <c r="CQ43" i="73"/>
  <c r="CP43" i="73"/>
  <c r="CO43" i="73"/>
  <c r="CN43" i="73"/>
  <c r="CM43" i="73"/>
  <c r="CL43" i="73"/>
  <c r="CK43" i="73"/>
  <c r="CJ43" i="73"/>
  <c r="Q43" i="73"/>
  <c r="I43" i="73"/>
  <c r="H43" i="73"/>
  <c r="EK28" i="73"/>
  <c r="EJ28" i="73"/>
  <c r="EI28" i="73"/>
  <c r="EH28" i="73"/>
  <c r="EG28" i="73"/>
  <c r="EF28" i="73"/>
  <c r="EE28" i="73"/>
  <c r="ED28" i="73"/>
  <c r="EC28" i="73"/>
  <c r="EB28" i="73"/>
  <c r="EA28" i="73"/>
  <c r="DZ28" i="73"/>
  <c r="DY28" i="73"/>
  <c r="DX28" i="73"/>
  <c r="DW28" i="73"/>
  <c r="DV28" i="73"/>
  <c r="DU28" i="73"/>
  <c r="DT28" i="73"/>
  <c r="DS28" i="73"/>
  <c r="DR28" i="73"/>
  <c r="DQ28" i="73"/>
  <c r="DP28" i="73"/>
  <c r="DO28" i="73"/>
  <c r="DN28" i="73"/>
  <c r="DM28" i="73"/>
  <c r="DL28" i="73"/>
  <c r="DK28" i="73"/>
  <c r="DJ28" i="73"/>
  <c r="DI28" i="73"/>
  <c r="DH28" i="73"/>
  <c r="DG28" i="73"/>
  <c r="DF28" i="73"/>
  <c r="DE28" i="73"/>
  <c r="DD28" i="73"/>
  <c r="DC28" i="73"/>
  <c r="DB28" i="73"/>
  <c r="DA28" i="73"/>
  <c r="CZ28" i="73"/>
  <c r="CY28" i="73"/>
  <c r="CX28" i="73"/>
  <c r="CW28" i="73"/>
  <c r="CV28" i="73"/>
  <c r="CU28" i="73"/>
  <c r="CT28" i="73"/>
  <c r="CS28" i="73"/>
  <c r="CR28" i="73"/>
  <c r="CQ28" i="73"/>
  <c r="CP28" i="73"/>
  <c r="CO28" i="73"/>
  <c r="CN28" i="73"/>
  <c r="CM28" i="73"/>
  <c r="CL28" i="73"/>
  <c r="CK28" i="73"/>
  <c r="CJ28" i="73"/>
  <c r="Q28" i="73"/>
  <c r="I28" i="73"/>
  <c r="H28" i="73"/>
  <c r="EK86" i="73"/>
  <c r="EJ86" i="73"/>
  <c r="EI86" i="73"/>
  <c r="EH86" i="73"/>
  <c r="EG86" i="73"/>
  <c r="EF86" i="73"/>
  <c r="EE86" i="73"/>
  <c r="ED86" i="73"/>
  <c r="EC86" i="73"/>
  <c r="EB86" i="73"/>
  <c r="EA86" i="73"/>
  <c r="DZ86" i="73"/>
  <c r="DY86" i="73"/>
  <c r="DX86" i="73"/>
  <c r="DW86" i="73"/>
  <c r="DV86" i="73"/>
  <c r="DU86" i="73"/>
  <c r="DT86" i="73"/>
  <c r="DS86" i="73"/>
  <c r="DR86" i="73"/>
  <c r="DQ86" i="73"/>
  <c r="DP86" i="73"/>
  <c r="DO86" i="73"/>
  <c r="DN86" i="73"/>
  <c r="DM86" i="73"/>
  <c r="DL86" i="73"/>
  <c r="DK86" i="73"/>
  <c r="DJ86" i="73"/>
  <c r="DI86" i="73"/>
  <c r="DH86" i="73"/>
  <c r="DG86" i="73"/>
  <c r="DF86" i="73"/>
  <c r="DE86" i="73"/>
  <c r="DD86" i="73"/>
  <c r="DC86" i="73"/>
  <c r="DB86" i="73"/>
  <c r="DA86" i="73"/>
  <c r="CZ86" i="73"/>
  <c r="CY86" i="73"/>
  <c r="CX86" i="73"/>
  <c r="CW86" i="73"/>
  <c r="CV86" i="73"/>
  <c r="CU86" i="73"/>
  <c r="CT86" i="73"/>
  <c r="CS86" i="73"/>
  <c r="CR86" i="73"/>
  <c r="CQ86" i="73"/>
  <c r="CP86" i="73"/>
  <c r="CO86" i="73"/>
  <c r="CN86" i="73"/>
  <c r="CM86" i="73"/>
  <c r="CL86" i="73"/>
  <c r="CK86" i="73"/>
  <c r="CJ86" i="73"/>
  <c r="Q86" i="73"/>
  <c r="I86" i="73"/>
  <c r="H86" i="73"/>
  <c r="EK56" i="73"/>
  <c r="EJ56" i="73"/>
  <c r="EI56" i="73"/>
  <c r="EH56" i="73"/>
  <c r="EG56" i="73"/>
  <c r="EF56" i="73"/>
  <c r="EE56" i="73"/>
  <c r="ED56" i="73"/>
  <c r="EC56" i="73"/>
  <c r="EB56" i="73"/>
  <c r="EA56" i="73"/>
  <c r="DZ56" i="73"/>
  <c r="DY56" i="73"/>
  <c r="DX56" i="73"/>
  <c r="DW56" i="73"/>
  <c r="DV56" i="73"/>
  <c r="DU56" i="73"/>
  <c r="DT56" i="73"/>
  <c r="DS56" i="73"/>
  <c r="DR56" i="73"/>
  <c r="DQ56" i="73"/>
  <c r="DP56" i="73"/>
  <c r="DO56" i="73"/>
  <c r="DN56" i="73"/>
  <c r="DM56" i="73"/>
  <c r="DL56" i="73"/>
  <c r="DK56" i="73"/>
  <c r="DJ56" i="73"/>
  <c r="DI56" i="73"/>
  <c r="DH56" i="73"/>
  <c r="DG56" i="73"/>
  <c r="DF56" i="73"/>
  <c r="DE56" i="73"/>
  <c r="DD56" i="73"/>
  <c r="DC56" i="73"/>
  <c r="DB56" i="73"/>
  <c r="DA56" i="73"/>
  <c r="CZ56" i="73"/>
  <c r="CY56" i="73"/>
  <c r="CX56" i="73"/>
  <c r="CW56" i="73"/>
  <c r="CV56" i="73"/>
  <c r="CU56" i="73"/>
  <c r="CT56" i="73"/>
  <c r="CS56" i="73"/>
  <c r="CR56" i="73"/>
  <c r="CQ56" i="73"/>
  <c r="CP56" i="73"/>
  <c r="CO56" i="73"/>
  <c r="CN56" i="73"/>
  <c r="CM56" i="73"/>
  <c r="CL56" i="73"/>
  <c r="CK56" i="73"/>
  <c r="CJ56" i="73"/>
  <c r="Q56" i="73"/>
  <c r="I56" i="73"/>
  <c r="H56" i="73"/>
  <c r="EK40" i="73"/>
  <c r="EJ40" i="73"/>
  <c r="EI40" i="73"/>
  <c r="EH40" i="73"/>
  <c r="EG40" i="73"/>
  <c r="EF40" i="73"/>
  <c r="EE40" i="73"/>
  <c r="ED40" i="73"/>
  <c r="EC40" i="73"/>
  <c r="EB40" i="73"/>
  <c r="EA40" i="73"/>
  <c r="DZ40" i="73"/>
  <c r="DY40" i="73"/>
  <c r="DX40" i="73"/>
  <c r="DW40" i="73"/>
  <c r="DV40" i="73"/>
  <c r="DU40" i="73"/>
  <c r="DT40" i="73"/>
  <c r="DS40" i="73"/>
  <c r="DR40" i="73"/>
  <c r="DQ40" i="73"/>
  <c r="DP40" i="73"/>
  <c r="DO40" i="73"/>
  <c r="DN40" i="73"/>
  <c r="DM40" i="73"/>
  <c r="DL40" i="73"/>
  <c r="DK40" i="73"/>
  <c r="DJ40" i="73"/>
  <c r="DI40" i="73"/>
  <c r="DH40" i="73"/>
  <c r="DG40" i="73"/>
  <c r="DF40" i="73"/>
  <c r="DE40" i="73"/>
  <c r="DD40" i="73"/>
  <c r="DC40" i="73"/>
  <c r="DB40" i="73"/>
  <c r="DA40" i="73"/>
  <c r="CZ40" i="73"/>
  <c r="CY40" i="73"/>
  <c r="CX40" i="73"/>
  <c r="CW40" i="73"/>
  <c r="CV40" i="73"/>
  <c r="CU40" i="73"/>
  <c r="CT40" i="73"/>
  <c r="CS40" i="73"/>
  <c r="CR40" i="73"/>
  <c r="CQ40" i="73"/>
  <c r="CP40" i="73"/>
  <c r="CO40" i="73"/>
  <c r="CN40" i="73"/>
  <c r="CM40" i="73"/>
  <c r="CL40" i="73"/>
  <c r="CK40" i="73"/>
  <c r="CJ40" i="73"/>
  <c r="Q40" i="73"/>
  <c r="I40" i="73"/>
  <c r="H40" i="73"/>
  <c r="EK103" i="73"/>
  <c r="EJ103" i="73"/>
  <c r="EI103" i="73"/>
  <c r="EH103" i="73"/>
  <c r="EG103" i="73"/>
  <c r="EF103" i="73"/>
  <c r="EE103" i="73"/>
  <c r="ED103" i="73"/>
  <c r="EC103" i="73"/>
  <c r="EB103" i="73"/>
  <c r="EA103" i="73"/>
  <c r="DZ103" i="73"/>
  <c r="DY103" i="73"/>
  <c r="DX103" i="73"/>
  <c r="DW103" i="73"/>
  <c r="DV103" i="73"/>
  <c r="DU103" i="73"/>
  <c r="DT103" i="73"/>
  <c r="DS103" i="73"/>
  <c r="DR103" i="73"/>
  <c r="DQ103" i="73"/>
  <c r="DP103" i="73"/>
  <c r="DO103" i="73"/>
  <c r="DN103" i="73"/>
  <c r="DM103" i="73"/>
  <c r="DL103" i="73"/>
  <c r="DK103" i="73"/>
  <c r="DJ103" i="73"/>
  <c r="DI103" i="73"/>
  <c r="DH103" i="73"/>
  <c r="DG103" i="73"/>
  <c r="DF103" i="73"/>
  <c r="DE103" i="73"/>
  <c r="DD103" i="73"/>
  <c r="DC103" i="73"/>
  <c r="DB103" i="73"/>
  <c r="DA103" i="73"/>
  <c r="CZ103" i="73"/>
  <c r="CY103" i="73"/>
  <c r="CX103" i="73"/>
  <c r="CW103" i="73"/>
  <c r="CV103" i="73"/>
  <c r="CU103" i="73"/>
  <c r="CT103" i="73"/>
  <c r="CS103" i="73"/>
  <c r="CR103" i="73"/>
  <c r="CQ103" i="73"/>
  <c r="CP103" i="73"/>
  <c r="CO103" i="73"/>
  <c r="CN103" i="73"/>
  <c r="CM103" i="73"/>
  <c r="CL103" i="73"/>
  <c r="CK103" i="73"/>
  <c r="CJ103" i="73"/>
  <c r="Q103" i="73"/>
  <c r="I103" i="73"/>
  <c r="H103" i="73"/>
  <c r="EK72" i="73"/>
  <c r="EJ72" i="73"/>
  <c r="EI72" i="73"/>
  <c r="EH72" i="73"/>
  <c r="EG72" i="73"/>
  <c r="EF72" i="73"/>
  <c r="EE72" i="73"/>
  <c r="ED72" i="73"/>
  <c r="EC72" i="73"/>
  <c r="EB72" i="73"/>
  <c r="EA72" i="73"/>
  <c r="DZ72" i="73"/>
  <c r="DY72" i="73"/>
  <c r="DX72" i="73"/>
  <c r="DW72" i="73"/>
  <c r="DV72" i="73"/>
  <c r="DU72" i="73"/>
  <c r="DT72" i="73"/>
  <c r="DS72" i="73"/>
  <c r="DR72" i="73"/>
  <c r="DQ72" i="73"/>
  <c r="DP72" i="73"/>
  <c r="DO72" i="73"/>
  <c r="DN72" i="73"/>
  <c r="DM72" i="73"/>
  <c r="DL72" i="73"/>
  <c r="DK72" i="73"/>
  <c r="DJ72" i="73"/>
  <c r="DI72" i="73"/>
  <c r="DH72" i="73"/>
  <c r="DG72" i="73"/>
  <c r="DF72" i="73"/>
  <c r="DE72" i="73"/>
  <c r="DD72" i="73"/>
  <c r="DC72" i="73"/>
  <c r="DB72" i="73"/>
  <c r="DA72" i="73"/>
  <c r="CZ72" i="73"/>
  <c r="CY72" i="73"/>
  <c r="CX72" i="73"/>
  <c r="CW72" i="73"/>
  <c r="CV72" i="73"/>
  <c r="CU72" i="73"/>
  <c r="CT72" i="73"/>
  <c r="CS72" i="73"/>
  <c r="CR72" i="73"/>
  <c r="CQ72" i="73"/>
  <c r="CP72" i="73"/>
  <c r="CO72" i="73"/>
  <c r="CN72" i="73"/>
  <c r="CM72" i="73"/>
  <c r="CL72" i="73"/>
  <c r="CK72" i="73"/>
  <c r="CJ72" i="73"/>
  <c r="Q72" i="73"/>
  <c r="I72" i="73"/>
  <c r="H72" i="73"/>
  <c r="EK78" i="73"/>
  <c r="EJ78" i="73"/>
  <c r="EI78" i="73"/>
  <c r="EH78" i="73"/>
  <c r="EG78" i="73"/>
  <c r="EF78" i="73"/>
  <c r="EE78" i="73"/>
  <c r="ED78" i="73"/>
  <c r="EC78" i="73"/>
  <c r="EB78" i="73"/>
  <c r="EA78" i="73"/>
  <c r="DZ78" i="73"/>
  <c r="DY78" i="73"/>
  <c r="DX78" i="73"/>
  <c r="DW78" i="73"/>
  <c r="DV78" i="73"/>
  <c r="DU78" i="73"/>
  <c r="DT78" i="73"/>
  <c r="DS78" i="73"/>
  <c r="DR78" i="73"/>
  <c r="DQ78" i="73"/>
  <c r="DP78" i="73"/>
  <c r="DO78" i="73"/>
  <c r="DN78" i="73"/>
  <c r="DM78" i="73"/>
  <c r="DL78" i="73"/>
  <c r="DK78" i="73"/>
  <c r="DJ78" i="73"/>
  <c r="DI78" i="73"/>
  <c r="DH78" i="73"/>
  <c r="DG78" i="73"/>
  <c r="DF78" i="73"/>
  <c r="DE78" i="73"/>
  <c r="DD78" i="73"/>
  <c r="DC78" i="73"/>
  <c r="DB78" i="73"/>
  <c r="DA78" i="73"/>
  <c r="CZ78" i="73"/>
  <c r="CY78" i="73"/>
  <c r="CX78" i="73"/>
  <c r="CW78" i="73"/>
  <c r="CV78" i="73"/>
  <c r="CU78" i="73"/>
  <c r="CT78" i="73"/>
  <c r="CS78" i="73"/>
  <c r="CR78" i="73"/>
  <c r="CQ78" i="73"/>
  <c r="CP78" i="73"/>
  <c r="CO78" i="73"/>
  <c r="CN78" i="73"/>
  <c r="CM78" i="73"/>
  <c r="CL78" i="73"/>
  <c r="CK78" i="73"/>
  <c r="CJ78" i="73"/>
  <c r="Q78" i="73"/>
  <c r="I78" i="73"/>
  <c r="H78" i="73"/>
  <c r="EK35" i="73"/>
  <c r="EJ35" i="73"/>
  <c r="EI35" i="73"/>
  <c r="EH35" i="73"/>
  <c r="EG35" i="73"/>
  <c r="EF35" i="73"/>
  <c r="EE35" i="73"/>
  <c r="ED35" i="73"/>
  <c r="EC35" i="73"/>
  <c r="EB35" i="73"/>
  <c r="EA35" i="73"/>
  <c r="DZ35" i="73"/>
  <c r="DY35" i="73"/>
  <c r="DX35" i="73"/>
  <c r="DW35" i="73"/>
  <c r="DV35" i="73"/>
  <c r="DU35" i="73"/>
  <c r="DT35" i="73"/>
  <c r="DS35" i="73"/>
  <c r="DR35" i="73"/>
  <c r="DQ35" i="73"/>
  <c r="DP35" i="73"/>
  <c r="DO35" i="73"/>
  <c r="DN35" i="73"/>
  <c r="DM35" i="73"/>
  <c r="DL35" i="73"/>
  <c r="DK35" i="73"/>
  <c r="DJ35" i="73"/>
  <c r="DI35" i="73"/>
  <c r="DH35" i="73"/>
  <c r="DG35" i="73"/>
  <c r="DF35" i="73"/>
  <c r="DE35" i="73"/>
  <c r="DD35" i="73"/>
  <c r="DC35" i="73"/>
  <c r="DB35" i="73"/>
  <c r="DA35" i="73"/>
  <c r="CZ35" i="73"/>
  <c r="CY35" i="73"/>
  <c r="CX35" i="73"/>
  <c r="CW35" i="73"/>
  <c r="CV35" i="73"/>
  <c r="CU35" i="73"/>
  <c r="CT35" i="73"/>
  <c r="CS35" i="73"/>
  <c r="CR35" i="73"/>
  <c r="CQ35" i="73"/>
  <c r="CP35" i="73"/>
  <c r="CO35" i="73"/>
  <c r="CN35" i="73"/>
  <c r="CM35" i="73"/>
  <c r="CL35" i="73"/>
  <c r="CK35" i="73"/>
  <c r="CJ35" i="73"/>
  <c r="Q35" i="73"/>
  <c r="I35" i="73"/>
  <c r="H35" i="73"/>
  <c r="EK85" i="73"/>
  <c r="EJ85" i="73"/>
  <c r="EI85" i="73"/>
  <c r="EH85" i="73"/>
  <c r="EG85" i="73"/>
  <c r="EF85" i="73"/>
  <c r="EE85" i="73"/>
  <c r="ED85" i="73"/>
  <c r="EC85" i="73"/>
  <c r="EB85" i="73"/>
  <c r="EA85" i="73"/>
  <c r="DZ85" i="73"/>
  <c r="DY85" i="73"/>
  <c r="DX85" i="73"/>
  <c r="DW85" i="73"/>
  <c r="DV85" i="73"/>
  <c r="DU85" i="73"/>
  <c r="DT85" i="73"/>
  <c r="DS85" i="73"/>
  <c r="DR85" i="73"/>
  <c r="DQ85" i="73"/>
  <c r="DP85" i="73"/>
  <c r="DO85" i="73"/>
  <c r="DN85" i="73"/>
  <c r="DM85" i="73"/>
  <c r="DL85" i="73"/>
  <c r="DK85" i="73"/>
  <c r="DJ85" i="73"/>
  <c r="DI85" i="73"/>
  <c r="DH85" i="73"/>
  <c r="DG85" i="73"/>
  <c r="DF85" i="73"/>
  <c r="DE85" i="73"/>
  <c r="DD85" i="73"/>
  <c r="DC85" i="73"/>
  <c r="DB85" i="73"/>
  <c r="DA85" i="73"/>
  <c r="CZ85" i="73"/>
  <c r="CY85" i="73"/>
  <c r="CX85" i="73"/>
  <c r="CW85" i="73"/>
  <c r="CV85" i="73"/>
  <c r="CU85" i="73"/>
  <c r="CT85" i="73"/>
  <c r="CS85" i="73"/>
  <c r="CR85" i="73"/>
  <c r="CQ85" i="73"/>
  <c r="CP85" i="73"/>
  <c r="CO85" i="73"/>
  <c r="CN85" i="73"/>
  <c r="CM85" i="73"/>
  <c r="CL85" i="73"/>
  <c r="CK85" i="73"/>
  <c r="CJ85" i="73"/>
  <c r="Q85" i="73"/>
  <c r="I85" i="73"/>
  <c r="H85" i="73"/>
  <c r="EK66" i="73"/>
  <c r="EJ66" i="73"/>
  <c r="EI66" i="73"/>
  <c r="EH66" i="73"/>
  <c r="EG66" i="73"/>
  <c r="EF66" i="73"/>
  <c r="EE66" i="73"/>
  <c r="ED66" i="73"/>
  <c r="EC66" i="73"/>
  <c r="EB66" i="73"/>
  <c r="EA66" i="73"/>
  <c r="DZ66" i="73"/>
  <c r="DY66" i="73"/>
  <c r="DX66" i="73"/>
  <c r="DW66" i="73"/>
  <c r="DV66" i="73"/>
  <c r="DU66" i="73"/>
  <c r="DT66" i="73"/>
  <c r="DS66" i="73"/>
  <c r="DR66" i="73"/>
  <c r="DQ66" i="73"/>
  <c r="DP66" i="73"/>
  <c r="DO66" i="73"/>
  <c r="DN66" i="73"/>
  <c r="DM66" i="73"/>
  <c r="DL66" i="73"/>
  <c r="DK66" i="73"/>
  <c r="DJ66" i="73"/>
  <c r="DI66" i="73"/>
  <c r="DH66" i="73"/>
  <c r="DG66" i="73"/>
  <c r="DF66" i="73"/>
  <c r="DE66" i="73"/>
  <c r="DD66" i="73"/>
  <c r="DC66" i="73"/>
  <c r="DB66" i="73"/>
  <c r="DA66" i="73"/>
  <c r="CZ66" i="73"/>
  <c r="CY66" i="73"/>
  <c r="CX66" i="73"/>
  <c r="CW66" i="73"/>
  <c r="CV66" i="73"/>
  <c r="CU66" i="73"/>
  <c r="CT66" i="73"/>
  <c r="CS66" i="73"/>
  <c r="CR66" i="73"/>
  <c r="CQ66" i="73"/>
  <c r="CP66" i="73"/>
  <c r="CO66" i="73"/>
  <c r="CN66" i="73"/>
  <c r="CM66" i="73"/>
  <c r="CL66" i="73"/>
  <c r="CK66" i="73"/>
  <c r="CJ66" i="73"/>
  <c r="Q66" i="73"/>
  <c r="I66" i="73"/>
  <c r="H66" i="73"/>
  <c r="EK15" i="73"/>
  <c r="EJ15" i="73"/>
  <c r="EI15" i="73"/>
  <c r="EH15" i="73"/>
  <c r="EG15" i="73"/>
  <c r="EF15" i="73"/>
  <c r="EE15" i="73"/>
  <c r="ED15" i="73"/>
  <c r="EC15" i="73"/>
  <c r="EB15" i="73"/>
  <c r="EA15" i="73"/>
  <c r="DZ15" i="73"/>
  <c r="DY15" i="73"/>
  <c r="DX15" i="73"/>
  <c r="DW15" i="73"/>
  <c r="DV15" i="73"/>
  <c r="DU15" i="73"/>
  <c r="DT15" i="73"/>
  <c r="DS15" i="73"/>
  <c r="DR15" i="73"/>
  <c r="DQ15" i="73"/>
  <c r="DP15" i="73"/>
  <c r="DO15" i="73"/>
  <c r="DN15" i="73"/>
  <c r="DM15" i="73"/>
  <c r="DL15" i="73"/>
  <c r="DK15" i="73"/>
  <c r="DJ15" i="73"/>
  <c r="DI15" i="73"/>
  <c r="DH15" i="73"/>
  <c r="DG15" i="73"/>
  <c r="DF15" i="73"/>
  <c r="DE15" i="73"/>
  <c r="DD15" i="73"/>
  <c r="DC15" i="73"/>
  <c r="DB15" i="73"/>
  <c r="DA15" i="73"/>
  <c r="CZ15" i="73"/>
  <c r="CY15" i="73"/>
  <c r="CX15" i="73"/>
  <c r="CW15" i="73"/>
  <c r="CV15" i="73"/>
  <c r="CU15" i="73"/>
  <c r="CT15" i="73"/>
  <c r="CS15" i="73"/>
  <c r="CR15" i="73"/>
  <c r="CQ15" i="73"/>
  <c r="CP15" i="73"/>
  <c r="CO15" i="73"/>
  <c r="CN15" i="73"/>
  <c r="CM15" i="73"/>
  <c r="CL15" i="73"/>
  <c r="CK15" i="73"/>
  <c r="CJ15" i="73"/>
  <c r="Q15" i="73"/>
  <c r="I15" i="73"/>
  <c r="H15" i="73"/>
  <c r="EK18" i="73"/>
  <c r="EJ18" i="73"/>
  <c r="EI18" i="73"/>
  <c r="EH18" i="73"/>
  <c r="EG18" i="73"/>
  <c r="EF18" i="73"/>
  <c r="EE18" i="73"/>
  <c r="ED18" i="73"/>
  <c r="EC18" i="73"/>
  <c r="EB18" i="73"/>
  <c r="EA18" i="73"/>
  <c r="DZ18" i="73"/>
  <c r="DY18" i="73"/>
  <c r="DX18" i="73"/>
  <c r="DW18" i="73"/>
  <c r="DV18" i="73"/>
  <c r="DU18" i="73"/>
  <c r="DT18" i="73"/>
  <c r="DS18" i="73"/>
  <c r="DR18" i="73"/>
  <c r="DQ18" i="73"/>
  <c r="DP18" i="73"/>
  <c r="DO18" i="73"/>
  <c r="DN18" i="73"/>
  <c r="DM18" i="73"/>
  <c r="DL18" i="73"/>
  <c r="DK18" i="73"/>
  <c r="DJ18" i="73"/>
  <c r="DI18" i="73"/>
  <c r="DH18" i="73"/>
  <c r="DG18" i="73"/>
  <c r="DF18" i="73"/>
  <c r="DE18" i="73"/>
  <c r="DD18" i="73"/>
  <c r="DC18" i="73"/>
  <c r="DB18" i="73"/>
  <c r="DA18" i="73"/>
  <c r="CZ18" i="73"/>
  <c r="CY18" i="73"/>
  <c r="CX18" i="73"/>
  <c r="CW18" i="73"/>
  <c r="CV18" i="73"/>
  <c r="CU18" i="73"/>
  <c r="CT18" i="73"/>
  <c r="CS18" i="73"/>
  <c r="CR18" i="73"/>
  <c r="CQ18" i="73"/>
  <c r="CP18" i="73"/>
  <c r="CO18" i="73"/>
  <c r="CN18" i="73"/>
  <c r="CM18" i="73"/>
  <c r="CL18" i="73"/>
  <c r="CK18" i="73"/>
  <c r="CJ18" i="73"/>
  <c r="Q18" i="73"/>
  <c r="I18" i="73"/>
  <c r="H18" i="73"/>
  <c r="EK98" i="73"/>
  <c r="EJ98" i="73"/>
  <c r="EI98" i="73"/>
  <c r="EH98" i="73"/>
  <c r="EG98" i="73"/>
  <c r="EF98" i="73"/>
  <c r="EE98" i="73"/>
  <c r="ED98" i="73"/>
  <c r="EC98" i="73"/>
  <c r="EB98" i="73"/>
  <c r="EA98" i="73"/>
  <c r="DZ98" i="73"/>
  <c r="DY98" i="73"/>
  <c r="DX98" i="73"/>
  <c r="DW98" i="73"/>
  <c r="DV98" i="73"/>
  <c r="DU98" i="73"/>
  <c r="DT98" i="73"/>
  <c r="DS98" i="73"/>
  <c r="DR98" i="73"/>
  <c r="DQ98" i="73"/>
  <c r="DP98" i="73"/>
  <c r="DO98" i="73"/>
  <c r="DN98" i="73"/>
  <c r="DM98" i="73"/>
  <c r="DL98" i="73"/>
  <c r="DK98" i="73"/>
  <c r="DJ98" i="73"/>
  <c r="DI98" i="73"/>
  <c r="DH98" i="73"/>
  <c r="DG98" i="73"/>
  <c r="DF98" i="73"/>
  <c r="DE98" i="73"/>
  <c r="DD98" i="73"/>
  <c r="DC98" i="73"/>
  <c r="DB98" i="73"/>
  <c r="DA98" i="73"/>
  <c r="CZ98" i="73"/>
  <c r="CY98" i="73"/>
  <c r="CX98" i="73"/>
  <c r="CW98" i="73"/>
  <c r="CV98" i="73"/>
  <c r="CU98" i="73"/>
  <c r="CT98" i="73"/>
  <c r="CS98" i="73"/>
  <c r="CR98" i="73"/>
  <c r="CQ98" i="73"/>
  <c r="CP98" i="73"/>
  <c r="CO98" i="73"/>
  <c r="CN98" i="73"/>
  <c r="CM98" i="73"/>
  <c r="CL98" i="73"/>
  <c r="CK98" i="73"/>
  <c r="CJ98" i="73"/>
  <c r="Q98" i="73"/>
  <c r="I98" i="73"/>
  <c r="H98" i="73"/>
  <c r="EK61" i="73"/>
  <c r="EJ61" i="73"/>
  <c r="EI61" i="73"/>
  <c r="EH61" i="73"/>
  <c r="EG61" i="73"/>
  <c r="EF61" i="73"/>
  <c r="EE61" i="73"/>
  <c r="ED61" i="73"/>
  <c r="EC61" i="73"/>
  <c r="EB61" i="73"/>
  <c r="EA61" i="73"/>
  <c r="DZ61" i="73"/>
  <c r="DY61" i="73"/>
  <c r="DX61" i="73"/>
  <c r="DW61" i="73"/>
  <c r="DV61" i="73"/>
  <c r="DU61" i="73"/>
  <c r="DT61" i="73"/>
  <c r="DS61" i="73"/>
  <c r="DR61" i="73"/>
  <c r="DQ61" i="73"/>
  <c r="DP61" i="73"/>
  <c r="DO61" i="73"/>
  <c r="DN61" i="73"/>
  <c r="DM61" i="73"/>
  <c r="DL61" i="73"/>
  <c r="DK61" i="73"/>
  <c r="DJ61" i="73"/>
  <c r="DI61" i="73"/>
  <c r="DH61" i="73"/>
  <c r="DG61" i="73"/>
  <c r="DF61" i="73"/>
  <c r="DE61" i="73"/>
  <c r="DD61" i="73"/>
  <c r="DC61" i="73"/>
  <c r="DB61" i="73"/>
  <c r="DA61" i="73"/>
  <c r="CZ61" i="73"/>
  <c r="CY61" i="73"/>
  <c r="CX61" i="73"/>
  <c r="CW61" i="73"/>
  <c r="CV61" i="73"/>
  <c r="CU61" i="73"/>
  <c r="CT61" i="73"/>
  <c r="CS61" i="73"/>
  <c r="CR61" i="73"/>
  <c r="CQ61" i="73"/>
  <c r="CP61" i="73"/>
  <c r="CO61" i="73"/>
  <c r="CN61" i="73"/>
  <c r="CM61" i="73"/>
  <c r="CL61" i="73"/>
  <c r="CK61" i="73"/>
  <c r="CJ61" i="73"/>
  <c r="Q61" i="73"/>
  <c r="I61" i="73"/>
  <c r="H61" i="73"/>
  <c r="EK8" i="73"/>
  <c r="EJ8" i="73"/>
  <c r="EI8" i="73"/>
  <c r="EH8" i="73"/>
  <c r="EG8" i="73"/>
  <c r="EF8" i="73"/>
  <c r="EE8" i="73"/>
  <c r="ED8" i="73"/>
  <c r="EC8" i="73"/>
  <c r="EB8" i="73"/>
  <c r="EA8" i="73"/>
  <c r="DZ8" i="73"/>
  <c r="DY8" i="73"/>
  <c r="DX8" i="73"/>
  <c r="DW8" i="73"/>
  <c r="DV8" i="73"/>
  <c r="DU8" i="73"/>
  <c r="DT8" i="73"/>
  <c r="DS8" i="73"/>
  <c r="DR8" i="73"/>
  <c r="DQ8" i="73"/>
  <c r="DP8" i="73"/>
  <c r="DO8" i="73"/>
  <c r="DN8" i="73"/>
  <c r="DM8" i="73"/>
  <c r="DL8" i="73"/>
  <c r="DK8" i="73"/>
  <c r="DJ8" i="73"/>
  <c r="DI8" i="73"/>
  <c r="DH8" i="73"/>
  <c r="DG8" i="73"/>
  <c r="DF8" i="73"/>
  <c r="DE8" i="73"/>
  <c r="DD8" i="73"/>
  <c r="DC8" i="73"/>
  <c r="DB8" i="73"/>
  <c r="DA8" i="73"/>
  <c r="CZ8" i="73"/>
  <c r="CY8" i="73"/>
  <c r="CX8" i="73"/>
  <c r="CW8" i="73"/>
  <c r="CV8" i="73"/>
  <c r="CU8" i="73"/>
  <c r="CT8" i="73"/>
  <c r="CS8" i="73"/>
  <c r="CR8" i="73"/>
  <c r="CQ8" i="73"/>
  <c r="CP8" i="73"/>
  <c r="CO8" i="73"/>
  <c r="CN8" i="73"/>
  <c r="CM8" i="73"/>
  <c r="CL8" i="73"/>
  <c r="CK8" i="73"/>
  <c r="CJ8" i="73"/>
  <c r="Q8" i="73"/>
  <c r="I8" i="73"/>
  <c r="H8" i="73"/>
  <c r="EK92" i="73"/>
  <c r="EJ92" i="73"/>
  <c r="EI92" i="73"/>
  <c r="EH92" i="73"/>
  <c r="EG92" i="73"/>
  <c r="EF92" i="73"/>
  <c r="EE92" i="73"/>
  <c r="ED92" i="73"/>
  <c r="EC92" i="73"/>
  <c r="EB92" i="73"/>
  <c r="EA92" i="73"/>
  <c r="DZ92" i="73"/>
  <c r="DY92" i="73"/>
  <c r="DX92" i="73"/>
  <c r="DW92" i="73"/>
  <c r="DV92" i="73"/>
  <c r="DU92" i="73"/>
  <c r="DT92" i="73"/>
  <c r="DS92" i="73"/>
  <c r="DR92" i="73"/>
  <c r="DQ92" i="73"/>
  <c r="DP92" i="73"/>
  <c r="DO92" i="73"/>
  <c r="DN92" i="73"/>
  <c r="DM92" i="73"/>
  <c r="DL92" i="73"/>
  <c r="DK92" i="73"/>
  <c r="DJ92" i="73"/>
  <c r="DI92" i="73"/>
  <c r="DH92" i="73"/>
  <c r="DG92" i="73"/>
  <c r="DF92" i="73"/>
  <c r="DE92" i="73"/>
  <c r="DD92" i="73"/>
  <c r="DC92" i="73"/>
  <c r="DB92" i="73"/>
  <c r="DA92" i="73"/>
  <c r="CZ92" i="73"/>
  <c r="CY92" i="73"/>
  <c r="CX92" i="73"/>
  <c r="CW92" i="73"/>
  <c r="CV92" i="73"/>
  <c r="CU92" i="73"/>
  <c r="CT92" i="73"/>
  <c r="CS92" i="73"/>
  <c r="CR92" i="73"/>
  <c r="CQ92" i="73"/>
  <c r="CP92" i="73"/>
  <c r="CO92" i="73"/>
  <c r="CN92" i="73"/>
  <c r="CM92" i="73"/>
  <c r="CL92" i="73"/>
  <c r="CK92" i="73"/>
  <c r="CJ92" i="73"/>
  <c r="Q92" i="73"/>
  <c r="I92" i="73"/>
  <c r="H92" i="73"/>
  <c r="EK47" i="73"/>
  <c r="EJ47" i="73"/>
  <c r="EI47" i="73"/>
  <c r="EH47" i="73"/>
  <c r="EG47" i="73"/>
  <c r="EF47" i="73"/>
  <c r="EE47" i="73"/>
  <c r="ED47" i="73"/>
  <c r="EC47" i="73"/>
  <c r="EB47" i="73"/>
  <c r="EA47" i="73"/>
  <c r="DZ47" i="73"/>
  <c r="DY47" i="73"/>
  <c r="DX47" i="73"/>
  <c r="DW47" i="73"/>
  <c r="DV47" i="73"/>
  <c r="DU47" i="73"/>
  <c r="DT47" i="73"/>
  <c r="DS47" i="73"/>
  <c r="DR47" i="73"/>
  <c r="DQ47" i="73"/>
  <c r="DP47" i="73"/>
  <c r="DO47" i="73"/>
  <c r="DN47" i="73"/>
  <c r="DM47" i="73"/>
  <c r="DL47" i="73"/>
  <c r="DK47" i="73"/>
  <c r="DJ47" i="73"/>
  <c r="DI47" i="73"/>
  <c r="DH47" i="73"/>
  <c r="DG47" i="73"/>
  <c r="DF47" i="73"/>
  <c r="DE47" i="73"/>
  <c r="DD47" i="73"/>
  <c r="DC47" i="73"/>
  <c r="DB47" i="73"/>
  <c r="DA47" i="73"/>
  <c r="CZ47" i="73"/>
  <c r="CY47" i="73"/>
  <c r="CX47" i="73"/>
  <c r="CW47" i="73"/>
  <c r="CV47" i="73"/>
  <c r="CU47" i="73"/>
  <c r="CT47" i="73"/>
  <c r="CS47" i="73"/>
  <c r="CR47" i="73"/>
  <c r="CQ47" i="73"/>
  <c r="CP47" i="73"/>
  <c r="CO47" i="73"/>
  <c r="CN47" i="73"/>
  <c r="CM47" i="73"/>
  <c r="CL47" i="73"/>
  <c r="CK47" i="73"/>
  <c r="CJ47" i="73"/>
  <c r="Q47" i="73"/>
  <c r="I47" i="73"/>
  <c r="H47" i="73"/>
  <c r="EK3" i="73"/>
  <c r="EJ3" i="73"/>
  <c r="EI3" i="73"/>
  <c r="EH3" i="73"/>
  <c r="EG3" i="73"/>
  <c r="EF3" i="73"/>
  <c r="EE3" i="73"/>
  <c r="ED3" i="73"/>
  <c r="EC3" i="73"/>
  <c r="EB3" i="73"/>
  <c r="EA3" i="73"/>
  <c r="DZ3" i="73"/>
  <c r="DY3" i="73"/>
  <c r="DX3" i="73"/>
  <c r="DW3" i="73"/>
  <c r="DV3" i="73"/>
  <c r="DU3" i="73"/>
  <c r="DT3" i="73"/>
  <c r="DS3" i="73"/>
  <c r="DR3" i="73"/>
  <c r="DQ3" i="73"/>
  <c r="DP3" i="73"/>
  <c r="DO3" i="73"/>
  <c r="DN3" i="73"/>
  <c r="DM3" i="73"/>
  <c r="DL3" i="73"/>
  <c r="DK3" i="73"/>
  <c r="DJ3" i="73"/>
  <c r="DI3" i="73"/>
  <c r="DH3" i="73"/>
  <c r="DG3" i="73"/>
  <c r="DF3" i="73"/>
  <c r="DE3" i="73"/>
  <c r="DD3" i="73"/>
  <c r="DC3" i="73"/>
  <c r="DB3" i="73"/>
  <c r="DA3" i="73"/>
  <c r="CZ3" i="73"/>
  <c r="CY3" i="73"/>
  <c r="CX3" i="73"/>
  <c r="CW3" i="73"/>
  <c r="CV3" i="73"/>
  <c r="CU3" i="73"/>
  <c r="CT3" i="73"/>
  <c r="CS3" i="73"/>
  <c r="CR3" i="73"/>
  <c r="CQ3" i="73"/>
  <c r="CP3" i="73"/>
  <c r="CO3" i="73"/>
  <c r="CN3" i="73"/>
  <c r="CM3" i="73"/>
  <c r="CL3" i="73"/>
  <c r="CK3" i="73"/>
  <c r="CJ3" i="73"/>
  <c r="Q3" i="73"/>
  <c r="I3" i="73"/>
  <c r="H3" i="73"/>
  <c r="EK27" i="73"/>
  <c r="EJ27" i="73"/>
  <c r="EI27" i="73"/>
  <c r="EH27" i="73"/>
  <c r="EG27" i="73"/>
  <c r="EF27" i="73"/>
  <c r="EE27" i="73"/>
  <c r="ED27" i="73"/>
  <c r="EC27" i="73"/>
  <c r="EB27" i="73"/>
  <c r="EA27" i="73"/>
  <c r="DZ27" i="73"/>
  <c r="DY27" i="73"/>
  <c r="DX27" i="73"/>
  <c r="DW27" i="73"/>
  <c r="DV27" i="73"/>
  <c r="DU27" i="73"/>
  <c r="DT27" i="73"/>
  <c r="DS27" i="73"/>
  <c r="DR27" i="73"/>
  <c r="DQ27" i="73"/>
  <c r="DP27" i="73"/>
  <c r="DO27" i="73"/>
  <c r="DN27" i="73"/>
  <c r="DM27" i="73"/>
  <c r="DL27" i="73"/>
  <c r="DK27" i="73"/>
  <c r="DJ27" i="73"/>
  <c r="DI27" i="73"/>
  <c r="DH27" i="73"/>
  <c r="DG27" i="73"/>
  <c r="DF27" i="73"/>
  <c r="DE27" i="73"/>
  <c r="DD27" i="73"/>
  <c r="DC27" i="73"/>
  <c r="DB27" i="73"/>
  <c r="DA27" i="73"/>
  <c r="CZ27" i="73"/>
  <c r="CY27" i="73"/>
  <c r="CX27" i="73"/>
  <c r="CW27" i="73"/>
  <c r="CV27" i="73"/>
  <c r="CU27" i="73"/>
  <c r="CT27" i="73"/>
  <c r="CS27" i="73"/>
  <c r="CR27" i="73"/>
  <c r="CQ27" i="73"/>
  <c r="CP27" i="73"/>
  <c r="CO27" i="73"/>
  <c r="CN27" i="73"/>
  <c r="CM27" i="73"/>
  <c r="CL27" i="73"/>
  <c r="CK27" i="73"/>
  <c r="CJ27" i="73"/>
  <c r="Q27" i="73"/>
  <c r="I27" i="73"/>
  <c r="H27" i="73"/>
  <c r="EK14" i="73"/>
  <c r="EJ14" i="73"/>
  <c r="EI14" i="73"/>
  <c r="EH14" i="73"/>
  <c r="EG14" i="73"/>
  <c r="EF14" i="73"/>
  <c r="EE14" i="73"/>
  <c r="ED14" i="73"/>
  <c r="EC14" i="73"/>
  <c r="EB14" i="73"/>
  <c r="EA14" i="73"/>
  <c r="DZ14" i="73"/>
  <c r="DY14" i="73"/>
  <c r="DX14" i="73"/>
  <c r="DW14" i="73"/>
  <c r="DV14" i="73"/>
  <c r="DU14" i="73"/>
  <c r="DT14" i="73"/>
  <c r="DS14" i="73"/>
  <c r="DR14" i="73"/>
  <c r="DQ14" i="73"/>
  <c r="DP14" i="73"/>
  <c r="DO14" i="73"/>
  <c r="DN14" i="73"/>
  <c r="DM14" i="73"/>
  <c r="DL14" i="73"/>
  <c r="DK14" i="73"/>
  <c r="DJ14" i="73"/>
  <c r="DI14" i="73"/>
  <c r="DH14" i="73"/>
  <c r="DG14" i="73"/>
  <c r="DF14" i="73"/>
  <c r="DE14" i="73"/>
  <c r="DD14" i="73"/>
  <c r="DC14" i="73"/>
  <c r="DB14" i="73"/>
  <c r="DA14" i="73"/>
  <c r="CZ14" i="73"/>
  <c r="CY14" i="73"/>
  <c r="CX14" i="73"/>
  <c r="CW14" i="73"/>
  <c r="CV14" i="73"/>
  <c r="CU14" i="73"/>
  <c r="CT14" i="73"/>
  <c r="CS14" i="73"/>
  <c r="CR14" i="73"/>
  <c r="CQ14" i="73"/>
  <c r="CP14" i="73"/>
  <c r="CO14" i="73"/>
  <c r="CN14" i="73"/>
  <c r="CM14" i="73"/>
  <c r="CL14" i="73"/>
  <c r="CK14" i="73"/>
  <c r="CJ14" i="73"/>
  <c r="Q14" i="73"/>
  <c r="I14" i="73"/>
  <c r="H14" i="73"/>
  <c r="EK77" i="73"/>
  <c r="EJ77" i="73"/>
  <c r="EI77" i="73"/>
  <c r="EH77" i="73"/>
  <c r="EG77" i="73"/>
  <c r="EF77" i="73"/>
  <c r="EE77" i="73"/>
  <c r="ED77" i="73"/>
  <c r="EC77" i="73"/>
  <c r="EB77" i="73"/>
  <c r="EA77" i="73"/>
  <c r="DZ77" i="73"/>
  <c r="DY77" i="73"/>
  <c r="DX77" i="73"/>
  <c r="DW77" i="73"/>
  <c r="DV77" i="73"/>
  <c r="DU77" i="73"/>
  <c r="DT77" i="73"/>
  <c r="DS77" i="73"/>
  <c r="DR77" i="73"/>
  <c r="DQ77" i="73"/>
  <c r="DP77" i="73"/>
  <c r="DO77" i="73"/>
  <c r="DN77" i="73"/>
  <c r="DM77" i="73"/>
  <c r="DL77" i="73"/>
  <c r="DK77" i="73"/>
  <c r="DJ77" i="73"/>
  <c r="DI77" i="73"/>
  <c r="DH77" i="73"/>
  <c r="DG77" i="73"/>
  <c r="DF77" i="73"/>
  <c r="DE77" i="73"/>
  <c r="DD77" i="73"/>
  <c r="DC77" i="73"/>
  <c r="DB77" i="73"/>
  <c r="DA77" i="73"/>
  <c r="CZ77" i="73"/>
  <c r="CY77" i="73"/>
  <c r="CX77" i="73"/>
  <c r="CW77" i="73"/>
  <c r="CV77" i="73"/>
  <c r="CU77" i="73"/>
  <c r="CT77" i="73"/>
  <c r="CS77" i="73"/>
  <c r="CR77" i="73"/>
  <c r="CQ77" i="73"/>
  <c r="CP77" i="73"/>
  <c r="CO77" i="73"/>
  <c r="CN77" i="73"/>
  <c r="CM77" i="73"/>
  <c r="CL77" i="73"/>
  <c r="CK77" i="73"/>
  <c r="CJ77" i="73"/>
  <c r="Q77" i="73"/>
  <c r="I77" i="73"/>
  <c r="H77" i="73"/>
  <c r="EK34" i="73"/>
  <c r="EJ34" i="73"/>
  <c r="EI34" i="73"/>
  <c r="EH34" i="73"/>
  <c r="EG34" i="73"/>
  <c r="EF34" i="73"/>
  <c r="EE34" i="73"/>
  <c r="ED34" i="73"/>
  <c r="EC34" i="73"/>
  <c r="EB34" i="73"/>
  <c r="EA34" i="73"/>
  <c r="DZ34" i="73"/>
  <c r="DY34" i="73"/>
  <c r="DX34" i="73"/>
  <c r="DW34" i="73"/>
  <c r="DV34" i="73"/>
  <c r="DU34" i="73"/>
  <c r="DT34" i="73"/>
  <c r="DS34" i="73"/>
  <c r="DR34" i="73"/>
  <c r="DQ34" i="73"/>
  <c r="DP34" i="73"/>
  <c r="DO34" i="73"/>
  <c r="DN34" i="73"/>
  <c r="DM34" i="73"/>
  <c r="DL34" i="73"/>
  <c r="DK34" i="73"/>
  <c r="DJ34" i="73"/>
  <c r="DI34" i="73"/>
  <c r="DH34" i="73"/>
  <c r="DG34" i="73"/>
  <c r="DF34" i="73"/>
  <c r="DE34" i="73"/>
  <c r="DD34" i="73"/>
  <c r="DC34" i="73"/>
  <c r="DB34" i="73"/>
  <c r="DA34" i="73"/>
  <c r="CZ34" i="73"/>
  <c r="CY34" i="73"/>
  <c r="CX34" i="73"/>
  <c r="CW34" i="73"/>
  <c r="CV34" i="73"/>
  <c r="CU34" i="73"/>
  <c r="CT34" i="73"/>
  <c r="CS34" i="73"/>
  <c r="CR34" i="73"/>
  <c r="CQ34" i="73"/>
  <c r="CP34" i="73"/>
  <c r="CO34" i="73"/>
  <c r="CN34" i="73"/>
  <c r="CM34" i="73"/>
  <c r="CL34" i="73"/>
  <c r="CK34" i="73"/>
  <c r="CJ34" i="73"/>
  <c r="Q34" i="73"/>
  <c r="I34" i="73"/>
  <c r="H34" i="73"/>
  <c r="EK20" i="73"/>
  <c r="EJ20" i="73"/>
  <c r="EI20" i="73"/>
  <c r="EH20" i="73"/>
  <c r="EG20" i="73"/>
  <c r="EF20" i="73"/>
  <c r="EE20" i="73"/>
  <c r="ED20" i="73"/>
  <c r="EC20" i="73"/>
  <c r="EB20" i="73"/>
  <c r="EA20" i="73"/>
  <c r="DZ20" i="73"/>
  <c r="DY20" i="73"/>
  <c r="DX20" i="73"/>
  <c r="DW20" i="73"/>
  <c r="DV20" i="73"/>
  <c r="DU20" i="73"/>
  <c r="DT20" i="73"/>
  <c r="DS20" i="73"/>
  <c r="DR20" i="73"/>
  <c r="DQ20" i="73"/>
  <c r="DP20" i="73"/>
  <c r="DO20" i="73"/>
  <c r="DN20" i="73"/>
  <c r="DM20" i="73"/>
  <c r="DL20" i="73"/>
  <c r="DK20" i="73"/>
  <c r="DJ20" i="73"/>
  <c r="DI20" i="73"/>
  <c r="DH20" i="73"/>
  <c r="DG20" i="73"/>
  <c r="DF20" i="73"/>
  <c r="DE20" i="73"/>
  <c r="DD20" i="73"/>
  <c r="DC20" i="73"/>
  <c r="DB20" i="73"/>
  <c r="DA20" i="73"/>
  <c r="CZ20" i="73"/>
  <c r="CY20" i="73"/>
  <c r="CX20" i="73"/>
  <c r="CW20" i="73"/>
  <c r="CV20" i="73"/>
  <c r="CU20" i="73"/>
  <c r="CT20" i="73"/>
  <c r="CS20" i="73"/>
  <c r="CR20" i="73"/>
  <c r="CQ20" i="73"/>
  <c r="CP20" i="73"/>
  <c r="CO20" i="73"/>
  <c r="CN20" i="73"/>
  <c r="CM20" i="73"/>
  <c r="CL20" i="73"/>
  <c r="CK20" i="73"/>
  <c r="CJ20" i="73"/>
  <c r="Q20" i="73"/>
  <c r="I20" i="73"/>
  <c r="H20" i="73"/>
  <c r="EK22" i="73"/>
  <c r="EJ22" i="73"/>
  <c r="EI22" i="73"/>
  <c r="EH22" i="73"/>
  <c r="EG22" i="73"/>
  <c r="EF22" i="73"/>
  <c r="EE22" i="73"/>
  <c r="ED22" i="73"/>
  <c r="EC22" i="73"/>
  <c r="EB22" i="73"/>
  <c r="EA22" i="73"/>
  <c r="DZ22" i="73"/>
  <c r="DY22" i="73"/>
  <c r="DX22" i="73"/>
  <c r="DW22" i="73"/>
  <c r="DV22" i="73"/>
  <c r="DU22" i="73"/>
  <c r="DT22" i="73"/>
  <c r="DS22" i="73"/>
  <c r="DR22" i="73"/>
  <c r="DQ22" i="73"/>
  <c r="DP22" i="73"/>
  <c r="DO22" i="73"/>
  <c r="DN22" i="73"/>
  <c r="DM22" i="73"/>
  <c r="DL22" i="73"/>
  <c r="DK22" i="73"/>
  <c r="DJ22" i="73"/>
  <c r="DI22" i="73"/>
  <c r="DH22" i="73"/>
  <c r="DG22" i="73"/>
  <c r="DF22" i="73"/>
  <c r="DE22" i="73"/>
  <c r="DD22" i="73"/>
  <c r="DC22" i="73"/>
  <c r="DB22" i="73"/>
  <c r="DA22" i="73"/>
  <c r="CZ22" i="73"/>
  <c r="CY22" i="73"/>
  <c r="CX22" i="73"/>
  <c r="CW22" i="73"/>
  <c r="CV22" i="73"/>
  <c r="CU22" i="73"/>
  <c r="CT22" i="73"/>
  <c r="CS22" i="73"/>
  <c r="CR22" i="73"/>
  <c r="CQ22" i="73"/>
  <c r="CP22" i="73"/>
  <c r="CO22" i="73"/>
  <c r="CN22" i="73"/>
  <c r="CM22" i="73"/>
  <c r="CL22" i="73"/>
  <c r="CK22" i="73"/>
  <c r="CJ22" i="73"/>
  <c r="Q22" i="73"/>
  <c r="I22" i="73"/>
  <c r="H22" i="73"/>
  <c r="EK39" i="73"/>
  <c r="EJ39" i="73"/>
  <c r="EI39" i="73"/>
  <c r="EH39" i="73"/>
  <c r="EG39" i="73"/>
  <c r="EF39" i="73"/>
  <c r="EE39" i="73"/>
  <c r="ED39" i="73"/>
  <c r="EC39" i="73"/>
  <c r="EB39" i="73"/>
  <c r="EA39" i="73"/>
  <c r="DZ39" i="73"/>
  <c r="DY39" i="73"/>
  <c r="DX39" i="73"/>
  <c r="DW39" i="73"/>
  <c r="DV39" i="73"/>
  <c r="DU39" i="73"/>
  <c r="DT39" i="73"/>
  <c r="DS39" i="73"/>
  <c r="DR39" i="73"/>
  <c r="DQ39" i="73"/>
  <c r="DP39" i="73"/>
  <c r="DO39" i="73"/>
  <c r="DN39" i="73"/>
  <c r="DM39" i="73"/>
  <c r="DL39" i="73"/>
  <c r="DK39" i="73"/>
  <c r="DJ39" i="73"/>
  <c r="DI39" i="73"/>
  <c r="DH39" i="73"/>
  <c r="DG39" i="73"/>
  <c r="DF39" i="73"/>
  <c r="DE39" i="73"/>
  <c r="DD39" i="73"/>
  <c r="DC39" i="73"/>
  <c r="DB39" i="73"/>
  <c r="DA39" i="73"/>
  <c r="CZ39" i="73"/>
  <c r="CY39" i="73"/>
  <c r="CX39" i="73"/>
  <c r="CW39" i="73"/>
  <c r="CV39" i="73"/>
  <c r="CU39" i="73"/>
  <c r="CT39" i="73"/>
  <c r="CS39" i="73"/>
  <c r="CR39" i="73"/>
  <c r="CQ39" i="73"/>
  <c r="CP39" i="73"/>
  <c r="CO39" i="73"/>
  <c r="CN39" i="73"/>
  <c r="CM39" i="73"/>
  <c r="CL39" i="73"/>
  <c r="CK39" i="73"/>
  <c r="CJ39" i="73"/>
  <c r="Q39" i="73"/>
  <c r="I39" i="73"/>
  <c r="H39" i="73"/>
  <c r="EK71" i="73"/>
  <c r="EJ71" i="73"/>
  <c r="EI71" i="73"/>
  <c r="EH71" i="73"/>
  <c r="EG71" i="73"/>
  <c r="EF71" i="73"/>
  <c r="EE71" i="73"/>
  <c r="ED71" i="73"/>
  <c r="EC71" i="73"/>
  <c r="EB71" i="73"/>
  <c r="EA71" i="73"/>
  <c r="DZ71" i="73"/>
  <c r="DY71" i="73"/>
  <c r="DX71" i="73"/>
  <c r="DW71" i="73"/>
  <c r="DV71" i="73"/>
  <c r="DU71" i="73"/>
  <c r="DT71" i="73"/>
  <c r="DS71" i="73"/>
  <c r="DR71" i="73"/>
  <c r="DQ71" i="73"/>
  <c r="DP71" i="73"/>
  <c r="DO71" i="73"/>
  <c r="DN71" i="73"/>
  <c r="DM71" i="73"/>
  <c r="DL71" i="73"/>
  <c r="DK71" i="73"/>
  <c r="DJ71" i="73"/>
  <c r="DI71" i="73"/>
  <c r="DH71" i="73"/>
  <c r="DG71" i="73"/>
  <c r="DF71" i="73"/>
  <c r="DE71" i="73"/>
  <c r="DD71" i="73"/>
  <c r="DC71" i="73"/>
  <c r="DB71" i="73"/>
  <c r="DA71" i="73"/>
  <c r="CZ71" i="73"/>
  <c r="CY71" i="73"/>
  <c r="CX71" i="73"/>
  <c r="CW71" i="73"/>
  <c r="CV71" i="73"/>
  <c r="CU71" i="73"/>
  <c r="CT71" i="73"/>
  <c r="CS71" i="73"/>
  <c r="CR71" i="73"/>
  <c r="CQ71" i="73"/>
  <c r="CP71" i="73"/>
  <c r="CO71" i="73"/>
  <c r="CN71" i="73"/>
  <c r="CM71" i="73"/>
  <c r="CL71" i="73"/>
  <c r="CK71" i="73"/>
  <c r="CJ71" i="73"/>
  <c r="Q71" i="73"/>
  <c r="I71" i="73"/>
  <c r="H71" i="73"/>
  <c r="EK55" i="73"/>
  <c r="EJ55" i="73"/>
  <c r="EI55" i="73"/>
  <c r="EH55" i="73"/>
  <c r="EG55" i="73"/>
  <c r="EF55" i="73"/>
  <c r="EE55" i="73"/>
  <c r="ED55" i="73"/>
  <c r="EC55" i="73"/>
  <c r="EB55" i="73"/>
  <c r="EA55" i="73"/>
  <c r="DZ55" i="73"/>
  <c r="DY55" i="73"/>
  <c r="DX55" i="73"/>
  <c r="DW55" i="73"/>
  <c r="DV55" i="73"/>
  <c r="DU55" i="73"/>
  <c r="DT55" i="73"/>
  <c r="DS55" i="73"/>
  <c r="DR55" i="73"/>
  <c r="DQ55" i="73"/>
  <c r="DP55" i="73"/>
  <c r="DO55" i="73"/>
  <c r="DN55" i="73"/>
  <c r="DM55" i="73"/>
  <c r="DL55" i="73"/>
  <c r="DK55" i="73"/>
  <c r="DJ55" i="73"/>
  <c r="DI55" i="73"/>
  <c r="DH55" i="73"/>
  <c r="DG55" i="73"/>
  <c r="DF55" i="73"/>
  <c r="DE55" i="73"/>
  <c r="DD55" i="73"/>
  <c r="DC55" i="73"/>
  <c r="DB55" i="73"/>
  <c r="DA55" i="73"/>
  <c r="CZ55" i="73"/>
  <c r="CY55" i="73"/>
  <c r="CX55" i="73"/>
  <c r="CW55" i="73"/>
  <c r="CV55" i="73"/>
  <c r="CU55" i="73"/>
  <c r="CT55" i="73"/>
  <c r="CS55" i="73"/>
  <c r="CR55" i="73"/>
  <c r="CQ55" i="73"/>
  <c r="CP55" i="73"/>
  <c r="CO55" i="73"/>
  <c r="CN55" i="73"/>
  <c r="CM55" i="73"/>
  <c r="CL55" i="73"/>
  <c r="CK55" i="73"/>
  <c r="CJ55" i="73"/>
  <c r="Q55" i="73"/>
  <c r="I55" i="73"/>
  <c r="H55" i="73"/>
  <c r="EK17" i="73"/>
  <c r="EJ17" i="73"/>
  <c r="EI17" i="73"/>
  <c r="EH17" i="73"/>
  <c r="EG17" i="73"/>
  <c r="EF17" i="73"/>
  <c r="EE17" i="73"/>
  <c r="ED17" i="73"/>
  <c r="EC17" i="73"/>
  <c r="EB17" i="73"/>
  <c r="EA17" i="73"/>
  <c r="DZ17" i="73"/>
  <c r="DY17" i="73"/>
  <c r="DX17" i="73"/>
  <c r="DW17" i="73"/>
  <c r="DV17" i="73"/>
  <c r="DU17" i="73"/>
  <c r="DT17" i="73"/>
  <c r="DS17" i="73"/>
  <c r="DR17" i="73"/>
  <c r="DQ17" i="73"/>
  <c r="DP17" i="73"/>
  <c r="DO17" i="73"/>
  <c r="DN17" i="73"/>
  <c r="DM17" i="73"/>
  <c r="DL17" i="73"/>
  <c r="DK17" i="73"/>
  <c r="DJ17" i="73"/>
  <c r="DI17" i="73"/>
  <c r="DH17" i="73"/>
  <c r="DG17" i="73"/>
  <c r="DF17" i="73"/>
  <c r="DE17" i="73"/>
  <c r="DD17" i="73"/>
  <c r="DC17" i="73"/>
  <c r="DB17" i="73"/>
  <c r="DA17" i="73"/>
  <c r="CZ17" i="73"/>
  <c r="CY17" i="73"/>
  <c r="CX17" i="73"/>
  <c r="CW17" i="73"/>
  <c r="CV17" i="73"/>
  <c r="CU17" i="73"/>
  <c r="CT17" i="73"/>
  <c r="CS17" i="73"/>
  <c r="CR17" i="73"/>
  <c r="CQ17" i="73"/>
  <c r="CP17" i="73"/>
  <c r="CO17" i="73"/>
  <c r="CN17" i="73"/>
  <c r="CM17" i="73"/>
  <c r="CL17" i="73"/>
  <c r="CK17" i="73"/>
  <c r="CJ17" i="73"/>
  <c r="Q17" i="73"/>
  <c r="I17" i="73"/>
  <c r="H17" i="73"/>
  <c r="EK84" i="73"/>
  <c r="EJ84" i="73"/>
  <c r="EI84" i="73"/>
  <c r="EH84" i="73"/>
  <c r="EG84" i="73"/>
  <c r="EF84" i="73"/>
  <c r="EE84" i="73"/>
  <c r="ED84" i="73"/>
  <c r="EC84" i="73"/>
  <c r="EB84" i="73"/>
  <c r="EA84" i="73"/>
  <c r="DZ84" i="73"/>
  <c r="DY84" i="73"/>
  <c r="DX84" i="73"/>
  <c r="DW84" i="73"/>
  <c r="DV84" i="73"/>
  <c r="DU84" i="73"/>
  <c r="DT84" i="73"/>
  <c r="DS84" i="73"/>
  <c r="DR84" i="73"/>
  <c r="DQ84" i="73"/>
  <c r="DP84" i="73"/>
  <c r="DO84" i="73"/>
  <c r="DN84" i="73"/>
  <c r="DM84" i="73"/>
  <c r="DL84" i="73"/>
  <c r="DK84" i="73"/>
  <c r="DJ84" i="73"/>
  <c r="DI84" i="73"/>
  <c r="DH84" i="73"/>
  <c r="DG84" i="73"/>
  <c r="DF84" i="73"/>
  <c r="DE84" i="73"/>
  <c r="DD84" i="73"/>
  <c r="DC84" i="73"/>
  <c r="DB84" i="73"/>
  <c r="DA84" i="73"/>
  <c r="CZ84" i="73"/>
  <c r="CY84" i="73"/>
  <c r="CX84" i="73"/>
  <c r="CW84" i="73"/>
  <c r="CV84" i="73"/>
  <c r="CU84" i="73"/>
  <c r="CT84" i="73"/>
  <c r="CS84" i="73"/>
  <c r="CR84" i="73"/>
  <c r="CQ84" i="73"/>
  <c r="CP84" i="73"/>
  <c r="CO84" i="73"/>
  <c r="CN84" i="73"/>
  <c r="CM84" i="73"/>
  <c r="CL84" i="73"/>
  <c r="CK84" i="73"/>
  <c r="CJ84" i="73"/>
  <c r="Q84" i="73"/>
  <c r="I84" i="73"/>
  <c r="H84" i="73"/>
  <c r="EK60" i="73"/>
  <c r="EJ60" i="73"/>
  <c r="EI60" i="73"/>
  <c r="EH60" i="73"/>
  <c r="EG60" i="73"/>
  <c r="EF60" i="73"/>
  <c r="EE60" i="73"/>
  <c r="ED60" i="73"/>
  <c r="EC60" i="73"/>
  <c r="EB60" i="73"/>
  <c r="EA60" i="73"/>
  <c r="DZ60" i="73"/>
  <c r="DY60" i="73"/>
  <c r="DX60" i="73"/>
  <c r="DW60" i="73"/>
  <c r="DV60" i="73"/>
  <c r="DU60" i="73"/>
  <c r="DT60" i="73"/>
  <c r="DS60" i="73"/>
  <c r="DR60" i="73"/>
  <c r="DQ60" i="73"/>
  <c r="DP60" i="73"/>
  <c r="DO60" i="73"/>
  <c r="DN60" i="73"/>
  <c r="DM60" i="73"/>
  <c r="DL60" i="73"/>
  <c r="DK60" i="73"/>
  <c r="DJ60" i="73"/>
  <c r="DI60" i="73"/>
  <c r="DH60" i="73"/>
  <c r="DG60" i="73"/>
  <c r="DF60" i="73"/>
  <c r="DE60" i="73"/>
  <c r="DD60" i="73"/>
  <c r="DC60" i="73"/>
  <c r="DB60" i="73"/>
  <c r="DA60" i="73"/>
  <c r="CZ60" i="73"/>
  <c r="CY60" i="73"/>
  <c r="CX60" i="73"/>
  <c r="CW60" i="73"/>
  <c r="CV60" i="73"/>
  <c r="CU60" i="73"/>
  <c r="CT60" i="73"/>
  <c r="CS60" i="73"/>
  <c r="CR60" i="73"/>
  <c r="CQ60" i="73"/>
  <c r="CP60" i="73"/>
  <c r="CO60" i="73"/>
  <c r="CN60" i="73"/>
  <c r="CM60" i="73"/>
  <c r="CL60" i="73"/>
  <c r="CK60" i="73"/>
  <c r="CJ60" i="73"/>
  <c r="Q60" i="73"/>
  <c r="I60" i="73"/>
  <c r="H60" i="73"/>
  <c r="EK65" i="73"/>
  <c r="EJ65" i="73"/>
  <c r="EI65" i="73"/>
  <c r="EH65" i="73"/>
  <c r="EG65" i="73"/>
  <c r="EF65" i="73"/>
  <c r="EE65" i="73"/>
  <c r="ED65" i="73"/>
  <c r="EC65" i="73"/>
  <c r="EB65" i="73"/>
  <c r="EA65" i="73"/>
  <c r="DZ65" i="73"/>
  <c r="DY65" i="73"/>
  <c r="DX65" i="73"/>
  <c r="DW65" i="73"/>
  <c r="DV65" i="73"/>
  <c r="DU65" i="73"/>
  <c r="DT65" i="73"/>
  <c r="DS65" i="73"/>
  <c r="DR65" i="73"/>
  <c r="DQ65" i="73"/>
  <c r="DP65" i="73"/>
  <c r="DO65" i="73"/>
  <c r="DN65" i="73"/>
  <c r="DM65" i="73"/>
  <c r="DL65" i="73"/>
  <c r="DK65" i="73"/>
  <c r="DJ65" i="73"/>
  <c r="DI65" i="73"/>
  <c r="DH65" i="73"/>
  <c r="DG65" i="73"/>
  <c r="DF65" i="73"/>
  <c r="DE65" i="73"/>
  <c r="DD65" i="73"/>
  <c r="DC65" i="73"/>
  <c r="DB65" i="73"/>
  <c r="DA65" i="73"/>
  <c r="CZ65" i="73"/>
  <c r="CY65" i="73"/>
  <c r="CX65" i="73"/>
  <c r="CW65" i="73"/>
  <c r="CV65" i="73"/>
  <c r="CU65" i="73"/>
  <c r="CT65" i="73"/>
  <c r="CS65" i="73"/>
  <c r="CR65" i="73"/>
  <c r="CQ65" i="73"/>
  <c r="CP65" i="73"/>
  <c r="CO65" i="73"/>
  <c r="CN65" i="73"/>
  <c r="CM65" i="73"/>
  <c r="CL65" i="73"/>
  <c r="CK65" i="73"/>
  <c r="CJ65" i="73"/>
  <c r="Q65" i="73"/>
  <c r="I65" i="73"/>
  <c r="H65" i="73"/>
  <c r="EK42" i="73"/>
  <c r="EJ42" i="73"/>
  <c r="EI42" i="73"/>
  <c r="EH42" i="73"/>
  <c r="EG42" i="73"/>
  <c r="EF42" i="73"/>
  <c r="EE42" i="73"/>
  <c r="ED42" i="73"/>
  <c r="EC42" i="73"/>
  <c r="EB42" i="73"/>
  <c r="EA42" i="73"/>
  <c r="DZ42" i="73"/>
  <c r="DY42" i="73"/>
  <c r="DX42" i="73"/>
  <c r="DW42" i="73"/>
  <c r="DV42" i="73"/>
  <c r="DU42" i="73"/>
  <c r="DT42" i="73"/>
  <c r="DS42" i="73"/>
  <c r="DR42" i="73"/>
  <c r="DQ42" i="73"/>
  <c r="DP42" i="73"/>
  <c r="DO42" i="73"/>
  <c r="DN42" i="73"/>
  <c r="DM42" i="73"/>
  <c r="DL42" i="73"/>
  <c r="DK42" i="73"/>
  <c r="DJ42" i="73"/>
  <c r="DI42" i="73"/>
  <c r="DH42" i="73"/>
  <c r="DG42" i="73"/>
  <c r="DF42" i="73"/>
  <c r="DE42" i="73"/>
  <c r="DD42" i="73"/>
  <c r="DC42" i="73"/>
  <c r="DB42" i="73"/>
  <c r="DA42" i="73"/>
  <c r="CZ42" i="73"/>
  <c r="CY42" i="73"/>
  <c r="CX42" i="73"/>
  <c r="CW42" i="73"/>
  <c r="CV42" i="73"/>
  <c r="CU42" i="73"/>
  <c r="CT42" i="73"/>
  <c r="CS42" i="73"/>
  <c r="CR42" i="73"/>
  <c r="CQ42" i="73"/>
  <c r="CP42" i="73"/>
  <c r="CO42" i="73"/>
  <c r="CN42" i="73"/>
  <c r="CM42" i="73"/>
  <c r="CL42" i="73"/>
  <c r="CK42" i="73"/>
  <c r="CJ42" i="73"/>
  <c r="Q42" i="73"/>
  <c r="I42" i="73"/>
  <c r="H42" i="73"/>
  <c r="EK102" i="73"/>
  <c r="EJ102" i="73"/>
  <c r="EI102" i="73"/>
  <c r="EH102" i="73"/>
  <c r="EG102" i="73"/>
  <c r="EF102" i="73"/>
  <c r="EE102" i="73"/>
  <c r="ED102" i="73"/>
  <c r="EC102" i="73"/>
  <c r="EB102" i="73"/>
  <c r="EA102" i="73"/>
  <c r="DZ102" i="73"/>
  <c r="DY102" i="73"/>
  <c r="DX102" i="73"/>
  <c r="DW102" i="73"/>
  <c r="DV102" i="73"/>
  <c r="DU102" i="73"/>
  <c r="DT102" i="73"/>
  <c r="DS102" i="73"/>
  <c r="DR102" i="73"/>
  <c r="DQ102" i="73"/>
  <c r="DP102" i="73"/>
  <c r="DO102" i="73"/>
  <c r="DN102" i="73"/>
  <c r="DM102" i="73"/>
  <c r="DL102" i="73"/>
  <c r="DK102" i="73"/>
  <c r="DJ102" i="73"/>
  <c r="DI102" i="73"/>
  <c r="DH102" i="73"/>
  <c r="DG102" i="73"/>
  <c r="DF102" i="73"/>
  <c r="DE102" i="73"/>
  <c r="DD102" i="73"/>
  <c r="DC102" i="73"/>
  <c r="DB102" i="73"/>
  <c r="DA102" i="73"/>
  <c r="CZ102" i="73"/>
  <c r="CY102" i="73"/>
  <c r="CX102" i="73"/>
  <c r="CW102" i="73"/>
  <c r="CV102" i="73"/>
  <c r="CU102" i="73"/>
  <c r="CT102" i="73"/>
  <c r="CS102" i="73"/>
  <c r="CR102" i="73"/>
  <c r="CQ102" i="73"/>
  <c r="CP102" i="73"/>
  <c r="CO102" i="73"/>
  <c r="CN102" i="73"/>
  <c r="CM102" i="73"/>
  <c r="CL102" i="73"/>
  <c r="CK102" i="73"/>
  <c r="CJ102" i="73"/>
  <c r="Q102" i="73"/>
  <c r="I102" i="73"/>
  <c r="H102" i="73"/>
  <c r="EK83" i="73"/>
  <c r="EJ83" i="73"/>
  <c r="EI83" i="73"/>
  <c r="EH83" i="73"/>
  <c r="EG83" i="73"/>
  <c r="EF83" i="73"/>
  <c r="EE83" i="73"/>
  <c r="ED83" i="73"/>
  <c r="EC83" i="73"/>
  <c r="EB83" i="73"/>
  <c r="EA83" i="73"/>
  <c r="DZ83" i="73"/>
  <c r="DY83" i="73"/>
  <c r="DX83" i="73"/>
  <c r="DW83" i="73"/>
  <c r="DV83" i="73"/>
  <c r="DU83" i="73"/>
  <c r="DT83" i="73"/>
  <c r="DS83" i="73"/>
  <c r="DR83" i="73"/>
  <c r="DQ83" i="73"/>
  <c r="DP83" i="73"/>
  <c r="DO83" i="73"/>
  <c r="DN83" i="73"/>
  <c r="DM83" i="73"/>
  <c r="DL83" i="73"/>
  <c r="DK83" i="73"/>
  <c r="DJ83" i="73"/>
  <c r="DI83" i="73"/>
  <c r="DH83" i="73"/>
  <c r="DG83" i="73"/>
  <c r="DF83" i="73"/>
  <c r="DE83" i="73"/>
  <c r="DD83" i="73"/>
  <c r="DC83" i="73"/>
  <c r="DB83" i="73"/>
  <c r="DA83" i="73"/>
  <c r="CZ83" i="73"/>
  <c r="CY83" i="73"/>
  <c r="CX83" i="73"/>
  <c r="CW83" i="73"/>
  <c r="CV83" i="73"/>
  <c r="CU83" i="73"/>
  <c r="CT83" i="73"/>
  <c r="CS83" i="73"/>
  <c r="CR83" i="73"/>
  <c r="CQ83" i="73"/>
  <c r="CP83" i="73"/>
  <c r="CO83" i="73"/>
  <c r="CN83" i="73"/>
  <c r="CM83" i="73"/>
  <c r="CL83" i="73"/>
  <c r="CK83" i="73"/>
  <c r="CJ83" i="73"/>
  <c r="Q83" i="73"/>
  <c r="I83" i="73"/>
  <c r="H83" i="73"/>
  <c r="EK97" i="73"/>
  <c r="EJ97" i="73"/>
  <c r="EI97" i="73"/>
  <c r="EH97" i="73"/>
  <c r="EG97" i="73"/>
  <c r="EF97" i="73"/>
  <c r="EE97" i="73"/>
  <c r="ED97" i="73"/>
  <c r="EC97" i="73"/>
  <c r="EB97" i="73"/>
  <c r="EA97" i="73"/>
  <c r="DZ97" i="73"/>
  <c r="DY97" i="73"/>
  <c r="DX97" i="73"/>
  <c r="DW97" i="73"/>
  <c r="DV97" i="73"/>
  <c r="DU97" i="73"/>
  <c r="DT97" i="73"/>
  <c r="DS97" i="73"/>
  <c r="DR97" i="73"/>
  <c r="DQ97" i="73"/>
  <c r="DP97" i="73"/>
  <c r="DO97" i="73"/>
  <c r="DN97" i="73"/>
  <c r="DM97" i="73"/>
  <c r="DL97" i="73"/>
  <c r="DK97" i="73"/>
  <c r="DJ97" i="73"/>
  <c r="DI97" i="73"/>
  <c r="DH97" i="73"/>
  <c r="DG97" i="73"/>
  <c r="DF97" i="73"/>
  <c r="DE97" i="73"/>
  <c r="DD97" i="73"/>
  <c r="DC97" i="73"/>
  <c r="DB97" i="73"/>
  <c r="DA97" i="73"/>
  <c r="CZ97" i="73"/>
  <c r="CY97" i="73"/>
  <c r="CX97" i="73"/>
  <c r="CW97" i="73"/>
  <c r="CV97" i="73"/>
  <c r="CU97" i="73"/>
  <c r="CT97" i="73"/>
  <c r="CS97" i="73"/>
  <c r="CR97" i="73"/>
  <c r="CQ97" i="73"/>
  <c r="CP97" i="73"/>
  <c r="CO97" i="73"/>
  <c r="CN97" i="73"/>
  <c r="CM97" i="73"/>
  <c r="CL97" i="73"/>
  <c r="CK97" i="73"/>
  <c r="CJ97" i="73"/>
  <c r="Q97" i="73"/>
  <c r="I97" i="73"/>
  <c r="H97" i="73"/>
  <c r="EK7" i="73"/>
  <c r="EJ7" i="73"/>
  <c r="EI7" i="73"/>
  <c r="EH7" i="73"/>
  <c r="EG7" i="73"/>
  <c r="EF7" i="73"/>
  <c r="EE7" i="73"/>
  <c r="ED7" i="73"/>
  <c r="EC7" i="73"/>
  <c r="EB7" i="73"/>
  <c r="EA7" i="73"/>
  <c r="DZ7" i="73"/>
  <c r="DY7" i="73"/>
  <c r="DX7" i="73"/>
  <c r="DW7" i="73"/>
  <c r="DV7" i="73"/>
  <c r="DU7" i="73"/>
  <c r="DT7" i="73"/>
  <c r="DS7" i="73"/>
  <c r="DR7" i="73"/>
  <c r="DQ7" i="73"/>
  <c r="DP7" i="73"/>
  <c r="DO7" i="73"/>
  <c r="DN7" i="73"/>
  <c r="DM7" i="73"/>
  <c r="DL7" i="73"/>
  <c r="DK7" i="73"/>
  <c r="DJ7" i="73"/>
  <c r="DI7" i="73"/>
  <c r="DH7" i="73"/>
  <c r="DG7" i="73"/>
  <c r="DF7" i="73"/>
  <c r="DE7" i="73"/>
  <c r="DD7" i="73"/>
  <c r="DC7" i="73"/>
  <c r="DB7" i="73"/>
  <c r="DA7" i="73"/>
  <c r="CZ7" i="73"/>
  <c r="CY7" i="73"/>
  <c r="CX7" i="73"/>
  <c r="CW7" i="73"/>
  <c r="CV7" i="73"/>
  <c r="CU7" i="73"/>
  <c r="CT7" i="73"/>
  <c r="CS7" i="73"/>
  <c r="CR7" i="73"/>
  <c r="CQ7" i="73"/>
  <c r="CP7" i="73"/>
  <c r="CO7" i="73"/>
  <c r="CN7" i="73"/>
  <c r="CM7" i="73"/>
  <c r="CL7" i="73"/>
  <c r="CK7" i="73"/>
  <c r="CJ7" i="73"/>
  <c r="Q7" i="73"/>
  <c r="I7" i="73"/>
  <c r="H7" i="73"/>
  <c r="EK91" i="73"/>
  <c r="EJ91" i="73"/>
  <c r="EI91" i="73"/>
  <c r="EH91" i="73"/>
  <c r="EG91" i="73"/>
  <c r="EF91" i="73"/>
  <c r="EE91" i="73"/>
  <c r="ED91" i="73"/>
  <c r="EC91" i="73"/>
  <c r="EB91" i="73"/>
  <c r="EA91" i="73"/>
  <c r="DZ91" i="73"/>
  <c r="DY91" i="73"/>
  <c r="DX91" i="73"/>
  <c r="DW91" i="73"/>
  <c r="DV91" i="73"/>
  <c r="DU91" i="73"/>
  <c r="DT91" i="73"/>
  <c r="DS91" i="73"/>
  <c r="DR91" i="73"/>
  <c r="DQ91" i="73"/>
  <c r="DP91" i="73"/>
  <c r="DO91" i="73"/>
  <c r="DN91" i="73"/>
  <c r="DM91" i="73"/>
  <c r="DL91" i="73"/>
  <c r="DK91" i="73"/>
  <c r="DJ91" i="73"/>
  <c r="DI91" i="73"/>
  <c r="DH91" i="73"/>
  <c r="DG91" i="73"/>
  <c r="DF91" i="73"/>
  <c r="DE91" i="73"/>
  <c r="DD91" i="73"/>
  <c r="DC91" i="73"/>
  <c r="DB91" i="73"/>
  <c r="DA91" i="73"/>
  <c r="CZ91" i="73"/>
  <c r="CY91" i="73"/>
  <c r="CX91" i="73"/>
  <c r="CW91" i="73"/>
  <c r="CV91" i="73"/>
  <c r="CU91" i="73"/>
  <c r="CT91" i="73"/>
  <c r="CS91" i="73"/>
  <c r="CR91" i="73"/>
  <c r="CQ91" i="73"/>
  <c r="CP91" i="73"/>
  <c r="CO91" i="73"/>
  <c r="CN91" i="73"/>
  <c r="CM91" i="73"/>
  <c r="CL91" i="73"/>
  <c r="CK91" i="73"/>
  <c r="CJ91" i="73"/>
  <c r="Q91" i="73"/>
  <c r="I91" i="73"/>
  <c r="H91" i="73"/>
  <c r="EK46" i="73"/>
  <c r="EJ46" i="73"/>
  <c r="EI46" i="73"/>
  <c r="EH46" i="73"/>
  <c r="EG46" i="73"/>
  <c r="EF46" i="73"/>
  <c r="EE46" i="73"/>
  <c r="ED46" i="73"/>
  <c r="EC46" i="73"/>
  <c r="EB46" i="73"/>
  <c r="EA46" i="73"/>
  <c r="DZ46" i="73"/>
  <c r="DY46" i="73"/>
  <c r="DX46" i="73"/>
  <c r="DW46" i="73"/>
  <c r="DV46" i="73"/>
  <c r="DU46" i="73"/>
  <c r="DT46" i="73"/>
  <c r="DS46" i="73"/>
  <c r="DR46" i="73"/>
  <c r="DQ46" i="73"/>
  <c r="DP46" i="73"/>
  <c r="DO46" i="73"/>
  <c r="DN46" i="73"/>
  <c r="DM46" i="73"/>
  <c r="DL46" i="73"/>
  <c r="DK46" i="73"/>
  <c r="DJ46" i="73"/>
  <c r="DI46" i="73"/>
  <c r="DH46" i="73"/>
  <c r="DG46" i="73"/>
  <c r="DF46" i="73"/>
  <c r="DE46" i="73"/>
  <c r="DD46" i="73"/>
  <c r="DC46" i="73"/>
  <c r="DB46" i="73"/>
  <c r="DA46" i="73"/>
  <c r="CZ46" i="73"/>
  <c r="CY46" i="73"/>
  <c r="CX46" i="73"/>
  <c r="CW46" i="73"/>
  <c r="CV46" i="73"/>
  <c r="CU46" i="73"/>
  <c r="CT46" i="73"/>
  <c r="CS46" i="73"/>
  <c r="CR46" i="73"/>
  <c r="CQ46" i="73"/>
  <c r="CP46" i="73"/>
  <c r="CO46" i="73"/>
  <c r="CN46" i="73"/>
  <c r="CM46" i="73"/>
  <c r="CL46" i="73"/>
  <c r="CK46" i="73"/>
  <c r="CJ46" i="73"/>
  <c r="Q46" i="73"/>
  <c r="I46" i="73"/>
  <c r="H46" i="73"/>
  <c r="EK2" i="73"/>
  <c r="EJ2" i="73"/>
  <c r="EI2" i="73"/>
  <c r="EH2" i="73"/>
  <c r="EG2" i="73"/>
  <c r="EF2" i="73"/>
  <c r="EE2" i="73"/>
  <c r="ED2" i="73"/>
  <c r="EC2" i="73"/>
  <c r="EB2" i="73"/>
  <c r="EA2" i="73"/>
  <c r="DZ2" i="73"/>
  <c r="DY2" i="73"/>
  <c r="DX2" i="73"/>
  <c r="DW2" i="73"/>
  <c r="DV2" i="73"/>
  <c r="DU2" i="73"/>
  <c r="DT2" i="73"/>
  <c r="DS2" i="73"/>
  <c r="DR2" i="73"/>
  <c r="DQ2" i="73"/>
  <c r="DP2" i="73"/>
  <c r="DO2" i="73"/>
  <c r="DN2" i="73"/>
  <c r="DM2" i="73"/>
  <c r="DL2" i="73"/>
  <c r="DK2" i="73"/>
  <c r="DJ2" i="73"/>
  <c r="DI2" i="73"/>
  <c r="DH2" i="73"/>
  <c r="DG2" i="73"/>
  <c r="DF2" i="73"/>
  <c r="DE2" i="73"/>
  <c r="DD2" i="73"/>
  <c r="DC2" i="73"/>
  <c r="DB2" i="73"/>
  <c r="DA2" i="73"/>
  <c r="CZ2" i="73"/>
  <c r="CY2" i="73"/>
  <c r="CX2" i="73"/>
  <c r="CW2" i="73"/>
  <c r="CV2" i="73"/>
  <c r="CU2" i="73"/>
  <c r="CT2" i="73"/>
  <c r="CS2" i="73"/>
  <c r="CR2" i="73"/>
  <c r="CQ2" i="73"/>
  <c r="CP2" i="73"/>
  <c r="CO2" i="73"/>
  <c r="CN2" i="73"/>
  <c r="CM2" i="73"/>
  <c r="CL2" i="73"/>
  <c r="CK2" i="73"/>
  <c r="CJ2" i="73"/>
  <c r="Q2" i="73"/>
  <c r="I2" i="73"/>
  <c r="H2" i="73"/>
  <c r="EK26" i="73"/>
  <c r="EJ26" i="73"/>
  <c r="EI26" i="73"/>
  <c r="EH26" i="73"/>
  <c r="EG26" i="73"/>
  <c r="EF26" i="73"/>
  <c r="EE26" i="73"/>
  <c r="ED26" i="73"/>
  <c r="EC26" i="73"/>
  <c r="EB26" i="73"/>
  <c r="EA26" i="73"/>
  <c r="DZ26" i="73"/>
  <c r="DY26" i="73"/>
  <c r="DX26" i="73"/>
  <c r="DW26" i="73"/>
  <c r="DV26" i="73"/>
  <c r="DU26" i="73"/>
  <c r="DT26" i="73"/>
  <c r="DS26" i="73"/>
  <c r="DR26" i="73"/>
  <c r="DQ26" i="73"/>
  <c r="DP26" i="73"/>
  <c r="DO26" i="73"/>
  <c r="DN26" i="73"/>
  <c r="DM26" i="73"/>
  <c r="DL26" i="73"/>
  <c r="DK26" i="73"/>
  <c r="DJ26" i="73"/>
  <c r="DI26" i="73"/>
  <c r="DH26" i="73"/>
  <c r="DG26" i="73"/>
  <c r="DF26" i="73"/>
  <c r="DE26" i="73"/>
  <c r="DD26" i="73"/>
  <c r="DC26" i="73"/>
  <c r="DB26" i="73"/>
  <c r="DA26" i="73"/>
  <c r="CZ26" i="73"/>
  <c r="CY26" i="73"/>
  <c r="CX26" i="73"/>
  <c r="CW26" i="73"/>
  <c r="CV26" i="73"/>
  <c r="CU26" i="73"/>
  <c r="CT26" i="73"/>
  <c r="CS26" i="73"/>
  <c r="CR26" i="73"/>
  <c r="CQ26" i="73"/>
  <c r="CP26" i="73"/>
  <c r="CO26" i="73"/>
  <c r="CN26" i="73"/>
  <c r="CM26" i="73"/>
  <c r="CL26" i="73"/>
  <c r="CK26" i="73"/>
  <c r="CJ26" i="73"/>
  <c r="Q26" i="73"/>
  <c r="I26" i="73"/>
  <c r="H26" i="73"/>
  <c r="EK13" i="73"/>
  <c r="EJ13" i="73"/>
  <c r="EI13" i="73"/>
  <c r="EH13" i="73"/>
  <c r="EG13" i="73"/>
  <c r="EF13" i="73"/>
  <c r="EE13" i="73"/>
  <c r="ED13" i="73"/>
  <c r="EC13" i="73"/>
  <c r="EB13" i="73"/>
  <c r="EA13" i="73"/>
  <c r="DZ13" i="73"/>
  <c r="DY13" i="73"/>
  <c r="DX13" i="73"/>
  <c r="DW13" i="73"/>
  <c r="DV13" i="73"/>
  <c r="DU13" i="73"/>
  <c r="DT13" i="73"/>
  <c r="DS13" i="73"/>
  <c r="DR13" i="73"/>
  <c r="DQ13" i="73"/>
  <c r="DP13" i="73"/>
  <c r="DO13" i="73"/>
  <c r="DN13" i="73"/>
  <c r="DM13" i="73"/>
  <c r="DL13" i="73"/>
  <c r="DK13" i="73"/>
  <c r="DJ13" i="73"/>
  <c r="DI13" i="73"/>
  <c r="DH13" i="73"/>
  <c r="DG13" i="73"/>
  <c r="DF13" i="73"/>
  <c r="DE13" i="73"/>
  <c r="DD13" i="73"/>
  <c r="DC13" i="73"/>
  <c r="DB13" i="73"/>
  <c r="DA13" i="73"/>
  <c r="CZ13" i="73"/>
  <c r="CY13" i="73"/>
  <c r="CX13" i="73"/>
  <c r="CW13" i="73"/>
  <c r="CV13" i="73"/>
  <c r="CU13" i="73"/>
  <c r="CT13" i="73"/>
  <c r="CS13" i="73"/>
  <c r="CR13" i="73"/>
  <c r="CQ13" i="73"/>
  <c r="CP13" i="73"/>
  <c r="CO13" i="73"/>
  <c r="CN13" i="73"/>
  <c r="CM13" i="73"/>
  <c r="CL13" i="73"/>
  <c r="CK13" i="73"/>
  <c r="CJ13" i="73"/>
  <c r="Q13" i="73"/>
  <c r="I13" i="73"/>
  <c r="H13" i="73"/>
  <c r="EK76" i="73"/>
  <c r="EJ76" i="73"/>
  <c r="EI76" i="73"/>
  <c r="EH76" i="73"/>
  <c r="EG76" i="73"/>
  <c r="EF76" i="73"/>
  <c r="EE76" i="73"/>
  <c r="ED76" i="73"/>
  <c r="EC76" i="73"/>
  <c r="EB76" i="73"/>
  <c r="EA76" i="73"/>
  <c r="DZ76" i="73"/>
  <c r="DY76" i="73"/>
  <c r="DX76" i="73"/>
  <c r="DW76" i="73"/>
  <c r="DV76" i="73"/>
  <c r="DU76" i="73"/>
  <c r="DT76" i="73"/>
  <c r="DS76" i="73"/>
  <c r="DR76" i="73"/>
  <c r="DQ76" i="73"/>
  <c r="DP76" i="73"/>
  <c r="DO76" i="73"/>
  <c r="DN76" i="73"/>
  <c r="DM76" i="73"/>
  <c r="DL76" i="73"/>
  <c r="DK76" i="73"/>
  <c r="DJ76" i="73"/>
  <c r="DI76" i="73"/>
  <c r="DH76" i="73"/>
  <c r="DG76" i="73"/>
  <c r="DF76" i="73"/>
  <c r="DE76" i="73"/>
  <c r="DD76" i="73"/>
  <c r="DC76" i="73"/>
  <c r="DB76" i="73"/>
  <c r="DA76" i="73"/>
  <c r="CZ76" i="73"/>
  <c r="CY76" i="73"/>
  <c r="CX76" i="73"/>
  <c r="CW76" i="73"/>
  <c r="CV76" i="73"/>
  <c r="CU76" i="73"/>
  <c r="CT76" i="73"/>
  <c r="CS76" i="73"/>
  <c r="CR76" i="73"/>
  <c r="CQ76" i="73"/>
  <c r="CP76" i="73"/>
  <c r="CO76" i="73"/>
  <c r="CN76" i="73"/>
  <c r="CM76" i="73"/>
  <c r="CL76" i="73"/>
  <c r="CK76" i="73"/>
  <c r="CJ76" i="73"/>
  <c r="Q76" i="73"/>
  <c r="I76" i="73"/>
  <c r="H76" i="73"/>
  <c r="EK54" i="73"/>
  <c r="EJ54" i="73"/>
  <c r="EI54" i="73"/>
  <c r="EH54" i="73"/>
  <c r="EG54" i="73"/>
  <c r="EF54" i="73"/>
  <c r="EE54" i="73"/>
  <c r="ED54" i="73"/>
  <c r="EC54" i="73"/>
  <c r="EB54" i="73"/>
  <c r="EA54" i="73"/>
  <c r="DZ54" i="73"/>
  <c r="DY54" i="73"/>
  <c r="DX54" i="73"/>
  <c r="DW54" i="73"/>
  <c r="DV54" i="73"/>
  <c r="DU54" i="73"/>
  <c r="DT54" i="73"/>
  <c r="DS54" i="73"/>
  <c r="DR54" i="73"/>
  <c r="DQ54" i="73"/>
  <c r="DP54" i="73"/>
  <c r="DO54" i="73"/>
  <c r="DN54" i="73"/>
  <c r="DM54" i="73"/>
  <c r="DL54" i="73"/>
  <c r="DK54" i="73"/>
  <c r="DJ54" i="73"/>
  <c r="DI54" i="73"/>
  <c r="DH54" i="73"/>
  <c r="DG54" i="73"/>
  <c r="DF54" i="73"/>
  <c r="DE54" i="73"/>
  <c r="DD54" i="73"/>
  <c r="DC54" i="73"/>
  <c r="DB54" i="73"/>
  <c r="DA54" i="73"/>
  <c r="CZ54" i="73"/>
  <c r="CY54" i="73"/>
  <c r="CX54" i="73"/>
  <c r="CW54" i="73"/>
  <c r="CV54" i="73"/>
  <c r="CU54" i="73"/>
  <c r="CT54" i="73"/>
  <c r="CS54" i="73"/>
  <c r="CR54" i="73"/>
  <c r="CQ54" i="73"/>
  <c r="CP54" i="73"/>
  <c r="CO54" i="73"/>
  <c r="CN54" i="73"/>
  <c r="CM54" i="73"/>
  <c r="CL54" i="73"/>
  <c r="CK54" i="73"/>
  <c r="CJ54" i="73"/>
  <c r="Q54" i="73"/>
  <c r="I54" i="73"/>
  <c r="H54" i="73"/>
  <c r="EK21" i="73"/>
  <c r="EJ21" i="73"/>
  <c r="EI21" i="73"/>
  <c r="EH21" i="73"/>
  <c r="EG21" i="73"/>
  <c r="EF21" i="73"/>
  <c r="EE21" i="73"/>
  <c r="ED21" i="73"/>
  <c r="EC21" i="73"/>
  <c r="EB21" i="73"/>
  <c r="EA21" i="73"/>
  <c r="DZ21" i="73"/>
  <c r="DY21" i="73"/>
  <c r="DX21" i="73"/>
  <c r="DW21" i="73"/>
  <c r="DV21" i="73"/>
  <c r="DU21" i="73"/>
  <c r="DT21" i="73"/>
  <c r="DS21" i="73"/>
  <c r="DR21" i="73"/>
  <c r="DQ21" i="73"/>
  <c r="DP21" i="73"/>
  <c r="DO21" i="73"/>
  <c r="DN21" i="73"/>
  <c r="DM21" i="73"/>
  <c r="DL21" i="73"/>
  <c r="DK21" i="73"/>
  <c r="DJ21" i="73"/>
  <c r="DI21" i="73"/>
  <c r="DH21" i="73"/>
  <c r="DG21" i="73"/>
  <c r="DF21" i="73"/>
  <c r="DE21" i="73"/>
  <c r="DD21" i="73"/>
  <c r="DC21" i="73"/>
  <c r="DB21" i="73"/>
  <c r="DA21" i="73"/>
  <c r="CZ21" i="73"/>
  <c r="CY21" i="73"/>
  <c r="CX21" i="73"/>
  <c r="CW21" i="73"/>
  <c r="CV21" i="73"/>
  <c r="CU21" i="73"/>
  <c r="CT21" i="73"/>
  <c r="CS21" i="73"/>
  <c r="CR21" i="73"/>
  <c r="CQ21" i="73"/>
  <c r="CP21" i="73"/>
  <c r="CO21" i="73"/>
  <c r="CN21" i="73"/>
  <c r="CM21" i="73"/>
  <c r="CL21" i="73"/>
  <c r="CK21" i="73"/>
  <c r="CJ21" i="73"/>
  <c r="Q21" i="73"/>
  <c r="I21" i="73"/>
  <c r="H21" i="73"/>
  <c r="EK19" i="73"/>
  <c r="EJ19" i="73"/>
  <c r="EI19" i="73"/>
  <c r="EH19" i="73"/>
  <c r="EG19" i="73"/>
  <c r="EF19" i="73"/>
  <c r="EE19" i="73"/>
  <c r="ED19" i="73"/>
  <c r="EC19" i="73"/>
  <c r="EB19" i="73"/>
  <c r="EA19" i="73"/>
  <c r="DZ19" i="73"/>
  <c r="DY19" i="73"/>
  <c r="DX19" i="73"/>
  <c r="DW19" i="73"/>
  <c r="DV19" i="73"/>
  <c r="DU19" i="73"/>
  <c r="DT19" i="73"/>
  <c r="DS19" i="73"/>
  <c r="DR19" i="73"/>
  <c r="DQ19" i="73"/>
  <c r="DP19" i="73"/>
  <c r="DO19" i="73"/>
  <c r="DN19" i="73"/>
  <c r="DM19" i="73"/>
  <c r="DL19" i="73"/>
  <c r="DK19" i="73"/>
  <c r="DJ19" i="73"/>
  <c r="DI19" i="73"/>
  <c r="DH19" i="73"/>
  <c r="DG19" i="73"/>
  <c r="DF19" i="73"/>
  <c r="DE19" i="73"/>
  <c r="DD19" i="73"/>
  <c r="DC19" i="73"/>
  <c r="DB19" i="73"/>
  <c r="DA19" i="73"/>
  <c r="CZ19" i="73"/>
  <c r="CY19" i="73"/>
  <c r="CX19" i="73"/>
  <c r="CW19" i="73"/>
  <c r="CV19" i="73"/>
  <c r="CU19" i="73"/>
  <c r="CT19" i="73"/>
  <c r="CS19" i="73"/>
  <c r="CR19" i="73"/>
  <c r="CQ19" i="73"/>
  <c r="CP19" i="73"/>
  <c r="CO19" i="73"/>
  <c r="CN19" i="73"/>
  <c r="CM19" i="73"/>
  <c r="CL19" i="73"/>
  <c r="CK19" i="73"/>
  <c r="CJ19" i="73"/>
  <c r="Q19" i="73"/>
  <c r="I19" i="73"/>
  <c r="H19" i="73"/>
  <c r="EK70" i="73"/>
  <c r="EJ70" i="73"/>
  <c r="EI70" i="73"/>
  <c r="EH70" i="73"/>
  <c r="EG70" i="73"/>
  <c r="EF70" i="73"/>
  <c r="EE70" i="73"/>
  <c r="ED70" i="73"/>
  <c r="EC70" i="73"/>
  <c r="EB70" i="73"/>
  <c r="EA70" i="73"/>
  <c r="DZ70" i="73"/>
  <c r="DY70" i="73"/>
  <c r="DX70" i="73"/>
  <c r="DW70" i="73"/>
  <c r="DV70" i="73"/>
  <c r="DU70" i="73"/>
  <c r="DT70" i="73"/>
  <c r="DS70" i="73"/>
  <c r="DR70" i="73"/>
  <c r="DQ70" i="73"/>
  <c r="DP70" i="73"/>
  <c r="DO70" i="73"/>
  <c r="DN70" i="73"/>
  <c r="DM70" i="73"/>
  <c r="DL70" i="73"/>
  <c r="DK70" i="73"/>
  <c r="DJ70" i="73"/>
  <c r="DI70" i="73"/>
  <c r="DH70" i="73"/>
  <c r="DG70" i="73"/>
  <c r="DF70" i="73"/>
  <c r="DE70" i="73"/>
  <c r="DD70" i="73"/>
  <c r="DC70" i="73"/>
  <c r="DB70" i="73"/>
  <c r="DA70" i="73"/>
  <c r="CZ70" i="73"/>
  <c r="CY70" i="73"/>
  <c r="CX70" i="73"/>
  <c r="CW70" i="73"/>
  <c r="CV70" i="73"/>
  <c r="CU70" i="73"/>
  <c r="CT70" i="73"/>
  <c r="CS70" i="73"/>
  <c r="CR70" i="73"/>
  <c r="CQ70" i="73"/>
  <c r="CP70" i="73"/>
  <c r="CO70" i="73"/>
  <c r="CN70" i="73"/>
  <c r="CM70" i="73"/>
  <c r="CL70" i="73"/>
  <c r="CK70" i="73"/>
  <c r="CJ70" i="73"/>
  <c r="Q70" i="73"/>
  <c r="I70" i="73"/>
  <c r="H70" i="73"/>
  <c r="EK59" i="73"/>
  <c r="EJ59" i="73"/>
  <c r="EI59" i="73"/>
  <c r="EH59" i="73"/>
  <c r="EG59" i="73"/>
  <c r="EF59" i="73"/>
  <c r="EE59" i="73"/>
  <c r="ED59" i="73"/>
  <c r="EC59" i="73"/>
  <c r="EB59" i="73"/>
  <c r="EA59" i="73"/>
  <c r="DZ59" i="73"/>
  <c r="DY59" i="73"/>
  <c r="DX59" i="73"/>
  <c r="DW59" i="73"/>
  <c r="DV59" i="73"/>
  <c r="DU59" i="73"/>
  <c r="DT59" i="73"/>
  <c r="DS59" i="73"/>
  <c r="DR59" i="73"/>
  <c r="DQ59" i="73"/>
  <c r="DP59" i="73"/>
  <c r="DO59" i="73"/>
  <c r="DN59" i="73"/>
  <c r="DM59" i="73"/>
  <c r="DL59" i="73"/>
  <c r="DK59" i="73"/>
  <c r="DJ59" i="73"/>
  <c r="DI59" i="73"/>
  <c r="DH59" i="73"/>
  <c r="DG59" i="73"/>
  <c r="DF59" i="73"/>
  <c r="DE59" i="73"/>
  <c r="DD59" i="73"/>
  <c r="DC59" i="73"/>
  <c r="DB59" i="73"/>
  <c r="DA59" i="73"/>
  <c r="CZ59" i="73"/>
  <c r="CY59" i="73"/>
  <c r="CX59" i="73"/>
  <c r="CW59" i="73"/>
  <c r="CV59" i="73"/>
  <c r="CU59" i="73"/>
  <c r="CT59" i="73"/>
  <c r="CS59" i="73"/>
  <c r="CR59" i="73"/>
  <c r="CQ59" i="73"/>
  <c r="CP59" i="73"/>
  <c r="CO59" i="73"/>
  <c r="CN59" i="73"/>
  <c r="CM59" i="73"/>
  <c r="CL59" i="73"/>
  <c r="CK59" i="73"/>
  <c r="CJ59" i="73"/>
  <c r="Q59" i="73"/>
  <c r="I59" i="73"/>
  <c r="H59" i="73"/>
  <c r="EK101" i="73"/>
  <c r="EJ101" i="73"/>
  <c r="EI101" i="73"/>
  <c r="EH101" i="73"/>
  <c r="EG101" i="73"/>
  <c r="EF101" i="73"/>
  <c r="EE101" i="73"/>
  <c r="ED101" i="73"/>
  <c r="EC101" i="73"/>
  <c r="EB101" i="73"/>
  <c r="EA101" i="73"/>
  <c r="DZ101" i="73"/>
  <c r="DY101" i="73"/>
  <c r="DX101" i="73"/>
  <c r="DW101" i="73"/>
  <c r="DV101" i="73"/>
  <c r="DU101" i="73"/>
  <c r="DT101" i="73"/>
  <c r="DS101" i="73"/>
  <c r="DR101" i="73"/>
  <c r="DQ101" i="73"/>
  <c r="DP101" i="73"/>
  <c r="DO101" i="73"/>
  <c r="DN101" i="73"/>
  <c r="DM101" i="73"/>
  <c r="DL101" i="73"/>
  <c r="DK101" i="73"/>
  <c r="DJ101" i="73"/>
  <c r="DI101" i="73"/>
  <c r="DH101" i="73"/>
  <c r="DG101" i="73"/>
  <c r="DF101" i="73"/>
  <c r="DE101" i="73"/>
  <c r="DD101" i="73"/>
  <c r="DC101" i="73"/>
  <c r="DB101" i="73"/>
  <c r="DA101" i="73"/>
  <c r="CZ101" i="73"/>
  <c r="CY101" i="73"/>
  <c r="CX101" i="73"/>
  <c r="CW101" i="73"/>
  <c r="CV101" i="73"/>
  <c r="CU101" i="73"/>
  <c r="CT101" i="73"/>
  <c r="CS101" i="73"/>
  <c r="CR101" i="73"/>
  <c r="CQ101" i="73"/>
  <c r="CP101" i="73"/>
  <c r="CO101" i="73"/>
  <c r="CN101" i="73"/>
  <c r="CM101" i="73"/>
  <c r="CL101" i="73"/>
  <c r="CK101" i="73"/>
  <c r="CJ101" i="73"/>
  <c r="Q101" i="73"/>
  <c r="I101" i="73"/>
  <c r="H101" i="73"/>
  <c r="EK33" i="73"/>
  <c r="EJ33" i="73"/>
  <c r="EI33" i="73"/>
  <c r="EH33" i="73"/>
  <c r="EG33" i="73"/>
  <c r="EF33" i="73"/>
  <c r="EE33" i="73"/>
  <c r="ED33" i="73"/>
  <c r="EC33" i="73"/>
  <c r="EB33" i="73"/>
  <c r="EA33" i="73"/>
  <c r="DZ33" i="73"/>
  <c r="DY33" i="73"/>
  <c r="DX33" i="73"/>
  <c r="DW33" i="73"/>
  <c r="DV33" i="73"/>
  <c r="DU33" i="73"/>
  <c r="DT33" i="73"/>
  <c r="DS33" i="73"/>
  <c r="DR33" i="73"/>
  <c r="DQ33" i="73"/>
  <c r="DP33" i="73"/>
  <c r="DO33" i="73"/>
  <c r="DN33" i="73"/>
  <c r="DM33" i="73"/>
  <c r="DL33" i="73"/>
  <c r="DK33" i="73"/>
  <c r="DJ33" i="73"/>
  <c r="DI33" i="73"/>
  <c r="DH33" i="73"/>
  <c r="DG33" i="73"/>
  <c r="DF33" i="73"/>
  <c r="DE33" i="73"/>
  <c r="DD33" i="73"/>
  <c r="DC33" i="73"/>
  <c r="DB33" i="73"/>
  <c r="DA33" i="73"/>
  <c r="CZ33" i="73"/>
  <c r="CY33" i="73"/>
  <c r="CX33" i="73"/>
  <c r="CW33" i="73"/>
  <c r="CV33" i="73"/>
  <c r="CU33" i="73"/>
  <c r="CT33" i="73"/>
  <c r="CS33" i="73"/>
  <c r="CR33" i="73"/>
  <c r="CQ33" i="73"/>
  <c r="CP33" i="73"/>
  <c r="CO33" i="73"/>
  <c r="CN33" i="73"/>
  <c r="CM33" i="73"/>
  <c r="CL33" i="73"/>
  <c r="CK33" i="73"/>
  <c r="CJ33" i="73"/>
  <c r="Q33" i="73"/>
  <c r="I33" i="73"/>
  <c r="H33" i="73"/>
  <c r="EK64" i="73"/>
  <c r="EJ64" i="73"/>
  <c r="EI64" i="73"/>
  <c r="EH64" i="73"/>
  <c r="EG64" i="73"/>
  <c r="EF64" i="73"/>
  <c r="EE64" i="73"/>
  <c r="ED64" i="73"/>
  <c r="EC64" i="73"/>
  <c r="EB64" i="73"/>
  <c r="EA64" i="73"/>
  <c r="DZ64" i="73"/>
  <c r="DY64" i="73"/>
  <c r="DX64" i="73"/>
  <c r="DW64" i="73"/>
  <c r="DV64" i="73"/>
  <c r="DU64" i="73"/>
  <c r="DT64" i="73"/>
  <c r="DS64" i="73"/>
  <c r="DR64" i="73"/>
  <c r="DQ64" i="73"/>
  <c r="DP64" i="73"/>
  <c r="DO64" i="73"/>
  <c r="DN64" i="73"/>
  <c r="DM64" i="73"/>
  <c r="DL64" i="73"/>
  <c r="DK64" i="73"/>
  <c r="DJ64" i="73"/>
  <c r="DI64" i="73"/>
  <c r="DH64" i="73"/>
  <c r="DG64" i="73"/>
  <c r="DF64" i="73"/>
  <c r="DE64" i="73"/>
  <c r="DD64" i="73"/>
  <c r="DC64" i="73"/>
  <c r="DB64" i="73"/>
  <c r="DA64" i="73"/>
  <c r="CZ64" i="73"/>
  <c r="CY64" i="73"/>
  <c r="CX64" i="73"/>
  <c r="CW64" i="73"/>
  <c r="CV64" i="73"/>
  <c r="CU64" i="73"/>
  <c r="CT64" i="73"/>
  <c r="CS64" i="73"/>
  <c r="CR64" i="73"/>
  <c r="CQ64" i="73"/>
  <c r="CP64" i="73"/>
  <c r="CO64" i="73"/>
  <c r="CN64" i="73"/>
  <c r="CM64" i="73"/>
  <c r="CL64" i="73"/>
  <c r="CK64" i="73"/>
  <c r="CJ64" i="73"/>
  <c r="Q64" i="73"/>
  <c r="I64" i="73"/>
  <c r="H64" i="73"/>
  <c r="EK82" i="73"/>
  <c r="EJ82" i="73"/>
  <c r="EI82" i="73"/>
  <c r="EH82" i="73"/>
  <c r="EG82" i="73"/>
  <c r="EF82" i="73"/>
  <c r="EE82" i="73"/>
  <c r="ED82" i="73"/>
  <c r="EC82" i="73"/>
  <c r="EB82" i="73"/>
  <c r="EA82" i="73"/>
  <c r="DZ82" i="73"/>
  <c r="DY82" i="73"/>
  <c r="DX82" i="73"/>
  <c r="DW82" i="73"/>
  <c r="DV82" i="73"/>
  <c r="DU82" i="73"/>
  <c r="DT82" i="73"/>
  <c r="DS82" i="73"/>
  <c r="DR82" i="73"/>
  <c r="DQ82" i="73"/>
  <c r="DP82" i="73"/>
  <c r="DO82" i="73"/>
  <c r="DN82" i="73"/>
  <c r="DM82" i="73"/>
  <c r="DL82" i="73"/>
  <c r="DK82" i="73"/>
  <c r="DJ82" i="73"/>
  <c r="DI82" i="73"/>
  <c r="DH82" i="73"/>
  <c r="DG82" i="73"/>
  <c r="DF82" i="73"/>
  <c r="DE82" i="73"/>
  <c r="DD82" i="73"/>
  <c r="DC82" i="73"/>
  <c r="DB82" i="73"/>
  <c r="DA82" i="73"/>
  <c r="CZ82" i="73"/>
  <c r="CY82" i="73"/>
  <c r="CX82" i="73"/>
  <c r="CW82" i="73"/>
  <c r="CV82" i="73"/>
  <c r="CU82" i="73"/>
  <c r="CT82" i="73"/>
  <c r="CS82" i="73"/>
  <c r="CR82" i="73"/>
  <c r="CQ82" i="73"/>
  <c r="CP82" i="73"/>
  <c r="CO82" i="73"/>
  <c r="CN82" i="73"/>
  <c r="CM82" i="73"/>
  <c r="CL82" i="73"/>
  <c r="CK82" i="73"/>
  <c r="CJ82" i="73"/>
  <c r="Q82" i="73"/>
  <c r="I82" i="73"/>
  <c r="H82" i="73"/>
  <c r="EK69" i="73"/>
  <c r="EJ69" i="73"/>
  <c r="EI69" i="73"/>
  <c r="EH69" i="73"/>
  <c r="EG69" i="73"/>
  <c r="EF69" i="73"/>
  <c r="EE69" i="73"/>
  <c r="ED69" i="73"/>
  <c r="EC69" i="73"/>
  <c r="EB69" i="73"/>
  <c r="EA69" i="73"/>
  <c r="DZ69" i="73"/>
  <c r="DY69" i="73"/>
  <c r="DX69" i="73"/>
  <c r="DW69" i="73"/>
  <c r="DV69" i="73"/>
  <c r="DU69" i="73"/>
  <c r="DT69" i="73"/>
  <c r="DS69" i="73"/>
  <c r="DR69" i="73"/>
  <c r="DQ69" i="73"/>
  <c r="DP69" i="73"/>
  <c r="DO69" i="73"/>
  <c r="DN69" i="73"/>
  <c r="DM69" i="73"/>
  <c r="DL69" i="73"/>
  <c r="DK69" i="73"/>
  <c r="DJ69" i="73"/>
  <c r="DI69" i="73"/>
  <c r="DH69" i="73"/>
  <c r="DG69" i="73"/>
  <c r="DF69" i="73"/>
  <c r="DE69" i="73"/>
  <c r="DD69" i="73"/>
  <c r="DC69" i="73"/>
  <c r="DB69" i="73"/>
  <c r="DA69" i="73"/>
  <c r="CZ69" i="73"/>
  <c r="CY69" i="73"/>
  <c r="CX69" i="73"/>
  <c r="CW69" i="73"/>
  <c r="CV69" i="73"/>
  <c r="CU69" i="73"/>
  <c r="CT69" i="73"/>
  <c r="CS69" i="73"/>
  <c r="CR69" i="73"/>
  <c r="CQ69" i="73"/>
  <c r="CP69" i="73"/>
  <c r="CO69" i="73"/>
  <c r="CN69" i="73"/>
  <c r="CM69" i="73"/>
  <c r="CL69" i="73"/>
  <c r="CK69" i="73"/>
  <c r="CJ69" i="73"/>
  <c r="Q69" i="73"/>
  <c r="I69" i="73"/>
  <c r="H69" i="73"/>
  <c r="EK38" i="73"/>
  <c r="EJ38" i="73"/>
  <c r="EI38" i="73"/>
  <c r="EH38" i="73"/>
  <c r="EG38" i="73"/>
  <c r="EF38" i="73"/>
  <c r="EE38" i="73"/>
  <c r="ED38" i="73"/>
  <c r="EC38" i="73"/>
  <c r="EB38" i="73"/>
  <c r="EA38" i="73"/>
  <c r="DZ38" i="73"/>
  <c r="DY38" i="73"/>
  <c r="DX38" i="73"/>
  <c r="DW38" i="73"/>
  <c r="DV38" i="73"/>
  <c r="DU38" i="73"/>
  <c r="DT38" i="73"/>
  <c r="DS38" i="73"/>
  <c r="DR38" i="73"/>
  <c r="DQ38" i="73"/>
  <c r="DP38" i="73"/>
  <c r="DO38" i="73"/>
  <c r="DN38" i="73"/>
  <c r="DM38" i="73"/>
  <c r="DL38" i="73"/>
  <c r="DK38" i="73"/>
  <c r="DJ38" i="73"/>
  <c r="DI38" i="73"/>
  <c r="DH38" i="73"/>
  <c r="DG38" i="73"/>
  <c r="DF38" i="73"/>
  <c r="DE38" i="73"/>
  <c r="DD38" i="73"/>
  <c r="DC38" i="73"/>
  <c r="DB38" i="73"/>
  <c r="DA38" i="73"/>
  <c r="CZ38" i="73"/>
  <c r="CY38" i="73"/>
  <c r="CX38" i="73"/>
  <c r="CW38" i="73"/>
  <c r="CV38" i="73"/>
  <c r="CU38" i="73"/>
  <c r="CT38" i="73"/>
  <c r="CS38" i="73"/>
  <c r="CR38" i="73"/>
  <c r="CQ38" i="73"/>
  <c r="CP38" i="73"/>
  <c r="CO38" i="73"/>
  <c r="CN38" i="73"/>
  <c r="CM38" i="73"/>
  <c r="CL38" i="73"/>
  <c r="CK38" i="73"/>
  <c r="CJ38" i="73"/>
  <c r="Q38" i="73"/>
  <c r="I38" i="73"/>
  <c r="H38" i="73"/>
  <c r="EK81" i="73"/>
  <c r="EJ81" i="73"/>
  <c r="EI81" i="73"/>
  <c r="EH81" i="73"/>
  <c r="EG81" i="73"/>
  <c r="EF81" i="73"/>
  <c r="EE81" i="73"/>
  <c r="ED81" i="73"/>
  <c r="EC81" i="73"/>
  <c r="EB81" i="73"/>
  <c r="EA81" i="73"/>
  <c r="DZ81" i="73"/>
  <c r="DY81" i="73"/>
  <c r="DX81" i="73"/>
  <c r="DW81" i="73"/>
  <c r="DV81" i="73"/>
  <c r="DU81" i="73"/>
  <c r="DT81" i="73"/>
  <c r="DS81" i="73"/>
  <c r="DR81" i="73"/>
  <c r="DQ81" i="73"/>
  <c r="DP81" i="73"/>
  <c r="DO81" i="73"/>
  <c r="DN81" i="73"/>
  <c r="DM81" i="73"/>
  <c r="DL81" i="73"/>
  <c r="DK81" i="73"/>
  <c r="DJ81" i="73"/>
  <c r="DI81" i="73"/>
  <c r="DH81" i="73"/>
  <c r="DG81" i="73"/>
  <c r="DF81" i="73"/>
  <c r="DE81" i="73"/>
  <c r="DD81" i="73"/>
  <c r="DC81" i="73"/>
  <c r="DB81" i="73"/>
  <c r="DA81" i="73"/>
  <c r="CZ81" i="73"/>
  <c r="CY81" i="73"/>
  <c r="CX81" i="73"/>
  <c r="CW81" i="73"/>
  <c r="CV81" i="73"/>
  <c r="CU81" i="73"/>
  <c r="CT81" i="73"/>
  <c r="CS81" i="73"/>
  <c r="CR81" i="73"/>
  <c r="CQ81" i="73"/>
  <c r="CP81" i="73"/>
  <c r="CO81" i="73"/>
  <c r="CN81" i="73"/>
  <c r="CM81" i="73"/>
  <c r="CL81" i="73"/>
  <c r="CK81" i="73"/>
  <c r="CJ81" i="73"/>
  <c r="Q81" i="73"/>
  <c r="I81" i="73"/>
  <c r="H81" i="73"/>
  <c r="EK16" i="73"/>
  <c r="EJ16" i="73"/>
  <c r="EI16" i="73"/>
  <c r="EH16" i="73"/>
  <c r="EG16" i="73"/>
  <c r="EF16" i="73"/>
  <c r="EE16" i="73"/>
  <c r="ED16" i="73"/>
  <c r="EC16" i="73"/>
  <c r="EB16" i="73"/>
  <c r="EA16" i="73"/>
  <c r="DZ16" i="73"/>
  <c r="DY16" i="73"/>
  <c r="DX16" i="73"/>
  <c r="DW16" i="73"/>
  <c r="DV16" i="73"/>
  <c r="DU16" i="73"/>
  <c r="DT16" i="73"/>
  <c r="DS16" i="73"/>
  <c r="DR16" i="73"/>
  <c r="DQ16" i="73"/>
  <c r="DP16" i="73"/>
  <c r="DO16" i="73"/>
  <c r="DN16" i="73"/>
  <c r="DM16" i="73"/>
  <c r="DL16" i="73"/>
  <c r="DK16" i="73"/>
  <c r="DJ16" i="73"/>
  <c r="DI16" i="73"/>
  <c r="DH16" i="73"/>
  <c r="DG16" i="73"/>
  <c r="DF16" i="73"/>
  <c r="DE16" i="73"/>
  <c r="DD16" i="73"/>
  <c r="DC16" i="73"/>
  <c r="DB16" i="73"/>
  <c r="DA16" i="73"/>
  <c r="CZ16" i="73"/>
  <c r="CY16" i="73"/>
  <c r="CX16" i="73"/>
  <c r="CW16" i="73"/>
  <c r="CV16" i="73"/>
  <c r="CU16" i="73"/>
  <c r="CT16" i="73"/>
  <c r="CS16" i="73"/>
  <c r="CR16" i="73"/>
  <c r="CQ16" i="73"/>
  <c r="CP16" i="73"/>
  <c r="CO16" i="73"/>
  <c r="CN16" i="73"/>
  <c r="CM16" i="73"/>
  <c r="CL16" i="73"/>
  <c r="CK16" i="73"/>
  <c r="CJ16" i="73"/>
  <c r="Q16" i="73"/>
  <c r="I16" i="73"/>
  <c r="H16" i="73"/>
  <c r="EK41" i="73"/>
  <c r="EJ41" i="73"/>
  <c r="EI41" i="73"/>
  <c r="EH41" i="73"/>
  <c r="EG41" i="73"/>
  <c r="EF41" i="73"/>
  <c r="EE41" i="73"/>
  <c r="ED41" i="73"/>
  <c r="EC41" i="73"/>
  <c r="EB41" i="73"/>
  <c r="EA41" i="73"/>
  <c r="DZ41" i="73"/>
  <c r="DY41" i="73"/>
  <c r="DX41" i="73"/>
  <c r="DW41" i="73"/>
  <c r="DV41" i="73"/>
  <c r="DU41" i="73"/>
  <c r="DT41" i="73"/>
  <c r="DS41" i="73"/>
  <c r="DR41" i="73"/>
  <c r="DQ41" i="73"/>
  <c r="DP41" i="73"/>
  <c r="DO41" i="73"/>
  <c r="DN41" i="73"/>
  <c r="DM41" i="73"/>
  <c r="DL41" i="73"/>
  <c r="DK41" i="73"/>
  <c r="DJ41" i="73"/>
  <c r="DI41" i="73"/>
  <c r="DH41" i="73"/>
  <c r="DG41" i="73"/>
  <c r="DF41" i="73"/>
  <c r="DE41" i="73"/>
  <c r="DD41" i="73"/>
  <c r="DC41" i="73"/>
  <c r="DB41" i="73"/>
  <c r="DA41" i="73"/>
  <c r="CZ41" i="73"/>
  <c r="CY41" i="73"/>
  <c r="CX41" i="73"/>
  <c r="CW41" i="73"/>
  <c r="CV41" i="73"/>
  <c r="CU41" i="73"/>
  <c r="CT41" i="73"/>
  <c r="CS41" i="73"/>
  <c r="CR41" i="73"/>
  <c r="CQ41" i="73"/>
  <c r="CP41" i="73"/>
  <c r="CO41" i="73"/>
  <c r="CN41" i="73"/>
  <c r="CM41" i="73"/>
  <c r="CL41" i="73"/>
  <c r="CK41" i="73"/>
  <c r="CJ41" i="73"/>
  <c r="Q41" i="73"/>
  <c r="I41" i="73"/>
  <c r="H41" i="73"/>
  <c r="EK96" i="73"/>
  <c r="EJ96" i="73"/>
  <c r="EI96" i="73"/>
  <c r="EH96" i="73"/>
  <c r="EG96" i="73"/>
  <c r="EF96" i="73"/>
  <c r="EE96" i="73"/>
  <c r="ED96" i="73"/>
  <c r="EC96" i="73"/>
  <c r="EB96" i="73"/>
  <c r="EA96" i="73"/>
  <c r="DZ96" i="73"/>
  <c r="DY96" i="73"/>
  <c r="DX96" i="73"/>
  <c r="DW96" i="73"/>
  <c r="DV96" i="73"/>
  <c r="DU96" i="73"/>
  <c r="DT96" i="73"/>
  <c r="DS96" i="73"/>
  <c r="DR96" i="73"/>
  <c r="DQ96" i="73"/>
  <c r="DP96" i="73"/>
  <c r="DO96" i="73"/>
  <c r="DN96" i="73"/>
  <c r="DM96" i="73"/>
  <c r="DL96" i="73"/>
  <c r="DK96" i="73"/>
  <c r="DJ96" i="73"/>
  <c r="DI96" i="73"/>
  <c r="DH96" i="73"/>
  <c r="DG96" i="73"/>
  <c r="DF96" i="73"/>
  <c r="DE96" i="73"/>
  <c r="DD96" i="73"/>
  <c r="DC96" i="73"/>
  <c r="DB96" i="73"/>
  <c r="DA96" i="73"/>
  <c r="CZ96" i="73"/>
  <c r="CY96" i="73"/>
  <c r="CX96" i="73"/>
  <c r="CW96" i="73"/>
  <c r="CV96" i="73"/>
  <c r="CU96" i="73"/>
  <c r="CT96" i="73"/>
  <c r="CS96" i="73"/>
  <c r="CR96" i="73"/>
  <c r="CQ96" i="73"/>
  <c r="CP96" i="73"/>
  <c r="CO96" i="73"/>
  <c r="CN96" i="73"/>
  <c r="CM96" i="73"/>
  <c r="CL96" i="73"/>
  <c r="CK96" i="73"/>
  <c r="CJ96" i="73"/>
  <c r="Q96" i="73"/>
  <c r="I96" i="73"/>
  <c r="H96" i="73"/>
  <c r="Z64" i="73" l="1"/>
  <c r="Z38" i="73"/>
  <c r="Z13" i="73"/>
  <c r="Z41" i="73"/>
  <c r="Z69" i="73"/>
  <c r="Z26" i="73"/>
  <c r="Z76" i="73"/>
  <c r="Z65" i="73"/>
  <c r="Z27" i="73"/>
  <c r="Z78" i="73"/>
  <c r="Z59" i="73"/>
  <c r="Z93" i="73"/>
  <c r="Z79" i="73"/>
  <c r="Z21" i="73"/>
  <c r="Z25" i="73"/>
  <c r="Z101" i="73"/>
  <c r="Z82" i="73"/>
  <c r="Z2" i="73"/>
  <c r="Z81" i="73"/>
  <c r="Z16" i="73"/>
  <c r="Z54" i="73"/>
  <c r="Z100" i="73"/>
  <c r="Z96" i="73"/>
  <c r="Z19" i="73"/>
  <c r="Z70" i="73"/>
  <c r="Z33" i="73"/>
  <c r="Z42" i="73"/>
  <c r="Z48" i="73"/>
  <c r="Z57" i="73"/>
  <c r="Z102" i="73"/>
  <c r="Z77" i="73"/>
  <c r="Z4" i="73"/>
  <c r="Z88" i="73"/>
  <c r="Z12" i="73"/>
  <c r="Z53" i="73"/>
  <c r="Z46" i="73"/>
  <c r="Z71" i="73"/>
  <c r="Z61" i="73"/>
  <c r="Z86" i="73"/>
  <c r="Z94" i="73"/>
  <c r="Z5" i="73"/>
  <c r="Z95" i="73"/>
  <c r="Z55" i="73"/>
  <c r="Z8" i="73"/>
  <c r="Z56" i="73"/>
  <c r="Z99" i="73"/>
  <c r="Z31" i="73"/>
  <c r="Z63" i="73"/>
  <c r="Z11" i="73"/>
  <c r="Z14" i="73"/>
  <c r="Z35" i="73"/>
  <c r="Z45" i="73"/>
  <c r="Z85" i="73"/>
  <c r="Z17" i="73"/>
  <c r="Z92" i="73"/>
  <c r="Z40" i="73"/>
  <c r="Z49" i="73"/>
  <c r="Z36" i="73"/>
  <c r="Z37" i="73"/>
  <c r="Z50" i="73"/>
  <c r="Z6" i="73"/>
  <c r="Z84" i="73"/>
  <c r="Z47" i="73"/>
  <c r="Z103" i="73"/>
  <c r="Z9" i="73"/>
  <c r="Z29" i="73"/>
  <c r="Z80" i="73"/>
  <c r="Z60" i="73"/>
  <c r="Z3" i="73"/>
  <c r="Z72" i="73"/>
  <c r="Z51" i="73"/>
  <c r="Z104" i="73"/>
  <c r="Z32" i="73"/>
  <c r="Z74" i="73"/>
  <c r="Z30" i="73"/>
  <c r="Z90" i="73"/>
  <c r="Z105" i="73"/>
  <c r="Z44" i="73"/>
  <c r="Z89" i="73"/>
  <c r="Z83" i="73"/>
  <c r="Z34" i="73"/>
  <c r="Z66" i="73"/>
  <c r="Z23" i="73"/>
  <c r="Z62" i="73"/>
  <c r="Z10" i="73"/>
  <c r="Z58" i="73"/>
  <c r="Z97" i="73"/>
  <c r="Z20" i="73"/>
  <c r="Z15" i="73"/>
  <c r="Z75" i="73"/>
  <c r="Z67" i="73"/>
  <c r="Z52" i="73"/>
  <c r="Z7" i="73"/>
  <c r="Z22" i="73"/>
  <c r="Z18" i="73"/>
  <c r="Z43" i="73"/>
  <c r="Z24" i="73"/>
  <c r="Z91" i="73"/>
  <c r="Z39" i="73"/>
  <c r="Z98" i="73"/>
  <c r="Z28" i="73"/>
  <c r="Z87" i="73"/>
  <c r="Z73" i="73"/>
  <c r="Z68" i="73"/>
  <c r="E15" i="55" l="1"/>
  <c r="E37" i="55"/>
  <c r="E81" i="55"/>
  <c r="E90" i="55"/>
  <c r="E31" i="55"/>
  <c r="E6" i="55"/>
  <c r="E100" i="55"/>
  <c r="E51" i="55"/>
  <c r="E71" i="55"/>
  <c r="E20" i="55"/>
  <c r="E79" i="55"/>
  <c r="E101" i="55"/>
  <c r="E41" i="55"/>
  <c r="E59" i="55"/>
  <c r="E69" i="55"/>
  <c r="E89" i="55"/>
  <c r="E3" i="55"/>
  <c r="E25" i="55"/>
  <c r="E47" i="55"/>
  <c r="E105" i="55"/>
  <c r="E45" i="55"/>
  <c r="E67" i="55"/>
  <c r="E86" i="55"/>
  <c r="E24" i="55"/>
  <c r="E91" i="55"/>
  <c r="E18" i="55"/>
  <c r="E77" i="55"/>
  <c r="E53" i="55"/>
  <c r="E39" i="55"/>
  <c r="E61" i="55"/>
  <c r="E21" i="55"/>
  <c r="E103" i="55"/>
  <c r="E42" i="55"/>
  <c r="E63" i="55"/>
  <c r="E82" i="55"/>
  <c r="E9" i="55"/>
  <c r="E75" i="55"/>
  <c r="E26" i="55"/>
  <c r="E96" i="55"/>
  <c r="E58" i="55"/>
  <c r="E8" i="55"/>
  <c r="E66" i="55"/>
  <c r="E85" i="55"/>
  <c r="E106" i="55"/>
  <c r="E57" i="55"/>
  <c r="E33" i="55"/>
  <c r="E17" i="55"/>
  <c r="E76" i="55"/>
  <c r="E98" i="55"/>
  <c r="E55" i="55"/>
  <c r="E78" i="55"/>
  <c r="E27" i="55"/>
  <c r="E97" i="55"/>
  <c r="E12" i="55"/>
  <c r="E88" i="55"/>
  <c r="E28" i="55"/>
  <c r="E4" i="55"/>
  <c r="E84" i="55"/>
  <c r="E60" i="55"/>
  <c r="E104" i="55"/>
  <c r="E68" i="55"/>
  <c r="E43" i="55"/>
  <c r="E64" i="55"/>
  <c r="E22" i="55"/>
  <c r="E93" i="55"/>
  <c r="E30" i="55"/>
  <c r="E74" i="55"/>
  <c r="E13" i="55"/>
  <c r="E46" i="55"/>
  <c r="E32" i="55"/>
  <c r="E5" i="55"/>
  <c r="E48" i="55"/>
  <c r="E44" i="55"/>
  <c r="E65" i="55"/>
  <c r="E23" i="55"/>
  <c r="E94" i="55"/>
  <c r="E70" i="55"/>
  <c r="E92" i="55"/>
  <c r="E80" i="55"/>
  <c r="E52" i="55"/>
  <c r="E38" i="55"/>
  <c r="E11" i="55"/>
  <c r="E16" i="55"/>
  <c r="E99" i="55"/>
  <c r="E62" i="55"/>
  <c r="E72" i="55"/>
  <c r="E36" i="55"/>
  <c r="E56" i="55"/>
  <c r="E7" i="55"/>
  <c r="E35" i="55"/>
  <c r="E87" i="55"/>
  <c r="E19" i="55"/>
  <c r="E40" i="55"/>
  <c r="E49" i="55"/>
  <c r="E102" i="55"/>
  <c r="E54" i="55"/>
  <c r="E14" i="55"/>
  <c r="E83" i="55"/>
  <c r="E34" i="55"/>
  <c r="E29" i="55"/>
  <c r="E50" i="55"/>
  <c r="E73" i="55"/>
  <c r="E95" i="55"/>
  <c r="E10" i="55"/>
  <c r="CK2" i="30"/>
  <c r="CL2" i="30"/>
  <c r="CM2" i="30"/>
  <c r="CN2" i="30"/>
  <c r="CO2" i="30"/>
  <c r="CP2" i="30"/>
  <c r="CQ2" i="30"/>
  <c r="CR2" i="30"/>
  <c r="CS2" i="30"/>
  <c r="CT2" i="30"/>
  <c r="CU2" i="30"/>
  <c r="CV2" i="30"/>
  <c r="CW2" i="30"/>
  <c r="CX2" i="30"/>
  <c r="CY2" i="30"/>
  <c r="CZ2" i="30"/>
  <c r="DA2" i="30"/>
  <c r="DB2" i="30"/>
  <c r="DC2" i="30"/>
  <c r="DD2" i="30"/>
  <c r="DE2" i="30"/>
  <c r="DF2" i="30"/>
  <c r="DG2" i="30"/>
  <c r="DH2" i="30"/>
  <c r="DI2" i="30"/>
  <c r="DJ2" i="30"/>
  <c r="DK2" i="30"/>
  <c r="DL2" i="30"/>
  <c r="DM2" i="30"/>
  <c r="DN2" i="30"/>
  <c r="DO2" i="30"/>
  <c r="DP2" i="30"/>
  <c r="DQ2" i="30"/>
  <c r="DR2" i="30"/>
  <c r="DS2" i="30"/>
  <c r="DT2" i="30"/>
  <c r="DU2" i="30"/>
  <c r="DV2" i="30"/>
  <c r="DW2" i="30"/>
  <c r="DX2" i="30"/>
  <c r="DY2" i="30"/>
  <c r="DZ2" i="30"/>
  <c r="EA2" i="30"/>
  <c r="EB2" i="30"/>
  <c r="EC2" i="30"/>
  <c r="ED2" i="30"/>
  <c r="EE2" i="30"/>
  <c r="EF2" i="30"/>
  <c r="EG2" i="30"/>
  <c r="EH2" i="30"/>
  <c r="EI2" i="30"/>
  <c r="EJ2" i="30"/>
  <c r="EK2" i="30"/>
  <c r="EL2" i="30"/>
  <c r="CK3" i="30"/>
  <c r="CL3" i="30"/>
  <c r="CM3" i="30"/>
  <c r="CN3" i="30"/>
  <c r="CO3" i="30"/>
  <c r="CP3" i="30"/>
  <c r="CQ3" i="30"/>
  <c r="CR3" i="30"/>
  <c r="CS3" i="30"/>
  <c r="CT3" i="30"/>
  <c r="CU3" i="30"/>
  <c r="CV3" i="30"/>
  <c r="CW3" i="30"/>
  <c r="CX3" i="30"/>
  <c r="CY3" i="30"/>
  <c r="CZ3" i="30"/>
  <c r="DA3" i="30"/>
  <c r="DB3" i="30"/>
  <c r="DC3" i="30"/>
  <c r="DD3" i="30"/>
  <c r="DE3" i="30"/>
  <c r="DF3" i="30"/>
  <c r="DG3" i="30"/>
  <c r="DH3" i="30"/>
  <c r="DI3" i="30"/>
  <c r="DJ3" i="30"/>
  <c r="DK3" i="30"/>
  <c r="DL3" i="30"/>
  <c r="DM3" i="30"/>
  <c r="DN3" i="30"/>
  <c r="DO3" i="30"/>
  <c r="DP3" i="30"/>
  <c r="DQ3" i="30"/>
  <c r="DR3" i="30"/>
  <c r="DS3" i="30"/>
  <c r="DT3" i="30"/>
  <c r="DU3" i="30"/>
  <c r="DV3" i="30"/>
  <c r="DW3" i="30"/>
  <c r="DX3" i="30"/>
  <c r="DY3" i="30"/>
  <c r="DZ3" i="30"/>
  <c r="EA3" i="30"/>
  <c r="EB3" i="30"/>
  <c r="EC3" i="30"/>
  <c r="ED3" i="30"/>
  <c r="EE3" i="30"/>
  <c r="EF3" i="30"/>
  <c r="EG3" i="30"/>
  <c r="EH3" i="30"/>
  <c r="EI3" i="30"/>
  <c r="EJ3" i="30"/>
  <c r="EK3" i="30"/>
  <c r="EL3" i="30"/>
  <c r="CK4" i="30"/>
  <c r="CL4" i="30"/>
  <c r="CM4" i="30"/>
  <c r="CN4" i="30"/>
  <c r="CO4" i="30"/>
  <c r="CP4" i="30"/>
  <c r="CQ4" i="30"/>
  <c r="CR4" i="30"/>
  <c r="CS4" i="30"/>
  <c r="CT4" i="30"/>
  <c r="CU4" i="30"/>
  <c r="CV4" i="30"/>
  <c r="CW4" i="30"/>
  <c r="CX4" i="30"/>
  <c r="CY4" i="30"/>
  <c r="CZ4" i="30"/>
  <c r="DA4" i="30"/>
  <c r="DB4" i="30"/>
  <c r="DC4" i="30"/>
  <c r="DD4" i="30"/>
  <c r="DE4" i="30"/>
  <c r="DF4" i="30"/>
  <c r="DG4" i="30"/>
  <c r="DH4" i="30"/>
  <c r="DI4" i="30"/>
  <c r="DJ4" i="30"/>
  <c r="DK4" i="30"/>
  <c r="DL4" i="30"/>
  <c r="DM4" i="30"/>
  <c r="DN4" i="30"/>
  <c r="DO4" i="30"/>
  <c r="DP4" i="30"/>
  <c r="DQ4" i="30"/>
  <c r="DR4" i="30"/>
  <c r="DS4" i="30"/>
  <c r="DT4" i="30"/>
  <c r="DU4" i="30"/>
  <c r="DV4" i="30"/>
  <c r="DW4" i="30"/>
  <c r="DX4" i="30"/>
  <c r="DY4" i="30"/>
  <c r="DZ4" i="30"/>
  <c r="EA4" i="30"/>
  <c r="EB4" i="30"/>
  <c r="EC4" i="30"/>
  <c r="ED4" i="30"/>
  <c r="EE4" i="30"/>
  <c r="EF4" i="30"/>
  <c r="EG4" i="30"/>
  <c r="EH4" i="30"/>
  <c r="EI4" i="30"/>
  <c r="EJ4" i="30"/>
  <c r="EK4" i="30"/>
  <c r="EL4" i="30"/>
  <c r="CK5" i="30"/>
  <c r="CL5" i="30"/>
  <c r="CM5" i="30"/>
  <c r="CN5" i="30"/>
  <c r="CO5" i="30"/>
  <c r="CP5" i="30"/>
  <c r="CQ5" i="30"/>
  <c r="CR5" i="30"/>
  <c r="CS5" i="30"/>
  <c r="CT5" i="30"/>
  <c r="CU5" i="30"/>
  <c r="CV5" i="30"/>
  <c r="CW5" i="30"/>
  <c r="CX5" i="30"/>
  <c r="CY5" i="30"/>
  <c r="CZ5" i="30"/>
  <c r="DA5" i="30"/>
  <c r="DB5" i="30"/>
  <c r="DC5" i="30"/>
  <c r="DD5" i="30"/>
  <c r="DE5" i="30"/>
  <c r="DF5" i="30"/>
  <c r="DG5" i="30"/>
  <c r="DH5" i="30"/>
  <c r="DI5" i="30"/>
  <c r="DJ5" i="30"/>
  <c r="DK5" i="30"/>
  <c r="DL5" i="30"/>
  <c r="DM5" i="30"/>
  <c r="DN5" i="30"/>
  <c r="DO5" i="30"/>
  <c r="DP5" i="30"/>
  <c r="DQ5" i="30"/>
  <c r="DR5" i="30"/>
  <c r="DS5" i="30"/>
  <c r="DT5" i="30"/>
  <c r="DU5" i="30"/>
  <c r="DV5" i="30"/>
  <c r="DW5" i="30"/>
  <c r="DX5" i="30"/>
  <c r="DY5" i="30"/>
  <c r="DZ5" i="30"/>
  <c r="EA5" i="30"/>
  <c r="EB5" i="30"/>
  <c r="EC5" i="30"/>
  <c r="ED5" i="30"/>
  <c r="EE5" i="30"/>
  <c r="EF5" i="30"/>
  <c r="EG5" i="30"/>
  <c r="EH5" i="30"/>
  <c r="EI5" i="30"/>
  <c r="EJ5" i="30"/>
  <c r="EK5" i="30"/>
  <c r="EL5" i="30"/>
  <c r="CK6" i="30"/>
  <c r="CL6" i="30"/>
  <c r="CM6" i="30"/>
  <c r="CN6" i="30"/>
  <c r="CO6" i="30"/>
  <c r="CP6" i="30"/>
  <c r="CQ6" i="30"/>
  <c r="CR6" i="30"/>
  <c r="CS6" i="30"/>
  <c r="CT6" i="30"/>
  <c r="CU6" i="30"/>
  <c r="CV6" i="30"/>
  <c r="CW6" i="30"/>
  <c r="CX6" i="30"/>
  <c r="CY6" i="30"/>
  <c r="CZ6" i="30"/>
  <c r="DA6" i="30"/>
  <c r="DB6" i="30"/>
  <c r="DC6" i="30"/>
  <c r="DD6" i="30"/>
  <c r="DE6" i="30"/>
  <c r="DF6" i="30"/>
  <c r="DG6" i="30"/>
  <c r="DH6" i="30"/>
  <c r="DI6" i="30"/>
  <c r="DJ6" i="30"/>
  <c r="DK6" i="30"/>
  <c r="DL6" i="30"/>
  <c r="DM6" i="30"/>
  <c r="DN6" i="30"/>
  <c r="DO6" i="30"/>
  <c r="DP6" i="30"/>
  <c r="DQ6" i="30"/>
  <c r="DR6" i="30"/>
  <c r="DS6" i="30"/>
  <c r="DT6" i="30"/>
  <c r="DU6" i="30"/>
  <c r="DV6" i="30"/>
  <c r="DW6" i="30"/>
  <c r="DX6" i="30"/>
  <c r="DY6" i="30"/>
  <c r="DZ6" i="30"/>
  <c r="EA6" i="30"/>
  <c r="EB6" i="30"/>
  <c r="EC6" i="30"/>
  <c r="ED6" i="30"/>
  <c r="EE6" i="30"/>
  <c r="EF6" i="30"/>
  <c r="EG6" i="30"/>
  <c r="EH6" i="30"/>
  <c r="EI6" i="30"/>
  <c r="EJ6" i="30"/>
  <c r="EK6" i="30"/>
  <c r="EL6" i="30"/>
  <c r="CK7" i="30"/>
  <c r="CL7" i="30"/>
  <c r="CM7" i="30"/>
  <c r="CN7" i="30"/>
  <c r="CO7" i="30"/>
  <c r="CP7" i="30"/>
  <c r="CQ7" i="30"/>
  <c r="CR7" i="30"/>
  <c r="CS7" i="30"/>
  <c r="CT7" i="30"/>
  <c r="CU7" i="30"/>
  <c r="CV7" i="30"/>
  <c r="CW7" i="30"/>
  <c r="CX7" i="30"/>
  <c r="CY7" i="30"/>
  <c r="CZ7" i="30"/>
  <c r="DA7" i="30"/>
  <c r="DB7" i="30"/>
  <c r="DC7" i="30"/>
  <c r="DD7" i="30"/>
  <c r="DE7" i="30"/>
  <c r="DF7" i="30"/>
  <c r="DG7" i="30"/>
  <c r="DH7" i="30"/>
  <c r="DI7" i="30"/>
  <c r="DJ7" i="30"/>
  <c r="DK7" i="30"/>
  <c r="DL7" i="30"/>
  <c r="DM7" i="30"/>
  <c r="DN7" i="30"/>
  <c r="DO7" i="30"/>
  <c r="DP7" i="30"/>
  <c r="DQ7" i="30"/>
  <c r="DR7" i="30"/>
  <c r="DS7" i="30"/>
  <c r="DT7" i="30"/>
  <c r="DU7" i="30"/>
  <c r="DV7" i="30"/>
  <c r="DW7" i="30"/>
  <c r="DX7" i="30"/>
  <c r="DY7" i="30"/>
  <c r="DZ7" i="30"/>
  <c r="EA7" i="30"/>
  <c r="EB7" i="30"/>
  <c r="EC7" i="30"/>
  <c r="ED7" i="30"/>
  <c r="EE7" i="30"/>
  <c r="EF7" i="30"/>
  <c r="EG7" i="30"/>
  <c r="EH7" i="30"/>
  <c r="EI7" i="30"/>
  <c r="EJ7" i="30"/>
  <c r="EK7" i="30"/>
  <c r="EL7" i="30"/>
  <c r="CK8" i="30"/>
  <c r="CL8" i="30"/>
  <c r="CM8" i="30"/>
  <c r="CN8" i="30"/>
  <c r="CO8" i="30"/>
  <c r="CP8" i="30"/>
  <c r="CQ8" i="30"/>
  <c r="CR8" i="30"/>
  <c r="CS8" i="30"/>
  <c r="CT8" i="30"/>
  <c r="CU8" i="30"/>
  <c r="CV8" i="30"/>
  <c r="CW8" i="30"/>
  <c r="CX8" i="30"/>
  <c r="CY8" i="30"/>
  <c r="CZ8" i="30"/>
  <c r="DA8" i="30"/>
  <c r="DB8" i="30"/>
  <c r="DC8" i="30"/>
  <c r="DD8" i="30"/>
  <c r="DE8" i="30"/>
  <c r="DF8" i="30"/>
  <c r="DG8" i="30"/>
  <c r="DH8" i="30"/>
  <c r="DI8" i="30"/>
  <c r="DJ8" i="30"/>
  <c r="DK8" i="30"/>
  <c r="DL8" i="30"/>
  <c r="DM8" i="30"/>
  <c r="DN8" i="30"/>
  <c r="DO8" i="30"/>
  <c r="DP8" i="30"/>
  <c r="DQ8" i="30"/>
  <c r="DR8" i="30"/>
  <c r="DS8" i="30"/>
  <c r="DT8" i="30"/>
  <c r="DU8" i="30"/>
  <c r="DV8" i="30"/>
  <c r="DW8" i="30"/>
  <c r="DX8" i="30"/>
  <c r="DY8" i="30"/>
  <c r="DZ8" i="30"/>
  <c r="EA8" i="30"/>
  <c r="EB8" i="30"/>
  <c r="EC8" i="30"/>
  <c r="ED8" i="30"/>
  <c r="EE8" i="30"/>
  <c r="EF8" i="30"/>
  <c r="EG8" i="30"/>
  <c r="EH8" i="30"/>
  <c r="EI8" i="30"/>
  <c r="EJ8" i="30"/>
  <c r="EK8" i="30"/>
  <c r="EL8" i="30"/>
  <c r="CK9" i="30"/>
  <c r="CL9" i="30"/>
  <c r="CM9" i="30"/>
  <c r="CN9" i="30"/>
  <c r="CO9" i="30"/>
  <c r="CP9" i="30"/>
  <c r="CQ9" i="30"/>
  <c r="CR9" i="30"/>
  <c r="CS9" i="30"/>
  <c r="CT9" i="30"/>
  <c r="CU9" i="30"/>
  <c r="CV9" i="30"/>
  <c r="CW9" i="30"/>
  <c r="CX9" i="30"/>
  <c r="CY9" i="30"/>
  <c r="CZ9" i="30"/>
  <c r="DA9" i="30"/>
  <c r="DB9" i="30"/>
  <c r="DC9" i="30"/>
  <c r="DD9" i="30"/>
  <c r="DE9" i="30"/>
  <c r="DF9" i="30"/>
  <c r="DG9" i="30"/>
  <c r="DH9" i="30"/>
  <c r="DI9" i="30"/>
  <c r="DJ9" i="30"/>
  <c r="DK9" i="30"/>
  <c r="DL9" i="30"/>
  <c r="DM9" i="30"/>
  <c r="DN9" i="30"/>
  <c r="DO9" i="30"/>
  <c r="DP9" i="30"/>
  <c r="DQ9" i="30"/>
  <c r="DR9" i="30"/>
  <c r="DS9" i="30"/>
  <c r="DT9" i="30"/>
  <c r="DU9" i="30"/>
  <c r="DV9" i="30"/>
  <c r="DW9" i="30"/>
  <c r="DX9" i="30"/>
  <c r="DY9" i="30"/>
  <c r="DZ9" i="30"/>
  <c r="EA9" i="30"/>
  <c r="EB9" i="30"/>
  <c r="EC9" i="30"/>
  <c r="ED9" i="30"/>
  <c r="EE9" i="30"/>
  <c r="EF9" i="30"/>
  <c r="EG9" i="30"/>
  <c r="EH9" i="30"/>
  <c r="EI9" i="30"/>
  <c r="EJ9" i="30"/>
  <c r="EK9" i="30"/>
  <c r="EL9" i="30"/>
  <c r="CK10" i="30"/>
  <c r="CL10" i="30"/>
  <c r="CM10" i="30"/>
  <c r="CN10" i="30"/>
  <c r="CO10" i="30"/>
  <c r="CP10" i="30"/>
  <c r="CQ10" i="30"/>
  <c r="CR10" i="30"/>
  <c r="CS10" i="30"/>
  <c r="CT10" i="30"/>
  <c r="CU10" i="30"/>
  <c r="CV10" i="30"/>
  <c r="CW10" i="30"/>
  <c r="CX10" i="30"/>
  <c r="CY10" i="30"/>
  <c r="CZ10" i="30"/>
  <c r="DA10" i="30"/>
  <c r="DB10" i="30"/>
  <c r="DC10" i="30"/>
  <c r="DD10" i="30"/>
  <c r="DE10" i="30"/>
  <c r="DF10" i="30"/>
  <c r="DG10" i="30"/>
  <c r="DH10" i="30"/>
  <c r="DI10" i="30"/>
  <c r="DJ10" i="30"/>
  <c r="DK10" i="30"/>
  <c r="DL10" i="30"/>
  <c r="DM10" i="30"/>
  <c r="DN10" i="30"/>
  <c r="DO10" i="30"/>
  <c r="DP10" i="30"/>
  <c r="DQ10" i="30"/>
  <c r="DR10" i="30"/>
  <c r="DS10" i="30"/>
  <c r="DT10" i="30"/>
  <c r="DU10" i="30"/>
  <c r="DV10" i="30"/>
  <c r="DW10" i="30"/>
  <c r="DX10" i="30"/>
  <c r="DY10" i="30"/>
  <c r="DZ10" i="30"/>
  <c r="EA10" i="30"/>
  <c r="EB10" i="30"/>
  <c r="EC10" i="30"/>
  <c r="ED10" i="30"/>
  <c r="EE10" i="30"/>
  <c r="EF10" i="30"/>
  <c r="EG10" i="30"/>
  <c r="EH10" i="30"/>
  <c r="EI10" i="30"/>
  <c r="EJ10" i="30"/>
  <c r="EK10" i="30"/>
  <c r="EL10" i="30"/>
  <c r="CK11" i="30"/>
  <c r="CL11" i="30"/>
  <c r="CM11" i="30"/>
  <c r="CN11" i="30"/>
  <c r="CO11" i="30"/>
  <c r="CP11" i="30"/>
  <c r="CQ11" i="30"/>
  <c r="CR11" i="30"/>
  <c r="CS11" i="30"/>
  <c r="CT11" i="30"/>
  <c r="CU11" i="30"/>
  <c r="CV11" i="30"/>
  <c r="CW11" i="30"/>
  <c r="CX11" i="30"/>
  <c r="CY11" i="30"/>
  <c r="CZ11" i="30"/>
  <c r="DA11" i="30"/>
  <c r="DB11" i="30"/>
  <c r="DC11" i="30"/>
  <c r="DD11" i="30"/>
  <c r="DE11" i="30"/>
  <c r="DF11" i="30"/>
  <c r="DG11" i="30"/>
  <c r="DH11" i="30"/>
  <c r="DI11" i="30"/>
  <c r="DJ11" i="30"/>
  <c r="DK11" i="30"/>
  <c r="DL11" i="30"/>
  <c r="DM11" i="30"/>
  <c r="DN11" i="30"/>
  <c r="DO11" i="30"/>
  <c r="DP11" i="30"/>
  <c r="DQ11" i="30"/>
  <c r="DR11" i="30"/>
  <c r="DS11" i="30"/>
  <c r="DT11" i="30"/>
  <c r="DU11" i="30"/>
  <c r="DV11" i="30"/>
  <c r="DW11" i="30"/>
  <c r="DX11" i="30"/>
  <c r="DY11" i="30"/>
  <c r="DZ11" i="30"/>
  <c r="EA11" i="30"/>
  <c r="EB11" i="30"/>
  <c r="EC11" i="30"/>
  <c r="ED11" i="30"/>
  <c r="EE11" i="30"/>
  <c r="EF11" i="30"/>
  <c r="EG11" i="30"/>
  <c r="EH11" i="30"/>
  <c r="EI11" i="30"/>
  <c r="EJ11" i="30"/>
  <c r="EK11" i="30"/>
  <c r="EL11" i="30"/>
  <c r="CK12" i="30"/>
  <c r="CL12" i="30"/>
  <c r="CM12" i="30"/>
  <c r="CN12" i="30"/>
  <c r="CO12" i="30"/>
  <c r="CP12" i="30"/>
  <c r="CQ12" i="30"/>
  <c r="CR12" i="30"/>
  <c r="CS12" i="30"/>
  <c r="CT12" i="30"/>
  <c r="CU12" i="30"/>
  <c r="CV12" i="30"/>
  <c r="CW12" i="30"/>
  <c r="CX12" i="30"/>
  <c r="CY12" i="30"/>
  <c r="CZ12" i="30"/>
  <c r="DA12" i="30"/>
  <c r="DB12" i="30"/>
  <c r="DC12" i="30"/>
  <c r="DD12" i="30"/>
  <c r="DE12" i="30"/>
  <c r="DF12" i="30"/>
  <c r="DG12" i="30"/>
  <c r="DH12" i="30"/>
  <c r="DI12" i="30"/>
  <c r="DJ12" i="30"/>
  <c r="DK12" i="30"/>
  <c r="DL12" i="30"/>
  <c r="DM12" i="30"/>
  <c r="DN12" i="30"/>
  <c r="DO12" i="30"/>
  <c r="DP12" i="30"/>
  <c r="DQ12" i="30"/>
  <c r="DR12" i="30"/>
  <c r="DS12" i="30"/>
  <c r="DT12" i="30"/>
  <c r="DU12" i="30"/>
  <c r="DV12" i="30"/>
  <c r="DW12" i="30"/>
  <c r="DX12" i="30"/>
  <c r="DY12" i="30"/>
  <c r="DZ12" i="30"/>
  <c r="EA12" i="30"/>
  <c r="EB12" i="30"/>
  <c r="EC12" i="30"/>
  <c r="ED12" i="30"/>
  <c r="EE12" i="30"/>
  <c r="EF12" i="30"/>
  <c r="EG12" i="30"/>
  <c r="EH12" i="30"/>
  <c r="EI12" i="30"/>
  <c r="EJ12" i="30"/>
  <c r="EK12" i="30"/>
  <c r="EL12" i="30"/>
  <c r="CK13" i="30"/>
  <c r="CL13" i="30"/>
  <c r="CM13" i="30"/>
  <c r="CN13" i="30"/>
  <c r="CO13" i="30"/>
  <c r="CP13" i="30"/>
  <c r="CQ13" i="30"/>
  <c r="CR13" i="30"/>
  <c r="CS13" i="30"/>
  <c r="CT13" i="30"/>
  <c r="CU13" i="30"/>
  <c r="CV13" i="30"/>
  <c r="CW13" i="30"/>
  <c r="CX13" i="30"/>
  <c r="CY13" i="30"/>
  <c r="CZ13" i="30"/>
  <c r="DA13" i="30"/>
  <c r="DB13" i="30"/>
  <c r="DC13" i="30"/>
  <c r="DD13" i="30"/>
  <c r="DE13" i="30"/>
  <c r="DF13" i="30"/>
  <c r="DG13" i="30"/>
  <c r="DH13" i="30"/>
  <c r="DI13" i="30"/>
  <c r="DJ13" i="30"/>
  <c r="DK13" i="30"/>
  <c r="DL13" i="30"/>
  <c r="DM13" i="30"/>
  <c r="DN13" i="30"/>
  <c r="DO13" i="30"/>
  <c r="DP13" i="30"/>
  <c r="DQ13" i="30"/>
  <c r="DR13" i="30"/>
  <c r="DS13" i="30"/>
  <c r="DT13" i="30"/>
  <c r="DU13" i="30"/>
  <c r="DV13" i="30"/>
  <c r="DW13" i="30"/>
  <c r="DX13" i="30"/>
  <c r="DY13" i="30"/>
  <c r="DZ13" i="30"/>
  <c r="EA13" i="30"/>
  <c r="EB13" i="30"/>
  <c r="EC13" i="30"/>
  <c r="ED13" i="30"/>
  <c r="EE13" i="30"/>
  <c r="EF13" i="30"/>
  <c r="EG13" i="30"/>
  <c r="EH13" i="30"/>
  <c r="EI13" i="30"/>
  <c r="EJ13" i="30"/>
  <c r="EK13" i="30"/>
  <c r="EL13" i="30"/>
  <c r="CK14" i="30"/>
  <c r="CL14" i="30"/>
  <c r="CM14" i="30"/>
  <c r="CN14" i="30"/>
  <c r="CO14" i="30"/>
  <c r="CP14" i="30"/>
  <c r="CQ14" i="30"/>
  <c r="CR14" i="30"/>
  <c r="CS14" i="30"/>
  <c r="CT14" i="30"/>
  <c r="CU14" i="30"/>
  <c r="CV14" i="30"/>
  <c r="CW14" i="30"/>
  <c r="CX14" i="30"/>
  <c r="CY14" i="30"/>
  <c r="CZ14" i="30"/>
  <c r="DA14" i="30"/>
  <c r="DB14" i="30"/>
  <c r="DC14" i="30"/>
  <c r="DD14" i="30"/>
  <c r="DE14" i="30"/>
  <c r="DF14" i="30"/>
  <c r="DG14" i="30"/>
  <c r="DH14" i="30"/>
  <c r="DI14" i="30"/>
  <c r="DJ14" i="30"/>
  <c r="DK14" i="30"/>
  <c r="DL14" i="30"/>
  <c r="DM14" i="30"/>
  <c r="DN14" i="30"/>
  <c r="DO14" i="30"/>
  <c r="DP14" i="30"/>
  <c r="DQ14" i="30"/>
  <c r="DR14" i="30"/>
  <c r="DS14" i="30"/>
  <c r="DT14" i="30"/>
  <c r="DU14" i="30"/>
  <c r="DV14" i="30"/>
  <c r="DW14" i="30"/>
  <c r="DX14" i="30"/>
  <c r="DY14" i="30"/>
  <c r="DZ14" i="30"/>
  <c r="EA14" i="30"/>
  <c r="EB14" i="30"/>
  <c r="EC14" i="30"/>
  <c r="ED14" i="30"/>
  <c r="EE14" i="30"/>
  <c r="EF14" i="30"/>
  <c r="EG14" i="30"/>
  <c r="EH14" i="30"/>
  <c r="EI14" i="30"/>
  <c r="EJ14" i="30"/>
  <c r="EK14" i="30"/>
  <c r="EL14" i="30"/>
  <c r="CK15" i="30"/>
  <c r="CL15" i="30"/>
  <c r="CM15" i="30"/>
  <c r="CN15" i="30"/>
  <c r="CO15" i="30"/>
  <c r="CP15" i="30"/>
  <c r="CQ15" i="30"/>
  <c r="CR15" i="30"/>
  <c r="CS15" i="30"/>
  <c r="CT15" i="30"/>
  <c r="CU15" i="30"/>
  <c r="CV15" i="30"/>
  <c r="CW15" i="30"/>
  <c r="CX15" i="30"/>
  <c r="CY15" i="30"/>
  <c r="CZ15" i="30"/>
  <c r="DA15" i="30"/>
  <c r="DB15" i="30"/>
  <c r="DC15" i="30"/>
  <c r="DD15" i="30"/>
  <c r="DE15" i="30"/>
  <c r="DF15" i="30"/>
  <c r="DG15" i="30"/>
  <c r="DH15" i="30"/>
  <c r="DI15" i="30"/>
  <c r="DJ15" i="30"/>
  <c r="DK15" i="30"/>
  <c r="DL15" i="30"/>
  <c r="DM15" i="30"/>
  <c r="DN15" i="30"/>
  <c r="DO15" i="30"/>
  <c r="DP15" i="30"/>
  <c r="DQ15" i="30"/>
  <c r="DR15" i="30"/>
  <c r="DS15" i="30"/>
  <c r="DT15" i="30"/>
  <c r="DU15" i="30"/>
  <c r="DV15" i="30"/>
  <c r="DW15" i="30"/>
  <c r="DX15" i="30"/>
  <c r="DY15" i="30"/>
  <c r="DZ15" i="30"/>
  <c r="EA15" i="30"/>
  <c r="EB15" i="30"/>
  <c r="EC15" i="30"/>
  <c r="ED15" i="30"/>
  <c r="EE15" i="30"/>
  <c r="EF15" i="30"/>
  <c r="EG15" i="30"/>
  <c r="EH15" i="30"/>
  <c r="EI15" i="30"/>
  <c r="EJ15" i="30"/>
  <c r="EK15" i="30"/>
  <c r="EL15" i="30"/>
  <c r="CK16" i="30"/>
  <c r="CL16" i="30"/>
  <c r="CM16" i="30"/>
  <c r="CN16" i="30"/>
  <c r="CO16" i="30"/>
  <c r="CP16" i="30"/>
  <c r="CQ16" i="30"/>
  <c r="CR16" i="30"/>
  <c r="CS16" i="30"/>
  <c r="CT16" i="30"/>
  <c r="CU16" i="30"/>
  <c r="CV16" i="30"/>
  <c r="CW16" i="30"/>
  <c r="CX16" i="30"/>
  <c r="CY16" i="30"/>
  <c r="CZ16" i="30"/>
  <c r="DA16" i="30"/>
  <c r="DB16" i="30"/>
  <c r="DC16" i="30"/>
  <c r="DD16" i="30"/>
  <c r="DE16" i="30"/>
  <c r="DF16" i="30"/>
  <c r="DG16" i="30"/>
  <c r="DH16" i="30"/>
  <c r="DI16" i="30"/>
  <c r="DJ16" i="30"/>
  <c r="DK16" i="30"/>
  <c r="DL16" i="30"/>
  <c r="DM16" i="30"/>
  <c r="DN16" i="30"/>
  <c r="DO16" i="30"/>
  <c r="DP16" i="30"/>
  <c r="DQ16" i="30"/>
  <c r="DR16" i="30"/>
  <c r="DS16" i="30"/>
  <c r="DT16" i="30"/>
  <c r="DU16" i="30"/>
  <c r="DV16" i="30"/>
  <c r="DW16" i="30"/>
  <c r="DX16" i="30"/>
  <c r="DY16" i="30"/>
  <c r="DZ16" i="30"/>
  <c r="EA16" i="30"/>
  <c r="EB16" i="30"/>
  <c r="EC16" i="30"/>
  <c r="ED16" i="30"/>
  <c r="EE16" i="30"/>
  <c r="EF16" i="30"/>
  <c r="EG16" i="30"/>
  <c r="EH16" i="30"/>
  <c r="EI16" i="30"/>
  <c r="EJ16" i="30"/>
  <c r="EK16" i="30"/>
  <c r="EL16" i="30"/>
  <c r="CK17" i="30"/>
  <c r="CL17" i="30"/>
  <c r="CM17" i="30"/>
  <c r="CN17" i="30"/>
  <c r="CO17" i="30"/>
  <c r="CP17" i="30"/>
  <c r="CQ17" i="30"/>
  <c r="CR17" i="30"/>
  <c r="CS17" i="30"/>
  <c r="CT17" i="30"/>
  <c r="CU17" i="30"/>
  <c r="CV17" i="30"/>
  <c r="CW17" i="30"/>
  <c r="CX17" i="30"/>
  <c r="CY17" i="30"/>
  <c r="CZ17" i="30"/>
  <c r="DA17" i="30"/>
  <c r="DB17" i="30"/>
  <c r="DC17" i="30"/>
  <c r="DD17" i="30"/>
  <c r="DE17" i="30"/>
  <c r="DF17" i="30"/>
  <c r="DG17" i="30"/>
  <c r="DH17" i="30"/>
  <c r="DI17" i="30"/>
  <c r="DJ17" i="30"/>
  <c r="DK17" i="30"/>
  <c r="DL17" i="30"/>
  <c r="DM17" i="30"/>
  <c r="DN17" i="30"/>
  <c r="DO17" i="30"/>
  <c r="DP17" i="30"/>
  <c r="DQ17" i="30"/>
  <c r="DR17" i="30"/>
  <c r="DS17" i="30"/>
  <c r="DT17" i="30"/>
  <c r="DU17" i="30"/>
  <c r="DV17" i="30"/>
  <c r="DW17" i="30"/>
  <c r="DX17" i="30"/>
  <c r="DY17" i="30"/>
  <c r="DZ17" i="30"/>
  <c r="EA17" i="30"/>
  <c r="EB17" i="30"/>
  <c r="EC17" i="30"/>
  <c r="ED17" i="30"/>
  <c r="EE17" i="30"/>
  <c r="EF17" i="30"/>
  <c r="EG17" i="30"/>
  <c r="EH17" i="30"/>
  <c r="EI17" i="30"/>
  <c r="EJ17" i="30"/>
  <c r="EK17" i="30"/>
  <c r="EL17" i="30"/>
  <c r="CK18" i="30"/>
  <c r="CL18" i="30"/>
  <c r="CM18" i="30"/>
  <c r="CN18" i="30"/>
  <c r="CO18" i="30"/>
  <c r="CP18" i="30"/>
  <c r="CQ18" i="30"/>
  <c r="CR18" i="30"/>
  <c r="CS18" i="30"/>
  <c r="CT18" i="30"/>
  <c r="CU18" i="30"/>
  <c r="CV18" i="30"/>
  <c r="CW18" i="30"/>
  <c r="CX18" i="30"/>
  <c r="CY18" i="30"/>
  <c r="CZ18" i="30"/>
  <c r="DA18" i="30"/>
  <c r="DB18" i="30"/>
  <c r="DC18" i="30"/>
  <c r="DD18" i="30"/>
  <c r="DE18" i="30"/>
  <c r="DF18" i="30"/>
  <c r="DG18" i="30"/>
  <c r="DH18" i="30"/>
  <c r="DI18" i="30"/>
  <c r="DJ18" i="30"/>
  <c r="DK18" i="30"/>
  <c r="DL18" i="30"/>
  <c r="DM18" i="30"/>
  <c r="DN18" i="30"/>
  <c r="DO18" i="30"/>
  <c r="DP18" i="30"/>
  <c r="DQ18" i="30"/>
  <c r="DR18" i="30"/>
  <c r="DS18" i="30"/>
  <c r="DT18" i="30"/>
  <c r="DU18" i="30"/>
  <c r="DV18" i="30"/>
  <c r="DW18" i="30"/>
  <c r="DX18" i="30"/>
  <c r="DY18" i="30"/>
  <c r="DZ18" i="30"/>
  <c r="EA18" i="30"/>
  <c r="EB18" i="30"/>
  <c r="EC18" i="30"/>
  <c r="ED18" i="30"/>
  <c r="EE18" i="30"/>
  <c r="EF18" i="30"/>
  <c r="EG18" i="30"/>
  <c r="EH18" i="30"/>
  <c r="EI18" i="30"/>
  <c r="EJ18" i="30"/>
  <c r="EK18" i="30"/>
  <c r="EL18" i="30"/>
  <c r="CK19" i="30"/>
  <c r="CL19" i="30"/>
  <c r="CM19" i="30"/>
  <c r="CN19" i="30"/>
  <c r="CO19" i="30"/>
  <c r="CP19" i="30"/>
  <c r="CQ19" i="30"/>
  <c r="CR19" i="30"/>
  <c r="CS19" i="30"/>
  <c r="CT19" i="30"/>
  <c r="CU19" i="30"/>
  <c r="CV19" i="30"/>
  <c r="CW19" i="30"/>
  <c r="CX19" i="30"/>
  <c r="CY19" i="30"/>
  <c r="CZ19" i="30"/>
  <c r="DA19" i="30"/>
  <c r="DB19" i="30"/>
  <c r="DC19" i="30"/>
  <c r="DD19" i="30"/>
  <c r="DE19" i="30"/>
  <c r="DF19" i="30"/>
  <c r="DG19" i="30"/>
  <c r="DH19" i="30"/>
  <c r="DI19" i="30"/>
  <c r="DJ19" i="30"/>
  <c r="DK19" i="30"/>
  <c r="DL19" i="30"/>
  <c r="DM19" i="30"/>
  <c r="DN19" i="30"/>
  <c r="DO19" i="30"/>
  <c r="DP19" i="30"/>
  <c r="DQ19" i="30"/>
  <c r="DR19" i="30"/>
  <c r="DS19" i="30"/>
  <c r="DT19" i="30"/>
  <c r="DU19" i="30"/>
  <c r="DV19" i="30"/>
  <c r="DW19" i="30"/>
  <c r="DX19" i="30"/>
  <c r="DY19" i="30"/>
  <c r="DZ19" i="30"/>
  <c r="EA19" i="30"/>
  <c r="EB19" i="30"/>
  <c r="EC19" i="30"/>
  <c r="ED19" i="30"/>
  <c r="EE19" i="30"/>
  <c r="EF19" i="30"/>
  <c r="EG19" i="30"/>
  <c r="EH19" i="30"/>
  <c r="EI19" i="30"/>
  <c r="EJ19" i="30"/>
  <c r="EK19" i="30"/>
  <c r="EL19" i="30"/>
  <c r="CK20" i="30"/>
  <c r="CL20" i="30"/>
  <c r="CM20" i="30"/>
  <c r="CN20" i="30"/>
  <c r="CO20" i="30"/>
  <c r="CP20" i="30"/>
  <c r="CQ20" i="30"/>
  <c r="CR20" i="30"/>
  <c r="CS20" i="30"/>
  <c r="CT20" i="30"/>
  <c r="CU20" i="30"/>
  <c r="CV20" i="30"/>
  <c r="CW20" i="30"/>
  <c r="CX20" i="30"/>
  <c r="CY20" i="30"/>
  <c r="CZ20" i="30"/>
  <c r="DA20" i="30"/>
  <c r="DB20" i="30"/>
  <c r="DC20" i="30"/>
  <c r="DD20" i="30"/>
  <c r="DE20" i="30"/>
  <c r="DF20" i="30"/>
  <c r="DG20" i="30"/>
  <c r="DH20" i="30"/>
  <c r="DI20" i="30"/>
  <c r="DJ20" i="30"/>
  <c r="DK20" i="30"/>
  <c r="DL20" i="30"/>
  <c r="DM20" i="30"/>
  <c r="DN20" i="30"/>
  <c r="DO20" i="30"/>
  <c r="DP20" i="30"/>
  <c r="DQ20" i="30"/>
  <c r="DR20" i="30"/>
  <c r="DS20" i="30"/>
  <c r="DT20" i="30"/>
  <c r="DU20" i="30"/>
  <c r="DV20" i="30"/>
  <c r="DW20" i="30"/>
  <c r="DX20" i="30"/>
  <c r="DY20" i="30"/>
  <c r="DZ20" i="30"/>
  <c r="EA20" i="30"/>
  <c r="EB20" i="30"/>
  <c r="EC20" i="30"/>
  <c r="ED20" i="30"/>
  <c r="EE20" i="30"/>
  <c r="EF20" i="30"/>
  <c r="EG20" i="30"/>
  <c r="EH20" i="30"/>
  <c r="EI20" i="30"/>
  <c r="EJ20" i="30"/>
  <c r="EK20" i="30"/>
  <c r="EL20" i="30"/>
  <c r="CK21" i="30"/>
  <c r="CL21" i="30"/>
  <c r="CM21" i="30"/>
  <c r="CN21" i="30"/>
  <c r="CO21" i="30"/>
  <c r="CP21" i="30"/>
  <c r="CQ21" i="30"/>
  <c r="CR21" i="30"/>
  <c r="CS21" i="30"/>
  <c r="CT21" i="30"/>
  <c r="CU21" i="30"/>
  <c r="CV21" i="30"/>
  <c r="CW21" i="30"/>
  <c r="CX21" i="30"/>
  <c r="CY21" i="30"/>
  <c r="CZ21" i="30"/>
  <c r="DA21" i="30"/>
  <c r="DB21" i="30"/>
  <c r="DC21" i="30"/>
  <c r="DD21" i="30"/>
  <c r="DE21" i="30"/>
  <c r="DF21" i="30"/>
  <c r="DG21" i="30"/>
  <c r="DH21" i="30"/>
  <c r="DI21" i="30"/>
  <c r="DJ21" i="30"/>
  <c r="DK21" i="30"/>
  <c r="DL21" i="30"/>
  <c r="DM21" i="30"/>
  <c r="DN21" i="30"/>
  <c r="DO21" i="30"/>
  <c r="DP21" i="30"/>
  <c r="DQ21" i="30"/>
  <c r="DR21" i="30"/>
  <c r="DS21" i="30"/>
  <c r="DT21" i="30"/>
  <c r="DU21" i="30"/>
  <c r="DV21" i="30"/>
  <c r="DW21" i="30"/>
  <c r="DX21" i="30"/>
  <c r="DY21" i="30"/>
  <c r="DZ21" i="30"/>
  <c r="EA21" i="30"/>
  <c r="EB21" i="30"/>
  <c r="EC21" i="30"/>
  <c r="ED21" i="30"/>
  <c r="EE21" i="30"/>
  <c r="EF21" i="30"/>
  <c r="EG21" i="30"/>
  <c r="EH21" i="30"/>
  <c r="EI21" i="30"/>
  <c r="EJ21" i="30"/>
  <c r="EK21" i="30"/>
  <c r="EL21" i="30"/>
  <c r="CK22" i="30"/>
  <c r="CL22" i="30"/>
  <c r="CM22" i="30"/>
  <c r="CN22" i="30"/>
  <c r="CO22" i="30"/>
  <c r="CP22" i="30"/>
  <c r="CQ22" i="30"/>
  <c r="CR22" i="30"/>
  <c r="CS22" i="30"/>
  <c r="CT22" i="30"/>
  <c r="CU22" i="30"/>
  <c r="CV22" i="30"/>
  <c r="CW22" i="30"/>
  <c r="CX22" i="30"/>
  <c r="CY22" i="30"/>
  <c r="CZ22" i="30"/>
  <c r="DA22" i="30"/>
  <c r="DB22" i="30"/>
  <c r="DC22" i="30"/>
  <c r="DD22" i="30"/>
  <c r="DE22" i="30"/>
  <c r="DF22" i="30"/>
  <c r="DG22" i="30"/>
  <c r="DH22" i="30"/>
  <c r="DI22" i="30"/>
  <c r="DJ22" i="30"/>
  <c r="DK22" i="30"/>
  <c r="DL22" i="30"/>
  <c r="DM22" i="30"/>
  <c r="DN22" i="30"/>
  <c r="DO22" i="30"/>
  <c r="DP22" i="30"/>
  <c r="DQ22" i="30"/>
  <c r="DR22" i="30"/>
  <c r="DS22" i="30"/>
  <c r="DT22" i="30"/>
  <c r="DU22" i="30"/>
  <c r="DV22" i="30"/>
  <c r="DW22" i="30"/>
  <c r="DX22" i="30"/>
  <c r="DY22" i="30"/>
  <c r="DZ22" i="30"/>
  <c r="EA22" i="30"/>
  <c r="EB22" i="30"/>
  <c r="EC22" i="30"/>
  <c r="ED22" i="30"/>
  <c r="EE22" i="30"/>
  <c r="EF22" i="30"/>
  <c r="EG22" i="30"/>
  <c r="EH22" i="30"/>
  <c r="EI22" i="30"/>
  <c r="EJ22" i="30"/>
  <c r="EK22" i="30"/>
  <c r="EL22" i="30"/>
  <c r="CK23" i="30"/>
  <c r="CL23" i="30"/>
  <c r="CM23" i="30"/>
  <c r="CN23" i="30"/>
  <c r="CO23" i="30"/>
  <c r="CP23" i="30"/>
  <c r="CQ23" i="30"/>
  <c r="CR23" i="30"/>
  <c r="CS23" i="30"/>
  <c r="CT23" i="30"/>
  <c r="CU23" i="30"/>
  <c r="CV23" i="30"/>
  <c r="CW23" i="30"/>
  <c r="CX23" i="30"/>
  <c r="CY23" i="30"/>
  <c r="CZ23" i="30"/>
  <c r="DA23" i="30"/>
  <c r="DB23" i="30"/>
  <c r="DC23" i="30"/>
  <c r="DD23" i="30"/>
  <c r="DE23" i="30"/>
  <c r="DF23" i="30"/>
  <c r="DG23" i="30"/>
  <c r="DH23" i="30"/>
  <c r="DI23" i="30"/>
  <c r="DJ23" i="30"/>
  <c r="DK23" i="30"/>
  <c r="DL23" i="30"/>
  <c r="DM23" i="30"/>
  <c r="DN23" i="30"/>
  <c r="DO23" i="30"/>
  <c r="DP23" i="30"/>
  <c r="DQ23" i="30"/>
  <c r="DR23" i="30"/>
  <c r="DS23" i="30"/>
  <c r="DT23" i="30"/>
  <c r="DU23" i="30"/>
  <c r="DV23" i="30"/>
  <c r="DW23" i="30"/>
  <c r="DX23" i="30"/>
  <c r="DY23" i="30"/>
  <c r="DZ23" i="30"/>
  <c r="EA23" i="30"/>
  <c r="EB23" i="30"/>
  <c r="EC23" i="30"/>
  <c r="ED23" i="30"/>
  <c r="EE23" i="30"/>
  <c r="EF23" i="30"/>
  <c r="EG23" i="30"/>
  <c r="EH23" i="30"/>
  <c r="EI23" i="30"/>
  <c r="EJ23" i="30"/>
  <c r="EK23" i="30"/>
  <c r="EL23" i="30"/>
  <c r="CK24" i="30"/>
  <c r="CL24" i="30"/>
  <c r="CM24" i="30"/>
  <c r="CN24" i="30"/>
  <c r="CO24" i="30"/>
  <c r="CP24" i="30"/>
  <c r="CQ24" i="30"/>
  <c r="CR24" i="30"/>
  <c r="CS24" i="30"/>
  <c r="CT24" i="30"/>
  <c r="CU24" i="30"/>
  <c r="CV24" i="30"/>
  <c r="CW24" i="30"/>
  <c r="CX24" i="30"/>
  <c r="CY24" i="30"/>
  <c r="CZ24" i="30"/>
  <c r="DA24" i="30"/>
  <c r="DB24" i="30"/>
  <c r="DC24" i="30"/>
  <c r="DD24" i="30"/>
  <c r="DE24" i="30"/>
  <c r="DF24" i="30"/>
  <c r="DG24" i="30"/>
  <c r="DH24" i="30"/>
  <c r="DI24" i="30"/>
  <c r="DJ24" i="30"/>
  <c r="DK24" i="30"/>
  <c r="DL24" i="30"/>
  <c r="DM24" i="30"/>
  <c r="DN24" i="30"/>
  <c r="DO24" i="30"/>
  <c r="DP24" i="30"/>
  <c r="DQ24" i="30"/>
  <c r="DR24" i="30"/>
  <c r="DS24" i="30"/>
  <c r="DT24" i="30"/>
  <c r="DU24" i="30"/>
  <c r="DV24" i="30"/>
  <c r="DW24" i="30"/>
  <c r="DX24" i="30"/>
  <c r="DY24" i="30"/>
  <c r="DZ24" i="30"/>
  <c r="EA24" i="30"/>
  <c r="EB24" i="30"/>
  <c r="EC24" i="30"/>
  <c r="ED24" i="30"/>
  <c r="EE24" i="30"/>
  <c r="EF24" i="30"/>
  <c r="EG24" i="30"/>
  <c r="EH24" i="30"/>
  <c r="EI24" i="30"/>
  <c r="EJ24" i="30"/>
  <c r="EK24" i="30"/>
  <c r="EL24" i="30"/>
  <c r="CK25" i="30"/>
  <c r="CL25" i="30"/>
  <c r="CM25" i="30"/>
  <c r="CN25" i="30"/>
  <c r="CO25" i="30"/>
  <c r="CP25" i="30"/>
  <c r="CQ25" i="30"/>
  <c r="CR25" i="30"/>
  <c r="CS25" i="30"/>
  <c r="CT25" i="30"/>
  <c r="CU25" i="30"/>
  <c r="CV25" i="30"/>
  <c r="CW25" i="30"/>
  <c r="CX25" i="30"/>
  <c r="CY25" i="30"/>
  <c r="CZ25" i="30"/>
  <c r="DA25" i="30"/>
  <c r="DB25" i="30"/>
  <c r="DC25" i="30"/>
  <c r="DD25" i="30"/>
  <c r="DE25" i="30"/>
  <c r="DF25" i="30"/>
  <c r="DG25" i="30"/>
  <c r="DH25" i="30"/>
  <c r="DI25" i="30"/>
  <c r="DJ25" i="30"/>
  <c r="DK25" i="30"/>
  <c r="DL25" i="30"/>
  <c r="DM25" i="30"/>
  <c r="DN25" i="30"/>
  <c r="DO25" i="30"/>
  <c r="DP25" i="30"/>
  <c r="DQ25" i="30"/>
  <c r="DR25" i="30"/>
  <c r="DS25" i="30"/>
  <c r="DT25" i="30"/>
  <c r="DU25" i="30"/>
  <c r="DV25" i="30"/>
  <c r="DW25" i="30"/>
  <c r="DX25" i="30"/>
  <c r="DY25" i="30"/>
  <c r="DZ25" i="30"/>
  <c r="EA25" i="30"/>
  <c r="EB25" i="30"/>
  <c r="EC25" i="30"/>
  <c r="ED25" i="30"/>
  <c r="EE25" i="30"/>
  <c r="EF25" i="30"/>
  <c r="EG25" i="30"/>
  <c r="EH25" i="30"/>
  <c r="EI25" i="30"/>
  <c r="EJ25" i="30"/>
  <c r="EK25" i="30"/>
  <c r="EL25" i="30"/>
  <c r="CK26" i="30"/>
  <c r="CL26" i="30"/>
  <c r="CM26" i="30"/>
  <c r="CN26" i="30"/>
  <c r="CO26" i="30"/>
  <c r="CP26" i="30"/>
  <c r="CQ26" i="30"/>
  <c r="CR26" i="30"/>
  <c r="CS26" i="30"/>
  <c r="CT26" i="30"/>
  <c r="CU26" i="30"/>
  <c r="CV26" i="30"/>
  <c r="CW26" i="30"/>
  <c r="CX26" i="30"/>
  <c r="CY26" i="30"/>
  <c r="CZ26" i="30"/>
  <c r="DA26" i="30"/>
  <c r="DB26" i="30"/>
  <c r="DC26" i="30"/>
  <c r="DD26" i="30"/>
  <c r="DE26" i="30"/>
  <c r="DF26" i="30"/>
  <c r="DG26" i="30"/>
  <c r="DH26" i="30"/>
  <c r="DI26" i="30"/>
  <c r="DJ26" i="30"/>
  <c r="DK26" i="30"/>
  <c r="DL26" i="30"/>
  <c r="DM26" i="30"/>
  <c r="DN26" i="30"/>
  <c r="DO26" i="30"/>
  <c r="DP26" i="30"/>
  <c r="DQ26" i="30"/>
  <c r="DR26" i="30"/>
  <c r="DS26" i="30"/>
  <c r="DT26" i="30"/>
  <c r="DU26" i="30"/>
  <c r="DV26" i="30"/>
  <c r="DW26" i="30"/>
  <c r="DX26" i="30"/>
  <c r="DY26" i="30"/>
  <c r="DZ26" i="30"/>
  <c r="EA26" i="30"/>
  <c r="EB26" i="30"/>
  <c r="EC26" i="30"/>
  <c r="ED26" i="30"/>
  <c r="EE26" i="30"/>
  <c r="EF26" i="30"/>
  <c r="EG26" i="30"/>
  <c r="EH26" i="30"/>
  <c r="EI26" i="30"/>
  <c r="EJ26" i="30"/>
  <c r="EK26" i="30"/>
  <c r="EL26" i="30"/>
  <c r="CK27" i="30"/>
  <c r="CL27" i="30"/>
  <c r="CM27" i="30"/>
  <c r="CN27" i="30"/>
  <c r="CO27" i="30"/>
  <c r="CP27" i="30"/>
  <c r="CQ27" i="30"/>
  <c r="CR27" i="30"/>
  <c r="CS27" i="30"/>
  <c r="CT27" i="30"/>
  <c r="CU27" i="30"/>
  <c r="CV27" i="30"/>
  <c r="CW27" i="30"/>
  <c r="CX27" i="30"/>
  <c r="CY27" i="30"/>
  <c r="CZ27" i="30"/>
  <c r="DA27" i="30"/>
  <c r="DB27" i="30"/>
  <c r="DC27" i="30"/>
  <c r="DD27" i="30"/>
  <c r="DE27" i="30"/>
  <c r="DF27" i="30"/>
  <c r="DG27" i="30"/>
  <c r="DH27" i="30"/>
  <c r="DI27" i="30"/>
  <c r="DJ27" i="30"/>
  <c r="DK27" i="30"/>
  <c r="DL27" i="30"/>
  <c r="DM27" i="30"/>
  <c r="DN27" i="30"/>
  <c r="DO27" i="30"/>
  <c r="DP27" i="30"/>
  <c r="DQ27" i="30"/>
  <c r="DR27" i="30"/>
  <c r="DS27" i="30"/>
  <c r="DT27" i="30"/>
  <c r="DU27" i="30"/>
  <c r="DV27" i="30"/>
  <c r="DW27" i="30"/>
  <c r="DX27" i="30"/>
  <c r="DY27" i="30"/>
  <c r="DZ27" i="30"/>
  <c r="EA27" i="30"/>
  <c r="EB27" i="30"/>
  <c r="EC27" i="30"/>
  <c r="ED27" i="30"/>
  <c r="EE27" i="30"/>
  <c r="EF27" i="30"/>
  <c r="EG27" i="30"/>
  <c r="EH27" i="30"/>
  <c r="EI27" i="30"/>
  <c r="EJ27" i="30"/>
  <c r="EK27" i="30"/>
  <c r="EL27" i="30"/>
  <c r="CK28" i="30"/>
  <c r="CL28" i="30"/>
  <c r="CM28" i="30"/>
  <c r="CN28" i="30"/>
  <c r="CO28" i="30"/>
  <c r="CP28" i="30"/>
  <c r="CQ28" i="30"/>
  <c r="CR28" i="30"/>
  <c r="CS28" i="30"/>
  <c r="CT28" i="30"/>
  <c r="CU28" i="30"/>
  <c r="CV28" i="30"/>
  <c r="CW28" i="30"/>
  <c r="CX28" i="30"/>
  <c r="CY28" i="30"/>
  <c r="CZ28" i="30"/>
  <c r="DA28" i="30"/>
  <c r="DB28" i="30"/>
  <c r="DC28" i="30"/>
  <c r="DD28" i="30"/>
  <c r="DE28" i="30"/>
  <c r="DF28" i="30"/>
  <c r="DG28" i="30"/>
  <c r="DH28" i="30"/>
  <c r="DI28" i="30"/>
  <c r="DJ28" i="30"/>
  <c r="DK28" i="30"/>
  <c r="DL28" i="30"/>
  <c r="DM28" i="30"/>
  <c r="DN28" i="30"/>
  <c r="DO28" i="30"/>
  <c r="DP28" i="30"/>
  <c r="DQ28" i="30"/>
  <c r="DR28" i="30"/>
  <c r="DS28" i="30"/>
  <c r="DT28" i="30"/>
  <c r="DU28" i="30"/>
  <c r="DV28" i="30"/>
  <c r="DW28" i="30"/>
  <c r="DX28" i="30"/>
  <c r="DY28" i="30"/>
  <c r="DZ28" i="30"/>
  <c r="EA28" i="30"/>
  <c r="EB28" i="30"/>
  <c r="EC28" i="30"/>
  <c r="ED28" i="30"/>
  <c r="EE28" i="30"/>
  <c r="EF28" i="30"/>
  <c r="EG28" i="30"/>
  <c r="EH28" i="30"/>
  <c r="EI28" i="30"/>
  <c r="EJ28" i="30"/>
  <c r="EK28" i="30"/>
  <c r="EL28" i="30"/>
  <c r="CK29" i="30"/>
  <c r="CL29" i="30"/>
  <c r="CM29" i="30"/>
  <c r="CN29" i="30"/>
  <c r="CO29" i="30"/>
  <c r="CP29" i="30"/>
  <c r="CQ29" i="30"/>
  <c r="CR29" i="30"/>
  <c r="CS29" i="30"/>
  <c r="CT29" i="30"/>
  <c r="CU29" i="30"/>
  <c r="CV29" i="30"/>
  <c r="CW29" i="30"/>
  <c r="CX29" i="30"/>
  <c r="CY29" i="30"/>
  <c r="CZ29" i="30"/>
  <c r="DA29" i="30"/>
  <c r="DB29" i="30"/>
  <c r="DC29" i="30"/>
  <c r="DD29" i="30"/>
  <c r="DE29" i="30"/>
  <c r="DF29" i="30"/>
  <c r="DG29" i="30"/>
  <c r="DH29" i="30"/>
  <c r="DI29" i="30"/>
  <c r="DJ29" i="30"/>
  <c r="DK29" i="30"/>
  <c r="DL29" i="30"/>
  <c r="DM29" i="30"/>
  <c r="DN29" i="30"/>
  <c r="DO29" i="30"/>
  <c r="DP29" i="30"/>
  <c r="DQ29" i="30"/>
  <c r="DR29" i="30"/>
  <c r="DS29" i="30"/>
  <c r="DT29" i="30"/>
  <c r="DU29" i="30"/>
  <c r="DV29" i="30"/>
  <c r="DW29" i="30"/>
  <c r="DX29" i="30"/>
  <c r="DY29" i="30"/>
  <c r="DZ29" i="30"/>
  <c r="EA29" i="30"/>
  <c r="EB29" i="30"/>
  <c r="EC29" i="30"/>
  <c r="ED29" i="30"/>
  <c r="EE29" i="30"/>
  <c r="EF29" i="30"/>
  <c r="EG29" i="30"/>
  <c r="EH29" i="30"/>
  <c r="EI29" i="30"/>
  <c r="EJ29" i="30"/>
  <c r="EK29" i="30"/>
  <c r="EL29" i="30"/>
  <c r="CK30" i="30"/>
  <c r="CL30" i="30"/>
  <c r="CM30" i="30"/>
  <c r="CN30" i="30"/>
  <c r="CO30" i="30"/>
  <c r="CP30" i="30"/>
  <c r="CQ30" i="30"/>
  <c r="CR30" i="30"/>
  <c r="CS30" i="30"/>
  <c r="CT30" i="30"/>
  <c r="CU30" i="30"/>
  <c r="CV30" i="30"/>
  <c r="CW30" i="30"/>
  <c r="CX30" i="30"/>
  <c r="CY30" i="30"/>
  <c r="CZ30" i="30"/>
  <c r="DA30" i="30"/>
  <c r="DB30" i="30"/>
  <c r="DC30" i="30"/>
  <c r="DD30" i="30"/>
  <c r="DE30" i="30"/>
  <c r="DF30" i="30"/>
  <c r="DG30" i="30"/>
  <c r="DH30" i="30"/>
  <c r="DI30" i="30"/>
  <c r="DJ30" i="30"/>
  <c r="DK30" i="30"/>
  <c r="DL30" i="30"/>
  <c r="DM30" i="30"/>
  <c r="DN30" i="30"/>
  <c r="DO30" i="30"/>
  <c r="DP30" i="30"/>
  <c r="DQ30" i="30"/>
  <c r="DR30" i="30"/>
  <c r="DS30" i="30"/>
  <c r="DT30" i="30"/>
  <c r="DU30" i="30"/>
  <c r="DV30" i="30"/>
  <c r="DW30" i="30"/>
  <c r="DX30" i="30"/>
  <c r="DY30" i="30"/>
  <c r="DZ30" i="30"/>
  <c r="EA30" i="30"/>
  <c r="EB30" i="30"/>
  <c r="EC30" i="30"/>
  <c r="ED30" i="30"/>
  <c r="EE30" i="30"/>
  <c r="EF30" i="30"/>
  <c r="EG30" i="30"/>
  <c r="EH30" i="30"/>
  <c r="EI30" i="30"/>
  <c r="EJ30" i="30"/>
  <c r="EK30" i="30"/>
  <c r="EL30" i="30"/>
  <c r="CK31" i="30"/>
  <c r="CL31" i="30"/>
  <c r="CM31" i="30"/>
  <c r="CN31" i="30"/>
  <c r="CO31" i="30"/>
  <c r="CP31" i="30"/>
  <c r="CQ31" i="30"/>
  <c r="CR31" i="30"/>
  <c r="CS31" i="30"/>
  <c r="CT31" i="30"/>
  <c r="CU31" i="30"/>
  <c r="CV31" i="30"/>
  <c r="CW31" i="30"/>
  <c r="CX31" i="30"/>
  <c r="CY31" i="30"/>
  <c r="CZ31" i="30"/>
  <c r="DA31" i="30"/>
  <c r="DB31" i="30"/>
  <c r="DC31" i="30"/>
  <c r="DD31" i="30"/>
  <c r="DE31" i="30"/>
  <c r="DF31" i="30"/>
  <c r="DG31" i="30"/>
  <c r="DH31" i="30"/>
  <c r="DI31" i="30"/>
  <c r="DJ31" i="30"/>
  <c r="DK31" i="30"/>
  <c r="DL31" i="30"/>
  <c r="DM31" i="30"/>
  <c r="DN31" i="30"/>
  <c r="DO31" i="30"/>
  <c r="DP31" i="30"/>
  <c r="DQ31" i="30"/>
  <c r="DR31" i="30"/>
  <c r="DS31" i="30"/>
  <c r="DT31" i="30"/>
  <c r="DU31" i="30"/>
  <c r="DV31" i="30"/>
  <c r="DW31" i="30"/>
  <c r="DX31" i="30"/>
  <c r="DY31" i="30"/>
  <c r="DZ31" i="30"/>
  <c r="EA31" i="30"/>
  <c r="EB31" i="30"/>
  <c r="EC31" i="30"/>
  <c r="ED31" i="30"/>
  <c r="EE31" i="30"/>
  <c r="EF31" i="30"/>
  <c r="EG31" i="30"/>
  <c r="EH31" i="30"/>
  <c r="EI31" i="30"/>
  <c r="EJ31" i="30"/>
  <c r="EK31" i="30"/>
  <c r="EL31" i="30"/>
  <c r="CK32" i="30"/>
  <c r="CL32" i="30"/>
  <c r="CM32" i="30"/>
  <c r="CN32" i="30"/>
  <c r="CO32" i="30"/>
  <c r="CP32" i="30"/>
  <c r="CQ32" i="30"/>
  <c r="CR32" i="30"/>
  <c r="CS32" i="30"/>
  <c r="CT32" i="30"/>
  <c r="CU32" i="30"/>
  <c r="CV32" i="30"/>
  <c r="CW32" i="30"/>
  <c r="CX32" i="30"/>
  <c r="CY32" i="30"/>
  <c r="CZ32" i="30"/>
  <c r="DA32" i="30"/>
  <c r="DB32" i="30"/>
  <c r="DC32" i="30"/>
  <c r="DD32" i="30"/>
  <c r="DE32" i="30"/>
  <c r="DF32" i="30"/>
  <c r="DG32" i="30"/>
  <c r="DH32" i="30"/>
  <c r="DI32" i="30"/>
  <c r="DJ32" i="30"/>
  <c r="DK32" i="30"/>
  <c r="DL32" i="30"/>
  <c r="DM32" i="30"/>
  <c r="DN32" i="30"/>
  <c r="DO32" i="30"/>
  <c r="DP32" i="30"/>
  <c r="DQ32" i="30"/>
  <c r="DR32" i="30"/>
  <c r="DS32" i="30"/>
  <c r="DT32" i="30"/>
  <c r="DU32" i="30"/>
  <c r="DV32" i="30"/>
  <c r="DW32" i="30"/>
  <c r="DX32" i="30"/>
  <c r="DY32" i="30"/>
  <c r="DZ32" i="30"/>
  <c r="EA32" i="30"/>
  <c r="EB32" i="30"/>
  <c r="EC32" i="30"/>
  <c r="ED32" i="30"/>
  <c r="EE32" i="30"/>
  <c r="EF32" i="30"/>
  <c r="EG32" i="30"/>
  <c r="EH32" i="30"/>
  <c r="EI32" i="30"/>
  <c r="EJ32" i="30"/>
  <c r="EK32" i="30"/>
  <c r="EL32" i="30"/>
  <c r="CK33" i="30"/>
  <c r="CL33" i="30"/>
  <c r="CM33" i="30"/>
  <c r="CN33" i="30"/>
  <c r="CO33" i="30"/>
  <c r="CP33" i="30"/>
  <c r="CQ33" i="30"/>
  <c r="CR33" i="30"/>
  <c r="CS33" i="30"/>
  <c r="CT33" i="30"/>
  <c r="CU33" i="30"/>
  <c r="CV33" i="30"/>
  <c r="CW33" i="30"/>
  <c r="CX33" i="30"/>
  <c r="CY33" i="30"/>
  <c r="CZ33" i="30"/>
  <c r="DA33" i="30"/>
  <c r="DB33" i="30"/>
  <c r="DC33" i="30"/>
  <c r="DD33" i="30"/>
  <c r="DE33" i="30"/>
  <c r="DF33" i="30"/>
  <c r="DG33" i="30"/>
  <c r="DH33" i="30"/>
  <c r="DI33" i="30"/>
  <c r="DJ33" i="30"/>
  <c r="DK33" i="30"/>
  <c r="DL33" i="30"/>
  <c r="DM33" i="30"/>
  <c r="DN33" i="30"/>
  <c r="DO33" i="30"/>
  <c r="DP33" i="30"/>
  <c r="DQ33" i="30"/>
  <c r="DR33" i="30"/>
  <c r="DS33" i="30"/>
  <c r="DT33" i="30"/>
  <c r="DU33" i="30"/>
  <c r="DV33" i="30"/>
  <c r="DW33" i="30"/>
  <c r="DX33" i="30"/>
  <c r="DY33" i="30"/>
  <c r="DZ33" i="30"/>
  <c r="EA33" i="30"/>
  <c r="EB33" i="30"/>
  <c r="EC33" i="30"/>
  <c r="ED33" i="30"/>
  <c r="EE33" i="30"/>
  <c r="EF33" i="30"/>
  <c r="EG33" i="30"/>
  <c r="EH33" i="30"/>
  <c r="EI33" i="30"/>
  <c r="EJ33" i="30"/>
  <c r="EK33" i="30"/>
  <c r="EL33" i="30"/>
  <c r="CK34" i="30"/>
  <c r="CL34" i="30"/>
  <c r="CM34" i="30"/>
  <c r="CN34" i="30"/>
  <c r="CO34" i="30"/>
  <c r="CP34" i="30"/>
  <c r="CQ34" i="30"/>
  <c r="CR34" i="30"/>
  <c r="CS34" i="30"/>
  <c r="CT34" i="30"/>
  <c r="CU34" i="30"/>
  <c r="CV34" i="30"/>
  <c r="CW34" i="30"/>
  <c r="CX34" i="30"/>
  <c r="CY34" i="30"/>
  <c r="CZ34" i="30"/>
  <c r="DA34" i="30"/>
  <c r="DB34" i="30"/>
  <c r="DC34" i="30"/>
  <c r="DD34" i="30"/>
  <c r="DE34" i="30"/>
  <c r="DF34" i="30"/>
  <c r="DG34" i="30"/>
  <c r="DH34" i="30"/>
  <c r="DI34" i="30"/>
  <c r="DJ34" i="30"/>
  <c r="DK34" i="30"/>
  <c r="DL34" i="30"/>
  <c r="DM34" i="30"/>
  <c r="DN34" i="30"/>
  <c r="DO34" i="30"/>
  <c r="DP34" i="30"/>
  <c r="DQ34" i="30"/>
  <c r="DR34" i="30"/>
  <c r="DS34" i="30"/>
  <c r="DT34" i="30"/>
  <c r="DU34" i="30"/>
  <c r="DV34" i="30"/>
  <c r="DW34" i="30"/>
  <c r="DX34" i="30"/>
  <c r="DY34" i="30"/>
  <c r="DZ34" i="30"/>
  <c r="EA34" i="30"/>
  <c r="EB34" i="30"/>
  <c r="EC34" i="30"/>
  <c r="ED34" i="30"/>
  <c r="EE34" i="30"/>
  <c r="EF34" i="30"/>
  <c r="EG34" i="30"/>
  <c r="EH34" i="30"/>
  <c r="EI34" i="30"/>
  <c r="EJ34" i="30"/>
  <c r="EK34" i="30"/>
  <c r="EL34" i="30"/>
  <c r="CK35" i="30"/>
  <c r="CL35" i="30"/>
  <c r="CM35" i="30"/>
  <c r="CN35" i="30"/>
  <c r="CO35" i="30"/>
  <c r="CP35" i="30"/>
  <c r="CQ35" i="30"/>
  <c r="CR35" i="30"/>
  <c r="CS35" i="30"/>
  <c r="CT35" i="30"/>
  <c r="CU35" i="30"/>
  <c r="CV35" i="30"/>
  <c r="CW35" i="30"/>
  <c r="CX35" i="30"/>
  <c r="CY35" i="30"/>
  <c r="CZ35" i="30"/>
  <c r="DA35" i="30"/>
  <c r="DB35" i="30"/>
  <c r="DC35" i="30"/>
  <c r="DD35" i="30"/>
  <c r="DE35" i="30"/>
  <c r="DF35" i="30"/>
  <c r="DG35" i="30"/>
  <c r="DH35" i="30"/>
  <c r="DI35" i="30"/>
  <c r="DJ35" i="30"/>
  <c r="DK35" i="30"/>
  <c r="DL35" i="30"/>
  <c r="DM35" i="30"/>
  <c r="DN35" i="30"/>
  <c r="DO35" i="30"/>
  <c r="DP35" i="30"/>
  <c r="DQ35" i="30"/>
  <c r="DR35" i="30"/>
  <c r="DS35" i="30"/>
  <c r="DT35" i="30"/>
  <c r="DU35" i="30"/>
  <c r="DV35" i="30"/>
  <c r="DW35" i="30"/>
  <c r="DX35" i="30"/>
  <c r="DY35" i="30"/>
  <c r="DZ35" i="30"/>
  <c r="EA35" i="30"/>
  <c r="EB35" i="30"/>
  <c r="EC35" i="30"/>
  <c r="ED35" i="30"/>
  <c r="EE35" i="30"/>
  <c r="EF35" i="30"/>
  <c r="EG35" i="30"/>
  <c r="EH35" i="30"/>
  <c r="EI35" i="30"/>
  <c r="EJ35" i="30"/>
  <c r="EK35" i="30"/>
  <c r="EL35" i="30"/>
  <c r="CK36" i="30"/>
  <c r="CL36" i="30"/>
  <c r="CM36" i="30"/>
  <c r="CN36" i="30"/>
  <c r="CO36" i="30"/>
  <c r="CP36" i="30"/>
  <c r="CQ36" i="30"/>
  <c r="CR36" i="30"/>
  <c r="CS36" i="30"/>
  <c r="CT36" i="30"/>
  <c r="CU36" i="30"/>
  <c r="CV36" i="30"/>
  <c r="CW36" i="30"/>
  <c r="CX36" i="30"/>
  <c r="CY36" i="30"/>
  <c r="CZ36" i="30"/>
  <c r="DA36" i="30"/>
  <c r="DB36" i="30"/>
  <c r="DC36" i="30"/>
  <c r="DD36" i="30"/>
  <c r="DE36" i="30"/>
  <c r="DF36" i="30"/>
  <c r="DG36" i="30"/>
  <c r="DH36" i="30"/>
  <c r="DI36" i="30"/>
  <c r="DJ36" i="30"/>
  <c r="DK36" i="30"/>
  <c r="DL36" i="30"/>
  <c r="DM36" i="30"/>
  <c r="DN36" i="30"/>
  <c r="DO36" i="30"/>
  <c r="DP36" i="30"/>
  <c r="DQ36" i="30"/>
  <c r="DR36" i="30"/>
  <c r="DS36" i="30"/>
  <c r="DT36" i="30"/>
  <c r="DU36" i="30"/>
  <c r="DV36" i="30"/>
  <c r="DW36" i="30"/>
  <c r="DX36" i="30"/>
  <c r="DY36" i="30"/>
  <c r="DZ36" i="30"/>
  <c r="EA36" i="30"/>
  <c r="EB36" i="30"/>
  <c r="EC36" i="30"/>
  <c r="ED36" i="30"/>
  <c r="EE36" i="30"/>
  <c r="EF36" i="30"/>
  <c r="EG36" i="30"/>
  <c r="EH36" i="30"/>
  <c r="EI36" i="30"/>
  <c r="EJ36" i="30"/>
  <c r="EK36" i="30"/>
  <c r="EL36" i="30"/>
  <c r="CK37" i="30"/>
  <c r="CL37" i="30"/>
  <c r="CM37" i="30"/>
  <c r="CN37" i="30"/>
  <c r="CO37" i="30"/>
  <c r="CP37" i="30"/>
  <c r="CQ37" i="30"/>
  <c r="CR37" i="30"/>
  <c r="CS37" i="30"/>
  <c r="CT37" i="30"/>
  <c r="CU37" i="30"/>
  <c r="CV37" i="30"/>
  <c r="CW37" i="30"/>
  <c r="CX37" i="30"/>
  <c r="CY37" i="30"/>
  <c r="CZ37" i="30"/>
  <c r="DA37" i="30"/>
  <c r="DB37" i="30"/>
  <c r="DC37" i="30"/>
  <c r="DD37" i="30"/>
  <c r="DE37" i="30"/>
  <c r="DF37" i="30"/>
  <c r="DG37" i="30"/>
  <c r="DH37" i="30"/>
  <c r="DI37" i="30"/>
  <c r="DJ37" i="30"/>
  <c r="DK37" i="30"/>
  <c r="DL37" i="30"/>
  <c r="DM37" i="30"/>
  <c r="DN37" i="30"/>
  <c r="DO37" i="30"/>
  <c r="DP37" i="30"/>
  <c r="DQ37" i="30"/>
  <c r="DR37" i="30"/>
  <c r="DS37" i="30"/>
  <c r="DT37" i="30"/>
  <c r="DU37" i="30"/>
  <c r="DV37" i="30"/>
  <c r="DW37" i="30"/>
  <c r="DX37" i="30"/>
  <c r="DY37" i="30"/>
  <c r="DZ37" i="30"/>
  <c r="EA37" i="30"/>
  <c r="EB37" i="30"/>
  <c r="EC37" i="30"/>
  <c r="ED37" i="30"/>
  <c r="EE37" i="30"/>
  <c r="EF37" i="30"/>
  <c r="EG37" i="30"/>
  <c r="EH37" i="30"/>
  <c r="EI37" i="30"/>
  <c r="EJ37" i="30"/>
  <c r="EK37" i="30"/>
  <c r="EL37" i="30"/>
  <c r="CK38" i="30"/>
  <c r="CL38" i="30"/>
  <c r="CM38" i="30"/>
  <c r="CN38" i="30"/>
  <c r="CO38" i="30"/>
  <c r="CP38" i="30"/>
  <c r="CQ38" i="30"/>
  <c r="CR38" i="30"/>
  <c r="CS38" i="30"/>
  <c r="CT38" i="30"/>
  <c r="CU38" i="30"/>
  <c r="CV38" i="30"/>
  <c r="CW38" i="30"/>
  <c r="CX38" i="30"/>
  <c r="CY38" i="30"/>
  <c r="CZ38" i="30"/>
  <c r="DA38" i="30"/>
  <c r="DB38" i="30"/>
  <c r="DC38" i="30"/>
  <c r="DD38" i="30"/>
  <c r="DE38" i="30"/>
  <c r="DF38" i="30"/>
  <c r="DG38" i="30"/>
  <c r="DH38" i="30"/>
  <c r="DI38" i="30"/>
  <c r="DJ38" i="30"/>
  <c r="DK38" i="30"/>
  <c r="DL38" i="30"/>
  <c r="DM38" i="30"/>
  <c r="DN38" i="30"/>
  <c r="DO38" i="30"/>
  <c r="DP38" i="30"/>
  <c r="DQ38" i="30"/>
  <c r="DR38" i="30"/>
  <c r="DS38" i="30"/>
  <c r="DT38" i="30"/>
  <c r="DU38" i="30"/>
  <c r="DV38" i="30"/>
  <c r="DW38" i="30"/>
  <c r="DX38" i="30"/>
  <c r="DY38" i="30"/>
  <c r="DZ38" i="30"/>
  <c r="EA38" i="30"/>
  <c r="EB38" i="30"/>
  <c r="EC38" i="30"/>
  <c r="ED38" i="30"/>
  <c r="EE38" i="30"/>
  <c r="EF38" i="30"/>
  <c r="EG38" i="30"/>
  <c r="EH38" i="30"/>
  <c r="EI38" i="30"/>
  <c r="EJ38" i="30"/>
  <c r="EK38" i="30"/>
  <c r="EL38" i="30"/>
  <c r="CK39" i="30"/>
  <c r="CL39" i="30"/>
  <c r="CM39" i="30"/>
  <c r="CN39" i="30"/>
  <c r="CO39" i="30"/>
  <c r="CP39" i="30"/>
  <c r="CQ39" i="30"/>
  <c r="CR39" i="30"/>
  <c r="CS39" i="30"/>
  <c r="CT39" i="30"/>
  <c r="CU39" i="30"/>
  <c r="CV39" i="30"/>
  <c r="CW39" i="30"/>
  <c r="CX39" i="30"/>
  <c r="CY39" i="30"/>
  <c r="CZ39" i="30"/>
  <c r="DA39" i="30"/>
  <c r="DB39" i="30"/>
  <c r="DC39" i="30"/>
  <c r="DD39" i="30"/>
  <c r="DE39" i="30"/>
  <c r="DF39" i="30"/>
  <c r="DG39" i="30"/>
  <c r="DH39" i="30"/>
  <c r="DI39" i="30"/>
  <c r="DJ39" i="30"/>
  <c r="DK39" i="30"/>
  <c r="DL39" i="30"/>
  <c r="DM39" i="30"/>
  <c r="DN39" i="30"/>
  <c r="DO39" i="30"/>
  <c r="DP39" i="30"/>
  <c r="DQ39" i="30"/>
  <c r="DR39" i="30"/>
  <c r="DS39" i="30"/>
  <c r="DT39" i="30"/>
  <c r="DU39" i="30"/>
  <c r="DV39" i="30"/>
  <c r="DW39" i="30"/>
  <c r="DX39" i="30"/>
  <c r="DY39" i="30"/>
  <c r="DZ39" i="30"/>
  <c r="EA39" i="30"/>
  <c r="EB39" i="30"/>
  <c r="EC39" i="30"/>
  <c r="ED39" i="30"/>
  <c r="EE39" i="30"/>
  <c r="EF39" i="30"/>
  <c r="EG39" i="30"/>
  <c r="EH39" i="30"/>
  <c r="EI39" i="30"/>
  <c r="EJ39" i="30"/>
  <c r="EK39" i="30"/>
  <c r="EL39" i="30"/>
  <c r="CK40" i="30"/>
  <c r="CL40" i="30"/>
  <c r="CM40" i="30"/>
  <c r="CN40" i="30"/>
  <c r="CO40" i="30"/>
  <c r="CP40" i="30"/>
  <c r="CQ40" i="30"/>
  <c r="CR40" i="30"/>
  <c r="CS40" i="30"/>
  <c r="CT40" i="30"/>
  <c r="CU40" i="30"/>
  <c r="CV40" i="30"/>
  <c r="CW40" i="30"/>
  <c r="CX40" i="30"/>
  <c r="CY40" i="30"/>
  <c r="CZ40" i="30"/>
  <c r="DA40" i="30"/>
  <c r="DB40" i="30"/>
  <c r="DC40" i="30"/>
  <c r="DD40" i="30"/>
  <c r="DE40" i="30"/>
  <c r="DF40" i="30"/>
  <c r="DG40" i="30"/>
  <c r="DH40" i="30"/>
  <c r="DI40" i="30"/>
  <c r="DJ40" i="30"/>
  <c r="DK40" i="30"/>
  <c r="DL40" i="30"/>
  <c r="DM40" i="30"/>
  <c r="DN40" i="30"/>
  <c r="DO40" i="30"/>
  <c r="DP40" i="30"/>
  <c r="DQ40" i="30"/>
  <c r="DR40" i="30"/>
  <c r="DS40" i="30"/>
  <c r="DT40" i="30"/>
  <c r="DU40" i="30"/>
  <c r="DV40" i="30"/>
  <c r="DW40" i="30"/>
  <c r="DX40" i="30"/>
  <c r="DY40" i="30"/>
  <c r="DZ40" i="30"/>
  <c r="EA40" i="30"/>
  <c r="EB40" i="30"/>
  <c r="EC40" i="30"/>
  <c r="ED40" i="30"/>
  <c r="EE40" i="30"/>
  <c r="EF40" i="30"/>
  <c r="EG40" i="30"/>
  <c r="EH40" i="30"/>
  <c r="EI40" i="30"/>
  <c r="EJ40" i="30"/>
  <c r="EK40" i="30"/>
  <c r="EL40" i="30"/>
  <c r="CK41" i="30"/>
  <c r="CL41" i="30"/>
  <c r="CM41" i="30"/>
  <c r="CN41" i="30"/>
  <c r="CO41" i="30"/>
  <c r="CP41" i="30"/>
  <c r="CQ41" i="30"/>
  <c r="CR41" i="30"/>
  <c r="CS41" i="30"/>
  <c r="CT41" i="30"/>
  <c r="CU41" i="30"/>
  <c r="CV41" i="30"/>
  <c r="CW41" i="30"/>
  <c r="CX41" i="30"/>
  <c r="CY41" i="30"/>
  <c r="CZ41" i="30"/>
  <c r="DA41" i="30"/>
  <c r="DB41" i="30"/>
  <c r="DC41" i="30"/>
  <c r="DD41" i="30"/>
  <c r="DE41" i="30"/>
  <c r="DF41" i="30"/>
  <c r="DG41" i="30"/>
  <c r="DH41" i="30"/>
  <c r="DI41" i="30"/>
  <c r="DJ41" i="30"/>
  <c r="DK41" i="30"/>
  <c r="DL41" i="30"/>
  <c r="DM41" i="30"/>
  <c r="DN41" i="30"/>
  <c r="DO41" i="30"/>
  <c r="DP41" i="30"/>
  <c r="DQ41" i="30"/>
  <c r="DR41" i="30"/>
  <c r="DS41" i="30"/>
  <c r="DT41" i="30"/>
  <c r="DU41" i="30"/>
  <c r="DV41" i="30"/>
  <c r="DW41" i="30"/>
  <c r="DX41" i="30"/>
  <c r="DY41" i="30"/>
  <c r="DZ41" i="30"/>
  <c r="EA41" i="30"/>
  <c r="EB41" i="30"/>
  <c r="EC41" i="30"/>
  <c r="ED41" i="30"/>
  <c r="EE41" i="30"/>
  <c r="EF41" i="30"/>
  <c r="EG41" i="30"/>
  <c r="EH41" i="30"/>
  <c r="EI41" i="30"/>
  <c r="EJ41" i="30"/>
  <c r="EK41" i="30"/>
  <c r="EL41" i="30"/>
  <c r="CK42" i="30"/>
  <c r="CL42" i="30"/>
  <c r="CM42" i="30"/>
  <c r="CN42" i="30"/>
  <c r="CO42" i="30"/>
  <c r="CP42" i="30"/>
  <c r="CQ42" i="30"/>
  <c r="CR42" i="30"/>
  <c r="CS42" i="30"/>
  <c r="CT42" i="30"/>
  <c r="CU42" i="30"/>
  <c r="CV42" i="30"/>
  <c r="CW42" i="30"/>
  <c r="CX42" i="30"/>
  <c r="CY42" i="30"/>
  <c r="CZ42" i="30"/>
  <c r="DA42" i="30"/>
  <c r="DB42" i="30"/>
  <c r="DC42" i="30"/>
  <c r="DD42" i="30"/>
  <c r="DE42" i="30"/>
  <c r="DF42" i="30"/>
  <c r="DG42" i="30"/>
  <c r="DH42" i="30"/>
  <c r="DI42" i="30"/>
  <c r="DJ42" i="30"/>
  <c r="DK42" i="30"/>
  <c r="DL42" i="30"/>
  <c r="DM42" i="30"/>
  <c r="DN42" i="30"/>
  <c r="DO42" i="30"/>
  <c r="DP42" i="30"/>
  <c r="DQ42" i="30"/>
  <c r="DR42" i="30"/>
  <c r="DS42" i="30"/>
  <c r="DT42" i="30"/>
  <c r="DU42" i="30"/>
  <c r="DV42" i="30"/>
  <c r="DW42" i="30"/>
  <c r="DX42" i="30"/>
  <c r="DY42" i="30"/>
  <c r="DZ42" i="30"/>
  <c r="EA42" i="30"/>
  <c r="EB42" i="30"/>
  <c r="EC42" i="30"/>
  <c r="ED42" i="30"/>
  <c r="EE42" i="30"/>
  <c r="EF42" i="30"/>
  <c r="EG42" i="30"/>
  <c r="EH42" i="30"/>
  <c r="EI42" i="30"/>
  <c r="EJ42" i="30"/>
  <c r="EK42" i="30"/>
  <c r="EL42" i="30"/>
  <c r="CK43" i="30"/>
  <c r="CL43" i="30"/>
  <c r="CM43" i="30"/>
  <c r="CN43" i="30"/>
  <c r="CO43" i="30"/>
  <c r="CP43" i="30"/>
  <c r="CQ43" i="30"/>
  <c r="CR43" i="30"/>
  <c r="CS43" i="30"/>
  <c r="CT43" i="30"/>
  <c r="CU43" i="30"/>
  <c r="CV43" i="30"/>
  <c r="CW43" i="30"/>
  <c r="CX43" i="30"/>
  <c r="CY43" i="30"/>
  <c r="CZ43" i="30"/>
  <c r="DA43" i="30"/>
  <c r="DB43" i="30"/>
  <c r="DC43" i="30"/>
  <c r="DD43" i="30"/>
  <c r="DE43" i="30"/>
  <c r="DF43" i="30"/>
  <c r="DG43" i="30"/>
  <c r="DH43" i="30"/>
  <c r="DI43" i="30"/>
  <c r="DJ43" i="30"/>
  <c r="DK43" i="30"/>
  <c r="DL43" i="30"/>
  <c r="DM43" i="30"/>
  <c r="DN43" i="30"/>
  <c r="DO43" i="30"/>
  <c r="DP43" i="30"/>
  <c r="DQ43" i="30"/>
  <c r="DR43" i="30"/>
  <c r="DS43" i="30"/>
  <c r="DT43" i="30"/>
  <c r="DU43" i="30"/>
  <c r="DV43" i="30"/>
  <c r="DW43" i="30"/>
  <c r="DX43" i="30"/>
  <c r="DY43" i="30"/>
  <c r="DZ43" i="30"/>
  <c r="EA43" i="30"/>
  <c r="EB43" i="30"/>
  <c r="EC43" i="30"/>
  <c r="ED43" i="30"/>
  <c r="EE43" i="30"/>
  <c r="EF43" i="30"/>
  <c r="EG43" i="30"/>
  <c r="EH43" i="30"/>
  <c r="EI43" i="30"/>
  <c r="EJ43" i="30"/>
  <c r="EK43" i="30"/>
  <c r="EL43" i="30"/>
  <c r="CK44" i="30"/>
  <c r="CL44" i="30"/>
  <c r="CM44" i="30"/>
  <c r="CN44" i="30"/>
  <c r="CO44" i="30"/>
  <c r="CP44" i="30"/>
  <c r="CQ44" i="30"/>
  <c r="CR44" i="30"/>
  <c r="CS44" i="30"/>
  <c r="CT44" i="30"/>
  <c r="CU44" i="30"/>
  <c r="CV44" i="30"/>
  <c r="CW44" i="30"/>
  <c r="CX44" i="30"/>
  <c r="CY44" i="30"/>
  <c r="CZ44" i="30"/>
  <c r="DA44" i="30"/>
  <c r="DB44" i="30"/>
  <c r="DC44" i="30"/>
  <c r="DD44" i="30"/>
  <c r="DE44" i="30"/>
  <c r="DF44" i="30"/>
  <c r="DG44" i="30"/>
  <c r="DH44" i="30"/>
  <c r="DI44" i="30"/>
  <c r="DJ44" i="30"/>
  <c r="DK44" i="30"/>
  <c r="DL44" i="30"/>
  <c r="DM44" i="30"/>
  <c r="DN44" i="30"/>
  <c r="DO44" i="30"/>
  <c r="DP44" i="30"/>
  <c r="DQ44" i="30"/>
  <c r="DR44" i="30"/>
  <c r="DS44" i="30"/>
  <c r="DT44" i="30"/>
  <c r="DU44" i="30"/>
  <c r="DV44" i="30"/>
  <c r="DW44" i="30"/>
  <c r="DX44" i="30"/>
  <c r="DY44" i="30"/>
  <c r="DZ44" i="30"/>
  <c r="EA44" i="30"/>
  <c r="EB44" i="30"/>
  <c r="EC44" i="30"/>
  <c r="ED44" i="30"/>
  <c r="EE44" i="30"/>
  <c r="EF44" i="30"/>
  <c r="EG44" i="30"/>
  <c r="EH44" i="30"/>
  <c r="EI44" i="30"/>
  <c r="EJ44" i="30"/>
  <c r="EK44" i="30"/>
  <c r="EL44" i="30"/>
  <c r="CK45" i="30"/>
  <c r="CL45" i="30"/>
  <c r="CM45" i="30"/>
  <c r="CN45" i="30"/>
  <c r="CO45" i="30"/>
  <c r="CP45" i="30"/>
  <c r="CQ45" i="30"/>
  <c r="CR45" i="30"/>
  <c r="CS45" i="30"/>
  <c r="CT45" i="30"/>
  <c r="CU45" i="30"/>
  <c r="CV45" i="30"/>
  <c r="CW45" i="30"/>
  <c r="CX45" i="30"/>
  <c r="CY45" i="30"/>
  <c r="CZ45" i="30"/>
  <c r="DA45" i="30"/>
  <c r="DB45" i="30"/>
  <c r="DC45" i="30"/>
  <c r="DD45" i="30"/>
  <c r="DE45" i="30"/>
  <c r="DF45" i="30"/>
  <c r="DG45" i="30"/>
  <c r="DH45" i="30"/>
  <c r="DI45" i="30"/>
  <c r="DJ45" i="30"/>
  <c r="DK45" i="30"/>
  <c r="DL45" i="30"/>
  <c r="DM45" i="30"/>
  <c r="DN45" i="30"/>
  <c r="DO45" i="30"/>
  <c r="DP45" i="30"/>
  <c r="DQ45" i="30"/>
  <c r="DR45" i="30"/>
  <c r="DS45" i="30"/>
  <c r="DT45" i="30"/>
  <c r="DU45" i="30"/>
  <c r="DV45" i="30"/>
  <c r="DW45" i="30"/>
  <c r="DX45" i="30"/>
  <c r="DY45" i="30"/>
  <c r="DZ45" i="30"/>
  <c r="EA45" i="30"/>
  <c r="EB45" i="30"/>
  <c r="EC45" i="30"/>
  <c r="ED45" i="30"/>
  <c r="EE45" i="30"/>
  <c r="EF45" i="30"/>
  <c r="EG45" i="30"/>
  <c r="EH45" i="30"/>
  <c r="EI45" i="30"/>
  <c r="EJ45" i="30"/>
  <c r="EK45" i="30"/>
  <c r="EL45" i="30"/>
  <c r="CK46" i="30"/>
  <c r="CL46" i="30"/>
  <c r="CM46" i="30"/>
  <c r="CN46" i="30"/>
  <c r="CO46" i="30"/>
  <c r="CP46" i="30"/>
  <c r="CQ46" i="30"/>
  <c r="CR46" i="30"/>
  <c r="CS46" i="30"/>
  <c r="CT46" i="30"/>
  <c r="CU46" i="30"/>
  <c r="CV46" i="30"/>
  <c r="CW46" i="30"/>
  <c r="CX46" i="30"/>
  <c r="CY46" i="30"/>
  <c r="CZ46" i="30"/>
  <c r="DA46" i="30"/>
  <c r="DB46" i="30"/>
  <c r="DC46" i="30"/>
  <c r="DD46" i="30"/>
  <c r="DE46" i="30"/>
  <c r="DF46" i="30"/>
  <c r="DG46" i="30"/>
  <c r="DH46" i="30"/>
  <c r="DI46" i="30"/>
  <c r="DJ46" i="30"/>
  <c r="DK46" i="30"/>
  <c r="DL46" i="30"/>
  <c r="DM46" i="30"/>
  <c r="DN46" i="30"/>
  <c r="DO46" i="30"/>
  <c r="DP46" i="30"/>
  <c r="DQ46" i="30"/>
  <c r="DR46" i="30"/>
  <c r="DS46" i="30"/>
  <c r="DT46" i="30"/>
  <c r="DU46" i="30"/>
  <c r="DV46" i="30"/>
  <c r="DW46" i="30"/>
  <c r="DX46" i="30"/>
  <c r="DY46" i="30"/>
  <c r="DZ46" i="30"/>
  <c r="EA46" i="30"/>
  <c r="EB46" i="30"/>
  <c r="EC46" i="30"/>
  <c r="ED46" i="30"/>
  <c r="EE46" i="30"/>
  <c r="EF46" i="30"/>
  <c r="EG46" i="30"/>
  <c r="EH46" i="30"/>
  <c r="EI46" i="30"/>
  <c r="EJ46" i="30"/>
  <c r="EK46" i="30"/>
  <c r="EL46" i="30"/>
  <c r="CK47" i="30"/>
  <c r="CL47" i="30"/>
  <c r="CM47" i="30"/>
  <c r="CN47" i="30"/>
  <c r="CO47" i="30"/>
  <c r="CP47" i="30"/>
  <c r="CQ47" i="30"/>
  <c r="CR47" i="30"/>
  <c r="CS47" i="30"/>
  <c r="CT47" i="30"/>
  <c r="CU47" i="30"/>
  <c r="CV47" i="30"/>
  <c r="CW47" i="30"/>
  <c r="CX47" i="30"/>
  <c r="CY47" i="30"/>
  <c r="CZ47" i="30"/>
  <c r="DA47" i="30"/>
  <c r="DB47" i="30"/>
  <c r="DC47" i="30"/>
  <c r="DD47" i="30"/>
  <c r="DE47" i="30"/>
  <c r="DF47" i="30"/>
  <c r="DG47" i="30"/>
  <c r="DH47" i="30"/>
  <c r="DI47" i="30"/>
  <c r="DJ47" i="30"/>
  <c r="DK47" i="30"/>
  <c r="DL47" i="30"/>
  <c r="DM47" i="30"/>
  <c r="DN47" i="30"/>
  <c r="DO47" i="30"/>
  <c r="DP47" i="30"/>
  <c r="DQ47" i="30"/>
  <c r="DR47" i="30"/>
  <c r="DS47" i="30"/>
  <c r="DT47" i="30"/>
  <c r="DU47" i="30"/>
  <c r="DV47" i="30"/>
  <c r="DW47" i="30"/>
  <c r="DX47" i="30"/>
  <c r="DY47" i="30"/>
  <c r="DZ47" i="30"/>
  <c r="EA47" i="30"/>
  <c r="EB47" i="30"/>
  <c r="EC47" i="30"/>
  <c r="ED47" i="30"/>
  <c r="EE47" i="30"/>
  <c r="EF47" i="30"/>
  <c r="EG47" i="30"/>
  <c r="EH47" i="30"/>
  <c r="EI47" i="30"/>
  <c r="EJ47" i="30"/>
  <c r="EK47" i="30"/>
  <c r="EL47" i="30"/>
  <c r="CK48" i="30"/>
  <c r="CL48" i="30"/>
  <c r="CM48" i="30"/>
  <c r="CN48" i="30"/>
  <c r="CO48" i="30"/>
  <c r="CP48" i="30"/>
  <c r="CQ48" i="30"/>
  <c r="CR48" i="30"/>
  <c r="CS48" i="30"/>
  <c r="CT48" i="30"/>
  <c r="CU48" i="30"/>
  <c r="CV48" i="30"/>
  <c r="CW48" i="30"/>
  <c r="CX48" i="30"/>
  <c r="CY48" i="30"/>
  <c r="CZ48" i="30"/>
  <c r="DA48" i="30"/>
  <c r="DB48" i="30"/>
  <c r="DC48" i="30"/>
  <c r="DD48" i="30"/>
  <c r="DE48" i="30"/>
  <c r="DF48" i="30"/>
  <c r="DG48" i="30"/>
  <c r="DH48" i="30"/>
  <c r="DI48" i="30"/>
  <c r="DJ48" i="30"/>
  <c r="DK48" i="30"/>
  <c r="DL48" i="30"/>
  <c r="DM48" i="30"/>
  <c r="DN48" i="30"/>
  <c r="DO48" i="30"/>
  <c r="DP48" i="30"/>
  <c r="DQ48" i="30"/>
  <c r="DR48" i="30"/>
  <c r="DS48" i="30"/>
  <c r="DT48" i="30"/>
  <c r="DU48" i="30"/>
  <c r="DV48" i="30"/>
  <c r="DW48" i="30"/>
  <c r="DX48" i="30"/>
  <c r="DY48" i="30"/>
  <c r="DZ48" i="30"/>
  <c r="EA48" i="30"/>
  <c r="EB48" i="30"/>
  <c r="EC48" i="30"/>
  <c r="ED48" i="30"/>
  <c r="EE48" i="30"/>
  <c r="EF48" i="30"/>
  <c r="EG48" i="30"/>
  <c r="EH48" i="30"/>
  <c r="EI48" i="30"/>
  <c r="EJ48" i="30"/>
  <c r="EK48" i="30"/>
  <c r="EL48" i="30"/>
  <c r="CK49" i="30"/>
  <c r="CL49" i="30"/>
  <c r="CM49" i="30"/>
  <c r="CN49" i="30"/>
  <c r="CO49" i="30"/>
  <c r="CP49" i="30"/>
  <c r="CQ49" i="30"/>
  <c r="CR49" i="30"/>
  <c r="CS49" i="30"/>
  <c r="CT49" i="30"/>
  <c r="CU49" i="30"/>
  <c r="CV49" i="30"/>
  <c r="CW49" i="30"/>
  <c r="CX49" i="30"/>
  <c r="CY49" i="30"/>
  <c r="CZ49" i="30"/>
  <c r="DA49" i="30"/>
  <c r="DB49" i="30"/>
  <c r="DC49" i="30"/>
  <c r="DD49" i="30"/>
  <c r="DE49" i="30"/>
  <c r="DF49" i="30"/>
  <c r="DG49" i="30"/>
  <c r="DH49" i="30"/>
  <c r="DI49" i="30"/>
  <c r="DJ49" i="30"/>
  <c r="DK49" i="30"/>
  <c r="DL49" i="30"/>
  <c r="DM49" i="30"/>
  <c r="DN49" i="30"/>
  <c r="DO49" i="30"/>
  <c r="DP49" i="30"/>
  <c r="DQ49" i="30"/>
  <c r="DR49" i="30"/>
  <c r="DS49" i="30"/>
  <c r="DT49" i="30"/>
  <c r="DU49" i="30"/>
  <c r="DV49" i="30"/>
  <c r="DW49" i="30"/>
  <c r="DX49" i="30"/>
  <c r="DY49" i="30"/>
  <c r="DZ49" i="30"/>
  <c r="EA49" i="30"/>
  <c r="EB49" i="30"/>
  <c r="EC49" i="30"/>
  <c r="ED49" i="30"/>
  <c r="EE49" i="30"/>
  <c r="EF49" i="30"/>
  <c r="EG49" i="30"/>
  <c r="EH49" i="30"/>
  <c r="EI49" i="30"/>
  <c r="EJ49" i="30"/>
  <c r="EK49" i="30"/>
  <c r="EL49" i="30"/>
  <c r="CK50" i="30"/>
  <c r="CL50" i="30"/>
  <c r="CM50" i="30"/>
  <c r="CN50" i="30"/>
  <c r="CO50" i="30"/>
  <c r="CP50" i="30"/>
  <c r="CQ50" i="30"/>
  <c r="CR50" i="30"/>
  <c r="CS50" i="30"/>
  <c r="CT50" i="30"/>
  <c r="CU50" i="30"/>
  <c r="CV50" i="30"/>
  <c r="CW50" i="30"/>
  <c r="CX50" i="30"/>
  <c r="CY50" i="30"/>
  <c r="CZ50" i="30"/>
  <c r="DA50" i="30"/>
  <c r="DB50" i="30"/>
  <c r="DC50" i="30"/>
  <c r="DD50" i="30"/>
  <c r="DE50" i="30"/>
  <c r="DF50" i="30"/>
  <c r="DG50" i="30"/>
  <c r="DH50" i="30"/>
  <c r="DI50" i="30"/>
  <c r="DJ50" i="30"/>
  <c r="DK50" i="30"/>
  <c r="DL50" i="30"/>
  <c r="DM50" i="30"/>
  <c r="DN50" i="30"/>
  <c r="DO50" i="30"/>
  <c r="DP50" i="30"/>
  <c r="DQ50" i="30"/>
  <c r="DR50" i="30"/>
  <c r="DS50" i="30"/>
  <c r="DT50" i="30"/>
  <c r="DU50" i="30"/>
  <c r="DV50" i="30"/>
  <c r="DW50" i="30"/>
  <c r="DX50" i="30"/>
  <c r="DY50" i="30"/>
  <c r="DZ50" i="30"/>
  <c r="EA50" i="30"/>
  <c r="EB50" i="30"/>
  <c r="EC50" i="30"/>
  <c r="ED50" i="30"/>
  <c r="EE50" i="30"/>
  <c r="EF50" i="30"/>
  <c r="EG50" i="30"/>
  <c r="EH50" i="30"/>
  <c r="EI50" i="30"/>
  <c r="EJ50" i="30"/>
  <c r="EK50" i="30"/>
  <c r="EL50" i="30"/>
  <c r="CK51" i="30"/>
  <c r="CL51" i="30"/>
  <c r="CM51" i="30"/>
  <c r="CN51" i="30"/>
  <c r="CO51" i="30"/>
  <c r="CP51" i="30"/>
  <c r="CQ51" i="30"/>
  <c r="CR51" i="30"/>
  <c r="CS51" i="30"/>
  <c r="CT51" i="30"/>
  <c r="CU51" i="30"/>
  <c r="CV51" i="30"/>
  <c r="CW51" i="30"/>
  <c r="CX51" i="30"/>
  <c r="CY51" i="30"/>
  <c r="CZ51" i="30"/>
  <c r="DA51" i="30"/>
  <c r="DB51" i="30"/>
  <c r="DC51" i="30"/>
  <c r="DD51" i="30"/>
  <c r="DE51" i="30"/>
  <c r="DF51" i="30"/>
  <c r="DG51" i="30"/>
  <c r="DH51" i="30"/>
  <c r="DI51" i="30"/>
  <c r="DJ51" i="30"/>
  <c r="DK51" i="30"/>
  <c r="DL51" i="30"/>
  <c r="DM51" i="30"/>
  <c r="DN51" i="30"/>
  <c r="DO51" i="30"/>
  <c r="DP51" i="30"/>
  <c r="DQ51" i="30"/>
  <c r="DR51" i="30"/>
  <c r="DS51" i="30"/>
  <c r="DT51" i="30"/>
  <c r="DU51" i="30"/>
  <c r="DV51" i="30"/>
  <c r="DW51" i="30"/>
  <c r="DX51" i="30"/>
  <c r="DY51" i="30"/>
  <c r="DZ51" i="30"/>
  <c r="EA51" i="30"/>
  <c r="EB51" i="30"/>
  <c r="EC51" i="30"/>
  <c r="ED51" i="30"/>
  <c r="EE51" i="30"/>
  <c r="EF51" i="30"/>
  <c r="EG51" i="30"/>
  <c r="EH51" i="30"/>
  <c r="EI51" i="30"/>
  <c r="EJ51" i="30"/>
  <c r="EK51" i="30"/>
  <c r="EL51" i="30"/>
  <c r="CK52" i="30"/>
  <c r="CL52" i="30"/>
  <c r="CM52" i="30"/>
  <c r="CN52" i="30"/>
  <c r="CO52" i="30"/>
  <c r="CP52" i="30"/>
  <c r="CQ52" i="30"/>
  <c r="CR52" i="30"/>
  <c r="CS52" i="30"/>
  <c r="CT52" i="30"/>
  <c r="CU52" i="30"/>
  <c r="CV52" i="30"/>
  <c r="CW52" i="30"/>
  <c r="CX52" i="30"/>
  <c r="CY52" i="30"/>
  <c r="CZ52" i="30"/>
  <c r="DA52" i="30"/>
  <c r="DB52" i="30"/>
  <c r="DC52" i="30"/>
  <c r="DD52" i="30"/>
  <c r="DE52" i="30"/>
  <c r="DF52" i="30"/>
  <c r="DG52" i="30"/>
  <c r="DH52" i="30"/>
  <c r="DI52" i="30"/>
  <c r="DJ52" i="30"/>
  <c r="DK52" i="30"/>
  <c r="DL52" i="30"/>
  <c r="DM52" i="30"/>
  <c r="DN52" i="30"/>
  <c r="DO52" i="30"/>
  <c r="DP52" i="30"/>
  <c r="DQ52" i="30"/>
  <c r="DR52" i="30"/>
  <c r="DS52" i="30"/>
  <c r="DT52" i="30"/>
  <c r="DU52" i="30"/>
  <c r="DV52" i="30"/>
  <c r="DW52" i="30"/>
  <c r="DX52" i="30"/>
  <c r="DY52" i="30"/>
  <c r="DZ52" i="30"/>
  <c r="EA52" i="30"/>
  <c r="EB52" i="30"/>
  <c r="EC52" i="30"/>
  <c r="ED52" i="30"/>
  <c r="EE52" i="30"/>
  <c r="EF52" i="30"/>
  <c r="EG52" i="30"/>
  <c r="EH52" i="30"/>
  <c r="EI52" i="30"/>
  <c r="EJ52" i="30"/>
  <c r="EK52" i="30"/>
  <c r="EL52" i="30"/>
  <c r="CK53" i="30"/>
  <c r="CL53" i="30"/>
  <c r="CM53" i="30"/>
  <c r="CN53" i="30"/>
  <c r="CO53" i="30"/>
  <c r="CP53" i="30"/>
  <c r="CQ53" i="30"/>
  <c r="CR53" i="30"/>
  <c r="CS53" i="30"/>
  <c r="CT53" i="30"/>
  <c r="CU53" i="30"/>
  <c r="CV53" i="30"/>
  <c r="CW53" i="30"/>
  <c r="CX53" i="30"/>
  <c r="CY53" i="30"/>
  <c r="CZ53" i="30"/>
  <c r="DA53" i="30"/>
  <c r="DB53" i="30"/>
  <c r="DC53" i="30"/>
  <c r="DD53" i="30"/>
  <c r="DE53" i="30"/>
  <c r="DF53" i="30"/>
  <c r="DG53" i="30"/>
  <c r="DH53" i="30"/>
  <c r="DI53" i="30"/>
  <c r="DJ53" i="30"/>
  <c r="DK53" i="30"/>
  <c r="DL53" i="30"/>
  <c r="DM53" i="30"/>
  <c r="DN53" i="30"/>
  <c r="DO53" i="30"/>
  <c r="DP53" i="30"/>
  <c r="DQ53" i="30"/>
  <c r="DR53" i="30"/>
  <c r="DS53" i="30"/>
  <c r="DT53" i="30"/>
  <c r="DU53" i="30"/>
  <c r="DV53" i="30"/>
  <c r="DW53" i="30"/>
  <c r="DX53" i="30"/>
  <c r="DY53" i="30"/>
  <c r="DZ53" i="30"/>
  <c r="EA53" i="30"/>
  <c r="EB53" i="30"/>
  <c r="EC53" i="30"/>
  <c r="ED53" i="30"/>
  <c r="EE53" i="30"/>
  <c r="EF53" i="30"/>
  <c r="EG53" i="30"/>
  <c r="EH53" i="30"/>
  <c r="EI53" i="30"/>
  <c r="EJ53" i="30"/>
  <c r="EK53" i="30"/>
  <c r="EL53" i="30"/>
  <c r="CK54" i="30"/>
  <c r="CL54" i="30"/>
  <c r="CM54" i="30"/>
  <c r="CN54" i="30"/>
  <c r="CO54" i="30"/>
  <c r="CP54" i="30"/>
  <c r="CQ54" i="30"/>
  <c r="CR54" i="30"/>
  <c r="CS54" i="30"/>
  <c r="CT54" i="30"/>
  <c r="CU54" i="30"/>
  <c r="CV54" i="30"/>
  <c r="CW54" i="30"/>
  <c r="CX54" i="30"/>
  <c r="CY54" i="30"/>
  <c r="CZ54" i="30"/>
  <c r="DA54" i="30"/>
  <c r="DB54" i="30"/>
  <c r="DC54" i="30"/>
  <c r="DD54" i="30"/>
  <c r="DE54" i="30"/>
  <c r="DF54" i="30"/>
  <c r="DG54" i="30"/>
  <c r="DH54" i="30"/>
  <c r="DI54" i="30"/>
  <c r="DJ54" i="30"/>
  <c r="DK54" i="30"/>
  <c r="DL54" i="30"/>
  <c r="DM54" i="30"/>
  <c r="DN54" i="30"/>
  <c r="DO54" i="30"/>
  <c r="DP54" i="30"/>
  <c r="DQ54" i="30"/>
  <c r="DR54" i="30"/>
  <c r="DS54" i="30"/>
  <c r="DT54" i="30"/>
  <c r="DU54" i="30"/>
  <c r="DV54" i="30"/>
  <c r="DW54" i="30"/>
  <c r="DX54" i="30"/>
  <c r="DY54" i="30"/>
  <c r="DZ54" i="30"/>
  <c r="EA54" i="30"/>
  <c r="EB54" i="30"/>
  <c r="EC54" i="30"/>
  <c r="ED54" i="30"/>
  <c r="EE54" i="30"/>
  <c r="EF54" i="30"/>
  <c r="EG54" i="30"/>
  <c r="EH54" i="30"/>
  <c r="EI54" i="30"/>
  <c r="EJ54" i="30"/>
  <c r="EK54" i="30"/>
  <c r="EL54" i="30"/>
  <c r="CK55" i="30"/>
  <c r="CL55" i="30"/>
  <c r="CM55" i="30"/>
  <c r="CN55" i="30"/>
  <c r="CO55" i="30"/>
  <c r="CP55" i="30"/>
  <c r="CQ55" i="30"/>
  <c r="CR55" i="30"/>
  <c r="CS55" i="30"/>
  <c r="CT55" i="30"/>
  <c r="CU55" i="30"/>
  <c r="CV55" i="30"/>
  <c r="CW55" i="30"/>
  <c r="CX55" i="30"/>
  <c r="CY55" i="30"/>
  <c r="CZ55" i="30"/>
  <c r="DA55" i="30"/>
  <c r="DB55" i="30"/>
  <c r="DC55" i="30"/>
  <c r="DD55" i="30"/>
  <c r="DE55" i="30"/>
  <c r="DF55" i="30"/>
  <c r="DG55" i="30"/>
  <c r="DH55" i="30"/>
  <c r="DI55" i="30"/>
  <c r="DJ55" i="30"/>
  <c r="DK55" i="30"/>
  <c r="DL55" i="30"/>
  <c r="DM55" i="30"/>
  <c r="DN55" i="30"/>
  <c r="DO55" i="30"/>
  <c r="DP55" i="30"/>
  <c r="DQ55" i="30"/>
  <c r="DR55" i="30"/>
  <c r="DS55" i="30"/>
  <c r="DT55" i="30"/>
  <c r="DU55" i="30"/>
  <c r="DV55" i="30"/>
  <c r="DW55" i="30"/>
  <c r="DX55" i="30"/>
  <c r="DY55" i="30"/>
  <c r="DZ55" i="30"/>
  <c r="EA55" i="30"/>
  <c r="EB55" i="30"/>
  <c r="EC55" i="30"/>
  <c r="ED55" i="30"/>
  <c r="EE55" i="30"/>
  <c r="EF55" i="30"/>
  <c r="EG55" i="30"/>
  <c r="EH55" i="30"/>
  <c r="EI55" i="30"/>
  <c r="EJ55" i="30"/>
  <c r="EK55" i="30"/>
  <c r="EL55" i="30"/>
  <c r="CK56" i="30"/>
  <c r="CL56" i="30"/>
  <c r="CM56" i="30"/>
  <c r="CN56" i="30"/>
  <c r="CO56" i="30"/>
  <c r="CP56" i="30"/>
  <c r="CQ56" i="30"/>
  <c r="CR56" i="30"/>
  <c r="CS56" i="30"/>
  <c r="CT56" i="30"/>
  <c r="CU56" i="30"/>
  <c r="CV56" i="30"/>
  <c r="CW56" i="30"/>
  <c r="CX56" i="30"/>
  <c r="CY56" i="30"/>
  <c r="CZ56" i="30"/>
  <c r="DA56" i="30"/>
  <c r="DB56" i="30"/>
  <c r="DC56" i="30"/>
  <c r="DD56" i="30"/>
  <c r="DE56" i="30"/>
  <c r="DF56" i="30"/>
  <c r="DG56" i="30"/>
  <c r="DH56" i="30"/>
  <c r="DI56" i="30"/>
  <c r="DJ56" i="30"/>
  <c r="DK56" i="30"/>
  <c r="DL56" i="30"/>
  <c r="DM56" i="30"/>
  <c r="DN56" i="30"/>
  <c r="DO56" i="30"/>
  <c r="DP56" i="30"/>
  <c r="DQ56" i="30"/>
  <c r="DR56" i="30"/>
  <c r="DS56" i="30"/>
  <c r="DT56" i="30"/>
  <c r="DU56" i="30"/>
  <c r="DV56" i="30"/>
  <c r="DW56" i="30"/>
  <c r="DX56" i="30"/>
  <c r="DY56" i="30"/>
  <c r="DZ56" i="30"/>
  <c r="EA56" i="30"/>
  <c r="EB56" i="30"/>
  <c r="EC56" i="30"/>
  <c r="ED56" i="30"/>
  <c r="EE56" i="30"/>
  <c r="EF56" i="30"/>
  <c r="EG56" i="30"/>
  <c r="EH56" i="30"/>
  <c r="EI56" i="30"/>
  <c r="EJ56" i="30"/>
  <c r="EK56" i="30"/>
  <c r="EL56" i="30"/>
  <c r="CK57" i="30"/>
  <c r="CL57" i="30"/>
  <c r="CM57" i="30"/>
  <c r="CN57" i="30"/>
  <c r="CO57" i="30"/>
  <c r="CP57" i="30"/>
  <c r="CQ57" i="30"/>
  <c r="CR57" i="30"/>
  <c r="CS57" i="30"/>
  <c r="CT57" i="30"/>
  <c r="CU57" i="30"/>
  <c r="CV57" i="30"/>
  <c r="CW57" i="30"/>
  <c r="CX57" i="30"/>
  <c r="CY57" i="30"/>
  <c r="CZ57" i="30"/>
  <c r="DA57" i="30"/>
  <c r="DB57" i="30"/>
  <c r="DC57" i="30"/>
  <c r="DD57" i="30"/>
  <c r="DE57" i="30"/>
  <c r="DF57" i="30"/>
  <c r="DG57" i="30"/>
  <c r="DH57" i="30"/>
  <c r="DI57" i="30"/>
  <c r="DJ57" i="30"/>
  <c r="DK57" i="30"/>
  <c r="DL57" i="30"/>
  <c r="DM57" i="30"/>
  <c r="DN57" i="30"/>
  <c r="DO57" i="30"/>
  <c r="DP57" i="30"/>
  <c r="DQ57" i="30"/>
  <c r="DR57" i="30"/>
  <c r="DS57" i="30"/>
  <c r="DT57" i="30"/>
  <c r="DU57" i="30"/>
  <c r="DV57" i="30"/>
  <c r="DW57" i="30"/>
  <c r="DX57" i="30"/>
  <c r="DY57" i="30"/>
  <c r="DZ57" i="30"/>
  <c r="EA57" i="30"/>
  <c r="EB57" i="30"/>
  <c r="EC57" i="30"/>
  <c r="ED57" i="30"/>
  <c r="EE57" i="30"/>
  <c r="EF57" i="30"/>
  <c r="EG57" i="30"/>
  <c r="EH57" i="30"/>
  <c r="EI57" i="30"/>
  <c r="EJ57" i="30"/>
  <c r="EK57" i="30"/>
  <c r="EL57" i="30"/>
  <c r="CK58" i="30"/>
  <c r="CL58" i="30"/>
  <c r="CM58" i="30"/>
  <c r="CN58" i="30"/>
  <c r="CO58" i="30"/>
  <c r="CP58" i="30"/>
  <c r="CQ58" i="30"/>
  <c r="CR58" i="30"/>
  <c r="CS58" i="30"/>
  <c r="CT58" i="30"/>
  <c r="CU58" i="30"/>
  <c r="CV58" i="30"/>
  <c r="CW58" i="30"/>
  <c r="CX58" i="30"/>
  <c r="CY58" i="30"/>
  <c r="CZ58" i="30"/>
  <c r="DA58" i="30"/>
  <c r="DB58" i="30"/>
  <c r="DC58" i="30"/>
  <c r="DD58" i="30"/>
  <c r="DE58" i="30"/>
  <c r="DF58" i="30"/>
  <c r="DG58" i="30"/>
  <c r="DH58" i="30"/>
  <c r="DI58" i="30"/>
  <c r="DJ58" i="30"/>
  <c r="DK58" i="30"/>
  <c r="DL58" i="30"/>
  <c r="DM58" i="30"/>
  <c r="DN58" i="30"/>
  <c r="DO58" i="30"/>
  <c r="DP58" i="30"/>
  <c r="DQ58" i="30"/>
  <c r="DR58" i="30"/>
  <c r="DS58" i="30"/>
  <c r="DT58" i="30"/>
  <c r="DU58" i="30"/>
  <c r="DV58" i="30"/>
  <c r="DW58" i="30"/>
  <c r="DX58" i="30"/>
  <c r="DY58" i="30"/>
  <c r="DZ58" i="30"/>
  <c r="EA58" i="30"/>
  <c r="EB58" i="30"/>
  <c r="EC58" i="30"/>
  <c r="ED58" i="30"/>
  <c r="EE58" i="30"/>
  <c r="EF58" i="30"/>
  <c r="EG58" i="30"/>
  <c r="EH58" i="30"/>
  <c r="EI58" i="30"/>
  <c r="EJ58" i="30"/>
  <c r="EK58" i="30"/>
  <c r="EL58" i="30"/>
  <c r="CK59" i="30"/>
  <c r="CL59" i="30"/>
  <c r="CM59" i="30"/>
  <c r="CN59" i="30"/>
  <c r="CO59" i="30"/>
  <c r="CP59" i="30"/>
  <c r="CQ59" i="30"/>
  <c r="CR59" i="30"/>
  <c r="CS59" i="30"/>
  <c r="CT59" i="30"/>
  <c r="CU59" i="30"/>
  <c r="CV59" i="30"/>
  <c r="CW59" i="30"/>
  <c r="CX59" i="30"/>
  <c r="CY59" i="30"/>
  <c r="CZ59" i="30"/>
  <c r="DA59" i="30"/>
  <c r="DB59" i="30"/>
  <c r="DC59" i="30"/>
  <c r="DD59" i="30"/>
  <c r="DE59" i="30"/>
  <c r="DF59" i="30"/>
  <c r="DG59" i="30"/>
  <c r="DH59" i="30"/>
  <c r="DI59" i="30"/>
  <c r="DJ59" i="30"/>
  <c r="DK59" i="30"/>
  <c r="DL59" i="30"/>
  <c r="DM59" i="30"/>
  <c r="DN59" i="30"/>
  <c r="DO59" i="30"/>
  <c r="DP59" i="30"/>
  <c r="DQ59" i="30"/>
  <c r="DR59" i="30"/>
  <c r="DS59" i="30"/>
  <c r="DT59" i="30"/>
  <c r="DU59" i="30"/>
  <c r="DV59" i="30"/>
  <c r="DW59" i="30"/>
  <c r="DX59" i="30"/>
  <c r="DY59" i="30"/>
  <c r="DZ59" i="30"/>
  <c r="EA59" i="30"/>
  <c r="EB59" i="30"/>
  <c r="EC59" i="30"/>
  <c r="ED59" i="30"/>
  <c r="EE59" i="30"/>
  <c r="EF59" i="30"/>
  <c r="EG59" i="30"/>
  <c r="EH59" i="30"/>
  <c r="EI59" i="30"/>
  <c r="EJ59" i="30"/>
  <c r="EK59" i="30"/>
  <c r="EL59" i="30"/>
  <c r="CK60" i="30"/>
  <c r="CL60" i="30"/>
  <c r="CM60" i="30"/>
  <c r="CN60" i="30"/>
  <c r="CO60" i="30"/>
  <c r="CP60" i="30"/>
  <c r="CQ60" i="30"/>
  <c r="CR60" i="30"/>
  <c r="CS60" i="30"/>
  <c r="CT60" i="30"/>
  <c r="CU60" i="30"/>
  <c r="CV60" i="30"/>
  <c r="CW60" i="30"/>
  <c r="CX60" i="30"/>
  <c r="CY60" i="30"/>
  <c r="CZ60" i="30"/>
  <c r="DA60" i="30"/>
  <c r="DB60" i="30"/>
  <c r="DC60" i="30"/>
  <c r="DD60" i="30"/>
  <c r="DE60" i="30"/>
  <c r="DF60" i="30"/>
  <c r="DG60" i="30"/>
  <c r="DH60" i="30"/>
  <c r="DI60" i="30"/>
  <c r="DJ60" i="30"/>
  <c r="DK60" i="30"/>
  <c r="DL60" i="30"/>
  <c r="DM60" i="30"/>
  <c r="DN60" i="30"/>
  <c r="DO60" i="30"/>
  <c r="DP60" i="30"/>
  <c r="DQ60" i="30"/>
  <c r="DR60" i="30"/>
  <c r="DS60" i="30"/>
  <c r="DT60" i="30"/>
  <c r="DU60" i="30"/>
  <c r="DV60" i="30"/>
  <c r="DW60" i="30"/>
  <c r="DX60" i="30"/>
  <c r="DY60" i="30"/>
  <c r="DZ60" i="30"/>
  <c r="EA60" i="30"/>
  <c r="EB60" i="30"/>
  <c r="EC60" i="30"/>
  <c r="ED60" i="30"/>
  <c r="EE60" i="30"/>
  <c r="EF60" i="30"/>
  <c r="EG60" i="30"/>
  <c r="EH60" i="30"/>
  <c r="EI60" i="30"/>
  <c r="EJ60" i="30"/>
  <c r="EK60" i="30"/>
  <c r="EL60" i="30"/>
  <c r="CK61" i="30"/>
  <c r="CL61" i="30"/>
  <c r="CM61" i="30"/>
  <c r="CN61" i="30"/>
  <c r="CO61" i="30"/>
  <c r="CP61" i="30"/>
  <c r="CQ61" i="30"/>
  <c r="CR61" i="30"/>
  <c r="CS61" i="30"/>
  <c r="CT61" i="30"/>
  <c r="CU61" i="30"/>
  <c r="CV61" i="30"/>
  <c r="CW61" i="30"/>
  <c r="CX61" i="30"/>
  <c r="CY61" i="30"/>
  <c r="CZ61" i="30"/>
  <c r="DA61" i="30"/>
  <c r="DB61" i="30"/>
  <c r="DC61" i="30"/>
  <c r="DD61" i="30"/>
  <c r="DE61" i="30"/>
  <c r="DF61" i="30"/>
  <c r="DG61" i="30"/>
  <c r="DH61" i="30"/>
  <c r="DI61" i="30"/>
  <c r="DJ61" i="30"/>
  <c r="DK61" i="30"/>
  <c r="DL61" i="30"/>
  <c r="DM61" i="30"/>
  <c r="DN61" i="30"/>
  <c r="DO61" i="30"/>
  <c r="DP61" i="30"/>
  <c r="DQ61" i="30"/>
  <c r="DR61" i="30"/>
  <c r="DS61" i="30"/>
  <c r="DT61" i="30"/>
  <c r="DU61" i="30"/>
  <c r="DV61" i="30"/>
  <c r="DW61" i="30"/>
  <c r="DX61" i="30"/>
  <c r="DY61" i="30"/>
  <c r="DZ61" i="30"/>
  <c r="EA61" i="30"/>
  <c r="EB61" i="30"/>
  <c r="EC61" i="30"/>
  <c r="ED61" i="30"/>
  <c r="EE61" i="30"/>
  <c r="EF61" i="30"/>
  <c r="EG61" i="30"/>
  <c r="EH61" i="30"/>
  <c r="EI61" i="30"/>
  <c r="EJ61" i="30"/>
  <c r="EK61" i="30"/>
  <c r="EL61" i="30"/>
  <c r="CK62" i="30"/>
  <c r="CL62" i="30"/>
  <c r="CM62" i="30"/>
  <c r="CN62" i="30"/>
  <c r="CO62" i="30"/>
  <c r="CP62" i="30"/>
  <c r="CQ62" i="30"/>
  <c r="CR62" i="30"/>
  <c r="CS62" i="30"/>
  <c r="CT62" i="30"/>
  <c r="CU62" i="30"/>
  <c r="CV62" i="30"/>
  <c r="CW62" i="30"/>
  <c r="CX62" i="30"/>
  <c r="CY62" i="30"/>
  <c r="CZ62" i="30"/>
  <c r="DA62" i="30"/>
  <c r="DB62" i="30"/>
  <c r="DC62" i="30"/>
  <c r="DD62" i="30"/>
  <c r="DE62" i="30"/>
  <c r="DF62" i="30"/>
  <c r="DG62" i="30"/>
  <c r="DH62" i="30"/>
  <c r="DI62" i="30"/>
  <c r="DJ62" i="30"/>
  <c r="DK62" i="30"/>
  <c r="DL62" i="30"/>
  <c r="DM62" i="30"/>
  <c r="DN62" i="30"/>
  <c r="DO62" i="30"/>
  <c r="DP62" i="30"/>
  <c r="DQ62" i="30"/>
  <c r="DR62" i="30"/>
  <c r="DS62" i="30"/>
  <c r="DT62" i="30"/>
  <c r="DU62" i="30"/>
  <c r="DV62" i="30"/>
  <c r="DW62" i="30"/>
  <c r="DX62" i="30"/>
  <c r="DY62" i="30"/>
  <c r="DZ62" i="30"/>
  <c r="EA62" i="30"/>
  <c r="EB62" i="30"/>
  <c r="EC62" i="30"/>
  <c r="ED62" i="30"/>
  <c r="EE62" i="30"/>
  <c r="EF62" i="30"/>
  <c r="EG62" i="30"/>
  <c r="EH62" i="30"/>
  <c r="EI62" i="30"/>
  <c r="EJ62" i="30"/>
  <c r="EK62" i="30"/>
  <c r="EL62" i="30"/>
  <c r="CK63" i="30"/>
  <c r="CL63" i="30"/>
  <c r="CM63" i="30"/>
  <c r="CN63" i="30"/>
  <c r="CO63" i="30"/>
  <c r="CP63" i="30"/>
  <c r="CQ63" i="30"/>
  <c r="CR63" i="30"/>
  <c r="CS63" i="30"/>
  <c r="CT63" i="30"/>
  <c r="CU63" i="30"/>
  <c r="CV63" i="30"/>
  <c r="CW63" i="30"/>
  <c r="CX63" i="30"/>
  <c r="CY63" i="30"/>
  <c r="CZ63" i="30"/>
  <c r="DA63" i="30"/>
  <c r="DB63" i="30"/>
  <c r="DC63" i="30"/>
  <c r="DD63" i="30"/>
  <c r="DE63" i="30"/>
  <c r="DF63" i="30"/>
  <c r="DG63" i="30"/>
  <c r="DH63" i="30"/>
  <c r="DI63" i="30"/>
  <c r="DJ63" i="30"/>
  <c r="DK63" i="30"/>
  <c r="DL63" i="30"/>
  <c r="DM63" i="30"/>
  <c r="DN63" i="30"/>
  <c r="DO63" i="30"/>
  <c r="DP63" i="30"/>
  <c r="DQ63" i="30"/>
  <c r="DR63" i="30"/>
  <c r="DS63" i="30"/>
  <c r="DT63" i="30"/>
  <c r="DU63" i="30"/>
  <c r="DV63" i="30"/>
  <c r="DW63" i="30"/>
  <c r="DX63" i="30"/>
  <c r="DY63" i="30"/>
  <c r="DZ63" i="30"/>
  <c r="EA63" i="30"/>
  <c r="EB63" i="30"/>
  <c r="EC63" i="30"/>
  <c r="ED63" i="30"/>
  <c r="EE63" i="30"/>
  <c r="EF63" i="30"/>
  <c r="EG63" i="30"/>
  <c r="EH63" i="30"/>
  <c r="EI63" i="30"/>
  <c r="EJ63" i="30"/>
  <c r="EK63" i="30"/>
  <c r="EL63" i="30"/>
  <c r="CK64" i="30"/>
  <c r="CL64" i="30"/>
  <c r="CM64" i="30"/>
  <c r="CN64" i="30"/>
  <c r="CO64" i="30"/>
  <c r="CP64" i="30"/>
  <c r="CQ64" i="30"/>
  <c r="CR64" i="30"/>
  <c r="CS64" i="30"/>
  <c r="CT64" i="30"/>
  <c r="CU64" i="30"/>
  <c r="CV64" i="30"/>
  <c r="CW64" i="30"/>
  <c r="CX64" i="30"/>
  <c r="CY64" i="30"/>
  <c r="CZ64" i="30"/>
  <c r="DA64" i="30"/>
  <c r="DB64" i="30"/>
  <c r="DC64" i="30"/>
  <c r="DD64" i="30"/>
  <c r="DE64" i="30"/>
  <c r="DF64" i="30"/>
  <c r="DG64" i="30"/>
  <c r="DH64" i="30"/>
  <c r="DI64" i="30"/>
  <c r="DJ64" i="30"/>
  <c r="DK64" i="30"/>
  <c r="DL64" i="30"/>
  <c r="DM64" i="30"/>
  <c r="DN64" i="30"/>
  <c r="DO64" i="30"/>
  <c r="DP64" i="30"/>
  <c r="DQ64" i="30"/>
  <c r="DR64" i="30"/>
  <c r="DS64" i="30"/>
  <c r="DT64" i="30"/>
  <c r="DU64" i="30"/>
  <c r="DV64" i="30"/>
  <c r="DW64" i="30"/>
  <c r="DX64" i="30"/>
  <c r="DY64" i="30"/>
  <c r="DZ64" i="30"/>
  <c r="EA64" i="30"/>
  <c r="EB64" i="30"/>
  <c r="EC64" i="30"/>
  <c r="ED64" i="30"/>
  <c r="EE64" i="30"/>
  <c r="EF64" i="30"/>
  <c r="EG64" i="30"/>
  <c r="EH64" i="30"/>
  <c r="EI64" i="30"/>
  <c r="EJ64" i="30"/>
  <c r="EK64" i="30"/>
  <c r="EL64" i="30"/>
  <c r="CK65" i="30"/>
  <c r="CL65" i="30"/>
  <c r="CM65" i="30"/>
  <c r="CN65" i="30"/>
  <c r="CO65" i="30"/>
  <c r="CP65" i="30"/>
  <c r="CQ65" i="30"/>
  <c r="CR65" i="30"/>
  <c r="CS65" i="30"/>
  <c r="CT65" i="30"/>
  <c r="CU65" i="30"/>
  <c r="CV65" i="30"/>
  <c r="CW65" i="30"/>
  <c r="CX65" i="30"/>
  <c r="CY65" i="30"/>
  <c r="CZ65" i="30"/>
  <c r="DA65" i="30"/>
  <c r="DB65" i="30"/>
  <c r="DC65" i="30"/>
  <c r="DD65" i="30"/>
  <c r="DE65" i="30"/>
  <c r="DF65" i="30"/>
  <c r="DG65" i="30"/>
  <c r="DH65" i="30"/>
  <c r="DI65" i="30"/>
  <c r="DJ65" i="30"/>
  <c r="DK65" i="30"/>
  <c r="DL65" i="30"/>
  <c r="DM65" i="30"/>
  <c r="DN65" i="30"/>
  <c r="DO65" i="30"/>
  <c r="DP65" i="30"/>
  <c r="DQ65" i="30"/>
  <c r="DR65" i="30"/>
  <c r="DS65" i="30"/>
  <c r="DT65" i="30"/>
  <c r="DU65" i="30"/>
  <c r="DV65" i="30"/>
  <c r="DW65" i="30"/>
  <c r="DX65" i="30"/>
  <c r="DY65" i="30"/>
  <c r="DZ65" i="30"/>
  <c r="EA65" i="30"/>
  <c r="EB65" i="30"/>
  <c r="EC65" i="30"/>
  <c r="ED65" i="30"/>
  <c r="EE65" i="30"/>
  <c r="EF65" i="30"/>
  <c r="EG65" i="30"/>
  <c r="EH65" i="30"/>
  <c r="EI65" i="30"/>
  <c r="EJ65" i="30"/>
  <c r="EK65" i="30"/>
  <c r="EL65" i="30"/>
  <c r="CK66" i="30"/>
  <c r="CL66" i="30"/>
  <c r="CM66" i="30"/>
  <c r="CN66" i="30"/>
  <c r="CO66" i="30"/>
  <c r="CP66" i="30"/>
  <c r="CQ66" i="30"/>
  <c r="CR66" i="30"/>
  <c r="CS66" i="30"/>
  <c r="CT66" i="30"/>
  <c r="CU66" i="30"/>
  <c r="CV66" i="30"/>
  <c r="CW66" i="30"/>
  <c r="CX66" i="30"/>
  <c r="CY66" i="30"/>
  <c r="CZ66" i="30"/>
  <c r="DA66" i="30"/>
  <c r="DB66" i="30"/>
  <c r="DC66" i="30"/>
  <c r="DD66" i="30"/>
  <c r="DE66" i="30"/>
  <c r="DF66" i="30"/>
  <c r="DG66" i="30"/>
  <c r="DH66" i="30"/>
  <c r="DI66" i="30"/>
  <c r="DJ66" i="30"/>
  <c r="DK66" i="30"/>
  <c r="DL66" i="30"/>
  <c r="DM66" i="30"/>
  <c r="DN66" i="30"/>
  <c r="DO66" i="30"/>
  <c r="DP66" i="30"/>
  <c r="DQ66" i="30"/>
  <c r="DR66" i="30"/>
  <c r="DS66" i="30"/>
  <c r="DT66" i="30"/>
  <c r="DU66" i="30"/>
  <c r="DV66" i="30"/>
  <c r="DW66" i="30"/>
  <c r="DX66" i="30"/>
  <c r="DY66" i="30"/>
  <c r="DZ66" i="30"/>
  <c r="EA66" i="30"/>
  <c r="EB66" i="30"/>
  <c r="EC66" i="30"/>
  <c r="ED66" i="30"/>
  <c r="EE66" i="30"/>
  <c r="EF66" i="30"/>
  <c r="EG66" i="30"/>
  <c r="EH66" i="30"/>
  <c r="EI66" i="30"/>
  <c r="EJ66" i="30"/>
  <c r="EK66" i="30"/>
  <c r="EL66" i="30"/>
  <c r="CK67" i="30"/>
  <c r="CL67" i="30"/>
  <c r="CM67" i="30"/>
  <c r="CN67" i="30"/>
  <c r="CO67" i="30"/>
  <c r="CP67" i="30"/>
  <c r="CQ67" i="30"/>
  <c r="CR67" i="30"/>
  <c r="CS67" i="30"/>
  <c r="CT67" i="30"/>
  <c r="CU67" i="30"/>
  <c r="CV67" i="30"/>
  <c r="CW67" i="30"/>
  <c r="CX67" i="30"/>
  <c r="CY67" i="30"/>
  <c r="CZ67" i="30"/>
  <c r="DA67" i="30"/>
  <c r="DB67" i="30"/>
  <c r="DC67" i="30"/>
  <c r="DD67" i="30"/>
  <c r="DE67" i="30"/>
  <c r="DF67" i="30"/>
  <c r="DG67" i="30"/>
  <c r="DH67" i="30"/>
  <c r="DI67" i="30"/>
  <c r="DJ67" i="30"/>
  <c r="DK67" i="30"/>
  <c r="DL67" i="30"/>
  <c r="DM67" i="30"/>
  <c r="DN67" i="30"/>
  <c r="DO67" i="30"/>
  <c r="DP67" i="30"/>
  <c r="DQ67" i="30"/>
  <c r="DR67" i="30"/>
  <c r="DS67" i="30"/>
  <c r="DT67" i="30"/>
  <c r="DU67" i="30"/>
  <c r="DV67" i="30"/>
  <c r="DW67" i="30"/>
  <c r="DX67" i="30"/>
  <c r="DY67" i="30"/>
  <c r="DZ67" i="30"/>
  <c r="EA67" i="30"/>
  <c r="EB67" i="30"/>
  <c r="EC67" i="30"/>
  <c r="ED67" i="30"/>
  <c r="EE67" i="30"/>
  <c r="EF67" i="30"/>
  <c r="EG67" i="30"/>
  <c r="EH67" i="30"/>
  <c r="EI67" i="30"/>
  <c r="EJ67" i="30"/>
  <c r="EK67" i="30"/>
  <c r="EL67" i="30"/>
  <c r="CK68" i="30"/>
  <c r="CL68" i="30"/>
  <c r="CM68" i="30"/>
  <c r="CN68" i="30"/>
  <c r="CO68" i="30"/>
  <c r="CP68" i="30"/>
  <c r="CQ68" i="30"/>
  <c r="CR68" i="30"/>
  <c r="CS68" i="30"/>
  <c r="CT68" i="30"/>
  <c r="CU68" i="30"/>
  <c r="CV68" i="30"/>
  <c r="CW68" i="30"/>
  <c r="CX68" i="30"/>
  <c r="CY68" i="30"/>
  <c r="CZ68" i="30"/>
  <c r="DA68" i="30"/>
  <c r="DB68" i="30"/>
  <c r="DC68" i="30"/>
  <c r="DD68" i="30"/>
  <c r="DE68" i="30"/>
  <c r="DF68" i="30"/>
  <c r="DG68" i="30"/>
  <c r="DH68" i="30"/>
  <c r="DI68" i="30"/>
  <c r="DJ68" i="30"/>
  <c r="DK68" i="30"/>
  <c r="DL68" i="30"/>
  <c r="DM68" i="30"/>
  <c r="DN68" i="30"/>
  <c r="DO68" i="30"/>
  <c r="DP68" i="30"/>
  <c r="DQ68" i="30"/>
  <c r="DR68" i="30"/>
  <c r="DS68" i="30"/>
  <c r="DT68" i="30"/>
  <c r="DU68" i="30"/>
  <c r="DV68" i="30"/>
  <c r="DW68" i="30"/>
  <c r="DX68" i="30"/>
  <c r="DY68" i="30"/>
  <c r="DZ68" i="30"/>
  <c r="EA68" i="30"/>
  <c r="EB68" i="30"/>
  <c r="EC68" i="30"/>
  <c r="ED68" i="30"/>
  <c r="EE68" i="30"/>
  <c r="EF68" i="30"/>
  <c r="EG68" i="30"/>
  <c r="EH68" i="30"/>
  <c r="EI68" i="30"/>
  <c r="EJ68" i="30"/>
  <c r="EK68" i="30"/>
  <c r="EL68" i="30"/>
  <c r="CK69" i="30"/>
  <c r="CL69" i="30"/>
  <c r="CM69" i="30"/>
  <c r="CN69" i="30"/>
  <c r="CO69" i="30"/>
  <c r="CP69" i="30"/>
  <c r="CQ69" i="30"/>
  <c r="CR69" i="30"/>
  <c r="CS69" i="30"/>
  <c r="CT69" i="30"/>
  <c r="CU69" i="30"/>
  <c r="CV69" i="30"/>
  <c r="CW69" i="30"/>
  <c r="CX69" i="30"/>
  <c r="CY69" i="30"/>
  <c r="CZ69" i="30"/>
  <c r="DA69" i="30"/>
  <c r="DB69" i="30"/>
  <c r="DC69" i="30"/>
  <c r="DD69" i="30"/>
  <c r="DE69" i="30"/>
  <c r="DF69" i="30"/>
  <c r="DG69" i="30"/>
  <c r="DH69" i="30"/>
  <c r="DI69" i="30"/>
  <c r="DJ69" i="30"/>
  <c r="DK69" i="30"/>
  <c r="DL69" i="30"/>
  <c r="DM69" i="30"/>
  <c r="DN69" i="30"/>
  <c r="DO69" i="30"/>
  <c r="DP69" i="30"/>
  <c r="DQ69" i="30"/>
  <c r="DR69" i="30"/>
  <c r="DS69" i="30"/>
  <c r="DT69" i="30"/>
  <c r="DU69" i="30"/>
  <c r="DV69" i="30"/>
  <c r="DW69" i="30"/>
  <c r="DX69" i="30"/>
  <c r="DY69" i="30"/>
  <c r="DZ69" i="30"/>
  <c r="EA69" i="30"/>
  <c r="EB69" i="30"/>
  <c r="EC69" i="30"/>
  <c r="ED69" i="30"/>
  <c r="EE69" i="30"/>
  <c r="EF69" i="30"/>
  <c r="EG69" i="30"/>
  <c r="EH69" i="30"/>
  <c r="EI69" i="30"/>
  <c r="EJ69" i="30"/>
  <c r="EK69" i="30"/>
  <c r="EL69" i="30"/>
  <c r="CK70" i="30"/>
  <c r="CL70" i="30"/>
  <c r="CM70" i="30"/>
  <c r="CN70" i="30"/>
  <c r="CO70" i="30"/>
  <c r="CP70" i="30"/>
  <c r="CQ70" i="30"/>
  <c r="CR70" i="30"/>
  <c r="CS70" i="30"/>
  <c r="CT70" i="30"/>
  <c r="CU70" i="30"/>
  <c r="CV70" i="30"/>
  <c r="CW70" i="30"/>
  <c r="CX70" i="30"/>
  <c r="CY70" i="30"/>
  <c r="CZ70" i="30"/>
  <c r="DA70" i="30"/>
  <c r="DB70" i="30"/>
  <c r="DC70" i="30"/>
  <c r="DD70" i="30"/>
  <c r="DE70" i="30"/>
  <c r="DF70" i="30"/>
  <c r="DG70" i="30"/>
  <c r="DH70" i="30"/>
  <c r="DI70" i="30"/>
  <c r="DJ70" i="30"/>
  <c r="DK70" i="30"/>
  <c r="DL70" i="30"/>
  <c r="DM70" i="30"/>
  <c r="DN70" i="30"/>
  <c r="DO70" i="30"/>
  <c r="DP70" i="30"/>
  <c r="DQ70" i="30"/>
  <c r="DR70" i="30"/>
  <c r="DS70" i="30"/>
  <c r="DT70" i="30"/>
  <c r="DU70" i="30"/>
  <c r="DV70" i="30"/>
  <c r="DW70" i="30"/>
  <c r="DX70" i="30"/>
  <c r="DY70" i="30"/>
  <c r="DZ70" i="30"/>
  <c r="EA70" i="30"/>
  <c r="EB70" i="30"/>
  <c r="EC70" i="30"/>
  <c r="ED70" i="30"/>
  <c r="EE70" i="30"/>
  <c r="EF70" i="30"/>
  <c r="EG70" i="30"/>
  <c r="EH70" i="30"/>
  <c r="EI70" i="30"/>
  <c r="EJ70" i="30"/>
  <c r="EK70" i="30"/>
  <c r="EL70" i="30"/>
  <c r="CK71" i="30"/>
  <c r="CL71" i="30"/>
  <c r="CM71" i="30"/>
  <c r="CN71" i="30"/>
  <c r="CO71" i="30"/>
  <c r="CP71" i="30"/>
  <c r="CQ71" i="30"/>
  <c r="CR71" i="30"/>
  <c r="CS71" i="30"/>
  <c r="CT71" i="30"/>
  <c r="CU71" i="30"/>
  <c r="CV71" i="30"/>
  <c r="CW71" i="30"/>
  <c r="CX71" i="30"/>
  <c r="CY71" i="30"/>
  <c r="CZ71" i="30"/>
  <c r="DA71" i="30"/>
  <c r="DB71" i="30"/>
  <c r="DC71" i="30"/>
  <c r="DD71" i="30"/>
  <c r="DE71" i="30"/>
  <c r="DF71" i="30"/>
  <c r="DG71" i="30"/>
  <c r="DH71" i="30"/>
  <c r="DI71" i="30"/>
  <c r="DJ71" i="30"/>
  <c r="DK71" i="30"/>
  <c r="DL71" i="30"/>
  <c r="DM71" i="30"/>
  <c r="DN71" i="30"/>
  <c r="DO71" i="30"/>
  <c r="DP71" i="30"/>
  <c r="DQ71" i="30"/>
  <c r="DR71" i="30"/>
  <c r="DS71" i="30"/>
  <c r="DT71" i="30"/>
  <c r="DU71" i="30"/>
  <c r="DV71" i="30"/>
  <c r="DW71" i="30"/>
  <c r="DX71" i="30"/>
  <c r="DY71" i="30"/>
  <c r="DZ71" i="30"/>
  <c r="EA71" i="30"/>
  <c r="EB71" i="30"/>
  <c r="EC71" i="30"/>
  <c r="ED71" i="30"/>
  <c r="EE71" i="30"/>
  <c r="EF71" i="30"/>
  <c r="EG71" i="30"/>
  <c r="EH71" i="30"/>
  <c r="EI71" i="30"/>
  <c r="EJ71" i="30"/>
  <c r="EK71" i="30"/>
  <c r="EL71" i="30"/>
  <c r="CK72" i="30"/>
  <c r="CL72" i="30"/>
  <c r="CM72" i="30"/>
  <c r="CN72" i="30"/>
  <c r="CO72" i="30"/>
  <c r="CP72" i="30"/>
  <c r="CQ72" i="30"/>
  <c r="CR72" i="30"/>
  <c r="CS72" i="30"/>
  <c r="CT72" i="30"/>
  <c r="CU72" i="30"/>
  <c r="CV72" i="30"/>
  <c r="CW72" i="30"/>
  <c r="CX72" i="30"/>
  <c r="CY72" i="30"/>
  <c r="CZ72" i="30"/>
  <c r="DA72" i="30"/>
  <c r="DB72" i="30"/>
  <c r="DC72" i="30"/>
  <c r="DD72" i="30"/>
  <c r="DE72" i="30"/>
  <c r="DF72" i="30"/>
  <c r="DG72" i="30"/>
  <c r="DH72" i="30"/>
  <c r="DI72" i="30"/>
  <c r="DJ72" i="30"/>
  <c r="DK72" i="30"/>
  <c r="DL72" i="30"/>
  <c r="DM72" i="30"/>
  <c r="DN72" i="30"/>
  <c r="DO72" i="30"/>
  <c r="DP72" i="30"/>
  <c r="DQ72" i="30"/>
  <c r="DR72" i="30"/>
  <c r="DS72" i="30"/>
  <c r="DT72" i="30"/>
  <c r="DU72" i="30"/>
  <c r="DV72" i="30"/>
  <c r="DW72" i="30"/>
  <c r="DX72" i="30"/>
  <c r="DY72" i="30"/>
  <c r="DZ72" i="30"/>
  <c r="EA72" i="30"/>
  <c r="EB72" i="30"/>
  <c r="EC72" i="30"/>
  <c r="ED72" i="30"/>
  <c r="EE72" i="30"/>
  <c r="EF72" i="30"/>
  <c r="EG72" i="30"/>
  <c r="EH72" i="30"/>
  <c r="EI72" i="30"/>
  <c r="EJ72" i="30"/>
  <c r="EK72" i="30"/>
  <c r="EL72" i="30"/>
  <c r="CK73" i="30"/>
  <c r="CL73" i="30"/>
  <c r="CM73" i="30"/>
  <c r="CN73" i="30"/>
  <c r="CO73" i="30"/>
  <c r="CP73" i="30"/>
  <c r="CQ73" i="30"/>
  <c r="CR73" i="30"/>
  <c r="CS73" i="30"/>
  <c r="CT73" i="30"/>
  <c r="CU73" i="30"/>
  <c r="CV73" i="30"/>
  <c r="CW73" i="30"/>
  <c r="CX73" i="30"/>
  <c r="CY73" i="30"/>
  <c r="CZ73" i="30"/>
  <c r="DA73" i="30"/>
  <c r="DB73" i="30"/>
  <c r="DC73" i="30"/>
  <c r="DD73" i="30"/>
  <c r="DE73" i="30"/>
  <c r="DF73" i="30"/>
  <c r="DG73" i="30"/>
  <c r="DH73" i="30"/>
  <c r="DI73" i="30"/>
  <c r="DJ73" i="30"/>
  <c r="DK73" i="30"/>
  <c r="DL73" i="30"/>
  <c r="DM73" i="30"/>
  <c r="DN73" i="30"/>
  <c r="DO73" i="30"/>
  <c r="DP73" i="30"/>
  <c r="DQ73" i="30"/>
  <c r="DR73" i="30"/>
  <c r="DS73" i="30"/>
  <c r="DT73" i="30"/>
  <c r="DU73" i="30"/>
  <c r="DV73" i="30"/>
  <c r="DW73" i="30"/>
  <c r="DX73" i="30"/>
  <c r="DY73" i="30"/>
  <c r="DZ73" i="30"/>
  <c r="EA73" i="30"/>
  <c r="EB73" i="30"/>
  <c r="EC73" i="30"/>
  <c r="ED73" i="30"/>
  <c r="EE73" i="30"/>
  <c r="EF73" i="30"/>
  <c r="EG73" i="30"/>
  <c r="EH73" i="30"/>
  <c r="EI73" i="30"/>
  <c r="EJ73" i="30"/>
  <c r="EK73" i="30"/>
  <c r="EL73" i="30"/>
  <c r="CK74" i="30"/>
  <c r="CL74" i="30"/>
  <c r="CM74" i="30"/>
  <c r="CN74" i="30"/>
  <c r="CO74" i="30"/>
  <c r="CP74" i="30"/>
  <c r="CQ74" i="30"/>
  <c r="CR74" i="30"/>
  <c r="CS74" i="30"/>
  <c r="CT74" i="30"/>
  <c r="CU74" i="30"/>
  <c r="CV74" i="30"/>
  <c r="CW74" i="30"/>
  <c r="CX74" i="30"/>
  <c r="CY74" i="30"/>
  <c r="CZ74" i="30"/>
  <c r="DA74" i="30"/>
  <c r="DB74" i="30"/>
  <c r="DC74" i="30"/>
  <c r="DD74" i="30"/>
  <c r="DE74" i="30"/>
  <c r="DF74" i="30"/>
  <c r="DG74" i="30"/>
  <c r="DH74" i="30"/>
  <c r="DI74" i="30"/>
  <c r="DJ74" i="30"/>
  <c r="DK74" i="30"/>
  <c r="DL74" i="30"/>
  <c r="DM74" i="30"/>
  <c r="DN74" i="30"/>
  <c r="DO74" i="30"/>
  <c r="DP74" i="30"/>
  <c r="DQ74" i="30"/>
  <c r="DR74" i="30"/>
  <c r="DS74" i="30"/>
  <c r="DT74" i="30"/>
  <c r="DU74" i="30"/>
  <c r="DV74" i="30"/>
  <c r="DW74" i="30"/>
  <c r="DX74" i="30"/>
  <c r="DY74" i="30"/>
  <c r="DZ74" i="30"/>
  <c r="EA74" i="30"/>
  <c r="EB74" i="30"/>
  <c r="EC74" i="30"/>
  <c r="ED74" i="30"/>
  <c r="EE74" i="30"/>
  <c r="EF74" i="30"/>
  <c r="EG74" i="30"/>
  <c r="EH74" i="30"/>
  <c r="EI74" i="30"/>
  <c r="EJ74" i="30"/>
  <c r="EK74" i="30"/>
  <c r="EL74" i="30"/>
  <c r="CK75" i="30"/>
  <c r="CL75" i="30"/>
  <c r="CM75" i="30"/>
  <c r="CN75" i="30"/>
  <c r="CO75" i="30"/>
  <c r="CP75" i="30"/>
  <c r="CQ75" i="30"/>
  <c r="CR75" i="30"/>
  <c r="CS75" i="30"/>
  <c r="CT75" i="30"/>
  <c r="CU75" i="30"/>
  <c r="CV75" i="30"/>
  <c r="CW75" i="30"/>
  <c r="CX75" i="30"/>
  <c r="CY75" i="30"/>
  <c r="CZ75" i="30"/>
  <c r="DA75" i="30"/>
  <c r="DB75" i="30"/>
  <c r="DC75" i="30"/>
  <c r="DD75" i="30"/>
  <c r="DE75" i="30"/>
  <c r="DF75" i="30"/>
  <c r="DG75" i="30"/>
  <c r="DH75" i="30"/>
  <c r="DI75" i="30"/>
  <c r="DJ75" i="30"/>
  <c r="DK75" i="30"/>
  <c r="DL75" i="30"/>
  <c r="DM75" i="30"/>
  <c r="DN75" i="30"/>
  <c r="DO75" i="30"/>
  <c r="DP75" i="30"/>
  <c r="DQ75" i="30"/>
  <c r="DR75" i="30"/>
  <c r="DS75" i="30"/>
  <c r="DT75" i="30"/>
  <c r="DU75" i="30"/>
  <c r="DV75" i="30"/>
  <c r="DW75" i="30"/>
  <c r="DX75" i="30"/>
  <c r="DY75" i="30"/>
  <c r="DZ75" i="30"/>
  <c r="EA75" i="30"/>
  <c r="EB75" i="30"/>
  <c r="EC75" i="30"/>
  <c r="ED75" i="30"/>
  <c r="EE75" i="30"/>
  <c r="EF75" i="30"/>
  <c r="EG75" i="30"/>
  <c r="EH75" i="30"/>
  <c r="EI75" i="30"/>
  <c r="EJ75" i="30"/>
  <c r="EK75" i="30"/>
  <c r="EL75" i="30"/>
  <c r="CK76" i="30"/>
  <c r="CL76" i="30"/>
  <c r="CM76" i="30"/>
  <c r="CN76" i="30"/>
  <c r="CO76" i="30"/>
  <c r="CP76" i="30"/>
  <c r="CQ76" i="30"/>
  <c r="CR76" i="30"/>
  <c r="CS76" i="30"/>
  <c r="CT76" i="30"/>
  <c r="CU76" i="30"/>
  <c r="CV76" i="30"/>
  <c r="CW76" i="30"/>
  <c r="CX76" i="30"/>
  <c r="CY76" i="30"/>
  <c r="CZ76" i="30"/>
  <c r="DA76" i="30"/>
  <c r="DB76" i="30"/>
  <c r="DC76" i="30"/>
  <c r="DD76" i="30"/>
  <c r="DE76" i="30"/>
  <c r="DF76" i="30"/>
  <c r="DG76" i="30"/>
  <c r="DH76" i="30"/>
  <c r="DI76" i="30"/>
  <c r="DJ76" i="30"/>
  <c r="DK76" i="30"/>
  <c r="DL76" i="30"/>
  <c r="DM76" i="30"/>
  <c r="DN76" i="30"/>
  <c r="DO76" i="30"/>
  <c r="DP76" i="30"/>
  <c r="DQ76" i="30"/>
  <c r="DR76" i="30"/>
  <c r="DS76" i="30"/>
  <c r="DT76" i="30"/>
  <c r="DU76" i="30"/>
  <c r="DV76" i="30"/>
  <c r="DW76" i="30"/>
  <c r="DX76" i="30"/>
  <c r="DY76" i="30"/>
  <c r="DZ76" i="30"/>
  <c r="EA76" i="30"/>
  <c r="EB76" i="30"/>
  <c r="EC76" i="30"/>
  <c r="ED76" i="30"/>
  <c r="EE76" i="30"/>
  <c r="EF76" i="30"/>
  <c r="EG76" i="30"/>
  <c r="EH76" i="30"/>
  <c r="EI76" i="30"/>
  <c r="EJ76" i="30"/>
  <c r="EK76" i="30"/>
  <c r="EL76" i="30"/>
  <c r="CK77" i="30"/>
  <c r="CL77" i="30"/>
  <c r="CM77" i="30"/>
  <c r="CN77" i="30"/>
  <c r="CO77" i="30"/>
  <c r="CP77" i="30"/>
  <c r="CQ77" i="30"/>
  <c r="CR77" i="30"/>
  <c r="CS77" i="30"/>
  <c r="CT77" i="30"/>
  <c r="CU77" i="30"/>
  <c r="CV77" i="30"/>
  <c r="CW77" i="30"/>
  <c r="CX77" i="30"/>
  <c r="CY77" i="30"/>
  <c r="CZ77" i="30"/>
  <c r="DA77" i="30"/>
  <c r="DB77" i="30"/>
  <c r="DC77" i="30"/>
  <c r="DD77" i="30"/>
  <c r="DE77" i="30"/>
  <c r="DF77" i="30"/>
  <c r="DG77" i="30"/>
  <c r="DH77" i="30"/>
  <c r="DI77" i="30"/>
  <c r="DJ77" i="30"/>
  <c r="DK77" i="30"/>
  <c r="DL77" i="30"/>
  <c r="DM77" i="30"/>
  <c r="DN77" i="30"/>
  <c r="DO77" i="30"/>
  <c r="DP77" i="30"/>
  <c r="DQ77" i="30"/>
  <c r="DR77" i="30"/>
  <c r="DS77" i="30"/>
  <c r="DT77" i="30"/>
  <c r="DU77" i="30"/>
  <c r="DV77" i="30"/>
  <c r="DW77" i="30"/>
  <c r="DX77" i="30"/>
  <c r="DY77" i="30"/>
  <c r="DZ77" i="30"/>
  <c r="EA77" i="30"/>
  <c r="EB77" i="30"/>
  <c r="EC77" i="30"/>
  <c r="ED77" i="30"/>
  <c r="EE77" i="30"/>
  <c r="EF77" i="30"/>
  <c r="EG77" i="30"/>
  <c r="EH77" i="30"/>
  <c r="EI77" i="30"/>
  <c r="EJ77" i="30"/>
  <c r="EK77" i="30"/>
  <c r="EL77" i="30"/>
  <c r="CK78" i="30"/>
  <c r="CL78" i="30"/>
  <c r="CM78" i="30"/>
  <c r="CN78" i="30"/>
  <c r="CO78" i="30"/>
  <c r="CP78" i="30"/>
  <c r="CQ78" i="30"/>
  <c r="CR78" i="30"/>
  <c r="CS78" i="30"/>
  <c r="CT78" i="30"/>
  <c r="CU78" i="30"/>
  <c r="CV78" i="30"/>
  <c r="CW78" i="30"/>
  <c r="CX78" i="30"/>
  <c r="CY78" i="30"/>
  <c r="CZ78" i="30"/>
  <c r="DA78" i="30"/>
  <c r="DB78" i="30"/>
  <c r="DC78" i="30"/>
  <c r="DD78" i="30"/>
  <c r="DE78" i="30"/>
  <c r="DF78" i="30"/>
  <c r="DG78" i="30"/>
  <c r="DH78" i="30"/>
  <c r="DI78" i="30"/>
  <c r="DJ78" i="30"/>
  <c r="DK78" i="30"/>
  <c r="DL78" i="30"/>
  <c r="DM78" i="30"/>
  <c r="DN78" i="30"/>
  <c r="DO78" i="30"/>
  <c r="DP78" i="30"/>
  <c r="DQ78" i="30"/>
  <c r="DR78" i="30"/>
  <c r="DS78" i="30"/>
  <c r="DT78" i="30"/>
  <c r="DU78" i="30"/>
  <c r="DV78" i="30"/>
  <c r="DW78" i="30"/>
  <c r="DX78" i="30"/>
  <c r="DY78" i="30"/>
  <c r="DZ78" i="30"/>
  <c r="EA78" i="30"/>
  <c r="EB78" i="30"/>
  <c r="EC78" i="30"/>
  <c r="ED78" i="30"/>
  <c r="EE78" i="30"/>
  <c r="EF78" i="30"/>
  <c r="EG78" i="30"/>
  <c r="EH78" i="30"/>
  <c r="EI78" i="30"/>
  <c r="EJ78" i="30"/>
  <c r="EK78" i="30"/>
  <c r="EL78" i="30"/>
  <c r="CK79" i="30"/>
  <c r="CL79" i="30"/>
  <c r="CM79" i="30"/>
  <c r="CN79" i="30"/>
  <c r="CO79" i="30"/>
  <c r="CP79" i="30"/>
  <c r="CQ79" i="30"/>
  <c r="CR79" i="30"/>
  <c r="CS79" i="30"/>
  <c r="CT79" i="30"/>
  <c r="CU79" i="30"/>
  <c r="CV79" i="30"/>
  <c r="CW79" i="30"/>
  <c r="CX79" i="30"/>
  <c r="CY79" i="30"/>
  <c r="CZ79" i="30"/>
  <c r="DA79" i="30"/>
  <c r="DB79" i="30"/>
  <c r="DC79" i="30"/>
  <c r="DD79" i="30"/>
  <c r="DE79" i="30"/>
  <c r="DF79" i="30"/>
  <c r="DG79" i="30"/>
  <c r="DH79" i="30"/>
  <c r="DI79" i="30"/>
  <c r="DJ79" i="30"/>
  <c r="DK79" i="30"/>
  <c r="DL79" i="30"/>
  <c r="DM79" i="30"/>
  <c r="DN79" i="30"/>
  <c r="DO79" i="30"/>
  <c r="DP79" i="30"/>
  <c r="DQ79" i="30"/>
  <c r="DR79" i="30"/>
  <c r="DS79" i="30"/>
  <c r="DT79" i="30"/>
  <c r="DU79" i="30"/>
  <c r="DV79" i="30"/>
  <c r="DW79" i="30"/>
  <c r="DX79" i="30"/>
  <c r="DY79" i="30"/>
  <c r="DZ79" i="30"/>
  <c r="EA79" i="30"/>
  <c r="EB79" i="30"/>
  <c r="EC79" i="30"/>
  <c r="ED79" i="30"/>
  <c r="EE79" i="30"/>
  <c r="EF79" i="30"/>
  <c r="EG79" i="30"/>
  <c r="EH79" i="30"/>
  <c r="EI79" i="30"/>
  <c r="EJ79" i="30"/>
  <c r="EK79" i="30"/>
  <c r="EL79" i="30"/>
  <c r="CK80" i="30"/>
  <c r="CL80" i="30"/>
  <c r="CM80" i="30"/>
  <c r="CN80" i="30"/>
  <c r="CO80" i="30"/>
  <c r="CP80" i="30"/>
  <c r="CQ80" i="30"/>
  <c r="CR80" i="30"/>
  <c r="CS80" i="30"/>
  <c r="CT80" i="30"/>
  <c r="CU80" i="30"/>
  <c r="CV80" i="30"/>
  <c r="CW80" i="30"/>
  <c r="CX80" i="30"/>
  <c r="CY80" i="30"/>
  <c r="CZ80" i="30"/>
  <c r="DA80" i="30"/>
  <c r="DB80" i="30"/>
  <c r="DC80" i="30"/>
  <c r="DD80" i="30"/>
  <c r="DE80" i="30"/>
  <c r="DF80" i="30"/>
  <c r="DG80" i="30"/>
  <c r="DH80" i="30"/>
  <c r="DI80" i="30"/>
  <c r="DJ80" i="30"/>
  <c r="DK80" i="30"/>
  <c r="DL80" i="30"/>
  <c r="DM80" i="30"/>
  <c r="DN80" i="30"/>
  <c r="DO80" i="30"/>
  <c r="DP80" i="30"/>
  <c r="DQ80" i="30"/>
  <c r="DR80" i="30"/>
  <c r="DS80" i="30"/>
  <c r="DT80" i="30"/>
  <c r="DU80" i="30"/>
  <c r="DV80" i="30"/>
  <c r="DW80" i="30"/>
  <c r="DX80" i="30"/>
  <c r="DY80" i="30"/>
  <c r="DZ80" i="30"/>
  <c r="EA80" i="30"/>
  <c r="EB80" i="30"/>
  <c r="EC80" i="30"/>
  <c r="ED80" i="30"/>
  <c r="EE80" i="30"/>
  <c r="EF80" i="30"/>
  <c r="EG80" i="30"/>
  <c r="EH80" i="30"/>
  <c r="EI80" i="30"/>
  <c r="EJ80" i="30"/>
  <c r="EK80" i="30"/>
  <c r="EL80" i="30"/>
  <c r="CK81" i="30"/>
  <c r="CL81" i="30"/>
  <c r="CM81" i="30"/>
  <c r="CN81" i="30"/>
  <c r="CO81" i="30"/>
  <c r="CP81" i="30"/>
  <c r="CQ81" i="30"/>
  <c r="CR81" i="30"/>
  <c r="CS81" i="30"/>
  <c r="CT81" i="30"/>
  <c r="CU81" i="30"/>
  <c r="CV81" i="30"/>
  <c r="CW81" i="30"/>
  <c r="CX81" i="30"/>
  <c r="CY81" i="30"/>
  <c r="CZ81" i="30"/>
  <c r="DA81" i="30"/>
  <c r="DB81" i="30"/>
  <c r="DC81" i="30"/>
  <c r="DD81" i="30"/>
  <c r="DE81" i="30"/>
  <c r="DF81" i="30"/>
  <c r="DG81" i="30"/>
  <c r="DH81" i="30"/>
  <c r="DI81" i="30"/>
  <c r="DJ81" i="30"/>
  <c r="DK81" i="30"/>
  <c r="DL81" i="30"/>
  <c r="DM81" i="30"/>
  <c r="DN81" i="30"/>
  <c r="DO81" i="30"/>
  <c r="DP81" i="30"/>
  <c r="DQ81" i="30"/>
  <c r="DR81" i="30"/>
  <c r="DS81" i="30"/>
  <c r="DT81" i="30"/>
  <c r="DU81" i="30"/>
  <c r="DV81" i="30"/>
  <c r="DW81" i="30"/>
  <c r="DX81" i="30"/>
  <c r="DY81" i="30"/>
  <c r="DZ81" i="30"/>
  <c r="EA81" i="30"/>
  <c r="EB81" i="30"/>
  <c r="EC81" i="30"/>
  <c r="ED81" i="30"/>
  <c r="EE81" i="30"/>
  <c r="EF81" i="30"/>
  <c r="EG81" i="30"/>
  <c r="EH81" i="30"/>
  <c r="EI81" i="30"/>
  <c r="EJ81" i="30"/>
  <c r="EK81" i="30"/>
  <c r="EL81" i="30"/>
  <c r="CK82" i="30"/>
  <c r="CL82" i="30"/>
  <c r="CM82" i="30"/>
  <c r="CN82" i="30"/>
  <c r="CO82" i="30"/>
  <c r="CP82" i="30"/>
  <c r="CQ82" i="30"/>
  <c r="CR82" i="30"/>
  <c r="CS82" i="30"/>
  <c r="CT82" i="30"/>
  <c r="CU82" i="30"/>
  <c r="CV82" i="30"/>
  <c r="CW82" i="30"/>
  <c r="CX82" i="30"/>
  <c r="CY82" i="30"/>
  <c r="CZ82" i="30"/>
  <c r="DA82" i="30"/>
  <c r="DB82" i="30"/>
  <c r="DC82" i="30"/>
  <c r="DD82" i="30"/>
  <c r="DE82" i="30"/>
  <c r="DF82" i="30"/>
  <c r="DG82" i="30"/>
  <c r="DH82" i="30"/>
  <c r="DI82" i="30"/>
  <c r="DJ82" i="30"/>
  <c r="DK82" i="30"/>
  <c r="DL82" i="30"/>
  <c r="DM82" i="30"/>
  <c r="DN82" i="30"/>
  <c r="DO82" i="30"/>
  <c r="DP82" i="30"/>
  <c r="DQ82" i="30"/>
  <c r="DR82" i="30"/>
  <c r="DS82" i="30"/>
  <c r="DT82" i="30"/>
  <c r="DU82" i="30"/>
  <c r="DV82" i="30"/>
  <c r="DW82" i="30"/>
  <c r="DX82" i="30"/>
  <c r="DY82" i="30"/>
  <c r="DZ82" i="30"/>
  <c r="EA82" i="30"/>
  <c r="EB82" i="30"/>
  <c r="EC82" i="30"/>
  <c r="ED82" i="30"/>
  <c r="EE82" i="30"/>
  <c r="EF82" i="30"/>
  <c r="EG82" i="30"/>
  <c r="EH82" i="30"/>
  <c r="EI82" i="30"/>
  <c r="EJ82" i="30"/>
  <c r="EK82" i="30"/>
  <c r="EL82" i="30"/>
  <c r="CK83" i="30"/>
  <c r="CL83" i="30"/>
  <c r="CM83" i="30"/>
  <c r="CN83" i="30"/>
  <c r="CO83" i="30"/>
  <c r="CP83" i="30"/>
  <c r="CQ83" i="30"/>
  <c r="CR83" i="30"/>
  <c r="CS83" i="30"/>
  <c r="CT83" i="30"/>
  <c r="CU83" i="30"/>
  <c r="CV83" i="30"/>
  <c r="CW83" i="30"/>
  <c r="CX83" i="30"/>
  <c r="CY83" i="30"/>
  <c r="CZ83" i="30"/>
  <c r="DA83" i="30"/>
  <c r="DB83" i="30"/>
  <c r="DC83" i="30"/>
  <c r="DD83" i="30"/>
  <c r="DE83" i="30"/>
  <c r="DF83" i="30"/>
  <c r="DG83" i="30"/>
  <c r="DH83" i="30"/>
  <c r="DI83" i="30"/>
  <c r="DJ83" i="30"/>
  <c r="DK83" i="30"/>
  <c r="DL83" i="30"/>
  <c r="DM83" i="30"/>
  <c r="DN83" i="30"/>
  <c r="DO83" i="30"/>
  <c r="DP83" i="30"/>
  <c r="DQ83" i="30"/>
  <c r="DR83" i="30"/>
  <c r="DS83" i="30"/>
  <c r="DT83" i="30"/>
  <c r="DU83" i="30"/>
  <c r="DV83" i="30"/>
  <c r="DW83" i="30"/>
  <c r="DX83" i="30"/>
  <c r="DY83" i="30"/>
  <c r="DZ83" i="30"/>
  <c r="EA83" i="30"/>
  <c r="EB83" i="30"/>
  <c r="EC83" i="30"/>
  <c r="ED83" i="30"/>
  <c r="EE83" i="30"/>
  <c r="EF83" i="30"/>
  <c r="EG83" i="30"/>
  <c r="EH83" i="30"/>
  <c r="EI83" i="30"/>
  <c r="EJ83" i="30"/>
  <c r="EK83" i="30"/>
  <c r="EL83" i="30"/>
  <c r="CK84" i="30"/>
  <c r="CL84" i="30"/>
  <c r="CM84" i="30"/>
  <c r="CN84" i="30"/>
  <c r="CO84" i="30"/>
  <c r="CP84" i="30"/>
  <c r="CQ84" i="30"/>
  <c r="CR84" i="30"/>
  <c r="CS84" i="30"/>
  <c r="CT84" i="30"/>
  <c r="CU84" i="30"/>
  <c r="CV84" i="30"/>
  <c r="CW84" i="30"/>
  <c r="CX84" i="30"/>
  <c r="CY84" i="30"/>
  <c r="CZ84" i="30"/>
  <c r="DA84" i="30"/>
  <c r="DB84" i="30"/>
  <c r="DC84" i="30"/>
  <c r="DD84" i="30"/>
  <c r="DE84" i="30"/>
  <c r="DF84" i="30"/>
  <c r="DG84" i="30"/>
  <c r="DH84" i="30"/>
  <c r="DI84" i="30"/>
  <c r="DJ84" i="30"/>
  <c r="DK84" i="30"/>
  <c r="DL84" i="30"/>
  <c r="DM84" i="30"/>
  <c r="DN84" i="30"/>
  <c r="DO84" i="30"/>
  <c r="DP84" i="30"/>
  <c r="DQ84" i="30"/>
  <c r="DR84" i="30"/>
  <c r="DS84" i="30"/>
  <c r="DT84" i="30"/>
  <c r="DU84" i="30"/>
  <c r="DV84" i="30"/>
  <c r="DW84" i="30"/>
  <c r="DX84" i="30"/>
  <c r="DY84" i="30"/>
  <c r="DZ84" i="30"/>
  <c r="EA84" i="30"/>
  <c r="EB84" i="30"/>
  <c r="EC84" i="30"/>
  <c r="ED84" i="30"/>
  <c r="EE84" i="30"/>
  <c r="EF84" i="30"/>
  <c r="EG84" i="30"/>
  <c r="EH84" i="30"/>
  <c r="EI84" i="30"/>
  <c r="EJ84" i="30"/>
  <c r="EK84" i="30"/>
  <c r="EL84" i="30"/>
  <c r="CK85" i="30"/>
  <c r="CL85" i="30"/>
  <c r="CM85" i="30"/>
  <c r="CN85" i="30"/>
  <c r="CO85" i="30"/>
  <c r="CP85" i="30"/>
  <c r="CQ85" i="30"/>
  <c r="CR85" i="30"/>
  <c r="CS85" i="30"/>
  <c r="CT85" i="30"/>
  <c r="CU85" i="30"/>
  <c r="CV85" i="30"/>
  <c r="CW85" i="30"/>
  <c r="CX85" i="30"/>
  <c r="CY85" i="30"/>
  <c r="CZ85" i="30"/>
  <c r="DA85" i="30"/>
  <c r="DB85" i="30"/>
  <c r="DC85" i="30"/>
  <c r="DD85" i="30"/>
  <c r="DE85" i="30"/>
  <c r="DF85" i="30"/>
  <c r="DG85" i="30"/>
  <c r="DH85" i="30"/>
  <c r="DI85" i="30"/>
  <c r="DJ85" i="30"/>
  <c r="DK85" i="30"/>
  <c r="DL85" i="30"/>
  <c r="DM85" i="30"/>
  <c r="DN85" i="30"/>
  <c r="DO85" i="30"/>
  <c r="DP85" i="30"/>
  <c r="DQ85" i="30"/>
  <c r="DR85" i="30"/>
  <c r="DS85" i="30"/>
  <c r="DT85" i="30"/>
  <c r="DU85" i="30"/>
  <c r="DV85" i="30"/>
  <c r="DW85" i="30"/>
  <c r="DX85" i="30"/>
  <c r="DY85" i="30"/>
  <c r="DZ85" i="30"/>
  <c r="EA85" i="30"/>
  <c r="EB85" i="30"/>
  <c r="EC85" i="30"/>
  <c r="ED85" i="30"/>
  <c r="EE85" i="30"/>
  <c r="EF85" i="30"/>
  <c r="EG85" i="30"/>
  <c r="EH85" i="30"/>
  <c r="EI85" i="30"/>
  <c r="EJ85" i="30"/>
  <c r="EK85" i="30"/>
  <c r="EL85" i="30"/>
  <c r="CK86" i="30"/>
  <c r="CL86" i="30"/>
  <c r="CM86" i="30"/>
  <c r="CN86" i="30"/>
  <c r="CO86" i="30"/>
  <c r="CP86" i="30"/>
  <c r="CQ86" i="30"/>
  <c r="CR86" i="30"/>
  <c r="CS86" i="30"/>
  <c r="CT86" i="30"/>
  <c r="CU86" i="30"/>
  <c r="CV86" i="30"/>
  <c r="CW86" i="30"/>
  <c r="CX86" i="30"/>
  <c r="CY86" i="30"/>
  <c r="CZ86" i="30"/>
  <c r="DA86" i="30"/>
  <c r="DB86" i="30"/>
  <c r="DC86" i="30"/>
  <c r="DD86" i="30"/>
  <c r="DE86" i="30"/>
  <c r="DF86" i="30"/>
  <c r="DG86" i="30"/>
  <c r="DH86" i="30"/>
  <c r="DI86" i="30"/>
  <c r="DJ86" i="30"/>
  <c r="DK86" i="30"/>
  <c r="DL86" i="30"/>
  <c r="DM86" i="30"/>
  <c r="DN86" i="30"/>
  <c r="DO86" i="30"/>
  <c r="DP86" i="30"/>
  <c r="DQ86" i="30"/>
  <c r="DR86" i="30"/>
  <c r="DS86" i="30"/>
  <c r="DT86" i="30"/>
  <c r="DU86" i="30"/>
  <c r="DV86" i="30"/>
  <c r="DW86" i="30"/>
  <c r="DX86" i="30"/>
  <c r="DY86" i="30"/>
  <c r="DZ86" i="30"/>
  <c r="EA86" i="30"/>
  <c r="EB86" i="30"/>
  <c r="EC86" i="30"/>
  <c r="ED86" i="30"/>
  <c r="EE86" i="30"/>
  <c r="EF86" i="30"/>
  <c r="EG86" i="30"/>
  <c r="EH86" i="30"/>
  <c r="EI86" i="30"/>
  <c r="EJ86" i="30"/>
  <c r="EK86" i="30"/>
  <c r="EL86" i="30"/>
  <c r="CK87" i="30"/>
  <c r="CL87" i="30"/>
  <c r="CM87" i="30"/>
  <c r="CN87" i="30"/>
  <c r="CO87" i="30"/>
  <c r="CP87" i="30"/>
  <c r="CQ87" i="30"/>
  <c r="CR87" i="30"/>
  <c r="CS87" i="30"/>
  <c r="CT87" i="30"/>
  <c r="CU87" i="30"/>
  <c r="CV87" i="30"/>
  <c r="CW87" i="30"/>
  <c r="CX87" i="30"/>
  <c r="CY87" i="30"/>
  <c r="CZ87" i="30"/>
  <c r="DA87" i="30"/>
  <c r="DB87" i="30"/>
  <c r="DC87" i="30"/>
  <c r="DD87" i="30"/>
  <c r="DE87" i="30"/>
  <c r="DF87" i="30"/>
  <c r="DG87" i="30"/>
  <c r="DH87" i="30"/>
  <c r="DI87" i="30"/>
  <c r="DJ87" i="30"/>
  <c r="DK87" i="30"/>
  <c r="DL87" i="30"/>
  <c r="DM87" i="30"/>
  <c r="DN87" i="30"/>
  <c r="DO87" i="30"/>
  <c r="DP87" i="30"/>
  <c r="DQ87" i="30"/>
  <c r="DR87" i="30"/>
  <c r="DS87" i="30"/>
  <c r="DT87" i="30"/>
  <c r="DU87" i="30"/>
  <c r="DV87" i="30"/>
  <c r="DW87" i="30"/>
  <c r="DX87" i="30"/>
  <c r="DY87" i="30"/>
  <c r="DZ87" i="30"/>
  <c r="EA87" i="30"/>
  <c r="EB87" i="30"/>
  <c r="EC87" i="30"/>
  <c r="ED87" i="30"/>
  <c r="EE87" i="30"/>
  <c r="EF87" i="30"/>
  <c r="EG87" i="30"/>
  <c r="EH87" i="30"/>
  <c r="EI87" i="30"/>
  <c r="EJ87" i="30"/>
  <c r="EK87" i="30"/>
  <c r="EL87" i="30"/>
  <c r="CK88" i="30"/>
  <c r="CL88" i="30"/>
  <c r="CM88" i="30"/>
  <c r="CN88" i="30"/>
  <c r="CO88" i="30"/>
  <c r="CP88" i="30"/>
  <c r="CQ88" i="30"/>
  <c r="CR88" i="30"/>
  <c r="CS88" i="30"/>
  <c r="CT88" i="30"/>
  <c r="CU88" i="30"/>
  <c r="CV88" i="30"/>
  <c r="CW88" i="30"/>
  <c r="CX88" i="30"/>
  <c r="CY88" i="30"/>
  <c r="CZ88" i="30"/>
  <c r="DA88" i="30"/>
  <c r="DB88" i="30"/>
  <c r="DC88" i="30"/>
  <c r="DD88" i="30"/>
  <c r="DE88" i="30"/>
  <c r="DF88" i="30"/>
  <c r="DG88" i="30"/>
  <c r="DH88" i="30"/>
  <c r="DI88" i="30"/>
  <c r="DJ88" i="30"/>
  <c r="DK88" i="30"/>
  <c r="DL88" i="30"/>
  <c r="DM88" i="30"/>
  <c r="DN88" i="30"/>
  <c r="DO88" i="30"/>
  <c r="DP88" i="30"/>
  <c r="DQ88" i="30"/>
  <c r="DR88" i="30"/>
  <c r="DS88" i="30"/>
  <c r="DT88" i="30"/>
  <c r="DU88" i="30"/>
  <c r="DV88" i="30"/>
  <c r="DW88" i="30"/>
  <c r="DX88" i="30"/>
  <c r="DY88" i="30"/>
  <c r="DZ88" i="30"/>
  <c r="EA88" i="30"/>
  <c r="EB88" i="30"/>
  <c r="EC88" i="30"/>
  <c r="ED88" i="30"/>
  <c r="EE88" i="30"/>
  <c r="EF88" i="30"/>
  <c r="EG88" i="30"/>
  <c r="EH88" i="30"/>
  <c r="EI88" i="30"/>
  <c r="EJ88" i="30"/>
  <c r="EK88" i="30"/>
  <c r="EL88" i="30"/>
  <c r="CK89" i="30"/>
  <c r="CL89" i="30"/>
  <c r="CM89" i="30"/>
  <c r="CN89" i="30"/>
  <c r="CO89" i="30"/>
  <c r="CP89" i="30"/>
  <c r="CQ89" i="30"/>
  <c r="CR89" i="30"/>
  <c r="CS89" i="30"/>
  <c r="CT89" i="30"/>
  <c r="CU89" i="30"/>
  <c r="CV89" i="30"/>
  <c r="CW89" i="30"/>
  <c r="CX89" i="30"/>
  <c r="CY89" i="30"/>
  <c r="CZ89" i="30"/>
  <c r="DA89" i="30"/>
  <c r="DB89" i="30"/>
  <c r="DC89" i="30"/>
  <c r="DD89" i="30"/>
  <c r="DE89" i="30"/>
  <c r="DF89" i="30"/>
  <c r="DG89" i="30"/>
  <c r="DH89" i="30"/>
  <c r="DI89" i="30"/>
  <c r="DJ89" i="30"/>
  <c r="DK89" i="30"/>
  <c r="DL89" i="30"/>
  <c r="DM89" i="30"/>
  <c r="DN89" i="30"/>
  <c r="DO89" i="30"/>
  <c r="DP89" i="30"/>
  <c r="DQ89" i="30"/>
  <c r="DR89" i="30"/>
  <c r="DS89" i="30"/>
  <c r="DT89" i="30"/>
  <c r="DU89" i="30"/>
  <c r="DV89" i="30"/>
  <c r="DW89" i="30"/>
  <c r="DX89" i="30"/>
  <c r="DY89" i="30"/>
  <c r="DZ89" i="30"/>
  <c r="EA89" i="30"/>
  <c r="EB89" i="30"/>
  <c r="EC89" i="30"/>
  <c r="ED89" i="30"/>
  <c r="EE89" i="30"/>
  <c r="EF89" i="30"/>
  <c r="EG89" i="30"/>
  <c r="EH89" i="30"/>
  <c r="EI89" i="30"/>
  <c r="EJ89" i="30"/>
  <c r="EK89" i="30"/>
  <c r="EL89" i="30"/>
  <c r="CK90" i="30"/>
  <c r="CL90" i="30"/>
  <c r="CM90" i="30"/>
  <c r="CN90" i="30"/>
  <c r="CO90" i="30"/>
  <c r="CP90" i="30"/>
  <c r="CQ90" i="30"/>
  <c r="CR90" i="30"/>
  <c r="CS90" i="30"/>
  <c r="CT90" i="30"/>
  <c r="CU90" i="30"/>
  <c r="CV90" i="30"/>
  <c r="CW90" i="30"/>
  <c r="CX90" i="30"/>
  <c r="CY90" i="30"/>
  <c r="CZ90" i="30"/>
  <c r="DA90" i="30"/>
  <c r="DB90" i="30"/>
  <c r="DC90" i="30"/>
  <c r="DD90" i="30"/>
  <c r="DE90" i="30"/>
  <c r="DF90" i="30"/>
  <c r="DG90" i="30"/>
  <c r="DH90" i="30"/>
  <c r="DI90" i="30"/>
  <c r="DJ90" i="30"/>
  <c r="DK90" i="30"/>
  <c r="DL90" i="30"/>
  <c r="DM90" i="30"/>
  <c r="DN90" i="30"/>
  <c r="DO90" i="30"/>
  <c r="DP90" i="30"/>
  <c r="DQ90" i="30"/>
  <c r="DR90" i="30"/>
  <c r="DS90" i="30"/>
  <c r="DT90" i="30"/>
  <c r="DU90" i="30"/>
  <c r="DV90" i="30"/>
  <c r="DW90" i="30"/>
  <c r="DX90" i="30"/>
  <c r="DY90" i="30"/>
  <c r="DZ90" i="30"/>
  <c r="EA90" i="30"/>
  <c r="EB90" i="30"/>
  <c r="EC90" i="30"/>
  <c r="ED90" i="30"/>
  <c r="EE90" i="30"/>
  <c r="EF90" i="30"/>
  <c r="EG90" i="30"/>
  <c r="EH90" i="30"/>
  <c r="EI90" i="30"/>
  <c r="EJ90" i="30"/>
  <c r="EK90" i="30"/>
  <c r="EL90" i="30"/>
  <c r="CK91" i="30"/>
  <c r="CL91" i="30"/>
  <c r="CM91" i="30"/>
  <c r="CN91" i="30"/>
  <c r="CO91" i="30"/>
  <c r="CP91" i="30"/>
  <c r="CQ91" i="30"/>
  <c r="CR91" i="30"/>
  <c r="CS91" i="30"/>
  <c r="CT91" i="30"/>
  <c r="CU91" i="30"/>
  <c r="CV91" i="30"/>
  <c r="CW91" i="30"/>
  <c r="CX91" i="30"/>
  <c r="CY91" i="30"/>
  <c r="CZ91" i="30"/>
  <c r="DA91" i="30"/>
  <c r="DB91" i="30"/>
  <c r="DC91" i="30"/>
  <c r="DD91" i="30"/>
  <c r="DE91" i="30"/>
  <c r="DF91" i="30"/>
  <c r="DG91" i="30"/>
  <c r="DH91" i="30"/>
  <c r="DI91" i="30"/>
  <c r="DJ91" i="30"/>
  <c r="DK91" i="30"/>
  <c r="DL91" i="30"/>
  <c r="DM91" i="30"/>
  <c r="DN91" i="30"/>
  <c r="DO91" i="30"/>
  <c r="DP91" i="30"/>
  <c r="DQ91" i="30"/>
  <c r="DR91" i="30"/>
  <c r="DS91" i="30"/>
  <c r="DT91" i="30"/>
  <c r="DU91" i="30"/>
  <c r="DV91" i="30"/>
  <c r="DW91" i="30"/>
  <c r="DX91" i="30"/>
  <c r="DY91" i="30"/>
  <c r="DZ91" i="30"/>
  <c r="EA91" i="30"/>
  <c r="EB91" i="30"/>
  <c r="EC91" i="30"/>
  <c r="ED91" i="30"/>
  <c r="EE91" i="30"/>
  <c r="EF91" i="30"/>
  <c r="EG91" i="30"/>
  <c r="EH91" i="30"/>
  <c r="EI91" i="30"/>
  <c r="EJ91" i="30"/>
  <c r="EK91" i="30"/>
  <c r="EL91" i="30"/>
  <c r="CK92" i="30"/>
  <c r="CL92" i="30"/>
  <c r="CM92" i="30"/>
  <c r="CN92" i="30"/>
  <c r="CO92" i="30"/>
  <c r="CP92" i="30"/>
  <c r="CQ92" i="30"/>
  <c r="CR92" i="30"/>
  <c r="CS92" i="30"/>
  <c r="CT92" i="30"/>
  <c r="CU92" i="30"/>
  <c r="CV92" i="30"/>
  <c r="CW92" i="30"/>
  <c r="CX92" i="30"/>
  <c r="CY92" i="30"/>
  <c r="CZ92" i="30"/>
  <c r="DA92" i="30"/>
  <c r="DB92" i="30"/>
  <c r="DC92" i="30"/>
  <c r="DD92" i="30"/>
  <c r="DE92" i="30"/>
  <c r="DF92" i="30"/>
  <c r="DG92" i="30"/>
  <c r="DH92" i="30"/>
  <c r="DI92" i="30"/>
  <c r="DJ92" i="30"/>
  <c r="DK92" i="30"/>
  <c r="DL92" i="30"/>
  <c r="DM92" i="30"/>
  <c r="DN92" i="30"/>
  <c r="DO92" i="30"/>
  <c r="DP92" i="30"/>
  <c r="DQ92" i="30"/>
  <c r="DR92" i="30"/>
  <c r="DS92" i="30"/>
  <c r="DT92" i="30"/>
  <c r="DU92" i="30"/>
  <c r="DV92" i="30"/>
  <c r="DW92" i="30"/>
  <c r="DX92" i="30"/>
  <c r="DY92" i="30"/>
  <c r="DZ92" i="30"/>
  <c r="EA92" i="30"/>
  <c r="EB92" i="30"/>
  <c r="EC92" i="30"/>
  <c r="ED92" i="30"/>
  <c r="EE92" i="30"/>
  <c r="EF92" i="30"/>
  <c r="EG92" i="30"/>
  <c r="EH92" i="30"/>
  <c r="EI92" i="30"/>
  <c r="EJ92" i="30"/>
  <c r="EK92" i="30"/>
  <c r="EL92" i="30"/>
  <c r="CK93" i="30"/>
  <c r="CL93" i="30"/>
  <c r="CM93" i="30"/>
  <c r="CN93" i="30"/>
  <c r="CO93" i="30"/>
  <c r="CP93" i="30"/>
  <c r="CQ93" i="30"/>
  <c r="CR93" i="30"/>
  <c r="CS93" i="30"/>
  <c r="CT93" i="30"/>
  <c r="CU93" i="30"/>
  <c r="CV93" i="30"/>
  <c r="CW93" i="30"/>
  <c r="CX93" i="30"/>
  <c r="CY93" i="30"/>
  <c r="CZ93" i="30"/>
  <c r="DA93" i="30"/>
  <c r="DB93" i="30"/>
  <c r="DC93" i="30"/>
  <c r="DD93" i="30"/>
  <c r="DE93" i="30"/>
  <c r="DF93" i="30"/>
  <c r="DG93" i="30"/>
  <c r="DH93" i="30"/>
  <c r="DI93" i="30"/>
  <c r="DJ93" i="30"/>
  <c r="DK93" i="30"/>
  <c r="DL93" i="30"/>
  <c r="DM93" i="30"/>
  <c r="DN93" i="30"/>
  <c r="DO93" i="30"/>
  <c r="DP93" i="30"/>
  <c r="DQ93" i="30"/>
  <c r="DR93" i="30"/>
  <c r="DS93" i="30"/>
  <c r="DT93" i="30"/>
  <c r="DU93" i="30"/>
  <c r="DV93" i="30"/>
  <c r="DW93" i="30"/>
  <c r="DX93" i="30"/>
  <c r="DY93" i="30"/>
  <c r="DZ93" i="30"/>
  <c r="EA93" i="30"/>
  <c r="EB93" i="30"/>
  <c r="EC93" i="30"/>
  <c r="ED93" i="30"/>
  <c r="EE93" i="30"/>
  <c r="EF93" i="30"/>
  <c r="EG93" i="30"/>
  <c r="EH93" i="30"/>
  <c r="EI93" i="30"/>
  <c r="EJ93" i="30"/>
  <c r="EK93" i="30"/>
  <c r="EL93" i="30"/>
  <c r="CK94" i="30"/>
  <c r="CL94" i="30"/>
  <c r="CM94" i="30"/>
  <c r="CN94" i="30"/>
  <c r="CO94" i="30"/>
  <c r="CP94" i="30"/>
  <c r="CQ94" i="30"/>
  <c r="CR94" i="30"/>
  <c r="CS94" i="30"/>
  <c r="CT94" i="30"/>
  <c r="CU94" i="30"/>
  <c r="CV94" i="30"/>
  <c r="CW94" i="30"/>
  <c r="CX94" i="30"/>
  <c r="CY94" i="30"/>
  <c r="CZ94" i="30"/>
  <c r="DA94" i="30"/>
  <c r="DB94" i="30"/>
  <c r="DC94" i="30"/>
  <c r="DD94" i="30"/>
  <c r="DE94" i="30"/>
  <c r="DF94" i="30"/>
  <c r="DG94" i="30"/>
  <c r="DH94" i="30"/>
  <c r="DI94" i="30"/>
  <c r="DJ94" i="30"/>
  <c r="DK94" i="30"/>
  <c r="DL94" i="30"/>
  <c r="DM94" i="30"/>
  <c r="DN94" i="30"/>
  <c r="DO94" i="30"/>
  <c r="DP94" i="30"/>
  <c r="DQ94" i="30"/>
  <c r="DR94" i="30"/>
  <c r="DS94" i="30"/>
  <c r="DT94" i="30"/>
  <c r="DU94" i="30"/>
  <c r="DV94" i="30"/>
  <c r="DW94" i="30"/>
  <c r="DX94" i="30"/>
  <c r="DY94" i="30"/>
  <c r="DZ94" i="30"/>
  <c r="EA94" i="30"/>
  <c r="EB94" i="30"/>
  <c r="EC94" i="30"/>
  <c r="ED94" i="30"/>
  <c r="EE94" i="30"/>
  <c r="EF94" i="30"/>
  <c r="EG94" i="30"/>
  <c r="EH94" i="30"/>
  <c r="EI94" i="30"/>
  <c r="EJ94" i="30"/>
  <c r="EK94" i="30"/>
  <c r="EL94" i="30"/>
  <c r="CK95" i="30"/>
  <c r="CL95" i="30"/>
  <c r="CM95" i="30"/>
  <c r="CN95" i="30"/>
  <c r="CO95" i="30"/>
  <c r="CP95" i="30"/>
  <c r="CQ95" i="30"/>
  <c r="CR95" i="30"/>
  <c r="CS95" i="30"/>
  <c r="CT95" i="30"/>
  <c r="CU95" i="30"/>
  <c r="CV95" i="30"/>
  <c r="CW95" i="30"/>
  <c r="CX95" i="30"/>
  <c r="CY95" i="30"/>
  <c r="CZ95" i="30"/>
  <c r="DA95" i="30"/>
  <c r="DB95" i="30"/>
  <c r="DC95" i="30"/>
  <c r="DD95" i="30"/>
  <c r="DE95" i="30"/>
  <c r="DF95" i="30"/>
  <c r="DG95" i="30"/>
  <c r="DH95" i="30"/>
  <c r="DI95" i="30"/>
  <c r="DJ95" i="30"/>
  <c r="DK95" i="30"/>
  <c r="DL95" i="30"/>
  <c r="DM95" i="30"/>
  <c r="DN95" i="30"/>
  <c r="DO95" i="30"/>
  <c r="DP95" i="30"/>
  <c r="DQ95" i="30"/>
  <c r="DR95" i="30"/>
  <c r="DS95" i="30"/>
  <c r="DT95" i="30"/>
  <c r="DU95" i="30"/>
  <c r="DV95" i="30"/>
  <c r="DW95" i="30"/>
  <c r="DX95" i="30"/>
  <c r="DY95" i="30"/>
  <c r="DZ95" i="30"/>
  <c r="EA95" i="30"/>
  <c r="EB95" i="30"/>
  <c r="EC95" i="30"/>
  <c r="ED95" i="30"/>
  <c r="EE95" i="30"/>
  <c r="EF95" i="30"/>
  <c r="EG95" i="30"/>
  <c r="EH95" i="30"/>
  <c r="EI95" i="30"/>
  <c r="EJ95" i="30"/>
  <c r="EK95" i="30"/>
  <c r="EL95" i="30"/>
  <c r="CK96" i="30"/>
  <c r="CL96" i="30"/>
  <c r="CM96" i="30"/>
  <c r="CN96" i="30"/>
  <c r="CO96" i="30"/>
  <c r="CP96" i="30"/>
  <c r="CQ96" i="30"/>
  <c r="CR96" i="30"/>
  <c r="CS96" i="30"/>
  <c r="CT96" i="30"/>
  <c r="CU96" i="30"/>
  <c r="CV96" i="30"/>
  <c r="CW96" i="30"/>
  <c r="CX96" i="30"/>
  <c r="CY96" i="30"/>
  <c r="CZ96" i="30"/>
  <c r="DA96" i="30"/>
  <c r="DB96" i="30"/>
  <c r="DC96" i="30"/>
  <c r="DD96" i="30"/>
  <c r="DE96" i="30"/>
  <c r="DF96" i="30"/>
  <c r="DG96" i="30"/>
  <c r="DH96" i="30"/>
  <c r="DI96" i="30"/>
  <c r="DJ96" i="30"/>
  <c r="DK96" i="30"/>
  <c r="DL96" i="30"/>
  <c r="DM96" i="30"/>
  <c r="DN96" i="30"/>
  <c r="DO96" i="30"/>
  <c r="DP96" i="30"/>
  <c r="DQ96" i="30"/>
  <c r="DR96" i="30"/>
  <c r="DS96" i="30"/>
  <c r="DT96" i="30"/>
  <c r="DU96" i="30"/>
  <c r="DV96" i="30"/>
  <c r="DW96" i="30"/>
  <c r="DX96" i="30"/>
  <c r="DY96" i="30"/>
  <c r="DZ96" i="30"/>
  <c r="EA96" i="30"/>
  <c r="EB96" i="30"/>
  <c r="EC96" i="30"/>
  <c r="ED96" i="30"/>
  <c r="EE96" i="30"/>
  <c r="EF96" i="30"/>
  <c r="EG96" i="30"/>
  <c r="EH96" i="30"/>
  <c r="EI96" i="30"/>
  <c r="EJ96" i="30"/>
  <c r="EK96" i="30"/>
  <c r="EL96" i="30"/>
  <c r="CK97" i="30"/>
  <c r="CL97" i="30"/>
  <c r="CM97" i="30"/>
  <c r="CN97" i="30"/>
  <c r="CO97" i="30"/>
  <c r="CP97" i="30"/>
  <c r="CQ97" i="30"/>
  <c r="CR97" i="30"/>
  <c r="CS97" i="30"/>
  <c r="CT97" i="30"/>
  <c r="CU97" i="30"/>
  <c r="CV97" i="30"/>
  <c r="CW97" i="30"/>
  <c r="CX97" i="30"/>
  <c r="CY97" i="30"/>
  <c r="CZ97" i="30"/>
  <c r="DA97" i="30"/>
  <c r="DB97" i="30"/>
  <c r="DC97" i="30"/>
  <c r="DD97" i="30"/>
  <c r="DE97" i="30"/>
  <c r="DF97" i="30"/>
  <c r="DG97" i="30"/>
  <c r="DH97" i="30"/>
  <c r="DI97" i="30"/>
  <c r="DJ97" i="30"/>
  <c r="DK97" i="30"/>
  <c r="DL97" i="30"/>
  <c r="DM97" i="30"/>
  <c r="DN97" i="30"/>
  <c r="DO97" i="30"/>
  <c r="DP97" i="30"/>
  <c r="DQ97" i="30"/>
  <c r="DR97" i="30"/>
  <c r="DS97" i="30"/>
  <c r="DT97" i="30"/>
  <c r="DU97" i="30"/>
  <c r="DV97" i="30"/>
  <c r="DW97" i="30"/>
  <c r="DX97" i="30"/>
  <c r="DY97" i="30"/>
  <c r="DZ97" i="30"/>
  <c r="EA97" i="30"/>
  <c r="EB97" i="30"/>
  <c r="EC97" i="30"/>
  <c r="ED97" i="30"/>
  <c r="EE97" i="30"/>
  <c r="EF97" i="30"/>
  <c r="EG97" i="30"/>
  <c r="EH97" i="30"/>
  <c r="EI97" i="30"/>
  <c r="EJ97" i="30"/>
  <c r="EK97" i="30"/>
  <c r="EL97" i="30"/>
  <c r="CK98" i="30"/>
  <c r="CL98" i="30"/>
  <c r="CM98" i="30"/>
  <c r="CN98" i="30"/>
  <c r="CO98" i="30"/>
  <c r="CP98" i="30"/>
  <c r="CQ98" i="30"/>
  <c r="CR98" i="30"/>
  <c r="CS98" i="30"/>
  <c r="CT98" i="30"/>
  <c r="CU98" i="30"/>
  <c r="CV98" i="30"/>
  <c r="CW98" i="30"/>
  <c r="CX98" i="30"/>
  <c r="CY98" i="30"/>
  <c r="CZ98" i="30"/>
  <c r="DA98" i="30"/>
  <c r="DB98" i="30"/>
  <c r="DC98" i="30"/>
  <c r="DD98" i="30"/>
  <c r="DE98" i="30"/>
  <c r="DF98" i="30"/>
  <c r="DG98" i="30"/>
  <c r="DH98" i="30"/>
  <c r="DI98" i="30"/>
  <c r="DJ98" i="30"/>
  <c r="DK98" i="30"/>
  <c r="DL98" i="30"/>
  <c r="DM98" i="30"/>
  <c r="DN98" i="30"/>
  <c r="DO98" i="30"/>
  <c r="DP98" i="30"/>
  <c r="DQ98" i="30"/>
  <c r="DR98" i="30"/>
  <c r="DS98" i="30"/>
  <c r="DT98" i="30"/>
  <c r="DU98" i="30"/>
  <c r="DV98" i="30"/>
  <c r="DW98" i="30"/>
  <c r="DX98" i="30"/>
  <c r="DY98" i="30"/>
  <c r="DZ98" i="30"/>
  <c r="EA98" i="30"/>
  <c r="EB98" i="30"/>
  <c r="EC98" i="30"/>
  <c r="ED98" i="30"/>
  <c r="EE98" i="30"/>
  <c r="EF98" i="30"/>
  <c r="EG98" i="30"/>
  <c r="EH98" i="30"/>
  <c r="EI98" i="30"/>
  <c r="EJ98" i="30"/>
  <c r="EK98" i="30"/>
  <c r="EL98" i="30"/>
  <c r="CK99" i="30"/>
  <c r="CL99" i="30"/>
  <c r="CM99" i="30"/>
  <c r="CN99" i="30"/>
  <c r="CO99" i="30"/>
  <c r="CP99" i="30"/>
  <c r="CQ99" i="30"/>
  <c r="CR99" i="30"/>
  <c r="CS99" i="30"/>
  <c r="CT99" i="30"/>
  <c r="CU99" i="30"/>
  <c r="CV99" i="30"/>
  <c r="CW99" i="30"/>
  <c r="CX99" i="30"/>
  <c r="CY99" i="30"/>
  <c r="CZ99" i="30"/>
  <c r="DA99" i="30"/>
  <c r="DB99" i="30"/>
  <c r="DC99" i="30"/>
  <c r="DD99" i="30"/>
  <c r="DE99" i="30"/>
  <c r="DF99" i="30"/>
  <c r="DG99" i="30"/>
  <c r="DH99" i="30"/>
  <c r="DI99" i="30"/>
  <c r="DJ99" i="30"/>
  <c r="DK99" i="30"/>
  <c r="DL99" i="30"/>
  <c r="DM99" i="30"/>
  <c r="DN99" i="30"/>
  <c r="DO99" i="30"/>
  <c r="DP99" i="30"/>
  <c r="DQ99" i="30"/>
  <c r="DR99" i="30"/>
  <c r="DS99" i="30"/>
  <c r="DT99" i="30"/>
  <c r="DU99" i="30"/>
  <c r="DV99" i="30"/>
  <c r="DW99" i="30"/>
  <c r="DX99" i="30"/>
  <c r="DY99" i="30"/>
  <c r="DZ99" i="30"/>
  <c r="EA99" i="30"/>
  <c r="EB99" i="30"/>
  <c r="EC99" i="30"/>
  <c r="ED99" i="30"/>
  <c r="EE99" i="30"/>
  <c r="EF99" i="30"/>
  <c r="EG99" i="30"/>
  <c r="EH99" i="30"/>
  <c r="EI99" i="30"/>
  <c r="EJ99" i="30"/>
  <c r="EK99" i="30"/>
  <c r="EL99" i="30"/>
  <c r="CK100" i="30"/>
  <c r="CL100" i="30"/>
  <c r="CM100" i="30"/>
  <c r="CN100" i="30"/>
  <c r="CO100" i="30"/>
  <c r="CP100" i="30"/>
  <c r="CQ100" i="30"/>
  <c r="CR100" i="30"/>
  <c r="CS100" i="30"/>
  <c r="CT100" i="30"/>
  <c r="CU100" i="30"/>
  <c r="CV100" i="30"/>
  <c r="CW100" i="30"/>
  <c r="CX100" i="30"/>
  <c r="CY100" i="30"/>
  <c r="CZ100" i="30"/>
  <c r="DA100" i="30"/>
  <c r="DB100" i="30"/>
  <c r="DC100" i="30"/>
  <c r="DD100" i="30"/>
  <c r="DE100" i="30"/>
  <c r="DF100" i="30"/>
  <c r="DG100" i="30"/>
  <c r="DH100" i="30"/>
  <c r="DI100" i="30"/>
  <c r="DJ100" i="30"/>
  <c r="DK100" i="30"/>
  <c r="DL100" i="30"/>
  <c r="DM100" i="30"/>
  <c r="DN100" i="30"/>
  <c r="DO100" i="30"/>
  <c r="DP100" i="30"/>
  <c r="DQ100" i="30"/>
  <c r="DR100" i="30"/>
  <c r="DS100" i="30"/>
  <c r="DT100" i="30"/>
  <c r="DU100" i="30"/>
  <c r="DV100" i="30"/>
  <c r="DW100" i="30"/>
  <c r="DX100" i="30"/>
  <c r="DY100" i="30"/>
  <c r="DZ100" i="30"/>
  <c r="EA100" i="30"/>
  <c r="EB100" i="30"/>
  <c r="EC100" i="30"/>
  <c r="ED100" i="30"/>
  <c r="EE100" i="30"/>
  <c r="EF100" i="30"/>
  <c r="EG100" i="30"/>
  <c r="EH100" i="30"/>
  <c r="EI100" i="30"/>
  <c r="EJ100" i="30"/>
  <c r="EK100" i="30"/>
  <c r="EL100" i="30"/>
  <c r="CK101" i="30"/>
  <c r="CL101" i="30"/>
  <c r="CM101" i="30"/>
  <c r="CN101" i="30"/>
  <c r="CO101" i="30"/>
  <c r="CP101" i="30"/>
  <c r="CQ101" i="30"/>
  <c r="CR101" i="30"/>
  <c r="CS101" i="30"/>
  <c r="CT101" i="30"/>
  <c r="CU101" i="30"/>
  <c r="CV101" i="30"/>
  <c r="CW101" i="30"/>
  <c r="CX101" i="30"/>
  <c r="CY101" i="30"/>
  <c r="CZ101" i="30"/>
  <c r="DA101" i="30"/>
  <c r="DB101" i="30"/>
  <c r="DC101" i="30"/>
  <c r="DD101" i="30"/>
  <c r="DE101" i="30"/>
  <c r="DF101" i="30"/>
  <c r="DG101" i="30"/>
  <c r="DH101" i="30"/>
  <c r="DI101" i="30"/>
  <c r="DJ101" i="30"/>
  <c r="DK101" i="30"/>
  <c r="DL101" i="30"/>
  <c r="DM101" i="30"/>
  <c r="DN101" i="30"/>
  <c r="DO101" i="30"/>
  <c r="DP101" i="30"/>
  <c r="DQ101" i="30"/>
  <c r="DR101" i="30"/>
  <c r="DS101" i="30"/>
  <c r="DT101" i="30"/>
  <c r="DU101" i="30"/>
  <c r="DV101" i="30"/>
  <c r="DW101" i="30"/>
  <c r="DX101" i="30"/>
  <c r="DY101" i="30"/>
  <c r="DZ101" i="30"/>
  <c r="EA101" i="30"/>
  <c r="EB101" i="30"/>
  <c r="EC101" i="30"/>
  <c r="ED101" i="30"/>
  <c r="EE101" i="30"/>
  <c r="EF101" i="30"/>
  <c r="EG101" i="30"/>
  <c r="EH101" i="30"/>
  <c r="EI101" i="30"/>
  <c r="EJ101" i="30"/>
  <c r="EK101" i="30"/>
  <c r="EL101" i="30"/>
  <c r="CK102" i="30"/>
  <c r="CL102" i="30"/>
  <c r="CM102" i="30"/>
  <c r="CN102" i="30"/>
  <c r="CO102" i="30"/>
  <c r="CP102" i="30"/>
  <c r="CQ102" i="30"/>
  <c r="CR102" i="30"/>
  <c r="CS102" i="30"/>
  <c r="CT102" i="30"/>
  <c r="CU102" i="30"/>
  <c r="CV102" i="30"/>
  <c r="CW102" i="30"/>
  <c r="CX102" i="30"/>
  <c r="CY102" i="30"/>
  <c r="CZ102" i="30"/>
  <c r="DA102" i="30"/>
  <c r="DB102" i="30"/>
  <c r="DC102" i="30"/>
  <c r="DD102" i="30"/>
  <c r="DE102" i="30"/>
  <c r="DF102" i="30"/>
  <c r="DG102" i="30"/>
  <c r="DH102" i="30"/>
  <c r="DI102" i="30"/>
  <c r="DJ102" i="30"/>
  <c r="DK102" i="30"/>
  <c r="DL102" i="30"/>
  <c r="DM102" i="30"/>
  <c r="DN102" i="30"/>
  <c r="DO102" i="30"/>
  <c r="DP102" i="30"/>
  <c r="DQ102" i="30"/>
  <c r="DR102" i="30"/>
  <c r="DS102" i="30"/>
  <c r="DT102" i="30"/>
  <c r="DU102" i="30"/>
  <c r="DV102" i="30"/>
  <c r="DW102" i="30"/>
  <c r="DX102" i="30"/>
  <c r="DY102" i="30"/>
  <c r="DZ102" i="30"/>
  <c r="EA102" i="30"/>
  <c r="EB102" i="30"/>
  <c r="EC102" i="30"/>
  <c r="ED102" i="30"/>
  <c r="EE102" i="30"/>
  <c r="EF102" i="30"/>
  <c r="EG102" i="30"/>
  <c r="EH102" i="30"/>
  <c r="EI102" i="30"/>
  <c r="EJ102" i="30"/>
  <c r="EK102" i="30"/>
  <c r="EL102" i="30"/>
  <c r="CK103" i="30"/>
  <c r="CL103" i="30"/>
  <c r="CM103" i="30"/>
  <c r="CN103" i="30"/>
  <c r="CO103" i="30"/>
  <c r="CP103" i="30"/>
  <c r="CQ103" i="30"/>
  <c r="CR103" i="30"/>
  <c r="CS103" i="30"/>
  <c r="CT103" i="30"/>
  <c r="CU103" i="30"/>
  <c r="CV103" i="30"/>
  <c r="CW103" i="30"/>
  <c r="CX103" i="30"/>
  <c r="CY103" i="30"/>
  <c r="CZ103" i="30"/>
  <c r="DA103" i="30"/>
  <c r="DB103" i="30"/>
  <c r="DC103" i="30"/>
  <c r="DD103" i="30"/>
  <c r="DE103" i="30"/>
  <c r="DF103" i="30"/>
  <c r="DG103" i="30"/>
  <c r="DH103" i="30"/>
  <c r="DI103" i="30"/>
  <c r="DJ103" i="30"/>
  <c r="DK103" i="30"/>
  <c r="DL103" i="30"/>
  <c r="DM103" i="30"/>
  <c r="DN103" i="30"/>
  <c r="DO103" i="30"/>
  <c r="DP103" i="30"/>
  <c r="DQ103" i="30"/>
  <c r="DR103" i="30"/>
  <c r="DS103" i="30"/>
  <c r="DT103" i="30"/>
  <c r="DU103" i="30"/>
  <c r="DV103" i="30"/>
  <c r="DW103" i="30"/>
  <c r="DX103" i="30"/>
  <c r="DY103" i="30"/>
  <c r="DZ103" i="30"/>
  <c r="EA103" i="30"/>
  <c r="EB103" i="30"/>
  <c r="EC103" i="30"/>
  <c r="ED103" i="30"/>
  <c r="EE103" i="30"/>
  <c r="EF103" i="30"/>
  <c r="EG103" i="30"/>
  <c r="EH103" i="30"/>
  <c r="EI103" i="30"/>
  <c r="EJ103" i="30"/>
  <c r="EK103" i="30"/>
  <c r="EL103" i="30"/>
  <c r="CK104" i="30"/>
  <c r="CL104" i="30"/>
  <c r="CM104" i="30"/>
  <c r="CN104" i="30"/>
  <c r="CO104" i="30"/>
  <c r="CP104" i="30"/>
  <c r="CQ104" i="30"/>
  <c r="CR104" i="30"/>
  <c r="CS104" i="30"/>
  <c r="CT104" i="30"/>
  <c r="CU104" i="30"/>
  <c r="CV104" i="30"/>
  <c r="CW104" i="30"/>
  <c r="CX104" i="30"/>
  <c r="CY104" i="30"/>
  <c r="CZ104" i="30"/>
  <c r="DA104" i="30"/>
  <c r="DB104" i="30"/>
  <c r="DC104" i="30"/>
  <c r="DD104" i="30"/>
  <c r="DE104" i="30"/>
  <c r="DF104" i="30"/>
  <c r="DG104" i="30"/>
  <c r="DH104" i="30"/>
  <c r="DI104" i="30"/>
  <c r="DJ104" i="30"/>
  <c r="DK104" i="30"/>
  <c r="DL104" i="30"/>
  <c r="DM104" i="30"/>
  <c r="DN104" i="30"/>
  <c r="DO104" i="30"/>
  <c r="DP104" i="30"/>
  <c r="DQ104" i="30"/>
  <c r="DR104" i="30"/>
  <c r="DS104" i="30"/>
  <c r="DT104" i="30"/>
  <c r="DU104" i="30"/>
  <c r="DV104" i="30"/>
  <c r="DW104" i="30"/>
  <c r="DX104" i="30"/>
  <c r="DY104" i="30"/>
  <c r="DZ104" i="30"/>
  <c r="EA104" i="30"/>
  <c r="EB104" i="30"/>
  <c r="EC104" i="30"/>
  <c r="ED104" i="30"/>
  <c r="EE104" i="30"/>
  <c r="EF104" i="30"/>
  <c r="EG104" i="30"/>
  <c r="EH104" i="30"/>
  <c r="EI104" i="30"/>
  <c r="EJ104" i="30"/>
  <c r="EK104" i="30"/>
  <c r="EL104" i="30"/>
  <c r="CK105" i="30"/>
  <c r="CL105" i="30"/>
  <c r="CM105" i="30"/>
  <c r="CN105" i="30"/>
  <c r="CO105" i="30"/>
  <c r="CP105" i="30"/>
  <c r="CQ105" i="30"/>
  <c r="CR105" i="30"/>
  <c r="CS105" i="30"/>
  <c r="CT105" i="30"/>
  <c r="CU105" i="30"/>
  <c r="CV105" i="30"/>
  <c r="CW105" i="30"/>
  <c r="CX105" i="30"/>
  <c r="CY105" i="30"/>
  <c r="CZ105" i="30"/>
  <c r="DA105" i="30"/>
  <c r="DB105" i="30"/>
  <c r="DC105" i="30"/>
  <c r="DD105" i="30"/>
  <c r="DE105" i="30"/>
  <c r="DF105" i="30"/>
  <c r="DG105" i="30"/>
  <c r="DH105" i="30"/>
  <c r="DI105" i="30"/>
  <c r="DJ105" i="30"/>
  <c r="DK105" i="30"/>
  <c r="DL105" i="30"/>
  <c r="DM105" i="30"/>
  <c r="DN105" i="30"/>
  <c r="DO105" i="30"/>
  <c r="DP105" i="30"/>
  <c r="DQ105" i="30"/>
  <c r="DR105" i="30"/>
  <c r="DS105" i="30"/>
  <c r="DT105" i="30"/>
  <c r="DU105" i="30"/>
  <c r="DV105" i="30"/>
  <c r="DW105" i="30"/>
  <c r="DX105" i="30"/>
  <c r="DY105" i="30"/>
  <c r="DZ105" i="30"/>
  <c r="EA105" i="30"/>
  <c r="EB105" i="30"/>
  <c r="EC105" i="30"/>
  <c r="ED105" i="30"/>
  <c r="EE105" i="30"/>
  <c r="EF105" i="30"/>
  <c r="EG105" i="30"/>
  <c r="EH105" i="30"/>
  <c r="EI105" i="30"/>
  <c r="EJ105" i="30"/>
  <c r="EK105" i="30"/>
  <c r="EL105" i="30"/>
  <c r="CK1353" i="30"/>
  <c r="CL1353" i="30"/>
  <c r="CM1353" i="30"/>
  <c r="CN1353" i="30"/>
  <c r="CO1353" i="30"/>
  <c r="CP1353" i="30"/>
  <c r="CQ1353" i="30"/>
  <c r="CR1353" i="30"/>
  <c r="CS1353" i="30"/>
  <c r="CT1353" i="30"/>
  <c r="CU1353" i="30"/>
  <c r="CV1353" i="30"/>
  <c r="CW1353" i="30"/>
  <c r="CX1353" i="30"/>
  <c r="CY1353" i="30"/>
  <c r="CZ1353" i="30"/>
  <c r="DA1353" i="30"/>
  <c r="DB1353" i="30"/>
  <c r="DC1353" i="30"/>
  <c r="DD1353" i="30"/>
  <c r="DE1353" i="30"/>
  <c r="DF1353" i="30"/>
  <c r="DG1353" i="30"/>
  <c r="DH1353" i="30"/>
  <c r="DI1353" i="30"/>
  <c r="DJ1353" i="30"/>
  <c r="DK1353" i="30"/>
  <c r="DL1353" i="30"/>
  <c r="DM1353" i="30"/>
  <c r="DN1353" i="30"/>
  <c r="DO1353" i="30"/>
  <c r="DP1353" i="30"/>
  <c r="DQ1353" i="30"/>
  <c r="DR1353" i="30"/>
  <c r="DS1353" i="30"/>
  <c r="DT1353" i="30"/>
  <c r="DU1353" i="30"/>
  <c r="DV1353" i="30"/>
  <c r="DW1353" i="30"/>
  <c r="DX1353" i="30"/>
  <c r="DY1353" i="30"/>
  <c r="DZ1353" i="30"/>
  <c r="EA1353" i="30"/>
  <c r="EB1353" i="30"/>
  <c r="EC1353" i="30"/>
  <c r="ED1353" i="30"/>
  <c r="EE1353" i="30"/>
  <c r="EF1353" i="30"/>
  <c r="EG1353" i="30"/>
  <c r="EH1353" i="30"/>
  <c r="EI1353" i="30"/>
  <c r="EJ1353" i="30"/>
  <c r="EK1353" i="30"/>
  <c r="EL1353" i="30"/>
  <c r="CK1354" i="30"/>
  <c r="CL1354" i="30"/>
  <c r="CM1354" i="30"/>
  <c r="CN1354" i="30"/>
  <c r="CO1354" i="30"/>
  <c r="CP1354" i="30"/>
  <c r="CQ1354" i="30"/>
  <c r="CR1354" i="30"/>
  <c r="CS1354" i="30"/>
  <c r="CT1354" i="30"/>
  <c r="CU1354" i="30"/>
  <c r="CV1354" i="30"/>
  <c r="CW1354" i="30"/>
  <c r="CX1354" i="30"/>
  <c r="CY1354" i="30"/>
  <c r="CZ1354" i="30"/>
  <c r="DA1354" i="30"/>
  <c r="DB1354" i="30"/>
  <c r="DC1354" i="30"/>
  <c r="DD1354" i="30"/>
  <c r="DE1354" i="30"/>
  <c r="DF1354" i="30"/>
  <c r="DG1354" i="30"/>
  <c r="DH1354" i="30"/>
  <c r="DI1354" i="30"/>
  <c r="DJ1354" i="30"/>
  <c r="DK1354" i="30"/>
  <c r="DL1354" i="30"/>
  <c r="DM1354" i="30"/>
  <c r="DN1354" i="30"/>
  <c r="DO1354" i="30"/>
  <c r="DP1354" i="30"/>
  <c r="DQ1354" i="30"/>
  <c r="DR1354" i="30"/>
  <c r="DS1354" i="30"/>
  <c r="DT1354" i="30"/>
  <c r="DU1354" i="30"/>
  <c r="DV1354" i="30"/>
  <c r="DW1354" i="30"/>
  <c r="DX1354" i="30"/>
  <c r="DY1354" i="30"/>
  <c r="DZ1354" i="30"/>
  <c r="EA1354" i="30"/>
  <c r="EB1354" i="30"/>
  <c r="EC1354" i="30"/>
  <c r="ED1354" i="30"/>
  <c r="EE1354" i="30"/>
  <c r="EF1354" i="30"/>
  <c r="EG1354" i="30"/>
  <c r="EH1354" i="30"/>
  <c r="EI1354" i="30"/>
  <c r="EJ1354" i="30"/>
  <c r="EK1354" i="30"/>
  <c r="EL1354" i="30"/>
  <c r="CK1355" i="30"/>
  <c r="CL1355" i="30"/>
  <c r="CM1355" i="30"/>
  <c r="CN1355" i="30"/>
  <c r="CO1355" i="30"/>
  <c r="CP1355" i="30"/>
  <c r="CQ1355" i="30"/>
  <c r="CR1355" i="30"/>
  <c r="CS1355" i="30"/>
  <c r="CT1355" i="30"/>
  <c r="CU1355" i="30"/>
  <c r="CV1355" i="30"/>
  <c r="CW1355" i="30"/>
  <c r="CX1355" i="30"/>
  <c r="CY1355" i="30"/>
  <c r="CZ1355" i="30"/>
  <c r="DA1355" i="30"/>
  <c r="DB1355" i="30"/>
  <c r="DC1355" i="30"/>
  <c r="DD1355" i="30"/>
  <c r="DE1355" i="30"/>
  <c r="DF1355" i="30"/>
  <c r="DG1355" i="30"/>
  <c r="DH1355" i="30"/>
  <c r="DI1355" i="30"/>
  <c r="DJ1355" i="30"/>
  <c r="DK1355" i="30"/>
  <c r="DL1355" i="30"/>
  <c r="DM1355" i="30"/>
  <c r="DN1355" i="30"/>
  <c r="DO1355" i="30"/>
  <c r="DP1355" i="30"/>
  <c r="DQ1355" i="30"/>
  <c r="DR1355" i="30"/>
  <c r="DS1355" i="30"/>
  <c r="DT1355" i="30"/>
  <c r="DU1355" i="30"/>
  <c r="DV1355" i="30"/>
  <c r="DW1355" i="30"/>
  <c r="DX1355" i="30"/>
  <c r="DY1355" i="30"/>
  <c r="DZ1355" i="30"/>
  <c r="EA1355" i="30"/>
  <c r="EB1355" i="30"/>
  <c r="EC1355" i="30"/>
  <c r="ED1355" i="30"/>
  <c r="EE1355" i="30"/>
  <c r="EF1355" i="30"/>
  <c r="EG1355" i="30"/>
  <c r="EH1355" i="30"/>
  <c r="EI1355" i="30"/>
  <c r="EJ1355" i="30"/>
  <c r="EK1355" i="30"/>
  <c r="EL1355" i="30"/>
  <c r="CK1356" i="30"/>
  <c r="CL1356" i="30"/>
  <c r="CM1356" i="30"/>
  <c r="CN1356" i="30"/>
  <c r="CO1356" i="30"/>
  <c r="CP1356" i="30"/>
  <c r="CQ1356" i="30"/>
  <c r="CR1356" i="30"/>
  <c r="CS1356" i="30"/>
  <c r="CT1356" i="30"/>
  <c r="CU1356" i="30"/>
  <c r="CV1356" i="30"/>
  <c r="CW1356" i="30"/>
  <c r="CX1356" i="30"/>
  <c r="CY1356" i="30"/>
  <c r="CZ1356" i="30"/>
  <c r="DA1356" i="30"/>
  <c r="DB1356" i="30"/>
  <c r="DC1356" i="30"/>
  <c r="DD1356" i="30"/>
  <c r="DE1356" i="30"/>
  <c r="DF1356" i="30"/>
  <c r="DG1356" i="30"/>
  <c r="DH1356" i="30"/>
  <c r="DI1356" i="30"/>
  <c r="DJ1356" i="30"/>
  <c r="DK1356" i="30"/>
  <c r="DL1356" i="30"/>
  <c r="DM1356" i="30"/>
  <c r="DN1356" i="30"/>
  <c r="DO1356" i="30"/>
  <c r="DP1356" i="30"/>
  <c r="DQ1356" i="30"/>
  <c r="DR1356" i="30"/>
  <c r="DS1356" i="30"/>
  <c r="DT1356" i="30"/>
  <c r="DU1356" i="30"/>
  <c r="DV1356" i="30"/>
  <c r="DW1356" i="30"/>
  <c r="DX1356" i="30"/>
  <c r="DY1356" i="30"/>
  <c r="DZ1356" i="30"/>
  <c r="EA1356" i="30"/>
  <c r="EB1356" i="30"/>
  <c r="EC1356" i="30"/>
  <c r="ED1356" i="30"/>
  <c r="EE1356" i="30"/>
  <c r="EF1356" i="30"/>
  <c r="EG1356" i="30"/>
  <c r="EH1356" i="30"/>
  <c r="EI1356" i="30"/>
  <c r="EJ1356" i="30"/>
  <c r="EK1356" i="30"/>
  <c r="EL1356" i="30"/>
  <c r="CK1357" i="30"/>
  <c r="CL1357" i="30"/>
  <c r="CM1357" i="30"/>
  <c r="CN1357" i="30"/>
  <c r="CO1357" i="30"/>
  <c r="CP1357" i="30"/>
  <c r="CQ1357" i="30"/>
  <c r="CR1357" i="30"/>
  <c r="CS1357" i="30"/>
  <c r="CT1357" i="30"/>
  <c r="CU1357" i="30"/>
  <c r="CV1357" i="30"/>
  <c r="CW1357" i="30"/>
  <c r="CX1357" i="30"/>
  <c r="CY1357" i="30"/>
  <c r="CZ1357" i="30"/>
  <c r="DA1357" i="30"/>
  <c r="DB1357" i="30"/>
  <c r="DC1357" i="30"/>
  <c r="DD1357" i="30"/>
  <c r="DE1357" i="30"/>
  <c r="DF1357" i="30"/>
  <c r="DG1357" i="30"/>
  <c r="DH1357" i="30"/>
  <c r="DI1357" i="30"/>
  <c r="DJ1357" i="30"/>
  <c r="DK1357" i="30"/>
  <c r="DL1357" i="30"/>
  <c r="DM1357" i="30"/>
  <c r="DN1357" i="30"/>
  <c r="DO1357" i="30"/>
  <c r="DP1357" i="30"/>
  <c r="DQ1357" i="30"/>
  <c r="DR1357" i="30"/>
  <c r="DS1357" i="30"/>
  <c r="DT1357" i="30"/>
  <c r="DU1357" i="30"/>
  <c r="DV1357" i="30"/>
  <c r="DW1357" i="30"/>
  <c r="DX1357" i="30"/>
  <c r="DY1357" i="30"/>
  <c r="DZ1357" i="30"/>
  <c r="EA1357" i="30"/>
  <c r="EB1357" i="30"/>
  <c r="EC1357" i="30"/>
  <c r="ED1357" i="30"/>
  <c r="EE1357" i="30"/>
  <c r="EF1357" i="30"/>
  <c r="EG1357" i="30"/>
  <c r="EH1357" i="30"/>
  <c r="EI1357" i="30"/>
  <c r="EJ1357" i="30"/>
  <c r="EK1357" i="30"/>
  <c r="EL1357" i="30"/>
  <c r="CK1358" i="30"/>
  <c r="CL1358" i="30"/>
  <c r="CM1358" i="30"/>
  <c r="CN1358" i="30"/>
  <c r="CO1358" i="30"/>
  <c r="CP1358" i="30"/>
  <c r="CQ1358" i="30"/>
  <c r="CR1358" i="30"/>
  <c r="CS1358" i="30"/>
  <c r="CT1358" i="30"/>
  <c r="CU1358" i="30"/>
  <c r="CV1358" i="30"/>
  <c r="CW1358" i="30"/>
  <c r="CX1358" i="30"/>
  <c r="CY1358" i="30"/>
  <c r="CZ1358" i="30"/>
  <c r="DA1358" i="30"/>
  <c r="DB1358" i="30"/>
  <c r="DC1358" i="30"/>
  <c r="DD1358" i="30"/>
  <c r="DE1358" i="30"/>
  <c r="DF1358" i="30"/>
  <c r="DG1358" i="30"/>
  <c r="DH1358" i="30"/>
  <c r="DI1358" i="30"/>
  <c r="DJ1358" i="30"/>
  <c r="DK1358" i="30"/>
  <c r="DL1358" i="30"/>
  <c r="DM1358" i="30"/>
  <c r="DN1358" i="30"/>
  <c r="DO1358" i="30"/>
  <c r="DP1358" i="30"/>
  <c r="DQ1358" i="30"/>
  <c r="DR1358" i="30"/>
  <c r="DS1358" i="30"/>
  <c r="DT1358" i="30"/>
  <c r="DU1358" i="30"/>
  <c r="DV1358" i="30"/>
  <c r="DW1358" i="30"/>
  <c r="DX1358" i="30"/>
  <c r="DY1358" i="30"/>
  <c r="DZ1358" i="30"/>
  <c r="EA1358" i="30"/>
  <c r="EB1358" i="30"/>
  <c r="EC1358" i="30"/>
  <c r="ED1358" i="30"/>
  <c r="EE1358" i="30"/>
  <c r="EF1358" i="30"/>
  <c r="EG1358" i="30"/>
  <c r="EH1358" i="30"/>
  <c r="EI1358" i="30"/>
  <c r="EJ1358" i="30"/>
  <c r="EK1358" i="30"/>
  <c r="EL1358" i="30"/>
  <c r="CK1359" i="30"/>
  <c r="CL1359" i="30"/>
  <c r="CM1359" i="30"/>
  <c r="CN1359" i="30"/>
  <c r="CO1359" i="30"/>
  <c r="CP1359" i="30"/>
  <c r="CQ1359" i="30"/>
  <c r="CR1359" i="30"/>
  <c r="CS1359" i="30"/>
  <c r="CT1359" i="30"/>
  <c r="CU1359" i="30"/>
  <c r="CV1359" i="30"/>
  <c r="CW1359" i="30"/>
  <c r="CX1359" i="30"/>
  <c r="CY1359" i="30"/>
  <c r="CZ1359" i="30"/>
  <c r="DA1359" i="30"/>
  <c r="DB1359" i="30"/>
  <c r="DC1359" i="30"/>
  <c r="DD1359" i="30"/>
  <c r="DE1359" i="30"/>
  <c r="DF1359" i="30"/>
  <c r="DG1359" i="30"/>
  <c r="DH1359" i="30"/>
  <c r="DI1359" i="30"/>
  <c r="DJ1359" i="30"/>
  <c r="DK1359" i="30"/>
  <c r="DL1359" i="30"/>
  <c r="DM1359" i="30"/>
  <c r="DN1359" i="30"/>
  <c r="DO1359" i="30"/>
  <c r="DP1359" i="30"/>
  <c r="DQ1359" i="30"/>
  <c r="DR1359" i="30"/>
  <c r="DS1359" i="30"/>
  <c r="DT1359" i="30"/>
  <c r="DU1359" i="30"/>
  <c r="DV1359" i="30"/>
  <c r="DW1359" i="30"/>
  <c r="DX1359" i="30"/>
  <c r="DY1359" i="30"/>
  <c r="DZ1359" i="30"/>
  <c r="EA1359" i="30"/>
  <c r="EB1359" i="30"/>
  <c r="EC1359" i="30"/>
  <c r="ED1359" i="30"/>
  <c r="EE1359" i="30"/>
  <c r="EF1359" i="30"/>
  <c r="EG1359" i="30"/>
  <c r="EH1359" i="30"/>
  <c r="EI1359" i="30"/>
  <c r="EJ1359" i="30"/>
  <c r="EK1359" i="30"/>
  <c r="EL1359" i="30"/>
  <c r="CK1360" i="30"/>
  <c r="CL1360" i="30"/>
  <c r="CM1360" i="30"/>
  <c r="CN1360" i="30"/>
  <c r="CO1360" i="30"/>
  <c r="CP1360" i="30"/>
  <c r="CQ1360" i="30"/>
  <c r="CR1360" i="30"/>
  <c r="CS1360" i="30"/>
  <c r="CT1360" i="30"/>
  <c r="CU1360" i="30"/>
  <c r="CV1360" i="30"/>
  <c r="CW1360" i="30"/>
  <c r="CX1360" i="30"/>
  <c r="CY1360" i="30"/>
  <c r="CZ1360" i="30"/>
  <c r="DA1360" i="30"/>
  <c r="DB1360" i="30"/>
  <c r="DC1360" i="30"/>
  <c r="DD1360" i="30"/>
  <c r="DE1360" i="30"/>
  <c r="DF1360" i="30"/>
  <c r="DG1360" i="30"/>
  <c r="DH1360" i="30"/>
  <c r="DI1360" i="30"/>
  <c r="DJ1360" i="30"/>
  <c r="DK1360" i="30"/>
  <c r="DL1360" i="30"/>
  <c r="DM1360" i="30"/>
  <c r="DN1360" i="30"/>
  <c r="DO1360" i="30"/>
  <c r="DP1360" i="30"/>
  <c r="DQ1360" i="30"/>
  <c r="DR1360" i="30"/>
  <c r="DS1360" i="30"/>
  <c r="DT1360" i="30"/>
  <c r="DU1360" i="30"/>
  <c r="DV1360" i="30"/>
  <c r="DW1360" i="30"/>
  <c r="DX1360" i="30"/>
  <c r="DY1360" i="30"/>
  <c r="DZ1360" i="30"/>
  <c r="EA1360" i="30"/>
  <c r="EB1360" i="30"/>
  <c r="EC1360" i="30"/>
  <c r="ED1360" i="30"/>
  <c r="EE1360" i="30"/>
  <c r="EF1360" i="30"/>
  <c r="EG1360" i="30"/>
  <c r="EH1360" i="30"/>
  <c r="EI1360" i="30"/>
  <c r="EJ1360" i="30"/>
  <c r="EK1360" i="30"/>
  <c r="EL1360" i="30"/>
  <c r="CK1361" i="30"/>
  <c r="CL1361" i="30"/>
  <c r="CM1361" i="30"/>
  <c r="CN1361" i="30"/>
  <c r="CO1361" i="30"/>
  <c r="CP1361" i="30"/>
  <c r="CQ1361" i="30"/>
  <c r="CR1361" i="30"/>
  <c r="CS1361" i="30"/>
  <c r="CT1361" i="30"/>
  <c r="CU1361" i="30"/>
  <c r="CV1361" i="30"/>
  <c r="CW1361" i="30"/>
  <c r="CX1361" i="30"/>
  <c r="CY1361" i="30"/>
  <c r="CZ1361" i="30"/>
  <c r="DA1361" i="30"/>
  <c r="DB1361" i="30"/>
  <c r="DC1361" i="30"/>
  <c r="DD1361" i="30"/>
  <c r="DE1361" i="30"/>
  <c r="DF1361" i="30"/>
  <c r="DG1361" i="30"/>
  <c r="DH1361" i="30"/>
  <c r="DI1361" i="30"/>
  <c r="DJ1361" i="30"/>
  <c r="DK1361" i="30"/>
  <c r="DL1361" i="30"/>
  <c r="DM1361" i="30"/>
  <c r="DN1361" i="30"/>
  <c r="DO1361" i="30"/>
  <c r="DP1361" i="30"/>
  <c r="DQ1361" i="30"/>
  <c r="DR1361" i="30"/>
  <c r="DS1361" i="30"/>
  <c r="DT1361" i="30"/>
  <c r="DU1361" i="30"/>
  <c r="DV1361" i="30"/>
  <c r="DW1361" i="30"/>
  <c r="DX1361" i="30"/>
  <c r="DY1361" i="30"/>
  <c r="DZ1361" i="30"/>
  <c r="EA1361" i="30"/>
  <c r="EB1361" i="30"/>
  <c r="EC1361" i="30"/>
  <c r="ED1361" i="30"/>
  <c r="EE1361" i="30"/>
  <c r="EF1361" i="30"/>
  <c r="EG1361" i="30"/>
  <c r="EH1361" i="30"/>
  <c r="EI1361" i="30"/>
  <c r="EJ1361" i="30"/>
  <c r="EK1361" i="30"/>
  <c r="EL1361" i="30"/>
  <c r="CK1362" i="30"/>
  <c r="CL1362" i="30"/>
  <c r="CM1362" i="30"/>
  <c r="CN1362" i="30"/>
  <c r="CO1362" i="30"/>
  <c r="CP1362" i="30"/>
  <c r="CQ1362" i="30"/>
  <c r="CR1362" i="30"/>
  <c r="CS1362" i="30"/>
  <c r="CT1362" i="30"/>
  <c r="CU1362" i="30"/>
  <c r="CV1362" i="30"/>
  <c r="CW1362" i="30"/>
  <c r="CX1362" i="30"/>
  <c r="CY1362" i="30"/>
  <c r="CZ1362" i="30"/>
  <c r="DA1362" i="30"/>
  <c r="DB1362" i="30"/>
  <c r="DC1362" i="30"/>
  <c r="DD1362" i="30"/>
  <c r="DE1362" i="30"/>
  <c r="DF1362" i="30"/>
  <c r="DG1362" i="30"/>
  <c r="DH1362" i="30"/>
  <c r="DI1362" i="30"/>
  <c r="DJ1362" i="30"/>
  <c r="DK1362" i="30"/>
  <c r="DL1362" i="30"/>
  <c r="DM1362" i="30"/>
  <c r="DN1362" i="30"/>
  <c r="DO1362" i="30"/>
  <c r="DP1362" i="30"/>
  <c r="DQ1362" i="30"/>
  <c r="DR1362" i="30"/>
  <c r="DS1362" i="30"/>
  <c r="DT1362" i="30"/>
  <c r="DU1362" i="30"/>
  <c r="DV1362" i="30"/>
  <c r="DW1362" i="30"/>
  <c r="DX1362" i="30"/>
  <c r="DY1362" i="30"/>
  <c r="DZ1362" i="30"/>
  <c r="EA1362" i="30"/>
  <c r="EB1362" i="30"/>
  <c r="EC1362" i="30"/>
  <c r="ED1362" i="30"/>
  <c r="EE1362" i="30"/>
  <c r="EF1362" i="30"/>
  <c r="EG1362" i="30"/>
  <c r="EH1362" i="30"/>
  <c r="EI1362" i="30"/>
  <c r="EJ1362" i="30"/>
  <c r="EK1362" i="30"/>
  <c r="EL1362" i="30"/>
  <c r="CK1363" i="30"/>
  <c r="CL1363" i="30"/>
  <c r="CM1363" i="30"/>
  <c r="CN1363" i="30"/>
  <c r="CO1363" i="30"/>
  <c r="CP1363" i="30"/>
  <c r="CQ1363" i="30"/>
  <c r="CR1363" i="30"/>
  <c r="CS1363" i="30"/>
  <c r="CT1363" i="30"/>
  <c r="CU1363" i="30"/>
  <c r="CV1363" i="30"/>
  <c r="CW1363" i="30"/>
  <c r="CX1363" i="30"/>
  <c r="CY1363" i="30"/>
  <c r="CZ1363" i="30"/>
  <c r="DA1363" i="30"/>
  <c r="DB1363" i="30"/>
  <c r="DC1363" i="30"/>
  <c r="DD1363" i="30"/>
  <c r="DE1363" i="30"/>
  <c r="DF1363" i="30"/>
  <c r="DG1363" i="30"/>
  <c r="DH1363" i="30"/>
  <c r="DI1363" i="30"/>
  <c r="DJ1363" i="30"/>
  <c r="DK1363" i="30"/>
  <c r="DL1363" i="30"/>
  <c r="DM1363" i="30"/>
  <c r="DN1363" i="30"/>
  <c r="DO1363" i="30"/>
  <c r="DP1363" i="30"/>
  <c r="DQ1363" i="30"/>
  <c r="DR1363" i="30"/>
  <c r="DS1363" i="30"/>
  <c r="DT1363" i="30"/>
  <c r="DU1363" i="30"/>
  <c r="DV1363" i="30"/>
  <c r="DW1363" i="30"/>
  <c r="DX1363" i="30"/>
  <c r="DY1363" i="30"/>
  <c r="DZ1363" i="30"/>
  <c r="EA1363" i="30"/>
  <c r="EB1363" i="30"/>
  <c r="EC1363" i="30"/>
  <c r="ED1363" i="30"/>
  <c r="EE1363" i="30"/>
  <c r="EF1363" i="30"/>
  <c r="EG1363" i="30"/>
  <c r="EH1363" i="30"/>
  <c r="EI1363" i="30"/>
  <c r="EJ1363" i="30"/>
  <c r="EK1363" i="30"/>
  <c r="EL1363" i="30"/>
  <c r="CK1364" i="30"/>
  <c r="CL1364" i="30"/>
  <c r="CM1364" i="30"/>
  <c r="CN1364" i="30"/>
  <c r="CO1364" i="30"/>
  <c r="CP1364" i="30"/>
  <c r="CQ1364" i="30"/>
  <c r="CR1364" i="30"/>
  <c r="CS1364" i="30"/>
  <c r="CT1364" i="30"/>
  <c r="CU1364" i="30"/>
  <c r="CV1364" i="30"/>
  <c r="CW1364" i="30"/>
  <c r="CX1364" i="30"/>
  <c r="CY1364" i="30"/>
  <c r="CZ1364" i="30"/>
  <c r="DA1364" i="30"/>
  <c r="DB1364" i="30"/>
  <c r="DC1364" i="30"/>
  <c r="DD1364" i="30"/>
  <c r="DE1364" i="30"/>
  <c r="DF1364" i="30"/>
  <c r="DG1364" i="30"/>
  <c r="DH1364" i="30"/>
  <c r="DI1364" i="30"/>
  <c r="DJ1364" i="30"/>
  <c r="DK1364" i="30"/>
  <c r="DL1364" i="30"/>
  <c r="DM1364" i="30"/>
  <c r="DN1364" i="30"/>
  <c r="DO1364" i="30"/>
  <c r="DP1364" i="30"/>
  <c r="DQ1364" i="30"/>
  <c r="DR1364" i="30"/>
  <c r="DS1364" i="30"/>
  <c r="DT1364" i="30"/>
  <c r="DU1364" i="30"/>
  <c r="DV1364" i="30"/>
  <c r="DW1364" i="30"/>
  <c r="DX1364" i="30"/>
  <c r="DY1364" i="30"/>
  <c r="DZ1364" i="30"/>
  <c r="EA1364" i="30"/>
  <c r="EB1364" i="30"/>
  <c r="EC1364" i="30"/>
  <c r="ED1364" i="30"/>
  <c r="EE1364" i="30"/>
  <c r="EF1364" i="30"/>
  <c r="EG1364" i="30"/>
  <c r="EH1364" i="30"/>
  <c r="EI1364" i="30"/>
  <c r="EJ1364" i="30"/>
  <c r="EK1364" i="30"/>
  <c r="EL1364" i="30"/>
  <c r="CK1365" i="30"/>
  <c r="CL1365" i="30"/>
  <c r="CM1365" i="30"/>
  <c r="CN1365" i="30"/>
  <c r="CO1365" i="30"/>
  <c r="CP1365" i="30"/>
  <c r="CQ1365" i="30"/>
  <c r="CR1365" i="30"/>
  <c r="CS1365" i="30"/>
  <c r="CT1365" i="30"/>
  <c r="CU1365" i="30"/>
  <c r="CV1365" i="30"/>
  <c r="CW1365" i="30"/>
  <c r="CX1365" i="30"/>
  <c r="CY1365" i="30"/>
  <c r="CZ1365" i="30"/>
  <c r="DA1365" i="30"/>
  <c r="DB1365" i="30"/>
  <c r="DC1365" i="30"/>
  <c r="DD1365" i="30"/>
  <c r="DE1365" i="30"/>
  <c r="DF1365" i="30"/>
  <c r="DG1365" i="30"/>
  <c r="DH1365" i="30"/>
  <c r="DI1365" i="30"/>
  <c r="DJ1365" i="30"/>
  <c r="DK1365" i="30"/>
  <c r="DL1365" i="30"/>
  <c r="DM1365" i="30"/>
  <c r="DN1365" i="30"/>
  <c r="DO1365" i="30"/>
  <c r="DP1365" i="30"/>
  <c r="DQ1365" i="30"/>
  <c r="DR1365" i="30"/>
  <c r="DS1365" i="30"/>
  <c r="DT1365" i="30"/>
  <c r="DU1365" i="30"/>
  <c r="DV1365" i="30"/>
  <c r="DW1365" i="30"/>
  <c r="DX1365" i="30"/>
  <c r="DY1365" i="30"/>
  <c r="DZ1365" i="30"/>
  <c r="EA1365" i="30"/>
  <c r="EB1365" i="30"/>
  <c r="EC1365" i="30"/>
  <c r="ED1365" i="30"/>
  <c r="EE1365" i="30"/>
  <c r="EF1365" i="30"/>
  <c r="EG1365" i="30"/>
  <c r="EH1365" i="30"/>
  <c r="EI1365" i="30"/>
  <c r="EJ1365" i="30"/>
  <c r="EK1365" i="30"/>
  <c r="EL1365" i="30"/>
  <c r="CK1366" i="30"/>
  <c r="CL1366" i="30"/>
  <c r="CM1366" i="30"/>
  <c r="CN1366" i="30"/>
  <c r="CO1366" i="30"/>
  <c r="CP1366" i="30"/>
  <c r="CQ1366" i="30"/>
  <c r="CR1366" i="30"/>
  <c r="CS1366" i="30"/>
  <c r="CT1366" i="30"/>
  <c r="CU1366" i="30"/>
  <c r="CV1366" i="30"/>
  <c r="CW1366" i="30"/>
  <c r="CX1366" i="30"/>
  <c r="CY1366" i="30"/>
  <c r="CZ1366" i="30"/>
  <c r="DA1366" i="30"/>
  <c r="DB1366" i="30"/>
  <c r="DC1366" i="30"/>
  <c r="DD1366" i="30"/>
  <c r="DE1366" i="30"/>
  <c r="DF1366" i="30"/>
  <c r="DG1366" i="30"/>
  <c r="DH1366" i="30"/>
  <c r="DI1366" i="30"/>
  <c r="DJ1366" i="30"/>
  <c r="DK1366" i="30"/>
  <c r="DL1366" i="30"/>
  <c r="DM1366" i="30"/>
  <c r="DN1366" i="30"/>
  <c r="DO1366" i="30"/>
  <c r="DP1366" i="30"/>
  <c r="DQ1366" i="30"/>
  <c r="DR1366" i="30"/>
  <c r="DS1366" i="30"/>
  <c r="DT1366" i="30"/>
  <c r="DU1366" i="30"/>
  <c r="DV1366" i="30"/>
  <c r="DW1366" i="30"/>
  <c r="DX1366" i="30"/>
  <c r="DY1366" i="30"/>
  <c r="DZ1366" i="30"/>
  <c r="EA1366" i="30"/>
  <c r="EB1366" i="30"/>
  <c r="EC1366" i="30"/>
  <c r="ED1366" i="30"/>
  <c r="EE1366" i="30"/>
  <c r="EF1366" i="30"/>
  <c r="EG1366" i="30"/>
  <c r="EH1366" i="30"/>
  <c r="EI1366" i="30"/>
  <c r="EJ1366" i="30"/>
  <c r="EK1366" i="30"/>
  <c r="EL1366" i="30"/>
  <c r="CK1367" i="30"/>
  <c r="CL1367" i="30"/>
  <c r="CM1367" i="30"/>
  <c r="CN1367" i="30"/>
  <c r="CO1367" i="30"/>
  <c r="CP1367" i="30"/>
  <c r="CQ1367" i="30"/>
  <c r="CR1367" i="30"/>
  <c r="CS1367" i="30"/>
  <c r="CT1367" i="30"/>
  <c r="CU1367" i="30"/>
  <c r="CV1367" i="30"/>
  <c r="CW1367" i="30"/>
  <c r="CX1367" i="30"/>
  <c r="CY1367" i="30"/>
  <c r="CZ1367" i="30"/>
  <c r="DA1367" i="30"/>
  <c r="DB1367" i="30"/>
  <c r="DC1367" i="30"/>
  <c r="DD1367" i="30"/>
  <c r="DE1367" i="30"/>
  <c r="DF1367" i="30"/>
  <c r="DG1367" i="30"/>
  <c r="DH1367" i="30"/>
  <c r="DI1367" i="30"/>
  <c r="DJ1367" i="30"/>
  <c r="DK1367" i="30"/>
  <c r="DL1367" i="30"/>
  <c r="DM1367" i="30"/>
  <c r="DN1367" i="30"/>
  <c r="DO1367" i="30"/>
  <c r="DP1367" i="30"/>
  <c r="DQ1367" i="30"/>
  <c r="DR1367" i="30"/>
  <c r="DS1367" i="30"/>
  <c r="DT1367" i="30"/>
  <c r="DU1367" i="30"/>
  <c r="DV1367" i="30"/>
  <c r="DW1367" i="30"/>
  <c r="DX1367" i="30"/>
  <c r="DY1367" i="30"/>
  <c r="DZ1367" i="30"/>
  <c r="EA1367" i="30"/>
  <c r="EB1367" i="30"/>
  <c r="EC1367" i="30"/>
  <c r="ED1367" i="30"/>
  <c r="EE1367" i="30"/>
  <c r="EF1367" i="30"/>
  <c r="EG1367" i="30"/>
  <c r="EH1367" i="30"/>
  <c r="EI1367" i="30"/>
  <c r="EJ1367" i="30"/>
  <c r="EK1367" i="30"/>
  <c r="EL1367" i="30"/>
  <c r="CK1368" i="30"/>
  <c r="CL1368" i="30"/>
  <c r="CM1368" i="30"/>
  <c r="CN1368" i="30"/>
  <c r="CO1368" i="30"/>
  <c r="CP1368" i="30"/>
  <c r="CQ1368" i="30"/>
  <c r="CR1368" i="30"/>
  <c r="CS1368" i="30"/>
  <c r="CT1368" i="30"/>
  <c r="CU1368" i="30"/>
  <c r="CV1368" i="30"/>
  <c r="CW1368" i="30"/>
  <c r="CX1368" i="30"/>
  <c r="CY1368" i="30"/>
  <c r="CZ1368" i="30"/>
  <c r="DA1368" i="30"/>
  <c r="DB1368" i="30"/>
  <c r="DC1368" i="30"/>
  <c r="DD1368" i="30"/>
  <c r="DE1368" i="30"/>
  <c r="DF1368" i="30"/>
  <c r="DG1368" i="30"/>
  <c r="DH1368" i="30"/>
  <c r="DI1368" i="30"/>
  <c r="DJ1368" i="30"/>
  <c r="DK1368" i="30"/>
  <c r="DL1368" i="30"/>
  <c r="DM1368" i="30"/>
  <c r="DN1368" i="30"/>
  <c r="DO1368" i="30"/>
  <c r="DP1368" i="30"/>
  <c r="DQ1368" i="30"/>
  <c r="DR1368" i="30"/>
  <c r="DS1368" i="30"/>
  <c r="DT1368" i="30"/>
  <c r="DU1368" i="30"/>
  <c r="DV1368" i="30"/>
  <c r="DW1368" i="30"/>
  <c r="DX1368" i="30"/>
  <c r="DY1368" i="30"/>
  <c r="DZ1368" i="30"/>
  <c r="EA1368" i="30"/>
  <c r="EB1368" i="30"/>
  <c r="EC1368" i="30"/>
  <c r="ED1368" i="30"/>
  <c r="EE1368" i="30"/>
  <c r="EF1368" i="30"/>
  <c r="EG1368" i="30"/>
  <c r="EH1368" i="30"/>
  <c r="EI1368" i="30"/>
  <c r="EJ1368" i="30"/>
  <c r="EK1368" i="30"/>
  <c r="EL1368" i="30"/>
  <c r="CK1369" i="30"/>
  <c r="CL1369" i="30"/>
  <c r="CM1369" i="30"/>
  <c r="CN1369" i="30"/>
  <c r="CO1369" i="30"/>
  <c r="CP1369" i="30"/>
  <c r="CQ1369" i="30"/>
  <c r="CR1369" i="30"/>
  <c r="CS1369" i="30"/>
  <c r="CT1369" i="30"/>
  <c r="CU1369" i="30"/>
  <c r="CV1369" i="30"/>
  <c r="CW1369" i="30"/>
  <c r="CX1369" i="30"/>
  <c r="CY1369" i="30"/>
  <c r="CZ1369" i="30"/>
  <c r="DA1369" i="30"/>
  <c r="DB1369" i="30"/>
  <c r="DC1369" i="30"/>
  <c r="DD1369" i="30"/>
  <c r="DE1369" i="30"/>
  <c r="DF1369" i="30"/>
  <c r="DG1369" i="30"/>
  <c r="DH1369" i="30"/>
  <c r="DI1369" i="30"/>
  <c r="DJ1369" i="30"/>
  <c r="DK1369" i="30"/>
  <c r="DL1369" i="30"/>
  <c r="DM1369" i="30"/>
  <c r="DN1369" i="30"/>
  <c r="DO1369" i="30"/>
  <c r="DP1369" i="30"/>
  <c r="DQ1369" i="30"/>
  <c r="DR1369" i="30"/>
  <c r="DS1369" i="30"/>
  <c r="DT1369" i="30"/>
  <c r="DU1369" i="30"/>
  <c r="DV1369" i="30"/>
  <c r="DW1369" i="30"/>
  <c r="DX1369" i="30"/>
  <c r="DY1369" i="30"/>
  <c r="DZ1369" i="30"/>
  <c r="EA1369" i="30"/>
  <c r="EB1369" i="30"/>
  <c r="EC1369" i="30"/>
  <c r="ED1369" i="30"/>
  <c r="EE1369" i="30"/>
  <c r="EF1369" i="30"/>
  <c r="EG1369" i="30"/>
  <c r="EH1369" i="30"/>
  <c r="EI1369" i="30"/>
  <c r="EJ1369" i="30"/>
  <c r="EK1369" i="30"/>
  <c r="EL1369" i="30"/>
  <c r="CK1370" i="30"/>
  <c r="CL1370" i="30"/>
  <c r="CM1370" i="30"/>
  <c r="CN1370" i="30"/>
  <c r="CO1370" i="30"/>
  <c r="CP1370" i="30"/>
  <c r="CQ1370" i="30"/>
  <c r="CR1370" i="30"/>
  <c r="CS1370" i="30"/>
  <c r="CT1370" i="30"/>
  <c r="CU1370" i="30"/>
  <c r="CV1370" i="30"/>
  <c r="CW1370" i="30"/>
  <c r="CX1370" i="30"/>
  <c r="CY1370" i="30"/>
  <c r="CZ1370" i="30"/>
  <c r="DA1370" i="30"/>
  <c r="DB1370" i="30"/>
  <c r="DC1370" i="30"/>
  <c r="DD1370" i="30"/>
  <c r="DE1370" i="30"/>
  <c r="DF1370" i="30"/>
  <c r="DG1370" i="30"/>
  <c r="DH1370" i="30"/>
  <c r="DI1370" i="30"/>
  <c r="DJ1370" i="30"/>
  <c r="DK1370" i="30"/>
  <c r="DL1370" i="30"/>
  <c r="DM1370" i="30"/>
  <c r="DN1370" i="30"/>
  <c r="DO1370" i="30"/>
  <c r="DP1370" i="30"/>
  <c r="DQ1370" i="30"/>
  <c r="DR1370" i="30"/>
  <c r="DS1370" i="30"/>
  <c r="DT1370" i="30"/>
  <c r="DU1370" i="30"/>
  <c r="DV1370" i="30"/>
  <c r="DW1370" i="30"/>
  <c r="DX1370" i="30"/>
  <c r="DY1370" i="30"/>
  <c r="DZ1370" i="30"/>
  <c r="EA1370" i="30"/>
  <c r="EB1370" i="30"/>
  <c r="EC1370" i="30"/>
  <c r="ED1370" i="30"/>
  <c r="EE1370" i="30"/>
  <c r="EF1370" i="30"/>
  <c r="EG1370" i="30"/>
  <c r="EH1370" i="30"/>
  <c r="EI1370" i="30"/>
  <c r="EJ1370" i="30"/>
  <c r="EK1370" i="30"/>
  <c r="EL1370" i="30"/>
  <c r="CK1371" i="30"/>
  <c r="CL1371" i="30"/>
  <c r="CM1371" i="30"/>
  <c r="CN1371" i="30"/>
  <c r="CO1371" i="30"/>
  <c r="CP1371" i="30"/>
  <c r="CQ1371" i="30"/>
  <c r="CR1371" i="30"/>
  <c r="CS1371" i="30"/>
  <c r="CT1371" i="30"/>
  <c r="CU1371" i="30"/>
  <c r="CV1371" i="30"/>
  <c r="CW1371" i="30"/>
  <c r="CX1371" i="30"/>
  <c r="CY1371" i="30"/>
  <c r="CZ1371" i="30"/>
  <c r="DA1371" i="30"/>
  <c r="DB1371" i="30"/>
  <c r="DC1371" i="30"/>
  <c r="DD1371" i="30"/>
  <c r="DE1371" i="30"/>
  <c r="DF1371" i="30"/>
  <c r="DG1371" i="30"/>
  <c r="DH1371" i="30"/>
  <c r="DI1371" i="30"/>
  <c r="DJ1371" i="30"/>
  <c r="DK1371" i="30"/>
  <c r="DL1371" i="30"/>
  <c r="DM1371" i="30"/>
  <c r="DN1371" i="30"/>
  <c r="DO1371" i="30"/>
  <c r="DP1371" i="30"/>
  <c r="DQ1371" i="30"/>
  <c r="DR1371" i="30"/>
  <c r="DS1371" i="30"/>
  <c r="DT1371" i="30"/>
  <c r="DU1371" i="30"/>
  <c r="DV1371" i="30"/>
  <c r="DW1371" i="30"/>
  <c r="DX1371" i="30"/>
  <c r="DY1371" i="30"/>
  <c r="DZ1371" i="30"/>
  <c r="EA1371" i="30"/>
  <c r="EB1371" i="30"/>
  <c r="EC1371" i="30"/>
  <c r="ED1371" i="30"/>
  <c r="EE1371" i="30"/>
  <c r="EF1371" i="30"/>
  <c r="EG1371" i="30"/>
  <c r="EH1371" i="30"/>
  <c r="EI1371" i="30"/>
  <c r="EJ1371" i="30"/>
  <c r="EK1371" i="30"/>
  <c r="EL1371" i="30"/>
  <c r="CK1372" i="30"/>
  <c r="CL1372" i="30"/>
  <c r="CM1372" i="30"/>
  <c r="CN1372" i="30"/>
  <c r="CO1372" i="30"/>
  <c r="CP1372" i="30"/>
  <c r="CQ1372" i="30"/>
  <c r="CR1372" i="30"/>
  <c r="CS1372" i="30"/>
  <c r="CT1372" i="30"/>
  <c r="CU1372" i="30"/>
  <c r="CV1372" i="30"/>
  <c r="CW1372" i="30"/>
  <c r="CX1372" i="30"/>
  <c r="CY1372" i="30"/>
  <c r="CZ1372" i="30"/>
  <c r="DA1372" i="30"/>
  <c r="DB1372" i="30"/>
  <c r="DC1372" i="30"/>
  <c r="DD1372" i="30"/>
  <c r="DE1372" i="30"/>
  <c r="DF1372" i="30"/>
  <c r="DG1372" i="30"/>
  <c r="DH1372" i="30"/>
  <c r="DI1372" i="30"/>
  <c r="DJ1372" i="30"/>
  <c r="DK1372" i="30"/>
  <c r="DL1372" i="30"/>
  <c r="DM1372" i="30"/>
  <c r="DN1372" i="30"/>
  <c r="DO1372" i="30"/>
  <c r="DP1372" i="30"/>
  <c r="DQ1372" i="30"/>
  <c r="DR1372" i="30"/>
  <c r="DS1372" i="30"/>
  <c r="DT1372" i="30"/>
  <c r="DU1372" i="30"/>
  <c r="DV1372" i="30"/>
  <c r="DW1372" i="30"/>
  <c r="DX1372" i="30"/>
  <c r="DY1372" i="30"/>
  <c r="DZ1372" i="30"/>
  <c r="EA1372" i="30"/>
  <c r="EB1372" i="30"/>
  <c r="EC1372" i="30"/>
  <c r="ED1372" i="30"/>
  <c r="EE1372" i="30"/>
  <c r="EF1372" i="30"/>
  <c r="EG1372" i="30"/>
  <c r="EH1372" i="30"/>
  <c r="EI1372" i="30"/>
  <c r="EJ1372" i="30"/>
  <c r="EK1372" i="30"/>
  <c r="EL1372" i="30"/>
  <c r="CK1373" i="30"/>
  <c r="CL1373" i="30"/>
  <c r="CM1373" i="30"/>
  <c r="CN1373" i="30"/>
  <c r="CO1373" i="30"/>
  <c r="CP1373" i="30"/>
  <c r="CQ1373" i="30"/>
  <c r="CR1373" i="30"/>
  <c r="CS1373" i="30"/>
  <c r="CT1373" i="30"/>
  <c r="CU1373" i="30"/>
  <c r="CV1373" i="30"/>
  <c r="CW1373" i="30"/>
  <c r="CX1373" i="30"/>
  <c r="CY1373" i="30"/>
  <c r="CZ1373" i="30"/>
  <c r="DA1373" i="30"/>
  <c r="DB1373" i="30"/>
  <c r="DC1373" i="30"/>
  <c r="DD1373" i="30"/>
  <c r="DE1373" i="30"/>
  <c r="DF1373" i="30"/>
  <c r="DG1373" i="30"/>
  <c r="DH1373" i="30"/>
  <c r="DI1373" i="30"/>
  <c r="DJ1373" i="30"/>
  <c r="DK1373" i="30"/>
  <c r="DL1373" i="30"/>
  <c r="DM1373" i="30"/>
  <c r="DN1373" i="30"/>
  <c r="DO1373" i="30"/>
  <c r="DP1373" i="30"/>
  <c r="DQ1373" i="30"/>
  <c r="DR1373" i="30"/>
  <c r="DS1373" i="30"/>
  <c r="DT1373" i="30"/>
  <c r="DU1373" i="30"/>
  <c r="DV1373" i="30"/>
  <c r="DW1373" i="30"/>
  <c r="DX1373" i="30"/>
  <c r="DY1373" i="30"/>
  <c r="DZ1373" i="30"/>
  <c r="EA1373" i="30"/>
  <c r="EB1373" i="30"/>
  <c r="EC1373" i="30"/>
  <c r="ED1373" i="30"/>
  <c r="EE1373" i="30"/>
  <c r="EF1373" i="30"/>
  <c r="EG1373" i="30"/>
  <c r="EH1373" i="30"/>
  <c r="EI1373" i="30"/>
  <c r="EJ1373" i="30"/>
  <c r="EK1373" i="30"/>
  <c r="EL1373" i="30"/>
  <c r="CK1374" i="30"/>
  <c r="CL1374" i="30"/>
  <c r="CM1374" i="30"/>
  <c r="CN1374" i="30"/>
  <c r="CO1374" i="30"/>
  <c r="CP1374" i="30"/>
  <c r="CQ1374" i="30"/>
  <c r="CR1374" i="30"/>
  <c r="CS1374" i="30"/>
  <c r="CT1374" i="30"/>
  <c r="CU1374" i="30"/>
  <c r="CV1374" i="30"/>
  <c r="CW1374" i="30"/>
  <c r="CX1374" i="30"/>
  <c r="CY1374" i="30"/>
  <c r="CZ1374" i="30"/>
  <c r="DA1374" i="30"/>
  <c r="DB1374" i="30"/>
  <c r="DC1374" i="30"/>
  <c r="DD1374" i="30"/>
  <c r="DE1374" i="30"/>
  <c r="DF1374" i="30"/>
  <c r="DG1374" i="30"/>
  <c r="DH1374" i="30"/>
  <c r="DI1374" i="30"/>
  <c r="DJ1374" i="30"/>
  <c r="DK1374" i="30"/>
  <c r="DL1374" i="30"/>
  <c r="DM1374" i="30"/>
  <c r="DN1374" i="30"/>
  <c r="DO1374" i="30"/>
  <c r="DP1374" i="30"/>
  <c r="DQ1374" i="30"/>
  <c r="DR1374" i="30"/>
  <c r="DS1374" i="30"/>
  <c r="DT1374" i="30"/>
  <c r="DU1374" i="30"/>
  <c r="DV1374" i="30"/>
  <c r="DW1374" i="30"/>
  <c r="DX1374" i="30"/>
  <c r="DY1374" i="30"/>
  <c r="DZ1374" i="30"/>
  <c r="EA1374" i="30"/>
  <c r="EB1374" i="30"/>
  <c r="EC1374" i="30"/>
  <c r="ED1374" i="30"/>
  <c r="EE1374" i="30"/>
  <c r="EF1374" i="30"/>
  <c r="EG1374" i="30"/>
  <c r="EH1374" i="30"/>
  <c r="EI1374" i="30"/>
  <c r="EJ1374" i="30"/>
  <c r="EK1374" i="30"/>
  <c r="EL1374" i="30"/>
  <c r="CK1375" i="30"/>
  <c r="CL1375" i="30"/>
  <c r="CM1375" i="30"/>
  <c r="CN1375" i="30"/>
  <c r="CO1375" i="30"/>
  <c r="CP1375" i="30"/>
  <c r="CQ1375" i="30"/>
  <c r="CR1375" i="30"/>
  <c r="CS1375" i="30"/>
  <c r="CT1375" i="30"/>
  <c r="CU1375" i="30"/>
  <c r="CV1375" i="30"/>
  <c r="CW1375" i="30"/>
  <c r="CX1375" i="30"/>
  <c r="CY1375" i="30"/>
  <c r="CZ1375" i="30"/>
  <c r="DA1375" i="30"/>
  <c r="DB1375" i="30"/>
  <c r="DC1375" i="30"/>
  <c r="DD1375" i="30"/>
  <c r="DE1375" i="30"/>
  <c r="DF1375" i="30"/>
  <c r="DG1375" i="30"/>
  <c r="DH1375" i="30"/>
  <c r="DI1375" i="30"/>
  <c r="DJ1375" i="30"/>
  <c r="DK1375" i="30"/>
  <c r="DL1375" i="30"/>
  <c r="DM1375" i="30"/>
  <c r="DN1375" i="30"/>
  <c r="DO1375" i="30"/>
  <c r="DP1375" i="30"/>
  <c r="DQ1375" i="30"/>
  <c r="DR1375" i="30"/>
  <c r="DS1375" i="30"/>
  <c r="DT1375" i="30"/>
  <c r="DU1375" i="30"/>
  <c r="DV1375" i="30"/>
  <c r="DW1375" i="30"/>
  <c r="DX1375" i="30"/>
  <c r="DY1375" i="30"/>
  <c r="DZ1375" i="30"/>
  <c r="EA1375" i="30"/>
  <c r="EB1375" i="30"/>
  <c r="EC1375" i="30"/>
  <c r="ED1375" i="30"/>
  <c r="EE1375" i="30"/>
  <c r="EF1375" i="30"/>
  <c r="EG1375" i="30"/>
  <c r="EH1375" i="30"/>
  <c r="EI1375" i="30"/>
  <c r="EJ1375" i="30"/>
  <c r="EK1375" i="30"/>
  <c r="EL1375" i="30"/>
  <c r="CK1376" i="30"/>
  <c r="CL1376" i="30"/>
  <c r="CM1376" i="30"/>
  <c r="CN1376" i="30"/>
  <c r="CO1376" i="30"/>
  <c r="CP1376" i="30"/>
  <c r="CQ1376" i="30"/>
  <c r="CR1376" i="30"/>
  <c r="CS1376" i="30"/>
  <c r="CT1376" i="30"/>
  <c r="CU1376" i="30"/>
  <c r="CV1376" i="30"/>
  <c r="CW1376" i="30"/>
  <c r="CX1376" i="30"/>
  <c r="CY1376" i="30"/>
  <c r="CZ1376" i="30"/>
  <c r="DA1376" i="30"/>
  <c r="DB1376" i="30"/>
  <c r="DC1376" i="30"/>
  <c r="DD1376" i="30"/>
  <c r="DE1376" i="30"/>
  <c r="DF1376" i="30"/>
  <c r="DG1376" i="30"/>
  <c r="DH1376" i="30"/>
  <c r="DI1376" i="30"/>
  <c r="DJ1376" i="30"/>
  <c r="DK1376" i="30"/>
  <c r="DL1376" i="30"/>
  <c r="DM1376" i="30"/>
  <c r="DN1376" i="30"/>
  <c r="DO1376" i="30"/>
  <c r="DP1376" i="30"/>
  <c r="DQ1376" i="30"/>
  <c r="DR1376" i="30"/>
  <c r="DS1376" i="30"/>
  <c r="DT1376" i="30"/>
  <c r="DU1376" i="30"/>
  <c r="DV1376" i="30"/>
  <c r="DW1376" i="30"/>
  <c r="DX1376" i="30"/>
  <c r="DY1376" i="30"/>
  <c r="DZ1376" i="30"/>
  <c r="EA1376" i="30"/>
  <c r="EB1376" i="30"/>
  <c r="EC1376" i="30"/>
  <c r="ED1376" i="30"/>
  <c r="EE1376" i="30"/>
  <c r="EF1376" i="30"/>
  <c r="EG1376" i="30"/>
  <c r="EH1376" i="30"/>
  <c r="EI1376" i="30"/>
  <c r="EJ1376" i="30"/>
  <c r="EK1376" i="30"/>
  <c r="EL1376" i="30"/>
  <c r="CK1377" i="30"/>
  <c r="CL1377" i="30"/>
  <c r="CM1377" i="30"/>
  <c r="CN1377" i="30"/>
  <c r="CO1377" i="30"/>
  <c r="CP1377" i="30"/>
  <c r="CQ1377" i="30"/>
  <c r="CR1377" i="30"/>
  <c r="CS1377" i="30"/>
  <c r="CT1377" i="30"/>
  <c r="CU1377" i="30"/>
  <c r="CV1377" i="30"/>
  <c r="CW1377" i="30"/>
  <c r="CX1377" i="30"/>
  <c r="CY1377" i="30"/>
  <c r="CZ1377" i="30"/>
  <c r="DA1377" i="30"/>
  <c r="DB1377" i="30"/>
  <c r="DC1377" i="30"/>
  <c r="DD1377" i="30"/>
  <c r="DE1377" i="30"/>
  <c r="DF1377" i="30"/>
  <c r="DG1377" i="30"/>
  <c r="DH1377" i="30"/>
  <c r="DI1377" i="30"/>
  <c r="DJ1377" i="30"/>
  <c r="DK1377" i="30"/>
  <c r="DL1377" i="30"/>
  <c r="DM1377" i="30"/>
  <c r="DN1377" i="30"/>
  <c r="DO1377" i="30"/>
  <c r="DP1377" i="30"/>
  <c r="DQ1377" i="30"/>
  <c r="DR1377" i="30"/>
  <c r="DS1377" i="30"/>
  <c r="DT1377" i="30"/>
  <c r="DU1377" i="30"/>
  <c r="DV1377" i="30"/>
  <c r="DW1377" i="30"/>
  <c r="DX1377" i="30"/>
  <c r="DY1377" i="30"/>
  <c r="DZ1377" i="30"/>
  <c r="EA1377" i="30"/>
  <c r="EB1377" i="30"/>
  <c r="EC1377" i="30"/>
  <c r="ED1377" i="30"/>
  <c r="EE1377" i="30"/>
  <c r="EF1377" i="30"/>
  <c r="EG1377" i="30"/>
  <c r="EH1377" i="30"/>
  <c r="EI1377" i="30"/>
  <c r="EJ1377" i="30"/>
  <c r="EK1377" i="30"/>
  <c r="EL1377" i="30"/>
  <c r="CK1378" i="30"/>
  <c r="CL1378" i="30"/>
  <c r="CM1378" i="30"/>
  <c r="CN1378" i="30"/>
  <c r="CO1378" i="30"/>
  <c r="CP1378" i="30"/>
  <c r="CQ1378" i="30"/>
  <c r="CR1378" i="30"/>
  <c r="CS1378" i="30"/>
  <c r="CT1378" i="30"/>
  <c r="CU1378" i="30"/>
  <c r="CV1378" i="30"/>
  <c r="CW1378" i="30"/>
  <c r="CX1378" i="30"/>
  <c r="CY1378" i="30"/>
  <c r="CZ1378" i="30"/>
  <c r="DA1378" i="30"/>
  <c r="DB1378" i="30"/>
  <c r="DC1378" i="30"/>
  <c r="DD1378" i="30"/>
  <c r="DE1378" i="30"/>
  <c r="DF1378" i="30"/>
  <c r="DG1378" i="30"/>
  <c r="DH1378" i="30"/>
  <c r="DI1378" i="30"/>
  <c r="DJ1378" i="30"/>
  <c r="DK1378" i="30"/>
  <c r="DL1378" i="30"/>
  <c r="DM1378" i="30"/>
  <c r="DN1378" i="30"/>
  <c r="DO1378" i="30"/>
  <c r="DP1378" i="30"/>
  <c r="DQ1378" i="30"/>
  <c r="DR1378" i="30"/>
  <c r="DS1378" i="30"/>
  <c r="DT1378" i="30"/>
  <c r="DU1378" i="30"/>
  <c r="DV1378" i="30"/>
  <c r="DW1378" i="30"/>
  <c r="DX1378" i="30"/>
  <c r="DY1378" i="30"/>
  <c r="DZ1378" i="30"/>
  <c r="EA1378" i="30"/>
  <c r="EB1378" i="30"/>
  <c r="EC1378" i="30"/>
  <c r="ED1378" i="30"/>
  <c r="EE1378" i="30"/>
  <c r="EF1378" i="30"/>
  <c r="EG1378" i="30"/>
  <c r="EH1378" i="30"/>
  <c r="EI1378" i="30"/>
  <c r="EJ1378" i="30"/>
  <c r="EK1378" i="30"/>
  <c r="EL1378" i="30"/>
  <c r="CK1379" i="30"/>
  <c r="CL1379" i="30"/>
  <c r="CM1379" i="30"/>
  <c r="CN1379" i="30"/>
  <c r="CO1379" i="30"/>
  <c r="CP1379" i="30"/>
  <c r="CQ1379" i="30"/>
  <c r="CR1379" i="30"/>
  <c r="CS1379" i="30"/>
  <c r="CT1379" i="30"/>
  <c r="CU1379" i="30"/>
  <c r="CV1379" i="30"/>
  <c r="CW1379" i="30"/>
  <c r="CX1379" i="30"/>
  <c r="CY1379" i="30"/>
  <c r="CZ1379" i="30"/>
  <c r="DA1379" i="30"/>
  <c r="DB1379" i="30"/>
  <c r="DC1379" i="30"/>
  <c r="DD1379" i="30"/>
  <c r="DE1379" i="30"/>
  <c r="DF1379" i="30"/>
  <c r="DG1379" i="30"/>
  <c r="DH1379" i="30"/>
  <c r="DI1379" i="30"/>
  <c r="DJ1379" i="30"/>
  <c r="DK1379" i="30"/>
  <c r="DL1379" i="30"/>
  <c r="DM1379" i="30"/>
  <c r="DN1379" i="30"/>
  <c r="DO1379" i="30"/>
  <c r="DP1379" i="30"/>
  <c r="DQ1379" i="30"/>
  <c r="DR1379" i="30"/>
  <c r="DS1379" i="30"/>
  <c r="DT1379" i="30"/>
  <c r="DU1379" i="30"/>
  <c r="DV1379" i="30"/>
  <c r="DW1379" i="30"/>
  <c r="DX1379" i="30"/>
  <c r="DY1379" i="30"/>
  <c r="DZ1379" i="30"/>
  <c r="EA1379" i="30"/>
  <c r="EB1379" i="30"/>
  <c r="EC1379" i="30"/>
  <c r="ED1379" i="30"/>
  <c r="EE1379" i="30"/>
  <c r="EF1379" i="30"/>
  <c r="EG1379" i="30"/>
  <c r="EH1379" i="30"/>
  <c r="EI1379" i="30"/>
  <c r="EJ1379" i="30"/>
  <c r="EK1379" i="30"/>
  <c r="EL1379" i="30"/>
  <c r="CK1380" i="30"/>
  <c r="CL1380" i="30"/>
  <c r="CM1380" i="30"/>
  <c r="CN1380" i="30"/>
  <c r="CO1380" i="30"/>
  <c r="CP1380" i="30"/>
  <c r="CQ1380" i="30"/>
  <c r="CR1380" i="30"/>
  <c r="CS1380" i="30"/>
  <c r="CT1380" i="30"/>
  <c r="CU1380" i="30"/>
  <c r="CV1380" i="30"/>
  <c r="CW1380" i="30"/>
  <c r="CX1380" i="30"/>
  <c r="CY1380" i="30"/>
  <c r="CZ1380" i="30"/>
  <c r="DA1380" i="30"/>
  <c r="DB1380" i="30"/>
  <c r="DC1380" i="30"/>
  <c r="DD1380" i="30"/>
  <c r="DE1380" i="30"/>
  <c r="DF1380" i="30"/>
  <c r="DG1380" i="30"/>
  <c r="DH1380" i="30"/>
  <c r="DI1380" i="30"/>
  <c r="DJ1380" i="30"/>
  <c r="DK1380" i="30"/>
  <c r="DL1380" i="30"/>
  <c r="DM1380" i="30"/>
  <c r="DN1380" i="30"/>
  <c r="DO1380" i="30"/>
  <c r="DP1380" i="30"/>
  <c r="DQ1380" i="30"/>
  <c r="DR1380" i="30"/>
  <c r="DS1380" i="30"/>
  <c r="DT1380" i="30"/>
  <c r="DU1380" i="30"/>
  <c r="DV1380" i="30"/>
  <c r="DW1380" i="30"/>
  <c r="DX1380" i="30"/>
  <c r="DY1380" i="30"/>
  <c r="DZ1380" i="30"/>
  <c r="EA1380" i="30"/>
  <c r="EB1380" i="30"/>
  <c r="EC1380" i="30"/>
  <c r="ED1380" i="30"/>
  <c r="EE1380" i="30"/>
  <c r="EF1380" i="30"/>
  <c r="EG1380" i="30"/>
  <c r="EH1380" i="30"/>
  <c r="EI1380" i="30"/>
  <c r="EJ1380" i="30"/>
  <c r="EK1380" i="30"/>
  <c r="EL1380" i="30"/>
  <c r="CK1381" i="30"/>
  <c r="CL1381" i="30"/>
  <c r="CM1381" i="30"/>
  <c r="CN1381" i="30"/>
  <c r="CO1381" i="30"/>
  <c r="CP1381" i="30"/>
  <c r="CQ1381" i="30"/>
  <c r="CR1381" i="30"/>
  <c r="CS1381" i="30"/>
  <c r="CT1381" i="30"/>
  <c r="CU1381" i="30"/>
  <c r="CV1381" i="30"/>
  <c r="CW1381" i="30"/>
  <c r="CX1381" i="30"/>
  <c r="CY1381" i="30"/>
  <c r="CZ1381" i="30"/>
  <c r="DA1381" i="30"/>
  <c r="DB1381" i="30"/>
  <c r="DC1381" i="30"/>
  <c r="DD1381" i="30"/>
  <c r="DE1381" i="30"/>
  <c r="DF1381" i="30"/>
  <c r="DG1381" i="30"/>
  <c r="DH1381" i="30"/>
  <c r="DI1381" i="30"/>
  <c r="DJ1381" i="30"/>
  <c r="DK1381" i="30"/>
  <c r="DL1381" i="30"/>
  <c r="DM1381" i="30"/>
  <c r="DN1381" i="30"/>
  <c r="DO1381" i="30"/>
  <c r="DP1381" i="30"/>
  <c r="DQ1381" i="30"/>
  <c r="DR1381" i="30"/>
  <c r="DS1381" i="30"/>
  <c r="DT1381" i="30"/>
  <c r="DU1381" i="30"/>
  <c r="DV1381" i="30"/>
  <c r="DW1381" i="30"/>
  <c r="DX1381" i="30"/>
  <c r="DY1381" i="30"/>
  <c r="DZ1381" i="30"/>
  <c r="EA1381" i="30"/>
  <c r="EB1381" i="30"/>
  <c r="EC1381" i="30"/>
  <c r="ED1381" i="30"/>
  <c r="EE1381" i="30"/>
  <c r="EF1381" i="30"/>
  <c r="EG1381" i="30"/>
  <c r="EH1381" i="30"/>
  <c r="EI1381" i="30"/>
  <c r="EJ1381" i="30"/>
  <c r="EK1381" i="30"/>
  <c r="EL1381" i="30"/>
  <c r="CK1382" i="30"/>
  <c r="CL1382" i="30"/>
  <c r="CM1382" i="30"/>
  <c r="CN1382" i="30"/>
  <c r="CO1382" i="30"/>
  <c r="CP1382" i="30"/>
  <c r="CQ1382" i="30"/>
  <c r="CR1382" i="30"/>
  <c r="CS1382" i="30"/>
  <c r="CT1382" i="30"/>
  <c r="CU1382" i="30"/>
  <c r="CV1382" i="30"/>
  <c r="CW1382" i="30"/>
  <c r="CX1382" i="30"/>
  <c r="CY1382" i="30"/>
  <c r="CZ1382" i="30"/>
  <c r="DA1382" i="30"/>
  <c r="DB1382" i="30"/>
  <c r="DC1382" i="30"/>
  <c r="DD1382" i="30"/>
  <c r="DE1382" i="30"/>
  <c r="DF1382" i="30"/>
  <c r="DG1382" i="30"/>
  <c r="DH1382" i="30"/>
  <c r="DI1382" i="30"/>
  <c r="DJ1382" i="30"/>
  <c r="DK1382" i="30"/>
  <c r="DL1382" i="30"/>
  <c r="DM1382" i="30"/>
  <c r="DN1382" i="30"/>
  <c r="DO1382" i="30"/>
  <c r="DP1382" i="30"/>
  <c r="DQ1382" i="30"/>
  <c r="DR1382" i="30"/>
  <c r="DS1382" i="30"/>
  <c r="DT1382" i="30"/>
  <c r="DU1382" i="30"/>
  <c r="DV1382" i="30"/>
  <c r="DW1382" i="30"/>
  <c r="DX1382" i="30"/>
  <c r="DY1382" i="30"/>
  <c r="DZ1382" i="30"/>
  <c r="EA1382" i="30"/>
  <c r="EB1382" i="30"/>
  <c r="EC1382" i="30"/>
  <c r="ED1382" i="30"/>
  <c r="EE1382" i="30"/>
  <c r="EF1382" i="30"/>
  <c r="EG1382" i="30"/>
  <c r="EH1382" i="30"/>
  <c r="EI1382" i="30"/>
  <c r="EJ1382" i="30"/>
  <c r="EK1382" i="30"/>
  <c r="EL1382" i="30"/>
  <c r="CK1383" i="30"/>
  <c r="CL1383" i="30"/>
  <c r="CM1383" i="30"/>
  <c r="CN1383" i="30"/>
  <c r="CO1383" i="30"/>
  <c r="CP1383" i="30"/>
  <c r="CQ1383" i="30"/>
  <c r="CR1383" i="30"/>
  <c r="CS1383" i="30"/>
  <c r="CT1383" i="30"/>
  <c r="CU1383" i="30"/>
  <c r="CV1383" i="30"/>
  <c r="CW1383" i="30"/>
  <c r="CX1383" i="30"/>
  <c r="CY1383" i="30"/>
  <c r="CZ1383" i="30"/>
  <c r="DA1383" i="30"/>
  <c r="DB1383" i="30"/>
  <c r="DC1383" i="30"/>
  <c r="DD1383" i="30"/>
  <c r="DE1383" i="30"/>
  <c r="DF1383" i="30"/>
  <c r="DG1383" i="30"/>
  <c r="DH1383" i="30"/>
  <c r="DI1383" i="30"/>
  <c r="DJ1383" i="30"/>
  <c r="DK1383" i="30"/>
  <c r="DL1383" i="30"/>
  <c r="DM1383" i="30"/>
  <c r="DN1383" i="30"/>
  <c r="DO1383" i="30"/>
  <c r="DP1383" i="30"/>
  <c r="DQ1383" i="30"/>
  <c r="DR1383" i="30"/>
  <c r="DS1383" i="30"/>
  <c r="DT1383" i="30"/>
  <c r="DU1383" i="30"/>
  <c r="DV1383" i="30"/>
  <c r="DW1383" i="30"/>
  <c r="DX1383" i="30"/>
  <c r="DY1383" i="30"/>
  <c r="DZ1383" i="30"/>
  <c r="EA1383" i="30"/>
  <c r="EB1383" i="30"/>
  <c r="EC1383" i="30"/>
  <c r="ED1383" i="30"/>
  <c r="EE1383" i="30"/>
  <c r="EF1383" i="30"/>
  <c r="EG1383" i="30"/>
  <c r="EH1383" i="30"/>
  <c r="EI1383" i="30"/>
  <c r="EJ1383" i="30"/>
  <c r="EK1383" i="30"/>
  <c r="EL1383" i="30"/>
  <c r="CK1384" i="30"/>
  <c r="CL1384" i="30"/>
  <c r="CM1384" i="30"/>
  <c r="CN1384" i="30"/>
  <c r="CO1384" i="30"/>
  <c r="CP1384" i="30"/>
  <c r="CQ1384" i="30"/>
  <c r="CR1384" i="30"/>
  <c r="CS1384" i="30"/>
  <c r="CT1384" i="30"/>
  <c r="CU1384" i="30"/>
  <c r="CV1384" i="30"/>
  <c r="CW1384" i="30"/>
  <c r="CX1384" i="30"/>
  <c r="CY1384" i="30"/>
  <c r="CZ1384" i="30"/>
  <c r="DA1384" i="30"/>
  <c r="DB1384" i="30"/>
  <c r="DC1384" i="30"/>
  <c r="DD1384" i="30"/>
  <c r="DE1384" i="30"/>
  <c r="DF1384" i="30"/>
  <c r="DG1384" i="30"/>
  <c r="DH1384" i="30"/>
  <c r="DI1384" i="30"/>
  <c r="DJ1384" i="30"/>
  <c r="DK1384" i="30"/>
  <c r="DL1384" i="30"/>
  <c r="DM1384" i="30"/>
  <c r="DN1384" i="30"/>
  <c r="DO1384" i="30"/>
  <c r="DP1384" i="30"/>
  <c r="DQ1384" i="30"/>
  <c r="DR1384" i="30"/>
  <c r="DS1384" i="30"/>
  <c r="DT1384" i="30"/>
  <c r="DU1384" i="30"/>
  <c r="DV1384" i="30"/>
  <c r="DW1384" i="30"/>
  <c r="DX1384" i="30"/>
  <c r="DY1384" i="30"/>
  <c r="DZ1384" i="30"/>
  <c r="EA1384" i="30"/>
  <c r="EB1384" i="30"/>
  <c r="EC1384" i="30"/>
  <c r="ED1384" i="30"/>
  <c r="EE1384" i="30"/>
  <c r="EF1384" i="30"/>
  <c r="EG1384" i="30"/>
  <c r="EH1384" i="30"/>
  <c r="EI1384" i="30"/>
  <c r="EJ1384" i="30"/>
  <c r="EK1384" i="30"/>
  <c r="EL1384" i="30"/>
  <c r="CK1385" i="30"/>
  <c r="CL1385" i="30"/>
  <c r="CM1385" i="30"/>
  <c r="CN1385" i="30"/>
  <c r="CO1385" i="30"/>
  <c r="CP1385" i="30"/>
  <c r="CQ1385" i="30"/>
  <c r="CR1385" i="30"/>
  <c r="CS1385" i="30"/>
  <c r="CT1385" i="30"/>
  <c r="CU1385" i="30"/>
  <c r="CV1385" i="30"/>
  <c r="CW1385" i="30"/>
  <c r="CX1385" i="30"/>
  <c r="CY1385" i="30"/>
  <c r="CZ1385" i="30"/>
  <c r="DA1385" i="30"/>
  <c r="DB1385" i="30"/>
  <c r="DC1385" i="30"/>
  <c r="DD1385" i="30"/>
  <c r="DE1385" i="30"/>
  <c r="DF1385" i="30"/>
  <c r="DG1385" i="30"/>
  <c r="DH1385" i="30"/>
  <c r="DI1385" i="30"/>
  <c r="DJ1385" i="30"/>
  <c r="DK1385" i="30"/>
  <c r="DL1385" i="30"/>
  <c r="DM1385" i="30"/>
  <c r="DN1385" i="30"/>
  <c r="DO1385" i="30"/>
  <c r="DP1385" i="30"/>
  <c r="DQ1385" i="30"/>
  <c r="DR1385" i="30"/>
  <c r="DS1385" i="30"/>
  <c r="DT1385" i="30"/>
  <c r="DU1385" i="30"/>
  <c r="DV1385" i="30"/>
  <c r="DW1385" i="30"/>
  <c r="DX1385" i="30"/>
  <c r="DY1385" i="30"/>
  <c r="DZ1385" i="30"/>
  <c r="EA1385" i="30"/>
  <c r="EB1385" i="30"/>
  <c r="EC1385" i="30"/>
  <c r="ED1385" i="30"/>
  <c r="EE1385" i="30"/>
  <c r="EF1385" i="30"/>
  <c r="EG1385" i="30"/>
  <c r="EH1385" i="30"/>
  <c r="EI1385" i="30"/>
  <c r="EJ1385" i="30"/>
  <c r="EK1385" i="30"/>
  <c r="EL1385" i="30"/>
  <c r="CK1386" i="30"/>
  <c r="CL1386" i="30"/>
  <c r="CM1386" i="30"/>
  <c r="CN1386" i="30"/>
  <c r="CO1386" i="30"/>
  <c r="CP1386" i="30"/>
  <c r="CQ1386" i="30"/>
  <c r="CR1386" i="30"/>
  <c r="CS1386" i="30"/>
  <c r="CT1386" i="30"/>
  <c r="CU1386" i="30"/>
  <c r="CV1386" i="30"/>
  <c r="CW1386" i="30"/>
  <c r="CX1386" i="30"/>
  <c r="CY1386" i="30"/>
  <c r="CZ1386" i="30"/>
  <c r="DA1386" i="30"/>
  <c r="DB1386" i="30"/>
  <c r="DC1386" i="30"/>
  <c r="DD1386" i="30"/>
  <c r="DE1386" i="30"/>
  <c r="DF1386" i="30"/>
  <c r="DG1386" i="30"/>
  <c r="DH1386" i="30"/>
  <c r="DI1386" i="30"/>
  <c r="DJ1386" i="30"/>
  <c r="DK1386" i="30"/>
  <c r="DL1386" i="30"/>
  <c r="DM1386" i="30"/>
  <c r="DN1386" i="30"/>
  <c r="DO1386" i="30"/>
  <c r="DP1386" i="30"/>
  <c r="DQ1386" i="30"/>
  <c r="DR1386" i="30"/>
  <c r="DS1386" i="30"/>
  <c r="DT1386" i="30"/>
  <c r="DU1386" i="30"/>
  <c r="DV1386" i="30"/>
  <c r="DW1386" i="30"/>
  <c r="DX1386" i="30"/>
  <c r="DY1386" i="30"/>
  <c r="DZ1386" i="30"/>
  <c r="EA1386" i="30"/>
  <c r="EB1386" i="30"/>
  <c r="EC1386" i="30"/>
  <c r="ED1386" i="30"/>
  <c r="EE1386" i="30"/>
  <c r="EF1386" i="30"/>
  <c r="EG1386" i="30"/>
  <c r="EH1386" i="30"/>
  <c r="EI1386" i="30"/>
  <c r="EJ1386" i="30"/>
  <c r="EK1386" i="30"/>
  <c r="EL1386" i="30"/>
  <c r="CK1387" i="30"/>
  <c r="CL1387" i="30"/>
  <c r="CM1387" i="30"/>
  <c r="CN1387" i="30"/>
  <c r="CO1387" i="30"/>
  <c r="CP1387" i="30"/>
  <c r="CQ1387" i="30"/>
  <c r="CR1387" i="30"/>
  <c r="CS1387" i="30"/>
  <c r="CT1387" i="30"/>
  <c r="CU1387" i="30"/>
  <c r="CV1387" i="30"/>
  <c r="CW1387" i="30"/>
  <c r="CX1387" i="30"/>
  <c r="CY1387" i="30"/>
  <c r="CZ1387" i="30"/>
  <c r="DA1387" i="30"/>
  <c r="DB1387" i="30"/>
  <c r="DC1387" i="30"/>
  <c r="DD1387" i="30"/>
  <c r="DE1387" i="30"/>
  <c r="DF1387" i="30"/>
  <c r="DG1387" i="30"/>
  <c r="DH1387" i="30"/>
  <c r="DI1387" i="30"/>
  <c r="DJ1387" i="30"/>
  <c r="DK1387" i="30"/>
  <c r="DL1387" i="30"/>
  <c r="DM1387" i="30"/>
  <c r="DN1387" i="30"/>
  <c r="DO1387" i="30"/>
  <c r="DP1387" i="30"/>
  <c r="DQ1387" i="30"/>
  <c r="DR1387" i="30"/>
  <c r="DS1387" i="30"/>
  <c r="DT1387" i="30"/>
  <c r="DU1387" i="30"/>
  <c r="DV1387" i="30"/>
  <c r="DW1387" i="30"/>
  <c r="DX1387" i="30"/>
  <c r="DY1387" i="30"/>
  <c r="DZ1387" i="30"/>
  <c r="EA1387" i="30"/>
  <c r="EB1387" i="30"/>
  <c r="EC1387" i="30"/>
  <c r="ED1387" i="30"/>
  <c r="EE1387" i="30"/>
  <c r="EF1387" i="30"/>
  <c r="EG1387" i="30"/>
  <c r="EH1387" i="30"/>
  <c r="EI1387" i="30"/>
  <c r="EJ1387" i="30"/>
  <c r="EK1387" i="30"/>
  <c r="EL1387" i="30"/>
  <c r="CK1388" i="30"/>
  <c r="CL1388" i="30"/>
  <c r="CM1388" i="30"/>
  <c r="CN1388" i="30"/>
  <c r="CO1388" i="30"/>
  <c r="CP1388" i="30"/>
  <c r="CQ1388" i="30"/>
  <c r="CR1388" i="30"/>
  <c r="CS1388" i="30"/>
  <c r="CT1388" i="30"/>
  <c r="CU1388" i="30"/>
  <c r="CV1388" i="30"/>
  <c r="CW1388" i="30"/>
  <c r="CX1388" i="30"/>
  <c r="CY1388" i="30"/>
  <c r="CZ1388" i="30"/>
  <c r="DA1388" i="30"/>
  <c r="DB1388" i="30"/>
  <c r="DC1388" i="30"/>
  <c r="DD1388" i="30"/>
  <c r="DE1388" i="30"/>
  <c r="DF1388" i="30"/>
  <c r="DG1388" i="30"/>
  <c r="DH1388" i="30"/>
  <c r="DI1388" i="30"/>
  <c r="DJ1388" i="30"/>
  <c r="DK1388" i="30"/>
  <c r="DL1388" i="30"/>
  <c r="DM1388" i="30"/>
  <c r="DN1388" i="30"/>
  <c r="DO1388" i="30"/>
  <c r="DP1388" i="30"/>
  <c r="DQ1388" i="30"/>
  <c r="DR1388" i="30"/>
  <c r="DS1388" i="30"/>
  <c r="DT1388" i="30"/>
  <c r="DU1388" i="30"/>
  <c r="DV1388" i="30"/>
  <c r="DW1388" i="30"/>
  <c r="DX1388" i="30"/>
  <c r="DY1388" i="30"/>
  <c r="DZ1388" i="30"/>
  <c r="EA1388" i="30"/>
  <c r="EB1388" i="30"/>
  <c r="EC1388" i="30"/>
  <c r="ED1388" i="30"/>
  <c r="EE1388" i="30"/>
  <c r="EF1388" i="30"/>
  <c r="EG1388" i="30"/>
  <c r="EH1388" i="30"/>
  <c r="EI1388" i="30"/>
  <c r="EJ1388" i="30"/>
  <c r="EK1388" i="30"/>
  <c r="EL1388" i="30"/>
  <c r="CK1389" i="30"/>
  <c r="CL1389" i="30"/>
  <c r="CM1389" i="30"/>
  <c r="CN1389" i="30"/>
  <c r="CO1389" i="30"/>
  <c r="CP1389" i="30"/>
  <c r="CQ1389" i="30"/>
  <c r="CR1389" i="30"/>
  <c r="CS1389" i="30"/>
  <c r="CT1389" i="30"/>
  <c r="CU1389" i="30"/>
  <c r="CV1389" i="30"/>
  <c r="CW1389" i="30"/>
  <c r="CX1389" i="30"/>
  <c r="CY1389" i="30"/>
  <c r="CZ1389" i="30"/>
  <c r="DA1389" i="30"/>
  <c r="DB1389" i="30"/>
  <c r="DC1389" i="30"/>
  <c r="DD1389" i="30"/>
  <c r="DE1389" i="30"/>
  <c r="DF1389" i="30"/>
  <c r="DG1389" i="30"/>
  <c r="DH1389" i="30"/>
  <c r="DI1389" i="30"/>
  <c r="DJ1389" i="30"/>
  <c r="DK1389" i="30"/>
  <c r="DL1389" i="30"/>
  <c r="DM1389" i="30"/>
  <c r="DN1389" i="30"/>
  <c r="DO1389" i="30"/>
  <c r="DP1389" i="30"/>
  <c r="DQ1389" i="30"/>
  <c r="DR1389" i="30"/>
  <c r="DS1389" i="30"/>
  <c r="DT1389" i="30"/>
  <c r="DU1389" i="30"/>
  <c r="DV1389" i="30"/>
  <c r="DW1389" i="30"/>
  <c r="DX1389" i="30"/>
  <c r="DY1389" i="30"/>
  <c r="DZ1389" i="30"/>
  <c r="EA1389" i="30"/>
  <c r="EB1389" i="30"/>
  <c r="EC1389" i="30"/>
  <c r="ED1389" i="30"/>
  <c r="EE1389" i="30"/>
  <c r="EF1389" i="30"/>
  <c r="EG1389" i="30"/>
  <c r="EH1389" i="30"/>
  <c r="EI1389" i="30"/>
  <c r="EJ1389" i="30"/>
  <c r="EK1389" i="30"/>
  <c r="EL1389" i="30"/>
  <c r="CK1390" i="30"/>
  <c r="CL1390" i="30"/>
  <c r="CM1390" i="30"/>
  <c r="CN1390" i="30"/>
  <c r="CO1390" i="30"/>
  <c r="CP1390" i="30"/>
  <c r="CQ1390" i="30"/>
  <c r="CR1390" i="30"/>
  <c r="CS1390" i="30"/>
  <c r="CT1390" i="30"/>
  <c r="CU1390" i="30"/>
  <c r="CV1390" i="30"/>
  <c r="CW1390" i="30"/>
  <c r="CX1390" i="30"/>
  <c r="CY1390" i="30"/>
  <c r="CZ1390" i="30"/>
  <c r="DA1390" i="30"/>
  <c r="DB1390" i="30"/>
  <c r="DC1390" i="30"/>
  <c r="DD1390" i="30"/>
  <c r="DE1390" i="30"/>
  <c r="DF1390" i="30"/>
  <c r="DG1390" i="30"/>
  <c r="DH1390" i="30"/>
  <c r="DI1390" i="30"/>
  <c r="DJ1390" i="30"/>
  <c r="DK1390" i="30"/>
  <c r="DL1390" i="30"/>
  <c r="DM1390" i="30"/>
  <c r="DN1390" i="30"/>
  <c r="DO1390" i="30"/>
  <c r="DP1390" i="30"/>
  <c r="DQ1390" i="30"/>
  <c r="DR1390" i="30"/>
  <c r="DS1390" i="30"/>
  <c r="DT1390" i="30"/>
  <c r="DU1390" i="30"/>
  <c r="DV1390" i="30"/>
  <c r="DW1390" i="30"/>
  <c r="DX1390" i="30"/>
  <c r="DY1390" i="30"/>
  <c r="DZ1390" i="30"/>
  <c r="EA1390" i="30"/>
  <c r="EB1390" i="30"/>
  <c r="EC1390" i="30"/>
  <c r="ED1390" i="30"/>
  <c r="EE1390" i="30"/>
  <c r="EF1390" i="30"/>
  <c r="EG1390" i="30"/>
  <c r="EH1390" i="30"/>
  <c r="EI1390" i="30"/>
  <c r="EJ1390" i="30"/>
  <c r="EK1390" i="30"/>
  <c r="EL1390" i="30"/>
  <c r="CK1391" i="30"/>
  <c r="CL1391" i="30"/>
  <c r="CM1391" i="30"/>
  <c r="CN1391" i="30"/>
  <c r="CO1391" i="30"/>
  <c r="CP1391" i="30"/>
  <c r="CQ1391" i="30"/>
  <c r="CR1391" i="30"/>
  <c r="CS1391" i="30"/>
  <c r="CT1391" i="30"/>
  <c r="CU1391" i="30"/>
  <c r="CV1391" i="30"/>
  <c r="CW1391" i="30"/>
  <c r="CX1391" i="30"/>
  <c r="CY1391" i="30"/>
  <c r="CZ1391" i="30"/>
  <c r="DA1391" i="30"/>
  <c r="DB1391" i="30"/>
  <c r="DC1391" i="30"/>
  <c r="DD1391" i="30"/>
  <c r="DE1391" i="30"/>
  <c r="DF1391" i="30"/>
  <c r="DG1391" i="30"/>
  <c r="DH1391" i="30"/>
  <c r="DI1391" i="30"/>
  <c r="DJ1391" i="30"/>
  <c r="DK1391" i="30"/>
  <c r="DL1391" i="30"/>
  <c r="DM1391" i="30"/>
  <c r="DN1391" i="30"/>
  <c r="DO1391" i="30"/>
  <c r="DP1391" i="30"/>
  <c r="DQ1391" i="30"/>
  <c r="DR1391" i="30"/>
  <c r="DS1391" i="30"/>
  <c r="DT1391" i="30"/>
  <c r="DU1391" i="30"/>
  <c r="DV1391" i="30"/>
  <c r="DW1391" i="30"/>
  <c r="DX1391" i="30"/>
  <c r="DY1391" i="30"/>
  <c r="DZ1391" i="30"/>
  <c r="EA1391" i="30"/>
  <c r="EB1391" i="30"/>
  <c r="EC1391" i="30"/>
  <c r="ED1391" i="30"/>
  <c r="EE1391" i="30"/>
  <c r="EF1391" i="30"/>
  <c r="EG1391" i="30"/>
  <c r="EH1391" i="30"/>
  <c r="EI1391" i="30"/>
  <c r="EJ1391" i="30"/>
  <c r="EK1391" i="30"/>
  <c r="EL1391" i="30"/>
  <c r="CK1392" i="30"/>
  <c r="CL1392" i="30"/>
  <c r="CM1392" i="30"/>
  <c r="CN1392" i="30"/>
  <c r="CO1392" i="30"/>
  <c r="CP1392" i="30"/>
  <c r="CQ1392" i="30"/>
  <c r="CR1392" i="30"/>
  <c r="CS1392" i="30"/>
  <c r="CT1392" i="30"/>
  <c r="CU1392" i="30"/>
  <c r="CV1392" i="30"/>
  <c r="CW1392" i="30"/>
  <c r="CX1392" i="30"/>
  <c r="CY1392" i="30"/>
  <c r="CZ1392" i="30"/>
  <c r="DA1392" i="30"/>
  <c r="DB1392" i="30"/>
  <c r="DC1392" i="30"/>
  <c r="DD1392" i="30"/>
  <c r="DE1392" i="30"/>
  <c r="DF1392" i="30"/>
  <c r="DG1392" i="30"/>
  <c r="DH1392" i="30"/>
  <c r="DI1392" i="30"/>
  <c r="DJ1392" i="30"/>
  <c r="DK1392" i="30"/>
  <c r="DL1392" i="30"/>
  <c r="DM1392" i="30"/>
  <c r="DN1392" i="30"/>
  <c r="DO1392" i="30"/>
  <c r="DP1392" i="30"/>
  <c r="DQ1392" i="30"/>
  <c r="DR1392" i="30"/>
  <c r="DS1392" i="30"/>
  <c r="DT1392" i="30"/>
  <c r="DU1392" i="30"/>
  <c r="DV1392" i="30"/>
  <c r="DW1392" i="30"/>
  <c r="DX1392" i="30"/>
  <c r="DY1392" i="30"/>
  <c r="DZ1392" i="30"/>
  <c r="EA1392" i="30"/>
  <c r="EB1392" i="30"/>
  <c r="EC1392" i="30"/>
  <c r="ED1392" i="30"/>
  <c r="EE1392" i="30"/>
  <c r="EF1392" i="30"/>
  <c r="EG1392" i="30"/>
  <c r="EH1392" i="30"/>
  <c r="EI1392" i="30"/>
  <c r="EJ1392" i="30"/>
  <c r="EK1392" i="30"/>
  <c r="EL1392" i="30"/>
  <c r="CK1393" i="30"/>
  <c r="CL1393" i="30"/>
  <c r="CM1393" i="30"/>
  <c r="CN1393" i="30"/>
  <c r="CO1393" i="30"/>
  <c r="CP1393" i="30"/>
  <c r="CQ1393" i="30"/>
  <c r="CR1393" i="30"/>
  <c r="CS1393" i="30"/>
  <c r="CT1393" i="30"/>
  <c r="CU1393" i="30"/>
  <c r="CV1393" i="30"/>
  <c r="CW1393" i="30"/>
  <c r="CX1393" i="30"/>
  <c r="CY1393" i="30"/>
  <c r="CZ1393" i="30"/>
  <c r="DA1393" i="30"/>
  <c r="DB1393" i="30"/>
  <c r="DC1393" i="30"/>
  <c r="DD1393" i="30"/>
  <c r="DE1393" i="30"/>
  <c r="DF1393" i="30"/>
  <c r="DG1393" i="30"/>
  <c r="DH1393" i="30"/>
  <c r="DI1393" i="30"/>
  <c r="DJ1393" i="30"/>
  <c r="DK1393" i="30"/>
  <c r="DL1393" i="30"/>
  <c r="DM1393" i="30"/>
  <c r="DN1393" i="30"/>
  <c r="DO1393" i="30"/>
  <c r="DP1393" i="30"/>
  <c r="DQ1393" i="30"/>
  <c r="DR1393" i="30"/>
  <c r="DS1393" i="30"/>
  <c r="DT1393" i="30"/>
  <c r="DU1393" i="30"/>
  <c r="DV1393" i="30"/>
  <c r="DW1393" i="30"/>
  <c r="DX1393" i="30"/>
  <c r="DY1393" i="30"/>
  <c r="DZ1393" i="30"/>
  <c r="EA1393" i="30"/>
  <c r="EB1393" i="30"/>
  <c r="EC1393" i="30"/>
  <c r="ED1393" i="30"/>
  <c r="EE1393" i="30"/>
  <c r="EF1393" i="30"/>
  <c r="EG1393" i="30"/>
  <c r="EH1393" i="30"/>
  <c r="EI1393" i="30"/>
  <c r="EJ1393" i="30"/>
  <c r="EK1393" i="30"/>
  <c r="EL1393" i="30"/>
  <c r="CK1394" i="30"/>
  <c r="CL1394" i="30"/>
  <c r="CM1394" i="30"/>
  <c r="CN1394" i="30"/>
  <c r="CO1394" i="30"/>
  <c r="CP1394" i="30"/>
  <c r="CQ1394" i="30"/>
  <c r="CR1394" i="30"/>
  <c r="CS1394" i="30"/>
  <c r="CT1394" i="30"/>
  <c r="CU1394" i="30"/>
  <c r="CV1394" i="30"/>
  <c r="CW1394" i="30"/>
  <c r="CX1394" i="30"/>
  <c r="CY1394" i="30"/>
  <c r="CZ1394" i="30"/>
  <c r="DA1394" i="30"/>
  <c r="DB1394" i="30"/>
  <c r="DC1394" i="30"/>
  <c r="DD1394" i="30"/>
  <c r="DE1394" i="30"/>
  <c r="DF1394" i="30"/>
  <c r="DG1394" i="30"/>
  <c r="DH1394" i="30"/>
  <c r="DI1394" i="30"/>
  <c r="DJ1394" i="30"/>
  <c r="DK1394" i="30"/>
  <c r="DL1394" i="30"/>
  <c r="DM1394" i="30"/>
  <c r="DN1394" i="30"/>
  <c r="DO1394" i="30"/>
  <c r="DP1394" i="30"/>
  <c r="DQ1394" i="30"/>
  <c r="DR1394" i="30"/>
  <c r="DS1394" i="30"/>
  <c r="DT1394" i="30"/>
  <c r="DU1394" i="30"/>
  <c r="DV1394" i="30"/>
  <c r="DW1394" i="30"/>
  <c r="DX1394" i="30"/>
  <c r="DY1394" i="30"/>
  <c r="DZ1394" i="30"/>
  <c r="EA1394" i="30"/>
  <c r="EB1394" i="30"/>
  <c r="EC1394" i="30"/>
  <c r="ED1394" i="30"/>
  <c r="EE1394" i="30"/>
  <c r="EF1394" i="30"/>
  <c r="EG1394" i="30"/>
  <c r="EH1394" i="30"/>
  <c r="EI1394" i="30"/>
  <c r="EJ1394" i="30"/>
  <c r="EK1394" i="30"/>
  <c r="EL1394" i="30"/>
  <c r="CK1395" i="30"/>
  <c r="CL1395" i="30"/>
  <c r="CM1395" i="30"/>
  <c r="CN1395" i="30"/>
  <c r="CO1395" i="30"/>
  <c r="CP1395" i="30"/>
  <c r="CQ1395" i="30"/>
  <c r="CR1395" i="30"/>
  <c r="CS1395" i="30"/>
  <c r="CT1395" i="30"/>
  <c r="CU1395" i="30"/>
  <c r="CV1395" i="30"/>
  <c r="CW1395" i="30"/>
  <c r="CX1395" i="30"/>
  <c r="CY1395" i="30"/>
  <c r="CZ1395" i="30"/>
  <c r="DA1395" i="30"/>
  <c r="DB1395" i="30"/>
  <c r="DC1395" i="30"/>
  <c r="DD1395" i="30"/>
  <c r="DE1395" i="30"/>
  <c r="DF1395" i="30"/>
  <c r="DG1395" i="30"/>
  <c r="DH1395" i="30"/>
  <c r="DI1395" i="30"/>
  <c r="DJ1395" i="30"/>
  <c r="DK1395" i="30"/>
  <c r="DL1395" i="30"/>
  <c r="DM1395" i="30"/>
  <c r="DN1395" i="30"/>
  <c r="DO1395" i="30"/>
  <c r="DP1395" i="30"/>
  <c r="DQ1395" i="30"/>
  <c r="DR1395" i="30"/>
  <c r="DS1395" i="30"/>
  <c r="DT1395" i="30"/>
  <c r="DU1395" i="30"/>
  <c r="DV1395" i="30"/>
  <c r="DW1395" i="30"/>
  <c r="DX1395" i="30"/>
  <c r="DY1395" i="30"/>
  <c r="DZ1395" i="30"/>
  <c r="EA1395" i="30"/>
  <c r="EB1395" i="30"/>
  <c r="EC1395" i="30"/>
  <c r="ED1395" i="30"/>
  <c r="EE1395" i="30"/>
  <c r="EF1395" i="30"/>
  <c r="EG1395" i="30"/>
  <c r="EH1395" i="30"/>
  <c r="EI1395" i="30"/>
  <c r="EJ1395" i="30"/>
  <c r="EK1395" i="30"/>
  <c r="EL1395" i="30"/>
  <c r="CK1396" i="30"/>
  <c r="CL1396" i="30"/>
  <c r="CM1396" i="30"/>
  <c r="CN1396" i="30"/>
  <c r="CO1396" i="30"/>
  <c r="CP1396" i="30"/>
  <c r="CQ1396" i="30"/>
  <c r="CR1396" i="30"/>
  <c r="CS1396" i="30"/>
  <c r="CT1396" i="30"/>
  <c r="CU1396" i="30"/>
  <c r="CV1396" i="30"/>
  <c r="CW1396" i="30"/>
  <c r="CX1396" i="30"/>
  <c r="CY1396" i="30"/>
  <c r="CZ1396" i="30"/>
  <c r="DA1396" i="30"/>
  <c r="DB1396" i="30"/>
  <c r="DC1396" i="30"/>
  <c r="DD1396" i="30"/>
  <c r="DE1396" i="30"/>
  <c r="DF1396" i="30"/>
  <c r="DG1396" i="30"/>
  <c r="DH1396" i="30"/>
  <c r="DI1396" i="30"/>
  <c r="DJ1396" i="30"/>
  <c r="DK1396" i="30"/>
  <c r="DL1396" i="30"/>
  <c r="DM1396" i="30"/>
  <c r="DN1396" i="30"/>
  <c r="DO1396" i="30"/>
  <c r="DP1396" i="30"/>
  <c r="DQ1396" i="30"/>
  <c r="DR1396" i="30"/>
  <c r="DS1396" i="30"/>
  <c r="DT1396" i="30"/>
  <c r="DU1396" i="30"/>
  <c r="DV1396" i="30"/>
  <c r="DW1396" i="30"/>
  <c r="DX1396" i="30"/>
  <c r="DY1396" i="30"/>
  <c r="DZ1396" i="30"/>
  <c r="EA1396" i="30"/>
  <c r="EB1396" i="30"/>
  <c r="EC1396" i="30"/>
  <c r="ED1396" i="30"/>
  <c r="EE1396" i="30"/>
  <c r="EF1396" i="30"/>
  <c r="EG1396" i="30"/>
  <c r="EH1396" i="30"/>
  <c r="EI1396" i="30"/>
  <c r="EJ1396" i="30"/>
  <c r="EK1396" i="30"/>
  <c r="EL1396" i="30"/>
  <c r="CK1397" i="30"/>
  <c r="CL1397" i="30"/>
  <c r="CM1397" i="30"/>
  <c r="CN1397" i="30"/>
  <c r="CO1397" i="30"/>
  <c r="CP1397" i="30"/>
  <c r="CQ1397" i="30"/>
  <c r="CR1397" i="30"/>
  <c r="CS1397" i="30"/>
  <c r="CT1397" i="30"/>
  <c r="CU1397" i="30"/>
  <c r="CV1397" i="30"/>
  <c r="CW1397" i="30"/>
  <c r="CX1397" i="30"/>
  <c r="CY1397" i="30"/>
  <c r="CZ1397" i="30"/>
  <c r="DA1397" i="30"/>
  <c r="DB1397" i="30"/>
  <c r="DC1397" i="30"/>
  <c r="DD1397" i="30"/>
  <c r="DE1397" i="30"/>
  <c r="DF1397" i="30"/>
  <c r="DG1397" i="30"/>
  <c r="DH1397" i="30"/>
  <c r="DI1397" i="30"/>
  <c r="DJ1397" i="30"/>
  <c r="DK1397" i="30"/>
  <c r="DL1397" i="30"/>
  <c r="DM1397" i="30"/>
  <c r="DN1397" i="30"/>
  <c r="DO1397" i="30"/>
  <c r="DP1397" i="30"/>
  <c r="DQ1397" i="30"/>
  <c r="DR1397" i="30"/>
  <c r="DS1397" i="30"/>
  <c r="DT1397" i="30"/>
  <c r="DU1397" i="30"/>
  <c r="DV1397" i="30"/>
  <c r="DW1397" i="30"/>
  <c r="DX1397" i="30"/>
  <c r="DY1397" i="30"/>
  <c r="DZ1397" i="30"/>
  <c r="EA1397" i="30"/>
  <c r="EB1397" i="30"/>
  <c r="EC1397" i="30"/>
  <c r="ED1397" i="30"/>
  <c r="EE1397" i="30"/>
  <c r="EF1397" i="30"/>
  <c r="EG1397" i="30"/>
  <c r="EH1397" i="30"/>
  <c r="EI1397" i="30"/>
  <c r="EJ1397" i="30"/>
  <c r="EK1397" i="30"/>
  <c r="EL1397" i="30"/>
  <c r="CK1398" i="30"/>
  <c r="CL1398" i="30"/>
  <c r="CM1398" i="30"/>
  <c r="CN1398" i="30"/>
  <c r="CO1398" i="30"/>
  <c r="CP1398" i="30"/>
  <c r="CQ1398" i="30"/>
  <c r="CR1398" i="30"/>
  <c r="CS1398" i="30"/>
  <c r="CT1398" i="30"/>
  <c r="CU1398" i="30"/>
  <c r="CV1398" i="30"/>
  <c r="CW1398" i="30"/>
  <c r="CX1398" i="30"/>
  <c r="CY1398" i="30"/>
  <c r="CZ1398" i="30"/>
  <c r="DA1398" i="30"/>
  <c r="DB1398" i="30"/>
  <c r="DC1398" i="30"/>
  <c r="DD1398" i="30"/>
  <c r="DE1398" i="30"/>
  <c r="DF1398" i="30"/>
  <c r="DG1398" i="30"/>
  <c r="DH1398" i="30"/>
  <c r="DI1398" i="30"/>
  <c r="DJ1398" i="30"/>
  <c r="DK1398" i="30"/>
  <c r="DL1398" i="30"/>
  <c r="DM1398" i="30"/>
  <c r="DN1398" i="30"/>
  <c r="DO1398" i="30"/>
  <c r="DP1398" i="30"/>
  <c r="DQ1398" i="30"/>
  <c r="DR1398" i="30"/>
  <c r="DS1398" i="30"/>
  <c r="DT1398" i="30"/>
  <c r="DU1398" i="30"/>
  <c r="DV1398" i="30"/>
  <c r="DW1398" i="30"/>
  <c r="DX1398" i="30"/>
  <c r="DY1398" i="30"/>
  <c r="DZ1398" i="30"/>
  <c r="EA1398" i="30"/>
  <c r="EB1398" i="30"/>
  <c r="EC1398" i="30"/>
  <c r="ED1398" i="30"/>
  <c r="EE1398" i="30"/>
  <c r="EF1398" i="30"/>
  <c r="EG1398" i="30"/>
  <c r="EH1398" i="30"/>
  <c r="EI1398" i="30"/>
  <c r="EJ1398" i="30"/>
  <c r="EK1398" i="30"/>
  <c r="EL1398" i="30"/>
  <c r="CK1399" i="30"/>
  <c r="CL1399" i="30"/>
  <c r="CM1399" i="30"/>
  <c r="CN1399" i="30"/>
  <c r="CO1399" i="30"/>
  <c r="CP1399" i="30"/>
  <c r="CQ1399" i="30"/>
  <c r="CR1399" i="30"/>
  <c r="CS1399" i="30"/>
  <c r="CT1399" i="30"/>
  <c r="CU1399" i="30"/>
  <c r="CV1399" i="30"/>
  <c r="CW1399" i="30"/>
  <c r="CX1399" i="30"/>
  <c r="CY1399" i="30"/>
  <c r="CZ1399" i="30"/>
  <c r="DA1399" i="30"/>
  <c r="DB1399" i="30"/>
  <c r="DC1399" i="30"/>
  <c r="DD1399" i="30"/>
  <c r="DE1399" i="30"/>
  <c r="DF1399" i="30"/>
  <c r="DG1399" i="30"/>
  <c r="DH1399" i="30"/>
  <c r="DI1399" i="30"/>
  <c r="DJ1399" i="30"/>
  <c r="DK1399" i="30"/>
  <c r="DL1399" i="30"/>
  <c r="DM1399" i="30"/>
  <c r="DN1399" i="30"/>
  <c r="DO1399" i="30"/>
  <c r="DP1399" i="30"/>
  <c r="DQ1399" i="30"/>
  <c r="DR1399" i="30"/>
  <c r="DS1399" i="30"/>
  <c r="DT1399" i="30"/>
  <c r="DU1399" i="30"/>
  <c r="DV1399" i="30"/>
  <c r="DW1399" i="30"/>
  <c r="DX1399" i="30"/>
  <c r="DY1399" i="30"/>
  <c r="DZ1399" i="30"/>
  <c r="EA1399" i="30"/>
  <c r="EB1399" i="30"/>
  <c r="EC1399" i="30"/>
  <c r="ED1399" i="30"/>
  <c r="EE1399" i="30"/>
  <c r="EF1399" i="30"/>
  <c r="EG1399" i="30"/>
  <c r="EH1399" i="30"/>
  <c r="EI1399" i="30"/>
  <c r="EJ1399" i="30"/>
  <c r="EK1399" i="30"/>
  <c r="EL1399" i="30"/>
  <c r="CK1400" i="30"/>
  <c r="CL1400" i="30"/>
  <c r="CM1400" i="30"/>
  <c r="CN1400" i="30"/>
  <c r="CO1400" i="30"/>
  <c r="CP1400" i="30"/>
  <c r="CQ1400" i="30"/>
  <c r="CR1400" i="30"/>
  <c r="CS1400" i="30"/>
  <c r="CT1400" i="30"/>
  <c r="CU1400" i="30"/>
  <c r="CV1400" i="30"/>
  <c r="CW1400" i="30"/>
  <c r="CX1400" i="30"/>
  <c r="CY1400" i="30"/>
  <c r="CZ1400" i="30"/>
  <c r="DA1400" i="30"/>
  <c r="DB1400" i="30"/>
  <c r="DC1400" i="30"/>
  <c r="DD1400" i="30"/>
  <c r="DE1400" i="30"/>
  <c r="DF1400" i="30"/>
  <c r="DG1400" i="30"/>
  <c r="DH1400" i="30"/>
  <c r="DI1400" i="30"/>
  <c r="DJ1400" i="30"/>
  <c r="DK1400" i="30"/>
  <c r="DL1400" i="30"/>
  <c r="DM1400" i="30"/>
  <c r="DN1400" i="30"/>
  <c r="DO1400" i="30"/>
  <c r="DP1400" i="30"/>
  <c r="DQ1400" i="30"/>
  <c r="DR1400" i="30"/>
  <c r="DS1400" i="30"/>
  <c r="DT1400" i="30"/>
  <c r="DU1400" i="30"/>
  <c r="DV1400" i="30"/>
  <c r="DW1400" i="30"/>
  <c r="DX1400" i="30"/>
  <c r="DY1400" i="30"/>
  <c r="DZ1400" i="30"/>
  <c r="EA1400" i="30"/>
  <c r="EB1400" i="30"/>
  <c r="EC1400" i="30"/>
  <c r="ED1400" i="30"/>
  <c r="EE1400" i="30"/>
  <c r="EF1400" i="30"/>
  <c r="EG1400" i="30"/>
  <c r="EH1400" i="30"/>
  <c r="EI1400" i="30"/>
  <c r="EJ1400" i="30"/>
  <c r="EK1400" i="30"/>
  <c r="EL1400" i="30"/>
  <c r="CK1401" i="30"/>
  <c r="CL1401" i="30"/>
  <c r="CM1401" i="30"/>
  <c r="CN1401" i="30"/>
  <c r="CO1401" i="30"/>
  <c r="CP1401" i="30"/>
  <c r="CQ1401" i="30"/>
  <c r="CR1401" i="30"/>
  <c r="CS1401" i="30"/>
  <c r="CT1401" i="30"/>
  <c r="CU1401" i="30"/>
  <c r="CV1401" i="30"/>
  <c r="CW1401" i="30"/>
  <c r="CX1401" i="30"/>
  <c r="CY1401" i="30"/>
  <c r="CZ1401" i="30"/>
  <c r="DA1401" i="30"/>
  <c r="DB1401" i="30"/>
  <c r="DC1401" i="30"/>
  <c r="DD1401" i="30"/>
  <c r="DE1401" i="30"/>
  <c r="DF1401" i="30"/>
  <c r="DG1401" i="30"/>
  <c r="DH1401" i="30"/>
  <c r="DI1401" i="30"/>
  <c r="DJ1401" i="30"/>
  <c r="DK1401" i="30"/>
  <c r="DL1401" i="30"/>
  <c r="DM1401" i="30"/>
  <c r="DN1401" i="30"/>
  <c r="DO1401" i="30"/>
  <c r="DP1401" i="30"/>
  <c r="DQ1401" i="30"/>
  <c r="DR1401" i="30"/>
  <c r="DS1401" i="30"/>
  <c r="DT1401" i="30"/>
  <c r="DU1401" i="30"/>
  <c r="DV1401" i="30"/>
  <c r="DW1401" i="30"/>
  <c r="DX1401" i="30"/>
  <c r="DY1401" i="30"/>
  <c r="DZ1401" i="30"/>
  <c r="EA1401" i="30"/>
  <c r="EB1401" i="30"/>
  <c r="EC1401" i="30"/>
  <c r="ED1401" i="30"/>
  <c r="EE1401" i="30"/>
  <c r="EF1401" i="30"/>
  <c r="EG1401" i="30"/>
  <c r="EH1401" i="30"/>
  <c r="EI1401" i="30"/>
  <c r="EJ1401" i="30"/>
  <c r="EK1401" i="30"/>
  <c r="EL1401" i="30"/>
  <c r="CK1402" i="30"/>
  <c r="CL1402" i="30"/>
  <c r="CM1402" i="30"/>
  <c r="CN1402" i="30"/>
  <c r="CO1402" i="30"/>
  <c r="CP1402" i="30"/>
  <c r="CQ1402" i="30"/>
  <c r="CR1402" i="30"/>
  <c r="CS1402" i="30"/>
  <c r="CT1402" i="30"/>
  <c r="CU1402" i="30"/>
  <c r="CV1402" i="30"/>
  <c r="CW1402" i="30"/>
  <c r="CX1402" i="30"/>
  <c r="CY1402" i="30"/>
  <c r="CZ1402" i="30"/>
  <c r="DA1402" i="30"/>
  <c r="DB1402" i="30"/>
  <c r="DC1402" i="30"/>
  <c r="DD1402" i="30"/>
  <c r="DE1402" i="30"/>
  <c r="DF1402" i="30"/>
  <c r="DG1402" i="30"/>
  <c r="DH1402" i="30"/>
  <c r="DI1402" i="30"/>
  <c r="DJ1402" i="30"/>
  <c r="DK1402" i="30"/>
  <c r="DL1402" i="30"/>
  <c r="DM1402" i="30"/>
  <c r="DN1402" i="30"/>
  <c r="DO1402" i="30"/>
  <c r="DP1402" i="30"/>
  <c r="DQ1402" i="30"/>
  <c r="DR1402" i="30"/>
  <c r="DS1402" i="30"/>
  <c r="DT1402" i="30"/>
  <c r="DU1402" i="30"/>
  <c r="DV1402" i="30"/>
  <c r="DW1402" i="30"/>
  <c r="DX1402" i="30"/>
  <c r="DY1402" i="30"/>
  <c r="DZ1402" i="30"/>
  <c r="EA1402" i="30"/>
  <c r="EB1402" i="30"/>
  <c r="EC1402" i="30"/>
  <c r="ED1402" i="30"/>
  <c r="EE1402" i="30"/>
  <c r="EF1402" i="30"/>
  <c r="EG1402" i="30"/>
  <c r="EH1402" i="30"/>
  <c r="EI1402" i="30"/>
  <c r="EJ1402" i="30"/>
  <c r="EK1402" i="30"/>
  <c r="EL1402" i="30"/>
  <c r="CK1403" i="30"/>
  <c r="CL1403" i="30"/>
  <c r="CM1403" i="30"/>
  <c r="CN1403" i="30"/>
  <c r="CO1403" i="30"/>
  <c r="CP1403" i="30"/>
  <c r="CQ1403" i="30"/>
  <c r="CR1403" i="30"/>
  <c r="CS1403" i="30"/>
  <c r="CT1403" i="30"/>
  <c r="CU1403" i="30"/>
  <c r="CV1403" i="30"/>
  <c r="CW1403" i="30"/>
  <c r="CX1403" i="30"/>
  <c r="CY1403" i="30"/>
  <c r="CZ1403" i="30"/>
  <c r="DA1403" i="30"/>
  <c r="DB1403" i="30"/>
  <c r="DC1403" i="30"/>
  <c r="DD1403" i="30"/>
  <c r="DE1403" i="30"/>
  <c r="DF1403" i="30"/>
  <c r="DG1403" i="30"/>
  <c r="DH1403" i="30"/>
  <c r="DI1403" i="30"/>
  <c r="DJ1403" i="30"/>
  <c r="DK1403" i="30"/>
  <c r="DL1403" i="30"/>
  <c r="DM1403" i="30"/>
  <c r="DN1403" i="30"/>
  <c r="DO1403" i="30"/>
  <c r="DP1403" i="30"/>
  <c r="DQ1403" i="30"/>
  <c r="DR1403" i="30"/>
  <c r="DS1403" i="30"/>
  <c r="DT1403" i="30"/>
  <c r="DU1403" i="30"/>
  <c r="DV1403" i="30"/>
  <c r="DW1403" i="30"/>
  <c r="DX1403" i="30"/>
  <c r="DY1403" i="30"/>
  <c r="DZ1403" i="30"/>
  <c r="EA1403" i="30"/>
  <c r="EB1403" i="30"/>
  <c r="EC1403" i="30"/>
  <c r="ED1403" i="30"/>
  <c r="EE1403" i="30"/>
  <c r="EF1403" i="30"/>
  <c r="EG1403" i="30"/>
  <c r="EH1403" i="30"/>
  <c r="EI1403" i="30"/>
  <c r="EJ1403" i="30"/>
  <c r="EK1403" i="30"/>
  <c r="EL1403" i="30"/>
  <c r="CK1404" i="30"/>
  <c r="CL1404" i="30"/>
  <c r="CM1404" i="30"/>
  <c r="CN1404" i="30"/>
  <c r="CO1404" i="30"/>
  <c r="CP1404" i="30"/>
  <c r="CQ1404" i="30"/>
  <c r="CR1404" i="30"/>
  <c r="CS1404" i="30"/>
  <c r="CT1404" i="30"/>
  <c r="CU1404" i="30"/>
  <c r="CV1404" i="30"/>
  <c r="CW1404" i="30"/>
  <c r="CX1404" i="30"/>
  <c r="CY1404" i="30"/>
  <c r="CZ1404" i="30"/>
  <c r="DA1404" i="30"/>
  <c r="DB1404" i="30"/>
  <c r="DC1404" i="30"/>
  <c r="DD1404" i="30"/>
  <c r="DE1404" i="30"/>
  <c r="DF1404" i="30"/>
  <c r="DG1404" i="30"/>
  <c r="DH1404" i="30"/>
  <c r="DI1404" i="30"/>
  <c r="DJ1404" i="30"/>
  <c r="DK1404" i="30"/>
  <c r="DL1404" i="30"/>
  <c r="DM1404" i="30"/>
  <c r="DN1404" i="30"/>
  <c r="DO1404" i="30"/>
  <c r="DP1404" i="30"/>
  <c r="DQ1404" i="30"/>
  <c r="DR1404" i="30"/>
  <c r="DS1404" i="30"/>
  <c r="DT1404" i="30"/>
  <c r="DU1404" i="30"/>
  <c r="DV1404" i="30"/>
  <c r="DW1404" i="30"/>
  <c r="DX1404" i="30"/>
  <c r="DY1404" i="30"/>
  <c r="DZ1404" i="30"/>
  <c r="EA1404" i="30"/>
  <c r="EB1404" i="30"/>
  <c r="EC1404" i="30"/>
  <c r="ED1404" i="30"/>
  <c r="EE1404" i="30"/>
  <c r="EF1404" i="30"/>
  <c r="EG1404" i="30"/>
  <c r="EH1404" i="30"/>
  <c r="EI1404" i="30"/>
  <c r="EJ1404" i="30"/>
  <c r="EK1404" i="30"/>
  <c r="EL1404" i="30"/>
  <c r="CK1405" i="30"/>
  <c r="CL1405" i="30"/>
  <c r="CM1405" i="30"/>
  <c r="CN1405" i="30"/>
  <c r="CO1405" i="30"/>
  <c r="CP1405" i="30"/>
  <c r="CQ1405" i="30"/>
  <c r="CR1405" i="30"/>
  <c r="CS1405" i="30"/>
  <c r="CT1405" i="30"/>
  <c r="CU1405" i="30"/>
  <c r="CV1405" i="30"/>
  <c r="CW1405" i="30"/>
  <c r="CX1405" i="30"/>
  <c r="CY1405" i="30"/>
  <c r="CZ1405" i="30"/>
  <c r="DA1405" i="30"/>
  <c r="DB1405" i="30"/>
  <c r="DC1405" i="30"/>
  <c r="DD1405" i="30"/>
  <c r="DE1405" i="30"/>
  <c r="DF1405" i="30"/>
  <c r="DG1405" i="30"/>
  <c r="DH1405" i="30"/>
  <c r="DI1405" i="30"/>
  <c r="DJ1405" i="30"/>
  <c r="DK1405" i="30"/>
  <c r="DL1405" i="30"/>
  <c r="DM1405" i="30"/>
  <c r="DN1405" i="30"/>
  <c r="DO1405" i="30"/>
  <c r="DP1405" i="30"/>
  <c r="DQ1405" i="30"/>
  <c r="DR1405" i="30"/>
  <c r="DS1405" i="30"/>
  <c r="DT1405" i="30"/>
  <c r="DU1405" i="30"/>
  <c r="DV1405" i="30"/>
  <c r="DW1405" i="30"/>
  <c r="DX1405" i="30"/>
  <c r="DY1405" i="30"/>
  <c r="DZ1405" i="30"/>
  <c r="EA1405" i="30"/>
  <c r="EB1405" i="30"/>
  <c r="EC1405" i="30"/>
  <c r="ED1405" i="30"/>
  <c r="EE1405" i="30"/>
  <c r="EF1405" i="30"/>
  <c r="EG1405" i="30"/>
  <c r="EH1405" i="30"/>
  <c r="EI1405" i="30"/>
  <c r="EJ1405" i="30"/>
  <c r="EK1405" i="30"/>
  <c r="EL1405" i="30"/>
  <c r="CK1406" i="30"/>
  <c r="CL1406" i="30"/>
  <c r="CM1406" i="30"/>
  <c r="CN1406" i="30"/>
  <c r="CO1406" i="30"/>
  <c r="CP1406" i="30"/>
  <c r="CQ1406" i="30"/>
  <c r="CR1406" i="30"/>
  <c r="CS1406" i="30"/>
  <c r="CT1406" i="30"/>
  <c r="CU1406" i="30"/>
  <c r="CV1406" i="30"/>
  <c r="CW1406" i="30"/>
  <c r="CX1406" i="30"/>
  <c r="CY1406" i="30"/>
  <c r="CZ1406" i="30"/>
  <c r="DA1406" i="30"/>
  <c r="DB1406" i="30"/>
  <c r="DC1406" i="30"/>
  <c r="DD1406" i="30"/>
  <c r="DE1406" i="30"/>
  <c r="DF1406" i="30"/>
  <c r="DG1406" i="30"/>
  <c r="DH1406" i="30"/>
  <c r="DI1406" i="30"/>
  <c r="DJ1406" i="30"/>
  <c r="DK1406" i="30"/>
  <c r="DL1406" i="30"/>
  <c r="DM1406" i="30"/>
  <c r="DN1406" i="30"/>
  <c r="DO1406" i="30"/>
  <c r="DP1406" i="30"/>
  <c r="DQ1406" i="30"/>
  <c r="DR1406" i="30"/>
  <c r="DS1406" i="30"/>
  <c r="DT1406" i="30"/>
  <c r="DU1406" i="30"/>
  <c r="DV1406" i="30"/>
  <c r="DW1406" i="30"/>
  <c r="DX1406" i="30"/>
  <c r="DY1406" i="30"/>
  <c r="DZ1406" i="30"/>
  <c r="EA1406" i="30"/>
  <c r="EB1406" i="30"/>
  <c r="EC1406" i="30"/>
  <c r="ED1406" i="30"/>
  <c r="EE1406" i="30"/>
  <c r="EF1406" i="30"/>
  <c r="EG1406" i="30"/>
  <c r="EH1406" i="30"/>
  <c r="EI1406" i="30"/>
  <c r="EJ1406" i="30"/>
  <c r="EK1406" i="30"/>
  <c r="EL1406" i="30"/>
  <c r="CK1407" i="30"/>
  <c r="CL1407" i="30"/>
  <c r="CM1407" i="30"/>
  <c r="CN1407" i="30"/>
  <c r="CO1407" i="30"/>
  <c r="CP1407" i="30"/>
  <c r="CQ1407" i="30"/>
  <c r="CR1407" i="30"/>
  <c r="CS1407" i="30"/>
  <c r="CT1407" i="30"/>
  <c r="CU1407" i="30"/>
  <c r="CV1407" i="30"/>
  <c r="CW1407" i="30"/>
  <c r="CX1407" i="30"/>
  <c r="CY1407" i="30"/>
  <c r="CZ1407" i="30"/>
  <c r="DA1407" i="30"/>
  <c r="DB1407" i="30"/>
  <c r="DC1407" i="30"/>
  <c r="DD1407" i="30"/>
  <c r="DE1407" i="30"/>
  <c r="DF1407" i="30"/>
  <c r="DG1407" i="30"/>
  <c r="DH1407" i="30"/>
  <c r="DI1407" i="30"/>
  <c r="DJ1407" i="30"/>
  <c r="DK1407" i="30"/>
  <c r="DL1407" i="30"/>
  <c r="DM1407" i="30"/>
  <c r="DN1407" i="30"/>
  <c r="DO1407" i="30"/>
  <c r="DP1407" i="30"/>
  <c r="DQ1407" i="30"/>
  <c r="DR1407" i="30"/>
  <c r="DS1407" i="30"/>
  <c r="DT1407" i="30"/>
  <c r="DU1407" i="30"/>
  <c r="DV1407" i="30"/>
  <c r="DW1407" i="30"/>
  <c r="DX1407" i="30"/>
  <c r="DY1407" i="30"/>
  <c r="DZ1407" i="30"/>
  <c r="EA1407" i="30"/>
  <c r="EB1407" i="30"/>
  <c r="EC1407" i="30"/>
  <c r="ED1407" i="30"/>
  <c r="EE1407" i="30"/>
  <c r="EF1407" i="30"/>
  <c r="EG1407" i="30"/>
  <c r="EH1407" i="30"/>
  <c r="EI1407" i="30"/>
  <c r="EJ1407" i="30"/>
  <c r="EK1407" i="30"/>
  <c r="EL1407" i="30"/>
  <c r="CK1408" i="30"/>
  <c r="CL1408" i="30"/>
  <c r="CM1408" i="30"/>
  <c r="CN1408" i="30"/>
  <c r="CO1408" i="30"/>
  <c r="CP1408" i="30"/>
  <c r="CQ1408" i="30"/>
  <c r="CR1408" i="30"/>
  <c r="CS1408" i="30"/>
  <c r="CT1408" i="30"/>
  <c r="CU1408" i="30"/>
  <c r="CV1408" i="30"/>
  <c r="CW1408" i="30"/>
  <c r="CX1408" i="30"/>
  <c r="CY1408" i="30"/>
  <c r="CZ1408" i="30"/>
  <c r="DA1408" i="30"/>
  <c r="DB1408" i="30"/>
  <c r="DC1408" i="30"/>
  <c r="DD1408" i="30"/>
  <c r="DE1408" i="30"/>
  <c r="DF1408" i="30"/>
  <c r="DG1408" i="30"/>
  <c r="DH1408" i="30"/>
  <c r="DI1408" i="30"/>
  <c r="DJ1408" i="30"/>
  <c r="DK1408" i="30"/>
  <c r="DL1408" i="30"/>
  <c r="DM1408" i="30"/>
  <c r="DN1408" i="30"/>
  <c r="DO1408" i="30"/>
  <c r="DP1408" i="30"/>
  <c r="DQ1408" i="30"/>
  <c r="DR1408" i="30"/>
  <c r="DS1408" i="30"/>
  <c r="DT1408" i="30"/>
  <c r="DU1408" i="30"/>
  <c r="DV1408" i="30"/>
  <c r="DW1408" i="30"/>
  <c r="DX1408" i="30"/>
  <c r="DY1408" i="30"/>
  <c r="DZ1408" i="30"/>
  <c r="EA1408" i="30"/>
  <c r="EB1408" i="30"/>
  <c r="EC1408" i="30"/>
  <c r="ED1408" i="30"/>
  <c r="EE1408" i="30"/>
  <c r="EF1408" i="30"/>
  <c r="EG1408" i="30"/>
  <c r="EH1408" i="30"/>
  <c r="EI1408" i="30"/>
  <c r="EJ1408" i="30"/>
  <c r="EK1408" i="30"/>
  <c r="EL1408" i="30"/>
  <c r="CK1409" i="30"/>
  <c r="CL1409" i="30"/>
  <c r="CM1409" i="30"/>
  <c r="CN1409" i="30"/>
  <c r="CO1409" i="30"/>
  <c r="CP1409" i="30"/>
  <c r="CQ1409" i="30"/>
  <c r="CR1409" i="30"/>
  <c r="CS1409" i="30"/>
  <c r="CT1409" i="30"/>
  <c r="CU1409" i="30"/>
  <c r="CV1409" i="30"/>
  <c r="CW1409" i="30"/>
  <c r="CX1409" i="30"/>
  <c r="CY1409" i="30"/>
  <c r="CZ1409" i="30"/>
  <c r="DA1409" i="30"/>
  <c r="DB1409" i="30"/>
  <c r="DC1409" i="30"/>
  <c r="DD1409" i="30"/>
  <c r="DE1409" i="30"/>
  <c r="DF1409" i="30"/>
  <c r="DG1409" i="30"/>
  <c r="DH1409" i="30"/>
  <c r="DI1409" i="30"/>
  <c r="DJ1409" i="30"/>
  <c r="DK1409" i="30"/>
  <c r="DL1409" i="30"/>
  <c r="DM1409" i="30"/>
  <c r="DN1409" i="30"/>
  <c r="DO1409" i="30"/>
  <c r="DP1409" i="30"/>
  <c r="DQ1409" i="30"/>
  <c r="DR1409" i="30"/>
  <c r="DS1409" i="30"/>
  <c r="DT1409" i="30"/>
  <c r="DU1409" i="30"/>
  <c r="DV1409" i="30"/>
  <c r="DW1409" i="30"/>
  <c r="DX1409" i="30"/>
  <c r="DY1409" i="30"/>
  <c r="DZ1409" i="30"/>
  <c r="EA1409" i="30"/>
  <c r="EB1409" i="30"/>
  <c r="EC1409" i="30"/>
  <c r="ED1409" i="30"/>
  <c r="EE1409" i="30"/>
  <c r="EF1409" i="30"/>
  <c r="EG1409" i="30"/>
  <c r="EH1409" i="30"/>
  <c r="EI1409" i="30"/>
  <c r="EJ1409" i="30"/>
  <c r="EK1409" i="30"/>
  <c r="EL1409" i="30"/>
  <c r="CK1410" i="30"/>
  <c r="CL1410" i="30"/>
  <c r="CM1410" i="30"/>
  <c r="CN1410" i="30"/>
  <c r="CO1410" i="30"/>
  <c r="CP1410" i="30"/>
  <c r="CQ1410" i="30"/>
  <c r="CR1410" i="30"/>
  <c r="CS1410" i="30"/>
  <c r="CT1410" i="30"/>
  <c r="CU1410" i="30"/>
  <c r="CV1410" i="30"/>
  <c r="CW1410" i="30"/>
  <c r="CX1410" i="30"/>
  <c r="CY1410" i="30"/>
  <c r="CZ1410" i="30"/>
  <c r="DA1410" i="30"/>
  <c r="DB1410" i="30"/>
  <c r="DC1410" i="30"/>
  <c r="DD1410" i="30"/>
  <c r="DE1410" i="30"/>
  <c r="DF1410" i="30"/>
  <c r="DG1410" i="30"/>
  <c r="DH1410" i="30"/>
  <c r="DI1410" i="30"/>
  <c r="DJ1410" i="30"/>
  <c r="DK1410" i="30"/>
  <c r="DL1410" i="30"/>
  <c r="DM1410" i="30"/>
  <c r="DN1410" i="30"/>
  <c r="DO1410" i="30"/>
  <c r="DP1410" i="30"/>
  <c r="DQ1410" i="30"/>
  <c r="DR1410" i="30"/>
  <c r="DS1410" i="30"/>
  <c r="DT1410" i="30"/>
  <c r="DU1410" i="30"/>
  <c r="DV1410" i="30"/>
  <c r="DW1410" i="30"/>
  <c r="DX1410" i="30"/>
  <c r="DY1410" i="30"/>
  <c r="DZ1410" i="30"/>
  <c r="EA1410" i="30"/>
  <c r="EB1410" i="30"/>
  <c r="EC1410" i="30"/>
  <c r="ED1410" i="30"/>
  <c r="EE1410" i="30"/>
  <c r="EF1410" i="30"/>
  <c r="EG1410" i="30"/>
  <c r="EH1410" i="30"/>
  <c r="EI1410" i="30"/>
  <c r="EJ1410" i="30"/>
  <c r="EK1410" i="30"/>
  <c r="EL1410" i="30"/>
  <c r="CK1411" i="30"/>
  <c r="CL1411" i="30"/>
  <c r="CM1411" i="30"/>
  <c r="CN1411" i="30"/>
  <c r="CO1411" i="30"/>
  <c r="CP1411" i="30"/>
  <c r="CQ1411" i="30"/>
  <c r="CR1411" i="30"/>
  <c r="CS1411" i="30"/>
  <c r="CT1411" i="30"/>
  <c r="CU1411" i="30"/>
  <c r="CV1411" i="30"/>
  <c r="CW1411" i="30"/>
  <c r="CX1411" i="30"/>
  <c r="CY1411" i="30"/>
  <c r="CZ1411" i="30"/>
  <c r="DA1411" i="30"/>
  <c r="DB1411" i="30"/>
  <c r="DC1411" i="30"/>
  <c r="DD1411" i="30"/>
  <c r="DE1411" i="30"/>
  <c r="DF1411" i="30"/>
  <c r="DG1411" i="30"/>
  <c r="DH1411" i="30"/>
  <c r="DI1411" i="30"/>
  <c r="DJ1411" i="30"/>
  <c r="DK1411" i="30"/>
  <c r="DL1411" i="30"/>
  <c r="DM1411" i="30"/>
  <c r="DN1411" i="30"/>
  <c r="DO1411" i="30"/>
  <c r="DP1411" i="30"/>
  <c r="DQ1411" i="30"/>
  <c r="DR1411" i="30"/>
  <c r="DS1411" i="30"/>
  <c r="DT1411" i="30"/>
  <c r="DU1411" i="30"/>
  <c r="DV1411" i="30"/>
  <c r="DW1411" i="30"/>
  <c r="DX1411" i="30"/>
  <c r="DY1411" i="30"/>
  <c r="DZ1411" i="30"/>
  <c r="EA1411" i="30"/>
  <c r="EB1411" i="30"/>
  <c r="EC1411" i="30"/>
  <c r="ED1411" i="30"/>
  <c r="EE1411" i="30"/>
  <c r="EF1411" i="30"/>
  <c r="EG1411" i="30"/>
  <c r="EH1411" i="30"/>
  <c r="EI1411" i="30"/>
  <c r="EJ1411" i="30"/>
  <c r="EK1411" i="30"/>
  <c r="EL1411" i="30"/>
  <c r="CK1412" i="30"/>
  <c r="CL1412" i="30"/>
  <c r="CM1412" i="30"/>
  <c r="CN1412" i="30"/>
  <c r="CO1412" i="30"/>
  <c r="CP1412" i="30"/>
  <c r="CQ1412" i="30"/>
  <c r="CR1412" i="30"/>
  <c r="CS1412" i="30"/>
  <c r="CT1412" i="30"/>
  <c r="CU1412" i="30"/>
  <c r="CV1412" i="30"/>
  <c r="CW1412" i="30"/>
  <c r="CX1412" i="30"/>
  <c r="CY1412" i="30"/>
  <c r="CZ1412" i="30"/>
  <c r="DA1412" i="30"/>
  <c r="DB1412" i="30"/>
  <c r="DC1412" i="30"/>
  <c r="DD1412" i="30"/>
  <c r="DE1412" i="30"/>
  <c r="DF1412" i="30"/>
  <c r="DG1412" i="30"/>
  <c r="DH1412" i="30"/>
  <c r="DI1412" i="30"/>
  <c r="DJ1412" i="30"/>
  <c r="DK1412" i="30"/>
  <c r="DL1412" i="30"/>
  <c r="DM1412" i="30"/>
  <c r="DN1412" i="30"/>
  <c r="DO1412" i="30"/>
  <c r="DP1412" i="30"/>
  <c r="DQ1412" i="30"/>
  <c r="DR1412" i="30"/>
  <c r="DS1412" i="30"/>
  <c r="DT1412" i="30"/>
  <c r="DU1412" i="30"/>
  <c r="DV1412" i="30"/>
  <c r="DW1412" i="30"/>
  <c r="DX1412" i="30"/>
  <c r="DY1412" i="30"/>
  <c r="DZ1412" i="30"/>
  <c r="EA1412" i="30"/>
  <c r="EB1412" i="30"/>
  <c r="EC1412" i="30"/>
  <c r="ED1412" i="30"/>
  <c r="EE1412" i="30"/>
  <c r="EF1412" i="30"/>
  <c r="EG1412" i="30"/>
  <c r="EH1412" i="30"/>
  <c r="EI1412" i="30"/>
  <c r="EJ1412" i="30"/>
  <c r="EK1412" i="30"/>
  <c r="EL1412" i="30"/>
  <c r="CK1413" i="30"/>
  <c r="CL1413" i="30"/>
  <c r="CM1413" i="30"/>
  <c r="CN1413" i="30"/>
  <c r="CO1413" i="30"/>
  <c r="CP1413" i="30"/>
  <c r="CQ1413" i="30"/>
  <c r="CR1413" i="30"/>
  <c r="CS1413" i="30"/>
  <c r="CT1413" i="30"/>
  <c r="CU1413" i="30"/>
  <c r="CV1413" i="30"/>
  <c r="CW1413" i="30"/>
  <c r="CX1413" i="30"/>
  <c r="CY1413" i="30"/>
  <c r="CZ1413" i="30"/>
  <c r="DA1413" i="30"/>
  <c r="DB1413" i="30"/>
  <c r="DC1413" i="30"/>
  <c r="DD1413" i="30"/>
  <c r="DE1413" i="30"/>
  <c r="DF1413" i="30"/>
  <c r="DG1413" i="30"/>
  <c r="DH1413" i="30"/>
  <c r="DI1413" i="30"/>
  <c r="DJ1413" i="30"/>
  <c r="DK1413" i="30"/>
  <c r="DL1413" i="30"/>
  <c r="DM1413" i="30"/>
  <c r="DN1413" i="30"/>
  <c r="DO1413" i="30"/>
  <c r="DP1413" i="30"/>
  <c r="DQ1413" i="30"/>
  <c r="DR1413" i="30"/>
  <c r="DS1413" i="30"/>
  <c r="DT1413" i="30"/>
  <c r="DU1413" i="30"/>
  <c r="DV1413" i="30"/>
  <c r="DW1413" i="30"/>
  <c r="DX1413" i="30"/>
  <c r="DY1413" i="30"/>
  <c r="DZ1413" i="30"/>
  <c r="EA1413" i="30"/>
  <c r="EB1413" i="30"/>
  <c r="EC1413" i="30"/>
  <c r="ED1413" i="30"/>
  <c r="EE1413" i="30"/>
  <c r="EF1413" i="30"/>
  <c r="EG1413" i="30"/>
  <c r="EH1413" i="30"/>
  <c r="EI1413" i="30"/>
  <c r="EJ1413" i="30"/>
  <c r="EK1413" i="30"/>
  <c r="EL1413" i="30"/>
  <c r="CK1414" i="30"/>
  <c r="CL1414" i="30"/>
  <c r="CM1414" i="30"/>
  <c r="CN1414" i="30"/>
  <c r="CO1414" i="30"/>
  <c r="CP1414" i="30"/>
  <c r="CQ1414" i="30"/>
  <c r="CR1414" i="30"/>
  <c r="CS1414" i="30"/>
  <c r="CT1414" i="30"/>
  <c r="CU1414" i="30"/>
  <c r="CV1414" i="30"/>
  <c r="CW1414" i="30"/>
  <c r="CX1414" i="30"/>
  <c r="CY1414" i="30"/>
  <c r="CZ1414" i="30"/>
  <c r="DA1414" i="30"/>
  <c r="DB1414" i="30"/>
  <c r="DC1414" i="30"/>
  <c r="DD1414" i="30"/>
  <c r="DE1414" i="30"/>
  <c r="DF1414" i="30"/>
  <c r="DG1414" i="30"/>
  <c r="DH1414" i="30"/>
  <c r="DI1414" i="30"/>
  <c r="DJ1414" i="30"/>
  <c r="DK1414" i="30"/>
  <c r="DL1414" i="30"/>
  <c r="DM1414" i="30"/>
  <c r="DN1414" i="30"/>
  <c r="DO1414" i="30"/>
  <c r="DP1414" i="30"/>
  <c r="DQ1414" i="30"/>
  <c r="DR1414" i="30"/>
  <c r="DS1414" i="30"/>
  <c r="DT1414" i="30"/>
  <c r="DU1414" i="30"/>
  <c r="DV1414" i="30"/>
  <c r="DW1414" i="30"/>
  <c r="DX1414" i="30"/>
  <c r="DY1414" i="30"/>
  <c r="DZ1414" i="30"/>
  <c r="EA1414" i="30"/>
  <c r="EB1414" i="30"/>
  <c r="EC1414" i="30"/>
  <c r="ED1414" i="30"/>
  <c r="EE1414" i="30"/>
  <c r="EF1414" i="30"/>
  <c r="EG1414" i="30"/>
  <c r="EH1414" i="30"/>
  <c r="EI1414" i="30"/>
  <c r="EJ1414" i="30"/>
  <c r="EK1414" i="30"/>
  <c r="EL1414" i="30"/>
  <c r="CK1415" i="30"/>
  <c r="CL1415" i="30"/>
  <c r="CM1415" i="30"/>
  <c r="CN1415" i="30"/>
  <c r="CO1415" i="30"/>
  <c r="CP1415" i="30"/>
  <c r="CQ1415" i="30"/>
  <c r="CR1415" i="30"/>
  <c r="CS1415" i="30"/>
  <c r="CT1415" i="30"/>
  <c r="CU1415" i="30"/>
  <c r="CV1415" i="30"/>
  <c r="CW1415" i="30"/>
  <c r="CX1415" i="30"/>
  <c r="CY1415" i="30"/>
  <c r="CZ1415" i="30"/>
  <c r="DA1415" i="30"/>
  <c r="DB1415" i="30"/>
  <c r="DC1415" i="30"/>
  <c r="DD1415" i="30"/>
  <c r="DE1415" i="30"/>
  <c r="DF1415" i="30"/>
  <c r="DG1415" i="30"/>
  <c r="DH1415" i="30"/>
  <c r="DI1415" i="30"/>
  <c r="DJ1415" i="30"/>
  <c r="DK1415" i="30"/>
  <c r="DL1415" i="30"/>
  <c r="DM1415" i="30"/>
  <c r="DN1415" i="30"/>
  <c r="DO1415" i="30"/>
  <c r="DP1415" i="30"/>
  <c r="DQ1415" i="30"/>
  <c r="DR1415" i="30"/>
  <c r="DS1415" i="30"/>
  <c r="DT1415" i="30"/>
  <c r="DU1415" i="30"/>
  <c r="DV1415" i="30"/>
  <c r="DW1415" i="30"/>
  <c r="DX1415" i="30"/>
  <c r="DY1415" i="30"/>
  <c r="DZ1415" i="30"/>
  <c r="EA1415" i="30"/>
  <c r="EB1415" i="30"/>
  <c r="EC1415" i="30"/>
  <c r="ED1415" i="30"/>
  <c r="EE1415" i="30"/>
  <c r="EF1415" i="30"/>
  <c r="EG1415" i="30"/>
  <c r="EH1415" i="30"/>
  <c r="EI1415" i="30"/>
  <c r="EJ1415" i="30"/>
  <c r="EK1415" i="30"/>
  <c r="EL1415" i="30"/>
  <c r="CK1416" i="30"/>
  <c r="CL1416" i="30"/>
  <c r="CM1416" i="30"/>
  <c r="CN1416" i="30"/>
  <c r="CO1416" i="30"/>
  <c r="CP1416" i="30"/>
  <c r="CQ1416" i="30"/>
  <c r="CR1416" i="30"/>
  <c r="CS1416" i="30"/>
  <c r="CT1416" i="30"/>
  <c r="CU1416" i="30"/>
  <c r="CV1416" i="30"/>
  <c r="CW1416" i="30"/>
  <c r="CX1416" i="30"/>
  <c r="CY1416" i="30"/>
  <c r="CZ1416" i="30"/>
  <c r="DA1416" i="30"/>
  <c r="DB1416" i="30"/>
  <c r="DC1416" i="30"/>
  <c r="DD1416" i="30"/>
  <c r="DE1416" i="30"/>
  <c r="DF1416" i="30"/>
  <c r="DG1416" i="30"/>
  <c r="DH1416" i="30"/>
  <c r="DI1416" i="30"/>
  <c r="DJ1416" i="30"/>
  <c r="DK1416" i="30"/>
  <c r="DL1416" i="30"/>
  <c r="DM1416" i="30"/>
  <c r="DN1416" i="30"/>
  <c r="DO1416" i="30"/>
  <c r="DP1416" i="30"/>
  <c r="DQ1416" i="30"/>
  <c r="DR1416" i="30"/>
  <c r="DS1416" i="30"/>
  <c r="DT1416" i="30"/>
  <c r="DU1416" i="30"/>
  <c r="DV1416" i="30"/>
  <c r="DW1416" i="30"/>
  <c r="DX1416" i="30"/>
  <c r="DY1416" i="30"/>
  <c r="DZ1416" i="30"/>
  <c r="EA1416" i="30"/>
  <c r="EB1416" i="30"/>
  <c r="EC1416" i="30"/>
  <c r="ED1416" i="30"/>
  <c r="EE1416" i="30"/>
  <c r="EF1416" i="30"/>
  <c r="EG1416" i="30"/>
  <c r="EH1416" i="30"/>
  <c r="EI1416" i="30"/>
  <c r="EJ1416" i="30"/>
  <c r="EK1416" i="30"/>
  <c r="EL1416" i="30"/>
  <c r="CK1417" i="30"/>
  <c r="CL1417" i="30"/>
  <c r="CM1417" i="30"/>
  <c r="CN1417" i="30"/>
  <c r="CO1417" i="30"/>
  <c r="CP1417" i="30"/>
  <c r="CQ1417" i="30"/>
  <c r="CR1417" i="30"/>
  <c r="CS1417" i="30"/>
  <c r="CT1417" i="30"/>
  <c r="CU1417" i="30"/>
  <c r="CV1417" i="30"/>
  <c r="CW1417" i="30"/>
  <c r="CX1417" i="30"/>
  <c r="CY1417" i="30"/>
  <c r="CZ1417" i="30"/>
  <c r="DA1417" i="30"/>
  <c r="DB1417" i="30"/>
  <c r="DC1417" i="30"/>
  <c r="DD1417" i="30"/>
  <c r="DE1417" i="30"/>
  <c r="DF1417" i="30"/>
  <c r="DG1417" i="30"/>
  <c r="DH1417" i="30"/>
  <c r="DI1417" i="30"/>
  <c r="DJ1417" i="30"/>
  <c r="DK1417" i="30"/>
  <c r="DL1417" i="30"/>
  <c r="DM1417" i="30"/>
  <c r="DN1417" i="30"/>
  <c r="DO1417" i="30"/>
  <c r="DP1417" i="30"/>
  <c r="DQ1417" i="30"/>
  <c r="DR1417" i="30"/>
  <c r="DS1417" i="30"/>
  <c r="DT1417" i="30"/>
  <c r="DU1417" i="30"/>
  <c r="DV1417" i="30"/>
  <c r="DW1417" i="30"/>
  <c r="DX1417" i="30"/>
  <c r="DY1417" i="30"/>
  <c r="DZ1417" i="30"/>
  <c r="EA1417" i="30"/>
  <c r="EB1417" i="30"/>
  <c r="EC1417" i="30"/>
  <c r="ED1417" i="30"/>
  <c r="EE1417" i="30"/>
  <c r="EF1417" i="30"/>
  <c r="EG1417" i="30"/>
  <c r="EH1417" i="30"/>
  <c r="EI1417" i="30"/>
  <c r="EJ1417" i="30"/>
  <c r="EK1417" i="30"/>
  <c r="EL1417" i="30"/>
  <c r="CK1418" i="30"/>
  <c r="CL1418" i="30"/>
  <c r="CM1418" i="30"/>
  <c r="CN1418" i="30"/>
  <c r="CO1418" i="30"/>
  <c r="CP1418" i="30"/>
  <c r="CQ1418" i="30"/>
  <c r="CR1418" i="30"/>
  <c r="CS1418" i="30"/>
  <c r="CT1418" i="30"/>
  <c r="CU1418" i="30"/>
  <c r="CV1418" i="30"/>
  <c r="CW1418" i="30"/>
  <c r="CX1418" i="30"/>
  <c r="CY1418" i="30"/>
  <c r="CZ1418" i="30"/>
  <c r="DA1418" i="30"/>
  <c r="DB1418" i="30"/>
  <c r="DC1418" i="30"/>
  <c r="DD1418" i="30"/>
  <c r="DE1418" i="30"/>
  <c r="DF1418" i="30"/>
  <c r="DG1418" i="30"/>
  <c r="DH1418" i="30"/>
  <c r="DI1418" i="30"/>
  <c r="DJ1418" i="30"/>
  <c r="DK1418" i="30"/>
  <c r="DL1418" i="30"/>
  <c r="DM1418" i="30"/>
  <c r="DN1418" i="30"/>
  <c r="DO1418" i="30"/>
  <c r="DP1418" i="30"/>
  <c r="DQ1418" i="30"/>
  <c r="DR1418" i="30"/>
  <c r="DS1418" i="30"/>
  <c r="DT1418" i="30"/>
  <c r="DU1418" i="30"/>
  <c r="DV1418" i="30"/>
  <c r="DW1418" i="30"/>
  <c r="DX1418" i="30"/>
  <c r="DY1418" i="30"/>
  <c r="DZ1418" i="30"/>
  <c r="EA1418" i="30"/>
  <c r="EB1418" i="30"/>
  <c r="EC1418" i="30"/>
  <c r="ED1418" i="30"/>
  <c r="EE1418" i="30"/>
  <c r="EF1418" i="30"/>
  <c r="EG1418" i="30"/>
  <c r="EH1418" i="30"/>
  <c r="EI1418" i="30"/>
  <c r="EJ1418" i="30"/>
  <c r="EK1418" i="30"/>
  <c r="EL1418" i="30"/>
  <c r="CK1419" i="30"/>
  <c r="CL1419" i="30"/>
  <c r="CM1419" i="30"/>
  <c r="CN1419" i="30"/>
  <c r="CO1419" i="30"/>
  <c r="CP1419" i="30"/>
  <c r="CQ1419" i="30"/>
  <c r="CR1419" i="30"/>
  <c r="CS1419" i="30"/>
  <c r="CT1419" i="30"/>
  <c r="CU1419" i="30"/>
  <c r="CV1419" i="30"/>
  <c r="CW1419" i="30"/>
  <c r="CX1419" i="30"/>
  <c r="CY1419" i="30"/>
  <c r="CZ1419" i="30"/>
  <c r="DA1419" i="30"/>
  <c r="DB1419" i="30"/>
  <c r="DC1419" i="30"/>
  <c r="DD1419" i="30"/>
  <c r="DE1419" i="30"/>
  <c r="DF1419" i="30"/>
  <c r="DG1419" i="30"/>
  <c r="DH1419" i="30"/>
  <c r="DI1419" i="30"/>
  <c r="DJ1419" i="30"/>
  <c r="DK1419" i="30"/>
  <c r="DL1419" i="30"/>
  <c r="DM1419" i="30"/>
  <c r="DN1419" i="30"/>
  <c r="DO1419" i="30"/>
  <c r="DP1419" i="30"/>
  <c r="DQ1419" i="30"/>
  <c r="DR1419" i="30"/>
  <c r="DS1419" i="30"/>
  <c r="DT1419" i="30"/>
  <c r="DU1419" i="30"/>
  <c r="DV1419" i="30"/>
  <c r="DW1419" i="30"/>
  <c r="DX1419" i="30"/>
  <c r="DY1419" i="30"/>
  <c r="DZ1419" i="30"/>
  <c r="EA1419" i="30"/>
  <c r="EB1419" i="30"/>
  <c r="EC1419" i="30"/>
  <c r="ED1419" i="30"/>
  <c r="EE1419" i="30"/>
  <c r="EF1419" i="30"/>
  <c r="EG1419" i="30"/>
  <c r="EH1419" i="30"/>
  <c r="EI1419" i="30"/>
  <c r="EJ1419" i="30"/>
  <c r="EK1419" i="30"/>
  <c r="EL1419" i="30"/>
  <c r="CK1420" i="30"/>
  <c r="CL1420" i="30"/>
  <c r="CM1420" i="30"/>
  <c r="CN1420" i="30"/>
  <c r="CO1420" i="30"/>
  <c r="CP1420" i="30"/>
  <c r="CQ1420" i="30"/>
  <c r="CR1420" i="30"/>
  <c r="CS1420" i="30"/>
  <c r="CT1420" i="30"/>
  <c r="CU1420" i="30"/>
  <c r="CV1420" i="30"/>
  <c r="CW1420" i="30"/>
  <c r="CX1420" i="30"/>
  <c r="CY1420" i="30"/>
  <c r="CZ1420" i="30"/>
  <c r="DA1420" i="30"/>
  <c r="DB1420" i="30"/>
  <c r="DC1420" i="30"/>
  <c r="DD1420" i="30"/>
  <c r="DE1420" i="30"/>
  <c r="DF1420" i="30"/>
  <c r="DG1420" i="30"/>
  <c r="DH1420" i="30"/>
  <c r="DI1420" i="30"/>
  <c r="DJ1420" i="30"/>
  <c r="DK1420" i="30"/>
  <c r="DL1420" i="30"/>
  <c r="DM1420" i="30"/>
  <c r="DN1420" i="30"/>
  <c r="DO1420" i="30"/>
  <c r="DP1420" i="30"/>
  <c r="DQ1420" i="30"/>
  <c r="DR1420" i="30"/>
  <c r="DS1420" i="30"/>
  <c r="DT1420" i="30"/>
  <c r="DU1420" i="30"/>
  <c r="DV1420" i="30"/>
  <c r="DW1420" i="30"/>
  <c r="DX1420" i="30"/>
  <c r="DY1420" i="30"/>
  <c r="DZ1420" i="30"/>
  <c r="EA1420" i="30"/>
  <c r="EB1420" i="30"/>
  <c r="EC1420" i="30"/>
  <c r="ED1420" i="30"/>
  <c r="EE1420" i="30"/>
  <c r="EF1420" i="30"/>
  <c r="EG1420" i="30"/>
  <c r="EH1420" i="30"/>
  <c r="EI1420" i="30"/>
  <c r="EJ1420" i="30"/>
  <c r="EK1420" i="30"/>
  <c r="EL1420" i="30"/>
  <c r="CK1421" i="30"/>
  <c r="CL1421" i="30"/>
  <c r="CM1421" i="30"/>
  <c r="CN1421" i="30"/>
  <c r="CO1421" i="30"/>
  <c r="CP1421" i="30"/>
  <c r="CQ1421" i="30"/>
  <c r="CR1421" i="30"/>
  <c r="CS1421" i="30"/>
  <c r="CT1421" i="30"/>
  <c r="CU1421" i="30"/>
  <c r="CV1421" i="30"/>
  <c r="CW1421" i="30"/>
  <c r="CX1421" i="30"/>
  <c r="CY1421" i="30"/>
  <c r="CZ1421" i="30"/>
  <c r="DA1421" i="30"/>
  <c r="DB1421" i="30"/>
  <c r="DC1421" i="30"/>
  <c r="DD1421" i="30"/>
  <c r="DE1421" i="30"/>
  <c r="DF1421" i="30"/>
  <c r="DG1421" i="30"/>
  <c r="DH1421" i="30"/>
  <c r="DI1421" i="30"/>
  <c r="DJ1421" i="30"/>
  <c r="DK1421" i="30"/>
  <c r="DL1421" i="30"/>
  <c r="DM1421" i="30"/>
  <c r="DN1421" i="30"/>
  <c r="DO1421" i="30"/>
  <c r="DP1421" i="30"/>
  <c r="DQ1421" i="30"/>
  <c r="DR1421" i="30"/>
  <c r="DS1421" i="30"/>
  <c r="DT1421" i="30"/>
  <c r="DU1421" i="30"/>
  <c r="DV1421" i="30"/>
  <c r="DW1421" i="30"/>
  <c r="DX1421" i="30"/>
  <c r="DY1421" i="30"/>
  <c r="DZ1421" i="30"/>
  <c r="EA1421" i="30"/>
  <c r="EB1421" i="30"/>
  <c r="EC1421" i="30"/>
  <c r="ED1421" i="30"/>
  <c r="EE1421" i="30"/>
  <c r="EF1421" i="30"/>
  <c r="EG1421" i="30"/>
  <c r="EH1421" i="30"/>
  <c r="EI1421" i="30"/>
  <c r="EJ1421" i="30"/>
  <c r="EK1421" i="30"/>
  <c r="EL1421" i="30"/>
  <c r="CK1422" i="30"/>
  <c r="CL1422" i="30"/>
  <c r="CM1422" i="30"/>
  <c r="CN1422" i="30"/>
  <c r="CO1422" i="30"/>
  <c r="CP1422" i="30"/>
  <c r="CQ1422" i="30"/>
  <c r="CR1422" i="30"/>
  <c r="CS1422" i="30"/>
  <c r="CT1422" i="30"/>
  <c r="CU1422" i="30"/>
  <c r="CV1422" i="30"/>
  <c r="CW1422" i="30"/>
  <c r="CX1422" i="30"/>
  <c r="CY1422" i="30"/>
  <c r="CZ1422" i="30"/>
  <c r="DA1422" i="30"/>
  <c r="DB1422" i="30"/>
  <c r="DC1422" i="30"/>
  <c r="DD1422" i="30"/>
  <c r="DE1422" i="30"/>
  <c r="DF1422" i="30"/>
  <c r="DG1422" i="30"/>
  <c r="DH1422" i="30"/>
  <c r="DI1422" i="30"/>
  <c r="DJ1422" i="30"/>
  <c r="DK1422" i="30"/>
  <c r="DL1422" i="30"/>
  <c r="DM1422" i="30"/>
  <c r="DN1422" i="30"/>
  <c r="DO1422" i="30"/>
  <c r="DP1422" i="30"/>
  <c r="DQ1422" i="30"/>
  <c r="DR1422" i="30"/>
  <c r="DS1422" i="30"/>
  <c r="DT1422" i="30"/>
  <c r="DU1422" i="30"/>
  <c r="DV1422" i="30"/>
  <c r="DW1422" i="30"/>
  <c r="DX1422" i="30"/>
  <c r="DY1422" i="30"/>
  <c r="DZ1422" i="30"/>
  <c r="EA1422" i="30"/>
  <c r="EB1422" i="30"/>
  <c r="EC1422" i="30"/>
  <c r="ED1422" i="30"/>
  <c r="EE1422" i="30"/>
  <c r="EF1422" i="30"/>
  <c r="EG1422" i="30"/>
  <c r="EH1422" i="30"/>
  <c r="EI1422" i="30"/>
  <c r="EJ1422" i="30"/>
  <c r="EK1422" i="30"/>
  <c r="EL1422" i="30"/>
  <c r="CK1423" i="30"/>
  <c r="CL1423" i="30"/>
  <c r="CM1423" i="30"/>
  <c r="CN1423" i="30"/>
  <c r="CO1423" i="30"/>
  <c r="CP1423" i="30"/>
  <c r="CQ1423" i="30"/>
  <c r="CR1423" i="30"/>
  <c r="CS1423" i="30"/>
  <c r="CT1423" i="30"/>
  <c r="CU1423" i="30"/>
  <c r="CV1423" i="30"/>
  <c r="CW1423" i="30"/>
  <c r="CX1423" i="30"/>
  <c r="CY1423" i="30"/>
  <c r="CZ1423" i="30"/>
  <c r="DA1423" i="30"/>
  <c r="DB1423" i="30"/>
  <c r="DC1423" i="30"/>
  <c r="DD1423" i="30"/>
  <c r="DE1423" i="30"/>
  <c r="DF1423" i="30"/>
  <c r="DG1423" i="30"/>
  <c r="DH1423" i="30"/>
  <c r="DI1423" i="30"/>
  <c r="DJ1423" i="30"/>
  <c r="DK1423" i="30"/>
  <c r="DL1423" i="30"/>
  <c r="DM1423" i="30"/>
  <c r="DN1423" i="30"/>
  <c r="DO1423" i="30"/>
  <c r="DP1423" i="30"/>
  <c r="DQ1423" i="30"/>
  <c r="DR1423" i="30"/>
  <c r="DS1423" i="30"/>
  <c r="DT1423" i="30"/>
  <c r="DU1423" i="30"/>
  <c r="DV1423" i="30"/>
  <c r="DW1423" i="30"/>
  <c r="DX1423" i="30"/>
  <c r="DY1423" i="30"/>
  <c r="DZ1423" i="30"/>
  <c r="EA1423" i="30"/>
  <c r="EB1423" i="30"/>
  <c r="EC1423" i="30"/>
  <c r="ED1423" i="30"/>
  <c r="EE1423" i="30"/>
  <c r="EF1423" i="30"/>
  <c r="EG1423" i="30"/>
  <c r="EH1423" i="30"/>
  <c r="EI1423" i="30"/>
  <c r="EJ1423" i="30"/>
  <c r="EK1423" i="30"/>
  <c r="EL1423" i="30"/>
  <c r="CK1424" i="30"/>
  <c r="CL1424" i="30"/>
  <c r="CM1424" i="30"/>
  <c r="CN1424" i="30"/>
  <c r="CO1424" i="30"/>
  <c r="CP1424" i="30"/>
  <c r="CQ1424" i="30"/>
  <c r="CR1424" i="30"/>
  <c r="CS1424" i="30"/>
  <c r="CT1424" i="30"/>
  <c r="CU1424" i="30"/>
  <c r="CV1424" i="30"/>
  <c r="CW1424" i="30"/>
  <c r="CX1424" i="30"/>
  <c r="CY1424" i="30"/>
  <c r="CZ1424" i="30"/>
  <c r="DA1424" i="30"/>
  <c r="DB1424" i="30"/>
  <c r="DC1424" i="30"/>
  <c r="DD1424" i="30"/>
  <c r="DE1424" i="30"/>
  <c r="DF1424" i="30"/>
  <c r="DG1424" i="30"/>
  <c r="DH1424" i="30"/>
  <c r="DI1424" i="30"/>
  <c r="DJ1424" i="30"/>
  <c r="DK1424" i="30"/>
  <c r="DL1424" i="30"/>
  <c r="DM1424" i="30"/>
  <c r="DN1424" i="30"/>
  <c r="DO1424" i="30"/>
  <c r="DP1424" i="30"/>
  <c r="DQ1424" i="30"/>
  <c r="DR1424" i="30"/>
  <c r="DS1424" i="30"/>
  <c r="DT1424" i="30"/>
  <c r="DU1424" i="30"/>
  <c r="DV1424" i="30"/>
  <c r="DW1424" i="30"/>
  <c r="DX1424" i="30"/>
  <c r="DY1424" i="30"/>
  <c r="DZ1424" i="30"/>
  <c r="EA1424" i="30"/>
  <c r="EB1424" i="30"/>
  <c r="EC1424" i="30"/>
  <c r="ED1424" i="30"/>
  <c r="EE1424" i="30"/>
  <c r="EF1424" i="30"/>
  <c r="EG1424" i="30"/>
  <c r="EH1424" i="30"/>
  <c r="EI1424" i="30"/>
  <c r="EJ1424" i="30"/>
  <c r="EK1424" i="30"/>
  <c r="EL1424" i="30"/>
  <c r="CK1425" i="30"/>
  <c r="CL1425" i="30"/>
  <c r="CM1425" i="30"/>
  <c r="CN1425" i="30"/>
  <c r="CO1425" i="30"/>
  <c r="CP1425" i="30"/>
  <c r="CQ1425" i="30"/>
  <c r="CR1425" i="30"/>
  <c r="CS1425" i="30"/>
  <c r="CT1425" i="30"/>
  <c r="CU1425" i="30"/>
  <c r="CV1425" i="30"/>
  <c r="CW1425" i="30"/>
  <c r="CX1425" i="30"/>
  <c r="CY1425" i="30"/>
  <c r="CZ1425" i="30"/>
  <c r="DA1425" i="30"/>
  <c r="DB1425" i="30"/>
  <c r="DC1425" i="30"/>
  <c r="DD1425" i="30"/>
  <c r="DE1425" i="30"/>
  <c r="DF1425" i="30"/>
  <c r="DG1425" i="30"/>
  <c r="DH1425" i="30"/>
  <c r="DI1425" i="30"/>
  <c r="DJ1425" i="30"/>
  <c r="DK1425" i="30"/>
  <c r="DL1425" i="30"/>
  <c r="DM1425" i="30"/>
  <c r="DN1425" i="30"/>
  <c r="DO1425" i="30"/>
  <c r="DP1425" i="30"/>
  <c r="DQ1425" i="30"/>
  <c r="DR1425" i="30"/>
  <c r="DS1425" i="30"/>
  <c r="DT1425" i="30"/>
  <c r="DU1425" i="30"/>
  <c r="DV1425" i="30"/>
  <c r="DW1425" i="30"/>
  <c r="DX1425" i="30"/>
  <c r="DY1425" i="30"/>
  <c r="DZ1425" i="30"/>
  <c r="EA1425" i="30"/>
  <c r="EB1425" i="30"/>
  <c r="EC1425" i="30"/>
  <c r="ED1425" i="30"/>
  <c r="EE1425" i="30"/>
  <c r="EF1425" i="30"/>
  <c r="EG1425" i="30"/>
  <c r="EH1425" i="30"/>
  <c r="EI1425" i="30"/>
  <c r="EJ1425" i="30"/>
  <c r="EK1425" i="30"/>
  <c r="EL1425" i="30"/>
  <c r="CK1426" i="30"/>
  <c r="CL1426" i="30"/>
  <c r="CM1426" i="30"/>
  <c r="CN1426" i="30"/>
  <c r="CO1426" i="30"/>
  <c r="CP1426" i="30"/>
  <c r="CQ1426" i="30"/>
  <c r="CR1426" i="30"/>
  <c r="CS1426" i="30"/>
  <c r="CT1426" i="30"/>
  <c r="CU1426" i="30"/>
  <c r="CV1426" i="30"/>
  <c r="CW1426" i="30"/>
  <c r="CX1426" i="30"/>
  <c r="CY1426" i="30"/>
  <c r="CZ1426" i="30"/>
  <c r="DA1426" i="30"/>
  <c r="DB1426" i="30"/>
  <c r="DC1426" i="30"/>
  <c r="DD1426" i="30"/>
  <c r="DE1426" i="30"/>
  <c r="DF1426" i="30"/>
  <c r="DG1426" i="30"/>
  <c r="DH1426" i="30"/>
  <c r="DI1426" i="30"/>
  <c r="DJ1426" i="30"/>
  <c r="DK1426" i="30"/>
  <c r="DL1426" i="30"/>
  <c r="DM1426" i="30"/>
  <c r="DN1426" i="30"/>
  <c r="DO1426" i="30"/>
  <c r="DP1426" i="30"/>
  <c r="DQ1426" i="30"/>
  <c r="DR1426" i="30"/>
  <c r="DS1426" i="30"/>
  <c r="DT1426" i="30"/>
  <c r="DU1426" i="30"/>
  <c r="DV1426" i="30"/>
  <c r="DW1426" i="30"/>
  <c r="DX1426" i="30"/>
  <c r="DY1426" i="30"/>
  <c r="DZ1426" i="30"/>
  <c r="EA1426" i="30"/>
  <c r="EB1426" i="30"/>
  <c r="EC1426" i="30"/>
  <c r="ED1426" i="30"/>
  <c r="EE1426" i="30"/>
  <c r="EF1426" i="30"/>
  <c r="EG1426" i="30"/>
  <c r="EH1426" i="30"/>
  <c r="EI1426" i="30"/>
  <c r="EJ1426" i="30"/>
  <c r="EK1426" i="30"/>
  <c r="EL1426" i="30"/>
  <c r="CK1427" i="30"/>
  <c r="CL1427" i="30"/>
  <c r="CM1427" i="30"/>
  <c r="CN1427" i="30"/>
  <c r="CO1427" i="30"/>
  <c r="CP1427" i="30"/>
  <c r="CQ1427" i="30"/>
  <c r="CR1427" i="30"/>
  <c r="CS1427" i="30"/>
  <c r="CT1427" i="30"/>
  <c r="CU1427" i="30"/>
  <c r="CV1427" i="30"/>
  <c r="CW1427" i="30"/>
  <c r="CX1427" i="30"/>
  <c r="CY1427" i="30"/>
  <c r="CZ1427" i="30"/>
  <c r="DA1427" i="30"/>
  <c r="DB1427" i="30"/>
  <c r="DC1427" i="30"/>
  <c r="DD1427" i="30"/>
  <c r="DE1427" i="30"/>
  <c r="DF1427" i="30"/>
  <c r="DG1427" i="30"/>
  <c r="DH1427" i="30"/>
  <c r="DI1427" i="30"/>
  <c r="DJ1427" i="30"/>
  <c r="DK1427" i="30"/>
  <c r="DL1427" i="30"/>
  <c r="DM1427" i="30"/>
  <c r="DN1427" i="30"/>
  <c r="DO1427" i="30"/>
  <c r="DP1427" i="30"/>
  <c r="DQ1427" i="30"/>
  <c r="DR1427" i="30"/>
  <c r="DS1427" i="30"/>
  <c r="DT1427" i="30"/>
  <c r="DU1427" i="30"/>
  <c r="DV1427" i="30"/>
  <c r="DW1427" i="30"/>
  <c r="DX1427" i="30"/>
  <c r="DY1427" i="30"/>
  <c r="DZ1427" i="30"/>
  <c r="EA1427" i="30"/>
  <c r="EB1427" i="30"/>
  <c r="EC1427" i="30"/>
  <c r="ED1427" i="30"/>
  <c r="EE1427" i="30"/>
  <c r="EF1427" i="30"/>
  <c r="EG1427" i="30"/>
  <c r="EH1427" i="30"/>
  <c r="EI1427" i="30"/>
  <c r="EJ1427" i="30"/>
  <c r="EK1427" i="30"/>
  <c r="EL1427" i="30"/>
  <c r="CK1428" i="30"/>
  <c r="CL1428" i="30"/>
  <c r="CM1428" i="30"/>
  <c r="CN1428" i="30"/>
  <c r="CO1428" i="30"/>
  <c r="CP1428" i="30"/>
  <c r="CQ1428" i="30"/>
  <c r="CR1428" i="30"/>
  <c r="CS1428" i="30"/>
  <c r="CT1428" i="30"/>
  <c r="CU1428" i="30"/>
  <c r="CV1428" i="30"/>
  <c r="CW1428" i="30"/>
  <c r="CX1428" i="30"/>
  <c r="CY1428" i="30"/>
  <c r="CZ1428" i="30"/>
  <c r="DA1428" i="30"/>
  <c r="DB1428" i="30"/>
  <c r="DC1428" i="30"/>
  <c r="DD1428" i="30"/>
  <c r="DE1428" i="30"/>
  <c r="DF1428" i="30"/>
  <c r="DG1428" i="30"/>
  <c r="DH1428" i="30"/>
  <c r="DI1428" i="30"/>
  <c r="DJ1428" i="30"/>
  <c r="DK1428" i="30"/>
  <c r="DL1428" i="30"/>
  <c r="DM1428" i="30"/>
  <c r="DN1428" i="30"/>
  <c r="DO1428" i="30"/>
  <c r="DP1428" i="30"/>
  <c r="DQ1428" i="30"/>
  <c r="DR1428" i="30"/>
  <c r="DS1428" i="30"/>
  <c r="DT1428" i="30"/>
  <c r="DU1428" i="30"/>
  <c r="DV1428" i="30"/>
  <c r="DW1428" i="30"/>
  <c r="DX1428" i="30"/>
  <c r="DY1428" i="30"/>
  <c r="DZ1428" i="30"/>
  <c r="EA1428" i="30"/>
  <c r="EB1428" i="30"/>
  <c r="EC1428" i="30"/>
  <c r="ED1428" i="30"/>
  <c r="EE1428" i="30"/>
  <c r="EF1428" i="30"/>
  <c r="EG1428" i="30"/>
  <c r="EH1428" i="30"/>
  <c r="EI1428" i="30"/>
  <c r="EJ1428" i="30"/>
  <c r="EK1428" i="30"/>
  <c r="EL1428" i="30"/>
  <c r="CK1429" i="30"/>
  <c r="CL1429" i="30"/>
  <c r="CM1429" i="30"/>
  <c r="CN1429" i="30"/>
  <c r="CO1429" i="30"/>
  <c r="CP1429" i="30"/>
  <c r="CQ1429" i="30"/>
  <c r="CR1429" i="30"/>
  <c r="CS1429" i="30"/>
  <c r="CT1429" i="30"/>
  <c r="CU1429" i="30"/>
  <c r="CV1429" i="30"/>
  <c r="CW1429" i="30"/>
  <c r="CX1429" i="30"/>
  <c r="CY1429" i="30"/>
  <c r="CZ1429" i="30"/>
  <c r="DA1429" i="30"/>
  <c r="DB1429" i="30"/>
  <c r="DC1429" i="30"/>
  <c r="DD1429" i="30"/>
  <c r="DE1429" i="30"/>
  <c r="DF1429" i="30"/>
  <c r="DG1429" i="30"/>
  <c r="DH1429" i="30"/>
  <c r="DI1429" i="30"/>
  <c r="DJ1429" i="30"/>
  <c r="DK1429" i="30"/>
  <c r="DL1429" i="30"/>
  <c r="DM1429" i="30"/>
  <c r="DN1429" i="30"/>
  <c r="DO1429" i="30"/>
  <c r="DP1429" i="30"/>
  <c r="DQ1429" i="30"/>
  <c r="DR1429" i="30"/>
  <c r="DS1429" i="30"/>
  <c r="DT1429" i="30"/>
  <c r="DU1429" i="30"/>
  <c r="DV1429" i="30"/>
  <c r="DW1429" i="30"/>
  <c r="DX1429" i="30"/>
  <c r="DY1429" i="30"/>
  <c r="DZ1429" i="30"/>
  <c r="EA1429" i="30"/>
  <c r="EB1429" i="30"/>
  <c r="EC1429" i="30"/>
  <c r="ED1429" i="30"/>
  <c r="EE1429" i="30"/>
  <c r="EF1429" i="30"/>
  <c r="EG1429" i="30"/>
  <c r="EH1429" i="30"/>
  <c r="EI1429" i="30"/>
  <c r="EJ1429" i="30"/>
  <c r="EK1429" i="30"/>
  <c r="EL1429" i="30"/>
  <c r="CK1430" i="30"/>
  <c r="CL1430" i="30"/>
  <c r="CM1430" i="30"/>
  <c r="CN1430" i="30"/>
  <c r="CO1430" i="30"/>
  <c r="CP1430" i="30"/>
  <c r="CQ1430" i="30"/>
  <c r="CR1430" i="30"/>
  <c r="CS1430" i="30"/>
  <c r="CT1430" i="30"/>
  <c r="CU1430" i="30"/>
  <c r="CV1430" i="30"/>
  <c r="CW1430" i="30"/>
  <c r="CX1430" i="30"/>
  <c r="CY1430" i="30"/>
  <c r="CZ1430" i="30"/>
  <c r="DA1430" i="30"/>
  <c r="DB1430" i="30"/>
  <c r="DC1430" i="30"/>
  <c r="DD1430" i="30"/>
  <c r="DE1430" i="30"/>
  <c r="DF1430" i="30"/>
  <c r="DG1430" i="30"/>
  <c r="DH1430" i="30"/>
  <c r="DI1430" i="30"/>
  <c r="DJ1430" i="30"/>
  <c r="DK1430" i="30"/>
  <c r="DL1430" i="30"/>
  <c r="DM1430" i="30"/>
  <c r="DN1430" i="30"/>
  <c r="DO1430" i="30"/>
  <c r="DP1430" i="30"/>
  <c r="DQ1430" i="30"/>
  <c r="DR1430" i="30"/>
  <c r="DS1430" i="30"/>
  <c r="DT1430" i="30"/>
  <c r="DU1430" i="30"/>
  <c r="DV1430" i="30"/>
  <c r="DW1430" i="30"/>
  <c r="DX1430" i="30"/>
  <c r="DY1430" i="30"/>
  <c r="DZ1430" i="30"/>
  <c r="EA1430" i="30"/>
  <c r="EB1430" i="30"/>
  <c r="EC1430" i="30"/>
  <c r="ED1430" i="30"/>
  <c r="EE1430" i="30"/>
  <c r="EF1430" i="30"/>
  <c r="EG1430" i="30"/>
  <c r="EH1430" i="30"/>
  <c r="EI1430" i="30"/>
  <c r="EJ1430" i="30"/>
  <c r="EK1430" i="30"/>
  <c r="EL1430" i="30"/>
  <c r="CK1431" i="30"/>
  <c r="CL1431" i="30"/>
  <c r="CM1431" i="30"/>
  <c r="CN1431" i="30"/>
  <c r="CO1431" i="30"/>
  <c r="CP1431" i="30"/>
  <c r="CQ1431" i="30"/>
  <c r="CR1431" i="30"/>
  <c r="CS1431" i="30"/>
  <c r="CT1431" i="30"/>
  <c r="CU1431" i="30"/>
  <c r="CV1431" i="30"/>
  <c r="CW1431" i="30"/>
  <c r="CX1431" i="30"/>
  <c r="CY1431" i="30"/>
  <c r="CZ1431" i="30"/>
  <c r="DA1431" i="30"/>
  <c r="DB1431" i="30"/>
  <c r="DC1431" i="30"/>
  <c r="DD1431" i="30"/>
  <c r="DE1431" i="30"/>
  <c r="DF1431" i="30"/>
  <c r="DG1431" i="30"/>
  <c r="DH1431" i="30"/>
  <c r="DI1431" i="30"/>
  <c r="DJ1431" i="30"/>
  <c r="DK1431" i="30"/>
  <c r="DL1431" i="30"/>
  <c r="DM1431" i="30"/>
  <c r="DN1431" i="30"/>
  <c r="DO1431" i="30"/>
  <c r="DP1431" i="30"/>
  <c r="DQ1431" i="30"/>
  <c r="DR1431" i="30"/>
  <c r="DS1431" i="30"/>
  <c r="DT1431" i="30"/>
  <c r="DU1431" i="30"/>
  <c r="DV1431" i="30"/>
  <c r="DW1431" i="30"/>
  <c r="DX1431" i="30"/>
  <c r="DY1431" i="30"/>
  <c r="DZ1431" i="30"/>
  <c r="EA1431" i="30"/>
  <c r="EB1431" i="30"/>
  <c r="EC1431" i="30"/>
  <c r="ED1431" i="30"/>
  <c r="EE1431" i="30"/>
  <c r="EF1431" i="30"/>
  <c r="EG1431" i="30"/>
  <c r="EH1431" i="30"/>
  <c r="EI1431" i="30"/>
  <c r="EJ1431" i="30"/>
  <c r="EK1431" i="30"/>
  <c r="EL1431" i="30"/>
  <c r="CK1432" i="30"/>
  <c r="CL1432" i="30"/>
  <c r="CM1432" i="30"/>
  <c r="CN1432" i="30"/>
  <c r="CO1432" i="30"/>
  <c r="CP1432" i="30"/>
  <c r="CQ1432" i="30"/>
  <c r="CR1432" i="30"/>
  <c r="CS1432" i="30"/>
  <c r="CT1432" i="30"/>
  <c r="CU1432" i="30"/>
  <c r="CV1432" i="30"/>
  <c r="CW1432" i="30"/>
  <c r="CX1432" i="30"/>
  <c r="CY1432" i="30"/>
  <c r="CZ1432" i="30"/>
  <c r="DA1432" i="30"/>
  <c r="DB1432" i="30"/>
  <c r="DC1432" i="30"/>
  <c r="DD1432" i="30"/>
  <c r="DE1432" i="30"/>
  <c r="DF1432" i="30"/>
  <c r="DG1432" i="30"/>
  <c r="DH1432" i="30"/>
  <c r="DI1432" i="30"/>
  <c r="DJ1432" i="30"/>
  <c r="DK1432" i="30"/>
  <c r="DL1432" i="30"/>
  <c r="DM1432" i="30"/>
  <c r="DN1432" i="30"/>
  <c r="DO1432" i="30"/>
  <c r="DP1432" i="30"/>
  <c r="DQ1432" i="30"/>
  <c r="DR1432" i="30"/>
  <c r="DS1432" i="30"/>
  <c r="DT1432" i="30"/>
  <c r="DU1432" i="30"/>
  <c r="DV1432" i="30"/>
  <c r="DW1432" i="30"/>
  <c r="DX1432" i="30"/>
  <c r="DY1432" i="30"/>
  <c r="DZ1432" i="30"/>
  <c r="EA1432" i="30"/>
  <c r="EB1432" i="30"/>
  <c r="EC1432" i="30"/>
  <c r="ED1432" i="30"/>
  <c r="EE1432" i="30"/>
  <c r="EF1432" i="30"/>
  <c r="EG1432" i="30"/>
  <c r="EH1432" i="30"/>
  <c r="EI1432" i="30"/>
  <c r="EJ1432" i="30"/>
  <c r="EK1432" i="30"/>
  <c r="EL1432" i="30"/>
  <c r="CK1433" i="30"/>
  <c r="CL1433" i="30"/>
  <c r="CM1433" i="30"/>
  <c r="CN1433" i="30"/>
  <c r="CO1433" i="30"/>
  <c r="CP1433" i="30"/>
  <c r="CQ1433" i="30"/>
  <c r="CR1433" i="30"/>
  <c r="CS1433" i="30"/>
  <c r="CT1433" i="30"/>
  <c r="CU1433" i="30"/>
  <c r="CV1433" i="30"/>
  <c r="CW1433" i="30"/>
  <c r="CX1433" i="30"/>
  <c r="CY1433" i="30"/>
  <c r="CZ1433" i="30"/>
  <c r="DA1433" i="30"/>
  <c r="DB1433" i="30"/>
  <c r="DC1433" i="30"/>
  <c r="DD1433" i="30"/>
  <c r="DE1433" i="30"/>
  <c r="DF1433" i="30"/>
  <c r="DG1433" i="30"/>
  <c r="DH1433" i="30"/>
  <c r="DI1433" i="30"/>
  <c r="DJ1433" i="30"/>
  <c r="DK1433" i="30"/>
  <c r="DL1433" i="30"/>
  <c r="DM1433" i="30"/>
  <c r="DN1433" i="30"/>
  <c r="DO1433" i="30"/>
  <c r="DP1433" i="30"/>
  <c r="DQ1433" i="30"/>
  <c r="DR1433" i="30"/>
  <c r="DS1433" i="30"/>
  <c r="DT1433" i="30"/>
  <c r="DU1433" i="30"/>
  <c r="DV1433" i="30"/>
  <c r="DW1433" i="30"/>
  <c r="DX1433" i="30"/>
  <c r="DY1433" i="30"/>
  <c r="DZ1433" i="30"/>
  <c r="EA1433" i="30"/>
  <c r="EB1433" i="30"/>
  <c r="EC1433" i="30"/>
  <c r="ED1433" i="30"/>
  <c r="EE1433" i="30"/>
  <c r="EF1433" i="30"/>
  <c r="EG1433" i="30"/>
  <c r="EH1433" i="30"/>
  <c r="EI1433" i="30"/>
  <c r="EJ1433" i="30"/>
  <c r="EK1433" i="30"/>
  <c r="EL1433" i="30"/>
  <c r="CK1434" i="30"/>
  <c r="CL1434" i="30"/>
  <c r="CM1434" i="30"/>
  <c r="CN1434" i="30"/>
  <c r="CO1434" i="30"/>
  <c r="CP1434" i="30"/>
  <c r="CQ1434" i="30"/>
  <c r="CR1434" i="30"/>
  <c r="CS1434" i="30"/>
  <c r="CT1434" i="30"/>
  <c r="CU1434" i="30"/>
  <c r="CV1434" i="30"/>
  <c r="CW1434" i="30"/>
  <c r="CX1434" i="30"/>
  <c r="CY1434" i="30"/>
  <c r="CZ1434" i="30"/>
  <c r="DA1434" i="30"/>
  <c r="DB1434" i="30"/>
  <c r="DC1434" i="30"/>
  <c r="DD1434" i="30"/>
  <c r="DE1434" i="30"/>
  <c r="DF1434" i="30"/>
  <c r="DG1434" i="30"/>
  <c r="DH1434" i="30"/>
  <c r="DI1434" i="30"/>
  <c r="DJ1434" i="30"/>
  <c r="DK1434" i="30"/>
  <c r="DL1434" i="30"/>
  <c r="DM1434" i="30"/>
  <c r="DN1434" i="30"/>
  <c r="DO1434" i="30"/>
  <c r="DP1434" i="30"/>
  <c r="DQ1434" i="30"/>
  <c r="DR1434" i="30"/>
  <c r="DS1434" i="30"/>
  <c r="DT1434" i="30"/>
  <c r="DU1434" i="30"/>
  <c r="DV1434" i="30"/>
  <c r="DW1434" i="30"/>
  <c r="DX1434" i="30"/>
  <c r="DY1434" i="30"/>
  <c r="DZ1434" i="30"/>
  <c r="EA1434" i="30"/>
  <c r="EB1434" i="30"/>
  <c r="EC1434" i="30"/>
  <c r="ED1434" i="30"/>
  <c r="EE1434" i="30"/>
  <c r="EF1434" i="30"/>
  <c r="EG1434" i="30"/>
  <c r="EH1434" i="30"/>
  <c r="EI1434" i="30"/>
  <c r="EJ1434" i="30"/>
  <c r="EK1434" i="30"/>
  <c r="EL1434" i="30"/>
  <c r="CK1435" i="30"/>
  <c r="CL1435" i="30"/>
  <c r="CM1435" i="30"/>
  <c r="CN1435" i="30"/>
  <c r="CO1435" i="30"/>
  <c r="CP1435" i="30"/>
  <c r="CQ1435" i="30"/>
  <c r="CR1435" i="30"/>
  <c r="CS1435" i="30"/>
  <c r="CT1435" i="30"/>
  <c r="CU1435" i="30"/>
  <c r="CV1435" i="30"/>
  <c r="CW1435" i="30"/>
  <c r="CX1435" i="30"/>
  <c r="CY1435" i="30"/>
  <c r="CZ1435" i="30"/>
  <c r="DA1435" i="30"/>
  <c r="DB1435" i="30"/>
  <c r="DC1435" i="30"/>
  <c r="DD1435" i="30"/>
  <c r="DE1435" i="30"/>
  <c r="DF1435" i="30"/>
  <c r="DG1435" i="30"/>
  <c r="DH1435" i="30"/>
  <c r="DI1435" i="30"/>
  <c r="DJ1435" i="30"/>
  <c r="DK1435" i="30"/>
  <c r="DL1435" i="30"/>
  <c r="DM1435" i="30"/>
  <c r="DN1435" i="30"/>
  <c r="DO1435" i="30"/>
  <c r="DP1435" i="30"/>
  <c r="DQ1435" i="30"/>
  <c r="DR1435" i="30"/>
  <c r="DS1435" i="30"/>
  <c r="DT1435" i="30"/>
  <c r="DU1435" i="30"/>
  <c r="DV1435" i="30"/>
  <c r="DW1435" i="30"/>
  <c r="DX1435" i="30"/>
  <c r="DY1435" i="30"/>
  <c r="DZ1435" i="30"/>
  <c r="EA1435" i="30"/>
  <c r="EB1435" i="30"/>
  <c r="EC1435" i="30"/>
  <c r="ED1435" i="30"/>
  <c r="EE1435" i="30"/>
  <c r="EF1435" i="30"/>
  <c r="EG1435" i="30"/>
  <c r="EH1435" i="30"/>
  <c r="EI1435" i="30"/>
  <c r="EJ1435" i="30"/>
  <c r="EK1435" i="30"/>
  <c r="EL1435" i="30"/>
  <c r="CK1436" i="30"/>
  <c r="CL1436" i="30"/>
  <c r="CM1436" i="30"/>
  <c r="CN1436" i="30"/>
  <c r="CO1436" i="30"/>
  <c r="CP1436" i="30"/>
  <c r="CQ1436" i="30"/>
  <c r="CR1436" i="30"/>
  <c r="CS1436" i="30"/>
  <c r="CT1436" i="30"/>
  <c r="CU1436" i="30"/>
  <c r="CV1436" i="30"/>
  <c r="CW1436" i="30"/>
  <c r="CX1436" i="30"/>
  <c r="CY1436" i="30"/>
  <c r="CZ1436" i="30"/>
  <c r="DA1436" i="30"/>
  <c r="DB1436" i="30"/>
  <c r="DC1436" i="30"/>
  <c r="DD1436" i="30"/>
  <c r="DE1436" i="30"/>
  <c r="DF1436" i="30"/>
  <c r="DG1436" i="30"/>
  <c r="DH1436" i="30"/>
  <c r="DI1436" i="30"/>
  <c r="DJ1436" i="30"/>
  <c r="DK1436" i="30"/>
  <c r="DL1436" i="30"/>
  <c r="DM1436" i="30"/>
  <c r="DN1436" i="30"/>
  <c r="DO1436" i="30"/>
  <c r="DP1436" i="30"/>
  <c r="DQ1436" i="30"/>
  <c r="DR1436" i="30"/>
  <c r="DS1436" i="30"/>
  <c r="DT1436" i="30"/>
  <c r="DU1436" i="30"/>
  <c r="DV1436" i="30"/>
  <c r="DW1436" i="30"/>
  <c r="DX1436" i="30"/>
  <c r="DY1436" i="30"/>
  <c r="DZ1436" i="30"/>
  <c r="EA1436" i="30"/>
  <c r="EB1436" i="30"/>
  <c r="EC1436" i="30"/>
  <c r="ED1436" i="30"/>
  <c r="EE1436" i="30"/>
  <c r="EF1436" i="30"/>
  <c r="EG1436" i="30"/>
  <c r="EH1436" i="30"/>
  <c r="EI1436" i="30"/>
  <c r="EJ1436" i="30"/>
  <c r="EK1436" i="30"/>
  <c r="EL1436" i="30"/>
  <c r="CK1437" i="30"/>
  <c r="CL1437" i="30"/>
  <c r="CM1437" i="30"/>
  <c r="CN1437" i="30"/>
  <c r="CO1437" i="30"/>
  <c r="CP1437" i="30"/>
  <c r="CQ1437" i="30"/>
  <c r="CR1437" i="30"/>
  <c r="CS1437" i="30"/>
  <c r="CT1437" i="30"/>
  <c r="CU1437" i="30"/>
  <c r="CV1437" i="30"/>
  <c r="CW1437" i="30"/>
  <c r="CX1437" i="30"/>
  <c r="CY1437" i="30"/>
  <c r="CZ1437" i="30"/>
  <c r="DA1437" i="30"/>
  <c r="DB1437" i="30"/>
  <c r="DC1437" i="30"/>
  <c r="DD1437" i="30"/>
  <c r="DE1437" i="30"/>
  <c r="DF1437" i="30"/>
  <c r="DG1437" i="30"/>
  <c r="DH1437" i="30"/>
  <c r="DI1437" i="30"/>
  <c r="DJ1437" i="30"/>
  <c r="DK1437" i="30"/>
  <c r="DL1437" i="30"/>
  <c r="DM1437" i="30"/>
  <c r="DN1437" i="30"/>
  <c r="DO1437" i="30"/>
  <c r="DP1437" i="30"/>
  <c r="DQ1437" i="30"/>
  <c r="DR1437" i="30"/>
  <c r="DS1437" i="30"/>
  <c r="DT1437" i="30"/>
  <c r="DU1437" i="30"/>
  <c r="DV1437" i="30"/>
  <c r="DW1437" i="30"/>
  <c r="DX1437" i="30"/>
  <c r="DY1437" i="30"/>
  <c r="DZ1437" i="30"/>
  <c r="EA1437" i="30"/>
  <c r="EB1437" i="30"/>
  <c r="EC1437" i="30"/>
  <c r="ED1437" i="30"/>
  <c r="EE1437" i="30"/>
  <c r="EF1437" i="30"/>
  <c r="EG1437" i="30"/>
  <c r="EH1437" i="30"/>
  <c r="EI1437" i="30"/>
  <c r="EJ1437" i="30"/>
  <c r="EK1437" i="30"/>
  <c r="EL1437" i="30"/>
  <c r="CK1438" i="30"/>
  <c r="CL1438" i="30"/>
  <c r="CM1438" i="30"/>
  <c r="CN1438" i="30"/>
  <c r="CO1438" i="30"/>
  <c r="CP1438" i="30"/>
  <c r="CQ1438" i="30"/>
  <c r="CR1438" i="30"/>
  <c r="CS1438" i="30"/>
  <c r="CT1438" i="30"/>
  <c r="CU1438" i="30"/>
  <c r="CV1438" i="30"/>
  <c r="CW1438" i="30"/>
  <c r="CX1438" i="30"/>
  <c r="CY1438" i="30"/>
  <c r="CZ1438" i="30"/>
  <c r="DA1438" i="30"/>
  <c r="DB1438" i="30"/>
  <c r="DC1438" i="30"/>
  <c r="DD1438" i="30"/>
  <c r="DE1438" i="30"/>
  <c r="DF1438" i="30"/>
  <c r="DG1438" i="30"/>
  <c r="DH1438" i="30"/>
  <c r="DI1438" i="30"/>
  <c r="DJ1438" i="30"/>
  <c r="DK1438" i="30"/>
  <c r="DL1438" i="30"/>
  <c r="DM1438" i="30"/>
  <c r="DN1438" i="30"/>
  <c r="DO1438" i="30"/>
  <c r="DP1438" i="30"/>
  <c r="DQ1438" i="30"/>
  <c r="DR1438" i="30"/>
  <c r="DS1438" i="30"/>
  <c r="DT1438" i="30"/>
  <c r="DU1438" i="30"/>
  <c r="DV1438" i="30"/>
  <c r="DW1438" i="30"/>
  <c r="DX1438" i="30"/>
  <c r="DY1438" i="30"/>
  <c r="DZ1438" i="30"/>
  <c r="EA1438" i="30"/>
  <c r="EB1438" i="30"/>
  <c r="EC1438" i="30"/>
  <c r="ED1438" i="30"/>
  <c r="EE1438" i="30"/>
  <c r="EF1438" i="30"/>
  <c r="EG1438" i="30"/>
  <c r="EH1438" i="30"/>
  <c r="EI1438" i="30"/>
  <c r="EJ1438" i="30"/>
  <c r="EK1438" i="30"/>
  <c r="EL1438" i="30"/>
  <c r="CK1439" i="30"/>
  <c r="CL1439" i="30"/>
  <c r="CM1439" i="30"/>
  <c r="CN1439" i="30"/>
  <c r="CO1439" i="30"/>
  <c r="CP1439" i="30"/>
  <c r="CQ1439" i="30"/>
  <c r="CR1439" i="30"/>
  <c r="CS1439" i="30"/>
  <c r="CT1439" i="30"/>
  <c r="CU1439" i="30"/>
  <c r="CV1439" i="30"/>
  <c r="CW1439" i="30"/>
  <c r="CX1439" i="30"/>
  <c r="CY1439" i="30"/>
  <c r="CZ1439" i="30"/>
  <c r="DA1439" i="30"/>
  <c r="DB1439" i="30"/>
  <c r="DC1439" i="30"/>
  <c r="DD1439" i="30"/>
  <c r="DE1439" i="30"/>
  <c r="DF1439" i="30"/>
  <c r="DG1439" i="30"/>
  <c r="DH1439" i="30"/>
  <c r="DI1439" i="30"/>
  <c r="DJ1439" i="30"/>
  <c r="DK1439" i="30"/>
  <c r="DL1439" i="30"/>
  <c r="DM1439" i="30"/>
  <c r="DN1439" i="30"/>
  <c r="DO1439" i="30"/>
  <c r="DP1439" i="30"/>
  <c r="DQ1439" i="30"/>
  <c r="DR1439" i="30"/>
  <c r="DS1439" i="30"/>
  <c r="DT1439" i="30"/>
  <c r="DU1439" i="30"/>
  <c r="DV1439" i="30"/>
  <c r="DW1439" i="30"/>
  <c r="DX1439" i="30"/>
  <c r="DY1439" i="30"/>
  <c r="DZ1439" i="30"/>
  <c r="EA1439" i="30"/>
  <c r="EB1439" i="30"/>
  <c r="EC1439" i="30"/>
  <c r="ED1439" i="30"/>
  <c r="EE1439" i="30"/>
  <c r="EF1439" i="30"/>
  <c r="EG1439" i="30"/>
  <c r="EH1439" i="30"/>
  <c r="EI1439" i="30"/>
  <c r="EJ1439" i="30"/>
  <c r="EK1439" i="30"/>
  <c r="EL1439" i="30"/>
  <c r="CK1440" i="30"/>
  <c r="CL1440" i="30"/>
  <c r="CM1440" i="30"/>
  <c r="CN1440" i="30"/>
  <c r="CO1440" i="30"/>
  <c r="CP1440" i="30"/>
  <c r="CQ1440" i="30"/>
  <c r="CR1440" i="30"/>
  <c r="CS1440" i="30"/>
  <c r="CT1440" i="30"/>
  <c r="CU1440" i="30"/>
  <c r="CV1440" i="30"/>
  <c r="CW1440" i="30"/>
  <c r="CX1440" i="30"/>
  <c r="CY1440" i="30"/>
  <c r="CZ1440" i="30"/>
  <c r="DA1440" i="30"/>
  <c r="DB1440" i="30"/>
  <c r="DC1440" i="30"/>
  <c r="DD1440" i="30"/>
  <c r="DE1440" i="30"/>
  <c r="DF1440" i="30"/>
  <c r="DG1440" i="30"/>
  <c r="DH1440" i="30"/>
  <c r="DI1440" i="30"/>
  <c r="DJ1440" i="30"/>
  <c r="DK1440" i="30"/>
  <c r="DL1440" i="30"/>
  <c r="DM1440" i="30"/>
  <c r="DN1440" i="30"/>
  <c r="DO1440" i="30"/>
  <c r="DP1440" i="30"/>
  <c r="DQ1440" i="30"/>
  <c r="DR1440" i="30"/>
  <c r="DS1440" i="30"/>
  <c r="DT1440" i="30"/>
  <c r="DU1440" i="30"/>
  <c r="DV1440" i="30"/>
  <c r="DW1440" i="30"/>
  <c r="DX1440" i="30"/>
  <c r="DY1440" i="30"/>
  <c r="DZ1440" i="30"/>
  <c r="EA1440" i="30"/>
  <c r="EB1440" i="30"/>
  <c r="EC1440" i="30"/>
  <c r="ED1440" i="30"/>
  <c r="EE1440" i="30"/>
  <c r="EF1440" i="30"/>
  <c r="EG1440" i="30"/>
  <c r="EH1440" i="30"/>
  <c r="EI1440" i="30"/>
  <c r="EJ1440" i="30"/>
  <c r="EK1440" i="30"/>
  <c r="EL1440" i="30"/>
  <c r="CK1441" i="30"/>
  <c r="CL1441" i="30"/>
  <c r="CM1441" i="30"/>
  <c r="CN1441" i="30"/>
  <c r="CO1441" i="30"/>
  <c r="CP1441" i="30"/>
  <c r="CQ1441" i="30"/>
  <c r="CR1441" i="30"/>
  <c r="CS1441" i="30"/>
  <c r="CT1441" i="30"/>
  <c r="CU1441" i="30"/>
  <c r="CV1441" i="30"/>
  <c r="CW1441" i="30"/>
  <c r="CX1441" i="30"/>
  <c r="CY1441" i="30"/>
  <c r="CZ1441" i="30"/>
  <c r="DA1441" i="30"/>
  <c r="DB1441" i="30"/>
  <c r="DC1441" i="30"/>
  <c r="DD1441" i="30"/>
  <c r="DE1441" i="30"/>
  <c r="DF1441" i="30"/>
  <c r="DG1441" i="30"/>
  <c r="DH1441" i="30"/>
  <c r="DI1441" i="30"/>
  <c r="DJ1441" i="30"/>
  <c r="DK1441" i="30"/>
  <c r="DL1441" i="30"/>
  <c r="DM1441" i="30"/>
  <c r="DN1441" i="30"/>
  <c r="DO1441" i="30"/>
  <c r="DP1441" i="30"/>
  <c r="DQ1441" i="30"/>
  <c r="DR1441" i="30"/>
  <c r="DS1441" i="30"/>
  <c r="DT1441" i="30"/>
  <c r="DU1441" i="30"/>
  <c r="DV1441" i="30"/>
  <c r="DW1441" i="30"/>
  <c r="DX1441" i="30"/>
  <c r="DY1441" i="30"/>
  <c r="DZ1441" i="30"/>
  <c r="EA1441" i="30"/>
  <c r="EB1441" i="30"/>
  <c r="EC1441" i="30"/>
  <c r="ED1441" i="30"/>
  <c r="EE1441" i="30"/>
  <c r="EF1441" i="30"/>
  <c r="EG1441" i="30"/>
  <c r="EH1441" i="30"/>
  <c r="EI1441" i="30"/>
  <c r="EJ1441" i="30"/>
  <c r="EK1441" i="30"/>
  <c r="EL1441" i="30"/>
  <c r="CK1442" i="30"/>
  <c r="CL1442" i="30"/>
  <c r="CM1442" i="30"/>
  <c r="CN1442" i="30"/>
  <c r="CO1442" i="30"/>
  <c r="CP1442" i="30"/>
  <c r="CQ1442" i="30"/>
  <c r="CR1442" i="30"/>
  <c r="CS1442" i="30"/>
  <c r="CT1442" i="30"/>
  <c r="CU1442" i="30"/>
  <c r="CV1442" i="30"/>
  <c r="CW1442" i="30"/>
  <c r="CX1442" i="30"/>
  <c r="CY1442" i="30"/>
  <c r="CZ1442" i="30"/>
  <c r="DA1442" i="30"/>
  <c r="DB1442" i="30"/>
  <c r="DC1442" i="30"/>
  <c r="DD1442" i="30"/>
  <c r="DE1442" i="30"/>
  <c r="DF1442" i="30"/>
  <c r="DG1442" i="30"/>
  <c r="DH1442" i="30"/>
  <c r="DI1442" i="30"/>
  <c r="DJ1442" i="30"/>
  <c r="DK1442" i="30"/>
  <c r="DL1442" i="30"/>
  <c r="DM1442" i="30"/>
  <c r="DN1442" i="30"/>
  <c r="DO1442" i="30"/>
  <c r="DP1442" i="30"/>
  <c r="DQ1442" i="30"/>
  <c r="DR1442" i="30"/>
  <c r="DS1442" i="30"/>
  <c r="DT1442" i="30"/>
  <c r="DU1442" i="30"/>
  <c r="DV1442" i="30"/>
  <c r="DW1442" i="30"/>
  <c r="DX1442" i="30"/>
  <c r="DY1442" i="30"/>
  <c r="DZ1442" i="30"/>
  <c r="EA1442" i="30"/>
  <c r="EB1442" i="30"/>
  <c r="EC1442" i="30"/>
  <c r="ED1442" i="30"/>
  <c r="EE1442" i="30"/>
  <c r="EF1442" i="30"/>
  <c r="EG1442" i="30"/>
  <c r="EH1442" i="30"/>
  <c r="EI1442" i="30"/>
  <c r="EJ1442" i="30"/>
  <c r="EK1442" i="30"/>
  <c r="EL1442" i="30"/>
  <c r="CK1443" i="30"/>
  <c r="CL1443" i="30"/>
  <c r="CM1443" i="30"/>
  <c r="CN1443" i="30"/>
  <c r="CO1443" i="30"/>
  <c r="CP1443" i="30"/>
  <c r="CQ1443" i="30"/>
  <c r="CR1443" i="30"/>
  <c r="CS1443" i="30"/>
  <c r="CT1443" i="30"/>
  <c r="CU1443" i="30"/>
  <c r="CV1443" i="30"/>
  <c r="CW1443" i="30"/>
  <c r="CX1443" i="30"/>
  <c r="CY1443" i="30"/>
  <c r="CZ1443" i="30"/>
  <c r="DA1443" i="30"/>
  <c r="DB1443" i="30"/>
  <c r="DC1443" i="30"/>
  <c r="DD1443" i="30"/>
  <c r="DE1443" i="30"/>
  <c r="DF1443" i="30"/>
  <c r="DG1443" i="30"/>
  <c r="DH1443" i="30"/>
  <c r="DI1443" i="30"/>
  <c r="DJ1443" i="30"/>
  <c r="DK1443" i="30"/>
  <c r="DL1443" i="30"/>
  <c r="DM1443" i="30"/>
  <c r="DN1443" i="30"/>
  <c r="DO1443" i="30"/>
  <c r="DP1443" i="30"/>
  <c r="DQ1443" i="30"/>
  <c r="DR1443" i="30"/>
  <c r="DS1443" i="30"/>
  <c r="DT1443" i="30"/>
  <c r="DU1443" i="30"/>
  <c r="DV1443" i="30"/>
  <c r="DW1443" i="30"/>
  <c r="DX1443" i="30"/>
  <c r="DY1443" i="30"/>
  <c r="DZ1443" i="30"/>
  <c r="EA1443" i="30"/>
  <c r="EB1443" i="30"/>
  <c r="EC1443" i="30"/>
  <c r="ED1443" i="30"/>
  <c r="EE1443" i="30"/>
  <c r="EF1443" i="30"/>
  <c r="EG1443" i="30"/>
  <c r="EH1443" i="30"/>
  <c r="EI1443" i="30"/>
  <c r="EJ1443" i="30"/>
  <c r="EK1443" i="30"/>
  <c r="EL1443" i="30"/>
  <c r="CK1444" i="30"/>
  <c r="CL1444" i="30"/>
  <c r="CM1444" i="30"/>
  <c r="CN1444" i="30"/>
  <c r="CO1444" i="30"/>
  <c r="CP1444" i="30"/>
  <c r="CQ1444" i="30"/>
  <c r="CR1444" i="30"/>
  <c r="CS1444" i="30"/>
  <c r="CT1444" i="30"/>
  <c r="CU1444" i="30"/>
  <c r="CV1444" i="30"/>
  <c r="CW1444" i="30"/>
  <c r="CX1444" i="30"/>
  <c r="CY1444" i="30"/>
  <c r="CZ1444" i="30"/>
  <c r="DA1444" i="30"/>
  <c r="DB1444" i="30"/>
  <c r="DC1444" i="30"/>
  <c r="DD1444" i="30"/>
  <c r="DE1444" i="30"/>
  <c r="DF1444" i="30"/>
  <c r="DG1444" i="30"/>
  <c r="DH1444" i="30"/>
  <c r="DI1444" i="30"/>
  <c r="DJ1444" i="30"/>
  <c r="DK1444" i="30"/>
  <c r="DL1444" i="30"/>
  <c r="DM1444" i="30"/>
  <c r="DN1444" i="30"/>
  <c r="DO1444" i="30"/>
  <c r="DP1444" i="30"/>
  <c r="DQ1444" i="30"/>
  <c r="DR1444" i="30"/>
  <c r="DS1444" i="30"/>
  <c r="DT1444" i="30"/>
  <c r="DU1444" i="30"/>
  <c r="DV1444" i="30"/>
  <c r="DW1444" i="30"/>
  <c r="DX1444" i="30"/>
  <c r="DY1444" i="30"/>
  <c r="DZ1444" i="30"/>
  <c r="EA1444" i="30"/>
  <c r="EB1444" i="30"/>
  <c r="EC1444" i="30"/>
  <c r="ED1444" i="30"/>
  <c r="EE1444" i="30"/>
  <c r="EF1444" i="30"/>
  <c r="EG1444" i="30"/>
  <c r="EH1444" i="30"/>
  <c r="EI1444" i="30"/>
  <c r="EJ1444" i="30"/>
  <c r="EK1444" i="30"/>
  <c r="EL1444" i="30"/>
  <c r="CK1445" i="30"/>
  <c r="CL1445" i="30"/>
  <c r="CM1445" i="30"/>
  <c r="CN1445" i="30"/>
  <c r="CO1445" i="30"/>
  <c r="CP1445" i="30"/>
  <c r="CQ1445" i="30"/>
  <c r="CR1445" i="30"/>
  <c r="CS1445" i="30"/>
  <c r="CT1445" i="30"/>
  <c r="CU1445" i="30"/>
  <c r="CV1445" i="30"/>
  <c r="CW1445" i="30"/>
  <c r="CX1445" i="30"/>
  <c r="CY1445" i="30"/>
  <c r="CZ1445" i="30"/>
  <c r="DA1445" i="30"/>
  <c r="DB1445" i="30"/>
  <c r="DC1445" i="30"/>
  <c r="DD1445" i="30"/>
  <c r="DE1445" i="30"/>
  <c r="DF1445" i="30"/>
  <c r="DG1445" i="30"/>
  <c r="DH1445" i="30"/>
  <c r="DI1445" i="30"/>
  <c r="DJ1445" i="30"/>
  <c r="DK1445" i="30"/>
  <c r="DL1445" i="30"/>
  <c r="DM1445" i="30"/>
  <c r="DN1445" i="30"/>
  <c r="DO1445" i="30"/>
  <c r="DP1445" i="30"/>
  <c r="DQ1445" i="30"/>
  <c r="DR1445" i="30"/>
  <c r="DS1445" i="30"/>
  <c r="DT1445" i="30"/>
  <c r="DU1445" i="30"/>
  <c r="DV1445" i="30"/>
  <c r="DW1445" i="30"/>
  <c r="DX1445" i="30"/>
  <c r="DY1445" i="30"/>
  <c r="DZ1445" i="30"/>
  <c r="EA1445" i="30"/>
  <c r="EB1445" i="30"/>
  <c r="EC1445" i="30"/>
  <c r="ED1445" i="30"/>
  <c r="EE1445" i="30"/>
  <c r="EF1445" i="30"/>
  <c r="EG1445" i="30"/>
  <c r="EH1445" i="30"/>
  <c r="EI1445" i="30"/>
  <c r="EJ1445" i="30"/>
  <c r="EK1445" i="30"/>
  <c r="EL1445" i="30"/>
  <c r="CK1446" i="30"/>
  <c r="CL1446" i="30"/>
  <c r="CM1446" i="30"/>
  <c r="CN1446" i="30"/>
  <c r="CO1446" i="30"/>
  <c r="CP1446" i="30"/>
  <c r="CQ1446" i="30"/>
  <c r="CR1446" i="30"/>
  <c r="CS1446" i="30"/>
  <c r="CT1446" i="30"/>
  <c r="CU1446" i="30"/>
  <c r="CV1446" i="30"/>
  <c r="CW1446" i="30"/>
  <c r="CX1446" i="30"/>
  <c r="CY1446" i="30"/>
  <c r="CZ1446" i="30"/>
  <c r="DA1446" i="30"/>
  <c r="DB1446" i="30"/>
  <c r="DC1446" i="30"/>
  <c r="DD1446" i="30"/>
  <c r="DE1446" i="30"/>
  <c r="DF1446" i="30"/>
  <c r="DG1446" i="30"/>
  <c r="DH1446" i="30"/>
  <c r="DI1446" i="30"/>
  <c r="DJ1446" i="30"/>
  <c r="DK1446" i="30"/>
  <c r="DL1446" i="30"/>
  <c r="DM1446" i="30"/>
  <c r="DN1446" i="30"/>
  <c r="DO1446" i="30"/>
  <c r="DP1446" i="30"/>
  <c r="DQ1446" i="30"/>
  <c r="DR1446" i="30"/>
  <c r="DS1446" i="30"/>
  <c r="DT1446" i="30"/>
  <c r="DU1446" i="30"/>
  <c r="DV1446" i="30"/>
  <c r="DW1446" i="30"/>
  <c r="DX1446" i="30"/>
  <c r="DY1446" i="30"/>
  <c r="DZ1446" i="30"/>
  <c r="EA1446" i="30"/>
  <c r="EB1446" i="30"/>
  <c r="EC1446" i="30"/>
  <c r="ED1446" i="30"/>
  <c r="EE1446" i="30"/>
  <c r="EF1446" i="30"/>
  <c r="EG1446" i="30"/>
  <c r="EH1446" i="30"/>
  <c r="EI1446" i="30"/>
  <c r="EJ1446" i="30"/>
  <c r="EK1446" i="30"/>
  <c r="EL1446" i="30"/>
  <c r="CK1447" i="30"/>
  <c r="CL1447" i="30"/>
  <c r="CM1447" i="30"/>
  <c r="CN1447" i="30"/>
  <c r="CO1447" i="30"/>
  <c r="CP1447" i="30"/>
  <c r="CQ1447" i="30"/>
  <c r="CR1447" i="30"/>
  <c r="CS1447" i="30"/>
  <c r="CT1447" i="30"/>
  <c r="CU1447" i="30"/>
  <c r="CV1447" i="30"/>
  <c r="CW1447" i="30"/>
  <c r="CX1447" i="30"/>
  <c r="CY1447" i="30"/>
  <c r="CZ1447" i="30"/>
  <c r="DA1447" i="30"/>
  <c r="DB1447" i="30"/>
  <c r="DC1447" i="30"/>
  <c r="DD1447" i="30"/>
  <c r="DE1447" i="30"/>
  <c r="DF1447" i="30"/>
  <c r="DG1447" i="30"/>
  <c r="DH1447" i="30"/>
  <c r="DI1447" i="30"/>
  <c r="DJ1447" i="30"/>
  <c r="DK1447" i="30"/>
  <c r="DL1447" i="30"/>
  <c r="DM1447" i="30"/>
  <c r="DN1447" i="30"/>
  <c r="DO1447" i="30"/>
  <c r="DP1447" i="30"/>
  <c r="DQ1447" i="30"/>
  <c r="DR1447" i="30"/>
  <c r="DS1447" i="30"/>
  <c r="DT1447" i="30"/>
  <c r="DU1447" i="30"/>
  <c r="DV1447" i="30"/>
  <c r="DW1447" i="30"/>
  <c r="DX1447" i="30"/>
  <c r="DY1447" i="30"/>
  <c r="DZ1447" i="30"/>
  <c r="EA1447" i="30"/>
  <c r="EB1447" i="30"/>
  <c r="EC1447" i="30"/>
  <c r="ED1447" i="30"/>
  <c r="EE1447" i="30"/>
  <c r="EF1447" i="30"/>
  <c r="EG1447" i="30"/>
  <c r="EH1447" i="30"/>
  <c r="EI1447" i="30"/>
  <c r="EJ1447" i="30"/>
  <c r="EK1447" i="30"/>
  <c r="EL1447" i="30"/>
  <c r="CK1448" i="30"/>
  <c r="CL1448" i="30"/>
  <c r="CM1448" i="30"/>
  <c r="CN1448" i="30"/>
  <c r="CO1448" i="30"/>
  <c r="CP1448" i="30"/>
  <c r="CQ1448" i="30"/>
  <c r="CR1448" i="30"/>
  <c r="CS1448" i="30"/>
  <c r="CT1448" i="30"/>
  <c r="CU1448" i="30"/>
  <c r="CV1448" i="30"/>
  <c r="CW1448" i="30"/>
  <c r="CX1448" i="30"/>
  <c r="CY1448" i="30"/>
  <c r="CZ1448" i="30"/>
  <c r="DA1448" i="30"/>
  <c r="DB1448" i="30"/>
  <c r="DC1448" i="30"/>
  <c r="DD1448" i="30"/>
  <c r="DE1448" i="30"/>
  <c r="DF1448" i="30"/>
  <c r="DG1448" i="30"/>
  <c r="DH1448" i="30"/>
  <c r="DI1448" i="30"/>
  <c r="DJ1448" i="30"/>
  <c r="DK1448" i="30"/>
  <c r="DL1448" i="30"/>
  <c r="DM1448" i="30"/>
  <c r="DN1448" i="30"/>
  <c r="DO1448" i="30"/>
  <c r="DP1448" i="30"/>
  <c r="DQ1448" i="30"/>
  <c r="DR1448" i="30"/>
  <c r="DS1448" i="30"/>
  <c r="DT1448" i="30"/>
  <c r="DU1448" i="30"/>
  <c r="DV1448" i="30"/>
  <c r="DW1448" i="30"/>
  <c r="DX1448" i="30"/>
  <c r="DY1448" i="30"/>
  <c r="DZ1448" i="30"/>
  <c r="EA1448" i="30"/>
  <c r="EB1448" i="30"/>
  <c r="EC1448" i="30"/>
  <c r="ED1448" i="30"/>
  <c r="EE1448" i="30"/>
  <c r="EF1448" i="30"/>
  <c r="EG1448" i="30"/>
  <c r="EH1448" i="30"/>
  <c r="EI1448" i="30"/>
  <c r="EJ1448" i="30"/>
  <c r="EK1448" i="30"/>
  <c r="EL1448" i="30"/>
  <c r="CK1449" i="30"/>
  <c r="CL1449" i="30"/>
  <c r="CM1449" i="30"/>
  <c r="CN1449" i="30"/>
  <c r="CO1449" i="30"/>
  <c r="CP1449" i="30"/>
  <c r="CQ1449" i="30"/>
  <c r="CR1449" i="30"/>
  <c r="CS1449" i="30"/>
  <c r="CT1449" i="30"/>
  <c r="CU1449" i="30"/>
  <c r="CV1449" i="30"/>
  <c r="CW1449" i="30"/>
  <c r="CX1449" i="30"/>
  <c r="CY1449" i="30"/>
  <c r="CZ1449" i="30"/>
  <c r="DA1449" i="30"/>
  <c r="DB1449" i="30"/>
  <c r="DC1449" i="30"/>
  <c r="DD1449" i="30"/>
  <c r="DE1449" i="30"/>
  <c r="DF1449" i="30"/>
  <c r="DG1449" i="30"/>
  <c r="DH1449" i="30"/>
  <c r="DI1449" i="30"/>
  <c r="DJ1449" i="30"/>
  <c r="DK1449" i="30"/>
  <c r="DL1449" i="30"/>
  <c r="DM1449" i="30"/>
  <c r="DN1449" i="30"/>
  <c r="DO1449" i="30"/>
  <c r="DP1449" i="30"/>
  <c r="DQ1449" i="30"/>
  <c r="DR1449" i="30"/>
  <c r="DS1449" i="30"/>
  <c r="DT1449" i="30"/>
  <c r="DU1449" i="30"/>
  <c r="DV1449" i="30"/>
  <c r="DW1449" i="30"/>
  <c r="DX1449" i="30"/>
  <c r="DY1449" i="30"/>
  <c r="DZ1449" i="30"/>
  <c r="EA1449" i="30"/>
  <c r="EB1449" i="30"/>
  <c r="EC1449" i="30"/>
  <c r="ED1449" i="30"/>
  <c r="EE1449" i="30"/>
  <c r="EF1449" i="30"/>
  <c r="EG1449" i="30"/>
  <c r="EH1449" i="30"/>
  <c r="EI1449" i="30"/>
  <c r="EJ1449" i="30"/>
  <c r="EK1449" i="30"/>
  <c r="EL1449" i="30"/>
  <c r="CK1450" i="30"/>
  <c r="CL1450" i="30"/>
  <c r="CM1450" i="30"/>
  <c r="CN1450" i="30"/>
  <c r="CO1450" i="30"/>
  <c r="CP1450" i="30"/>
  <c r="CQ1450" i="30"/>
  <c r="CR1450" i="30"/>
  <c r="CS1450" i="30"/>
  <c r="CT1450" i="30"/>
  <c r="CU1450" i="30"/>
  <c r="CV1450" i="30"/>
  <c r="CW1450" i="30"/>
  <c r="CX1450" i="30"/>
  <c r="CY1450" i="30"/>
  <c r="CZ1450" i="30"/>
  <c r="DA1450" i="30"/>
  <c r="DB1450" i="30"/>
  <c r="DC1450" i="30"/>
  <c r="DD1450" i="30"/>
  <c r="DE1450" i="30"/>
  <c r="DF1450" i="30"/>
  <c r="DG1450" i="30"/>
  <c r="DH1450" i="30"/>
  <c r="DI1450" i="30"/>
  <c r="DJ1450" i="30"/>
  <c r="DK1450" i="30"/>
  <c r="DL1450" i="30"/>
  <c r="DM1450" i="30"/>
  <c r="DN1450" i="30"/>
  <c r="DO1450" i="30"/>
  <c r="DP1450" i="30"/>
  <c r="DQ1450" i="30"/>
  <c r="DR1450" i="30"/>
  <c r="DS1450" i="30"/>
  <c r="DT1450" i="30"/>
  <c r="DU1450" i="30"/>
  <c r="DV1450" i="30"/>
  <c r="DW1450" i="30"/>
  <c r="DX1450" i="30"/>
  <c r="DY1450" i="30"/>
  <c r="DZ1450" i="30"/>
  <c r="EA1450" i="30"/>
  <c r="EB1450" i="30"/>
  <c r="EC1450" i="30"/>
  <c r="ED1450" i="30"/>
  <c r="EE1450" i="30"/>
  <c r="EF1450" i="30"/>
  <c r="EG1450" i="30"/>
  <c r="EH1450" i="30"/>
  <c r="EI1450" i="30"/>
  <c r="EJ1450" i="30"/>
  <c r="EK1450" i="30"/>
  <c r="EL1450" i="30"/>
  <c r="CK1451" i="30"/>
  <c r="CL1451" i="30"/>
  <c r="CM1451" i="30"/>
  <c r="CN1451" i="30"/>
  <c r="CO1451" i="30"/>
  <c r="CP1451" i="30"/>
  <c r="CQ1451" i="30"/>
  <c r="CR1451" i="30"/>
  <c r="CS1451" i="30"/>
  <c r="CT1451" i="30"/>
  <c r="CU1451" i="30"/>
  <c r="CV1451" i="30"/>
  <c r="CW1451" i="30"/>
  <c r="CX1451" i="30"/>
  <c r="CY1451" i="30"/>
  <c r="CZ1451" i="30"/>
  <c r="DA1451" i="30"/>
  <c r="DB1451" i="30"/>
  <c r="DC1451" i="30"/>
  <c r="DD1451" i="30"/>
  <c r="DE1451" i="30"/>
  <c r="DF1451" i="30"/>
  <c r="DG1451" i="30"/>
  <c r="DH1451" i="30"/>
  <c r="DI1451" i="30"/>
  <c r="DJ1451" i="30"/>
  <c r="DK1451" i="30"/>
  <c r="DL1451" i="30"/>
  <c r="DM1451" i="30"/>
  <c r="DN1451" i="30"/>
  <c r="DO1451" i="30"/>
  <c r="DP1451" i="30"/>
  <c r="DQ1451" i="30"/>
  <c r="DR1451" i="30"/>
  <c r="DS1451" i="30"/>
  <c r="DT1451" i="30"/>
  <c r="DU1451" i="30"/>
  <c r="DV1451" i="30"/>
  <c r="DW1451" i="30"/>
  <c r="DX1451" i="30"/>
  <c r="DY1451" i="30"/>
  <c r="DZ1451" i="30"/>
  <c r="EA1451" i="30"/>
  <c r="EB1451" i="30"/>
  <c r="EC1451" i="30"/>
  <c r="ED1451" i="30"/>
  <c r="EE1451" i="30"/>
  <c r="EF1451" i="30"/>
  <c r="EG1451" i="30"/>
  <c r="EH1451" i="30"/>
  <c r="EI1451" i="30"/>
  <c r="EJ1451" i="30"/>
  <c r="EK1451" i="30"/>
  <c r="EL1451" i="30"/>
  <c r="CK1452" i="30"/>
  <c r="CL1452" i="30"/>
  <c r="CM1452" i="30"/>
  <c r="CN1452" i="30"/>
  <c r="CO1452" i="30"/>
  <c r="CP1452" i="30"/>
  <c r="CQ1452" i="30"/>
  <c r="CR1452" i="30"/>
  <c r="CS1452" i="30"/>
  <c r="CT1452" i="30"/>
  <c r="CU1452" i="30"/>
  <c r="CV1452" i="30"/>
  <c r="CW1452" i="30"/>
  <c r="CX1452" i="30"/>
  <c r="CY1452" i="30"/>
  <c r="CZ1452" i="30"/>
  <c r="DA1452" i="30"/>
  <c r="DB1452" i="30"/>
  <c r="DC1452" i="30"/>
  <c r="DD1452" i="30"/>
  <c r="DE1452" i="30"/>
  <c r="DF1452" i="30"/>
  <c r="DG1452" i="30"/>
  <c r="DH1452" i="30"/>
  <c r="DI1452" i="30"/>
  <c r="DJ1452" i="30"/>
  <c r="DK1452" i="30"/>
  <c r="DL1452" i="30"/>
  <c r="DM1452" i="30"/>
  <c r="DN1452" i="30"/>
  <c r="DO1452" i="30"/>
  <c r="DP1452" i="30"/>
  <c r="DQ1452" i="30"/>
  <c r="DR1452" i="30"/>
  <c r="DS1452" i="30"/>
  <c r="DT1452" i="30"/>
  <c r="DU1452" i="30"/>
  <c r="DV1452" i="30"/>
  <c r="DW1452" i="30"/>
  <c r="DX1452" i="30"/>
  <c r="DY1452" i="30"/>
  <c r="DZ1452" i="30"/>
  <c r="EA1452" i="30"/>
  <c r="EB1452" i="30"/>
  <c r="EC1452" i="30"/>
  <c r="ED1452" i="30"/>
  <c r="EE1452" i="30"/>
  <c r="EF1452" i="30"/>
  <c r="EG1452" i="30"/>
  <c r="EH1452" i="30"/>
  <c r="EI1452" i="30"/>
  <c r="EJ1452" i="30"/>
  <c r="EK1452" i="30"/>
  <c r="EL1452" i="30"/>
  <c r="CK1453" i="30"/>
  <c r="CL1453" i="30"/>
  <c r="CM1453" i="30"/>
  <c r="CN1453" i="30"/>
  <c r="CO1453" i="30"/>
  <c r="CP1453" i="30"/>
  <c r="CQ1453" i="30"/>
  <c r="CR1453" i="30"/>
  <c r="CS1453" i="30"/>
  <c r="CT1453" i="30"/>
  <c r="CU1453" i="30"/>
  <c r="CV1453" i="30"/>
  <c r="CW1453" i="30"/>
  <c r="CX1453" i="30"/>
  <c r="CY1453" i="30"/>
  <c r="CZ1453" i="30"/>
  <c r="DA1453" i="30"/>
  <c r="DB1453" i="30"/>
  <c r="DC1453" i="30"/>
  <c r="DD1453" i="30"/>
  <c r="DE1453" i="30"/>
  <c r="DF1453" i="30"/>
  <c r="DG1453" i="30"/>
  <c r="DH1453" i="30"/>
  <c r="DI1453" i="30"/>
  <c r="DJ1453" i="30"/>
  <c r="DK1453" i="30"/>
  <c r="DL1453" i="30"/>
  <c r="DM1453" i="30"/>
  <c r="DN1453" i="30"/>
  <c r="DO1453" i="30"/>
  <c r="DP1453" i="30"/>
  <c r="DQ1453" i="30"/>
  <c r="DR1453" i="30"/>
  <c r="DS1453" i="30"/>
  <c r="DT1453" i="30"/>
  <c r="DU1453" i="30"/>
  <c r="DV1453" i="30"/>
  <c r="DW1453" i="30"/>
  <c r="DX1453" i="30"/>
  <c r="DY1453" i="30"/>
  <c r="DZ1453" i="30"/>
  <c r="EA1453" i="30"/>
  <c r="EB1453" i="30"/>
  <c r="EC1453" i="30"/>
  <c r="ED1453" i="30"/>
  <c r="EE1453" i="30"/>
  <c r="EF1453" i="30"/>
  <c r="EG1453" i="30"/>
  <c r="EH1453" i="30"/>
  <c r="EI1453" i="30"/>
  <c r="EJ1453" i="30"/>
  <c r="EK1453" i="30"/>
  <c r="EL1453" i="30"/>
  <c r="CK1454" i="30"/>
  <c r="CL1454" i="30"/>
  <c r="CM1454" i="30"/>
  <c r="CN1454" i="30"/>
  <c r="CO1454" i="30"/>
  <c r="CP1454" i="30"/>
  <c r="CQ1454" i="30"/>
  <c r="CR1454" i="30"/>
  <c r="CS1454" i="30"/>
  <c r="CT1454" i="30"/>
  <c r="CU1454" i="30"/>
  <c r="CV1454" i="30"/>
  <c r="CW1454" i="30"/>
  <c r="CX1454" i="30"/>
  <c r="CY1454" i="30"/>
  <c r="CZ1454" i="30"/>
  <c r="DA1454" i="30"/>
  <c r="DB1454" i="30"/>
  <c r="DC1454" i="30"/>
  <c r="DD1454" i="30"/>
  <c r="DE1454" i="30"/>
  <c r="DF1454" i="30"/>
  <c r="DG1454" i="30"/>
  <c r="DH1454" i="30"/>
  <c r="DI1454" i="30"/>
  <c r="DJ1454" i="30"/>
  <c r="DK1454" i="30"/>
  <c r="DL1454" i="30"/>
  <c r="DM1454" i="30"/>
  <c r="DN1454" i="30"/>
  <c r="DO1454" i="30"/>
  <c r="DP1454" i="30"/>
  <c r="DQ1454" i="30"/>
  <c r="DR1454" i="30"/>
  <c r="DS1454" i="30"/>
  <c r="DT1454" i="30"/>
  <c r="DU1454" i="30"/>
  <c r="DV1454" i="30"/>
  <c r="DW1454" i="30"/>
  <c r="DX1454" i="30"/>
  <c r="DY1454" i="30"/>
  <c r="DZ1454" i="30"/>
  <c r="EA1454" i="30"/>
  <c r="EB1454" i="30"/>
  <c r="EC1454" i="30"/>
  <c r="ED1454" i="30"/>
  <c r="EE1454" i="30"/>
  <c r="EF1454" i="30"/>
  <c r="EG1454" i="30"/>
  <c r="EH1454" i="30"/>
  <c r="EI1454" i="30"/>
  <c r="EJ1454" i="30"/>
  <c r="EK1454" i="30"/>
  <c r="EL1454" i="30"/>
  <c r="CK1455" i="30"/>
  <c r="CL1455" i="30"/>
  <c r="CM1455" i="30"/>
  <c r="CN1455" i="30"/>
  <c r="CO1455" i="30"/>
  <c r="CP1455" i="30"/>
  <c r="CQ1455" i="30"/>
  <c r="CR1455" i="30"/>
  <c r="CS1455" i="30"/>
  <c r="CT1455" i="30"/>
  <c r="CU1455" i="30"/>
  <c r="CV1455" i="30"/>
  <c r="CW1455" i="30"/>
  <c r="CX1455" i="30"/>
  <c r="CY1455" i="30"/>
  <c r="CZ1455" i="30"/>
  <c r="DA1455" i="30"/>
  <c r="DB1455" i="30"/>
  <c r="DC1455" i="30"/>
  <c r="DD1455" i="30"/>
  <c r="DE1455" i="30"/>
  <c r="DF1455" i="30"/>
  <c r="DG1455" i="30"/>
  <c r="DH1455" i="30"/>
  <c r="DI1455" i="30"/>
  <c r="DJ1455" i="30"/>
  <c r="DK1455" i="30"/>
  <c r="DL1455" i="30"/>
  <c r="DM1455" i="30"/>
  <c r="DN1455" i="30"/>
  <c r="DO1455" i="30"/>
  <c r="DP1455" i="30"/>
  <c r="DQ1455" i="30"/>
  <c r="DR1455" i="30"/>
  <c r="DS1455" i="30"/>
  <c r="DT1455" i="30"/>
  <c r="DU1455" i="30"/>
  <c r="DV1455" i="30"/>
  <c r="DW1455" i="30"/>
  <c r="DX1455" i="30"/>
  <c r="DY1455" i="30"/>
  <c r="DZ1455" i="30"/>
  <c r="EA1455" i="30"/>
  <c r="EB1455" i="30"/>
  <c r="EC1455" i="30"/>
  <c r="ED1455" i="30"/>
  <c r="EE1455" i="30"/>
  <c r="EF1455" i="30"/>
  <c r="EG1455" i="30"/>
  <c r="EH1455" i="30"/>
  <c r="EI1455" i="30"/>
  <c r="EJ1455" i="30"/>
  <c r="EK1455" i="30"/>
  <c r="EL1455" i="30"/>
  <c r="CK1456" i="30"/>
  <c r="CL1456" i="30"/>
  <c r="CM1456" i="30"/>
  <c r="CN1456" i="30"/>
  <c r="CO1456" i="30"/>
  <c r="CP1456" i="30"/>
  <c r="CQ1456" i="30"/>
  <c r="CR1456" i="30"/>
  <c r="CS1456" i="30"/>
  <c r="CT1456" i="30"/>
  <c r="CU1456" i="30"/>
  <c r="CV1456" i="30"/>
  <c r="CW1456" i="30"/>
  <c r="CX1456" i="30"/>
  <c r="CY1456" i="30"/>
  <c r="CZ1456" i="30"/>
  <c r="DA1456" i="30"/>
  <c r="DB1456" i="30"/>
  <c r="DC1456" i="30"/>
  <c r="DD1456" i="30"/>
  <c r="DE1456" i="30"/>
  <c r="DF1456" i="30"/>
  <c r="DG1456" i="30"/>
  <c r="DH1456" i="30"/>
  <c r="DI1456" i="30"/>
  <c r="DJ1456" i="30"/>
  <c r="DK1456" i="30"/>
  <c r="DL1456" i="30"/>
  <c r="DM1456" i="30"/>
  <c r="DN1456" i="30"/>
  <c r="DO1456" i="30"/>
  <c r="DP1456" i="30"/>
  <c r="DQ1456" i="30"/>
  <c r="DR1456" i="30"/>
  <c r="DS1456" i="30"/>
  <c r="DT1456" i="30"/>
  <c r="DU1456" i="30"/>
  <c r="DV1456" i="30"/>
  <c r="DW1456" i="30"/>
  <c r="DX1456" i="30"/>
  <c r="DY1456" i="30"/>
  <c r="DZ1456" i="30"/>
  <c r="EA1456" i="30"/>
  <c r="EB1456" i="30"/>
  <c r="EC1456" i="30"/>
  <c r="ED1456" i="30"/>
  <c r="EE1456" i="30"/>
  <c r="EF1456" i="30"/>
  <c r="EG1456" i="30"/>
  <c r="EH1456" i="30"/>
  <c r="EI1456" i="30"/>
  <c r="EJ1456" i="30"/>
  <c r="EK1456" i="30"/>
  <c r="EL1456" i="30"/>
  <c r="CK1457" i="30"/>
  <c r="CL1457" i="30"/>
  <c r="CM1457" i="30"/>
  <c r="CN1457" i="30"/>
  <c r="CO1457" i="30"/>
  <c r="CP1457" i="30"/>
  <c r="CQ1457" i="30"/>
  <c r="CR1457" i="30"/>
  <c r="CS1457" i="30"/>
  <c r="CT1457" i="30"/>
  <c r="CU1457" i="30"/>
  <c r="CV1457" i="30"/>
  <c r="CW1457" i="30"/>
  <c r="CX1457" i="30"/>
  <c r="CY1457" i="30"/>
  <c r="CZ1457" i="30"/>
  <c r="DA1457" i="30"/>
  <c r="DB1457" i="30"/>
  <c r="DC1457" i="30"/>
  <c r="DD1457" i="30"/>
  <c r="DE1457" i="30"/>
  <c r="DF1457" i="30"/>
  <c r="DG1457" i="30"/>
  <c r="DH1457" i="30"/>
  <c r="DI1457" i="30"/>
  <c r="DJ1457" i="30"/>
  <c r="DK1457" i="30"/>
  <c r="DL1457" i="30"/>
  <c r="DM1457" i="30"/>
  <c r="DN1457" i="30"/>
  <c r="DO1457" i="30"/>
  <c r="DP1457" i="30"/>
  <c r="DQ1457" i="30"/>
  <c r="DR1457" i="30"/>
  <c r="DS1457" i="30"/>
  <c r="DT1457" i="30"/>
  <c r="DU1457" i="30"/>
  <c r="DV1457" i="30"/>
  <c r="DW1457" i="30"/>
  <c r="DX1457" i="30"/>
  <c r="DY1457" i="30"/>
  <c r="DZ1457" i="30"/>
  <c r="EA1457" i="30"/>
  <c r="EB1457" i="30"/>
  <c r="EC1457" i="30"/>
  <c r="ED1457" i="30"/>
  <c r="EE1457" i="30"/>
  <c r="EF1457" i="30"/>
  <c r="EG1457" i="30"/>
  <c r="EH1457" i="30"/>
  <c r="EI1457" i="30"/>
  <c r="EJ1457" i="30"/>
  <c r="EK1457" i="30"/>
  <c r="EL1457" i="30"/>
  <c r="CK1458" i="30"/>
  <c r="CL1458" i="30"/>
  <c r="CM1458" i="30"/>
  <c r="CN1458" i="30"/>
  <c r="CO1458" i="30"/>
  <c r="CP1458" i="30"/>
  <c r="CQ1458" i="30"/>
  <c r="CR1458" i="30"/>
  <c r="CS1458" i="30"/>
  <c r="CT1458" i="30"/>
  <c r="CU1458" i="30"/>
  <c r="CV1458" i="30"/>
  <c r="CW1458" i="30"/>
  <c r="CX1458" i="30"/>
  <c r="CY1458" i="30"/>
  <c r="CZ1458" i="30"/>
  <c r="DA1458" i="30"/>
  <c r="DB1458" i="30"/>
  <c r="DC1458" i="30"/>
  <c r="DD1458" i="30"/>
  <c r="DE1458" i="30"/>
  <c r="DF1458" i="30"/>
  <c r="DG1458" i="30"/>
  <c r="DH1458" i="30"/>
  <c r="DI1458" i="30"/>
  <c r="DJ1458" i="30"/>
  <c r="DK1458" i="30"/>
  <c r="DL1458" i="30"/>
  <c r="DM1458" i="30"/>
  <c r="DN1458" i="30"/>
  <c r="DO1458" i="30"/>
  <c r="DP1458" i="30"/>
  <c r="DQ1458" i="30"/>
  <c r="DR1458" i="30"/>
  <c r="DS1458" i="30"/>
  <c r="DT1458" i="30"/>
  <c r="DU1458" i="30"/>
  <c r="DV1458" i="30"/>
  <c r="DW1458" i="30"/>
  <c r="DX1458" i="30"/>
  <c r="DY1458" i="30"/>
  <c r="DZ1458" i="30"/>
  <c r="EA1458" i="30"/>
  <c r="EB1458" i="30"/>
  <c r="EC1458" i="30"/>
  <c r="ED1458" i="30"/>
  <c r="EE1458" i="30"/>
  <c r="EF1458" i="30"/>
  <c r="EG1458" i="30"/>
  <c r="EH1458" i="30"/>
  <c r="EI1458" i="30"/>
  <c r="EJ1458" i="30"/>
  <c r="EK1458" i="30"/>
  <c r="EL1458" i="30"/>
  <c r="CK1459" i="30"/>
  <c r="CL1459" i="30"/>
  <c r="CM1459" i="30"/>
  <c r="CN1459" i="30"/>
  <c r="CO1459" i="30"/>
  <c r="CP1459" i="30"/>
  <c r="CQ1459" i="30"/>
  <c r="CR1459" i="30"/>
  <c r="CS1459" i="30"/>
  <c r="CT1459" i="30"/>
  <c r="CU1459" i="30"/>
  <c r="CV1459" i="30"/>
  <c r="CW1459" i="30"/>
  <c r="CX1459" i="30"/>
  <c r="CY1459" i="30"/>
  <c r="CZ1459" i="30"/>
  <c r="DA1459" i="30"/>
  <c r="DB1459" i="30"/>
  <c r="DC1459" i="30"/>
  <c r="DD1459" i="30"/>
  <c r="DE1459" i="30"/>
  <c r="DF1459" i="30"/>
  <c r="DG1459" i="30"/>
  <c r="DH1459" i="30"/>
  <c r="DI1459" i="30"/>
  <c r="DJ1459" i="30"/>
  <c r="DK1459" i="30"/>
  <c r="DL1459" i="30"/>
  <c r="DM1459" i="30"/>
  <c r="DN1459" i="30"/>
  <c r="DO1459" i="30"/>
  <c r="DP1459" i="30"/>
  <c r="DQ1459" i="30"/>
  <c r="DR1459" i="30"/>
  <c r="DS1459" i="30"/>
  <c r="DT1459" i="30"/>
  <c r="DU1459" i="30"/>
  <c r="DV1459" i="30"/>
  <c r="DW1459" i="30"/>
  <c r="DX1459" i="30"/>
  <c r="DY1459" i="30"/>
  <c r="DZ1459" i="30"/>
  <c r="EA1459" i="30"/>
  <c r="EB1459" i="30"/>
  <c r="EC1459" i="30"/>
  <c r="ED1459" i="30"/>
  <c r="EE1459" i="30"/>
  <c r="EF1459" i="30"/>
  <c r="EG1459" i="30"/>
  <c r="EH1459" i="30"/>
  <c r="EI1459" i="30"/>
  <c r="EJ1459" i="30"/>
  <c r="EK1459" i="30"/>
  <c r="EL1459" i="30"/>
  <c r="CK1460" i="30"/>
  <c r="CL1460" i="30"/>
  <c r="CM1460" i="30"/>
  <c r="CN1460" i="30"/>
  <c r="CO1460" i="30"/>
  <c r="CP1460" i="30"/>
  <c r="CQ1460" i="30"/>
  <c r="CR1460" i="30"/>
  <c r="CS1460" i="30"/>
  <c r="CT1460" i="30"/>
  <c r="CU1460" i="30"/>
  <c r="CV1460" i="30"/>
  <c r="CW1460" i="30"/>
  <c r="CX1460" i="30"/>
  <c r="CY1460" i="30"/>
  <c r="CZ1460" i="30"/>
  <c r="DA1460" i="30"/>
  <c r="DB1460" i="30"/>
  <c r="DC1460" i="30"/>
  <c r="DD1460" i="30"/>
  <c r="DE1460" i="30"/>
  <c r="DF1460" i="30"/>
  <c r="DG1460" i="30"/>
  <c r="DH1460" i="30"/>
  <c r="DI1460" i="30"/>
  <c r="DJ1460" i="30"/>
  <c r="DK1460" i="30"/>
  <c r="DL1460" i="30"/>
  <c r="DM1460" i="30"/>
  <c r="DN1460" i="30"/>
  <c r="DO1460" i="30"/>
  <c r="DP1460" i="30"/>
  <c r="DQ1460" i="30"/>
  <c r="DR1460" i="30"/>
  <c r="DS1460" i="30"/>
  <c r="DT1460" i="30"/>
  <c r="DU1460" i="30"/>
  <c r="DV1460" i="30"/>
  <c r="DW1460" i="30"/>
  <c r="DX1460" i="30"/>
  <c r="DY1460" i="30"/>
  <c r="DZ1460" i="30"/>
  <c r="EA1460" i="30"/>
  <c r="EB1460" i="30"/>
  <c r="EC1460" i="30"/>
  <c r="ED1460" i="30"/>
  <c r="EE1460" i="30"/>
  <c r="EF1460" i="30"/>
  <c r="EG1460" i="30"/>
  <c r="EH1460" i="30"/>
  <c r="EI1460" i="30"/>
  <c r="EJ1460" i="30"/>
  <c r="EK1460" i="30"/>
  <c r="EL1460" i="30"/>
  <c r="CK1461" i="30"/>
  <c r="CL1461" i="30"/>
  <c r="CM1461" i="30"/>
  <c r="CN1461" i="30"/>
  <c r="CO1461" i="30"/>
  <c r="CP1461" i="30"/>
  <c r="CQ1461" i="30"/>
  <c r="CR1461" i="30"/>
  <c r="CS1461" i="30"/>
  <c r="CT1461" i="30"/>
  <c r="CU1461" i="30"/>
  <c r="CV1461" i="30"/>
  <c r="CW1461" i="30"/>
  <c r="CX1461" i="30"/>
  <c r="CY1461" i="30"/>
  <c r="CZ1461" i="30"/>
  <c r="DA1461" i="30"/>
  <c r="DB1461" i="30"/>
  <c r="DC1461" i="30"/>
  <c r="DD1461" i="30"/>
  <c r="DE1461" i="30"/>
  <c r="DF1461" i="30"/>
  <c r="DG1461" i="30"/>
  <c r="DH1461" i="30"/>
  <c r="DI1461" i="30"/>
  <c r="DJ1461" i="30"/>
  <c r="DK1461" i="30"/>
  <c r="DL1461" i="30"/>
  <c r="DM1461" i="30"/>
  <c r="DN1461" i="30"/>
  <c r="DO1461" i="30"/>
  <c r="DP1461" i="30"/>
  <c r="DQ1461" i="30"/>
  <c r="DR1461" i="30"/>
  <c r="DS1461" i="30"/>
  <c r="DT1461" i="30"/>
  <c r="DU1461" i="30"/>
  <c r="DV1461" i="30"/>
  <c r="DW1461" i="30"/>
  <c r="DX1461" i="30"/>
  <c r="DY1461" i="30"/>
  <c r="DZ1461" i="30"/>
  <c r="EA1461" i="30"/>
  <c r="EB1461" i="30"/>
  <c r="EC1461" i="30"/>
  <c r="ED1461" i="30"/>
  <c r="EE1461" i="30"/>
  <c r="EF1461" i="30"/>
  <c r="EG1461" i="30"/>
  <c r="EH1461" i="30"/>
  <c r="EI1461" i="30"/>
  <c r="EJ1461" i="30"/>
  <c r="EK1461" i="30"/>
  <c r="EL1461" i="30"/>
  <c r="CK1462" i="30"/>
  <c r="CL1462" i="30"/>
  <c r="CM1462" i="30"/>
  <c r="CN1462" i="30"/>
  <c r="CO1462" i="30"/>
  <c r="CP1462" i="30"/>
  <c r="CQ1462" i="30"/>
  <c r="CR1462" i="30"/>
  <c r="CS1462" i="30"/>
  <c r="CT1462" i="30"/>
  <c r="CU1462" i="30"/>
  <c r="CV1462" i="30"/>
  <c r="CW1462" i="30"/>
  <c r="CX1462" i="30"/>
  <c r="CY1462" i="30"/>
  <c r="CZ1462" i="30"/>
  <c r="DA1462" i="30"/>
  <c r="DB1462" i="30"/>
  <c r="DC1462" i="30"/>
  <c r="DD1462" i="30"/>
  <c r="DE1462" i="30"/>
  <c r="DF1462" i="30"/>
  <c r="DG1462" i="30"/>
  <c r="DH1462" i="30"/>
  <c r="DI1462" i="30"/>
  <c r="DJ1462" i="30"/>
  <c r="DK1462" i="30"/>
  <c r="DL1462" i="30"/>
  <c r="DM1462" i="30"/>
  <c r="DN1462" i="30"/>
  <c r="DO1462" i="30"/>
  <c r="DP1462" i="30"/>
  <c r="DQ1462" i="30"/>
  <c r="DR1462" i="30"/>
  <c r="DS1462" i="30"/>
  <c r="DT1462" i="30"/>
  <c r="DU1462" i="30"/>
  <c r="DV1462" i="30"/>
  <c r="DW1462" i="30"/>
  <c r="DX1462" i="30"/>
  <c r="DY1462" i="30"/>
  <c r="DZ1462" i="30"/>
  <c r="EA1462" i="30"/>
  <c r="EB1462" i="30"/>
  <c r="EC1462" i="30"/>
  <c r="ED1462" i="30"/>
  <c r="EE1462" i="30"/>
  <c r="EF1462" i="30"/>
  <c r="EG1462" i="30"/>
  <c r="EH1462" i="30"/>
  <c r="EI1462" i="30"/>
  <c r="EJ1462" i="30"/>
  <c r="EK1462" i="30"/>
  <c r="EL1462" i="30"/>
  <c r="CK1463" i="30"/>
  <c r="CL1463" i="30"/>
  <c r="CM1463" i="30"/>
  <c r="CN1463" i="30"/>
  <c r="CO1463" i="30"/>
  <c r="CP1463" i="30"/>
  <c r="CQ1463" i="30"/>
  <c r="CR1463" i="30"/>
  <c r="CS1463" i="30"/>
  <c r="CT1463" i="30"/>
  <c r="CU1463" i="30"/>
  <c r="CV1463" i="30"/>
  <c r="CW1463" i="30"/>
  <c r="CX1463" i="30"/>
  <c r="CY1463" i="30"/>
  <c r="CZ1463" i="30"/>
  <c r="DA1463" i="30"/>
  <c r="DB1463" i="30"/>
  <c r="DC1463" i="30"/>
  <c r="DD1463" i="30"/>
  <c r="DE1463" i="30"/>
  <c r="DF1463" i="30"/>
  <c r="DG1463" i="30"/>
  <c r="DH1463" i="30"/>
  <c r="DI1463" i="30"/>
  <c r="DJ1463" i="30"/>
  <c r="DK1463" i="30"/>
  <c r="DL1463" i="30"/>
  <c r="DM1463" i="30"/>
  <c r="DN1463" i="30"/>
  <c r="DO1463" i="30"/>
  <c r="DP1463" i="30"/>
  <c r="DQ1463" i="30"/>
  <c r="DR1463" i="30"/>
  <c r="DS1463" i="30"/>
  <c r="DT1463" i="30"/>
  <c r="DU1463" i="30"/>
  <c r="DV1463" i="30"/>
  <c r="DW1463" i="30"/>
  <c r="DX1463" i="30"/>
  <c r="DY1463" i="30"/>
  <c r="DZ1463" i="30"/>
  <c r="EA1463" i="30"/>
  <c r="EB1463" i="30"/>
  <c r="EC1463" i="30"/>
  <c r="ED1463" i="30"/>
  <c r="EE1463" i="30"/>
  <c r="EF1463" i="30"/>
  <c r="EG1463" i="30"/>
  <c r="EH1463" i="30"/>
  <c r="EI1463" i="30"/>
  <c r="EJ1463" i="30"/>
  <c r="EK1463" i="30"/>
  <c r="EL1463" i="30"/>
  <c r="CK1464" i="30"/>
  <c r="CL1464" i="30"/>
  <c r="CM1464" i="30"/>
  <c r="CN1464" i="30"/>
  <c r="CO1464" i="30"/>
  <c r="CP1464" i="30"/>
  <c r="CQ1464" i="30"/>
  <c r="CR1464" i="30"/>
  <c r="CS1464" i="30"/>
  <c r="CT1464" i="30"/>
  <c r="CU1464" i="30"/>
  <c r="CV1464" i="30"/>
  <c r="CW1464" i="30"/>
  <c r="CX1464" i="30"/>
  <c r="CY1464" i="30"/>
  <c r="CZ1464" i="30"/>
  <c r="DA1464" i="30"/>
  <c r="DB1464" i="30"/>
  <c r="DC1464" i="30"/>
  <c r="DD1464" i="30"/>
  <c r="DE1464" i="30"/>
  <c r="DF1464" i="30"/>
  <c r="DG1464" i="30"/>
  <c r="DH1464" i="30"/>
  <c r="DI1464" i="30"/>
  <c r="DJ1464" i="30"/>
  <c r="DK1464" i="30"/>
  <c r="DL1464" i="30"/>
  <c r="DM1464" i="30"/>
  <c r="DN1464" i="30"/>
  <c r="DO1464" i="30"/>
  <c r="DP1464" i="30"/>
  <c r="DQ1464" i="30"/>
  <c r="DR1464" i="30"/>
  <c r="DS1464" i="30"/>
  <c r="DT1464" i="30"/>
  <c r="DU1464" i="30"/>
  <c r="DV1464" i="30"/>
  <c r="DW1464" i="30"/>
  <c r="DX1464" i="30"/>
  <c r="DY1464" i="30"/>
  <c r="DZ1464" i="30"/>
  <c r="EA1464" i="30"/>
  <c r="EB1464" i="30"/>
  <c r="EC1464" i="30"/>
  <c r="ED1464" i="30"/>
  <c r="EE1464" i="30"/>
  <c r="EF1464" i="30"/>
  <c r="EG1464" i="30"/>
  <c r="EH1464" i="30"/>
  <c r="EI1464" i="30"/>
  <c r="EJ1464" i="30"/>
  <c r="EK1464" i="30"/>
  <c r="EL1464" i="30"/>
  <c r="CK1465" i="30"/>
  <c r="CL1465" i="30"/>
  <c r="CM1465" i="30"/>
  <c r="CN1465" i="30"/>
  <c r="CO1465" i="30"/>
  <c r="CP1465" i="30"/>
  <c r="CQ1465" i="30"/>
  <c r="CR1465" i="30"/>
  <c r="CS1465" i="30"/>
  <c r="CT1465" i="30"/>
  <c r="CU1465" i="30"/>
  <c r="CV1465" i="30"/>
  <c r="CW1465" i="30"/>
  <c r="CX1465" i="30"/>
  <c r="CY1465" i="30"/>
  <c r="CZ1465" i="30"/>
  <c r="DA1465" i="30"/>
  <c r="DB1465" i="30"/>
  <c r="DC1465" i="30"/>
  <c r="DD1465" i="30"/>
  <c r="DE1465" i="30"/>
  <c r="DF1465" i="30"/>
  <c r="DG1465" i="30"/>
  <c r="DH1465" i="30"/>
  <c r="DI1465" i="30"/>
  <c r="DJ1465" i="30"/>
  <c r="DK1465" i="30"/>
  <c r="DL1465" i="30"/>
  <c r="DM1465" i="30"/>
  <c r="DN1465" i="30"/>
  <c r="DO1465" i="30"/>
  <c r="DP1465" i="30"/>
  <c r="DQ1465" i="30"/>
  <c r="DR1465" i="30"/>
  <c r="DS1465" i="30"/>
  <c r="DT1465" i="30"/>
  <c r="DU1465" i="30"/>
  <c r="DV1465" i="30"/>
  <c r="DW1465" i="30"/>
  <c r="DX1465" i="30"/>
  <c r="DY1465" i="30"/>
  <c r="DZ1465" i="30"/>
  <c r="EA1465" i="30"/>
  <c r="EB1465" i="30"/>
  <c r="EC1465" i="30"/>
  <c r="ED1465" i="30"/>
  <c r="EE1465" i="30"/>
  <c r="EF1465" i="30"/>
  <c r="EG1465" i="30"/>
  <c r="EH1465" i="30"/>
  <c r="EI1465" i="30"/>
  <c r="EJ1465" i="30"/>
  <c r="EK1465" i="30"/>
  <c r="EL1465" i="30"/>
  <c r="CK1466" i="30"/>
  <c r="CL1466" i="30"/>
  <c r="CM1466" i="30"/>
  <c r="CN1466" i="30"/>
  <c r="CO1466" i="30"/>
  <c r="CP1466" i="30"/>
  <c r="CQ1466" i="30"/>
  <c r="CR1466" i="30"/>
  <c r="CS1466" i="30"/>
  <c r="CT1466" i="30"/>
  <c r="CU1466" i="30"/>
  <c r="CV1466" i="30"/>
  <c r="CW1466" i="30"/>
  <c r="CX1466" i="30"/>
  <c r="CY1466" i="30"/>
  <c r="CZ1466" i="30"/>
  <c r="DA1466" i="30"/>
  <c r="DB1466" i="30"/>
  <c r="DC1466" i="30"/>
  <c r="DD1466" i="30"/>
  <c r="DE1466" i="30"/>
  <c r="DF1466" i="30"/>
  <c r="DG1466" i="30"/>
  <c r="DH1466" i="30"/>
  <c r="DI1466" i="30"/>
  <c r="DJ1466" i="30"/>
  <c r="DK1466" i="30"/>
  <c r="DL1466" i="30"/>
  <c r="DM1466" i="30"/>
  <c r="DN1466" i="30"/>
  <c r="DO1466" i="30"/>
  <c r="DP1466" i="30"/>
  <c r="DQ1466" i="30"/>
  <c r="DR1466" i="30"/>
  <c r="DS1466" i="30"/>
  <c r="DT1466" i="30"/>
  <c r="DU1466" i="30"/>
  <c r="DV1466" i="30"/>
  <c r="DW1466" i="30"/>
  <c r="DX1466" i="30"/>
  <c r="DY1466" i="30"/>
  <c r="DZ1466" i="30"/>
  <c r="EA1466" i="30"/>
  <c r="EB1466" i="30"/>
  <c r="EC1466" i="30"/>
  <c r="ED1466" i="30"/>
  <c r="EE1466" i="30"/>
  <c r="EF1466" i="30"/>
  <c r="EG1466" i="30"/>
  <c r="EH1466" i="30"/>
  <c r="EI1466" i="30"/>
  <c r="EJ1466" i="30"/>
  <c r="EK1466" i="30"/>
  <c r="EL1466" i="30"/>
  <c r="CK1467" i="30"/>
  <c r="CL1467" i="30"/>
  <c r="CM1467" i="30"/>
  <c r="CN1467" i="30"/>
  <c r="CO1467" i="30"/>
  <c r="CP1467" i="30"/>
  <c r="CQ1467" i="30"/>
  <c r="CR1467" i="30"/>
  <c r="CS1467" i="30"/>
  <c r="CT1467" i="30"/>
  <c r="CU1467" i="30"/>
  <c r="CV1467" i="30"/>
  <c r="CW1467" i="30"/>
  <c r="CX1467" i="30"/>
  <c r="CY1467" i="30"/>
  <c r="CZ1467" i="30"/>
  <c r="DA1467" i="30"/>
  <c r="DB1467" i="30"/>
  <c r="DC1467" i="30"/>
  <c r="DD1467" i="30"/>
  <c r="DE1467" i="30"/>
  <c r="DF1467" i="30"/>
  <c r="DG1467" i="30"/>
  <c r="DH1467" i="30"/>
  <c r="DI1467" i="30"/>
  <c r="DJ1467" i="30"/>
  <c r="DK1467" i="30"/>
  <c r="DL1467" i="30"/>
  <c r="DM1467" i="30"/>
  <c r="DN1467" i="30"/>
  <c r="DO1467" i="30"/>
  <c r="DP1467" i="30"/>
  <c r="DQ1467" i="30"/>
  <c r="DR1467" i="30"/>
  <c r="DS1467" i="30"/>
  <c r="DT1467" i="30"/>
  <c r="DU1467" i="30"/>
  <c r="DV1467" i="30"/>
  <c r="DW1467" i="30"/>
  <c r="DX1467" i="30"/>
  <c r="DY1467" i="30"/>
  <c r="DZ1467" i="30"/>
  <c r="EA1467" i="30"/>
  <c r="EB1467" i="30"/>
  <c r="EC1467" i="30"/>
  <c r="ED1467" i="30"/>
  <c r="EE1467" i="30"/>
  <c r="EF1467" i="30"/>
  <c r="EG1467" i="30"/>
  <c r="EH1467" i="30"/>
  <c r="EI1467" i="30"/>
  <c r="EJ1467" i="30"/>
  <c r="EK1467" i="30"/>
  <c r="EL1467" i="30"/>
  <c r="CK1468" i="30"/>
  <c r="CL1468" i="30"/>
  <c r="CM1468" i="30"/>
  <c r="CN1468" i="30"/>
  <c r="CO1468" i="30"/>
  <c r="CP1468" i="30"/>
  <c r="CQ1468" i="30"/>
  <c r="CR1468" i="30"/>
  <c r="CS1468" i="30"/>
  <c r="CT1468" i="30"/>
  <c r="CU1468" i="30"/>
  <c r="CV1468" i="30"/>
  <c r="CW1468" i="30"/>
  <c r="CX1468" i="30"/>
  <c r="CY1468" i="30"/>
  <c r="CZ1468" i="30"/>
  <c r="DA1468" i="30"/>
  <c r="DB1468" i="30"/>
  <c r="DC1468" i="30"/>
  <c r="DD1468" i="30"/>
  <c r="DE1468" i="30"/>
  <c r="DF1468" i="30"/>
  <c r="DG1468" i="30"/>
  <c r="DH1468" i="30"/>
  <c r="DI1468" i="30"/>
  <c r="DJ1468" i="30"/>
  <c r="DK1468" i="30"/>
  <c r="DL1468" i="30"/>
  <c r="DM1468" i="30"/>
  <c r="DN1468" i="30"/>
  <c r="DO1468" i="30"/>
  <c r="DP1468" i="30"/>
  <c r="DQ1468" i="30"/>
  <c r="DR1468" i="30"/>
  <c r="DS1468" i="30"/>
  <c r="DT1468" i="30"/>
  <c r="DU1468" i="30"/>
  <c r="DV1468" i="30"/>
  <c r="DW1468" i="30"/>
  <c r="DX1468" i="30"/>
  <c r="DY1468" i="30"/>
  <c r="DZ1468" i="30"/>
  <c r="EA1468" i="30"/>
  <c r="EB1468" i="30"/>
  <c r="EC1468" i="30"/>
  <c r="ED1468" i="30"/>
  <c r="EE1468" i="30"/>
  <c r="EF1468" i="30"/>
  <c r="EG1468" i="30"/>
  <c r="EH1468" i="30"/>
  <c r="EI1468" i="30"/>
  <c r="EJ1468" i="30"/>
  <c r="EK1468" i="30"/>
  <c r="EL1468" i="30"/>
  <c r="CK1469" i="30"/>
  <c r="CL1469" i="30"/>
  <c r="CM1469" i="30"/>
  <c r="CN1469" i="30"/>
  <c r="CO1469" i="30"/>
  <c r="CP1469" i="30"/>
  <c r="CQ1469" i="30"/>
  <c r="CR1469" i="30"/>
  <c r="CS1469" i="30"/>
  <c r="CT1469" i="30"/>
  <c r="CU1469" i="30"/>
  <c r="CV1469" i="30"/>
  <c r="CW1469" i="30"/>
  <c r="CX1469" i="30"/>
  <c r="CY1469" i="30"/>
  <c r="CZ1469" i="30"/>
  <c r="DA1469" i="30"/>
  <c r="DB1469" i="30"/>
  <c r="DC1469" i="30"/>
  <c r="DD1469" i="30"/>
  <c r="DE1469" i="30"/>
  <c r="DF1469" i="30"/>
  <c r="DG1469" i="30"/>
  <c r="DH1469" i="30"/>
  <c r="DI1469" i="30"/>
  <c r="DJ1469" i="30"/>
  <c r="DK1469" i="30"/>
  <c r="DL1469" i="30"/>
  <c r="DM1469" i="30"/>
  <c r="DN1469" i="30"/>
  <c r="DO1469" i="30"/>
  <c r="DP1469" i="30"/>
  <c r="DQ1469" i="30"/>
  <c r="DR1469" i="30"/>
  <c r="DS1469" i="30"/>
  <c r="DT1469" i="30"/>
  <c r="DU1469" i="30"/>
  <c r="DV1469" i="30"/>
  <c r="DW1469" i="30"/>
  <c r="DX1469" i="30"/>
  <c r="DY1469" i="30"/>
  <c r="DZ1469" i="30"/>
  <c r="EA1469" i="30"/>
  <c r="EB1469" i="30"/>
  <c r="EC1469" i="30"/>
  <c r="ED1469" i="30"/>
  <c r="EE1469" i="30"/>
  <c r="EF1469" i="30"/>
  <c r="EG1469" i="30"/>
  <c r="EH1469" i="30"/>
  <c r="EI1469" i="30"/>
  <c r="EJ1469" i="30"/>
  <c r="EK1469" i="30"/>
  <c r="EL1469" i="30"/>
  <c r="CK1470" i="30"/>
  <c r="CL1470" i="30"/>
  <c r="CM1470" i="30"/>
  <c r="CN1470" i="30"/>
  <c r="CO1470" i="30"/>
  <c r="CP1470" i="30"/>
  <c r="CQ1470" i="30"/>
  <c r="CR1470" i="30"/>
  <c r="CS1470" i="30"/>
  <c r="CT1470" i="30"/>
  <c r="CU1470" i="30"/>
  <c r="CV1470" i="30"/>
  <c r="CW1470" i="30"/>
  <c r="CX1470" i="30"/>
  <c r="CY1470" i="30"/>
  <c r="CZ1470" i="30"/>
  <c r="DA1470" i="30"/>
  <c r="DB1470" i="30"/>
  <c r="DC1470" i="30"/>
  <c r="DD1470" i="30"/>
  <c r="DE1470" i="30"/>
  <c r="DF1470" i="30"/>
  <c r="DG1470" i="30"/>
  <c r="DH1470" i="30"/>
  <c r="DI1470" i="30"/>
  <c r="DJ1470" i="30"/>
  <c r="DK1470" i="30"/>
  <c r="DL1470" i="30"/>
  <c r="DM1470" i="30"/>
  <c r="DN1470" i="30"/>
  <c r="DO1470" i="30"/>
  <c r="DP1470" i="30"/>
  <c r="DQ1470" i="30"/>
  <c r="DR1470" i="30"/>
  <c r="DS1470" i="30"/>
  <c r="DT1470" i="30"/>
  <c r="DU1470" i="30"/>
  <c r="DV1470" i="30"/>
  <c r="DW1470" i="30"/>
  <c r="DX1470" i="30"/>
  <c r="DY1470" i="30"/>
  <c r="DZ1470" i="30"/>
  <c r="EA1470" i="30"/>
  <c r="EB1470" i="30"/>
  <c r="EC1470" i="30"/>
  <c r="ED1470" i="30"/>
  <c r="EE1470" i="30"/>
  <c r="EF1470" i="30"/>
  <c r="EG1470" i="30"/>
  <c r="EH1470" i="30"/>
  <c r="EI1470" i="30"/>
  <c r="EJ1470" i="30"/>
  <c r="EK1470" i="30"/>
  <c r="EL1470" i="30"/>
  <c r="CK1471" i="30"/>
  <c r="CL1471" i="30"/>
  <c r="CM1471" i="30"/>
  <c r="CN1471" i="30"/>
  <c r="CO1471" i="30"/>
  <c r="CP1471" i="30"/>
  <c r="CQ1471" i="30"/>
  <c r="CR1471" i="30"/>
  <c r="CS1471" i="30"/>
  <c r="CT1471" i="30"/>
  <c r="CU1471" i="30"/>
  <c r="CV1471" i="30"/>
  <c r="CW1471" i="30"/>
  <c r="CX1471" i="30"/>
  <c r="CY1471" i="30"/>
  <c r="CZ1471" i="30"/>
  <c r="DA1471" i="30"/>
  <c r="DB1471" i="30"/>
  <c r="DC1471" i="30"/>
  <c r="DD1471" i="30"/>
  <c r="DE1471" i="30"/>
  <c r="DF1471" i="30"/>
  <c r="DG1471" i="30"/>
  <c r="DH1471" i="30"/>
  <c r="DI1471" i="30"/>
  <c r="DJ1471" i="30"/>
  <c r="DK1471" i="30"/>
  <c r="DL1471" i="30"/>
  <c r="DM1471" i="30"/>
  <c r="DN1471" i="30"/>
  <c r="DO1471" i="30"/>
  <c r="DP1471" i="30"/>
  <c r="DQ1471" i="30"/>
  <c r="DR1471" i="30"/>
  <c r="DS1471" i="30"/>
  <c r="DT1471" i="30"/>
  <c r="DU1471" i="30"/>
  <c r="DV1471" i="30"/>
  <c r="DW1471" i="30"/>
  <c r="DX1471" i="30"/>
  <c r="DY1471" i="30"/>
  <c r="DZ1471" i="30"/>
  <c r="EA1471" i="30"/>
  <c r="EB1471" i="30"/>
  <c r="EC1471" i="30"/>
  <c r="ED1471" i="30"/>
  <c r="EE1471" i="30"/>
  <c r="EF1471" i="30"/>
  <c r="EG1471" i="30"/>
  <c r="EH1471" i="30"/>
  <c r="EI1471" i="30"/>
  <c r="EJ1471" i="30"/>
  <c r="EK1471" i="30"/>
  <c r="EL1471" i="30"/>
  <c r="CK1472" i="30"/>
  <c r="CL1472" i="30"/>
  <c r="CM1472" i="30"/>
  <c r="CN1472" i="30"/>
  <c r="CO1472" i="30"/>
  <c r="CP1472" i="30"/>
  <c r="CQ1472" i="30"/>
  <c r="CR1472" i="30"/>
  <c r="CS1472" i="30"/>
  <c r="CT1472" i="30"/>
  <c r="CU1472" i="30"/>
  <c r="CV1472" i="30"/>
  <c r="CW1472" i="30"/>
  <c r="CX1472" i="30"/>
  <c r="CY1472" i="30"/>
  <c r="CZ1472" i="30"/>
  <c r="DA1472" i="30"/>
  <c r="DB1472" i="30"/>
  <c r="DC1472" i="30"/>
  <c r="DD1472" i="30"/>
  <c r="DE1472" i="30"/>
  <c r="DF1472" i="30"/>
  <c r="DG1472" i="30"/>
  <c r="DH1472" i="30"/>
  <c r="DI1472" i="30"/>
  <c r="DJ1472" i="30"/>
  <c r="DK1472" i="30"/>
  <c r="DL1472" i="30"/>
  <c r="DM1472" i="30"/>
  <c r="DN1472" i="30"/>
  <c r="DO1472" i="30"/>
  <c r="DP1472" i="30"/>
  <c r="DQ1472" i="30"/>
  <c r="DR1472" i="30"/>
  <c r="DS1472" i="30"/>
  <c r="DT1472" i="30"/>
  <c r="DU1472" i="30"/>
  <c r="DV1472" i="30"/>
  <c r="DW1472" i="30"/>
  <c r="DX1472" i="30"/>
  <c r="DY1472" i="30"/>
  <c r="DZ1472" i="30"/>
  <c r="EA1472" i="30"/>
  <c r="EB1472" i="30"/>
  <c r="EC1472" i="30"/>
  <c r="ED1472" i="30"/>
  <c r="EE1472" i="30"/>
  <c r="EF1472" i="30"/>
  <c r="EG1472" i="30"/>
  <c r="EH1472" i="30"/>
  <c r="EI1472" i="30"/>
  <c r="EJ1472" i="30"/>
  <c r="EK1472" i="30"/>
  <c r="EL1472" i="30"/>
  <c r="CK1473" i="30"/>
  <c r="CL1473" i="30"/>
  <c r="CM1473" i="30"/>
  <c r="CN1473" i="30"/>
  <c r="CO1473" i="30"/>
  <c r="CP1473" i="30"/>
  <c r="CQ1473" i="30"/>
  <c r="CR1473" i="30"/>
  <c r="CS1473" i="30"/>
  <c r="CT1473" i="30"/>
  <c r="CU1473" i="30"/>
  <c r="CV1473" i="30"/>
  <c r="CW1473" i="30"/>
  <c r="CX1473" i="30"/>
  <c r="CY1473" i="30"/>
  <c r="CZ1473" i="30"/>
  <c r="DA1473" i="30"/>
  <c r="DB1473" i="30"/>
  <c r="DC1473" i="30"/>
  <c r="DD1473" i="30"/>
  <c r="DE1473" i="30"/>
  <c r="DF1473" i="30"/>
  <c r="DG1473" i="30"/>
  <c r="DH1473" i="30"/>
  <c r="DI1473" i="30"/>
  <c r="DJ1473" i="30"/>
  <c r="DK1473" i="30"/>
  <c r="DL1473" i="30"/>
  <c r="DM1473" i="30"/>
  <c r="DN1473" i="30"/>
  <c r="DO1473" i="30"/>
  <c r="DP1473" i="30"/>
  <c r="DQ1473" i="30"/>
  <c r="DR1473" i="30"/>
  <c r="DS1473" i="30"/>
  <c r="DT1473" i="30"/>
  <c r="DU1473" i="30"/>
  <c r="DV1473" i="30"/>
  <c r="DW1473" i="30"/>
  <c r="DX1473" i="30"/>
  <c r="DY1473" i="30"/>
  <c r="DZ1473" i="30"/>
  <c r="EA1473" i="30"/>
  <c r="EB1473" i="30"/>
  <c r="EC1473" i="30"/>
  <c r="ED1473" i="30"/>
  <c r="EE1473" i="30"/>
  <c r="EF1473" i="30"/>
  <c r="EG1473" i="30"/>
  <c r="EH1473" i="30"/>
  <c r="EI1473" i="30"/>
  <c r="EJ1473" i="30"/>
  <c r="EK1473" i="30"/>
  <c r="EL1473" i="30"/>
  <c r="CK1474" i="30"/>
  <c r="CL1474" i="30"/>
  <c r="CM1474" i="30"/>
  <c r="CN1474" i="30"/>
  <c r="CO1474" i="30"/>
  <c r="CP1474" i="30"/>
  <c r="CQ1474" i="30"/>
  <c r="CR1474" i="30"/>
  <c r="CS1474" i="30"/>
  <c r="CT1474" i="30"/>
  <c r="CU1474" i="30"/>
  <c r="CV1474" i="30"/>
  <c r="CW1474" i="30"/>
  <c r="CX1474" i="30"/>
  <c r="CY1474" i="30"/>
  <c r="CZ1474" i="30"/>
  <c r="DA1474" i="30"/>
  <c r="DB1474" i="30"/>
  <c r="DC1474" i="30"/>
  <c r="DD1474" i="30"/>
  <c r="DE1474" i="30"/>
  <c r="DF1474" i="30"/>
  <c r="DG1474" i="30"/>
  <c r="DH1474" i="30"/>
  <c r="DI1474" i="30"/>
  <c r="DJ1474" i="30"/>
  <c r="DK1474" i="30"/>
  <c r="DL1474" i="30"/>
  <c r="DM1474" i="30"/>
  <c r="DN1474" i="30"/>
  <c r="DO1474" i="30"/>
  <c r="DP1474" i="30"/>
  <c r="DQ1474" i="30"/>
  <c r="DR1474" i="30"/>
  <c r="DS1474" i="30"/>
  <c r="DT1474" i="30"/>
  <c r="DU1474" i="30"/>
  <c r="DV1474" i="30"/>
  <c r="DW1474" i="30"/>
  <c r="DX1474" i="30"/>
  <c r="DY1474" i="30"/>
  <c r="DZ1474" i="30"/>
  <c r="EA1474" i="30"/>
  <c r="EB1474" i="30"/>
  <c r="EC1474" i="30"/>
  <c r="ED1474" i="30"/>
  <c r="EE1474" i="30"/>
  <c r="EF1474" i="30"/>
  <c r="EG1474" i="30"/>
  <c r="EH1474" i="30"/>
  <c r="EI1474" i="30"/>
  <c r="EJ1474" i="30"/>
  <c r="EK1474" i="30"/>
  <c r="EL1474" i="30"/>
  <c r="CK1475" i="30"/>
  <c r="CL1475" i="30"/>
  <c r="CM1475" i="30"/>
  <c r="CN1475" i="30"/>
  <c r="CO1475" i="30"/>
  <c r="CP1475" i="30"/>
  <c r="CQ1475" i="30"/>
  <c r="CR1475" i="30"/>
  <c r="CS1475" i="30"/>
  <c r="CT1475" i="30"/>
  <c r="CU1475" i="30"/>
  <c r="CV1475" i="30"/>
  <c r="CW1475" i="30"/>
  <c r="CX1475" i="30"/>
  <c r="CY1475" i="30"/>
  <c r="CZ1475" i="30"/>
  <c r="DA1475" i="30"/>
  <c r="DB1475" i="30"/>
  <c r="DC1475" i="30"/>
  <c r="DD1475" i="30"/>
  <c r="DE1475" i="30"/>
  <c r="DF1475" i="30"/>
  <c r="DG1475" i="30"/>
  <c r="DH1475" i="30"/>
  <c r="DI1475" i="30"/>
  <c r="DJ1475" i="30"/>
  <c r="DK1475" i="30"/>
  <c r="DL1475" i="30"/>
  <c r="DM1475" i="30"/>
  <c r="DN1475" i="30"/>
  <c r="DO1475" i="30"/>
  <c r="DP1475" i="30"/>
  <c r="DQ1475" i="30"/>
  <c r="DR1475" i="30"/>
  <c r="DS1475" i="30"/>
  <c r="DT1475" i="30"/>
  <c r="DU1475" i="30"/>
  <c r="DV1475" i="30"/>
  <c r="DW1475" i="30"/>
  <c r="DX1475" i="30"/>
  <c r="DY1475" i="30"/>
  <c r="DZ1475" i="30"/>
  <c r="EA1475" i="30"/>
  <c r="EB1475" i="30"/>
  <c r="EC1475" i="30"/>
  <c r="ED1475" i="30"/>
  <c r="EE1475" i="30"/>
  <c r="EF1475" i="30"/>
  <c r="EG1475" i="30"/>
  <c r="EH1475" i="30"/>
  <c r="EI1475" i="30"/>
  <c r="EJ1475" i="30"/>
  <c r="EK1475" i="30"/>
  <c r="EL1475" i="30"/>
  <c r="CK1476" i="30"/>
  <c r="CL1476" i="30"/>
  <c r="CM1476" i="30"/>
  <c r="CN1476" i="30"/>
  <c r="CO1476" i="30"/>
  <c r="CP1476" i="30"/>
  <c r="CQ1476" i="30"/>
  <c r="CR1476" i="30"/>
  <c r="CS1476" i="30"/>
  <c r="CT1476" i="30"/>
  <c r="CU1476" i="30"/>
  <c r="CV1476" i="30"/>
  <c r="CW1476" i="30"/>
  <c r="CX1476" i="30"/>
  <c r="CY1476" i="30"/>
  <c r="CZ1476" i="30"/>
  <c r="DA1476" i="30"/>
  <c r="DB1476" i="30"/>
  <c r="DC1476" i="30"/>
  <c r="DD1476" i="30"/>
  <c r="DE1476" i="30"/>
  <c r="DF1476" i="30"/>
  <c r="DG1476" i="30"/>
  <c r="DH1476" i="30"/>
  <c r="DI1476" i="30"/>
  <c r="DJ1476" i="30"/>
  <c r="DK1476" i="30"/>
  <c r="DL1476" i="30"/>
  <c r="DM1476" i="30"/>
  <c r="DN1476" i="30"/>
  <c r="DO1476" i="30"/>
  <c r="DP1476" i="30"/>
  <c r="DQ1476" i="30"/>
  <c r="DR1476" i="30"/>
  <c r="DS1476" i="30"/>
  <c r="DT1476" i="30"/>
  <c r="DU1476" i="30"/>
  <c r="DV1476" i="30"/>
  <c r="DW1476" i="30"/>
  <c r="DX1476" i="30"/>
  <c r="DY1476" i="30"/>
  <c r="DZ1476" i="30"/>
  <c r="EA1476" i="30"/>
  <c r="EB1476" i="30"/>
  <c r="EC1476" i="30"/>
  <c r="ED1476" i="30"/>
  <c r="EE1476" i="30"/>
  <c r="EF1476" i="30"/>
  <c r="EG1476" i="30"/>
  <c r="EH1476" i="30"/>
  <c r="EI1476" i="30"/>
  <c r="EJ1476" i="30"/>
  <c r="EK1476" i="30"/>
  <c r="EL1476" i="30"/>
  <c r="CK1477" i="30"/>
  <c r="CL1477" i="30"/>
  <c r="CM1477" i="30"/>
  <c r="CN1477" i="30"/>
  <c r="CO1477" i="30"/>
  <c r="CP1477" i="30"/>
  <c r="CQ1477" i="30"/>
  <c r="CR1477" i="30"/>
  <c r="CS1477" i="30"/>
  <c r="CT1477" i="30"/>
  <c r="CU1477" i="30"/>
  <c r="CV1477" i="30"/>
  <c r="CW1477" i="30"/>
  <c r="CX1477" i="30"/>
  <c r="CY1477" i="30"/>
  <c r="CZ1477" i="30"/>
  <c r="DA1477" i="30"/>
  <c r="DB1477" i="30"/>
  <c r="DC1477" i="30"/>
  <c r="DD1477" i="30"/>
  <c r="DE1477" i="30"/>
  <c r="DF1477" i="30"/>
  <c r="DG1477" i="30"/>
  <c r="DH1477" i="30"/>
  <c r="DI1477" i="30"/>
  <c r="DJ1477" i="30"/>
  <c r="DK1477" i="30"/>
  <c r="DL1477" i="30"/>
  <c r="DM1477" i="30"/>
  <c r="DN1477" i="30"/>
  <c r="DO1477" i="30"/>
  <c r="DP1477" i="30"/>
  <c r="DQ1477" i="30"/>
  <c r="DR1477" i="30"/>
  <c r="DS1477" i="30"/>
  <c r="DT1477" i="30"/>
  <c r="DU1477" i="30"/>
  <c r="DV1477" i="30"/>
  <c r="DW1477" i="30"/>
  <c r="DX1477" i="30"/>
  <c r="DY1477" i="30"/>
  <c r="DZ1477" i="30"/>
  <c r="EA1477" i="30"/>
  <c r="EB1477" i="30"/>
  <c r="EC1477" i="30"/>
  <c r="ED1477" i="30"/>
  <c r="EE1477" i="30"/>
  <c r="EF1477" i="30"/>
  <c r="EG1477" i="30"/>
  <c r="EH1477" i="30"/>
  <c r="EI1477" i="30"/>
  <c r="EJ1477" i="30"/>
  <c r="EK1477" i="30"/>
  <c r="EL1477" i="30"/>
  <c r="CK1478" i="30"/>
  <c r="CL1478" i="30"/>
  <c r="CM1478" i="30"/>
  <c r="CN1478" i="30"/>
  <c r="CO1478" i="30"/>
  <c r="CP1478" i="30"/>
  <c r="CQ1478" i="30"/>
  <c r="CR1478" i="30"/>
  <c r="CS1478" i="30"/>
  <c r="CT1478" i="30"/>
  <c r="CU1478" i="30"/>
  <c r="CV1478" i="30"/>
  <c r="CW1478" i="30"/>
  <c r="CX1478" i="30"/>
  <c r="CY1478" i="30"/>
  <c r="CZ1478" i="30"/>
  <c r="DA1478" i="30"/>
  <c r="DB1478" i="30"/>
  <c r="DC1478" i="30"/>
  <c r="DD1478" i="30"/>
  <c r="DE1478" i="30"/>
  <c r="DF1478" i="30"/>
  <c r="DG1478" i="30"/>
  <c r="DH1478" i="30"/>
  <c r="DI1478" i="30"/>
  <c r="DJ1478" i="30"/>
  <c r="DK1478" i="30"/>
  <c r="DL1478" i="30"/>
  <c r="DM1478" i="30"/>
  <c r="DN1478" i="30"/>
  <c r="DO1478" i="30"/>
  <c r="DP1478" i="30"/>
  <c r="DQ1478" i="30"/>
  <c r="DR1478" i="30"/>
  <c r="DS1478" i="30"/>
  <c r="DT1478" i="30"/>
  <c r="DU1478" i="30"/>
  <c r="DV1478" i="30"/>
  <c r="DW1478" i="30"/>
  <c r="DX1478" i="30"/>
  <c r="DY1478" i="30"/>
  <c r="DZ1478" i="30"/>
  <c r="EA1478" i="30"/>
  <c r="EB1478" i="30"/>
  <c r="EC1478" i="30"/>
  <c r="ED1478" i="30"/>
  <c r="EE1478" i="30"/>
  <c r="EF1478" i="30"/>
  <c r="EG1478" i="30"/>
  <c r="EH1478" i="30"/>
  <c r="EI1478" i="30"/>
  <c r="EJ1478" i="30"/>
  <c r="EK1478" i="30"/>
  <c r="EL1478" i="30"/>
  <c r="CK1479" i="30"/>
  <c r="CL1479" i="30"/>
  <c r="CM1479" i="30"/>
  <c r="CN1479" i="30"/>
  <c r="CO1479" i="30"/>
  <c r="CP1479" i="30"/>
  <c r="CQ1479" i="30"/>
  <c r="CR1479" i="30"/>
  <c r="CS1479" i="30"/>
  <c r="CT1479" i="30"/>
  <c r="CU1479" i="30"/>
  <c r="CV1479" i="30"/>
  <c r="CW1479" i="30"/>
  <c r="CX1479" i="30"/>
  <c r="CY1479" i="30"/>
  <c r="CZ1479" i="30"/>
  <c r="DA1479" i="30"/>
  <c r="DB1479" i="30"/>
  <c r="DC1479" i="30"/>
  <c r="DD1479" i="30"/>
  <c r="DE1479" i="30"/>
  <c r="DF1479" i="30"/>
  <c r="DG1479" i="30"/>
  <c r="DH1479" i="30"/>
  <c r="DI1479" i="30"/>
  <c r="DJ1479" i="30"/>
  <c r="DK1479" i="30"/>
  <c r="DL1479" i="30"/>
  <c r="DM1479" i="30"/>
  <c r="DN1479" i="30"/>
  <c r="DO1479" i="30"/>
  <c r="DP1479" i="30"/>
  <c r="DQ1479" i="30"/>
  <c r="DR1479" i="30"/>
  <c r="DS1479" i="30"/>
  <c r="DT1479" i="30"/>
  <c r="DU1479" i="30"/>
  <c r="DV1479" i="30"/>
  <c r="DW1479" i="30"/>
  <c r="DX1479" i="30"/>
  <c r="DY1479" i="30"/>
  <c r="DZ1479" i="30"/>
  <c r="EA1479" i="30"/>
  <c r="EB1479" i="30"/>
  <c r="EC1479" i="30"/>
  <c r="ED1479" i="30"/>
  <c r="EE1479" i="30"/>
  <c r="EF1479" i="30"/>
  <c r="EG1479" i="30"/>
  <c r="EH1479" i="30"/>
  <c r="EI1479" i="30"/>
  <c r="EJ1479" i="30"/>
  <c r="EK1479" i="30"/>
  <c r="EL1479" i="30"/>
  <c r="CK1480" i="30"/>
  <c r="CL1480" i="30"/>
  <c r="CM1480" i="30"/>
  <c r="CN1480" i="30"/>
  <c r="CO1480" i="30"/>
  <c r="CP1480" i="30"/>
  <c r="CQ1480" i="30"/>
  <c r="CR1480" i="30"/>
  <c r="CS1480" i="30"/>
  <c r="CT1480" i="30"/>
  <c r="CU1480" i="30"/>
  <c r="CV1480" i="30"/>
  <c r="CW1480" i="30"/>
  <c r="CX1480" i="30"/>
  <c r="CY1480" i="30"/>
  <c r="CZ1480" i="30"/>
  <c r="DA1480" i="30"/>
  <c r="DB1480" i="30"/>
  <c r="DC1480" i="30"/>
  <c r="DD1480" i="30"/>
  <c r="DE1480" i="30"/>
  <c r="DF1480" i="30"/>
  <c r="DG1480" i="30"/>
  <c r="DH1480" i="30"/>
  <c r="DI1480" i="30"/>
  <c r="DJ1480" i="30"/>
  <c r="DK1480" i="30"/>
  <c r="DL1480" i="30"/>
  <c r="DM1480" i="30"/>
  <c r="DN1480" i="30"/>
  <c r="DO1480" i="30"/>
  <c r="DP1480" i="30"/>
  <c r="DQ1480" i="30"/>
  <c r="DR1480" i="30"/>
  <c r="DS1480" i="30"/>
  <c r="DT1480" i="30"/>
  <c r="DU1480" i="30"/>
  <c r="DV1480" i="30"/>
  <c r="DW1480" i="30"/>
  <c r="DX1480" i="30"/>
  <c r="DY1480" i="30"/>
  <c r="DZ1480" i="30"/>
  <c r="EA1480" i="30"/>
  <c r="EB1480" i="30"/>
  <c r="EC1480" i="30"/>
  <c r="ED1480" i="30"/>
  <c r="EE1480" i="30"/>
  <c r="EF1480" i="30"/>
  <c r="EG1480" i="30"/>
  <c r="EH1480" i="30"/>
  <c r="EI1480" i="30"/>
  <c r="EJ1480" i="30"/>
  <c r="EK1480" i="30"/>
  <c r="EL1480" i="30"/>
  <c r="CK1481" i="30"/>
  <c r="CL1481" i="30"/>
  <c r="CM1481" i="30"/>
  <c r="CN1481" i="30"/>
  <c r="CO1481" i="30"/>
  <c r="CP1481" i="30"/>
  <c r="CQ1481" i="30"/>
  <c r="CR1481" i="30"/>
  <c r="CS1481" i="30"/>
  <c r="CT1481" i="30"/>
  <c r="CU1481" i="30"/>
  <c r="CV1481" i="30"/>
  <c r="CW1481" i="30"/>
  <c r="CX1481" i="30"/>
  <c r="CY1481" i="30"/>
  <c r="CZ1481" i="30"/>
  <c r="DA1481" i="30"/>
  <c r="DB1481" i="30"/>
  <c r="DC1481" i="30"/>
  <c r="DD1481" i="30"/>
  <c r="DE1481" i="30"/>
  <c r="DF1481" i="30"/>
  <c r="DG1481" i="30"/>
  <c r="DH1481" i="30"/>
  <c r="DI1481" i="30"/>
  <c r="DJ1481" i="30"/>
  <c r="DK1481" i="30"/>
  <c r="DL1481" i="30"/>
  <c r="DM1481" i="30"/>
  <c r="DN1481" i="30"/>
  <c r="DO1481" i="30"/>
  <c r="DP1481" i="30"/>
  <c r="DQ1481" i="30"/>
  <c r="DR1481" i="30"/>
  <c r="DS1481" i="30"/>
  <c r="DT1481" i="30"/>
  <c r="DU1481" i="30"/>
  <c r="DV1481" i="30"/>
  <c r="DW1481" i="30"/>
  <c r="DX1481" i="30"/>
  <c r="DY1481" i="30"/>
  <c r="DZ1481" i="30"/>
  <c r="EA1481" i="30"/>
  <c r="EB1481" i="30"/>
  <c r="EC1481" i="30"/>
  <c r="ED1481" i="30"/>
  <c r="EE1481" i="30"/>
  <c r="EF1481" i="30"/>
  <c r="EG1481" i="30"/>
  <c r="EH1481" i="30"/>
  <c r="EI1481" i="30"/>
  <c r="EJ1481" i="30"/>
  <c r="EK1481" i="30"/>
  <c r="EL1481" i="30"/>
  <c r="CK1482" i="30"/>
  <c r="CL1482" i="30"/>
  <c r="CM1482" i="30"/>
  <c r="CN1482" i="30"/>
  <c r="CO1482" i="30"/>
  <c r="CP1482" i="30"/>
  <c r="CQ1482" i="30"/>
  <c r="CR1482" i="30"/>
  <c r="CS1482" i="30"/>
  <c r="CT1482" i="30"/>
  <c r="CU1482" i="30"/>
  <c r="CV1482" i="30"/>
  <c r="CW1482" i="30"/>
  <c r="CX1482" i="30"/>
  <c r="CY1482" i="30"/>
  <c r="CZ1482" i="30"/>
  <c r="DA1482" i="30"/>
  <c r="DB1482" i="30"/>
  <c r="DC1482" i="30"/>
  <c r="DD1482" i="30"/>
  <c r="DE1482" i="30"/>
  <c r="DF1482" i="30"/>
  <c r="DG1482" i="30"/>
  <c r="DH1482" i="30"/>
  <c r="DI1482" i="30"/>
  <c r="DJ1482" i="30"/>
  <c r="DK1482" i="30"/>
  <c r="DL1482" i="30"/>
  <c r="DM1482" i="30"/>
  <c r="DN1482" i="30"/>
  <c r="DO1482" i="30"/>
  <c r="DP1482" i="30"/>
  <c r="DQ1482" i="30"/>
  <c r="DR1482" i="30"/>
  <c r="DS1482" i="30"/>
  <c r="DT1482" i="30"/>
  <c r="DU1482" i="30"/>
  <c r="DV1482" i="30"/>
  <c r="DW1482" i="30"/>
  <c r="DX1482" i="30"/>
  <c r="DY1482" i="30"/>
  <c r="DZ1482" i="30"/>
  <c r="EA1482" i="30"/>
  <c r="EB1482" i="30"/>
  <c r="EC1482" i="30"/>
  <c r="ED1482" i="30"/>
  <c r="EE1482" i="30"/>
  <c r="EF1482" i="30"/>
  <c r="EG1482" i="30"/>
  <c r="EH1482" i="30"/>
  <c r="EI1482" i="30"/>
  <c r="EJ1482" i="30"/>
  <c r="EK1482" i="30"/>
  <c r="EL1482" i="30"/>
  <c r="CK1483" i="30"/>
  <c r="CL1483" i="30"/>
  <c r="CM1483" i="30"/>
  <c r="CN1483" i="30"/>
  <c r="CO1483" i="30"/>
  <c r="CP1483" i="30"/>
  <c r="CQ1483" i="30"/>
  <c r="CR1483" i="30"/>
  <c r="CS1483" i="30"/>
  <c r="CT1483" i="30"/>
  <c r="CU1483" i="30"/>
  <c r="CV1483" i="30"/>
  <c r="CW1483" i="30"/>
  <c r="CX1483" i="30"/>
  <c r="CY1483" i="30"/>
  <c r="CZ1483" i="30"/>
  <c r="DA1483" i="30"/>
  <c r="DB1483" i="30"/>
  <c r="DC1483" i="30"/>
  <c r="DD1483" i="30"/>
  <c r="DE1483" i="30"/>
  <c r="DF1483" i="30"/>
  <c r="DG1483" i="30"/>
  <c r="DH1483" i="30"/>
  <c r="DI1483" i="30"/>
  <c r="DJ1483" i="30"/>
  <c r="DK1483" i="30"/>
  <c r="DL1483" i="30"/>
  <c r="DM1483" i="30"/>
  <c r="DN1483" i="30"/>
  <c r="DO1483" i="30"/>
  <c r="DP1483" i="30"/>
  <c r="DQ1483" i="30"/>
  <c r="DR1483" i="30"/>
  <c r="DS1483" i="30"/>
  <c r="DT1483" i="30"/>
  <c r="DU1483" i="30"/>
  <c r="DV1483" i="30"/>
  <c r="DW1483" i="30"/>
  <c r="DX1483" i="30"/>
  <c r="DY1483" i="30"/>
  <c r="DZ1483" i="30"/>
  <c r="EA1483" i="30"/>
  <c r="EB1483" i="30"/>
  <c r="EC1483" i="30"/>
  <c r="ED1483" i="30"/>
  <c r="EE1483" i="30"/>
  <c r="EF1483" i="30"/>
  <c r="EG1483" i="30"/>
  <c r="EH1483" i="30"/>
  <c r="EI1483" i="30"/>
  <c r="EJ1483" i="30"/>
  <c r="EK1483" i="30"/>
  <c r="EL1483" i="30"/>
  <c r="CK1484" i="30"/>
  <c r="CL1484" i="30"/>
  <c r="CM1484" i="30"/>
  <c r="CN1484" i="30"/>
  <c r="CO1484" i="30"/>
  <c r="CP1484" i="30"/>
  <c r="CQ1484" i="30"/>
  <c r="CR1484" i="30"/>
  <c r="CS1484" i="30"/>
  <c r="CT1484" i="30"/>
  <c r="CU1484" i="30"/>
  <c r="CV1484" i="30"/>
  <c r="CW1484" i="30"/>
  <c r="CX1484" i="30"/>
  <c r="CY1484" i="30"/>
  <c r="CZ1484" i="30"/>
  <c r="DA1484" i="30"/>
  <c r="DB1484" i="30"/>
  <c r="DC1484" i="30"/>
  <c r="DD1484" i="30"/>
  <c r="DE1484" i="30"/>
  <c r="DF1484" i="30"/>
  <c r="DG1484" i="30"/>
  <c r="DH1484" i="30"/>
  <c r="DI1484" i="30"/>
  <c r="DJ1484" i="30"/>
  <c r="DK1484" i="30"/>
  <c r="DL1484" i="30"/>
  <c r="DM1484" i="30"/>
  <c r="DN1484" i="30"/>
  <c r="DO1484" i="30"/>
  <c r="DP1484" i="30"/>
  <c r="DQ1484" i="30"/>
  <c r="DR1484" i="30"/>
  <c r="DS1484" i="30"/>
  <c r="DT1484" i="30"/>
  <c r="DU1484" i="30"/>
  <c r="DV1484" i="30"/>
  <c r="DW1484" i="30"/>
  <c r="DX1484" i="30"/>
  <c r="DY1484" i="30"/>
  <c r="DZ1484" i="30"/>
  <c r="EA1484" i="30"/>
  <c r="EB1484" i="30"/>
  <c r="EC1484" i="30"/>
  <c r="ED1484" i="30"/>
  <c r="EE1484" i="30"/>
  <c r="EF1484" i="30"/>
  <c r="EG1484" i="30"/>
  <c r="EH1484" i="30"/>
  <c r="EI1484" i="30"/>
  <c r="EJ1484" i="30"/>
  <c r="EK1484" i="30"/>
  <c r="EL1484" i="30"/>
  <c r="CK1485" i="30"/>
  <c r="CL1485" i="30"/>
  <c r="CM1485" i="30"/>
  <c r="CN1485" i="30"/>
  <c r="CO1485" i="30"/>
  <c r="CP1485" i="30"/>
  <c r="CQ1485" i="30"/>
  <c r="CR1485" i="30"/>
  <c r="CS1485" i="30"/>
  <c r="CT1485" i="30"/>
  <c r="CU1485" i="30"/>
  <c r="CV1485" i="30"/>
  <c r="CW1485" i="30"/>
  <c r="CX1485" i="30"/>
  <c r="CY1485" i="30"/>
  <c r="CZ1485" i="30"/>
  <c r="DA1485" i="30"/>
  <c r="DB1485" i="30"/>
  <c r="DC1485" i="30"/>
  <c r="DD1485" i="30"/>
  <c r="DE1485" i="30"/>
  <c r="DF1485" i="30"/>
  <c r="DG1485" i="30"/>
  <c r="DH1485" i="30"/>
  <c r="DI1485" i="30"/>
  <c r="DJ1485" i="30"/>
  <c r="DK1485" i="30"/>
  <c r="DL1485" i="30"/>
  <c r="DM1485" i="30"/>
  <c r="DN1485" i="30"/>
  <c r="DO1485" i="30"/>
  <c r="DP1485" i="30"/>
  <c r="DQ1485" i="30"/>
  <c r="DR1485" i="30"/>
  <c r="DS1485" i="30"/>
  <c r="DT1485" i="30"/>
  <c r="DU1485" i="30"/>
  <c r="DV1485" i="30"/>
  <c r="DW1485" i="30"/>
  <c r="DX1485" i="30"/>
  <c r="DY1485" i="30"/>
  <c r="DZ1485" i="30"/>
  <c r="EA1485" i="30"/>
  <c r="EB1485" i="30"/>
  <c r="EC1485" i="30"/>
  <c r="ED1485" i="30"/>
  <c r="EE1485" i="30"/>
  <c r="EF1485" i="30"/>
  <c r="EG1485" i="30"/>
  <c r="EH1485" i="30"/>
  <c r="EI1485" i="30"/>
  <c r="EJ1485" i="30"/>
  <c r="EK1485" i="30"/>
  <c r="EL1485" i="30"/>
  <c r="CK1486" i="30"/>
  <c r="CL1486" i="30"/>
  <c r="CM1486" i="30"/>
  <c r="CN1486" i="30"/>
  <c r="CO1486" i="30"/>
  <c r="CP1486" i="30"/>
  <c r="CQ1486" i="30"/>
  <c r="CR1486" i="30"/>
  <c r="CS1486" i="30"/>
  <c r="CT1486" i="30"/>
  <c r="CU1486" i="30"/>
  <c r="CV1486" i="30"/>
  <c r="CW1486" i="30"/>
  <c r="CX1486" i="30"/>
  <c r="CY1486" i="30"/>
  <c r="CZ1486" i="30"/>
  <c r="DA1486" i="30"/>
  <c r="DB1486" i="30"/>
  <c r="DC1486" i="30"/>
  <c r="DD1486" i="30"/>
  <c r="DE1486" i="30"/>
  <c r="DF1486" i="30"/>
  <c r="DG1486" i="30"/>
  <c r="DH1486" i="30"/>
  <c r="DI1486" i="30"/>
  <c r="DJ1486" i="30"/>
  <c r="DK1486" i="30"/>
  <c r="DL1486" i="30"/>
  <c r="DM1486" i="30"/>
  <c r="DN1486" i="30"/>
  <c r="DO1486" i="30"/>
  <c r="DP1486" i="30"/>
  <c r="DQ1486" i="30"/>
  <c r="DR1486" i="30"/>
  <c r="DS1486" i="30"/>
  <c r="DT1486" i="30"/>
  <c r="DU1486" i="30"/>
  <c r="DV1486" i="30"/>
  <c r="DW1486" i="30"/>
  <c r="DX1486" i="30"/>
  <c r="DY1486" i="30"/>
  <c r="DZ1486" i="30"/>
  <c r="EA1486" i="30"/>
  <c r="EB1486" i="30"/>
  <c r="EC1486" i="30"/>
  <c r="ED1486" i="30"/>
  <c r="EE1486" i="30"/>
  <c r="EF1486" i="30"/>
  <c r="EG1486" i="30"/>
  <c r="EH1486" i="30"/>
  <c r="EI1486" i="30"/>
  <c r="EJ1486" i="30"/>
  <c r="EK1486" i="30"/>
  <c r="EL1486" i="30"/>
  <c r="CK1487" i="30"/>
  <c r="CL1487" i="30"/>
  <c r="CM1487" i="30"/>
  <c r="CN1487" i="30"/>
  <c r="CO1487" i="30"/>
  <c r="CP1487" i="30"/>
  <c r="CQ1487" i="30"/>
  <c r="CR1487" i="30"/>
  <c r="CS1487" i="30"/>
  <c r="CT1487" i="30"/>
  <c r="CU1487" i="30"/>
  <c r="CV1487" i="30"/>
  <c r="CW1487" i="30"/>
  <c r="CX1487" i="30"/>
  <c r="CY1487" i="30"/>
  <c r="CZ1487" i="30"/>
  <c r="DA1487" i="30"/>
  <c r="DB1487" i="30"/>
  <c r="DC1487" i="30"/>
  <c r="DD1487" i="30"/>
  <c r="DE1487" i="30"/>
  <c r="DF1487" i="30"/>
  <c r="DG1487" i="30"/>
  <c r="DH1487" i="30"/>
  <c r="DI1487" i="30"/>
  <c r="DJ1487" i="30"/>
  <c r="DK1487" i="30"/>
  <c r="DL1487" i="30"/>
  <c r="DM1487" i="30"/>
  <c r="DN1487" i="30"/>
  <c r="DO1487" i="30"/>
  <c r="DP1487" i="30"/>
  <c r="DQ1487" i="30"/>
  <c r="DR1487" i="30"/>
  <c r="DS1487" i="30"/>
  <c r="DT1487" i="30"/>
  <c r="DU1487" i="30"/>
  <c r="DV1487" i="30"/>
  <c r="DW1487" i="30"/>
  <c r="DX1487" i="30"/>
  <c r="DY1487" i="30"/>
  <c r="DZ1487" i="30"/>
  <c r="EA1487" i="30"/>
  <c r="EB1487" i="30"/>
  <c r="EC1487" i="30"/>
  <c r="ED1487" i="30"/>
  <c r="EE1487" i="30"/>
  <c r="EF1487" i="30"/>
  <c r="EG1487" i="30"/>
  <c r="EH1487" i="30"/>
  <c r="EI1487" i="30"/>
  <c r="EJ1487" i="30"/>
  <c r="EK1487" i="30"/>
  <c r="EL1487" i="30"/>
  <c r="CK1488" i="30"/>
  <c r="CL1488" i="30"/>
  <c r="CM1488" i="30"/>
  <c r="CN1488" i="30"/>
  <c r="CO1488" i="30"/>
  <c r="CP1488" i="30"/>
  <c r="CQ1488" i="30"/>
  <c r="CR1488" i="30"/>
  <c r="CS1488" i="30"/>
  <c r="CT1488" i="30"/>
  <c r="CU1488" i="30"/>
  <c r="CV1488" i="30"/>
  <c r="CW1488" i="30"/>
  <c r="CX1488" i="30"/>
  <c r="CY1488" i="30"/>
  <c r="CZ1488" i="30"/>
  <c r="DA1488" i="30"/>
  <c r="DB1488" i="30"/>
  <c r="DC1488" i="30"/>
  <c r="DD1488" i="30"/>
  <c r="DE1488" i="30"/>
  <c r="DF1488" i="30"/>
  <c r="DG1488" i="30"/>
  <c r="DH1488" i="30"/>
  <c r="DI1488" i="30"/>
  <c r="DJ1488" i="30"/>
  <c r="DK1488" i="30"/>
  <c r="DL1488" i="30"/>
  <c r="DM1488" i="30"/>
  <c r="DN1488" i="30"/>
  <c r="DO1488" i="30"/>
  <c r="DP1488" i="30"/>
  <c r="DQ1488" i="30"/>
  <c r="DR1488" i="30"/>
  <c r="DS1488" i="30"/>
  <c r="DT1488" i="30"/>
  <c r="DU1488" i="30"/>
  <c r="DV1488" i="30"/>
  <c r="DW1488" i="30"/>
  <c r="DX1488" i="30"/>
  <c r="DY1488" i="30"/>
  <c r="DZ1488" i="30"/>
  <c r="EA1488" i="30"/>
  <c r="EB1488" i="30"/>
  <c r="EC1488" i="30"/>
  <c r="ED1488" i="30"/>
  <c r="EE1488" i="30"/>
  <c r="EF1488" i="30"/>
  <c r="EG1488" i="30"/>
  <c r="EH1488" i="30"/>
  <c r="EI1488" i="30"/>
  <c r="EJ1488" i="30"/>
  <c r="EK1488" i="30"/>
  <c r="EL1488" i="30"/>
  <c r="CK1489" i="30"/>
  <c r="CL1489" i="30"/>
  <c r="CM1489" i="30"/>
  <c r="CN1489" i="30"/>
  <c r="CO1489" i="30"/>
  <c r="CP1489" i="30"/>
  <c r="CQ1489" i="30"/>
  <c r="CR1489" i="30"/>
  <c r="CS1489" i="30"/>
  <c r="CT1489" i="30"/>
  <c r="CU1489" i="30"/>
  <c r="CV1489" i="30"/>
  <c r="CW1489" i="30"/>
  <c r="CX1489" i="30"/>
  <c r="CY1489" i="30"/>
  <c r="CZ1489" i="30"/>
  <c r="DA1489" i="30"/>
  <c r="DB1489" i="30"/>
  <c r="DC1489" i="30"/>
  <c r="DD1489" i="30"/>
  <c r="DE1489" i="30"/>
  <c r="DF1489" i="30"/>
  <c r="DG1489" i="30"/>
  <c r="DH1489" i="30"/>
  <c r="DI1489" i="30"/>
  <c r="DJ1489" i="30"/>
  <c r="DK1489" i="30"/>
  <c r="DL1489" i="30"/>
  <c r="DM1489" i="30"/>
  <c r="DN1489" i="30"/>
  <c r="DO1489" i="30"/>
  <c r="DP1489" i="30"/>
  <c r="DQ1489" i="30"/>
  <c r="DR1489" i="30"/>
  <c r="DS1489" i="30"/>
  <c r="DT1489" i="30"/>
  <c r="DU1489" i="30"/>
  <c r="DV1489" i="30"/>
  <c r="DW1489" i="30"/>
  <c r="DX1489" i="30"/>
  <c r="DY1489" i="30"/>
  <c r="DZ1489" i="30"/>
  <c r="EA1489" i="30"/>
  <c r="EB1489" i="30"/>
  <c r="EC1489" i="30"/>
  <c r="ED1489" i="30"/>
  <c r="EE1489" i="30"/>
  <c r="EF1489" i="30"/>
  <c r="EG1489" i="30"/>
  <c r="EH1489" i="30"/>
  <c r="EI1489" i="30"/>
  <c r="EJ1489" i="30"/>
  <c r="EK1489" i="30"/>
  <c r="EL1489" i="30"/>
  <c r="CK1490" i="30"/>
  <c r="CL1490" i="30"/>
  <c r="CM1490" i="30"/>
  <c r="CN1490" i="30"/>
  <c r="CO1490" i="30"/>
  <c r="CP1490" i="30"/>
  <c r="CQ1490" i="30"/>
  <c r="CR1490" i="30"/>
  <c r="CS1490" i="30"/>
  <c r="CT1490" i="30"/>
  <c r="CU1490" i="30"/>
  <c r="CV1490" i="30"/>
  <c r="CW1490" i="30"/>
  <c r="CX1490" i="30"/>
  <c r="CY1490" i="30"/>
  <c r="CZ1490" i="30"/>
  <c r="DA1490" i="30"/>
  <c r="DB1490" i="30"/>
  <c r="DC1490" i="30"/>
  <c r="DD1490" i="30"/>
  <c r="DE1490" i="30"/>
  <c r="DF1490" i="30"/>
  <c r="DG1490" i="30"/>
  <c r="DH1490" i="30"/>
  <c r="DI1490" i="30"/>
  <c r="DJ1490" i="30"/>
  <c r="DK1490" i="30"/>
  <c r="DL1490" i="30"/>
  <c r="DM1490" i="30"/>
  <c r="DN1490" i="30"/>
  <c r="DO1490" i="30"/>
  <c r="DP1490" i="30"/>
  <c r="DQ1490" i="30"/>
  <c r="DR1490" i="30"/>
  <c r="DS1490" i="30"/>
  <c r="DT1490" i="30"/>
  <c r="DU1490" i="30"/>
  <c r="DV1490" i="30"/>
  <c r="DW1490" i="30"/>
  <c r="DX1490" i="30"/>
  <c r="DY1490" i="30"/>
  <c r="DZ1490" i="30"/>
  <c r="EA1490" i="30"/>
  <c r="EB1490" i="30"/>
  <c r="EC1490" i="30"/>
  <c r="ED1490" i="30"/>
  <c r="EE1490" i="30"/>
  <c r="EF1490" i="30"/>
  <c r="EG1490" i="30"/>
  <c r="EH1490" i="30"/>
  <c r="EI1490" i="30"/>
  <c r="EJ1490" i="30"/>
  <c r="EK1490" i="30"/>
  <c r="EL1490" i="30"/>
  <c r="CK1491" i="30"/>
  <c r="CL1491" i="30"/>
  <c r="CM1491" i="30"/>
  <c r="CN1491" i="30"/>
  <c r="CO1491" i="30"/>
  <c r="CP1491" i="30"/>
  <c r="CQ1491" i="30"/>
  <c r="CR1491" i="30"/>
  <c r="CS1491" i="30"/>
  <c r="CT1491" i="30"/>
  <c r="CU1491" i="30"/>
  <c r="CV1491" i="30"/>
  <c r="CW1491" i="30"/>
  <c r="CX1491" i="30"/>
  <c r="CY1491" i="30"/>
  <c r="CZ1491" i="30"/>
  <c r="DA1491" i="30"/>
  <c r="DB1491" i="30"/>
  <c r="DC1491" i="30"/>
  <c r="DD1491" i="30"/>
  <c r="DE1491" i="30"/>
  <c r="DF1491" i="30"/>
  <c r="DG1491" i="30"/>
  <c r="DH1491" i="30"/>
  <c r="DI1491" i="30"/>
  <c r="DJ1491" i="30"/>
  <c r="DK1491" i="30"/>
  <c r="DL1491" i="30"/>
  <c r="DM1491" i="30"/>
  <c r="DN1491" i="30"/>
  <c r="DO1491" i="30"/>
  <c r="DP1491" i="30"/>
  <c r="DQ1491" i="30"/>
  <c r="DR1491" i="30"/>
  <c r="DS1491" i="30"/>
  <c r="DT1491" i="30"/>
  <c r="DU1491" i="30"/>
  <c r="DV1491" i="30"/>
  <c r="DW1491" i="30"/>
  <c r="DX1491" i="30"/>
  <c r="DY1491" i="30"/>
  <c r="DZ1491" i="30"/>
  <c r="EA1491" i="30"/>
  <c r="EB1491" i="30"/>
  <c r="EC1491" i="30"/>
  <c r="ED1491" i="30"/>
  <c r="EE1491" i="30"/>
  <c r="EF1491" i="30"/>
  <c r="EG1491" i="30"/>
  <c r="EH1491" i="30"/>
  <c r="EI1491" i="30"/>
  <c r="EJ1491" i="30"/>
  <c r="EK1491" i="30"/>
  <c r="EL1491" i="30"/>
  <c r="CK1492" i="30"/>
  <c r="CL1492" i="30"/>
  <c r="CM1492" i="30"/>
  <c r="CN1492" i="30"/>
  <c r="CO1492" i="30"/>
  <c r="CP1492" i="30"/>
  <c r="CQ1492" i="30"/>
  <c r="CR1492" i="30"/>
  <c r="CS1492" i="30"/>
  <c r="CT1492" i="30"/>
  <c r="CU1492" i="30"/>
  <c r="CV1492" i="30"/>
  <c r="CW1492" i="30"/>
  <c r="CX1492" i="30"/>
  <c r="CY1492" i="30"/>
  <c r="CZ1492" i="30"/>
  <c r="DA1492" i="30"/>
  <c r="DB1492" i="30"/>
  <c r="DC1492" i="30"/>
  <c r="DD1492" i="30"/>
  <c r="DE1492" i="30"/>
  <c r="DF1492" i="30"/>
  <c r="DG1492" i="30"/>
  <c r="DH1492" i="30"/>
  <c r="DI1492" i="30"/>
  <c r="DJ1492" i="30"/>
  <c r="DK1492" i="30"/>
  <c r="DL1492" i="30"/>
  <c r="DM1492" i="30"/>
  <c r="DN1492" i="30"/>
  <c r="DO1492" i="30"/>
  <c r="DP1492" i="30"/>
  <c r="DQ1492" i="30"/>
  <c r="DR1492" i="30"/>
  <c r="DS1492" i="30"/>
  <c r="DT1492" i="30"/>
  <c r="DU1492" i="30"/>
  <c r="DV1492" i="30"/>
  <c r="DW1492" i="30"/>
  <c r="DX1492" i="30"/>
  <c r="DY1492" i="30"/>
  <c r="DZ1492" i="30"/>
  <c r="EA1492" i="30"/>
  <c r="EB1492" i="30"/>
  <c r="EC1492" i="30"/>
  <c r="ED1492" i="30"/>
  <c r="EE1492" i="30"/>
  <c r="EF1492" i="30"/>
  <c r="EG1492" i="30"/>
  <c r="EH1492" i="30"/>
  <c r="EI1492" i="30"/>
  <c r="EJ1492" i="30"/>
  <c r="EK1492" i="30"/>
  <c r="EL1492" i="30"/>
  <c r="CK1493" i="30"/>
  <c r="CL1493" i="30"/>
  <c r="CM1493" i="30"/>
  <c r="CN1493" i="30"/>
  <c r="CO1493" i="30"/>
  <c r="CP1493" i="30"/>
  <c r="CQ1493" i="30"/>
  <c r="CR1493" i="30"/>
  <c r="CS1493" i="30"/>
  <c r="CT1493" i="30"/>
  <c r="CU1493" i="30"/>
  <c r="CV1493" i="30"/>
  <c r="CW1493" i="30"/>
  <c r="CX1493" i="30"/>
  <c r="CY1493" i="30"/>
  <c r="CZ1493" i="30"/>
  <c r="DA1493" i="30"/>
  <c r="DB1493" i="30"/>
  <c r="DC1493" i="30"/>
  <c r="DD1493" i="30"/>
  <c r="DE1493" i="30"/>
  <c r="DF1493" i="30"/>
  <c r="DG1493" i="30"/>
  <c r="DH1493" i="30"/>
  <c r="DI1493" i="30"/>
  <c r="DJ1493" i="30"/>
  <c r="DK1493" i="30"/>
  <c r="DL1493" i="30"/>
  <c r="DM1493" i="30"/>
  <c r="DN1493" i="30"/>
  <c r="DO1493" i="30"/>
  <c r="DP1493" i="30"/>
  <c r="DQ1493" i="30"/>
  <c r="DR1493" i="30"/>
  <c r="DS1493" i="30"/>
  <c r="DT1493" i="30"/>
  <c r="DU1493" i="30"/>
  <c r="DV1493" i="30"/>
  <c r="DW1493" i="30"/>
  <c r="DX1493" i="30"/>
  <c r="DY1493" i="30"/>
  <c r="DZ1493" i="30"/>
  <c r="EA1493" i="30"/>
  <c r="EB1493" i="30"/>
  <c r="EC1493" i="30"/>
  <c r="ED1493" i="30"/>
  <c r="EE1493" i="30"/>
  <c r="EF1493" i="30"/>
  <c r="EG1493" i="30"/>
  <c r="EH1493" i="30"/>
  <c r="EI1493" i="30"/>
  <c r="EJ1493" i="30"/>
  <c r="EK1493" i="30"/>
  <c r="EL1493" i="30"/>
  <c r="CK1494" i="30"/>
  <c r="CL1494" i="30"/>
  <c r="CM1494" i="30"/>
  <c r="CN1494" i="30"/>
  <c r="CO1494" i="30"/>
  <c r="CP1494" i="30"/>
  <c r="CQ1494" i="30"/>
  <c r="CR1494" i="30"/>
  <c r="CS1494" i="30"/>
  <c r="CT1494" i="30"/>
  <c r="CU1494" i="30"/>
  <c r="CV1494" i="30"/>
  <c r="CW1494" i="30"/>
  <c r="CX1494" i="30"/>
  <c r="CY1494" i="30"/>
  <c r="CZ1494" i="30"/>
  <c r="DA1494" i="30"/>
  <c r="DB1494" i="30"/>
  <c r="DC1494" i="30"/>
  <c r="DD1494" i="30"/>
  <c r="DE1494" i="30"/>
  <c r="DF1494" i="30"/>
  <c r="DG1494" i="30"/>
  <c r="DH1494" i="30"/>
  <c r="DI1494" i="30"/>
  <c r="DJ1494" i="30"/>
  <c r="DK1494" i="30"/>
  <c r="DL1494" i="30"/>
  <c r="DM1494" i="30"/>
  <c r="DN1494" i="30"/>
  <c r="DO1494" i="30"/>
  <c r="DP1494" i="30"/>
  <c r="DQ1494" i="30"/>
  <c r="DR1494" i="30"/>
  <c r="DS1494" i="30"/>
  <c r="DT1494" i="30"/>
  <c r="DU1494" i="30"/>
  <c r="DV1494" i="30"/>
  <c r="DW1494" i="30"/>
  <c r="DX1494" i="30"/>
  <c r="DY1494" i="30"/>
  <c r="DZ1494" i="30"/>
  <c r="EA1494" i="30"/>
  <c r="EB1494" i="30"/>
  <c r="EC1494" i="30"/>
  <c r="ED1494" i="30"/>
  <c r="EE1494" i="30"/>
  <c r="EF1494" i="30"/>
  <c r="EG1494" i="30"/>
  <c r="EH1494" i="30"/>
  <c r="EI1494" i="30"/>
  <c r="EJ1494" i="30"/>
  <c r="EK1494" i="30"/>
  <c r="EL1494" i="30"/>
  <c r="CK1495" i="30"/>
  <c r="CL1495" i="30"/>
  <c r="CM1495" i="30"/>
  <c r="CN1495" i="30"/>
  <c r="CO1495" i="30"/>
  <c r="CP1495" i="30"/>
  <c r="CQ1495" i="30"/>
  <c r="CR1495" i="30"/>
  <c r="CS1495" i="30"/>
  <c r="CT1495" i="30"/>
  <c r="CU1495" i="30"/>
  <c r="CV1495" i="30"/>
  <c r="CW1495" i="30"/>
  <c r="CX1495" i="30"/>
  <c r="CY1495" i="30"/>
  <c r="CZ1495" i="30"/>
  <c r="DA1495" i="30"/>
  <c r="DB1495" i="30"/>
  <c r="DC1495" i="30"/>
  <c r="DD1495" i="30"/>
  <c r="DE1495" i="30"/>
  <c r="DF1495" i="30"/>
  <c r="DG1495" i="30"/>
  <c r="DH1495" i="30"/>
  <c r="DI1495" i="30"/>
  <c r="DJ1495" i="30"/>
  <c r="DK1495" i="30"/>
  <c r="DL1495" i="30"/>
  <c r="DM1495" i="30"/>
  <c r="DN1495" i="30"/>
  <c r="DO1495" i="30"/>
  <c r="DP1495" i="30"/>
  <c r="DQ1495" i="30"/>
  <c r="DR1495" i="30"/>
  <c r="DS1495" i="30"/>
  <c r="DT1495" i="30"/>
  <c r="DU1495" i="30"/>
  <c r="DV1495" i="30"/>
  <c r="DW1495" i="30"/>
  <c r="DX1495" i="30"/>
  <c r="DY1495" i="30"/>
  <c r="DZ1495" i="30"/>
  <c r="EA1495" i="30"/>
  <c r="EB1495" i="30"/>
  <c r="EC1495" i="30"/>
  <c r="ED1495" i="30"/>
  <c r="EE1495" i="30"/>
  <c r="EF1495" i="30"/>
  <c r="EG1495" i="30"/>
  <c r="EH1495" i="30"/>
  <c r="EI1495" i="30"/>
  <c r="EJ1495" i="30"/>
  <c r="EK1495" i="30"/>
  <c r="EL1495" i="30"/>
  <c r="CK1496" i="30"/>
  <c r="CL1496" i="30"/>
  <c r="CM1496" i="30"/>
  <c r="CN1496" i="30"/>
  <c r="CO1496" i="30"/>
  <c r="CP1496" i="30"/>
  <c r="CQ1496" i="30"/>
  <c r="CR1496" i="30"/>
  <c r="CS1496" i="30"/>
  <c r="CT1496" i="30"/>
  <c r="CU1496" i="30"/>
  <c r="CV1496" i="30"/>
  <c r="CW1496" i="30"/>
  <c r="CX1496" i="30"/>
  <c r="CY1496" i="30"/>
  <c r="CZ1496" i="30"/>
  <c r="DA1496" i="30"/>
  <c r="DB1496" i="30"/>
  <c r="DC1496" i="30"/>
  <c r="DD1496" i="30"/>
  <c r="DE1496" i="30"/>
  <c r="DF1496" i="30"/>
  <c r="DG1496" i="30"/>
  <c r="DH1496" i="30"/>
  <c r="DI1496" i="30"/>
  <c r="DJ1496" i="30"/>
  <c r="DK1496" i="30"/>
  <c r="DL1496" i="30"/>
  <c r="DM1496" i="30"/>
  <c r="DN1496" i="30"/>
  <c r="DO1496" i="30"/>
  <c r="DP1496" i="30"/>
  <c r="DQ1496" i="30"/>
  <c r="DR1496" i="30"/>
  <c r="DS1496" i="30"/>
  <c r="DT1496" i="30"/>
  <c r="DU1496" i="30"/>
  <c r="DV1496" i="30"/>
  <c r="DW1496" i="30"/>
  <c r="DX1496" i="30"/>
  <c r="DY1496" i="30"/>
  <c r="DZ1496" i="30"/>
  <c r="EA1496" i="30"/>
  <c r="EB1496" i="30"/>
  <c r="EC1496" i="30"/>
  <c r="ED1496" i="30"/>
  <c r="EE1496" i="30"/>
  <c r="EF1496" i="30"/>
  <c r="EG1496" i="30"/>
  <c r="EH1496" i="30"/>
  <c r="EI1496" i="30"/>
  <c r="EJ1496" i="30"/>
  <c r="EK1496" i="30"/>
  <c r="EL1496" i="30"/>
  <c r="CK1497" i="30"/>
  <c r="CL1497" i="30"/>
  <c r="CM1497" i="30"/>
  <c r="CN1497" i="30"/>
  <c r="CO1497" i="30"/>
  <c r="CP1497" i="30"/>
  <c r="CQ1497" i="30"/>
  <c r="CR1497" i="30"/>
  <c r="CS1497" i="30"/>
  <c r="CT1497" i="30"/>
  <c r="CU1497" i="30"/>
  <c r="CV1497" i="30"/>
  <c r="CW1497" i="30"/>
  <c r="CX1497" i="30"/>
  <c r="CY1497" i="30"/>
  <c r="CZ1497" i="30"/>
  <c r="DA1497" i="30"/>
  <c r="DB1497" i="30"/>
  <c r="DC1497" i="30"/>
  <c r="DD1497" i="30"/>
  <c r="DE1497" i="30"/>
  <c r="DF1497" i="30"/>
  <c r="DG1497" i="30"/>
  <c r="DH1497" i="30"/>
  <c r="DI1497" i="30"/>
  <c r="DJ1497" i="30"/>
  <c r="DK1497" i="30"/>
  <c r="DL1497" i="30"/>
  <c r="DM1497" i="30"/>
  <c r="DN1497" i="30"/>
  <c r="DO1497" i="30"/>
  <c r="DP1497" i="30"/>
  <c r="DQ1497" i="30"/>
  <c r="DR1497" i="30"/>
  <c r="DS1497" i="30"/>
  <c r="DT1497" i="30"/>
  <c r="DU1497" i="30"/>
  <c r="DV1497" i="30"/>
  <c r="DW1497" i="30"/>
  <c r="DX1497" i="30"/>
  <c r="DY1497" i="30"/>
  <c r="DZ1497" i="30"/>
  <c r="EA1497" i="30"/>
  <c r="EB1497" i="30"/>
  <c r="EC1497" i="30"/>
  <c r="ED1497" i="30"/>
  <c r="EE1497" i="30"/>
  <c r="EF1497" i="30"/>
  <c r="EG1497" i="30"/>
  <c r="EH1497" i="30"/>
  <c r="EI1497" i="30"/>
  <c r="EJ1497" i="30"/>
  <c r="EK1497" i="30"/>
  <c r="EL1497" i="30"/>
  <c r="CK1498" i="30"/>
  <c r="CL1498" i="30"/>
  <c r="CM1498" i="30"/>
  <c r="CN1498" i="30"/>
  <c r="CO1498" i="30"/>
  <c r="CP1498" i="30"/>
  <c r="CQ1498" i="30"/>
  <c r="CR1498" i="30"/>
  <c r="CS1498" i="30"/>
  <c r="CT1498" i="30"/>
  <c r="CU1498" i="30"/>
  <c r="CV1498" i="30"/>
  <c r="CW1498" i="30"/>
  <c r="CX1498" i="30"/>
  <c r="CY1498" i="30"/>
  <c r="CZ1498" i="30"/>
  <c r="DA1498" i="30"/>
  <c r="DB1498" i="30"/>
  <c r="DC1498" i="30"/>
  <c r="DD1498" i="30"/>
  <c r="DE1498" i="30"/>
  <c r="DF1498" i="30"/>
  <c r="DG1498" i="30"/>
  <c r="DH1498" i="30"/>
  <c r="DI1498" i="30"/>
  <c r="DJ1498" i="30"/>
  <c r="DK1498" i="30"/>
  <c r="DL1498" i="30"/>
  <c r="DM1498" i="30"/>
  <c r="DN1498" i="30"/>
  <c r="DO1498" i="30"/>
  <c r="DP1498" i="30"/>
  <c r="DQ1498" i="30"/>
  <c r="DR1498" i="30"/>
  <c r="DS1498" i="30"/>
  <c r="DT1498" i="30"/>
  <c r="DU1498" i="30"/>
  <c r="DV1498" i="30"/>
  <c r="DW1498" i="30"/>
  <c r="DX1498" i="30"/>
  <c r="DY1498" i="30"/>
  <c r="DZ1498" i="30"/>
  <c r="EA1498" i="30"/>
  <c r="EB1498" i="30"/>
  <c r="EC1498" i="30"/>
  <c r="ED1498" i="30"/>
  <c r="EE1498" i="30"/>
  <c r="EF1498" i="30"/>
  <c r="EG1498" i="30"/>
  <c r="EH1498" i="30"/>
  <c r="EI1498" i="30"/>
  <c r="EJ1498" i="30"/>
  <c r="EK1498" i="30"/>
  <c r="EL1498" i="30"/>
  <c r="CK1499" i="30"/>
  <c r="CL1499" i="30"/>
  <c r="CM1499" i="30"/>
  <c r="CN1499" i="30"/>
  <c r="CO1499" i="30"/>
  <c r="CP1499" i="30"/>
  <c r="CQ1499" i="30"/>
  <c r="CR1499" i="30"/>
  <c r="CS1499" i="30"/>
  <c r="CT1499" i="30"/>
  <c r="CU1499" i="30"/>
  <c r="CV1499" i="30"/>
  <c r="CW1499" i="30"/>
  <c r="CX1499" i="30"/>
  <c r="CY1499" i="30"/>
  <c r="CZ1499" i="30"/>
  <c r="DA1499" i="30"/>
  <c r="DB1499" i="30"/>
  <c r="DC1499" i="30"/>
  <c r="DD1499" i="30"/>
  <c r="DE1499" i="30"/>
  <c r="DF1499" i="30"/>
  <c r="DG1499" i="30"/>
  <c r="DH1499" i="30"/>
  <c r="DI1499" i="30"/>
  <c r="DJ1499" i="30"/>
  <c r="DK1499" i="30"/>
  <c r="DL1499" i="30"/>
  <c r="DM1499" i="30"/>
  <c r="DN1499" i="30"/>
  <c r="DO1499" i="30"/>
  <c r="DP1499" i="30"/>
  <c r="DQ1499" i="30"/>
  <c r="DR1499" i="30"/>
  <c r="DS1499" i="30"/>
  <c r="DT1499" i="30"/>
  <c r="DU1499" i="30"/>
  <c r="DV1499" i="30"/>
  <c r="DW1499" i="30"/>
  <c r="DX1499" i="30"/>
  <c r="DY1499" i="30"/>
  <c r="DZ1499" i="30"/>
  <c r="EA1499" i="30"/>
  <c r="EB1499" i="30"/>
  <c r="EC1499" i="30"/>
  <c r="ED1499" i="30"/>
  <c r="EE1499" i="30"/>
  <c r="EF1499" i="30"/>
  <c r="EG1499" i="30"/>
  <c r="EH1499" i="30"/>
  <c r="EI1499" i="30"/>
  <c r="EJ1499" i="30"/>
  <c r="EK1499" i="30"/>
  <c r="EL1499" i="30"/>
  <c r="CK1500" i="30"/>
  <c r="CL1500" i="30"/>
  <c r="CM1500" i="30"/>
  <c r="CN1500" i="30"/>
  <c r="CO1500" i="30"/>
  <c r="CP1500" i="30"/>
  <c r="CQ1500" i="30"/>
  <c r="CR1500" i="30"/>
  <c r="CS1500" i="30"/>
  <c r="CT1500" i="30"/>
  <c r="CU1500" i="30"/>
  <c r="CV1500" i="30"/>
  <c r="CW1500" i="30"/>
  <c r="CX1500" i="30"/>
  <c r="CY1500" i="30"/>
  <c r="CZ1500" i="30"/>
  <c r="DA1500" i="30"/>
  <c r="DB1500" i="30"/>
  <c r="DC1500" i="30"/>
  <c r="DD1500" i="30"/>
  <c r="DE1500" i="30"/>
  <c r="DF1500" i="30"/>
  <c r="DG1500" i="30"/>
  <c r="DH1500" i="30"/>
  <c r="DI1500" i="30"/>
  <c r="DJ1500" i="30"/>
  <c r="DK1500" i="30"/>
  <c r="DL1500" i="30"/>
  <c r="DM1500" i="30"/>
  <c r="DN1500" i="30"/>
  <c r="DO1500" i="30"/>
  <c r="DP1500" i="30"/>
  <c r="DQ1500" i="30"/>
  <c r="DR1500" i="30"/>
  <c r="DS1500" i="30"/>
  <c r="DT1500" i="30"/>
  <c r="DU1500" i="30"/>
  <c r="DV1500" i="30"/>
  <c r="DW1500" i="30"/>
  <c r="DX1500" i="30"/>
  <c r="DY1500" i="30"/>
  <c r="DZ1500" i="30"/>
  <c r="EA1500" i="30"/>
  <c r="EB1500" i="30"/>
  <c r="EC1500" i="30"/>
  <c r="ED1500" i="30"/>
  <c r="EE1500" i="30"/>
  <c r="EF1500" i="30"/>
  <c r="EG1500" i="30"/>
  <c r="EH1500" i="30"/>
  <c r="EI1500" i="30"/>
  <c r="EJ1500" i="30"/>
  <c r="EK1500" i="30"/>
  <c r="EL1500" i="30"/>
  <c r="CK1501" i="30"/>
  <c r="CL1501" i="30"/>
  <c r="CM1501" i="30"/>
  <c r="CN1501" i="30"/>
  <c r="CO1501" i="30"/>
  <c r="CP1501" i="30"/>
  <c r="CQ1501" i="30"/>
  <c r="CR1501" i="30"/>
  <c r="CS1501" i="30"/>
  <c r="CT1501" i="30"/>
  <c r="CU1501" i="30"/>
  <c r="CV1501" i="30"/>
  <c r="CW1501" i="30"/>
  <c r="CX1501" i="30"/>
  <c r="CY1501" i="30"/>
  <c r="CZ1501" i="30"/>
  <c r="DA1501" i="30"/>
  <c r="DB1501" i="30"/>
  <c r="DC1501" i="30"/>
  <c r="DD1501" i="30"/>
  <c r="DE1501" i="30"/>
  <c r="DF1501" i="30"/>
  <c r="DG1501" i="30"/>
  <c r="DH1501" i="30"/>
  <c r="DI1501" i="30"/>
  <c r="DJ1501" i="30"/>
  <c r="DK1501" i="30"/>
  <c r="DL1501" i="30"/>
  <c r="DM1501" i="30"/>
  <c r="DN1501" i="30"/>
  <c r="DO1501" i="30"/>
  <c r="DP1501" i="30"/>
  <c r="DQ1501" i="30"/>
  <c r="DR1501" i="30"/>
  <c r="DS1501" i="30"/>
  <c r="DT1501" i="30"/>
  <c r="DU1501" i="30"/>
  <c r="DV1501" i="30"/>
  <c r="DW1501" i="30"/>
  <c r="DX1501" i="30"/>
  <c r="DY1501" i="30"/>
  <c r="DZ1501" i="30"/>
  <c r="EA1501" i="30"/>
  <c r="EB1501" i="30"/>
  <c r="EC1501" i="30"/>
  <c r="ED1501" i="30"/>
  <c r="EE1501" i="30"/>
  <c r="EF1501" i="30"/>
  <c r="EG1501" i="30"/>
  <c r="EH1501" i="30"/>
  <c r="EI1501" i="30"/>
  <c r="EJ1501" i="30"/>
  <c r="EK1501" i="30"/>
  <c r="EL1501" i="30"/>
  <c r="CK1502" i="30"/>
  <c r="CL1502" i="30"/>
  <c r="CM1502" i="30"/>
  <c r="CN1502" i="30"/>
  <c r="CO1502" i="30"/>
  <c r="CP1502" i="30"/>
  <c r="CQ1502" i="30"/>
  <c r="CR1502" i="30"/>
  <c r="CS1502" i="30"/>
  <c r="CT1502" i="30"/>
  <c r="CU1502" i="30"/>
  <c r="CV1502" i="30"/>
  <c r="CW1502" i="30"/>
  <c r="CX1502" i="30"/>
  <c r="CY1502" i="30"/>
  <c r="CZ1502" i="30"/>
  <c r="DA1502" i="30"/>
  <c r="DB1502" i="30"/>
  <c r="DC1502" i="30"/>
  <c r="DD1502" i="30"/>
  <c r="DE1502" i="30"/>
  <c r="DF1502" i="30"/>
  <c r="DG1502" i="30"/>
  <c r="DH1502" i="30"/>
  <c r="DI1502" i="30"/>
  <c r="DJ1502" i="30"/>
  <c r="DK1502" i="30"/>
  <c r="DL1502" i="30"/>
  <c r="DM1502" i="30"/>
  <c r="DN1502" i="30"/>
  <c r="DO1502" i="30"/>
  <c r="DP1502" i="30"/>
  <c r="DQ1502" i="30"/>
  <c r="DR1502" i="30"/>
  <c r="DS1502" i="30"/>
  <c r="DT1502" i="30"/>
  <c r="DU1502" i="30"/>
  <c r="DV1502" i="30"/>
  <c r="DW1502" i="30"/>
  <c r="DX1502" i="30"/>
  <c r="DY1502" i="30"/>
  <c r="DZ1502" i="30"/>
  <c r="EA1502" i="30"/>
  <c r="EB1502" i="30"/>
  <c r="EC1502" i="30"/>
  <c r="ED1502" i="30"/>
  <c r="EE1502" i="30"/>
  <c r="EF1502" i="30"/>
  <c r="EG1502" i="30"/>
  <c r="EH1502" i="30"/>
  <c r="EI1502" i="30"/>
  <c r="EJ1502" i="30"/>
  <c r="EK1502" i="30"/>
  <c r="EL1502" i="30"/>
  <c r="CK1503" i="30"/>
  <c r="CL1503" i="30"/>
  <c r="CM1503" i="30"/>
  <c r="CN1503" i="30"/>
  <c r="CO1503" i="30"/>
  <c r="CP1503" i="30"/>
  <c r="CQ1503" i="30"/>
  <c r="CR1503" i="30"/>
  <c r="CS1503" i="30"/>
  <c r="CT1503" i="30"/>
  <c r="CU1503" i="30"/>
  <c r="CV1503" i="30"/>
  <c r="CW1503" i="30"/>
  <c r="CX1503" i="30"/>
  <c r="CY1503" i="30"/>
  <c r="CZ1503" i="30"/>
  <c r="DA1503" i="30"/>
  <c r="DB1503" i="30"/>
  <c r="DC1503" i="30"/>
  <c r="DD1503" i="30"/>
  <c r="DE1503" i="30"/>
  <c r="DF1503" i="30"/>
  <c r="DG1503" i="30"/>
  <c r="DH1503" i="30"/>
  <c r="DI1503" i="30"/>
  <c r="DJ1503" i="30"/>
  <c r="DK1503" i="30"/>
  <c r="DL1503" i="30"/>
  <c r="DM1503" i="30"/>
  <c r="DN1503" i="30"/>
  <c r="DO1503" i="30"/>
  <c r="DP1503" i="30"/>
  <c r="DQ1503" i="30"/>
  <c r="DR1503" i="30"/>
  <c r="DS1503" i="30"/>
  <c r="DT1503" i="30"/>
  <c r="DU1503" i="30"/>
  <c r="DV1503" i="30"/>
  <c r="DW1503" i="30"/>
  <c r="DX1503" i="30"/>
  <c r="DY1503" i="30"/>
  <c r="DZ1503" i="30"/>
  <c r="EA1503" i="30"/>
  <c r="EB1503" i="30"/>
  <c r="EC1503" i="30"/>
  <c r="ED1503" i="30"/>
  <c r="EE1503" i="30"/>
  <c r="EF1503" i="30"/>
  <c r="EG1503" i="30"/>
  <c r="EH1503" i="30"/>
  <c r="EI1503" i="30"/>
  <c r="EJ1503" i="30"/>
  <c r="EK1503" i="30"/>
  <c r="EL1503" i="30"/>
  <c r="CK1504" i="30"/>
  <c r="CL1504" i="30"/>
  <c r="CM1504" i="30"/>
  <c r="CN1504" i="30"/>
  <c r="CO1504" i="30"/>
  <c r="CP1504" i="30"/>
  <c r="CQ1504" i="30"/>
  <c r="CR1504" i="30"/>
  <c r="CS1504" i="30"/>
  <c r="CT1504" i="30"/>
  <c r="CU1504" i="30"/>
  <c r="CV1504" i="30"/>
  <c r="CW1504" i="30"/>
  <c r="CX1504" i="30"/>
  <c r="CY1504" i="30"/>
  <c r="CZ1504" i="30"/>
  <c r="DA1504" i="30"/>
  <c r="DB1504" i="30"/>
  <c r="DC1504" i="30"/>
  <c r="DD1504" i="30"/>
  <c r="DE1504" i="30"/>
  <c r="DF1504" i="30"/>
  <c r="DG1504" i="30"/>
  <c r="DH1504" i="30"/>
  <c r="DI1504" i="30"/>
  <c r="DJ1504" i="30"/>
  <c r="DK1504" i="30"/>
  <c r="DL1504" i="30"/>
  <c r="DM1504" i="30"/>
  <c r="DN1504" i="30"/>
  <c r="DO1504" i="30"/>
  <c r="DP1504" i="30"/>
  <c r="DQ1504" i="30"/>
  <c r="DR1504" i="30"/>
  <c r="DS1504" i="30"/>
  <c r="DT1504" i="30"/>
  <c r="DU1504" i="30"/>
  <c r="DV1504" i="30"/>
  <c r="DW1504" i="30"/>
  <c r="DX1504" i="30"/>
  <c r="DY1504" i="30"/>
  <c r="DZ1504" i="30"/>
  <c r="EA1504" i="30"/>
  <c r="EB1504" i="30"/>
  <c r="EC1504" i="30"/>
  <c r="ED1504" i="30"/>
  <c r="EE1504" i="30"/>
  <c r="EF1504" i="30"/>
  <c r="EG1504" i="30"/>
  <c r="EH1504" i="30"/>
  <c r="EI1504" i="30"/>
  <c r="EJ1504" i="30"/>
  <c r="EK1504" i="30"/>
  <c r="EL1504" i="30"/>
  <c r="CK1505" i="30"/>
  <c r="CL1505" i="30"/>
  <c r="CM1505" i="30"/>
  <c r="CN1505" i="30"/>
  <c r="CO1505" i="30"/>
  <c r="CP1505" i="30"/>
  <c r="CQ1505" i="30"/>
  <c r="CR1505" i="30"/>
  <c r="CS1505" i="30"/>
  <c r="CT1505" i="30"/>
  <c r="CU1505" i="30"/>
  <c r="CV1505" i="30"/>
  <c r="CW1505" i="30"/>
  <c r="CX1505" i="30"/>
  <c r="CY1505" i="30"/>
  <c r="CZ1505" i="30"/>
  <c r="DA1505" i="30"/>
  <c r="DB1505" i="30"/>
  <c r="DC1505" i="30"/>
  <c r="DD1505" i="30"/>
  <c r="DE1505" i="30"/>
  <c r="DF1505" i="30"/>
  <c r="DG1505" i="30"/>
  <c r="DH1505" i="30"/>
  <c r="DI1505" i="30"/>
  <c r="DJ1505" i="30"/>
  <c r="DK1505" i="30"/>
  <c r="DL1505" i="30"/>
  <c r="DM1505" i="30"/>
  <c r="DN1505" i="30"/>
  <c r="DO1505" i="30"/>
  <c r="DP1505" i="30"/>
  <c r="DQ1505" i="30"/>
  <c r="DR1505" i="30"/>
  <c r="DS1505" i="30"/>
  <c r="DT1505" i="30"/>
  <c r="DU1505" i="30"/>
  <c r="DV1505" i="30"/>
  <c r="DW1505" i="30"/>
  <c r="DX1505" i="30"/>
  <c r="DY1505" i="30"/>
  <c r="DZ1505" i="30"/>
  <c r="EA1505" i="30"/>
  <c r="EB1505" i="30"/>
  <c r="EC1505" i="30"/>
  <c r="ED1505" i="30"/>
  <c r="EE1505" i="30"/>
  <c r="EF1505" i="30"/>
  <c r="EG1505" i="30"/>
  <c r="EH1505" i="30"/>
  <c r="EI1505" i="30"/>
  <c r="EJ1505" i="30"/>
  <c r="EK1505" i="30"/>
  <c r="EL1505" i="30"/>
  <c r="CK1506" i="30"/>
  <c r="CL1506" i="30"/>
  <c r="CM1506" i="30"/>
  <c r="CN1506" i="30"/>
  <c r="CO1506" i="30"/>
  <c r="CP1506" i="30"/>
  <c r="CQ1506" i="30"/>
  <c r="CR1506" i="30"/>
  <c r="CS1506" i="30"/>
  <c r="CT1506" i="30"/>
  <c r="CU1506" i="30"/>
  <c r="CV1506" i="30"/>
  <c r="CW1506" i="30"/>
  <c r="CX1506" i="30"/>
  <c r="CY1506" i="30"/>
  <c r="CZ1506" i="30"/>
  <c r="DA1506" i="30"/>
  <c r="DB1506" i="30"/>
  <c r="DC1506" i="30"/>
  <c r="DD1506" i="30"/>
  <c r="DE1506" i="30"/>
  <c r="DF1506" i="30"/>
  <c r="DG1506" i="30"/>
  <c r="DH1506" i="30"/>
  <c r="DI1506" i="30"/>
  <c r="DJ1506" i="30"/>
  <c r="DK1506" i="30"/>
  <c r="DL1506" i="30"/>
  <c r="DM1506" i="30"/>
  <c r="DN1506" i="30"/>
  <c r="DO1506" i="30"/>
  <c r="DP1506" i="30"/>
  <c r="DQ1506" i="30"/>
  <c r="DR1506" i="30"/>
  <c r="DS1506" i="30"/>
  <c r="DT1506" i="30"/>
  <c r="DU1506" i="30"/>
  <c r="DV1506" i="30"/>
  <c r="DW1506" i="30"/>
  <c r="DX1506" i="30"/>
  <c r="DY1506" i="30"/>
  <c r="DZ1506" i="30"/>
  <c r="EA1506" i="30"/>
  <c r="EB1506" i="30"/>
  <c r="EC1506" i="30"/>
  <c r="ED1506" i="30"/>
  <c r="EE1506" i="30"/>
  <c r="EF1506" i="30"/>
  <c r="EG1506" i="30"/>
  <c r="EH1506" i="30"/>
  <c r="EI1506" i="30"/>
  <c r="EJ1506" i="30"/>
  <c r="EK1506" i="30"/>
  <c r="EL1506" i="30"/>
  <c r="CK1507" i="30"/>
  <c r="CL1507" i="30"/>
  <c r="CM1507" i="30"/>
  <c r="CN1507" i="30"/>
  <c r="CO1507" i="30"/>
  <c r="CP1507" i="30"/>
  <c r="CQ1507" i="30"/>
  <c r="CR1507" i="30"/>
  <c r="CS1507" i="30"/>
  <c r="CT1507" i="30"/>
  <c r="CU1507" i="30"/>
  <c r="CV1507" i="30"/>
  <c r="CW1507" i="30"/>
  <c r="CX1507" i="30"/>
  <c r="CY1507" i="30"/>
  <c r="CZ1507" i="30"/>
  <c r="DA1507" i="30"/>
  <c r="DB1507" i="30"/>
  <c r="DC1507" i="30"/>
  <c r="DD1507" i="30"/>
  <c r="DE1507" i="30"/>
  <c r="DF1507" i="30"/>
  <c r="DG1507" i="30"/>
  <c r="DH1507" i="30"/>
  <c r="DI1507" i="30"/>
  <c r="DJ1507" i="30"/>
  <c r="DK1507" i="30"/>
  <c r="DL1507" i="30"/>
  <c r="DM1507" i="30"/>
  <c r="DN1507" i="30"/>
  <c r="DO1507" i="30"/>
  <c r="DP1507" i="30"/>
  <c r="DQ1507" i="30"/>
  <c r="DR1507" i="30"/>
  <c r="DS1507" i="30"/>
  <c r="DT1507" i="30"/>
  <c r="DU1507" i="30"/>
  <c r="DV1507" i="30"/>
  <c r="DW1507" i="30"/>
  <c r="DX1507" i="30"/>
  <c r="DY1507" i="30"/>
  <c r="DZ1507" i="30"/>
  <c r="EA1507" i="30"/>
  <c r="EB1507" i="30"/>
  <c r="EC1507" i="30"/>
  <c r="ED1507" i="30"/>
  <c r="EE1507" i="30"/>
  <c r="EF1507" i="30"/>
  <c r="EG1507" i="30"/>
  <c r="EH1507" i="30"/>
  <c r="EI1507" i="30"/>
  <c r="EJ1507" i="30"/>
  <c r="EK1507" i="30"/>
  <c r="EL1507" i="30"/>
  <c r="CK1508" i="30"/>
  <c r="CL1508" i="30"/>
  <c r="CM1508" i="30"/>
  <c r="CN1508" i="30"/>
  <c r="CO1508" i="30"/>
  <c r="CP1508" i="30"/>
  <c r="CQ1508" i="30"/>
  <c r="CR1508" i="30"/>
  <c r="CS1508" i="30"/>
  <c r="CT1508" i="30"/>
  <c r="CU1508" i="30"/>
  <c r="CV1508" i="30"/>
  <c r="CW1508" i="30"/>
  <c r="CX1508" i="30"/>
  <c r="CY1508" i="30"/>
  <c r="CZ1508" i="30"/>
  <c r="DA1508" i="30"/>
  <c r="DB1508" i="30"/>
  <c r="DC1508" i="30"/>
  <c r="DD1508" i="30"/>
  <c r="DE1508" i="30"/>
  <c r="DF1508" i="30"/>
  <c r="DG1508" i="30"/>
  <c r="DH1508" i="30"/>
  <c r="DI1508" i="30"/>
  <c r="DJ1508" i="30"/>
  <c r="DK1508" i="30"/>
  <c r="DL1508" i="30"/>
  <c r="DM1508" i="30"/>
  <c r="DN1508" i="30"/>
  <c r="DO1508" i="30"/>
  <c r="DP1508" i="30"/>
  <c r="DQ1508" i="30"/>
  <c r="DR1508" i="30"/>
  <c r="DS1508" i="30"/>
  <c r="DT1508" i="30"/>
  <c r="DU1508" i="30"/>
  <c r="DV1508" i="30"/>
  <c r="DW1508" i="30"/>
  <c r="DX1508" i="30"/>
  <c r="DY1508" i="30"/>
  <c r="DZ1508" i="30"/>
  <c r="EA1508" i="30"/>
  <c r="EB1508" i="30"/>
  <c r="EC1508" i="30"/>
  <c r="ED1508" i="30"/>
  <c r="EE1508" i="30"/>
  <c r="EF1508" i="30"/>
  <c r="EG1508" i="30"/>
  <c r="EH1508" i="30"/>
  <c r="EI1508" i="30"/>
  <c r="EJ1508" i="30"/>
  <c r="EK1508" i="30"/>
  <c r="EL1508" i="30"/>
  <c r="CK1509" i="30"/>
  <c r="CL1509" i="30"/>
  <c r="CM1509" i="30"/>
  <c r="CN1509" i="30"/>
  <c r="CO1509" i="30"/>
  <c r="CP1509" i="30"/>
  <c r="CQ1509" i="30"/>
  <c r="CR1509" i="30"/>
  <c r="CS1509" i="30"/>
  <c r="CT1509" i="30"/>
  <c r="CU1509" i="30"/>
  <c r="CV1509" i="30"/>
  <c r="CW1509" i="30"/>
  <c r="CX1509" i="30"/>
  <c r="CY1509" i="30"/>
  <c r="CZ1509" i="30"/>
  <c r="DA1509" i="30"/>
  <c r="DB1509" i="30"/>
  <c r="DC1509" i="30"/>
  <c r="DD1509" i="30"/>
  <c r="DE1509" i="30"/>
  <c r="DF1509" i="30"/>
  <c r="DG1509" i="30"/>
  <c r="DH1509" i="30"/>
  <c r="DI1509" i="30"/>
  <c r="DJ1509" i="30"/>
  <c r="DK1509" i="30"/>
  <c r="DL1509" i="30"/>
  <c r="DM1509" i="30"/>
  <c r="DN1509" i="30"/>
  <c r="DO1509" i="30"/>
  <c r="DP1509" i="30"/>
  <c r="DQ1509" i="30"/>
  <c r="DR1509" i="30"/>
  <c r="DS1509" i="30"/>
  <c r="DT1509" i="30"/>
  <c r="DU1509" i="30"/>
  <c r="DV1509" i="30"/>
  <c r="DW1509" i="30"/>
  <c r="DX1509" i="30"/>
  <c r="DY1509" i="30"/>
  <c r="DZ1509" i="30"/>
  <c r="EA1509" i="30"/>
  <c r="EB1509" i="30"/>
  <c r="EC1509" i="30"/>
  <c r="ED1509" i="30"/>
  <c r="EE1509" i="30"/>
  <c r="EF1509" i="30"/>
  <c r="EG1509" i="30"/>
  <c r="EH1509" i="30"/>
  <c r="EI1509" i="30"/>
  <c r="EJ1509" i="30"/>
  <c r="EK1509" i="30"/>
  <c r="EL1509" i="30"/>
  <c r="CK1510" i="30"/>
  <c r="CL1510" i="30"/>
  <c r="CM1510" i="30"/>
  <c r="CN1510" i="30"/>
  <c r="CO1510" i="30"/>
  <c r="CP1510" i="30"/>
  <c r="CQ1510" i="30"/>
  <c r="CR1510" i="30"/>
  <c r="CS1510" i="30"/>
  <c r="CT1510" i="30"/>
  <c r="CU1510" i="30"/>
  <c r="CV1510" i="30"/>
  <c r="CW1510" i="30"/>
  <c r="CX1510" i="30"/>
  <c r="CY1510" i="30"/>
  <c r="CZ1510" i="30"/>
  <c r="DA1510" i="30"/>
  <c r="DB1510" i="30"/>
  <c r="DC1510" i="30"/>
  <c r="DD1510" i="30"/>
  <c r="DE1510" i="30"/>
  <c r="DF1510" i="30"/>
  <c r="DG1510" i="30"/>
  <c r="DH1510" i="30"/>
  <c r="DI1510" i="30"/>
  <c r="DJ1510" i="30"/>
  <c r="DK1510" i="30"/>
  <c r="DL1510" i="30"/>
  <c r="DM1510" i="30"/>
  <c r="DN1510" i="30"/>
  <c r="DO1510" i="30"/>
  <c r="DP1510" i="30"/>
  <c r="DQ1510" i="30"/>
  <c r="DR1510" i="30"/>
  <c r="DS1510" i="30"/>
  <c r="DT1510" i="30"/>
  <c r="DU1510" i="30"/>
  <c r="DV1510" i="30"/>
  <c r="DW1510" i="30"/>
  <c r="DX1510" i="30"/>
  <c r="DY1510" i="30"/>
  <c r="DZ1510" i="30"/>
  <c r="EA1510" i="30"/>
  <c r="EB1510" i="30"/>
  <c r="EC1510" i="30"/>
  <c r="ED1510" i="30"/>
  <c r="EE1510" i="30"/>
  <c r="EF1510" i="30"/>
  <c r="EG1510" i="30"/>
  <c r="EH1510" i="30"/>
  <c r="EI1510" i="30"/>
  <c r="EJ1510" i="30"/>
  <c r="EK1510" i="30"/>
  <c r="EL1510" i="30"/>
  <c r="CK1511" i="30"/>
  <c r="CL1511" i="30"/>
  <c r="CM1511" i="30"/>
  <c r="CN1511" i="30"/>
  <c r="CO1511" i="30"/>
  <c r="CP1511" i="30"/>
  <c r="CQ1511" i="30"/>
  <c r="CR1511" i="30"/>
  <c r="CS1511" i="30"/>
  <c r="CT1511" i="30"/>
  <c r="CU1511" i="30"/>
  <c r="CV1511" i="30"/>
  <c r="CW1511" i="30"/>
  <c r="CX1511" i="30"/>
  <c r="CY1511" i="30"/>
  <c r="CZ1511" i="30"/>
  <c r="DA1511" i="30"/>
  <c r="DB1511" i="30"/>
  <c r="DC1511" i="30"/>
  <c r="DD1511" i="30"/>
  <c r="DE1511" i="30"/>
  <c r="DF1511" i="30"/>
  <c r="DG1511" i="30"/>
  <c r="DH1511" i="30"/>
  <c r="DI1511" i="30"/>
  <c r="DJ1511" i="30"/>
  <c r="DK1511" i="30"/>
  <c r="DL1511" i="30"/>
  <c r="DM1511" i="30"/>
  <c r="DN1511" i="30"/>
  <c r="DO1511" i="30"/>
  <c r="DP1511" i="30"/>
  <c r="DQ1511" i="30"/>
  <c r="DR1511" i="30"/>
  <c r="DS1511" i="30"/>
  <c r="DT1511" i="30"/>
  <c r="DU1511" i="30"/>
  <c r="DV1511" i="30"/>
  <c r="DW1511" i="30"/>
  <c r="DX1511" i="30"/>
  <c r="DY1511" i="30"/>
  <c r="DZ1511" i="30"/>
  <c r="EA1511" i="30"/>
  <c r="EB1511" i="30"/>
  <c r="EC1511" i="30"/>
  <c r="ED1511" i="30"/>
  <c r="EE1511" i="30"/>
  <c r="EF1511" i="30"/>
  <c r="EG1511" i="30"/>
  <c r="EH1511" i="30"/>
  <c r="EI1511" i="30"/>
  <c r="EJ1511" i="30"/>
  <c r="EK1511" i="30"/>
  <c r="EL1511" i="30"/>
  <c r="CK1512" i="30"/>
  <c r="CL1512" i="30"/>
  <c r="CM1512" i="30"/>
  <c r="CN1512" i="30"/>
  <c r="CO1512" i="30"/>
  <c r="CP1512" i="30"/>
  <c r="CQ1512" i="30"/>
  <c r="CR1512" i="30"/>
  <c r="CS1512" i="30"/>
  <c r="CT1512" i="30"/>
  <c r="CU1512" i="30"/>
  <c r="CV1512" i="30"/>
  <c r="CW1512" i="30"/>
  <c r="CX1512" i="30"/>
  <c r="CY1512" i="30"/>
  <c r="CZ1512" i="30"/>
  <c r="DA1512" i="30"/>
  <c r="DB1512" i="30"/>
  <c r="DC1512" i="30"/>
  <c r="DD1512" i="30"/>
  <c r="DE1512" i="30"/>
  <c r="DF1512" i="30"/>
  <c r="DG1512" i="30"/>
  <c r="DH1512" i="30"/>
  <c r="DI1512" i="30"/>
  <c r="DJ1512" i="30"/>
  <c r="DK1512" i="30"/>
  <c r="DL1512" i="30"/>
  <c r="DM1512" i="30"/>
  <c r="DN1512" i="30"/>
  <c r="DO1512" i="30"/>
  <c r="DP1512" i="30"/>
  <c r="DQ1512" i="30"/>
  <c r="DR1512" i="30"/>
  <c r="DS1512" i="30"/>
  <c r="DT1512" i="30"/>
  <c r="DU1512" i="30"/>
  <c r="DV1512" i="30"/>
  <c r="DW1512" i="30"/>
  <c r="DX1512" i="30"/>
  <c r="DY1512" i="30"/>
  <c r="DZ1512" i="30"/>
  <c r="EA1512" i="30"/>
  <c r="EB1512" i="30"/>
  <c r="EC1512" i="30"/>
  <c r="ED1512" i="30"/>
  <c r="EE1512" i="30"/>
  <c r="EF1512" i="30"/>
  <c r="EG1512" i="30"/>
  <c r="EH1512" i="30"/>
  <c r="EI1512" i="30"/>
  <c r="EJ1512" i="30"/>
  <c r="EK1512" i="30"/>
  <c r="EL1512" i="30"/>
  <c r="CK1513" i="30"/>
  <c r="CL1513" i="30"/>
  <c r="CM1513" i="30"/>
  <c r="CN1513" i="30"/>
  <c r="CO1513" i="30"/>
  <c r="CP1513" i="30"/>
  <c r="CQ1513" i="30"/>
  <c r="CR1513" i="30"/>
  <c r="CS1513" i="30"/>
  <c r="CT1513" i="30"/>
  <c r="CU1513" i="30"/>
  <c r="CV1513" i="30"/>
  <c r="CW1513" i="30"/>
  <c r="CX1513" i="30"/>
  <c r="CY1513" i="30"/>
  <c r="CZ1513" i="30"/>
  <c r="DA1513" i="30"/>
  <c r="DB1513" i="30"/>
  <c r="DC1513" i="30"/>
  <c r="DD1513" i="30"/>
  <c r="DE1513" i="30"/>
  <c r="DF1513" i="30"/>
  <c r="DG1513" i="30"/>
  <c r="DH1513" i="30"/>
  <c r="DI1513" i="30"/>
  <c r="DJ1513" i="30"/>
  <c r="DK1513" i="30"/>
  <c r="DL1513" i="30"/>
  <c r="DM1513" i="30"/>
  <c r="DN1513" i="30"/>
  <c r="DO1513" i="30"/>
  <c r="DP1513" i="30"/>
  <c r="DQ1513" i="30"/>
  <c r="DR1513" i="30"/>
  <c r="DS1513" i="30"/>
  <c r="DT1513" i="30"/>
  <c r="DU1513" i="30"/>
  <c r="DV1513" i="30"/>
  <c r="DW1513" i="30"/>
  <c r="DX1513" i="30"/>
  <c r="DY1513" i="30"/>
  <c r="DZ1513" i="30"/>
  <c r="EA1513" i="30"/>
  <c r="EB1513" i="30"/>
  <c r="EC1513" i="30"/>
  <c r="ED1513" i="30"/>
  <c r="EE1513" i="30"/>
  <c r="EF1513" i="30"/>
  <c r="EG1513" i="30"/>
  <c r="EH1513" i="30"/>
  <c r="EI1513" i="30"/>
  <c r="EJ1513" i="30"/>
  <c r="EK1513" i="30"/>
  <c r="EL1513" i="30"/>
  <c r="CK1514" i="30"/>
  <c r="CL1514" i="30"/>
  <c r="CM1514" i="30"/>
  <c r="CN1514" i="30"/>
  <c r="CO1514" i="30"/>
  <c r="CP1514" i="30"/>
  <c r="CQ1514" i="30"/>
  <c r="CR1514" i="30"/>
  <c r="CS1514" i="30"/>
  <c r="CT1514" i="30"/>
  <c r="CU1514" i="30"/>
  <c r="CV1514" i="30"/>
  <c r="CW1514" i="30"/>
  <c r="CX1514" i="30"/>
  <c r="CY1514" i="30"/>
  <c r="CZ1514" i="30"/>
  <c r="DA1514" i="30"/>
  <c r="DB1514" i="30"/>
  <c r="DC1514" i="30"/>
  <c r="DD1514" i="30"/>
  <c r="DE1514" i="30"/>
  <c r="DF1514" i="30"/>
  <c r="DG1514" i="30"/>
  <c r="DH1514" i="30"/>
  <c r="DI1514" i="30"/>
  <c r="DJ1514" i="30"/>
  <c r="DK1514" i="30"/>
  <c r="DL1514" i="30"/>
  <c r="DM1514" i="30"/>
  <c r="DN1514" i="30"/>
  <c r="DO1514" i="30"/>
  <c r="DP1514" i="30"/>
  <c r="DQ1514" i="30"/>
  <c r="DR1514" i="30"/>
  <c r="DS1514" i="30"/>
  <c r="DT1514" i="30"/>
  <c r="DU1514" i="30"/>
  <c r="DV1514" i="30"/>
  <c r="DW1514" i="30"/>
  <c r="DX1514" i="30"/>
  <c r="DY1514" i="30"/>
  <c r="DZ1514" i="30"/>
  <c r="EA1514" i="30"/>
  <c r="EB1514" i="30"/>
  <c r="EC1514" i="30"/>
  <c r="ED1514" i="30"/>
  <c r="EE1514" i="30"/>
  <c r="EF1514" i="30"/>
  <c r="EG1514" i="30"/>
  <c r="EH1514" i="30"/>
  <c r="EI1514" i="30"/>
  <c r="EJ1514" i="30"/>
  <c r="EK1514" i="30"/>
  <c r="EL1514" i="30"/>
  <c r="CK1515" i="30"/>
  <c r="CL1515" i="30"/>
  <c r="CM1515" i="30"/>
  <c r="CN1515" i="30"/>
  <c r="CO1515" i="30"/>
  <c r="CP1515" i="30"/>
  <c r="CQ1515" i="30"/>
  <c r="CR1515" i="30"/>
  <c r="CS1515" i="30"/>
  <c r="CT1515" i="30"/>
  <c r="CU1515" i="30"/>
  <c r="CV1515" i="30"/>
  <c r="CW1515" i="30"/>
  <c r="CX1515" i="30"/>
  <c r="CY1515" i="30"/>
  <c r="CZ1515" i="30"/>
  <c r="DA1515" i="30"/>
  <c r="DB1515" i="30"/>
  <c r="DC1515" i="30"/>
  <c r="DD1515" i="30"/>
  <c r="DE1515" i="30"/>
  <c r="DF1515" i="30"/>
  <c r="DG1515" i="30"/>
  <c r="DH1515" i="30"/>
  <c r="DI1515" i="30"/>
  <c r="DJ1515" i="30"/>
  <c r="DK1515" i="30"/>
  <c r="DL1515" i="30"/>
  <c r="DM1515" i="30"/>
  <c r="DN1515" i="30"/>
  <c r="DO1515" i="30"/>
  <c r="DP1515" i="30"/>
  <c r="DQ1515" i="30"/>
  <c r="DR1515" i="30"/>
  <c r="DS1515" i="30"/>
  <c r="DT1515" i="30"/>
  <c r="DU1515" i="30"/>
  <c r="DV1515" i="30"/>
  <c r="DW1515" i="30"/>
  <c r="DX1515" i="30"/>
  <c r="DY1515" i="30"/>
  <c r="DZ1515" i="30"/>
  <c r="EA1515" i="30"/>
  <c r="EB1515" i="30"/>
  <c r="EC1515" i="30"/>
  <c r="ED1515" i="30"/>
  <c r="EE1515" i="30"/>
  <c r="EF1515" i="30"/>
  <c r="EG1515" i="30"/>
  <c r="EH1515" i="30"/>
  <c r="EI1515" i="30"/>
  <c r="EJ1515" i="30"/>
  <c r="EK1515" i="30"/>
  <c r="EL1515" i="30"/>
  <c r="CK1516" i="30"/>
  <c r="CL1516" i="30"/>
  <c r="CM1516" i="30"/>
  <c r="CN1516" i="30"/>
  <c r="CO1516" i="30"/>
  <c r="CP1516" i="30"/>
  <c r="CQ1516" i="30"/>
  <c r="CR1516" i="30"/>
  <c r="CS1516" i="30"/>
  <c r="CT1516" i="30"/>
  <c r="CU1516" i="30"/>
  <c r="CV1516" i="30"/>
  <c r="CW1516" i="30"/>
  <c r="CX1516" i="30"/>
  <c r="CY1516" i="30"/>
  <c r="CZ1516" i="30"/>
  <c r="DA1516" i="30"/>
  <c r="DB1516" i="30"/>
  <c r="DC1516" i="30"/>
  <c r="DD1516" i="30"/>
  <c r="DE1516" i="30"/>
  <c r="DF1516" i="30"/>
  <c r="DG1516" i="30"/>
  <c r="DH1516" i="30"/>
  <c r="DI1516" i="30"/>
  <c r="DJ1516" i="30"/>
  <c r="DK1516" i="30"/>
  <c r="DL1516" i="30"/>
  <c r="DM1516" i="30"/>
  <c r="DN1516" i="30"/>
  <c r="DO1516" i="30"/>
  <c r="DP1516" i="30"/>
  <c r="DQ1516" i="30"/>
  <c r="DR1516" i="30"/>
  <c r="DS1516" i="30"/>
  <c r="DT1516" i="30"/>
  <c r="DU1516" i="30"/>
  <c r="DV1516" i="30"/>
  <c r="DW1516" i="30"/>
  <c r="DX1516" i="30"/>
  <c r="DY1516" i="30"/>
  <c r="DZ1516" i="30"/>
  <c r="EA1516" i="30"/>
  <c r="EB1516" i="30"/>
  <c r="EC1516" i="30"/>
  <c r="ED1516" i="30"/>
  <c r="EE1516" i="30"/>
  <c r="EF1516" i="30"/>
  <c r="EG1516" i="30"/>
  <c r="EH1516" i="30"/>
  <c r="EI1516" i="30"/>
  <c r="EJ1516" i="30"/>
  <c r="EK1516" i="30"/>
  <c r="EL1516" i="30"/>
  <c r="CK1517" i="30"/>
  <c r="CL1517" i="30"/>
  <c r="CM1517" i="30"/>
  <c r="CN1517" i="30"/>
  <c r="CO1517" i="30"/>
  <c r="CP1517" i="30"/>
  <c r="CQ1517" i="30"/>
  <c r="CR1517" i="30"/>
  <c r="CS1517" i="30"/>
  <c r="CT1517" i="30"/>
  <c r="CU1517" i="30"/>
  <c r="CV1517" i="30"/>
  <c r="CW1517" i="30"/>
  <c r="CX1517" i="30"/>
  <c r="CY1517" i="30"/>
  <c r="CZ1517" i="30"/>
  <c r="DA1517" i="30"/>
  <c r="DB1517" i="30"/>
  <c r="DC1517" i="30"/>
  <c r="DD1517" i="30"/>
  <c r="DE1517" i="30"/>
  <c r="DF1517" i="30"/>
  <c r="DG1517" i="30"/>
  <c r="DH1517" i="30"/>
  <c r="DI1517" i="30"/>
  <c r="DJ1517" i="30"/>
  <c r="DK1517" i="30"/>
  <c r="DL1517" i="30"/>
  <c r="DM1517" i="30"/>
  <c r="DN1517" i="30"/>
  <c r="DO1517" i="30"/>
  <c r="DP1517" i="30"/>
  <c r="DQ1517" i="30"/>
  <c r="DR1517" i="30"/>
  <c r="DS1517" i="30"/>
  <c r="DT1517" i="30"/>
  <c r="DU1517" i="30"/>
  <c r="DV1517" i="30"/>
  <c r="DW1517" i="30"/>
  <c r="DX1517" i="30"/>
  <c r="DY1517" i="30"/>
  <c r="DZ1517" i="30"/>
  <c r="EA1517" i="30"/>
  <c r="EB1517" i="30"/>
  <c r="EC1517" i="30"/>
  <c r="ED1517" i="30"/>
  <c r="EE1517" i="30"/>
  <c r="EF1517" i="30"/>
  <c r="EG1517" i="30"/>
  <c r="EH1517" i="30"/>
  <c r="EI1517" i="30"/>
  <c r="EJ1517" i="30"/>
  <c r="EK1517" i="30"/>
  <c r="EL1517" i="30"/>
  <c r="CK1518" i="30"/>
  <c r="CL1518" i="30"/>
  <c r="CM1518" i="30"/>
  <c r="CN1518" i="30"/>
  <c r="CO1518" i="30"/>
  <c r="CP1518" i="30"/>
  <c r="CQ1518" i="30"/>
  <c r="CR1518" i="30"/>
  <c r="CS1518" i="30"/>
  <c r="CT1518" i="30"/>
  <c r="CU1518" i="30"/>
  <c r="CV1518" i="30"/>
  <c r="CW1518" i="30"/>
  <c r="CX1518" i="30"/>
  <c r="CY1518" i="30"/>
  <c r="CZ1518" i="30"/>
  <c r="DA1518" i="30"/>
  <c r="DB1518" i="30"/>
  <c r="DC1518" i="30"/>
  <c r="DD1518" i="30"/>
  <c r="DE1518" i="30"/>
  <c r="DF1518" i="30"/>
  <c r="DG1518" i="30"/>
  <c r="DH1518" i="30"/>
  <c r="DI1518" i="30"/>
  <c r="DJ1518" i="30"/>
  <c r="DK1518" i="30"/>
  <c r="DL1518" i="30"/>
  <c r="DM1518" i="30"/>
  <c r="DN1518" i="30"/>
  <c r="DO1518" i="30"/>
  <c r="DP1518" i="30"/>
  <c r="DQ1518" i="30"/>
  <c r="DR1518" i="30"/>
  <c r="DS1518" i="30"/>
  <c r="DT1518" i="30"/>
  <c r="DU1518" i="30"/>
  <c r="DV1518" i="30"/>
  <c r="DW1518" i="30"/>
  <c r="DX1518" i="30"/>
  <c r="DY1518" i="30"/>
  <c r="DZ1518" i="30"/>
  <c r="EA1518" i="30"/>
  <c r="EB1518" i="30"/>
  <c r="EC1518" i="30"/>
  <c r="ED1518" i="30"/>
  <c r="EE1518" i="30"/>
  <c r="EF1518" i="30"/>
  <c r="EG1518" i="30"/>
  <c r="EH1518" i="30"/>
  <c r="EI1518" i="30"/>
  <c r="EJ1518" i="30"/>
  <c r="EK1518" i="30"/>
  <c r="EL1518" i="30"/>
  <c r="CK1519" i="30"/>
  <c r="CL1519" i="30"/>
  <c r="CM1519" i="30"/>
  <c r="CN1519" i="30"/>
  <c r="CO1519" i="30"/>
  <c r="CP1519" i="30"/>
  <c r="CQ1519" i="30"/>
  <c r="CR1519" i="30"/>
  <c r="CS1519" i="30"/>
  <c r="CT1519" i="30"/>
  <c r="CU1519" i="30"/>
  <c r="CV1519" i="30"/>
  <c r="CW1519" i="30"/>
  <c r="CX1519" i="30"/>
  <c r="CY1519" i="30"/>
  <c r="CZ1519" i="30"/>
  <c r="DA1519" i="30"/>
  <c r="DB1519" i="30"/>
  <c r="DC1519" i="30"/>
  <c r="DD1519" i="30"/>
  <c r="DE1519" i="30"/>
  <c r="DF1519" i="30"/>
  <c r="DG1519" i="30"/>
  <c r="DH1519" i="30"/>
  <c r="DI1519" i="30"/>
  <c r="DJ1519" i="30"/>
  <c r="DK1519" i="30"/>
  <c r="DL1519" i="30"/>
  <c r="DM1519" i="30"/>
  <c r="DN1519" i="30"/>
  <c r="DO1519" i="30"/>
  <c r="DP1519" i="30"/>
  <c r="DQ1519" i="30"/>
  <c r="DR1519" i="30"/>
  <c r="DS1519" i="30"/>
  <c r="DT1519" i="30"/>
  <c r="DU1519" i="30"/>
  <c r="DV1519" i="30"/>
  <c r="DW1519" i="30"/>
  <c r="DX1519" i="30"/>
  <c r="DY1519" i="30"/>
  <c r="DZ1519" i="30"/>
  <c r="EA1519" i="30"/>
  <c r="EB1519" i="30"/>
  <c r="EC1519" i="30"/>
  <c r="ED1519" i="30"/>
  <c r="EE1519" i="30"/>
  <c r="EF1519" i="30"/>
  <c r="EG1519" i="30"/>
  <c r="EH1519" i="30"/>
  <c r="EI1519" i="30"/>
  <c r="EJ1519" i="30"/>
  <c r="EK1519" i="30"/>
  <c r="EL1519" i="30"/>
  <c r="CK1520" i="30"/>
  <c r="CL1520" i="30"/>
  <c r="CM1520" i="30"/>
  <c r="CN1520" i="30"/>
  <c r="CO1520" i="30"/>
  <c r="CP1520" i="30"/>
  <c r="CQ1520" i="30"/>
  <c r="CR1520" i="30"/>
  <c r="CS1520" i="30"/>
  <c r="CT1520" i="30"/>
  <c r="CU1520" i="30"/>
  <c r="CV1520" i="30"/>
  <c r="CW1520" i="30"/>
  <c r="CX1520" i="30"/>
  <c r="CY1520" i="30"/>
  <c r="CZ1520" i="30"/>
  <c r="DA1520" i="30"/>
  <c r="DB1520" i="30"/>
  <c r="DC1520" i="30"/>
  <c r="DD1520" i="30"/>
  <c r="DE1520" i="30"/>
  <c r="DF1520" i="30"/>
  <c r="DG1520" i="30"/>
  <c r="DH1520" i="30"/>
  <c r="DI1520" i="30"/>
  <c r="DJ1520" i="30"/>
  <c r="DK1520" i="30"/>
  <c r="DL1520" i="30"/>
  <c r="DM1520" i="30"/>
  <c r="DN1520" i="30"/>
  <c r="DO1520" i="30"/>
  <c r="DP1520" i="30"/>
  <c r="DQ1520" i="30"/>
  <c r="DR1520" i="30"/>
  <c r="DS1520" i="30"/>
  <c r="DT1520" i="30"/>
  <c r="DU1520" i="30"/>
  <c r="DV1520" i="30"/>
  <c r="DW1520" i="30"/>
  <c r="DX1520" i="30"/>
  <c r="DY1520" i="30"/>
  <c r="DZ1520" i="30"/>
  <c r="EA1520" i="30"/>
  <c r="EB1520" i="30"/>
  <c r="EC1520" i="30"/>
  <c r="ED1520" i="30"/>
  <c r="EE1520" i="30"/>
  <c r="EF1520" i="30"/>
  <c r="EG1520" i="30"/>
  <c r="EH1520" i="30"/>
  <c r="EI1520" i="30"/>
  <c r="EJ1520" i="30"/>
  <c r="EK1520" i="30"/>
  <c r="EL1520" i="30"/>
  <c r="CK1521" i="30"/>
  <c r="CL1521" i="30"/>
  <c r="CM1521" i="30"/>
  <c r="CN1521" i="30"/>
  <c r="CO1521" i="30"/>
  <c r="CP1521" i="30"/>
  <c r="CQ1521" i="30"/>
  <c r="CR1521" i="30"/>
  <c r="CS1521" i="30"/>
  <c r="CT1521" i="30"/>
  <c r="CU1521" i="30"/>
  <c r="CV1521" i="30"/>
  <c r="CW1521" i="30"/>
  <c r="CX1521" i="30"/>
  <c r="CY1521" i="30"/>
  <c r="CZ1521" i="30"/>
  <c r="DA1521" i="30"/>
  <c r="DB1521" i="30"/>
  <c r="DC1521" i="30"/>
  <c r="DD1521" i="30"/>
  <c r="DE1521" i="30"/>
  <c r="DF1521" i="30"/>
  <c r="DG1521" i="30"/>
  <c r="DH1521" i="30"/>
  <c r="DI1521" i="30"/>
  <c r="DJ1521" i="30"/>
  <c r="DK1521" i="30"/>
  <c r="DL1521" i="30"/>
  <c r="DM1521" i="30"/>
  <c r="DN1521" i="30"/>
  <c r="DO1521" i="30"/>
  <c r="DP1521" i="30"/>
  <c r="DQ1521" i="30"/>
  <c r="DR1521" i="30"/>
  <c r="DS1521" i="30"/>
  <c r="DT1521" i="30"/>
  <c r="DU1521" i="30"/>
  <c r="DV1521" i="30"/>
  <c r="DW1521" i="30"/>
  <c r="DX1521" i="30"/>
  <c r="DY1521" i="30"/>
  <c r="DZ1521" i="30"/>
  <c r="EA1521" i="30"/>
  <c r="EB1521" i="30"/>
  <c r="EC1521" i="30"/>
  <c r="ED1521" i="30"/>
  <c r="EE1521" i="30"/>
  <c r="EF1521" i="30"/>
  <c r="EG1521" i="30"/>
  <c r="EH1521" i="30"/>
  <c r="EI1521" i="30"/>
  <c r="EJ1521" i="30"/>
  <c r="EK1521" i="30"/>
  <c r="EL1521" i="30"/>
  <c r="CK1522" i="30"/>
  <c r="CL1522" i="30"/>
  <c r="CM1522" i="30"/>
  <c r="CN1522" i="30"/>
  <c r="CO1522" i="30"/>
  <c r="CP1522" i="30"/>
  <c r="CQ1522" i="30"/>
  <c r="CR1522" i="30"/>
  <c r="CS1522" i="30"/>
  <c r="CT1522" i="30"/>
  <c r="CU1522" i="30"/>
  <c r="CV1522" i="30"/>
  <c r="CW1522" i="30"/>
  <c r="CX1522" i="30"/>
  <c r="CY1522" i="30"/>
  <c r="CZ1522" i="30"/>
  <c r="DA1522" i="30"/>
  <c r="DB1522" i="30"/>
  <c r="DC1522" i="30"/>
  <c r="DD1522" i="30"/>
  <c r="DE1522" i="30"/>
  <c r="DF1522" i="30"/>
  <c r="DG1522" i="30"/>
  <c r="DH1522" i="30"/>
  <c r="DI1522" i="30"/>
  <c r="DJ1522" i="30"/>
  <c r="DK1522" i="30"/>
  <c r="DL1522" i="30"/>
  <c r="DM1522" i="30"/>
  <c r="DN1522" i="30"/>
  <c r="DO1522" i="30"/>
  <c r="DP1522" i="30"/>
  <c r="DQ1522" i="30"/>
  <c r="DR1522" i="30"/>
  <c r="DS1522" i="30"/>
  <c r="DT1522" i="30"/>
  <c r="DU1522" i="30"/>
  <c r="DV1522" i="30"/>
  <c r="DW1522" i="30"/>
  <c r="DX1522" i="30"/>
  <c r="DY1522" i="30"/>
  <c r="DZ1522" i="30"/>
  <c r="EA1522" i="30"/>
  <c r="EB1522" i="30"/>
  <c r="EC1522" i="30"/>
  <c r="ED1522" i="30"/>
  <c r="EE1522" i="30"/>
  <c r="EF1522" i="30"/>
  <c r="EG1522" i="30"/>
  <c r="EH1522" i="30"/>
  <c r="EI1522" i="30"/>
  <c r="EJ1522" i="30"/>
  <c r="EK1522" i="30"/>
  <c r="EL1522" i="30"/>
  <c r="CK1523" i="30"/>
  <c r="CL1523" i="30"/>
  <c r="CM1523" i="30"/>
  <c r="CN1523" i="30"/>
  <c r="CO1523" i="30"/>
  <c r="CP1523" i="30"/>
  <c r="CQ1523" i="30"/>
  <c r="CR1523" i="30"/>
  <c r="CS1523" i="30"/>
  <c r="CT1523" i="30"/>
  <c r="CU1523" i="30"/>
  <c r="CV1523" i="30"/>
  <c r="CW1523" i="30"/>
  <c r="CX1523" i="30"/>
  <c r="CY1523" i="30"/>
  <c r="CZ1523" i="30"/>
  <c r="DA1523" i="30"/>
  <c r="DB1523" i="30"/>
  <c r="DC1523" i="30"/>
  <c r="DD1523" i="30"/>
  <c r="DE1523" i="30"/>
  <c r="DF1523" i="30"/>
  <c r="DG1523" i="30"/>
  <c r="DH1523" i="30"/>
  <c r="DI1523" i="30"/>
  <c r="DJ1523" i="30"/>
  <c r="DK1523" i="30"/>
  <c r="DL1523" i="30"/>
  <c r="DM1523" i="30"/>
  <c r="DN1523" i="30"/>
  <c r="DO1523" i="30"/>
  <c r="DP1523" i="30"/>
  <c r="DQ1523" i="30"/>
  <c r="DR1523" i="30"/>
  <c r="DS1523" i="30"/>
  <c r="DT1523" i="30"/>
  <c r="DU1523" i="30"/>
  <c r="DV1523" i="30"/>
  <c r="DW1523" i="30"/>
  <c r="DX1523" i="30"/>
  <c r="DY1523" i="30"/>
  <c r="DZ1523" i="30"/>
  <c r="EA1523" i="30"/>
  <c r="EB1523" i="30"/>
  <c r="EC1523" i="30"/>
  <c r="ED1523" i="30"/>
  <c r="EE1523" i="30"/>
  <c r="EF1523" i="30"/>
  <c r="EG1523" i="30"/>
  <c r="EH1523" i="30"/>
  <c r="EI1523" i="30"/>
  <c r="EJ1523" i="30"/>
  <c r="EK1523" i="30"/>
  <c r="EL1523" i="30"/>
  <c r="CK1524" i="30"/>
  <c r="CL1524" i="30"/>
  <c r="CM1524" i="30"/>
  <c r="CN1524" i="30"/>
  <c r="CO1524" i="30"/>
  <c r="CP1524" i="30"/>
  <c r="CQ1524" i="30"/>
  <c r="CR1524" i="30"/>
  <c r="CS1524" i="30"/>
  <c r="CT1524" i="30"/>
  <c r="CU1524" i="30"/>
  <c r="CV1524" i="30"/>
  <c r="CW1524" i="30"/>
  <c r="CX1524" i="30"/>
  <c r="CY1524" i="30"/>
  <c r="CZ1524" i="30"/>
  <c r="DA1524" i="30"/>
  <c r="DB1524" i="30"/>
  <c r="DC1524" i="30"/>
  <c r="DD1524" i="30"/>
  <c r="DE1524" i="30"/>
  <c r="DF1524" i="30"/>
  <c r="DG1524" i="30"/>
  <c r="DH1524" i="30"/>
  <c r="DI1524" i="30"/>
  <c r="DJ1524" i="30"/>
  <c r="DK1524" i="30"/>
  <c r="DL1524" i="30"/>
  <c r="DM1524" i="30"/>
  <c r="DN1524" i="30"/>
  <c r="DO1524" i="30"/>
  <c r="DP1524" i="30"/>
  <c r="DQ1524" i="30"/>
  <c r="DR1524" i="30"/>
  <c r="DS1524" i="30"/>
  <c r="DT1524" i="30"/>
  <c r="DU1524" i="30"/>
  <c r="DV1524" i="30"/>
  <c r="DW1524" i="30"/>
  <c r="DX1524" i="30"/>
  <c r="DY1524" i="30"/>
  <c r="DZ1524" i="30"/>
  <c r="EA1524" i="30"/>
  <c r="EB1524" i="30"/>
  <c r="EC1524" i="30"/>
  <c r="ED1524" i="30"/>
  <c r="EE1524" i="30"/>
  <c r="EF1524" i="30"/>
  <c r="EG1524" i="30"/>
  <c r="EH1524" i="30"/>
  <c r="EI1524" i="30"/>
  <c r="EJ1524" i="30"/>
  <c r="EK1524" i="30"/>
  <c r="EL1524" i="30"/>
  <c r="CK1525" i="30"/>
  <c r="CL1525" i="30"/>
  <c r="CM1525" i="30"/>
  <c r="CN1525" i="30"/>
  <c r="CO1525" i="30"/>
  <c r="CP1525" i="30"/>
  <c r="CQ1525" i="30"/>
  <c r="CR1525" i="30"/>
  <c r="CS1525" i="30"/>
  <c r="CT1525" i="30"/>
  <c r="CU1525" i="30"/>
  <c r="CV1525" i="30"/>
  <c r="CW1525" i="30"/>
  <c r="CX1525" i="30"/>
  <c r="CY1525" i="30"/>
  <c r="CZ1525" i="30"/>
  <c r="DA1525" i="30"/>
  <c r="DB1525" i="30"/>
  <c r="DC1525" i="30"/>
  <c r="DD1525" i="30"/>
  <c r="DE1525" i="30"/>
  <c r="DF1525" i="30"/>
  <c r="DG1525" i="30"/>
  <c r="DH1525" i="30"/>
  <c r="DI1525" i="30"/>
  <c r="DJ1525" i="30"/>
  <c r="DK1525" i="30"/>
  <c r="DL1525" i="30"/>
  <c r="DM1525" i="30"/>
  <c r="DN1525" i="30"/>
  <c r="DO1525" i="30"/>
  <c r="DP1525" i="30"/>
  <c r="DQ1525" i="30"/>
  <c r="DR1525" i="30"/>
  <c r="DS1525" i="30"/>
  <c r="DT1525" i="30"/>
  <c r="DU1525" i="30"/>
  <c r="DV1525" i="30"/>
  <c r="DW1525" i="30"/>
  <c r="DX1525" i="30"/>
  <c r="DY1525" i="30"/>
  <c r="DZ1525" i="30"/>
  <c r="EA1525" i="30"/>
  <c r="EB1525" i="30"/>
  <c r="EC1525" i="30"/>
  <c r="ED1525" i="30"/>
  <c r="EE1525" i="30"/>
  <c r="EF1525" i="30"/>
  <c r="EG1525" i="30"/>
  <c r="EH1525" i="30"/>
  <c r="EI1525" i="30"/>
  <c r="EJ1525" i="30"/>
  <c r="EK1525" i="30"/>
  <c r="EL1525" i="30"/>
  <c r="CK1526" i="30"/>
  <c r="CL1526" i="30"/>
  <c r="CM1526" i="30"/>
  <c r="CN1526" i="30"/>
  <c r="CO1526" i="30"/>
  <c r="CP1526" i="30"/>
  <c r="CQ1526" i="30"/>
  <c r="CR1526" i="30"/>
  <c r="CS1526" i="30"/>
  <c r="CT1526" i="30"/>
  <c r="CU1526" i="30"/>
  <c r="CV1526" i="30"/>
  <c r="CW1526" i="30"/>
  <c r="CX1526" i="30"/>
  <c r="CY1526" i="30"/>
  <c r="CZ1526" i="30"/>
  <c r="DA1526" i="30"/>
  <c r="DB1526" i="30"/>
  <c r="DC1526" i="30"/>
  <c r="DD1526" i="30"/>
  <c r="DE1526" i="30"/>
  <c r="DF1526" i="30"/>
  <c r="DG1526" i="30"/>
  <c r="DH1526" i="30"/>
  <c r="DI1526" i="30"/>
  <c r="DJ1526" i="30"/>
  <c r="DK1526" i="30"/>
  <c r="DL1526" i="30"/>
  <c r="DM1526" i="30"/>
  <c r="DN1526" i="30"/>
  <c r="DO1526" i="30"/>
  <c r="DP1526" i="30"/>
  <c r="DQ1526" i="30"/>
  <c r="DR1526" i="30"/>
  <c r="DS1526" i="30"/>
  <c r="DT1526" i="30"/>
  <c r="DU1526" i="30"/>
  <c r="DV1526" i="30"/>
  <c r="DW1526" i="30"/>
  <c r="DX1526" i="30"/>
  <c r="DY1526" i="30"/>
  <c r="DZ1526" i="30"/>
  <c r="EA1526" i="30"/>
  <c r="EB1526" i="30"/>
  <c r="EC1526" i="30"/>
  <c r="ED1526" i="30"/>
  <c r="EE1526" i="30"/>
  <c r="EF1526" i="30"/>
  <c r="EG1526" i="30"/>
  <c r="EH1526" i="30"/>
  <c r="EI1526" i="30"/>
  <c r="EJ1526" i="30"/>
  <c r="EK1526" i="30"/>
  <c r="EL1526" i="30"/>
  <c r="CK1527" i="30"/>
  <c r="CL1527" i="30"/>
  <c r="CM1527" i="30"/>
  <c r="CN1527" i="30"/>
  <c r="CO1527" i="30"/>
  <c r="CP1527" i="30"/>
  <c r="CQ1527" i="30"/>
  <c r="CR1527" i="30"/>
  <c r="CS1527" i="30"/>
  <c r="CT1527" i="30"/>
  <c r="CU1527" i="30"/>
  <c r="CV1527" i="30"/>
  <c r="CW1527" i="30"/>
  <c r="CX1527" i="30"/>
  <c r="CY1527" i="30"/>
  <c r="CZ1527" i="30"/>
  <c r="DA1527" i="30"/>
  <c r="DB1527" i="30"/>
  <c r="DC1527" i="30"/>
  <c r="DD1527" i="30"/>
  <c r="DE1527" i="30"/>
  <c r="DF1527" i="30"/>
  <c r="DG1527" i="30"/>
  <c r="DH1527" i="30"/>
  <c r="DI1527" i="30"/>
  <c r="DJ1527" i="30"/>
  <c r="DK1527" i="30"/>
  <c r="DL1527" i="30"/>
  <c r="DM1527" i="30"/>
  <c r="DN1527" i="30"/>
  <c r="DO1527" i="30"/>
  <c r="DP1527" i="30"/>
  <c r="DQ1527" i="30"/>
  <c r="DR1527" i="30"/>
  <c r="DS1527" i="30"/>
  <c r="DT1527" i="30"/>
  <c r="DU1527" i="30"/>
  <c r="DV1527" i="30"/>
  <c r="DW1527" i="30"/>
  <c r="DX1527" i="30"/>
  <c r="DY1527" i="30"/>
  <c r="DZ1527" i="30"/>
  <c r="EA1527" i="30"/>
  <c r="EB1527" i="30"/>
  <c r="EC1527" i="30"/>
  <c r="ED1527" i="30"/>
  <c r="EE1527" i="30"/>
  <c r="EF1527" i="30"/>
  <c r="EG1527" i="30"/>
  <c r="EH1527" i="30"/>
  <c r="EI1527" i="30"/>
  <c r="EJ1527" i="30"/>
  <c r="EK1527" i="30"/>
  <c r="EL1527" i="30"/>
  <c r="CK1528" i="30"/>
  <c r="CL1528" i="30"/>
  <c r="CM1528" i="30"/>
  <c r="CN1528" i="30"/>
  <c r="CO1528" i="30"/>
  <c r="CP1528" i="30"/>
  <c r="CQ1528" i="30"/>
  <c r="CR1528" i="30"/>
  <c r="CS1528" i="30"/>
  <c r="CT1528" i="30"/>
  <c r="CU1528" i="30"/>
  <c r="CV1528" i="30"/>
  <c r="CW1528" i="30"/>
  <c r="CX1528" i="30"/>
  <c r="CY1528" i="30"/>
  <c r="CZ1528" i="30"/>
  <c r="DA1528" i="30"/>
  <c r="DB1528" i="30"/>
  <c r="DC1528" i="30"/>
  <c r="DD1528" i="30"/>
  <c r="DE1528" i="30"/>
  <c r="DF1528" i="30"/>
  <c r="DG1528" i="30"/>
  <c r="DH1528" i="30"/>
  <c r="DI1528" i="30"/>
  <c r="DJ1528" i="30"/>
  <c r="DK1528" i="30"/>
  <c r="DL1528" i="30"/>
  <c r="DM1528" i="30"/>
  <c r="DN1528" i="30"/>
  <c r="DO1528" i="30"/>
  <c r="DP1528" i="30"/>
  <c r="DQ1528" i="30"/>
  <c r="DR1528" i="30"/>
  <c r="DS1528" i="30"/>
  <c r="DT1528" i="30"/>
  <c r="DU1528" i="30"/>
  <c r="DV1528" i="30"/>
  <c r="DW1528" i="30"/>
  <c r="DX1528" i="30"/>
  <c r="DY1528" i="30"/>
  <c r="DZ1528" i="30"/>
  <c r="EA1528" i="30"/>
  <c r="EB1528" i="30"/>
  <c r="EC1528" i="30"/>
  <c r="ED1528" i="30"/>
  <c r="EE1528" i="30"/>
  <c r="EF1528" i="30"/>
  <c r="EG1528" i="30"/>
  <c r="EH1528" i="30"/>
  <c r="EI1528" i="30"/>
  <c r="EJ1528" i="30"/>
  <c r="EK1528" i="30"/>
  <c r="EL1528" i="30"/>
  <c r="CK1529" i="30"/>
  <c r="CL1529" i="30"/>
  <c r="CM1529" i="30"/>
  <c r="CN1529" i="30"/>
  <c r="CO1529" i="30"/>
  <c r="CP1529" i="30"/>
  <c r="CQ1529" i="30"/>
  <c r="CR1529" i="30"/>
  <c r="CS1529" i="30"/>
  <c r="CT1529" i="30"/>
  <c r="CU1529" i="30"/>
  <c r="CV1529" i="30"/>
  <c r="CW1529" i="30"/>
  <c r="CX1529" i="30"/>
  <c r="CY1529" i="30"/>
  <c r="CZ1529" i="30"/>
  <c r="DA1529" i="30"/>
  <c r="DB1529" i="30"/>
  <c r="DC1529" i="30"/>
  <c r="DD1529" i="30"/>
  <c r="DE1529" i="30"/>
  <c r="DF1529" i="30"/>
  <c r="DG1529" i="30"/>
  <c r="DH1529" i="30"/>
  <c r="DI1529" i="30"/>
  <c r="DJ1529" i="30"/>
  <c r="DK1529" i="30"/>
  <c r="DL1529" i="30"/>
  <c r="DM1529" i="30"/>
  <c r="DN1529" i="30"/>
  <c r="DO1529" i="30"/>
  <c r="DP1529" i="30"/>
  <c r="DQ1529" i="30"/>
  <c r="DR1529" i="30"/>
  <c r="DS1529" i="30"/>
  <c r="DT1529" i="30"/>
  <c r="DU1529" i="30"/>
  <c r="DV1529" i="30"/>
  <c r="DW1529" i="30"/>
  <c r="DX1529" i="30"/>
  <c r="DY1529" i="30"/>
  <c r="DZ1529" i="30"/>
  <c r="EA1529" i="30"/>
  <c r="EB1529" i="30"/>
  <c r="EC1529" i="30"/>
  <c r="ED1529" i="30"/>
  <c r="EE1529" i="30"/>
  <c r="EF1529" i="30"/>
  <c r="EG1529" i="30"/>
  <c r="EH1529" i="30"/>
  <c r="EI1529" i="30"/>
  <c r="EJ1529" i="30"/>
  <c r="EK1529" i="30"/>
  <c r="EL1529" i="30"/>
  <c r="CK1530" i="30"/>
  <c r="CL1530" i="30"/>
  <c r="CM1530" i="30"/>
  <c r="CN1530" i="30"/>
  <c r="CO1530" i="30"/>
  <c r="CP1530" i="30"/>
  <c r="CQ1530" i="30"/>
  <c r="CR1530" i="30"/>
  <c r="CS1530" i="30"/>
  <c r="CT1530" i="30"/>
  <c r="CU1530" i="30"/>
  <c r="CV1530" i="30"/>
  <c r="CW1530" i="30"/>
  <c r="CX1530" i="30"/>
  <c r="CY1530" i="30"/>
  <c r="CZ1530" i="30"/>
  <c r="DA1530" i="30"/>
  <c r="DB1530" i="30"/>
  <c r="DC1530" i="30"/>
  <c r="DD1530" i="30"/>
  <c r="DE1530" i="30"/>
  <c r="DF1530" i="30"/>
  <c r="DG1530" i="30"/>
  <c r="DH1530" i="30"/>
  <c r="DI1530" i="30"/>
  <c r="DJ1530" i="30"/>
  <c r="DK1530" i="30"/>
  <c r="DL1530" i="30"/>
  <c r="DM1530" i="30"/>
  <c r="DN1530" i="30"/>
  <c r="DO1530" i="30"/>
  <c r="DP1530" i="30"/>
  <c r="DQ1530" i="30"/>
  <c r="DR1530" i="30"/>
  <c r="DS1530" i="30"/>
  <c r="DT1530" i="30"/>
  <c r="DU1530" i="30"/>
  <c r="DV1530" i="30"/>
  <c r="DW1530" i="30"/>
  <c r="DX1530" i="30"/>
  <c r="DY1530" i="30"/>
  <c r="DZ1530" i="30"/>
  <c r="EA1530" i="30"/>
  <c r="EB1530" i="30"/>
  <c r="EC1530" i="30"/>
  <c r="ED1530" i="30"/>
  <c r="EE1530" i="30"/>
  <c r="EF1530" i="30"/>
  <c r="EG1530" i="30"/>
  <c r="EH1530" i="30"/>
  <c r="EI1530" i="30"/>
  <c r="EJ1530" i="30"/>
  <c r="EK1530" i="30"/>
  <c r="EL1530" i="30"/>
  <c r="CK1531" i="30"/>
  <c r="CL1531" i="30"/>
  <c r="CM1531" i="30"/>
  <c r="CN1531" i="30"/>
  <c r="CO1531" i="30"/>
  <c r="CP1531" i="30"/>
  <c r="CQ1531" i="30"/>
  <c r="CR1531" i="30"/>
  <c r="CS1531" i="30"/>
  <c r="CT1531" i="30"/>
  <c r="CU1531" i="30"/>
  <c r="CV1531" i="30"/>
  <c r="CW1531" i="30"/>
  <c r="CX1531" i="30"/>
  <c r="CY1531" i="30"/>
  <c r="CZ1531" i="30"/>
  <c r="DA1531" i="30"/>
  <c r="DB1531" i="30"/>
  <c r="DC1531" i="30"/>
  <c r="DD1531" i="30"/>
  <c r="DE1531" i="30"/>
  <c r="DF1531" i="30"/>
  <c r="DG1531" i="30"/>
  <c r="DH1531" i="30"/>
  <c r="DI1531" i="30"/>
  <c r="DJ1531" i="30"/>
  <c r="DK1531" i="30"/>
  <c r="DL1531" i="30"/>
  <c r="DM1531" i="30"/>
  <c r="DN1531" i="30"/>
  <c r="DO1531" i="30"/>
  <c r="DP1531" i="30"/>
  <c r="DQ1531" i="30"/>
  <c r="DR1531" i="30"/>
  <c r="DS1531" i="30"/>
  <c r="DT1531" i="30"/>
  <c r="DU1531" i="30"/>
  <c r="DV1531" i="30"/>
  <c r="DW1531" i="30"/>
  <c r="DX1531" i="30"/>
  <c r="DY1531" i="30"/>
  <c r="DZ1531" i="30"/>
  <c r="EA1531" i="30"/>
  <c r="EB1531" i="30"/>
  <c r="EC1531" i="30"/>
  <c r="ED1531" i="30"/>
  <c r="EE1531" i="30"/>
  <c r="EF1531" i="30"/>
  <c r="EG1531" i="30"/>
  <c r="EH1531" i="30"/>
  <c r="EI1531" i="30"/>
  <c r="EJ1531" i="30"/>
  <c r="EK1531" i="30"/>
  <c r="EL1531" i="30"/>
  <c r="CK1532" i="30"/>
  <c r="CL1532" i="30"/>
  <c r="CM1532" i="30"/>
  <c r="CN1532" i="30"/>
  <c r="CO1532" i="30"/>
  <c r="CP1532" i="30"/>
  <c r="CQ1532" i="30"/>
  <c r="CR1532" i="30"/>
  <c r="CS1532" i="30"/>
  <c r="CT1532" i="30"/>
  <c r="CU1532" i="30"/>
  <c r="CV1532" i="30"/>
  <c r="CW1532" i="30"/>
  <c r="CX1532" i="30"/>
  <c r="CY1532" i="30"/>
  <c r="CZ1532" i="30"/>
  <c r="DA1532" i="30"/>
  <c r="DB1532" i="30"/>
  <c r="DC1532" i="30"/>
  <c r="DD1532" i="30"/>
  <c r="DE1532" i="30"/>
  <c r="DF1532" i="30"/>
  <c r="DG1532" i="30"/>
  <c r="DH1532" i="30"/>
  <c r="DI1532" i="30"/>
  <c r="DJ1532" i="30"/>
  <c r="DK1532" i="30"/>
  <c r="DL1532" i="30"/>
  <c r="DM1532" i="30"/>
  <c r="DN1532" i="30"/>
  <c r="DO1532" i="30"/>
  <c r="DP1532" i="30"/>
  <c r="DQ1532" i="30"/>
  <c r="DR1532" i="30"/>
  <c r="DS1532" i="30"/>
  <c r="DT1532" i="30"/>
  <c r="DU1532" i="30"/>
  <c r="DV1532" i="30"/>
  <c r="DW1532" i="30"/>
  <c r="DX1532" i="30"/>
  <c r="DY1532" i="30"/>
  <c r="DZ1532" i="30"/>
  <c r="EA1532" i="30"/>
  <c r="EB1532" i="30"/>
  <c r="EC1532" i="30"/>
  <c r="ED1532" i="30"/>
  <c r="EE1532" i="30"/>
  <c r="EF1532" i="30"/>
  <c r="EG1532" i="30"/>
  <c r="EH1532" i="30"/>
  <c r="EI1532" i="30"/>
  <c r="EJ1532" i="30"/>
  <c r="EK1532" i="30"/>
  <c r="EL1532" i="30"/>
  <c r="CK1533" i="30"/>
  <c r="CL1533" i="30"/>
  <c r="CM1533" i="30"/>
  <c r="CN1533" i="30"/>
  <c r="CO1533" i="30"/>
  <c r="CP1533" i="30"/>
  <c r="CQ1533" i="30"/>
  <c r="CR1533" i="30"/>
  <c r="CS1533" i="30"/>
  <c r="CT1533" i="30"/>
  <c r="CU1533" i="30"/>
  <c r="CV1533" i="30"/>
  <c r="CW1533" i="30"/>
  <c r="CX1533" i="30"/>
  <c r="CY1533" i="30"/>
  <c r="CZ1533" i="30"/>
  <c r="DA1533" i="30"/>
  <c r="DB1533" i="30"/>
  <c r="DC1533" i="30"/>
  <c r="DD1533" i="30"/>
  <c r="DE1533" i="30"/>
  <c r="DF1533" i="30"/>
  <c r="DG1533" i="30"/>
  <c r="DH1533" i="30"/>
  <c r="DI1533" i="30"/>
  <c r="DJ1533" i="30"/>
  <c r="DK1533" i="30"/>
  <c r="DL1533" i="30"/>
  <c r="DM1533" i="30"/>
  <c r="DN1533" i="30"/>
  <c r="DO1533" i="30"/>
  <c r="DP1533" i="30"/>
  <c r="DQ1533" i="30"/>
  <c r="DR1533" i="30"/>
  <c r="DS1533" i="30"/>
  <c r="DT1533" i="30"/>
  <c r="DU1533" i="30"/>
  <c r="DV1533" i="30"/>
  <c r="DW1533" i="30"/>
  <c r="DX1533" i="30"/>
  <c r="DY1533" i="30"/>
  <c r="DZ1533" i="30"/>
  <c r="EA1533" i="30"/>
  <c r="EB1533" i="30"/>
  <c r="EC1533" i="30"/>
  <c r="ED1533" i="30"/>
  <c r="EE1533" i="30"/>
  <c r="EF1533" i="30"/>
  <c r="EG1533" i="30"/>
  <c r="EH1533" i="30"/>
  <c r="EI1533" i="30"/>
  <c r="EJ1533" i="30"/>
  <c r="EK1533" i="30"/>
  <c r="EL1533" i="30"/>
  <c r="CK1534" i="30"/>
  <c r="CL1534" i="30"/>
  <c r="CM1534" i="30"/>
  <c r="CN1534" i="30"/>
  <c r="CO1534" i="30"/>
  <c r="CP1534" i="30"/>
  <c r="CQ1534" i="30"/>
  <c r="CR1534" i="30"/>
  <c r="CS1534" i="30"/>
  <c r="CT1534" i="30"/>
  <c r="CU1534" i="30"/>
  <c r="CV1534" i="30"/>
  <c r="CW1534" i="30"/>
  <c r="CX1534" i="30"/>
  <c r="CY1534" i="30"/>
  <c r="CZ1534" i="30"/>
  <c r="DA1534" i="30"/>
  <c r="DB1534" i="30"/>
  <c r="DC1534" i="30"/>
  <c r="DD1534" i="30"/>
  <c r="DE1534" i="30"/>
  <c r="DF1534" i="30"/>
  <c r="DG1534" i="30"/>
  <c r="DH1534" i="30"/>
  <c r="DI1534" i="30"/>
  <c r="DJ1534" i="30"/>
  <c r="DK1534" i="30"/>
  <c r="DL1534" i="30"/>
  <c r="DM1534" i="30"/>
  <c r="DN1534" i="30"/>
  <c r="DO1534" i="30"/>
  <c r="DP1534" i="30"/>
  <c r="DQ1534" i="30"/>
  <c r="DR1534" i="30"/>
  <c r="DS1534" i="30"/>
  <c r="DT1534" i="30"/>
  <c r="DU1534" i="30"/>
  <c r="DV1534" i="30"/>
  <c r="DW1534" i="30"/>
  <c r="DX1534" i="30"/>
  <c r="DY1534" i="30"/>
  <c r="DZ1534" i="30"/>
  <c r="EA1534" i="30"/>
  <c r="EB1534" i="30"/>
  <c r="EC1534" i="30"/>
  <c r="ED1534" i="30"/>
  <c r="EE1534" i="30"/>
  <c r="EF1534" i="30"/>
  <c r="EG1534" i="30"/>
  <c r="EH1534" i="30"/>
  <c r="EI1534" i="30"/>
  <c r="EJ1534" i="30"/>
  <c r="EK1534" i="30"/>
  <c r="EL1534" i="30"/>
  <c r="CK1535" i="30"/>
  <c r="CL1535" i="30"/>
  <c r="CM1535" i="30"/>
  <c r="CN1535" i="30"/>
  <c r="CO1535" i="30"/>
  <c r="CP1535" i="30"/>
  <c r="CQ1535" i="30"/>
  <c r="CR1535" i="30"/>
  <c r="CS1535" i="30"/>
  <c r="CT1535" i="30"/>
  <c r="CU1535" i="30"/>
  <c r="CV1535" i="30"/>
  <c r="CW1535" i="30"/>
  <c r="CX1535" i="30"/>
  <c r="CY1535" i="30"/>
  <c r="CZ1535" i="30"/>
  <c r="DA1535" i="30"/>
  <c r="DB1535" i="30"/>
  <c r="DC1535" i="30"/>
  <c r="DD1535" i="30"/>
  <c r="DE1535" i="30"/>
  <c r="DF1535" i="30"/>
  <c r="DG1535" i="30"/>
  <c r="DH1535" i="30"/>
  <c r="DI1535" i="30"/>
  <c r="DJ1535" i="30"/>
  <c r="DK1535" i="30"/>
  <c r="DL1535" i="30"/>
  <c r="DM1535" i="30"/>
  <c r="DN1535" i="30"/>
  <c r="DO1535" i="30"/>
  <c r="DP1535" i="30"/>
  <c r="DQ1535" i="30"/>
  <c r="DR1535" i="30"/>
  <c r="DS1535" i="30"/>
  <c r="DT1535" i="30"/>
  <c r="DU1535" i="30"/>
  <c r="DV1535" i="30"/>
  <c r="DW1535" i="30"/>
  <c r="DX1535" i="30"/>
  <c r="DY1535" i="30"/>
  <c r="DZ1535" i="30"/>
  <c r="EA1535" i="30"/>
  <c r="EB1535" i="30"/>
  <c r="EC1535" i="30"/>
  <c r="ED1535" i="30"/>
  <c r="EE1535" i="30"/>
  <c r="EF1535" i="30"/>
  <c r="EG1535" i="30"/>
  <c r="EH1535" i="30"/>
  <c r="EI1535" i="30"/>
  <c r="EJ1535" i="30"/>
  <c r="EK1535" i="30"/>
  <c r="EL1535" i="30"/>
  <c r="CK1536" i="30"/>
  <c r="CL1536" i="30"/>
  <c r="CM1536" i="30"/>
  <c r="CN1536" i="30"/>
  <c r="CO1536" i="30"/>
  <c r="CP1536" i="30"/>
  <c r="CQ1536" i="30"/>
  <c r="CR1536" i="30"/>
  <c r="CS1536" i="30"/>
  <c r="CT1536" i="30"/>
  <c r="CU1536" i="30"/>
  <c r="CV1536" i="30"/>
  <c r="CW1536" i="30"/>
  <c r="CX1536" i="30"/>
  <c r="CY1536" i="30"/>
  <c r="CZ1536" i="30"/>
  <c r="DA1536" i="30"/>
  <c r="DB1536" i="30"/>
  <c r="DC1536" i="30"/>
  <c r="DD1536" i="30"/>
  <c r="DE1536" i="30"/>
  <c r="DF1536" i="30"/>
  <c r="DG1536" i="30"/>
  <c r="DH1536" i="30"/>
  <c r="DI1536" i="30"/>
  <c r="DJ1536" i="30"/>
  <c r="DK1536" i="30"/>
  <c r="DL1536" i="30"/>
  <c r="DM1536" i="30"/>
  <c r="DN1536" i="30"/>
  <c r="DO1536" i="30"/>
  <c r="DP1536" i="30"/>
  <c r="DQ1536" i="30"/>
  <c r="DR1536" i="30"/>
  <c r="DS1536" i="30"/>
  <c r="DT1536" i="30"/>
  <c r="DU1536" i="30"/>
  <c r="DV1536" i="30"/>
  <c r="DW1536" i="30"/>
  <c r="DX1536" i="30"/>
  <c r="DY1536" i="30"/>
  <c r="DZ1536" i="30"/>
  <c r="EA1536" i="30"/>
  <c r="EB1536" i="30"/>
  <c r="EC1536" i="30"/>
  <c r="ED1536" i="30"/>
  <c r="EE1536" i="30"/>
  <c r="EF1536" i="30"/>
  <c r="EG1536" i="30"/>
  <c r="EH1536" i="30"/>
  <c r="EI1536" i="30"/>
  <c r="EJ1536" i="30"/>
  <c r="EK1536" i="30"/>
  <c r="EL1536" i="30"/>
  <c r="CK1537" i="30"/>
  <c r="CL1537" i="30"/>
  <c r="CM1537" i="30"/>
  <c r="CN1537" i="30"/>
  <c r="CO1537" i="30"/>
  <c r="CP1537" i="30"/>
  <c r="CQ1537" i="30"/>
  <c r="CR1537" i="30"/>
  <c r="CS1537" i="30"/>
  <c r="CT1537" i="30"/>
  <c r="CU1537" i="30"/>
  <c r="CV1537" i="30"/>
  <c r="CW1537" i="30"/>
  <c r="CX1537" i="30"/>
  <c r="CY1537" i="30"/>
  <c r="CZ1537" i="30"/>
  <c r="DA1537" i="30"/>
  <c r="DB1537" i="30"/>
  <c r="DC1537" i="30"/>
  <c r="DD1537" i="30"/>
  <c r="DE1537" i="30"/>
  <c r="DF1537" i="30"/>
  <c r="DG1537" i="30"/>
  <c r="DH1537" i="30"/>
  <c r="DI1537" i="30"/>
  <c r="DJ1537" i="30"/>
  <c r="DK1537" i="30"/>
  <c r="DL1537" i="30"/>
  <c r="DM1537" i="30"/>
  <c r="DN1537" i="30"/>
  <c r="DO1537" i="30"/>
  <c r="DP1537" i="30"/>
  <c r="DQ1537" i="30"/>
  <c r="DR1537" i="30"/>
  <c r="DS1537" i="30"/>
  <c r="DT1537" i="30"/>
  <c r="DU1537" i="30"/>
  <c r="DV1537" i="30"/>
  <c r="DW1537" i="30"/>
  <c r="DX1537" i="30"/>
  <c r="DY1537" i="30"/>
  <c r="DZ1537" i="30"/>
  <c r="EA1537" i="30"/>
  <c r="EB1537" i="30"/>
  <c r="EC1537" i="30"/>
  <c r="ED1537" i="30"/>
  <c r="EE1537" i="30"/>
  <c r="EF1537" i="30"/>
  <c r="EG1537" i="30"/>
  <c r="EH1537" i="30"/>
  <c r="EI1537" i="30"/>
  <c r="EJ1537" i="30"/>
  <c r="EK1537" i="30"/>
  <c r="EL1537" i="30"/>
  <c r="CK1538" i="30"/>
  <c r="CL1538" i="30"/>
  <c r="CM1538" i="30"/>
  <c r="CN1538" i="30"/>
  <c r="CO1538" i="30"/>
  <c r="CP1538" i="30"/>
  <c r="CQ1538" i="30"/>
  <c r="CR1538" i="30"/>
  <c r="CS1538" i="30"/>
  <c r="CT1538" i="30"/>
  <c r="CU1538" i="30"/>
  <c r="CV1538" i="30"/>
  <c r="CW1538" i="30"/>
  <c r="CX1538" i="30"/>
  <c r="CY1538" i="30"/>
  <c r="CZ1538" i="30"/>
  <c r="DA1538" i="30"/>
  <c r="DB1538" i="30"/>
  <c r="DC1538" i="30"/>
  <c r="DD1538" i="30"/>
  <c r="DE1538" i="30"/>
  <c r="DF1538" i="30"/>
  <c r="DG1538" i="30"/>
  <c r="DH1538" i="30"/>
  <c r="DI1538" i="30"/>
  <c r="DJ1538" i="30"/>
  <c r="DK1538" i="30"/>
  <c r="DL1538" i="30"/>
  <c r="DM1538" i="30"/>
  <c r="DN1538" i="30"/>
  <c r="DO1538" i="30"/>
  <c r="DP1538" i="30"/>
  <c r="DQ1538" i="30"/>
  <c r="DR1538" i="30"/>
  <c r="DS1538" i="30"/>
  <c r="DT1538" i="30"/>
  <c r="DU1538" i="30"/>
  <c r="DV1538" i="30"/>
  <c r="DW1538" i="30"/>
  <c r="DX1538" i="30"/>
  <c r="DY1538" i="30"/>
  <c r="DZ1538" i="30"/>
  <c r="EA1538" i="30"/>
  <c r="EB1538" i="30"/>
  <c r="EC1538" i="30"/>
  <c r="ED1538" i="30"/>
  <c r="EE1538" i="30"/>
  <c r="EF1538" i="30"/>
  <c r="EG1538" i="30"/>
  <c r="EH1538" i="30"/>
  <c r="EI1538" i="30"/>
  <c r="EJ1538" i="30"/>
  <c r="EK1538" i="30"/>
  <c r="EL1538" i="30"/>
  <c r="CK1539" i="30"/>
  <c r="CL1539" i="30"/>
  <c r="CM1539" i="30"/>
  <c r="CN1539" i="30"/>
  <c r="CO1539" i="30"/>
  <c r="CP1539" i="30"/>
  <c r="CQ1539" i="30"/>
  <c r="CR1539" i="30"/>
  <c r="CS1539" i="30"/>
  <c r="CT1539" i="30"/>
  <c r="CU1539" i="30"/>
  <c r="CV1539" i="30"/>
  <c r="CW1539" i="30"/>
  <c r="CX1539" i="30"/>
  <c r="CY1539" i="30"/>
  <c r="CZ1539" i="30"/>
  <c r="DA1539" i="30"/>
  <c r="DB1539" i="30"/>
  <c r="DC1539" i="30"/>
  <c r="DD1539" i="30"/>
  <c r="DE1539" i="30"/>
  <c r="DF1539" i="30"/>
  <c r="DG1539" i="30"/>
  <c r="DH1539" i="30"/>
  <c r="DI1539" i="30"/>
  <c r="DJ1539" i="30"/>
  <c r="DK1539" i="30"/>
  <c r="DL1539" i="30"/>
  <c r="DM1539" i="30"/>
  <c r="DN1539" i="30"/>
  <c r="DO1539" i="30"/>
  <c r="DP1539" i="30"/>
  <c r="DQ1539" i="30"/>
  <c r="DR1539" i="30"/>
  <c r="DS1539" i="30"/>
  <c r="DT1539" i="30"/>
  <c r="DU1539" i="30"/>
  <c r="DV1539" i="30"/>
  <c r="DW1539" i="30"/>
  <c r="DX1539" i="30"/>
  <c r="DY1539" i="30"/>
  <c r="DZ1539" i="30"/>
  <c r="EA1539" i="30"/>
  <c r="EB1539" i="30"/>
  <c r="EC1539" i="30"/>
  <c r="ED1539" i="30"/>
  <c r="EE1539" i="30"/>
  <c r="EF1539" i="30"/>
  <c r="EG1539" i="30"/>
  <c r="EH1539" i="30"/>
  <c r="EI1539" i="30"/>
  <c r="EJ1539" i="30"/>
  <c r="EK1539" i="30"/>
  <c r="EL1539" i="30"/>
  <c r="CK1540" i="30"/>
  <c r="CL1540" i="30"/>
  <c r="CM1540" i="30"/>
  <c r="CN1540" i="30"/>
  <c r="CO1540" i="30"/>
  <c r="CP1540" i="30"/>
  <c r="CQ1540" i="30"/>
  <c r="CR1540" i="30"/>
  <c r="CS1540" i="30"/>
  <c r="CT1540" i="30"/>
  <c r="CU1540" i="30"/>
  <c r="CV1540" i="30"/>
  <c r="CW1540" i="30"/>
  <c r="CX1540" i="30"/>
  <c r="CY1540" i="30"/>
  <c r="CZ1540" i="30"/>
  <c r="DA1540" i="30"/>
  <c r="DB1540" i="30"/>
  <c r="DC1540" i="30"/>
  <c r="DD1540" i="30"/>
  <c r="DE1540" i="30"/>
  <c r="DF1540" i="30"/>
  <c r="DG1540" i="30"/>
  <c r="DH1540" i="30"/>
  <c r="DI1540" i="30"/>
  <c r="DJ1540" i="30"/>
  <c r="DK1540" i="30"/>
  <c r="DL1540" i="30"/>
  <c r="DM1540" i="30"/>
  <c r="DN1540" i="30"/>
  <c r="DO1540" i="30"/>
  <c r="DP1540" i="30"/>
  <c r="DQ1540" i="30"/>
  <c r="DR1540" i="30"/>
  <c r="DS1540" i="30"/>
  <c r="DT1540" i="30"/>
  <c r="DU1540" i="30"/>
  <c r="DV1540" i="30"/>
  <c r="DW1540" i="30"/>
  <c r="DX1540" i="30"/>
  <c r="DY1540" i="30"/>
  <c r="DZ1540" i="30"/>
  <c r="EA1540" i="30"/>
  <c r="EB1540" i="30"/>
  <c r="EC1540" i="30"/>
  <c r="ED1540" i="30"/>
  <c r="EE1540" i="30"/>
  <c r="EF1540" i="30"/>
  <c r="EG1540" i="30"/>
  <c r="EH1540" i="30"/>
  <c r="EI1540" i="30"/>
  <c r="EJ1540" i="30"/>
  <c r="EK1540" i="30"/>
  <c r="EL1540" i="30"/>
  <c r="CK1541" i="30"/>
  <c r="CL1541" i="30"/>
  <c r="CM1541" i="30"/>
  <c r="CN1541" i="30"/>
  <c r="CO1541" i="30"/>
  <c r="CP1541" i="30"/>
  <c r="CQ1541" i="30"/>
  <c r="CR1541" i="30"/>
  <c r="CS1541" i="30"/>
  <c r="CT1541" i="30"/>
  <c r="CU1541" i="30"/>
  <c r="CV1541" i="30"/>
  <c r="CW1541" i="30"/>
  <c r="CX1541" i="30"/>
  <c r="CY1541" i="30"/>
  <c r="CZ1541" i="30"/>
  <c r="DA1541" i="30"/>
  <c r="DB1541" i="30"/>
  <c r="DC1541" i="30"/>
  <c r="DD1541" i="30"/>
  <c r="DE1541" i="30"/>
  <c r="DF1541" i="30"/>
  <c r="DG1541" i="30"/>
  <c r="DH1541" i="30"/>
  <c r="DI1541" i="30"/>
  <c r="DJ1541" i="30"/>
  <c r="DK1541" i="30"/>
  <c r="DL1541" i="30"/>
  <c r="DM1541" i="30"/>
  <c r="DN1541" i="30"/>
  <c r="DO1541" i="30"/>
  <c r="DP1541" i="30"/>
  <c r="DQ1541" i="30"/>
  <c r="DR1541" i="30"/>
  <c r="DS1541" i="30"/>
  <c r="DT1541" i="30"/>
  <c r="DU1541" i="30"/>
  <c r="DV1541" i="30"/>
  <c r="DW1541" i="30"/>
  <c r="DX1541" i="30"/>
  <c r="DY1541" i="30"/>
  <c r="DZ1541" i="30"/>
  <c r="EA1541" i="30"/>
  <c r="EB1541" i="30"/>
  <c r="EC1541" i="30"/>
  <c r="ED1541" i="30"/>
  <c r="EE1541" i="30"/>
  <c r="EF1541" i="30"/>
  <c r="EG1541" i="30"/>
  <c r="EH1541" i="30"/>
  <c r="EI1541" i="30"/>
  <c r="EJ1541" i="30"/>
  <c r="EK1541" i="30"/>
  <c r="EL1541" i="30"/>
  <c r="CK1542" i="30"/>
  <c r="CL1542" i="30"/>
  <c r="CM1542" i="30"/>
  <c r="CN1542" i="30"/>
  <c r="CO1542" i="30"/>
  <c r="CP1542" i="30"/>
  <c r="CQ1542" i="30"/>
  <c r="CR1542" i="30"/>
  <c r="CS1542" i="30"/>
  <c r="CT1542" i="30"/>
  <c r="CU1542" i="30"/>
  <c r="CV1542" i="30"/>
  <c r="CW1542" i="30"/>
  <c r="CX1542" i="30"/>
  <c r="CY1542" i="30"/>
  <c r="CZ1542" i="30"/>
  <c r="DA1542" i="30"/>
  <c r="DB1542" i="30"/>
  <c r="DC1542" i="30"/>
  <c r="DD1542" i="30"/>
  <c r="DE1542" i="30"/>
  <c r="DF1542" i="30"/>
  <c r="DG1542" i="30"/>
  <c r="DH1542" i="30"/>
  <c r="DI1542" i="30"/>
  <c r="DJ1542" i="30"/>
  <c r="DK1542" i="30"/>
  <c r="DL1542" i="30"/>
  <c r="DM1542" i="30"/>
  <c r="DN1542" i="30"/>
  <c r="DO1542" i="30"/>
  <c r="DP1542" i="30"/>
  <c r="DQ1542" i="30"/>
  <c r="DR1542" i="30"/>
  <c r="DS1542" i="30"/>
  <c r="DT1542" i="30"/>
  <c r="DU1542" i="30"/>
  <c r="DV1542" i="30"/>
  <c r="DW1542" i="30"/>
  <c r="DX1542" i="30"/>
  <c r="DY1542" i="30"/>
  <c r="DZ1542" i="30"/>
  <c r="EA1542" i="30"/>
  <c r="EB1542" i="30"/>
  <c r="EC1542" i="30"/>
  <c r="ED1542" i="30"/>
  <c r="EE1542" i="30"/>
  <c r="EF1542" i="30"/>
  <c r="EG1542" i="30"/>
  <c r="EH1542" i="30"/>
  <c r="EI1542" i="30"/>
  <c r="EJ1542" i="30"/>
  <c r="EK1542" i="30"/>
  <c r="EL1542" i="30"/>
  <c r="CK1543" i="30"/>
  <c r="CL1543" i="30"/>
  <c r="CM1543" i="30"/>
  <c r="CN1543" i="30"/>
  <c r="CO1543" i="30"/>
  <c r="CP1543" i="30"/>
  <c r="CQ1543" i="30"/>
  <c r="CR1543" i="30"/>
  <c r="CS1543" i="30"/>
  <c r="CT1543" i="30"/>
  <c r="CU1543" i="30"/>
  <c r="CV1543" i="30"/>
  <c r="CW1543" i="30"/>
  <c r="CX1543" i="30"/>
  <c r="CY1543" i="30"/>
  <c r="CZ1543" i="30"/>
  <c r="DA1543" i="30"/>
  <c r="DB1543" i="30"/>
  <c r="DC1543" i="30"/>
  <c r="DD1543" i="30"/>
  <c r="DE1543" i="30"/>
  <c r="DF1543" i="30"/>
  <c r="DG1543" i="30"/>
  <c r="DH1543" i="30"/>
  <c r="DI1543" i="30"/>
  <c r="DJ1543" i="30"/>
  <c r="DK1543" i="30"/>
  <c r="DL1543" i="30"/>
  <c r="DM1543" i="30"/>
  <c r="DN1543" i="30"/>
  <c r="DO1543" i="30"/>
  <c r="DP1543" i="30"/>
  <c r="DQ1543" i="30"/>
  <c r="DR1543" i="30"/>
  <c r="DS1543" i="30"/>
  <c r="DT1543" i="30"/>
  <c r="DU1543" i="30"/>
  <c r="DV1543" i="30"/>
  <c r="DW1543" i="30"/>
  <c r="DX1543" i="30"/>
  <c r="DY1543" i="30"/>
  <c r="DZ1543" i="30"/>
  <c r="EA1543" i="30"/>
  <c r="EB1543" i="30"/>
  <c r="EC1543" i="30"/>
  <c r="ED1543" i="30"/>
  <c r="EE1543" i="30"/>
  <c r="EF1543" i="30"/>
  <c r="EG1543" i="30"/>
  <c r="EH1543" i="30"/>
  <c r="EI1543" i="30"/>
  <c r="EJ1543" i="30"/>
  <c r="EK1543" i="30"/>
  <c r="EL1543" i="30"/>
  <c r="CK1544" i="30"/>
  <c r="CL1544" i="30"/>
  <c r="CM1544" i="30"/>
  <c r="CN1544" i="30"/>
  <c r="CO1544" i="30"/>
  <c r="CP1544" i="30"/>
  <c r="CQ1544" i="30"/>
  <c r="CR1544" i="30"/>
  <c r="CS1544" i="30"/>
  <c r="CT1544" i="30"/>
  <c r="CU1544" i="30"/>
  <c r="CV1544" i="30"/>
  <c r="CW1544" i="30"/>
  <c r="CX1544" i="30"/>
  <c r="CY1544" i="30"/>
  <c r="CZ1544" i="30"/>
  <c r="DA1544" i="30"/>
  <c r="DB1544" i="30"/>
  <c r="DC1544" i="30"/>
  <c r="DD1544" i="30"/>
  <c r="DE1544" i="30"/>
  <c r="DF1544" i="30"/>
  <c r="DG1544" i="30"/>
  <c r="DH1544" i="30"/>
  <c r="DI1544" i="30"/>
  <c r="DJ1544" i="30"/>
  <c r="DK1544" i="30"/>
  <c r="DL1544" i="30"/>
  <c r="DM1544" i="30"/>
  <c r="DN1544" i="30"/>
  <c r="DO1544" i="30"/>
  <c r="DP1544" i="30"/>
  <c r="DQ1544" i="30"/>
  <c r="DR1544" i="30"/>
  <c r="DS1544" i="30"/>
  <c r="DT1544" i="30"/>
  <c r="DU1544" i="30"/>
  <c r="DV1544" i="30"/>
  <c r="DW1544" i="30"/>
  <c r="DX1544" i="30"/>
  <c r="DY1544" i="30"/>
  <c r="DZ1544" i="30"/>
  <c r="EA1544" i="30"/>
  <c r="EB1544" i="30"/>
  <c r="EC1544" i="30"/>
  <c r="ED1544" i="30"/>
  <c r="EE1544" i="30"/>
  <c r="EF1544" i="30"/>
  <c r="EG1544" i="30"/>
  <c r="EH1544" i="30"/>
  <c r="EI1544" i="30"/>
  <c r="EJ1544" i="30"/>
  <c r="EK1544" i="30"/>
  <c r="EL1544" i="30"/>
  <c r="CK1545" i="30"/>
  <c r="CL1545" i="30"/>
  <c r="CM1545" i="30"/>
  <c r="CN1545" i="30"/>
  <c r="CO1545" i="30"/>
  <c r="CP1545" i="30"/>
  <c r="CQ1545" i="30"/>
  <c r="CR1545" i="30"/>
  <c r="CS1545" i="30"/>
  <c r="CT1545" i="30"/>
  <c r="CU1545" i="30"/>
  <c r="CV1545" i="30"/>
  <c r="CW1545" i="30"/>
  <c r="CX1545" i="30"/>
  <c r="CY1545" i="30"/>
  <c r="CZ1545" i="30"/>
  <c r="DA1545" i="30"/>
  <c r="DB1545" i="30"/>
  <c r="DC1545" i="30"/>
  <c r="DD1545" i="30"/>
  <c r="DE1545" i="30"/>
  <c r="DF1545" i="30"/>
  <c r="DG1545" i="30"/>
  <c r="DH1545" i="30"/>
  <c r="DI1545" i="30"/>
  <c r="DJ1545" i="30"/>
  <c r="DK1545" i="30"/>
  <c r="DL1545" i="30"/>
  <c r="DM1545" i="30"/>
  <c r="DN1545" i="30"/>
  <c r="DO1545" i="30"/>
  <c r="DP1545" i="30"/>
  <c r="DQ1545" i="30"/>
  <c r="DR1545" i="30"/>
  <c r="DS1545" i="30"/>
  <c r="DT1545" i="30"/>
  <c r="DU1545" i="30"/>
  <c r="DV1545" i="30"/>
  <c r="DW1545" i="30"/>
  <c r="DX1545" i="30"/>
  <c r="DY1545" i="30"/>
  <c r="DZ1545" i="30"/>
  <c r="EA1545" i="30"/>
  <c r="EB1545" i="30"/>
  <c r="EC1545" i="30"/>
  <c r="ED1545" i="30"/>
  <c r="EE1545" i="30"/>
  <c r="EF1545" i="30"/>
  <c r="EG1545" i="30"/>
  <c r="EH1545" i="30"/>
  <c r="EI1545" i="30"/>
  <c r="EJ1545" i="30"/>
  <c r="EK1545" i="30"/>
  <c r="EL1545" i="30"/>
  <c r="U2" i="30"/>
  <c r="U3" i="30"/>
  <c r="U4" i="30"/>
  <c r="U5" i="30"/>
  <c r="U6" i="30"/>
  <c r="U7" i="30"/>
  <c r="U8" i="30"/>
  <c r="U9" i="30"/>
  <c r="U10" i="30"/>
  <c r="U11" i="30"/>
  <c r="U12" i="30"/>
  <c r="U13" i="30"/>
  <c r="U14" i="30"/>
  <c r="U15" i="30"/>
  <c r="U16" i="30"/>
  <c r="U17" i="30"/>
  <c r="U18" i="30"/>
  <c r="U19" i="30"/>
  <c r="U20" i="30"/>
  <c r="U21" i="30"/>
  <c r="U22" i="30"/>
  <c r="U23" i="30"/>
  <c r="U24" i="30"/>
  <c r="U25" i="30"/>
  <c r="U26" i="30"/>
  <c r="U27" i="30"/>
  <c r="U28" i="30"/>
  <c r="U29" i="30"/>
  <c r="U30" i="30"/>
  <c r="U31" i="30"/>
  <c r="U32" i="30"/>
  <c r="U33" i="30"/>
  <c r="U34" i="30"/>
  <c r="U35" i="30"/>
  <c r="U36" i="30"/>
  <c r="U37" i="30"/>
  <c r="U38" i="30"/>
  <c r="U39" i="30"/>
  <c r="U40" i="30"/>
  <c r="U41" i="30"/>
  <c r="U42" i="30"/>
  <c r="U43" i="30"/>
  <c r="U44" i="30"/>
  <c r="U45" i="30"/>
  <c r="U46" i="30"/>
  <c r="U47" i="30"/>
  <c r="U48" i="30"/>
  <c r="U49" i="30"/>
  <c r="U50" i="30"/>
  <c r="U51" i="30"/>
  <c r="U52" i="30"/>
  <c r="U53" i="30"/>
  <c r="U54" i="30"/>
  <c r="U55" i="30"/>
  <c r="U56" i="30"/>
  <c r="U57" i="30"/>
  <c r="U58" i="30"/>
  <c r="U59" i="30"/>
  <c r="U60" i="30"/>
  <c r="U61" i="30"/>
  <c r="U62" i="30"/>
  <c r="U63" i="30"/>
  <c r="U64" i="30"/>
  <c r="U65" i="30"/>
  <c r="U66" i="30"/>
  <c r="U67" i="30"/>
  <c r="U68" i="30"/>
  <c r="U69" i="30"/>
  <c r="U70" i="30"/>
  <c r="U71" i="30"/>
  <c r="U72" i="30"/>
  <c r="U73" i="30"/>
  <c r="U74" i="30"/>
  <c r="U75" i="30"/>
  <c r="U76" i="30"/>
  <c r="U77" i="30"/>
  <c r="U78" i="30"/>
  <c r="U79" i="30"/>
  <c r="U80" i="30"/>
  <c r="U81" i="30"/>
  <c r="U82" i="30"/>
  <c r="U83" i="30"/>
  <c r="U84" i="30"/>
  <c r="U85" i="30"/>
  <c r="U86" i="30"/>
  <c r="U87" i="30"/>
  <c r="U88" i="30"/>
  <c r="U89" i="30"/>
  <c r="U90" i="30"/>
  <c r="U91" i="30"/>
  <c r="U92" i="30"/>
  <c r="U93" i="30"/>
  <c r="U94" i="30"/>
  <c r="U95" i="30"/>
  <c r="U96" i="30"/>
  <c r="U97" i="30"/>
  <c r="U98" i="30"/>
  <c r="U99" i="30"/>
  <c r="U100" i="30"/>
  <c r="U101" i="30"/>
  <c r="U102" i="30"/>
  <c r="U103" i="30"/>
  <c r="U104" i="30"/>
  <c r="U105" i="30"/>
  <c r="L2" i="30"/>
  <c r="G11" i="56" s="1"/>
  <c r="M2" i="30"/>
  <c r="L3" i="30"/>
  <c r="M3" i="30"/>
  <c r="L4" i="30"/>
  <c r="M4" i="30"/>
  <c r="L5" i="30"/>
  <c r="G12" i="56" s="1"/>
  <c r="M5" i="30"/>
  <c r="L6" i="30"/>
  <c r="G52" i="56" s="1"/>
  <c r="M6" i="30"/>
  <c r="L7" i="30"/>
  <c r="M7" i="30"/>
  <c r="L8" i="30"/>
  <c r="G13" i="56" s="1"/>
  <c r="M8" i="30"/>
  <c r="L9" i="30"/>
  <c r="G14" i="56" s="1"/>
  <c r="M9" i="30"/>
  <c r="L10" i="30"/>
  <c r="G15" i="56" s="1"/>
  <c r="M10" i="30"/>
  <c r="L11" i="30"/>
  <c r="G16" i="56" s="1"/>
  <c r="M11" i="30"/>
  <c r="L12" i="30"/>
  <c r="G17" i="56" s="1"/>
  <c r="M12" i="30"/>
  <c r="L13" i="30"/>
  <c r="G18" i="56" s="1"/>
  <c r="M13" i="30"/>
  <c r="L14" i="30"/>
  <c r="M14" i="30"/>
  <c r="L15" i="30"/>
  <c r="M15" i="30"/>
  <c r="L16" i="30"/>
  <c r="G19" i="56" s="1"/>
  <c r="M16" i="30"/>
  <c r="L17" i="30"/>
  <c r="G25" i="56" s="1"/>
  <c r="M17" i="30"/>
  <c r="L18" i="30"/>
  <c r="G35" i="56" s="1"/>
  <c r="M18" i="30"/>
  <c r="L19" i="30"/>
  <c r="M19" i="30"/>
  <c r="L20" i="30"/>
  <c r="G26" i="56" s="1"/>
  <c r="M20" i="30"/>
  <c r="L21" i="30"/>
  <c r="G27" i="56" s="1"/>
  <c r="M21" i="30"/>
  <c r="L22" i="30"/>
  <c r="M22" i="30"/>
  <c r="L23" i="30"/>
  <c r="G28" i="56" s="1"/>
  <c r="M23" i="30"/>
  <c r="L24" i="30"/>
  <c r="M24" i="30"/>
  <c r="L25" i="30"/>
  <c r="M25" i="30"/>
  <c r="L26" i="30"/>
  <c r="M26" i="30"/>
  <c r="L27" i="30"/>
  <c r="M27" i="30"/>
  <c r="L28" i="30"/>
  <c r="M28" i="30"/>
  <c r="L29" i="30"/>
  <c r="M29" i="30"/>
  <c r="L30" i="30"/>
  <c r="M30" i="30"/>
  <c r="L31" i="30"/>
  <c r="M31" i="30"/>
  <c r="L32" i="30"/>
  <c r="M32" i="30"/>
  <c r="L33" i="30"/>
  <c r="M33" i="30"/>
  <c r="L34" i="30"/>
  <c r="M34" i="30"/>
  <c r="L35" i="30"/>
  <c r="M35" i="30"/>
  <c r="L36" i="30"/>
  <c r="M36" i="30"/>
  <c r="L37" i="30"/>
  <c r="M37" i="30"/>
  <c r="L38" i="30"/>
  <c r="M38" i="30"/>
  <c r="L39" i="30"/>
  <c r="M39" i="30"/>
  <c r="L40" i="30"/>
  <c r="M40" i="30"/>
  <c r="L41" i="30"/>
  <c r="M41" i="30"/>
  <c r="L42" i="30"/>
  <c r="M42" i="30"/>
  <c r="L43" i="30"/>
  <c r="M43" i="30"/>
  <c r="L44" i="30"/>
  <c r="M44" i="30"/>
  <c r="L45" i="30"/>
  <c r="M45" i="30"/>
  <c r="L46" i="30"/>
  <c r="M46" i="30"/>
  <c r="L47" i="30"/>
  <c r="M47" i="30"/>
  <c r="L48" i="30"/>
  <c r="M48" i="30"/>
  <c r="L49" i="30"/>
  <c r="M49" i="30"/>
  <c r="L50" i="30"/>
  <c r="M50" i="30"/>
  <c r="L51" i="30"/>
  <c r="M51" i="30"/>
  <c r="L52" i="30"/>
  <c r="M52" i="30"/>
  <c r="L53" i="30"/>
  <c r="M53" i="30"/>
  <c r="L54" i="30"/>
  <c r="M54" i="30"/>
  <c r="L55" i="30"/>
  <c r="M55" i="30"/>
  <c r="L56" i="30"/>
  <c r="M56" i="30"/>
  <c r="L57" i="30"/>
  <c r="M57" i="30"/>
  <c r="L58" i="30"/>
  <c r="M58" i="30"/>
  <c r="L59" i="30"/>
  <c r="M59" i="30"/>
  <c r="L60" i="30"/>
  <c r="M60" i="30"/>
  <c r="L61" i="30"/>
  <c r="M61" i="30"/>
  <c r="L62" i="30"/>
  <c r="M62" i="30"/>
  <c r="L63" i="30"/>
  <c r="M63" i="30"/>
  <c r="L64" i="30"/>
  <c r="M64" i="30"/>
  <c r="L65" i="30"/>
  <c r="G29" i="56" s="1"/>
  <c r="M65" i="30"/>
  <c r="L66" i="30"/>
  <c r="M66" i="30"/>
  <c r="L67" i="30"/>
  <c r="M67" i="30"/>
  <c r="L68" i="30"/>
  <c r="M68" i="30"/>
  <c r="L69" i="30"/>
  <c r="M69" i="30"/>
  <c r="L70" i="30"/>
  <c r="M70" i="30"/>
  <c r="L71" i="30"/>
  <c r="M71" i="30"/>
  <c r="L72" i="30"/>
  <c r="M72" i="30"/>
  <c r="L73" i="30"/>
  <c r="M73" i="30"/>
  <c r="L74" i="30"/>
  <c r="M74" i="30"/>
  <c r="L75" i="30"/>
  <c r="M75" i="30"/>
  <c r="L76" i="30"/>
  <c r="M76" i="30"/>
  <c r="L77" i="30"/>
  <c r="M77" i="30"/>
  <c r="L78" i="30"/>
  <c r="M78" i="30"/>
  <c r="L79" i="30"/>
  <c r="M79" i="30"/>
  <c r="L80" i="30"/>
  <c r="G36" i="56" s="1"/>
  <c r="M80" i="30"/>
  <c r="L81" i="30"/>
  <c r="M81" i="30"/>
  <c r="L82" i="30"/>
  <c r="M82" i="30"/>
  <c r="L83" i="30"/>
  <c r="M83" i="30"/>
  <c r="L84" i="30"/>
  <c r="M84" i="30"/>
  <c r="L85" i="30"/>
  <c r="M85" i="30"/>
  <c r="L86" i="30"/>
  <c r="G30" i="56" s="1"/>
  <c r="M86" i="30"/>
  <c r="L87" i="30"/>
  <c r="M87" i="30"/>
  <c r="L88" i="30"/>
  <c r="M88" i="30"/>
  <c r="L89" i="30"/>
  <c r="M89" i="30"/>
  <c r="L90" i="30"/>
  <c r="M90" i="30"/>
  <c r="L91" i="30"/>
  <c r="M91" i="30"/>
  <c r="L92" i="30"/>
  <c r="M92" i="30"/>
  <c r="L93" i="30"/>
  <c r="M93" i="30"/>
  <c r="L94" i="30"/>
  <c r="M94" i="30"/>
  <c r="L95" i="30"/>
  <c r="M95" i="30"/>
  <c r="L96" i="30"/>
  <c r="M96" i="30"/>
  <c r="L97" i="30"/>
  <c r="M97" i="30"/>
  <c r="L98" i="30"/>
  <c r="M98" i="30"/>
  <c r="L99" i="30"/>
  <c r="M99" i="30"/>
  <c r="L100" i="30"/>
  <c r="M100" i="30"/>
  <c r="L101" i="30"/>
  <c r="M101" i="30"/>
  <c r="L102" i="30"/>
  <c r="M102" i="30"/>
  <c r="L103" i="30"/>
  <c r="M103" i="30"/>
  <c r="L104" i="30"/>
  <c r="M104" i="30"/>
  <c r="L105" i="30"/>
  <c r="M105" i="30"/>
  <c r="J2" i="30"/>
  <c r="J3" i="30"/>
  <c r="J4" i="30"/>
  <c r="J5" i="30"/>
  <c r="J6" i="30"/>
  <c r="J7" i="30"/>
  <c r="J8" i="30"/>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E6" i="32" l="1" a="1"/>
  <c r="E6" i="32" s="1"/>
  <c r="E3" i="32" a="1"/>
  <c r="E3" i="32" s="1"/>
  <c r="E4" i="32" a="1"/>
  <c r="E4" i="32" s="1"/>
  <c r="E5" i="32" a="1"/>
  <c r="E5" i="32" s="1"/>
  <c r="E7" i="32" a="1"/>
  <c r="E7" i="32" s="1"/>
  <c r="AB98" i="30"/>
  <c r="AB75" i="30"/>
  <c r="AB45" i="30"/>
  <c r="AB43" i="30"/>
  <c r="AB44" i="30"/>
  <c r="AB99" i="30"/>
  <c r="AB41" i="30"/>
  <c r="AB26" i="30"/>
  <c r="AB3" i="30"/>
  <c r="AB42" i="30"/>
  <c r="AB46" i="30"/>
  <c r="AB27" i="30"/>
  <c r="AB36" i="30"/>
  <c r="AB92" i="30"/>
  <c r="AB79" i="30"/>
  <c r="AB76" i="30"/>
  <c r="AB66" i="30"/>
  <c r="AB60" i="30"/>
  <c r="AB47" i="30"/>
  <c r="AB34" i="30"/>
  <c r="AB28" i="30"/>
  <c r="AB12" i="30"/>
  <c r="AB2" i="30"/>
  <c r="AB104" i="30"/>
  <c r="AB88" i="30"/>
  <c r="AB72" i="30"/>
  <c r="AB56" i="30"/>
  <c r="AB40" i="30"/>
  <c r="AB24" i="30"/>
  <c r="AB8" i="30"/>
  <c r="AB105" i="30"/>
  <c r="AB89" i="30"/>
  <c r="AB73" i="30"/>
  <c r="AB57" i="30"/>
  <c r="AB25" i="30"/>
  <c r="AB9" i="30"/>
  <c r="AB67" i="30"/>
  <c r="AB35" i="30"/>
  <c r="AB90" i="30"/>
  <c r="AB77" i="30"/>
  <c r="AB74" i="30"/>
  <c r="AB58" i="30"/>
  <c r="AB13" i="30"/>
  <c r="AB10" i="30"/>
  <c r="AB103" i="30"/>
  <c r="AB87" i="30"/>
  <c r="AB71" i="30"/>
  <c r="AB55" i="30"/>
  <c r="AB39" i="30"/>
  <c r="AB23" i="30"/>
  <c r="AB7" i="30"/>
  <c r="AB100" i="30"/>
  <c r="AB97" i="30"/>
  <c r="AB84" i="30"/>
  <c r="AB78" i="30"/>
  <c r="AB68" i="30"/>
  <c r="AB65" i="30"/>
  <c r="AB52" i="30"/>
  <c r="AB33" i="30"/>
  <c r="AB20" i="30"/>
  <c r="AB15" i="30"/>
  <c r="AB14" i="30"/>
  <c r="AB4" i="30"/>
  <c r="AB81" i="30"/>
  <c r="AB49" i="30"/>
  <c r="AB17" i="30"/>
  <c r="AB91" i="30"/>
  <c r="AB59" i="30"/>
  <c r="AB11" i="30"/>
  <c r="AB94" i="30"/>
  <c r="AB62" i="30"/>
  <c r="AB30" i="30"/>
  <c r="AB85" i="30"/>
  <c r="AB53" i="30"/>
  <c r="AB21" i="30"/>
  <c r="AB101" i="30"/>
  <c r="AB69" i="30"/>
  <c r="AB37" i="30"/>
  <c r="AB5" i="30"/>
  <c r="AB82" i="30"/>
  <c r="AB50" i="30"/>
  <c r="AB18" i="30"/>
  <c r="AB95" i="30"/>
  <c r="AB63" i="30"/>
  <c r="AB31" i="30"/>
  <c r="AB102" i="30"/>
  <c r="AB86" i="30"/>
  <c r="AB70" i="30"/>
  <c r="AB54" i="30"/>
  <c r="AB38" i="30"/>
  <c r="AB22" i="30"/>
  <c r="AB6" i="30"/>
  <c r="AB83" i="30"/>
  <c r="AB51" i="30"/>
  <c r="AB19" i="30"/>
  <c r="AB96" i="30"/>
  <c r="AB80" i="30"/>
  <c r="AB64" i="30"/>
  <c r="AB48" i="30"/>
  <c r="AB32" i="30"/>
  <c r="AB16" i="30"/>
  <c r="AB93" i="30"/>
  <c r="AB61" i="30"/>
  <c r="AB29" i="30"/>
  <c r="G46" i="56" l="1"/>
  <c r="F46" i="56"/>
  <c r="F45" i="56"/>
  <c r="F44" i="56"/>
  <c r="F43" i="56"/>
  <c r="F42" i="56"/>
  <c r="G41" i="56"/>
  <c r="F41" i="56"/>
  <c r="D46" i="56"/>
  <c r="B46" i="56"/>
  <c r="A46" i="56"/>
  <c r="D45" i="56"/>
  <c r="B45" i="56"/>
  <c r="A45" i="56"/>
  <c r="D44" i="56"/>
  <c r="B44" i="56"/>
  <c r="A44" i="56"/>
  <c r="D43" i="56"/>
  <c r="B43" i="56"/>
  <c r="A43" i="56"/>
  <c r="D42" i="56"/>
  <c r="B42" i="56"/>
  <c r="A42" i="56"/>
  <c r="D41" i="56"/>
  <c r="B41" i="56"/>
  <c r="A41" i="56"/>
  <c r="G24" i="56"/>
  <c r="F24" i="56"/>
  <c r="D24" i="56"/>
  <c r="B24" i="56"/>
  <c r="A24" i="56"/>
  <c r="F6" i="56"/>
  <c r="D6" i="56"/>
  <c r="B6" i="56"/>
  <c r="A6" i="56"/>
  <c r="G45" i="56" l="1"/>
  <c r="G44" i="56"/>
  <c r="U9" i="55" l="1"/>
  <c r="G43" i="56" l="1"/>
  <c r="G6" i="56"/>
  <c r="G42" i="56"/>
  <c r="F4" i="55" l="1"/>
  <c r="G4" i="55"/>
  <c r="F5" i="55"/>
  <c r="G5" i="55"/>
  <c r="F6" i="55"/>
  <c r="G6" i="55"/>
  <c r="F7" i="55"/>
  <c r="G7" i="55"/>
  <c r="F8" i="55"/>
  <c r="G8" i="55"/>
  <c r="F9" i="55"/>
  <c r="G9" i="55"/>
  <c r="F10" i="55"/>
  <c r="G10" i="55"/>
  <c r="F11" i="55"/>
  <c r="G11" i="55"/>
  <c r="F12" i="55"/>
  <c r="G12" i="55"/>
  <c r="F13" i="55"/>
  <c r="G13" i="55"/>
  <c r="F14" i="55"/>
  <c r="G14" i="55"/>
  <c r="F15" i="55"/>
  <c r="G15" i="55"/>
  <c r="F16" i="55"/>
  <c r="G16" i="55"/>
  <c r="F17" i="55"/>
  <c r="G17" i="55"/>
  <c r="F18" i="55"/>
  <c r="G18" i="55"/>
  <c r="F19" i="55"/>
  <c r="G19" i="55"/>
  <c r="F20" i="55"/>
  <c r="G20" i="55"/>
  <c r="F21" i="55"/>
  <c r="G21" i="55"/>
  <c r="F22" i="55"/>
  <c r="G22" i="55"/>
  <c r="F23" i="55"/>
  <c r="G23" i="55"/>
  <c r="F24" i="55"/>
  <c r="G24" i="55"/>
  <c r="F25" i="55"/>
  <c r="G25" i="55"/>
  <c r="F26" i="55"/>
  <c r="G26" i="55"/>
  <c r="F27" i="55"/>
  <c r="G27" i="55"/>
  <c r="F28" i="55"/>
  <c r="G28" i="55"/>
  <c r="F29" i="55"/>
  <c r="G29" i="55"/>
  <c r="F30" i="55"/>
  <c r="G30" i="55"/>
  <c r="F31" i="55"/>
  <c r="G31" i="55"/>
  <c r="F32" i="55"/>
  <c r="G32" i="55"/>
  <c r="F33" i="55"/>
  <c r="G33" i="55"/>
  <c r="F34" i="55"/>
  <c r="G34" i="55"/>
  <c r="F35" i="55"/>
  <c r="G35" i="55"/>
  <c r="F36" i="55"/>
  <c r="G36" i="55"/>
  <c r="F37" i="55"/>
  <c r="G37" i="55"/>
  <c r="F38" i="55"/>
  <c r="G38" i="55"/>
  <c r="F39" i="55"/>
  <c r="G39" i="55"/>
  <c r="F40" i="55"/>
  <c r="G40" i="55"/>
  <c r="F41" i="55"/>
  <c r="G41" i="55"/>
  <c r="F42" i="55"/>
  <c r="G42" i="55"/>
  <c r="F43" i="55"/>
  <c r="G43" i="55"/>
  <c r="F44" i="55"/>
  <c r="G44" i="55"/>
  <c r="F45" i="55"/>
  <c r="G45" i="55"/>
  <c r="F46" i="55"/>
  <c r="G46" i="55"/>
  <c r="F47" i="55"/>
  <c r="G47" i="55"/>
  <c r="F48" i="55"/>
  <c r="G48" i="55"/>
  <c r="F49" i="55"/>
  <c r="G49" i="55"/>
  <c r="F50" i="55"/>
  <c r="G50" i="55"/>
  <c r="F51" i="55"/>
  <c r="G51" i="55"/>
  <c r="F52" i="55"/>
  <c r="G52" i="55"/>
  <c r="F53" i="55"/>
  <c r="G53" i="55"/>
  <c r="F54" i="55"/>
  <c r="G54" i="55"/>
  <c r="F55" i="55"/>
  <c r="G55" i="55"/>
  <c r="F56" i="55"/>
  <c r="G56" i="55"/>
  <c r="F57" i="55"/>
  <c r="G57" i="55"/>
  <c r="F58" i="55"/>
  <c r="G58" i="55"/>
  <c r="F59" i="55"/>
  <c r="G59" i="55"/>
  <c r="F60" i="55"/>
  <c r="G60" i="55"/>
  <c r="F61" i="55"/>
  <c r="G61" i="55"/>
  <c r="F62" i="55"/>
  <c r="G62" i="55"/>
  <c r="F63" i="55"/>
  <c r="G63" i="55"/>
  <c r="F64" i="55"/>
  <c r="G64" i="55"/>
  <c r="F65" i="55"/>
  <c r="G65" i="55"/>
  <c r="F66" i="55"/>
  <c r="G66" i="55"/>
  <c r="F67" i="55"/>
  <c r="G67" i="55"/>
  <c r="F68" i="55"/>
  <c r="G68" i="55"/>
  <c r="F69" i="55"/>
  <c r="G69" i="55"/>
  <c r="F70" i="55"/>
  <c r="G70" i="55"/>
  <c r="F71" i="55"/>
  <c r="G71" i="55"/>
  <c r="F72" i="55"/>
  <c r="G72" i="55"/>
  <c r="F73" i="55"/>
  <c r="G73" i="55"/>
  <c r="F74" i="55"/>
  <c r="G74" i="55"/>
  <c r="F75" i="55"/>
  <c r="G75" i="55"/>
  <c r="F76" i="55"/>
  <c r="G76" i="55"/>
  <c r="F77" i="55"/>
  <c r="G77" i="55"/>
  <c r="F78" i="55"/>
  <c r="G78" i="55"/>
  <c r="F79" i="55"/>
  <c r="G79" i="55"/>
  <c r="F80" i="55"/>
  <c r="G80" i="55"/>
  <c r="F81" i="55"/>
  <c r="G81" i="55"/>
  <c r="F82" i="55"/>
  <c r="G82" i="55"/>
  <c r="F83" i="55"/>
  <c r="G83" i="55"/>
  <c r="F84" i="55"/>
  <c r="G84" i="55"/>
  <c r="F85" i="55"/>
  <c r="G85" i="55"/>
  <c r="F86" i="55"/>
  <c r="G86" i="55"/>
  <c r="F87" i="55"/>
  <c r="G87" i="55"/>
  <c r="F88" i="55"/>
  <c r="G88" i="55"/>
  <c r="F89" i="55"/>
  <c r="G89" i="55"/>
  <c r="F90" i="55"/>
  <c r="G90" i="55"/>
  <c r="F91" i="55"/>
  <c r="G91" i="55"/>
  <c r="F92" i="55"/>
  <c r="G92" i="55"/>
  <c r="F93" i="55"/>
  <c r="G93" i="55"/>
  <c r="F94" i="55"/>
  <c r="G94" i="55"/>
  <c r="F95" i="55"/>
  <c r="G95" i="55"/>
  <c r="F96" i="55"/>
  <c r="G96" i="55"/>
  <c r="F97" i="55"/>
  <c r="G97" i="55"/>
  <c r="F98" i="55"/>
  <c r="G98" i="55"/>
  <c r="F99" i="55"/>
  <c r="G99" i="55"/>
  <c r="F100" i="55"/>
  <c r="G100" i="55"/>
  <c r="F101" i="55"/>
  <c r="G101" i="55"/>
  <c r="F102" i="55"/>
  <c r="G102" i="55"/>
  <c r="F103" i="55"/>
  <c r="G103" i="55"/>
  <c r="F104" i="55"/>
  <c r="G104" i="55"/>
  <c r="F105" i="55"/>
  <c r="G105" i="55"/>
  <c r="F106" i="55"/>
  <c r="G106" i="55"/>
  <c r="G3" i="55"/>
  <c r="F3" i="55"/>
  <c r="M3" i="55"/>
  <c r="BR23" i="55" l="1" a="1"/>
  <c r="BR23" i="55" s="1"/>
  <c r="CB26" i="55" a="1"/>
  <c r="CB26" i="55" s="1"/>
  <c r="CB22" i="55" a="1"/>
  <c r="CB22" i="55" s="1"/>
  <c r="CB18" i="55" a="1"/>
  <c r="CB18" i="55" s="1"/>
  <c r="CB14" i="55" a="1"/>
  <c r="CB14" i="55" s="1"/>
  <c r="CB10" i="55" a="1"/>
  <c r="CB10" i="55" s="1"/>
  <c r="CB6" i="55" a="1"/>
  <c r="CB6" i="55" s="1"/>
  <c r="BR7" i="55" a="1"/>
  <c r="BR7" i="55" s="1"/>
  <c r="BR3" i="55" a="1"/>
  <c r="BR3" i="55" s="1"/>
  <c r="BR17" i="55" a="1"/>
  <c r="BR17" i="55" s="1"/>
  <c r="CB27" i="55" a="1"/>
  <c r="CB27" i="55" s="1"/>
  <c r="CB7" i="55" a="1"/>
  <c r="CB7" i="55" s="1"/>
  <c r="BR25" i="55" a="1"/>
  <c r="BR25" i="55" s="1"/>
  <c r="BR12" i="55" a="1"/>
  <c r="BR12" i="55" s="1"/>
  <c r="BR9" i="55" a="1"/>
  <c r="BR9" i="55" s="1"/>
  <c r="BR28" i="55" a="1"/>
  <c r="BR28" i="55" s="1"/>
  <c r="BR24" i="55" a="1"/>
  <c r="BR24" i="55" s="1"/>
  <c r="BR19" i="55" a="1"/>
  <c r="BR19" i="55" s="1"/>
  <c r="BR15" i="55" a="1"/>
  <c r="BR15" i="55" s="1"/>
  <c r="BR11" i="55" a="1"/>
  <c r="BR11" i="55" s="1"/>
  <c r="BR21" i="55" a="1"/>
  <c r="BR21" i="55" s="1"/>
  <c r="CB11" i="55" a="1"/>
  <c r="CB11" i="55" s="1"/>
  <c r="BR16" i="55" a="1"/>
  <c r="BR16" i="55" s="1"/>
  <c r="CB25" i="55" a="1"/>
  <c r="CB25" i="55" s="1"/>
  <c r="CB21" i="55" a="1"/>
  <c r="CB21" i="55" s="1"/>
  <c r="CB17" i="55" a="1"/>
  <c r="CB17" i="55" s="1"/>
  <c r="CB13" i="55" a="1"/>
  <c r="CB13" i="55" s="1"/>
  <c r="CB9" i="55" a="1"/>
  <c r="CB9" i="55" s="1"/>
  <c r="CB5" i="55" a="1"/>
  <c r="CB5" i="55" s="1"/>
  <c r="CB19" i="55" a="1"/>
  <c r="CB19" i="55" s="1"/>
  <c r="BR27" i="55" a="1"/>
  <c r="BR27" i="55" s="1"/>
  <c r="BR22" i="55" a="1"/>
  <c r="BR22" i="55" s="1"/>
  <c r="BR18" i="55" a="1"/>
  <c r="BR18" i="55" s="1"/>
  <c r="BR14" i="55" a="1"/>
  <c r="BR14" i="55" s="1"/>
  <c r="BR10" i="55" a="1"/>
  <c r="BR10" i="55" s="1"/>
  <c r="BR6" i="55" a="1"/>
  <c r="BR6" i="55" s="1"/>
  <c r="BR26" i="55" a="1"/>
  <c r="BR26" i="55" s="1"/>
  <c r="BR5" i="55" a="1"/>
  <c r="BR5" i="55" s="1"/>
  <c r="CB15" i="55" a="1"/>
  <c r="CB15" i="55" s="1"/>
  <c r="BR20" i="55" a="1"/>
  <c r="BR20" i="55" s="1"/>
  <c r="BR4" i="55" a="1"/>
  <c r="BR4" i="55" s="1"/>
  <c r="CB28" i="55" a="1"/>
  <c r="CB28" i="55" s="1"/>
  <c r="CB24" i="55" a="1"/>
  <c r="CB24" i="55" s="1"/>
  <c r="CB20" i="55" a="1"/>
  <c r="CB20" i="55" s="1"/>
  <c r="CB16" i="55" a="1"/>
  <c r="CB16" i="55" s="1"/>
  <c r="CB12" i="55" a="1"/>
  <c r="CB12" i="55" s="1"/>
  <c r="CB8" i="55" a="1"/>
  <c r="CB8" i="55" s="1"/>
  <c r="CB4" i="55" a="1"/>
  <c r="CB4" i="55" s="1"/>
  <c r="BR13" i="55" a="1"/>
  <c r="BR13" i="55" s="1"/>
  <c r="BR8" i="55" a="1"/>
  <c r="BR8" i="55" s="1"/>
  <c r="CB3" i="55" a="1"/>
  <c r="CB3" i="55" s="1"/>
  <c r="CB23" i="55" a="1"/>
  <c r="CB23" i="55" s="1"/>
  <c r="BS23" i="55" a="1"/>
  <c r="BS23" i="55" s="1"/>
  <c r="BS11" i="55" a="1"/>
  <c r="BS11" i="55" s="1"/>
  <c r="BS7" i="55" a="1"/>
  <c r="BS7" i="55" s="1"/>
  <c r="BS18" i="55" a="1"/>
  <c r="BS18" i="55" s="1"/>
  <c r="BS14" i="55" a="1"/>
  <c r="BS14" i="55" s="1"/>
  <c r="CC27" i="55" a="1"/>
  <c r="CC27" i="55" s="1"/>
  <c r="CC7" i="55" a="1"/>
  <c r="CC7" i="55" s="1"/>
  <c r="BS12" i="55" a="1"/>
  <c r="BS12" i="55" s="1"/>
  <c r="CC18" i="55" a="1"/>
  <c r="CC18" i="55" s="1"/>
  <c r="BS28" i="55" a="1"/>
  <c r="BS28" i="55" s="1"/>
  <c r="BS24" i="55" a="1"/>
  <c r="BS24" i="55" s="1"/>
  <c r="BS19" i="55" a="1"/>
  <c r="BS19" i="55" s="1"/>
  <c r="BS15" i="55" a="1"/>
  <c r="BS15" i="55" s="1"/>
  <c r="BS3" i="55" a="1"/>
  <c r="BS3" i="55" s="1"/>
  <c r="BS22" i="55" a="1"/>
  <c r="BS22" i="55" s="1"/>
  <c r="CC19" i="55" a="1"/>
  <c r="CC19" i="55" s="1"/>
  <c r="CC22" i="55" a="1"/>
  <c r="CC22" i="55" s="1"/>
  <c r="CC25" i="55" a="1"/>
  <c r="CC25" i="55" s="1"/>
  <c r="CC21" i="55" a="1"/>
  <c r="CC21" i="55" s="1"/>
  <c r="CC17" i="55" a="1"/>
  <c r="CC17" i="55" s="1"/>
  <c r="CC13" i="55" a="1"/>
  <c r="CC13" i="55" s="1"/>
  <c r="CC9" i="55" a="1"/>
  <c r="CC9" i="55" s="1"/>
  <c r="CC5" i="55" a="1"/>
  <c r="CC5" i="55" s="1"/>
  <c r="BS27" i="55" a="1"/>
  <c r="BS27" i="55" s="1"/>
  <c r="BS6" i="55" a="1"/>
  <c r="BS6" i="55" s="1"/>
  <c r="BS4" i="55" a="1"/>
  <c r="BS4" i="55" s="1"/>
  <c r="BS10" i="55" a="1"/>
  <c r="BS10" i="55" s="1"/>
  <c r="CC3" i="55" a="1"/>
  <c r="CC3" i="55" s="1"/>
  <c r="BS20" i="55" a="1"/>
  <c r="BS20" i="55" s="1"/>
  <c r="CC6" i="55" a="1"/>
  <c r="CC6" i="55" s="1"/>
  <c r="CC28" i="55" a="1"/>
  <c r="CC28" i="55" s="1"/>
  <c r="CC24" i="55" a="1"/>
  <c r="CC24" i="55" s="1"/>
  <c r="CC20" i="55" a="1"/>
  <c r="CC20" i="55" s="1"/>
  <c r="CC16" i="55" a="1"/>
  <c r="CC16" i="55" s="1"/>
  <c r="CC12" i="55" a="1"/>
  <c r="CC12" i="55" s="1"/>
  <c r="CC8" i="55" a="1"/>
  <c r="CC8" i="55" s="1"/>
  <c r="CC4" i="55" a="1"/>
  <c r="CC4" i="55" s="1"/>
  <c r="CC15" i="55" a="1"/>
  <c r="CC15" i="55" s="1"/>
  <c r="BS25" i="55" a="1"/>
  <c r="BS25" i="55" s="1"/>
  <c r="BS8" i="55" a="1"/>
  <c r="BS8" i="55" s="1"/>
  <c r="CC14" i="55" a="1"/>
  <c r="CC14" i="55" s="1"/>
  <c r="CC23" i="55" a="1"/>
  <c r="CC23" i="55" s="1"/>
  <c r="CC26" i="55" a="1"/>
  <c r="CC26" i="55" s="1"/>
  <c r="BS26" i="55" a="1"/>
  <c r="BS26" i="55" s="1"/>
  <c r="BS21" i="55" a="1"/>
  <c r="BS21" i="55" s="1"/>
  <c r="BS17" i="55" a="1"/>
  <c r="BS17" i="55" s="1"/>
  <c r="BS13" i="55" a="1"/>
  <c r="BS13" i="55" s="1"/>
  <c r="BS9" i="55" a="1"/>
  <c r="BS9" i="55" s="1"/>
  <c r="BS5" i="55" a="1"/>
  <c r="BS5" i="55" s="1"/>
  <c r="CC11" i="55" a="1"/>
  <c r="CC11" i="55" s="1"/>
  <c r="BS16" i="55" a="1"/>
  <c r="BS16" i="55" s="1"/>
  <c r="CC10" i="55" a="1"/>
  <c r="CC10" i="55" s="1"/>
  <c r="H79" i="55"/>
  <c r="H88" i="55"/>
  <c r="H92" i="55"/>
  <c r="H84" i="55"/>
  <c r="H12" i="55"/>
  <c r="H83" i="55"/>
  <c r="H75" i="55"/>
  <c r="H67" i="55"/>
  <c r="H64" i="55"/>
  <c r="H13" i="55"/>
  <c r="H33" i="55"/>
  <c r="H25" i="55"/>
  <c r="H42" i="55"/>
  <c r="H32" i="55"/>
  <c r="H8" i="55"/>
  <c r="H93" i="55"/>
  <c r="H76" i="55"/>
  <c r="H58" i="55"/>
  <c r="H35" i="55"/>
  <c r="H19" i="55"/>
  <c r="H104" i="55"/>
  <c r="H4" i="55"/>
  <c r="H98" i="55"/>
  <c r="H77" i="55"/>
  <c r="H72" i="55"/>
  <c r="H61" i="55"/>
  <c r="H41" i="55"/>
  <c r="H85" i="55"/>
  <c r="H80" i="55"/>
  <c r="H5" i="55"/>
  <c r="H52" i="55"/>
  <c r="H91" i="55"/>
  <c r="H14" i="55"/>
  <c r="H100" i="55"/>
  <c r="H18" i="55"/>
  <c r="H17" i="55"/>
  <c r="H86" i="55"/>
  <c r="H40" i="55"/>
  <c r="H99" i="55"/>
  <c r="H57" i="55"/>
  <c r="H51" i="55"/>
  <c r="H73" i="55"/>
  <c r="H48" i="55"/>
  <c r="H53" i="55"/>
  <c r="H24" i="55"/>
  <c r="H3" i="55"/>
  <c r="H34" i="55"/>
  <c r="H39" i="55"/>
  <c r="H56" i="55"/>
  <c r="H44" i="55"/>
  <c r="H96" i="55"/>
  <c r="H26" i="55"/>
  <c r="H95" i="55"/>
  <c r="H31" i="55"/>
  <c r="H23" i="55"/>
  <c r="H6" i="55"/>
  <c r="H27" i="55"/>
  <c r="H59" i="55"/>
  <c r="H37" i="55"/>
  <c r="H21" i="55"/>
  <c r="H16" i="55"/>
  <c r="H11" i="55"/>
  <c r="H94" i="55"/>
  <c r="H90" i="55"/>
  <c r="H47" i="55"/>
  <c r="H36" i="55"/>
  <c r="H10" i="55"/>
  <c r="H74" i="55"/>
  <c r="H68" i="55"/>
  <c r="H63" i="55"/>
  <c r="H30" i="55"/>
  <c r="H29" i="55"/>
  <c r="H103" i="55"/>
  <c r="H97" i="55"/>
  <c r="H87" i="55"/>
  <c r="H82" i="55"/>
  <c r="H55" i="55"/>
  <c r="H43" i="55"/>
  <c r="H38" i="55"/>
  <c r="H28" i="55"/>
  <c r="H7" i="55"/>
  <c r="H102" i="55"/>
  <c r="H101" i="55"/>
  <c r="H81" i="55"/>
  <c r="H66" i="55"/>
  <c r="H45" i="55"/>
  <c r="H20" i="55"/>
  <c r="H106" i="55"/>
  <c r="H71" i="55"/>
  <c r="H60" i="55"/>
  <c r="H50" i="55"/>
  <c r="H15" i="55"/>
  <c r="H70" i="55"/>
  <c r="H65" i="55"/>
  <c r="H105" i="55"/>
  <c r="H54" i="55"/>
  <c r="H49" i="55"/>
  <c r="H89" i="55"/>
  <c r="H69" i="55"/>
  <c r="H9" i="55"/>
  <c r="H78" i="55"/>
  <c r="H22" i="55"/>
  <c r="H62" i="55"/>
  <c r="H46" i="55"/>
  <c r="AH24" i="56"/>
  <c r="AH41" i="56"/>
  <c r="AH42" i="56"/>
  <c r="AH43" i="56"/>
  <c r="AH44" i="56"/>
  <c r="AH45" i="56"/>
  <c r="AH46" i="56"/>
  <c r="AH6" i="56"/>
  <c r="AS3" i="55"/>
  <c r="AS4" i="55"/>
  <c r="AS5" i="55"/>
  <c r="AS6" i="55"/>
  <c r="AS7" i="55"/>
  <c r="AS8" i="55"/>
  <c r="AS9" i="55"/>
  <c r="AS10" i="55"/>
  <c r="AS11" i="55"/>
  <c r="AS12" i="55"/>
  <c r="AS13" i="55"/>
  <c r="AS14" i="55"/>
  <c r="AS15" i="55"/>
  <c r="AS16" i="55"/>
  <c r="AS17" i="55"/>
  <c r="AS18" i="55"/>
  <c r="AS19" i="55"/>
  <c r="AS20" i="55"/>
  <c r="AS21" i="55"/>
  <c r="AS22" i="55"/>
  <c r="AS23" i="55"/>
  <c r="AS24" i="55"/>
  <c r="AS25" i="55"/>
  <c r="AS26" i="55"/>
  <c r="AS27" i="55"/>
  <c r="AS28" i="55"/>
  <c r="BA3" i="55"/>
  <c r="BA4" i="55"/>
  <c r="BA5" i="55"/>
  <c r="BA6" i="55"/>
  <c r="BA7" i="55"/>
  <c r="BA8" i="55"/>
  <c r="BA9" i="55"/>
  <c r="BA10" i="55"/>
  <c r="BA11" i="55"/>
  <c r="BA12" i="55"/>
  <c r="BA13" i="55"/>
  <c r="BA14" i="55"/>
  <c r="BA15" i="55"/>
  <c r="BA16" i="55"/>
  <c r="BA17" i="55"/>
  <c r="BA18" i="55"/>
  <c r="BA19" i="55"/>
  <c r="BA20" i="55"/>
  <c r="BA21" i="55"/>
  <c r="BA22" i="55"/>
  <c r="BA23" i="55"/>
  <c r="BA24" i="55"/>
  <c r="BA25" i="55"/>
  <c r="BA26" i="55"/>
  <c r="BA27" i="55"/>
  <c r="BA28" i="55"/>
  <c r="BK28" i="55" a="1"/>
  <c r="BK28" i="55" s="1"/>
  <c r="BI28" i="55"/>
  <c r="BC28" i="55"/>
  <c r="AT28" i="55" a="1"/>
  <c r="AT28" i="55" s="1"/>
  <c r="AL28" i="55"/>
  <c r="AK28" i="55"/>
  <c r="AC28" i="55"/>
  <c r="U28" i="55"/>
  <c r="M28" i="55"/>
  <c r="K28" i="55" a="1"/>
  <c r="K28" i="55" s="1"/>
  <c r="BK27" i="55" a="1"/>
  <c r="BK27" i="55" s="1"/>
  <c r="S36" i="56" s="1"/>
  <c r="AF36" i="56" s="1"/>
  <c r="BI27" i="55"/>
  <c r="BC27" i="55"/>
  <c r="M36" i="56" s="1"/>
  <c r="AC36" i="56" s="1"/>
  <c r="AT27" i="55" a="1"/>
  <c r="AT27" i="55" s="1"/>
  <c r="Q36" i="56" s="1"/>
  <c r="AE36" i="56" s="1"/>
  <c r="AL27" i="55"/>
  <c r="K36" i="56" s="1"/>
  <c r="AB36" i="56" s="1"/>
  <c r="AK27" i="55"/>
  <c r="AC27" i="55"/>
  <c r="U27" i="55"/>
  <c r="M27" i="55"/>
  <c r="K27" i="55" a="1"/>
  <c r="K27" i="55" s="1"/>
  <c r="BK26" i="55" a="1"/>
  <c r="BK26" i="55" s="1"/>
  <c r="S29" i="56" s="1"/>
  <c r="AF29" i="56" s="1"/>
  <c r="BI26" i="55"/>
  <c r="BC26" i="55"/>
  <c r="M29" i="56" s="1"/>
  <c r="AC29" i="56" s="1"/>
  <c r="AT26" i="55" a="1"/>
  <c r="AT26" i="55" s="1"/>
  <c r="Q29" i="56" s="1"/>
  <c r="AE29" i="56" s="1"/>
  <c r="AL26" i="55"/>
  <c r="K29" i="56" s="1"/>
  <c r="AB29" i="56" s="1"/>
  <c r="AK26" i="55"/>
  <c r="AC26" i="55"/>
  <c r="U26" i="55"/>
  <c r="M26" i="55"/>
  <c r="BK25" i="55" a="1"/>
  <c r="BK25" i="55" s="1"/>
  <c r="BI25" i="55"/>
  <c r="BC25" i="55"/>
  <c r="AT25" i="55" a="1"/>
  <c r="AT25" i="55" s="1"/>
  <c r="AL25" i="55"/>
  <c r="AK25" i="55"/>
  <c r="AC25" i="55"/>
  <c r="U25" i="55"/>
  <c r="M25" i="55"/>
  <c r="K25" i="55" a="1"/>
  <c r="K25" i="55" s="1"/>
  <c r="O25" i="55" s="1" a="1"/>
  <c r="O25" i="55" s="1"/>
  <c r="BK24" i="55" a="1"/>
  <c r="BK24" i="55" s="1"/>
  <c r="S28" i="56" s="1"/>
  <c r="AF28" i="56" s="1"/>
  <c r="BI24" i="55"/>
  <c r="BC24" i="55"/>
  <c r="M28" i="56" s="1"/>
  <c r="AC28" i="56" s="1"/>
  <c r="AT24" i="55" a="1"/>
  <c r="AT24" i="55" s="1"/>
  <c r="AL24" i="55"/>
  <c r="K28" i="56" s="1"/>
  <c r="AB28" i="56" s="1"/>
  <c r="AK24" i="55"/>
  <c r="AC24" i="55"/>
  <c r="U24" i="55"/>
  <c r="M24" i="55"/>
  <c r="K24" i="55" a="1"/>
  <c r="K24" i="55" s="1"/>
  <c r="N24" i="55" s="1" a="1"/>
  <c r="N24" i="55" s="1"/>
  <c r="H28" i="56" s="1"/>
  <c r="Y28" i="56" s="1"/>
  <c r="BK23" i="55" a="1"/>
  <c r="BK23" i="55" s="1"/>
  <c r="BI23" i="55"/>
  <c r="BC23" i="55"/>
  <c r="AT23" i="55" a="1"/>
  <c r="AT23" i="55" s="1"/>
  <c r="AL23" i="55"/>
  <c r="AK23" i="55"/>
  <c r="AC23" i="55"/>
  <c r="U23" i="55"/>
  <c r="M23" i="55"/>
  <c r="K23" i="55" a="1"/>
  <c r="K23" i="55" s="1"/>
  <c r="BK22" i="55" a="1"/>
  <c r="BK22" i="55" s="1"/>
  <c r="S27" i="56" s="1"/>
  <c r="AF27" i="56" s="1"/>
  <c r="BI22" i="55"/>
  <c r="BC22" i="55"/>
  <c r="M27" i="56" s="1"/>
  <c r="AC27" i="56" s="1"/>
  <c r="AT22" i="55" a="1"/>
  <c r="AT22" i="55" s="1"/>
  <c r="AL22" i="55"/>
  <c r="K27" i="56" s="1"/>
  <c r="AB27" i="56" s="1"/>
  <c r="AK22" i="55"/>
  <c r="AC22" i="55"/>
  <c r="U22" i="55"/>
  <c r="M22" i="55"/>
  <c r="K22" i="55" a="1"/>
  <c r="K22" i="55" s="1"/>
  <c r="O22" i="55" s="1" a="1"/>
  <c r="O22" i="55" s="1"/>
  <c r="I27" i="56" s="1"/>
  <c r="Z27" i="56" s="1"/>
  <c r="BK21" i="55" a="1"/>
  <c r="BK21" i="55" s="1"/>
  <c r="BI21" i="55"/>
  <c r="BC21" i="55"/>
  <c r="M26" i="56" s="1"/>
  <c r="AC26" i="56" s="1"/>
  <c r="AT21" i="55" a="1"/>
  <c r="AT21" i="55" s="1"/>
  <c r="Q26" i="56" s="1"/>
  <c r="AE26" i="56" s="1"/>
  <c r="AL21" i="55"/>
  <c r="K26" i="56" s="1"/>
  <c r="AB26" i="56" s="1"/>
  <c r="AK21" i="55"/>
  <c r="AC21" i="55"/>
  <c r="U21" i="55"/>
  <c r="M21" i="55"/>
  <c r="K21" i="55" a="1"/>
  <c r="K21" i="55" s="1"/>
  <c r="BK20" i="55" a="1"/>
  <c r="BK20" i="55" s="1"/>
  <c r="BI20" i="55"/>
  <c r="BC20" i="55"/>
  <c r="AT20" i="55" a="1"/>
  <c r="AT20" i="55" s="1"/>
  <c r="AL20" i="55"/>
  <c r="AK20" i="55"/>
  <c r="AC20" i="55"/>
  <c r="U20" i="55"/>
  <c r="M20" i="55"/>
  <c r="K20" i="55" a="1"/>
  <c r="K20" i="55" s="1"/>
  <c r="O20" i="55" s="1" a="1"/>
  <c r="O20" i="55" s="1"/>
  <c r="BK19" i="55" a="1"/>
  <c r="BK19" i="55" s="1"/>
  <c r="S35" i="56" s="1"/>
  <c r="AF35" i="56" s="1"/>
  <c r="BI19" i="55"/>
  <c r="BC19" i="55"/>
  <c r="M35" i="56" s="1"/>
  <c r="AC35" i="56" s="1"/>
  <c r="AT19" i="55" a="1"/>
  <c r="AT19" i="55" s="1"/>
  <c r="Q35" i="56" s="1"/>
  <c r="AE35" i="56" s="1"/>
  <c r="AL19" i="55"/>
  <c r="K35" i="56" s="1"/>
  <c r="AB35" i="56" s="1"/>
  <c r="AK19" i="55"/>
  <c r="AC19" i="55"/>
  <c r="U19" i="55"/>
  <c r="M19" i="55"/>
  <c r="K19" i="55" a="1"/>
  <c r="K19" i="55" s="1"/>
  <c r="N19" i="55" s="1" a="1"/>
  <c r="N19" i="55" s="1"/>
  <c r="H35" i="56" s="1"/>
  <c r="Y35" i="56" s="1"/>
  <c r="BK18" i="55" a="1"/>
  <c r="BK18" i="55" s="1"/>
  <c r="S25" i="56" s="1"/>
  <c r="AF25" i="56" s="1"/>
  <c r="BI18" i="55"/>
  <c r="BC18" i="55"/>
  <c r="M25" i="56" s="1"/>
  <c r="AC25" i="56" s="1"/>
  <c r="AT18" i="55" a="1"/>
  <c r="AT18" i="55" s="1"/>
  <c r="Q25" i="56" s="1"/>
  <c r="AE25" i="56" s="1"/>
  <c r="AL18" i="55"/>
  <c r="K25" i="56" s="1"/>
  <c r="AB25" i="56" s="1"/>
  <c r="AK18" i="55"/>
  <c r="AC18" i="55"/>
  <c r="U18" i="55"/>
  <c r="M18" i="55"/>
  <c r="K18" i="55" a="1"/>
  <c r="K18" i="55" s="1"/>
  <c r="O18" i="55" s="1" a="1"/>
  <c r="O18" i="55" s="1"/>
  <c r="I25" i="56" s="1"/>
  <c r="Z25" i="56" s="1"/>
  <c r="BK17" i="55" a="1"/>
  <c r="BK17" i="55" s="1"/>
  <c r="BI17" i="55"/>
  <c r="BC17" i="55"/>
  <c r="AT17" i="55" a="1"/>
  <c r="AT17" i="55" s="1"/>
  <c r="AL17" i="55"/>
  <c r="AK17" i="55"/>
  <c r="AC17" i="55"/>
  <c r="U17" i="55"/>
  <c r="M17" i="55"/>
  <c r="K17" i="55" a="1"/>
  <c r="K17" i="55" s="1"/>
  <c r="O17" i="55" s="1" a="1"/>
  <c r="O17" i="55" s="1"/>
  <c r="BK16" i="55" a="1"/>
  <c r="BK16" i="55" s="1"/>
  <c r="BI16" i="55"/>
  <c r="BC16" i="55"/>
  <c r="AT16" i="55" a="1"/>
  <c r="AT16" i="55" s="1"/>
  <c r="AL16" i="55"/>
  <c r="AK16" i="55"/>
  <c r="AC16" i="55"/>
  <c r="U16" i="55"/>
  <c r="M16" i="55"/>
  <c r="K16" i="55" a="1"/>
  <c r="K16" i="55" s="1"/>
  <c r="N16" i="55" s="1" a="1"/>
  <c r="N16" i="55" s="1"/>
  <c r="BK15" i="55" a="1"/>
  <c r="BK15" i="55" s="1"/>
  <c r="BI15" i="55"/>
  <c r="BC15" i="55"/>
  <c r="AT15" i="55" a="1"/>
  <c r="AT15" i="55" s="1"/>
  <c r="AL15" i="55"/>
  <c r="AK15" i="55"/>
  <c r="AC15" i="55"/>
  <c r="U15" i="55"/>
  <c r="M15" i="55"/>
  <c r="K15" i="55" a="1"/>
  <c r="K15" i="55" s="1"/>
  <c r="N15" i="55" s="1" a="1"/>
  <c r="N15" i="55" s="1"/>
  <c r="BK14" i="55" a="1"/>
  <c r="BK14" i="55" s="1"/>
  <c r="BI14" i="55"/>
  <c r="BC14" i="55"/>
  <c r="AT14" i="55" a="1"/>
  <c r="AT14" i="55" s="1"/>
  <c r="AL14" i="55"/>
  <c r="K18" i="56" s="1"/>
  <c r="AB18" i="56" s="1"/>
  <c r="AK14" i="55"/>
  <c r="AC14" i="55"/>
  <c r="U14" i="55"/>
  <c r="M14" i="55"/>
  <c r="K14" i="55" a="1"/>
  <c r="K14" i="55" s="1"/>
  <c r="BK13" i="55" a="1"/>
  <c r="BK13" i="55" s="1"/>
  <c r="S17" i="56" s="1"/>
  <c r="AF17" i="56" s="1"/>
  <c r="BI13" i="55"/>
  <c r="BC13" i="55"/>
  <c r="M17" i="56" s="1"/>
  <c r="AC17" i="56" s="1"/>
  <c r="AT13" i="55" a="1"/>
  <c r="AT13" i="55" s="1"/>
  <c r="Q17" i="56" s="1"/>
  <c r="AE17" i="56" s="1"/>
  <c r="AL13" i="55"/>
  <c r="K17" i="56" s="1"/>
  <c r="AB17" i="56" s="1"/>
  <c r="AK13" i="55"/>
  <c r="AC13" i="55"/>
  <c r="U13" i="55"/>
  <c r="M13" i="55"/>
  <c r="K13" i="55" a="1"/>
  <c r="K13" i="55" s="1"/>
  <c r="BK12" i="55" a="1"/>
  <c r="BK12" i="55" s="1"/>
  <c r="BI12" i="55"/>
  <c r="BC12" i="55"/>
  <c r="M16" i="56" s="1"/>
  <c r="AC16" i="56" s="1"/>
  <c r="AT12" i="55" a="1"/>
  <c r="AT12" i="55" s="1"/>
  <c r="AL12" i="55"/>
  <c r="AK12" i="55"/>
  <c r="AC12" i="55"/>
  <c r="U12" i="55"/>
  <c r="M12" i="55"/>
  <c r="K12" i="55" a="1"/>
  <c r="K12" i="55" s="1"/>
  <c r="O12" i="55" s="1" a="1"/>
  <c r="O12" i="55" s="1"/>
  <c r="BK11" i="55" a="1"/>
  <c r="BK11" i="55" s="1"/>
  <c r="BI11" i="55"/>
  <c r="BC11" i="55"/>
  <c r="AT11" i="55" a="1"/>
  <c r="AT11" i="55" s="1"/>
  <c r="AL11" i="55"/>
  <c r="AK11" i="55"/>
  <c r="AC11" i="55"/>
  <c r="U11" i="55"/>
  <c r="M11" i="55"/>
  <c r="K11" i="55" a="1"/>
  <c r="K11" i="55" s="1"/>
  <c r="BK10" i="55" a="1"/>
  <c r="BK10" i="55" s="1"/>
  <c r="S14" i="56" s="1"/>
  <c r="AF14" i="56" s="1"/>
  <c r="BI10" i="55"/>
  <c r="BC10" i="55"/>
  <c r="AT10" i="55" a="1"/>
  <c r="AT10" i="55" s="1"/>
  <c r="Q14" i="56" s="1"/>
  <c r="AE14" i="56" s="1"/>
  <c r="AL10" i="55"/>
  <c r="K14" i="56" s="1"/>
  <c r="AB14" i="56" s="1"/>
  <c r="AK10" i="55"/>
  <c r="AC10" i="55"/>
  <c r="U10" i="55"/>
  <c r="M10" i="55"/>
  <c r="K10" i="55" a="1"/>
  <c r="K10" i="55" s="1"/>
  <c r="O10" i="55" s="1" a="1"/>
  <c r="O10" i="55" s="1"/>
  <c r="I14" i="56" s="1"/>
  <c r="Z14" i="56" s="1"/>
  <c r="BK9" i="55" a="1"/>
  <c r="BK9" i="55" s="1"/>
  <c r="S13" i="56" s="1"/>
  <c r="AF13" i="56" s="1"/>
  <c r="BI9" i="55"/>
  <c r="BC9" i="55"/>
  <c r="AT9" i="55" a="1"/>
  <c r="AT9" i="55" s="1"/>
  <c r="Q13" i="56" s="1"/>
  <c r="AE13" i="56" s="1"/>
  <c r="AL9" i="55"/>
  <c r="AK9" i="55"/>
  <c r="AC9" i="55"/>
  <c r="M9" i="55"/>
  <c r="K9" i="55" a="1"/>
  <c r="K9" i="55" s="1"/>
  <c r="N9" i="55" s="1" a="1"/>
  <c r="N9" i="55" s="1"/>
  <c r="H13" i="56" s="1"/>
  <c r="Y13" i="56" s="1"/>
  <c r="BK8" i="55" a="1"/>
  <c r="BK8" i="55" s="1"/>
  <c r="BI8" i="55"/>
  <c r="BC8" i="55"/>
  <c r="AT8" i="55" a="1"/>
  <c r="AT8" i="55" s="1"/>
  <c r="AL8" i="55"/>
  <c r="AK8" i="55"/>
  <c r="AC8" i="55"/>
  <c r="U8" i="55"/>
  <c r="M8" i="55"/>
  <c r="K8" i="55" a="1"/>
  <c r="K8" i="55" s="1"/>
  <c r="N8" i="55" s="1" a="1"/>
  <c r="N8" i="55" s="1"/>
  <c r="BK7" i="55" a="1"/>
  <c r="BK7" i="55" s="1"/>
  <c r="BI7" i="55"/>
  <c r="BC7" i="55"/>
  <c r="AT7" i="55" a="1"/>
  <c r="AT7" i="55" s="1"/>
  <c r="AL7" i="55"/>
  <c r="AK7" i="55"/>
  <c r="AC7" i="55"/>
  <c r="U7" i="55"/>
  <c r="M7" i="55"/>
  <c r="K7" i="55" a="1"/>
  <c r="K7" i="55" s="1"/>
  <c r="BK6" i="55" a="1"/>
  <c r="BK6" i="55" s="1"/>
  <c r="S12" i="56" s="1"/>
  <c r="AF12" i="56" s="1"/>
  <c r="BI6" i="55"/>
  <c r="BC6" i="55"/>
  <c r="M12" i="56" s="1"/>
  <c r="AC12" i="56" s="1"/>
  <c r="AT6" i="55" a="1"/>
  <c r="AT6" i="55" s="1"/>
  <c r="Q12" i="56" s="1"/>
  <c r="AE12" i="56" s="1"/>
  <c r="AL6" i="55"/>
  <c r="K12" i="56" s="1"/>
  <c r="AB12" i="56" s="1"/>
  <c r="AK6" i="55"/>
  <c r="AC6" i="55"/>
  <c r="U6" i="55"/>
  <c r="M6" i="55"/>
  <c r="K6" i="55" a="1"/>
  <c r="K6" i="55" s="1"/>
  <c r="O6" i="55" s="1" a="1"/>
  <c r="O6" i="55" s="1"/>
  <c r="I12" i="56" s="1"/>
  <c r="Z12" i="56" s="1"/>
  <c r="BK5" i="55" a="1"/>
  <c r="BK5" i="55" s="1"/>
  <c r="BI5" i="55"/>
  <c r="BC5" i="55"/>
  <c r="AT5" i="55" a="1"/>
  <c r="AT5" i="55" s="1"/>
  <c r="AL5" i="55"/>
  <c r="AK5" i="55"/>
  <c r="AC5" i="55"/>
  <c r="U5" i="55"/>
  <c r="M5" i="55"/>
  <c r="K5" i="55" a="1"/>
  <c r="K5" i="55" s="1"/>
  <c r="BK4" i="55" a="1"/>
  <c r="BK4" i="55" s="1"/>
  <c r="BI4" i="55"/>
  <c r="BC4" i="55"/>
  <c r="AT4" i="55" a="1"/>
  <c r="AT4" i="55" s="1"/>
  <c r="AL4" i="55"/>
  <c r="AK4" i="55"/>
  <c r="AC4" i="55"/>
  <c r="U4" i="55"/>
  <c r="M4" i="55"/>
  <c r="K4" i="55" a="1"/>
  <c r="K4" i="55" s="1"/>
  <c r="BK3" i="55" a="1"/>
  <c r="BK3" i="55" s="1"/>
  <c r="S11" i="56" s="1"/>
  <c r="AF11" i="56" s="1"/>
  <c r="BI3" i="55"/>
  <c r="BC3" i="55"/>
  <c r="AT3" i="55" a="1"/>
  <c r="AT3" i="55" s="1"/>
  <c r="Q11" i="56" s="1"/>
  <c r="AE11" i="56" s="1"/>
  <c r="AL3" i="55"/>
  <c r="AK3" i="55"/>
  <c r="AC3" i="55"/>
  <c r="U3" i="55"/>
  <c r="K3" i="55" a="1"/>
  <c r="K3" i="55" s="1"/>
  <c r="N3" i="55" s="1" a="1"/>
  <c r="N3" i="55" s="1"/>
  <c r="D6" i="28"/>
  <c r="E6" i="28" s="1"/>
  <c r="B6" i="41"/>
  <c r="C6" i="41"/>
  <c r="D6" i="41"/>
  <c r="E6" i="41"/>
  <c r="F6" i="41"/>
  <c r="B5" i="41"/>
  <c r="C5" i="41"/>
  <c r="D5" i="41"/>
  <c r="E5" i="41"/>
  <c r="F5" i="41"/>
  <c r="K2" i="28"/>
  <c r="L2" i="28"/>
  <c r="M2" i="28"/>
  <c r="N2" i="28"/>
  <c r="K21" i="28"/>
  <c r="L21" i="28"/>
  <c r="M21" i="28"/>
  <c r="N21" i="28"/>
  <c r="K19" i="28"/>
  <c r="L19" i="28"/>
  <c r="M19" i="28"/>
  <c r="N19" i="28"/>
  <c r="K23" i="28"/>
  <c r="L23" i="28"/>
  <c r="M23" i="28"/>
  <c r="N23" i="28"/>
  <c r="K25" i="28"/>
  <c r="L25" i="28"/>
  <c r="M25" i="28"/>
  <c r="N25" i="28"/>
  <c r="K12" i="28"/>
  <c r="L12" i="28"/>
  <c r="M12" i="28"/>
  <c r="N12" i="28"/>
  <c r="K11" i="28"/>
  <c r="L11" i="28"/>
  <c r="M11" i="28"/>
  <c r="N11" i="28"/>
  <c r="K16" i="28"/>
  <c r="L16" i="28"/>
  <c r="M16" i="28"/>
  <c r="N16" i="28"/>
  <c r="K13" i="28"/>
  <c r="L13" i="28"/>
  <c r="M13" i="28"/>
  <c r="N13" i="28"/>
  <c r="K3" i="28"/>
  <c r="L3" i="28"/>
  <c r="M3" i="28"/>
  <c r="N3" i="28"/>
  <c r="K14" i="28"/>
  <c r="L14" i="28"/>
  <c r="M14" i="28"/>
  <c r="N14" i="28"/>
  <c r="K15" i="28"/>
  <c r="L15" i="28"/>
  <c r="M15" i="28"/>
  <c r="N15" i="28"/>
  <c r="K17" i="28"/>
  <c r="L17" i="28"/>
  <c r="M17" i="28"/>
  <c r="N17" i="28"/>
  <c r="K4" i="28"/>
  <c r="L4" i="28"/>
  <c r="M4" i="28"/>
  <c r="N4" i="28"/>
  <c r="K26" i="28"/>
  <c r="L26" i="28"/>
  <c r="M26" i="28"/>
  <c r="N26" i="28"/>
  <c r="K27" i="28"/>
  <c r="L27" i="28"/>
  <c r="M27" i="28"/>
  <c r="N27" i="28"/>
  <c r="K18" i="28"/>
  <c r="L18" i="28"/>
  <c r="M18" i="28"/>
  <c r="N18" i="28"/>
  <c r="K7" i="28"/>
  <c r="L7" i="28"/>
  <c r="M7" i="28"/>
  <c r="N7" i="28"/>
  <c r="K9" i="28"/>
  <c r="L9" i="28"/>
  <c r="M9" i="28"/>
  <c r="N9" i="28"/>
  <c r="K5" i="28"/>
  <c r="L5" i="28"/>
  <c r="M5" i="28"/>
  <c r="N5" i="28"/>
  <c r="K8" i="28"/>
  <c r="L8" i="28"/>
  <c r="M8" i="28"/>
  <c r="N8" i="28"/>
  <c r="K20" i="28"/>
  <c r="L20" i="28"/>
  <c r="M20" i="28"/>
  <c r="N20" i="28"/>
  <c r="K6" i="28"/>
  <c r="L6" i="28"/>
  <c r="M6" i="28"/>
  <c r="N6" i="28"/>
  <c r="K22" i="28"/>
  <c r="L22" i="28"/>
  <c r="M22" i="28"/>
  <c r="N22" i="28"/>
  <c r="K24" i="28"/>
  <c r="L24" i="28"/>
  <c r="M24" i="28"/>
  <c r="N24" i="28"/>
  <c r="N10" i="28"/>
  <c r="M10" i="28"/>
  <c r="L10" i="28"/>
  <c r="K10" i="28"/>
  <c r="J2" i="28"/>
  <c r="J21" i="28"/>
  <c r="J19" i="28"/>
  <c r="J23" i="28"/>
  <c r="J25" i="28"/>
  <c r="J12" i="28"/>
  <c r="J11" i="28"/>
  <c r="J16" i="28"/>
  <c r="J13" i="28"/>
  <c r="J3" i="28"/>
  <c r="J14" i="28"/>
  <c r="J15" i="28"/>
  <c r="J17" i="28"/>
  <c r="J4" i="28"/>
  <c r="J26" i="28"/>
  <c r="J27" i="28"/>
  <c r="J18" i="28"/>
  <c r="J7" i="28"/>
  <c r="J9" i="28"/>
  <c r="J5" i="28"/>
  <c r="J8" i="28"/>
  <c r="J20" i="28"/>
  <c r="J6" i="28"/>
  <c r="J22" i="28"/>
  <c r="J24" i="28"/>
  <c r="I2" i="28"/>
  <c r="I21" i="28"/>
  <c r="I19" i="28"/>
  <c r="I23" i="28"/>
  <c r="I25" i="28"/>
  <c r="I12" i="28"/>
  <c r="I11" i="28"/>
  <c r="I16" i="28"/>
  <c r="I13" i="28"/>
  <c r="I3" i="28"/>
  <c r="I14" i="28"/>
  <c r="I15" i="28"/>
  <c r="I17" i="28"/>
  <c r="I4" i="28"/>
  <c r="I26" i="28"/>
  <c r="I27" i="28"/>
  <c r="I18" i="28"/>
  <c r="I7" i="28"/>
  <c r="I9" i="28"/>
  <c r="I5" i="28"/>
  <c r="I8" i="28"/>
  <c r="I20" i="28"/>
  <c r="I6" i="28"/>
  <c r="I22" i="28"/>
  <c r="I24" i="28"/>
  <c r="H2" i="28"/>
  <c r="H21" i="28"/>
  <c r="H19" i="28"/>
  <c r="H23" i="28"/>
  <c r="H25" i="28"/>
  <c r="H12" i="28"/>
  <c r="H11" i="28"/>
  <c r="H16" i="28"/>
  <c r="H13" i="28"/>
  <c r="H3" i="28"/>
  <c r="H14" i="28"/>
  <c r="H15" i="28"/>
  <c r="H17" i="28"/>
  <c r="H4" i="28"/>
  <c r="H26" i="28"/>
  <c r="H27" i="28"/>
  <c r="H18" i="28"/>
  <c r="H7" i="28"/>
  <c r="H9" i="28"/>
  <c r="H5" i="28"/>
  <c r="H8" i="28"/>
  <c r="H20" i="28"/>
  <c r="H6" i="28"/>
  <c r="H22" i="28"/>
  <c r="H24" i="28"/>
  <c r="G2" i="28"/>
  <c r="G21" i="28"/>
  <c r="G19" i="28"/>
  <c r="G23" i="28"/>
  <c r="G25" i="28"/>
  <c r="G12" i="28"/>
  <c r="G11" i="28"/>
  <c r="G16" i="28"/>
  <c r="G13" i="28"/>
  <c r="G3" i="28"/>
  <c r="G14" i="28"/>
  <c r="G15" i="28"/>
  <c r="G17" i="28"/>
  <c r="G4" i="28"/>
  <c r="G26" i="28"/>
  <c r="G27" i="28"/>
  <c r="G18" i="28"/>
  <c r="G7" i="28"/>
  <c r="G9" i="28"/>
  <c r="G5" i="28"/>
  <c r="G8" i="28"/>
  <c r="G20" i="28"/>
  <c r="G6" i="28"/>
  <c r="G22" i="28"/>
  <c r="G24" i="28"/>
  <c r="F2" i="28"/>
  <c r="F21" i="28"/>
  <c r="F19" i="28"/>
  <c r="F23" i="28"/>
  <c r="F25" i="28"/>
  <c r="F12" i="28"/>
  <c r="F11" i="28"/>
  <c r="F16" i="28"/>
  <c r="F13" i="28"/>
  <c r="F3" i="28"/>
  <c r="F14" i="28"/>
  <c r="F15" i="28"/>
  <c r="F17" i="28"/>
  <c r="F4" i="28"/>
  <c r="F26" i="28"/>
  <c r="F27" i="28"/>
  <c r="F18" i="28"/>
  <c r="F7" i="28"/>
  <c r="F9" i="28"/>
  <c r="F5" i="28"/>
  <c r="F8" i="28"/>
  <c r="F20" i="28"/>
  <c r="F6" i="28"/>
  <c r="F22" i="28"/>
  <c r="F24" i="28"/>
  <c r="J10" i="28"/>
  <c r="I10" i="28"/>
  <c r="H10" i="28"/>
  <c r="G10" i="28"/>
  <c r="F10" i="28"/>
  <c r="D2" i="28"/>
  <c r="D21" i="28"/>
  <c r="D19" i="28"/>
  <c r="D23" i="28"/>
  <c r="D25" i="28"/>
  <c r="E25" i="28" s="1"/>
  <c r="D12" i="28"/>
  <c r="E12" i="28" s="1"/>
  <c r="D11" i="28"/>
  <c r="E11" i="28" s="1"/>
  <c r="D16" i="28"/>
  <c r="E16" i="28" s="1"/>
  <c r="D13" i="28"/>
  <c r="E13" i="28" s="1"/>
  <c r="D3" i="28"/>
  <c r="E3" i="28" s="1"/>
  <c r="D14" i="28"/>
  <c r="E14" i="28" s="1"/>
  <c r="D15" i="28"/>
  <c r="E15" i="28" s="1"/>
  <c r="D17" i="28"/>
  <c r="E17" i="28" s="1"/>
  <c r="D4" i="28"/>
  <c r="E4" i="28" s="1"/>
  <c r="D26" i="28"/>
  <c r="E26" i="28" s="1"/>
  <c r="D27" i="28"/>
  <c r="E27" i="28" s="1"/>
  <c r="D18" i="28"/>
  <c r="E18" i="28" s="1"/>
  <c r="D7" i="28"/>
  <c r="E7" i="28" s="1"/>
  <c r="D9" i="28"/>
  <c r="E9" i="28" s="1"/>
  <c r="D5" i="28"/>
  <c r="E5" i="28" s="1"/>
  <c r="D8" i="28"/>
  <c r="E8" i="28" s="1"/>
  <c r="D20" i="28"/>
  <c r="E20" i="28" s="1"/>
  <c r="D22" i="28"/>
  <c r="E22" i="28" s="1"/>
  <c r="D24" i="28"/>
  <c r="D10" i="28"/>
  <c r="D6" i="47"/>
  <c r="E6" i="47"/>
  <c r="F6" i="47"/>
  <c r="D9" i="47"/>
  <c r="E9" i="47"/>
  <c r="F9" i="47"/>
  <c r="D3" i="47"/>
  <c r="E3" i="47"/>
  <c r="F3" i="47"/>
  <c r="D13" i="47"/>
  <c r="E13" i="47"/>
  <c r="F13" i="47"/>
  <c r="D7" i="47"/>
  <c r="E7" i="47"/>
  <c r="F7" i="47"/>
  <c r="D8" i="47"/>
  <c r="E8" i="47"/>
  <c r="F8" i="47"/>
  <c r="D24" i="47"/>
  <c r="E24" i="47"/>
  <c r="F24" i="47"/>
  <c r="D21" i="47"/>
  <c r="E21" i="47"/>
  <c r="F21" i="47"/>
  <c r="D17" i="47"/>
  <c r="E17" i="47"/>
  <c r="F17" i="47"/>
  <c r="D26" i="47"/>
  <c r="E26" i="47"/>
  <c r="F26" i="47"/>
  <c r="D5" i="47"/>
  <c r="E5" i="47"/>
  <c r="F5" i="47"/>
  <c r="D22" i="47"/>
  <c r="E22" i="47"/>
  <c r="F22" i="47"/>
  <c r="D19" i="47"/>
  <c r="E19" i="47"/>
  <c r="F19" i="47"/>
  <c r="D23" i="47"/>
  <c r="E23" i="47"/>
  <c r="F23" i="47"/>
  <c r="D20" i="47"/>
  <c r="E20" i="47"/>
  <c r="F20" i="47"/>
  <c r="D15" i="47"/>
  <c r="E15" i="47"/>
  <c r="F15" i="47"/>
  <c r="D18" i="47"/>
  <c r="E18" i="47"/>
  <c r="F18" i="47"/>
  <c r="D16" i="47"/>
  <c r="E16" i="47"/>
  <c r="F16" i="47"/>
  <c r="D11" i="47"/>
  <c r="E11" i="47"/>
  <c r="F11" i="47"/>
  <c r="D12" i="47"/>
  <c r="E12" i="47"/>
  <c r="F12" i="47"/>
  <c r="D4" i="47"/>
  <c r="E4" i="47"/>
  <c r="F4" i="47"/>
  <c r="D10" i="47"/>
  <c r="E10" i="47"/>
  <c r="F10" i="47"/>
  <c r="D2" i="47"/>
  <c r="E2" i="47"/>
  <c r="F2" i="47"/>
  <c r="D27" i="47"/>
  <c r="E27" i="47"/>
  <c r="F27" i="47"/>
  <c r="D25" i="47"/>
  <c r="E25" i="47"/>
  <c r="F25" i="47"/>
  <c r="C6" i="47"/>
  <c r="C9" i="47"/>
  <c r="C3" i="47"/>
  <c r="C13" i="47"/>
  <c r="C7" i="47"/>
  <c r="C8" i="47"/>
  <c r="C24" i="47"/>
  <c r="C21" i="47"/>
  <c r="C17" i="47"/>
  <c r="C26" i="47"/>
  <c r="C5" i="47"/>
  <c r="C22" i="47"/>
  <c r="C19" i="47"/>
  <c r="C23" i="47"/>
  <c r="C20" i="47"/>
  <c r="C15" i="47"/>
  <c r="C18" i="47"/>
  <c r="C16" i="47"/>
  <c r="C11" i="47"/>
  <c r="C12" i="47"/>
  <c r="C4" i="47"/>
  <c r="C10" i="47"/>
  <c r="C2" i="47"/>
  <c r="C27" i="47"/>
  <c r="C25" i="47"/>
  <c r="B6" i="47"/>
  <c r="B9" i="47"/>
  <c r="B3" i="47"/>
  <c r="B13" i="47"/>
  <c r="B7" i="47"/>
  <c r="B8" i="47"/>
  <c r="B24" i="47"/>
  <c r="B21" i="47"/>
  <c r="B17" i="47"/>
  <c r="B26" i="47"/>
  <c r="B5" i="47"/>
  <c r="B22" i="47"/>
  <c r="B19" i="47"/>
  <c r="B23" i="47"/>
  <c r="B20" i="47"/>
  <c r="B15" i="47"/>
  <c r="B18" i="47"/>
  <c r="B16" i="47"/>
  <c r="B11" i="47"/>
  <c r="B12" i="47"/>
  <c r="B4" i="47"/>
  <c r="B10" i="47"/>
  <c r="B2" i="47"/>
  <c r="B27" i="47"/>
  <c r="B25" i="47"/>
  <c r="C14" i="47"/>
  <c r="D14" i="47"/>
  <c r="E14" i="47"/>
  <c r="F14" i="47"/>
  <c r="B14" i="47"/>
  <c r="BW26" i="55" l="1"/>
  <c r="BW12" i="55"/>
  <c r="P7" i="55" a="1"/>
  <c r="P7" i="55" s="1"/>
  <c r="J52" i="56" s="1"/>
  <c r="AA52" i="56" s="1"/>
  <c r="BV10" i="55"/>
  <c r="BV16" i="55"/>
  <c r="BW17" i="55"/>
  <c r="BV14" i="55"/>
  <c r="BV17" i="55"/>
  <c r="BV6" i="55"/>
  <c r="BW20" i="55"/>
  <c r="BW14" i="55"/>
  <c r="BV18" i="55"/>
  <c r="BV21" i="55"/>
  <c r="BV3" i="55"/>
  <c r="P13" i="55" a="1"/>
  <c r="P13" i="55" s="1"/>
  <c r="J17" i="56" s="1"/>
  <c r="AA17" i="56" s="1"/>
  <c r="BW8" i="55"/>
  <c r="BW18" i="55"/>
  <c r="BV22" i="55"/>
  <c r="BV11" i="55"/>
  <c r="BV7" i="55"/>
  <c r="BW16" i="55"/>
  <c r="BW25" i="55"/>
  <c r="BW10" i="55"/>
  <c r="BW22" i="55"/>
  <c r="BW7" i="55"/>
  <c r="BV27" i="55"/>
  <c r="BV15" i="55"/>
  <c r="BT28" i="55" a="1"/>
  <c r="BT28" i="55" s="1"/>
  <c r="BT24" i="55" a="1"/>
  <c r="BT24" i="55" s="1"/>
  <c r="BT19" i="55" a="1"/>
  <c r="BT19" i="55" s="1"/>
  <c r="BT15" i="55" a="1"/>
  <c r="BT15" i="55" s="1"/>
  <c r="BT11" i="55" a="1"/>
  <c r="BT11" i="55" s="1"/>
  <c r="BT7" i="55" a="1"/>
  <c r="BT7" i="55" s="1"/>
  <c r="BT3" i="55" a="1"/>
  <c r="BT3" i="55" s="1"/>
  <c r="BT16" i="55" a="1"/>
  <c r="BT16" i="55" s="1"/>
  <c r="CD26" i="55" a="1"/>
  <c r="CD26" i="55" s="1"/>
  <c r="CD6" i="55" a="1"/>
  <c r="CD6" i="55" s="1"/>
  <c r="CD25" i="55" a="1"/>
  <c r="CD25" i="55" s="1"/>
  <c r="CD21" i="55" a="1"/>
  <c r="CD21" i="55" s="1"/>
  <c r="CD17" i="55" a="1"/>
  <c r="CD17" i="55" s="1"/>
  <c r="CD13" i="55" a="1"/>
  <c r="CD13" i="55" s="1"/>
  <c r="CD9" i="55" a="1"/>
  <c r="CD9" i="55" s="1"/>
  <c r="CD5" i="55" a="1"/>
  <c r="CD5" i="55" s="1"/>
  <c r="CD3" i="55" a="1"/>
  <c r="CD3" i="55" s="1"/>
  <c r="CD14" i="55" a="1"/>
  <c r="CD14" i="55" s="1"/>
  <c r="CD18" i="55" a="1"/>
  <c r="CD18" i="55" s="1"/>
  <c r="BT27" i="55" a="1"/>
  <c r="BT27" i="55" s="1"/>
  <c r="BT22" i="55" a="1"/>
  <c r="BT22" i="55" s="1"/>
  <c r="BT18" i="55" a="1"/>
  <c r="BT18" i="55" s="1"/>
  <c r="BT14" i="55" a="1"/>
  <c r="BT14" i="55" s="1"/>
  <c r="BT10" i="55" a="1"/>
  <c r="BT10" i="55" s="1"/>
  <c r="BT6" i="55" a="1"/>
  <c r="BT6" i="55" s="1"/>
  <c r="CD4" i="55" a="1"/>
  <c r="CD4" i="55" s="1"/>
  <c r="BT8" i="55" a="1"/>
  <c r="BT8" i="55" s="1"/>
  <c r="CD28" i="55" a="1"/>
  <c r="CD28" i="55" s="1"/>
  <c r="CD24" i="55" a="1"/>
  <c r="CD24" i="55" s="1"/>
  <c r="CD20" i="55" a="1"/>
  <c r="CD20" i="55" s="1"/>
  <c r="CD16" i="55" a="1"/>
  <c r="CD16" i="55" s="1"/>
  <c r="CD12" i="55" a="1"/>
  <c r="CD12" i="55" s="1"/>
  <c r="CD8" i="55" a="1"/>
  <c r="CD8" i="55" s="1"/>
  <c r="BT5" i="55" a="1"/>
  <c r="BT5" i="55" s="1"/>
  <c r="BT25" i="55" a="1"/>
  <c r="BT25" i="55" s="1"/>
  <c r="BT4" i="55" a="1"/>
  <c r="BT4" i="55" s="1"/>
  <c r="CD22" i="55" a="1"/>
  <c r="CD22" i="55" s="1"/>
  <c r="BT26" i="55" a="1"/>
  <c r="BT26" i="55" s="1"/>
  <c r="BT21" i="55" a="1"/>
  <c r="BT21" i="55" s="1"/>
  <c r="BT17" i="55" a="1"/>
  <c r="BT17" i="55" s="1"/>
  <c r="BT13" i="55" a="1"/>
  <c r="BT13" i="55" s="1"/>
  <c r="BT9" i="55" a="1"/>
  <c r="BT9" i="55" s="1"/>
  <c r="BT20" i="55" a="1"/>
  <c r="BT20" i="55" s="1"/>
  <c r="CD10" i="55" a="1"/>
  <c r="CD10" i="55" s="1"/>
  <c r="CD27" i="55" a="1"/>
  <c r="CD27" i="55" s="1"/>
  <c r="CD23" i="55" a="1"/>
  <c r="CD23" i="55" s="1"/>
  <c r="CD19" i="55" a="1"/>
  <c r="CD19" i="55" s="1"/>
  <c r="CD15" i="55" a="1"/>
  <c r="CD15" i="55" s="1"/>
  <c r="CD11" i="55" a="1"/>
  <c r="CD11" i="55" s="1"/>
  <c r="CD7" i="55" a="1"/>
  <c r="CD7" i="55" s="1"/>
  <c r="BT12" i="55" a="1"/>
  <c r="BT12" i="55" s="1"/>
  <c r="BW4" i="55"/>
  <c r="BW3" i="55"/>
  <c r="BW11" i="55"/>
  <c r="BV19" i="55"/>
  <c r="BW5" i="55"/>
  <c r="BW6" i="55"/>
  <c r="BW15" i="55"/>
  <c r="BW23" i="55"/>
  <c r="BV4" i="55"/>
  <c r="BV24" i="55"/>
  <c r="BW9" i="55"/>
  <c r="BW27" i="55"/>
  <c r="BW19" i="55"/>
  <c r="BV20" i="55"/>
  <c r="BV28" i="55"/>
  <c r="BW13" i="55"/>
  <c r="BW24" i="55"/>
  <c r="BV9" i="55"/>
  <c r="BW28" i="55"/>
  <c r="BV8" i="55"/>
  <c r="BV5" i="55"/>
  <c r="BV12" i="55"/>
  <c r="BW21" i="55"/>
  <c r="BV13" i="55"/>
  <c r="BV26" i="55"/>
  <c r="BV25" i="55"/>
  <c r="BV23" i="55"/>
  <c r="BT23" i="55" a="1"/>
  <c r="BT23" i="55" s="1"/>
  <c r="M11" i="56"/>
  <c r="AC11" i="56" s="1"/>
  <c r="K24" i="56"/>
  <c r="K13" i="56"/>
  <c r="AB13" i="56" s="1"/>
  <c r="M14" i="56"/>
  <c r="AC14" i="56" s="1"/>
  <c r="S15" i="56"/>
  <c r="AF15" i="56" s="1"/>
  <c r="S19" i="56"/>
  <c r="AF19" i="56" s="1"/>
  <c r="K11" i="56"/>
  <c r="AB11" i="56" s="1"/>
  <c r="I16" i="56"/>
  <c r="Z16" i="56" s="1"/>
  <c r="S30" i="56"/>
  <c r="AF30" i="56" s="1"/>
  <c r="I19" i="56"/>
  <c r="Z19" i="56" s="1"/>
  <c r="M24" i="56"/>
  <c r="M13" i="56"/>
  <c r="AC13" i="56" s="1"/>
  <c r="K52" i="56"/>
  <c r="AB52" i="56" s="1"/>
  <c r="AQ7" i="55" a="1"/>
  <c r="AQ7" i="55" s="1"/>
  <c r="R52" i="56" s="1"/>
  <c r="Q52" i="56"/>
  <c r="AE52" i="56" s="1"/>
  <c r="K16" i="56"/>
  <c r="AB16" i="56" s="1"/>
  <c r="S18" i="56"/>
  <c r="AF18" i="56" s="1"/>
  <c r="AY7" i="55" a="1"/>
  <c r="AY7" i="55" s="1"/>
  <c r="N52" i="56" s="1"/>
  <c r="M52" i="56"/>
  <c r="AC52" i="56" s="1"/>
  <c r="Q16" i="56"/>
  <c r="AE16" i="56" s="1"/>
  <c r="Q28" i="56"/>
  <c r="AE28" i="56" s="1"/>
  <c r="S26" i="56"/>
  <c r="AF26" i="56" s="1"/>
  <c r="K46" i="56"/>
  <c r="K15" i="56"/>
  <c r="AB15" i="56" s="1"/>
  <c r="K19" i="56"/>
  <c r="AB19" i="56" s="1"/>
  <c r="M18" i="56"/>
  <c r="AC18" i="56" s="1"/>
  <c r="H11" i="56"/>
  <c r="Y11" i="56" s="1"/>
  <c r="BG7" i="55" a="1"/>
  <c r="BG7" i="55" s="1"/>
  <c r="T52" i="56" s="1"/>
  <c r="S52" i="56"/>
  <c r="AF52" i="56" s="1"/>
  <c r="Q15" i="56"/>
  <c r="AE15" i="56" s="1"/>
  <c r="Q19" i="56"/>
  <c r="AE19" i="56" s="1"/>
  <c r="K30" i="56"/>
  <c r="AB30" i="56" s="1"/>
  <c r="M15" i="56"/>
  <c r="AC15" i="56" s="1"/>
  <c r="S16" i="56"/>
  <c r="AF16" i="56" s="1"/>
  <c r="M19" i="56"/>
  <c r="AC19" i="56" s="1"/>
  <c r="Q30" i="56"/>
  <c r="AE30" i="56" s="1"/>
  <c r="Q18" i="56"/>
  <c r="AE18" i="56" s="1"/>
  <c r="Q27" i="56"/>
  <c r="AE27" i="56" s="1"/>
  <c r="M30" i="56"/>
  <c r="AC30" i="56" s="1"/>
  <c r="M6" i="56"/>
  <c r="H44" i="56"/>
  <c r="BG26" i="55" a="1"/>
  <c r="BG26" i="55" s="1"/>
  <c r="T29" i="56" s="1"/>
  <c r="M45" i="56"/>
  <c r="M46" i="56"/>
  <c r="S46" i="56"/>
  <c r="X13" i="55"/>
  <c r="O17" i="56" s="1"/>
  <c r="AD17" i="56" s="1"/>
  <c r="AI26" i="55" a="1"/>
  <c r="AI26" i="55" s="1"/>
  <c r="L29" i="56" s="1"/>
  <c r="K42" i="56"/>
  <c r="AQ26" i="55" a="1"/>
  <c r="AQ26" i="55" s="1"/>
  <c r="R29" i="56" s="1"/>
  <c r="K45" i="56"/>
  <c r="Q45" i="56"/>
  <c r="E2" i="28"/>
  <c r="X19" i="55"/>
  <c r="O35" i="56" s="1"/>
  <c r="AD35" i="56" s="1"/>
  <c r="X26" i="55"/>
  <c r="O29" i="56" s="1"/>
  <c r="AD29" i="56" s="1"/>
  <c r="X8" i="55"/>
  <c r="X17" i="55"/>
  <c r="X28" i="55"/>
  <c r="X25" i="55"/>
  <c r="X7" i="55"/>
  <c r="P21" i="55" a="1"/>
  <c r="P21" i="55" s="1"/>
  <c r="J26" i="56" s="1"/>
  <c r="AA26" i="56" s="1"/>
  <c r="G15" i="47"/>
  <c r="G17" i="47"/>
  <c r="G5" i="47"/>
  <c r="H3" i="47"/>
  <c r="H5" i="47"/>
  <c r="H16" i="47"/>
  <c r="H22" i="47"/>
  <c r="G8" i="47"/>
  <c r="H7" i="47"/>
  <c r="P4" i="55" a="1"/>
  <c r="P4" i="55" s="1"/>
  <c r="J41" i="56" s="1"/>
  <c r="H8" i="47"/>
  <c r="G27" i="47"/>
  <c r="G22" i="47"/>
  <c r="G7" i="47"/>
  <c r="H20" i="47"/>
  <c r="G6" i="47"/>
  <c r="G11" i="47"/>
  <c r="H19" i="47"/>
  <c r="H26" i="47"/>
  <c r="H15" i="47"/>
  <c r="G9" i="47"/>
  <c r="G3" i="47"/>
  <c r="G26" i="47"/>
  <c r="G18" i="47"/>
  <c r="H18" i="47"/>
  <c r="H17" i="47"/>
  <c r="H25" i="47"/>
  <c r="H11" i="47"/>
  <c r="G24" i="47"/>
  <c r="G4" i="47"/>
  <c r="H12" i="47"/>
  <c r="H21" i="47"/>
  <c r="H13" i="47"/>
  <c r="H24" i="47"/>
  <c r="G13" i="47"/>
  <c r="H2" i="47"/>
  <c r="G25" i="47"/>
  <c r="H4" i="47"/>
  <c r="G23" i="47"/>
  <c r="H27" i="47"/>
  <c r="G21" i="47"/>
  <c r="X16" i="55"/>
  <c r="S16" i="55" s="1" a="1"/>
  <c r="S16" i="55" s="1"/>
  <c r="X20" i="55"/>
  <c r="X11" i="55"/>
  <c r="P5" i="55" a="1"/>
  <c r="P5" i="55" s="1"/>
  <c r="X10" i="55"/>
  <c r="O14" i="56" s="1"/>
  <c r="AD14" i="56" s="1"/>
  <c r="X5" i="55"/>
  <c r="X9" i="55"/>
  <c r="X24" i="55"/>
  <c r="O28" i="56" s="1"/>
  <c r="AD28" i="56" s="1"/>
  <c r="P16" i="55" a="1"/>
  <c r="P16" i="55" s="1"/>
  <c r="X6" i="55"/>
  <c r="O12" i="56" s="1"/>
  <c r="AD12" i="56" s="1"/>
  <c r="X27" i="55"/>
  <c r="O36" i="56" s="1"/>
  <c r="AD36" i="56" s="1"/>
  <c r="X14" i="55"/>
  <c r="X15" i="55"/>
  <c r="S15" i="55" s="1" a="1"/>
  <c r="S15" i="55" s="1"/>
  <c r="X4" i="55"/>
  <c r="S4" i="55" s="1" a="1"/>
  <c r="S4" i="55" s="1"/>
  <c r="X18" i="55"/>
  <c r="O25" i="56" s="1"/>
  <c r="AD25" i="56" s="1"/>
  <c r="X3" i="55"/>
  <c r="X23" i="55"/>
  <c r="AF8" i="55" a="1"/>
  <c r="AF8" i="55" s="1"/>
  <c r="AF11" i="55" a="1"/>
  <c r="AF11" i="55" s="1"/>
  <c r="AF3" i="55" a="1"/>
  <c r="AF3" i="55" s="1"/>
  <c r="AF13" i="55" a="1"/>
  <c r="AF13" i="55" s="1"/>
  <c r="U17" i="56" s="1"/>
  <c r="AG17" i="56" s="1"/>
  <c r="AF26" i="55" a="1"/>
  <c r="AF26" i="55" s="1"/>
  <c r="U29" i="56" s="1"/>
  <c r="AG29" i="56" s="1"/>
  <c r="AF25" i="55" a="1"/>
  <c r="AF25" i="55" s="1"/>
  <c r="AF18" i="55" a="1"/>
  <c r="AF18" i="55" s="1"/>
  <c r="AF22" i="55" a="1"/>
  <c r="AF22" i="55" s="1"/>
  <c r="U27" i="56" s="1"/>
  <c r="AG27" i="56" s="1"/>
  <c r="AF17" i="55" a="1"/>
  <c r="AF17" i="55" s="1"/>
  <c r="U19" i="56" s="1"/>
  <c r="AG19" i="56" s="1"/>
  <c r="AF28" i="55" a="1"/>
  <c r="AF28" i="55" s="1"/>
  <c r="AF10" i="55" a="1"/>
  <c r="AF10" i="55" s="1"/>
  <c r="U14" i="56" s="1"/>
  <c r="AG14" i="56" s="1"/>
  <c r="AF14" i="55" a="1"/>
  <c r="AF14" i="55" s="1"/>
  <c r="AF9" i="55" a="1"/>
  <c r="AF9" i="55" s="1"/>
  <c r="AF20" i="55" a="1"/>
  <c r="AF20" i="55" s="1"/>
  <c r="AF23" i="55" a="1"/>
  <c r="AF23" i="55" s="1"/>
  <c r="AF24" i="55" a="1"/>
  <c r="AF24" i="55" s="1"/>
  <c r="AF6" i="55" a="1"/>
  <c r="AF6" i="55" s="1"/>
  <c r="AF12" i="55" a="1"/>
  <c r="AF12" i="55" s="1"/>
  <c r="X21" i="55"/>
  <c r="O26" i="56" s="1"/>
  <c r="AD26" i="56" s="1"/>
  <c r="AF15" i="55" a="1"/>
  <c r="AF15" i="55" s="1"/>
  <c r="AF27" i="55" a="1"/>
  <c r="AF27" i="55" s="1"/>
  <c r="U36" i="56" s="1"/>
  <c r="AG36" i="56" s="1"/>
  <c r="AF4" i="55" a="1"/>
  <c r="AF4" i="55" s="1"/>
  <c r="AF5" i="55" a="1"/>
  <c r="AF5" i="55" s="1"/>
  <c r="AF7" i="55" a="1"/>
  <c r="AF7" i="55" s="1"/>
  <c r="AF21" i="55" a="1"/>
  <c r="AF21" i="55" s="1"/>
  <c r="AF16" i="55" a="1"/>
  <c r="AF16" i="55" s="1"/>
  <c r="AF19" i="55" a="1"/>
  <c r="AF19" i="55" s="1"/>
  <c r="U35" i="56" s="1"/>
  <c r="AG35" i="56" s="1"/>
  <c r="P9" i="55" a="1"/>
  <c r="P9" i="55" s="1"/>
  <c r="O15" i="55" a="1"/>
  <c r="O15" i="55" s="1"/>
  <c r="N21" i="55" a="1"/>
  <c r="N21" i="55" s="1"/>
  <c r="H26" i="56" s="1"/>
  <c r="Y26" i="56" s="1"/>
  <c r="O7" i="55" a="1"/>
  <c r="O7" i="55" s="1"/>
  <c r="I52" i="56" s="1"/>
  <c r="Z52" i="56" s="1"/>
  <c r="N10" i="55" a="1"/>
  <c r="N10" i="55" s="1"/>
  <c r="H14" i="56" s="1"/>
  <c r="Y14" i="56" s="1"/>
  <c r="N18" i="55" a="1"/>
  <c r="N18" i="55" s="1"/>
  <c r="H25" i="56" s="1"/>
  <c r="Y25" i="56" s="1"/>
  <c r="O13" i="55" a="1"/>
  <c r="O13" i="55" s="1"/>
  <c r="I17" i="56" s="1"/>
  <c r="Z17" i="56" s="1"/>
  <c r="E21" i="28"/>
  <c r="E10" i="28"/>
  <c r="X12" i="55"/>
  <c r="X22" i="55"/>
  <c r="O27" i="56" s="1"/>
  <c r="AD27" i="56" s="1"/>
  <c r="O21" i="55" a="1"/>
  <c r="O21" i="55" s="1"/>
  <c r="I26" i="56" s="1"/>
  <c r="Z26" i="56" s="1"/>
  <c r="N13" i="55" a="1"/>
  <c r="N13" i="55" s="1"/>
  <c r="H17" i="56" s="1"/>
  <c r="Y17" i="56" s="1"/>
  <c r="O19" i="55" a="1"/>
  <c r="O19" i="55" s="1"/>
  <c r="I35" i="56" s="1"/>
  <c r="Z35" i="56" s="1"/>
  <c r="P15" i="55" a="1"/>
  <c r="P15" i="55" s="1"/>
  <c r="O24" i="55" a="1"/>
  <c r="O24" i="55" s="1"/>
  <c r="I28" i="56" s="1"/>
  <c r="Z28" i="56" s="1"/>
  <c r="O3" i="55" a="1"/>
  <c r="O3" i="55" s="1"/>
  <c r="P6" i="55" a="1"/>
  <c r="P6" i="55" s="1"/>
  <c r="J12" i="56" s="1"/>
  <c r="AA12" i="56" s="1"/>
  <c r="P24" i="55" a="1"/>
  <c r="P24" i="55" s="1"/>
  <c r="J28" i="56" s="1"/>
  <c r="AA28" i="56" s="1"/>
  <c r="P19" i="55" a="1"/>
  <c r="P19" i="55" s="1"/>
  <c r="J35" i="56" s="1"/>
  <c r="AA35" i="56" s="1"/>
  <c r="H14" i="47"/>
  <c r="G10" i="47"/>
  <c r="H10" i="47"/>
  <c r="H9" i="47"/>
  <c r="G20" i="47"/>
  <c r="H6" i="47"/>
  <c r="G2" i="47"/>
  <c r="G19" i="47"/>
  <c r="G12" i="47"/>
  <c r="G16" i="47"/>
  <c r="H23" i="47"/>
  <c r="P8" i="55" a="1"/>
  <c r="P8" i="55" s="1"/>
  <c r="O9" i="55" a="1"/>
  <c r="O9" i="55" s="1"/>
  <c r="P10" i="55" a="1"/>
  <c r="P10" i="55" s="1"/>
  <c r="J14" i="56" s="1"/>
  <c r="AA14" i="56" s="1"/>
  <c r="N5" i="55" a="1"/>
  <c r="N5" i="55" s="1"/>
  <c r="AI6" i="55" a="1"/>
  <c r="AI6" i="55" s="1"/>
  <c r="AY18" i="55" a="1"/>
  <c r="AY18" i="55" s="1"/>
  <c r="N25" i="56" s="1"/>
  <c r="N7" i="55" a="1"/>
  <c r="N7" i="55" s="1"/>
  <c r="H52" i="56" s="1"/>
  <c r="Y52" i="56" s="1"/>
  <c r="O5" i="55" a="1"/>
  <c r="O5" i="55" s="1"/>
  <c r="N27" i="55" a="1"/>
  <c r="N27" i="55" s="1"/>
  <c r="H36" i="56" s="1"/>
  <c r="Y36" i="56" s="1"/>
  <c r="P27" i="55" a="1"/>
  <c r="P27" i="55" s="1"/>
  <c r="J36" i="56" s="1"/>
  <c r="AA36" i="56" s="1"/>
  <c r="O27" i="55" a="1"/>
  <c r="O27" i="55" s="1"/>
  <c r="I36" i="56" s="1"/>
  <c r="Z36" i="56" s="1"/>
  <c r="N11" i="55" a="1"/>
  <c r="N11" i="55" s="1"/>
  <c r="P11" i="55" a="1"/>
  <c r="P11" i="55" s="1"/>
  <c r="P25" i="55" a="1"/>
  <c r="P25" i="55" s="1"/>
  <c r="AI13" i="55" a="1"/>
  <c r="AI13" i="55" s="1"/>
  <c r="L17" i="56" s="1"/>
  <c r="N25" i="55" a="1"/>
  <c r="N25" i="55" s="1"/>
  <c r="AY8" i="55" a="1"/>
  <c r="AY8" i="55" s="1"/>
  <c r="N14" i="55" a="1"/>
  <c r="N14" i="55" s="1"/>
  <c r="P14" i="55" a="1"/>
  <c r="P14" i="55" s="1"/>
  <c r="O14" i="55" a="1"/>
  <c r="O14" i="55" s="1"/>
  <c r="N23" i="55" a="1"/>
  <c r="N23" i="55" s="1"/>
  <c r="P23" i="55" a="1"/>
  <c r="P23" i="55" s="1"/>
  <c r="O23" i="55" a="1"/>
  <c r="O23" i="55" s="1"/>
  <c r="I6" i="56" s="1"/>
  <c r="P28" i="55" a="1"/>
  <c r="P28" i="55" s="1"/>
  <c r="N28" i="55" a="1"/>
  <c r="N28" i="55" s="1"/>
  <c r="H30" i="56" s="1"/>
  <c r="Y30" i="56" s="1"/>
  <c r="O28" i="55" a="1"/>
  <c r="O28" i="55" s="1"/>
  <c r="N6" i="55" a="1"/>
  <c r="N6" i="55" s="1"/>
  <c r="H12" i="56" s="1"/>
  <c r="Y12" i="56" s="1"/>
  <c r="P18" i="55" a="1"/>
  <c r="P18" i="55" s="1"/>
  <c r="J25" i="56" s="1"/>
  <c r="AA25" i="56" s="1"/>
  <c r="P3" i="55" a="1"/>
  <c r="P3" i="55" s="1"/>
  <c r="O16" i="55" a="1"/>
  <c r="O16" i="55" s="1"/>
  <c r="I44" i="56" s="1"/>
  <c r="AY4" i="55" a="1"/>
  <c r="AY4" i="55" s="1"/>
  <c r="N41" i="56" s="1"/>
  <c r="AI21" i="55" a="1"/>
  <c r="AI21" i="55" s="1"/>
  <c r="L26" i="56" s="1"/>
  <c r="P17" i="55" a="1"/>
  <c r="P17" i="55" s="1"/>
  <c r="AI23" i="55" a="1"/>
  <c r="AI23" i="55" s="1"/>
  <c r="N17" i="55" a="1"/>
  <c r="N17" i="55" s="1"/>
  <c r="P22" i="55" a="1"/>
  <c r="P22" i="55" s="1"/>
  <c r="J27" i="56" s="1"/>
  <c r="AA27" i="56" s="1"/>
  <c r="AI17" i="55" a="1"/>
  <c r="AI17" i="55" s="1"/>
  <c r="N22" i="55" a="1"/>
  <c r="N22" i="55" s="1"/>
  <c r="H27" i="56" s="1"/>
  <c r="Y27" i="56" s="1"/>
  <c r="P12" i="55" a="1"/>
  <c r="P12" i="55" s="1"/>
  <c r="N12" i="55" a="1"/>
  <c r="N12" i="55" s="1"/>
  <c r="AQ24" i="55" a="1"/>
  <c r="AQ24" i="55" s="1"/>
  <c r="R28" i="56" s="1"/>
  <c r="O26" i="55" a="1"/>
  <c r="O26" i="55" s="1"/>
  <c r="I29" i="56" s="1"/>
  <c r="Z29" i="56" s="1"/>
  <c r="P26" i="55" a="1"/>
  <c r="P26" i="55" s="1"/>
  <c r="J29" i="56" s="1"/>
  <c r="AA29" i="56" s="1"/>
  <c r="N26" i="55" a="1"/>
  <c r="N26" i="55" s="1"/>
  <c r="H29" i="56" s="1"/>
  <c r="Y29" i="56" s="1"/>
  <c r="M43" i="56"/>
  <c r="AY15" i="55" a="1"/>
  <c r="AY15" i="55" s="1"/>
  <c r="AY3" i="55" a="1"/>
  <c r="AY3" i="55" s="1"/>
  <c r="M44" i="56"/>
  <c r="AY16" i="55" a="1"/>
  <c r="AY16" i="55" s="1"/>
  <c r="AY25" i="55" a="1"/>
  <c r="AY25" i="55" s="1"/>
  <c r="BG28" i="55" a="1"/>
  <c r="BG28" i="55" s="1"/>
  <c r="AI20" i="55" a="1"/>
  <c r="AI20" i="55" s="1"/>
  <c r="BG21" i="55" a="1"/>
  <c r="BG21" i="55" s="1"/>
  <c r="T26" i="56" s="1"/>
  <c r="N4" i="55" a="1"/>
  <c r="N4" i="55" s="1"/>
  <c r="O4" i="55" a="1"/>
  <c r="O4" i="55" s="1"/>
  <c r="BG6" i="55" a="1"/>
  <c r="BG6" i="55" s="1"/>
  <c r="N20" i="55" a="1"/>
  <c r="N20" i="55" s="1"/>
  <c r="P20" i="55" a="1"/>
  <c r="P20" i="55" s="1"/>
  <c r="AQ22" i="55" a="1"/>
  <c r="AQ22" i="55" s="1"/>
  <c r="R27" i="56" s="1"/>
  <c r="BG27" i="55" a="1"/>
  <c r="BG27" i="55" s="1"/>
  <c r="T36" i="56" s="1"/>
  <c r="O8" i="55" a="1"/>
  <c r="O8" i="55" s="1"/>
  <c r="AI9" i="55" a="1"/>
  <c r="AI9" i="55" s="1"/>
  <c r="AQ20" i="55" a="1"/>
  <c r="AQ20" i="55" s="1"/>
  <c r="AY24" i="55" a="1"/>
  <c r="AY24" i="55" s="1"/>
  <c r="N28" i="56" s="1"/>
  <c r="AI11" i="55" a="1"/>
  <c r="AI11" i="55" s="1"/>
  <c r="BG14" i="55" a="1"/>
  <c r="BG14" i="55" s="1"/>
  <c r="AY19" i="55" a="1"/>
  <c r="AY19" i="55" s="1"/>
  <c r="N35" i="56" s="1"/>
  <c r="AY22" i="55" a="1"/>
  <c r="AY22" i="55" s="1"/>
  <c r="N27" i="56" s="1"/>
  <c r="AI27" i="55" a="1"/>
  <c r="AI27" i="55" s="1"/>
  <c r="L36" i="56" s="1"/>
  <c r="AI28" i="55" a="1"/>
  <c r="AI28" i="55" s="1"/>
  <c r="O11" i="55" a="1"/>
  <c r="O11" i="55" s="1"/>
  <c r="AI3" i="55" a="1"/>
  <c r="AI3" i="55" s="1"/>
  <c r="AI5" i="55" a="1"/>
  <c r="AI5" i="55" s="1"/>
  <c r="AY9" i="55" a="1"/>
  <c r="AY9" i="55" s="1"/>
  <c r="AI24" i="55" a="1"/>
  <c r="AI24" i="55" s="1"/>
  <c r="L28" i="56" s="1"/>
  <c r="AI10" i="55" a="1"/>
  <c r="AI10" i="55" s="1"/>
  <c r="L14" i="56" s="1"/>
  <c r="AI12" i="55" a="1"/>
  <c r="AI12" i="55" s="1"/>
  <c r="AQ14" i="55" a="1"/>
  <c r="AQ14" i="55" s="1"/>
  <c r="BG20" i="55" a="1"/>
  <c r="BG20" i="55" s="1"/>
  <c r="AI22" i="55" a="1"/>
  <c r="AI22" i="55" s="1"/>
  <c r="L27" i="56" s="1"/>
  <c r="G14" i="47"/>
  <c r="E19" i="28"/>
  <c r="BG5" i="55" a="1"/>
  <c r="BG5" i="55" s="1"/>
  <c r="BG3" i="55" a="1"/>
  <c r="BG3" i="55" s="1"/>
  <c r="AQ3" i="55" a="1"/>
  <c r="AQ3" i="55" s="1"/>
  <c r="AQ5" i="55" a="1"/>
  <c r="AQ5" i="55" s="1"/>
  <c r="AQ4" i="55" a="1"/>
  <c r="AQ4" i="55" s="1"/>
  <c r="R41" i="56" s="1"/>
  <c r="AQ6" i="55" a="1"/>
  <c r="AQ6" i="55" s="1"/>
  <c r="R12" i="56" s="1"/>
  <c r="Q42" i="56"/>
  <c r="AQ10" i="55" a="1"/>
  <c r="AQ10" i="55" s="1"/>
  <c r="R14" i="56" s="1"/>
  <c r="AY11" i="55" a="1"/>
  <c r="AY11" i="55" s="1"/>
  <c r="AQ13" i="55" a="1"/>
  <c r="AQ13" i="55" s="1"/>
  <c r="R17" i="56" s="1"/>
  <c r="AY5" i="55" a="1"/>
  <c r="AY5" i="55" s="1"/>
  <c r="AQ8" i="55" a="1"/>
  <c r="AQ8" i="55" s="1"/>
  <c r="M42" i="56"/>
  <c r="AY10" i="55" a="1"/>
  <c r="AY10" i="55" s="1"/>
  <c r="N14" i="56" s="1"/>
  <c r="AQ21" i="55" a="1"/>
  <c r="AQ21" i="55" s="1"/>
  <c r="R26" i="56" s="1"/>
  <c r="AQ9" i="55" a="1"/>
  <c r="AQ9" i="55" s="1"/>
  <c r="AY6" i="55" a="1"/>
  <c r="AY6" i="55" s="1"/>
  <c r="BG11" i="55" a="1"/>
  <c r="BG11" i="55" s="1"/>
  <c r="AQ12" i="55" a="1"/>
  <c r="AQ12" i="55" s="1"/>
  <c r="AY13" i="55" a="1"/>
  <c r="AY13" i="55" s="1"/>
  <c r="N17" i="56" s="1"/>
  <c r="BG25" i="55" a="1"/>
  <c r="BG25" i="55" s="1"/>
  <c r="S42" i="56"/>
  <c r="BG10" i="55" a="1"/>
  <c r="BG10" i="55" s="1"/>
  <c r="T14" i="56" s="1"/>
  <c r="S43" i="56"/>
  <c r="BG15" i="55" a="1"/>
  <c r="BG15" i="55" s="1"/>
  <c r="T43" i="56" s="1"/>
  <c r="S44" i="56"/>
  <c r="BG16" i="55" a="1"/>
  <c r="BG16" i="55" s="1"/>
  <c r="BG17" i="55" a="1"/>
  <c r="BG17" i="55" s="1"/>
  <c r="BG18" i="55" a="1"/>
  <c r="BG18" i="55" s="1"/>
  <c r="T25" i="56" s="1"/>
  <c r="BG19" i="55" a="1"/>
  <c r="BG19" i="55" s="1"/>
  <c r="T35" i="56" s="1"/>
  <c r="AI4" i="55" a="1"/>
  <c r="AI4" i="55" s="1"/>
  <c r="BG4" i="55" a="1"/>
  <c r="BG4" i="55" s="1"/>
  <c r="T41" i="56" s="1"/>
  <c r="AY12" i="55" a="1"/>
  <c r="AY12" i="55" s="1"/>
  <c r="BG13" i="55" a="1"/>
  <c r="BG13" i="55" s="1"/>
  <c r="T17" i="56" s="1"/>
  <c r="AI14" i="55" a="1"/>
  <c r="AI14" i="55" s="1"/>
  <c r="K43" i="56"/>
  <c r="AI15" i="55" a="1"/>
  <c r="AI15" i="55" s="1"/>
  <c r="K44" i="56"/>
  <c r="AI16" i="55" a="1"/>
  <c r="AI16" i="55" s="1"/>
  <c r="S45" i="56"/>
  <c r="BG23" i="55" a="1"/>
  <c r="BG23" i="55" s="1"/>
  <c r="K41" i="56"/>
  <c r="AI7" i="55" a="1"/>
  <c r="AI7" i="55" s="1"/>
  <c r="Q43" i="56"/>
  <c r="AQ15" i="55" a="1"/>
  <c r="AQ15" i="55" s="1"/>
  <c r="R43" i="56" s="1"/>
  <c r="Q44" i="56"/>
  <c r="AQ16" i="55" a="1"/>
  <c r="AQ16" i="55" s="1"/>
  <c r="BG8" i="55" a="1"/>
  <c r="BG8" i="55" s="1"/>
  <c r="BG9" i="55" a="1"/>
  <c r="BG9" i="55" s="1"/>
  <c r="AQ11" i="55" a="1"/>
  <c r="AQ11" i="55" s="1"/>
  <c r="BG12" i="55" a="1"/>
  <c r="BG12" i="55" s="1"/>
  <c r="AQ17" i="55" a="1"/>
  <c r="AQ17" i="55" s="1"/>
  <c r="AQ18" i="55" a="1"/>
  <c r="AQ18" i="55" s="1"/>
  <c r="R25" i="56" s="1"/>
  <c r="AQ19" i="55" a="1"/>
  <c r="AQ19" i="55" s="1"/>
  <c r="R35" i="56" s="1"/>
  <c r="Q41" i="56"/>
  <c r="S41" i="56"/>
  <c r="AI25" i="55" a="1"/>
  <c r="AI25" i="55" s="1"/>
  <c r="S6" i="56"/>
  <c r="AQ23" i="55" a="1"/>
  <c r="AQ23" i="55" s="1"/>
  <c r="R6" i="56" s="1"/>
  <c r="AQ27" i="55" a="1"/>
  <c r="AQ27" i="55" s="1"/>
  <c r="R36" i="56" s="1"/>
  <c r="AQ25" i="55" a="1"/>
  <c r="AQ25" i="55" s="1"/>
  <c r="AY26" i="55" a="1"/>
  <c r="AY26" i="55" s="1"/>
  <c r="N29" i="56" s="1"/>
  <c r="AI8" i="55" a="1"/>
  <c r="AI8" i="55" s="1"/>
  <c r="AY14" i="55" a="1"/>
  <c r="AY14" i="55" s="1"/>
  <c r="K6" i="56"/>
  <c r="M41" i="56"/>
  <c r="AY21" i="55" a="1"/>
  <c r="AY21" i="55" s="1"/>
  <c r="N26" i="56" s="1"/>
  <c r="BG22" i="55" a="1"/>
  <c r="BG22" i="55" s="1"/>
  <c r="T27" i="56" s="1"/>
  <c r="AY23" i="55" a="1"/>
  <c r="AY23" i="55" s="1"/>
  <c r="AQ28" i="55" a="1"/>
  <c r="AQ28" i="55" s="1"/>
  <c r="Q6" i="56"/>
  <c r="AY27" i="55" a="1"/>
  <c r="AY27" i="55" s="1"/>
  <c r="N36" i="56" s="1"/>
  <c r="AY17" i="55" a="1"/>
  <c r="AY17" i="55" s="1"/>
  <c r="AI18" i="55" a="1"/>
  <c r="AI18" i="55" s="1"/>
  <c r="L25" i="56" s="1"/>
  <c r="AI19" i="55" a="1"/>
  <c r="AI19" i="55" s="1"/>
  <c r="L35" i="56" s="1"/>
  <c r="AY20" i="55" a="1"/>
  <c r="AY20" i="55" s="1"/>
  <c r="BG24" i="55" a="1"/>
  <c r="BG24" i="55" s="1"/>
  <c r="T28" i="56" s="1"/>
  <c r="AY28" i="55" a="1"/>
  <c r="AY28" i="55" s="1"/>
  <c r="S13" i="55" a="1"/>
  <c r="S13" i="55" s="1"/>
  <c r="P17" i="56" s="1"/>
  <c r="Q24" i="56"/>
  <c r="Q46" i="56"/>
  <c r="S24" i="56"/>
  <c r="T11" i="56" l="1"/>
  <c r="L11" i="56"/>
  <c r="J19" i="56"/>
  <c r="AA19" i="56" s="1"/>
  <c r="J30" i="56"/>
  <c r="AA30" i="56" s="1"/>
  <c r="L6" i="56"/>
  <c r="L12" i="56"/>
  <c r="AA21" i="55" a="1"/>
  <c r="AA21" i="55" s="1"/>
  <c r="V26" i="56" s="1"/>
  <c r="U26" i="56"/>
  <c r="AG26" i="56" s="1"/>
  <c r="O52" i="56"/>
  <c r="AD52" i="56" s="1"/>
  <c r="U16" i="56"/>
  <c r="AG16" i="56" s="1"/>
  <c r="U18" i="56"/>
  <c r="AG18" i="56" s="1"/>
  <c r="L19" i="56"/>
  <c r="I46" i="56"/>
  <c r="I15" i="56"/>
  <c r="Z15" i="56" s="1"/>
  <c r="H16" i="56"/>
  <c r="Y16" i="56" s="1"/>
  <c r="J18" i="56"/>
  <c r="AA18" i="56" s="1"/>
  <c r="O46" i="56"/>
  <c r="O15" i="56"/>
  <c r="AD15" i="56" s="1"/>
  <c r="H19" i="56"/>
  <c r="Y19" i="56" s="1"/>
  <c r="H18" i="56"/>
  <c r="Y18" i="56" s="1"/>
  <c r="I11" i="56"/>
  <c r="Z11" i="56" s="1"/>
  <c r="AA3" i="55" a="1"/>
  <c r="AA3" i="55" s="1"/>
  <c r="U11" i="56"/>
  <c r="AG11" i="56" s="1"/>
  <c r="O30" i="56"/>
  <c r="AD30" i="56" s="1"/>
  <c r="R30" i="56"/>
  <c r="U6" i="56"/>
  <c r="U12" i="56"/>
  <c r="AG12" i="56" s="1"/>
  <c r="T18" i="56"/>
  <c r="L46" i="56"/>
  <c r="L15" i="56"/>
  <c r="R16" i="56"/>
  <c r="L16" i="56"/>
  <c r="L24" i="56"/>
  <c r="L13" i="56"/>
  <c r="J46" i="56"/>
  <c r="J15" i="56"/>
  <c r="AA15" i="56" s="1"/>
  <c r="AA24" i="55" a="1"/>
  <c r="AA24" i="55" s="1"/>
  <c r="V28" i="56" s="1"/>
  <c r="U28" i="56"/>
  <c r="AG28" i="56" s="1"/>
  <c r="U30" i="56"/>
  <c r="AG30" i="56" s="1"/>
  <c r="S17" i="55" a="1"/>
  <c r="S17" i="55" s="1"/>
  <c r="O19" i="56"/>
  <c r="AD19" i="56" s="1"/>
  <c r="N19" i="56"/>
  <c r="N18" i="56"/>
  <c r="L18" i="56"/>
  <c r="T46" i="56"/>
  <c r="T15" i="56"/>
  <c r="R11" i="56"/>
  <c r="N11" i="56"/>
  <c r="H46" i="56"/>
  <c r="H15" i="56"/>
  <c r="Y15" i="56" s="1"/>
  <c r="J24" i="56"/>
  <c r="J13" i="56"/>
  <c r="AA13" i="56" s="1"/>
  <c r="AA7" i="55" a="1"/>
  <c r="AA7" i="55" s="1"/>
  <c r="V52" i="56" s="1"/>
  <c r="U52" i="56"/>
  <c r="AG52" i="56" s="1"/>
  <c r="R24" i="56"/>
  <c r="R13" i="56"/>
  <c r="R19" i="56"/>
  <c r="T19" i="56"/>
  <c r="N6" i="56"/>
  <c r="N12" i="56"/>
  <c r="H24" i="56"/>
  <c r="L30" i="56"/>
  <c r="I18" i="56"/>
  <c r="Z18" i="56" s="1"/>
  <c r="J11" i="56"/>
  <c r="AA11" i="56" s="1"/>
  <c r="I24" i="56"/>
  <c r="I13" i="56"/>
  <c r="Z13" i="56" s="1"/>
  <c r="O16" i="56"/>
  <c r="AD16" i="56" s="1"/>
  <c r="O18" i="56"/>
  <c r="AD18" i="56" s="1"/>
  <c r="T30" i="56"/>
  <c r="T16" i="56"/>
  <c r="N30" i="56"/>
  <c r="AA9" i="55" a="1"/>
  <c r="AA9" i="55" s="1"/>
  <c r="U13" i="56"/>
  <c r="AG13" i="56" s="1"/>
  <c r="U46" i="56"/>
  <c r="U15" i="56"/>
  <c r="AG15" i="56" s="1"/>
  <c r="AA18" i="55" a="1"/>
  <c r="AA18" i="55" s="1"/>
  <c r="V25" i="56" s="1"/>
  <c r="U25" i="56"/>
  <c r="AG25" i="56" s="1"/>
  <c r="R18" i="56"/>
  <c r="J16" i="56"/>
  <c r="AA16" i="56" s="1"/>
  <c r="R46" i="56"/>
  <c r="R15" i="56"/>
  <c r="N16" i="56"/>
  <c r="T24" i="56"/>
  <c r="T13" i="56"/>
  <c r="L52" i="56"/>
  <c r="N46" i="56"/>
  <c r="N15" i="56"/>
  <c r="N24" i="56"/>
  <c r="N13" i="56"/>
  <c r="T6" i="56"/>
  <c r="T12" i="56"/>
  <c r="I30" i="56"/>
  <c r="Z30" i="56" s="1"/>
  <c r="S3" i="55" a="1"/>
  <c r="S3" i="55" s="1"/>
  <c r="O11" i="56"/>
  <c r="AD11" i="56" s="1"/>
  <c r="S9" i="55" a="1"/>
  <c r="S9" i="55" s="1"/>
  <c r="O13" i="56"/>
  <c r="AD13" i="56" s="1"/>
  <c r="N43" i="56"/>
  <c r="I41" i="56"/>
  <c r="H6" i="56"/>
  <c r="J6" i="56"/>
  <c r="H43" i="56"/>
  <c r="J43" i="56"/>
  <c r="O42" i="56"/>
  <c r="U24" i="56"/>
  <c r="T42" i="56"/>
  <c r="N42" i="56"/>
  <c r="L42" i="56"/>
  <c r="AA17" i="55" a="1"/>
  <c r="AA17" i="55" s="1"/>
  <c r="T44" i="56"/>
  <c r="I43" i="56"/>
  <c r="AA27" i="55" a="1"/>
  <c r="AA27" i="55" s="1"/>
  <c r="V36" i="56" s="1"/>
  <c r="N45" i="56"/>
  <c r="S18" i="55" a="1"/>
  <c r="S18" i="55" s="1"/>
  <c r="P25" i="56" s="1"/>
  <c r="N44" i="56"/>
  <c r="S28" i="55" a="1"/>
  <c r="S28" i="55" s="1"/>
  <c r="S25" i="55" a="1"/>
  <c r="S25" i="55" s="1"/>
  <c r="T45" i="56"/>
  <c r="I45" i="56"/>
  <c r="I42" i="56"/>
  <c r="AA11" i="55" a="1"/>
  <c r="AA11" i="55" s="1"/>
  <c r="O41" i="56"/>
  <c r="O45" i="56"/>
  <c r="L43" i="56"/>
  <c r="AA14" i="55" a="1"/>
  <c r="AA14" i="55" s="1"/>
  <c r="V18" i="56" s="1"/>
  <c r="J42" i="56"/>
  <c r="O43" i="56"/>
  <c r="H42" i="56"/>
  <c r="L45" i="56"/>
  <c r="U44" i="56"/>
  <c r="U42" i="56"/>
  <c r="J44" i="56"/>
  <c r="R45" i="56"/>
  <c r="J45" i="56"/>
  <c r="L44" i="56"/>
  <c r="R42" i="56"/>
  <c r="H45" i="56"/>
  <c r="AA10" i="55" a="1"/>
  <c r="AA10" i="55" s="1"/>
  <c r="V14" i="56" s="1"/>
  <c r="AA26" i="55" a="1"/>
  <c r="AA26" i="55" s="1"/>
  <c r="V29" i="56" s="1"/>
  <c r="S8" i="55" a="1"/>
  <c r="S8" i="55" s="1"/>
  <c r="U45" i="56"/>
  <c r="AA8" i="55" a="1"/>
  <c r="AA8" i="55" s="1"/>
  <c r="U43" i="56"/>
  <c r="R44" i="56"/>
  <c r="O44" i="56"/>
  <c r="H41" i="56"/>
  <c r="A24" i="28"/>
  <c r="P24" i="28" s="1" a="1"/>
  <c r="P24" i="28" s="1"/>
  <c r="A11" i="28"/>
  <c r="S19" i="55" a="1"/>
  <c r="S19" i="55" s="1"/>
  <c r="P35" i="56" s="1"/>
  <c r="A4" i="28"/>
  <c r="P4" i="28" s="1" a="1"/>
  <c r="P4" i="28" s="1"/>
  <c r="AA16" i="55" a="1"/>
  <c r="AA16" i="55" s="1"/>
  <c r="A21" i="28"/>
  <c r="Q21" i="28" s="1"/>
  <c r="A7" i="28"/>
  <c r="Q7" i="28" s="1"/>
  <c r="AA6" i="55" a="1"/>
  <c r="AA6" i="55" s="1"/>
  <c r="V12" i="56" s="1"/>
  <c r="A13" i="28"/>
  <c r="S13" i="28" s="1"/>
  <c r="A22" i="28"/>
  <c r="R22" i="28" s="1" a="1"/>
  <c r="R22" i="28" s="1"/>
  <c r="A19" i="28"/>
  <c r="R19" i="28" s="1" a="1"/>
  <c r="R19" i="28" s="1"/>
  <c r="A20" i="28"/>
  <c r="S20" i="28" s="1"/>
  <c r="A16" i="28"/>
  <c r="A17" i="28"/>
  <c r="S17" i="28" s="1"/>
  <c r="A15" i="28"/>
  <c r="S15" i="28" s="1"/>
  <c r="A14" i="28"/>
  <c r="Q14" i="28" s="1"/>
  <c r="A2" i="28"/>
  <c r="P2" i="28" s="1" a="1"/>
  <c r="P2" i="28" s="1"/>
  <c r="A26" i="28"/>
  <c r="A10" i="28"/>
  <c r="A9" i="28"/>
  <c r="S9" i="28" s="1"/>
  <c r="A6" i="28"/>
  <c r="A23" i="28"/>
  <c r="R23" i="28" s="1" a="1"/>
  <c r="R23" i="28" s="1"/>
  <c r="A27" i="28"/>
  <c r="R27" i="28" s="1" a="1"/>
  <c r="R27" i="28" s="1"/>
  <c r="A18" i="28"/>
  <c r="Q18" i="28" s="1"/>
  <c r="A12" i="28"/>
  <c r="S12" i="28" s="1"/>
  <c r="A3" i="28"/>
  <c r="R3" i="28" s="1" a="1"/>
  <c r="R3" i="28" s="1"/>
  <c r="A25" i="28"/>
  <c r="R25" i="28" s="1" a="1"/>
  <c r="R25" i="28" s="1"/>
  <c r="A8" i="28"/>
  <c r="P8" i="28" s="1" a="1"/>
  <c r="P8" i="28" s="1"/>
  <c r="A5" i="28"/>
  <c r="Q5" i="28" s="1"/>
  <c r="S7" i="55" a="1"/>
  <c r="S7" i="55" s="1"/>
  <c r="AA28" i="55" a="1"/>
  <c r="AA28" i="55" s="1"/>
  <c r="V30" i="56" s="1"/>
  <c r="AA20" i="55" a="1"/>
  <c r="AA20" i="55" s="1"/>
  <c r="S23" i="55" a="1"/>
  <c r="S23" i="55" s="1"/>
  <c r="AA19" i="55" a="1"/>
  <c r="AA19" i="55" s="1"/>
  <c r="V35" i="56" s="1"/>
  <c r="AA12" i="55" a="1"/>
  <c r="AA12" i="55" s="1"/>
  <c r="AA4" i="55" a="1"/>
  <c r="AA4" i="55" s="1"/>
  <c r="V41" i="56" s="1"/>
  <c r="S5" i="55" a="1"/>
  <c r="S5" i="55" s="1"/>
  <c r="U41" i="56"/>
  <c r="S27" i="55" a="1"/>
  <c r="S27" i="55" s="1"/>
  <c r="P36" i="56" s="1"/>
  <c r="S6" i="55" a="1"/>
  <c r="S6" i="55" s="1"/>
  <c r="P12" i="56" s="1"/>
  <c r="AA15" i="55" a="1"/>
  <c r="AA15" i="55" s="1"/>
  <c r="S24" i="55" a="1"/>
  <c r="S24" i="55" s="1"/>
  <c r="P28" i="56" s="1"/>
  <c r="S10" i="55" a="1"/>
  <c r="S10" i="55" s="1"/>
  <c r="P14" i="56" s="1"/>
  <c r="S12" i="55" a="1"/>
  <c r="S12" i="55" s="1"/>
  <c r="P16" i="56" s="1"/>
  <c r="AA5" i="55" a="1"/>
  <c r="AA5" i="55" s="1"/>
  <c r="I22" i="47"/>
  <c r="I27" i="47"/>
  <c r="I20" i="47"/>
  <c r="I6" i="47"/>
  <c r="I8" i="47"/>
  <c r="I25" i="47"/>
  <c r="I2" i="47"/>
  <c r="I15" i="47"/>
  <c r="I4" i="47"/>
  <c r="I9" i="47"/>
  <c r="I26" i="47"/>
  <c r="I5" i="47"/>
  <c r="I3" i="47"/>
  <c r="I11" i="47"/>
  <c r="I17" i="47"/>
  <c r="I12" i="47"/>
  <c r="I7" i="47"/>
  <c r="I14" i="47"/>
  <c r="I21" i="47"/>
  <c r="I10" i="47"/>
  <c r="I18" i="47"/>
  <c r="I24" i="47"/>
  <c r="I13" i="47"/>
  <c r="I19" i="47"/>
  <c r="S20" i="55" a="1"/>
  <c r="S20" i="55" s="1"/>
  <c r="S11" i="55" a="1"/>
  <c r="S11" i="55" s="1"/>
  <c r="P15" i="56" s="1"/>
  <c r="AA13" i="55" a="1"/>
  <c r="AA13" i="55" s="1"/>
  <c r="V17" i="56" s="1"/>
  <c r="AA22" i="55" a="1"/>
  <c r="AA22" i="55" s="1"/>
  <c r="V27" i="56" s="1"/>
  <c r="S14" i="55" a="1"/>
  <c r="S14" i="55" s="1"/>
  <c r="P18" i="56" s="1"/>
  <c r="AA23" i="55" a="1"/>
  <c r="AA23" i="55" s="1"/>
  <c r="AA25" i="55" a="1"/>
  <c r="AA25" i="55" s="1"/>
  <c r="S21" i="55" a="1"/>
  <c r="S21" i="55" s="1"/>
  <c r="P26" i="56" s="1"/>
  <c r="S22" i="55" a="1"/>
  <c r="S22" i="55" s="1"/>
  <c r="P27" i="56" s="1"/>
  <c r="O24" i="56"/>
  <c r="O6" i="56"/>
  <c r="I23" i="47"/>
  <c r="I16" i="47"/>
  <c r="E8" i="32"/>
  <c r="L41" i="56"/>
  <c r="P11" i="56" l="1"/>
  <c r="P19" i="56"/>
  <c r="V11" i="56"/>
  <c r="P30" i="56"/>
  <c r="V24" i="56"/>
  <c r="V13" i="56"/>
  <c r="V46" i="56"/>
  <c r="V15" i="56"/>
  <c r="V19" i="56"/>
  <c r="V16" i="56"/>
  <c r="P52" i="56"/>
  <c r="P24" i="56"/>
  <c r="P13" i="56"/>
  <c r="S21" i="28"/>
  <c r="Q8" i="28"/>
  <c r="R8" i="28" a="1"/>
  <c r="R8" i="28" s="1"/>
  <c r="S8" i="28"/>
  <c r="P19" i="28" a="1"/>
  <c r="P19" i="28" s="1"/>
  <c r="S19" i="28"/>
  <c r="P7" i="28" a="1"/>
  <c r="P7" i="28" s="1"/>
  <c r="R7" i="28" a="1"/>
  <c r="R7" i="28" s="1"/>
  <c r="R15" i="28" a="1"/>
  <c r="R15" i="28" s="1"/>
  <c r="P20" i="28" a="1"/>
  <c r="P20" i="28" s="1"/>
  <c r="S7" i="28"/>
  <c r="R4" i="28" a="1"/>
  <c r="R4" i="28" s="1"/>
  <c r="Q4" i="28"/>
  <c r="S4" i="28"/>
  <c r="Q19" i="28"/>
  <c r="V6" i="56"/>
  <c r="P46" i="56"/>
  <c r="P6" i="56"/>
  <c r="P41" i="56"/>
  <c r="S22" i="28"/>
  <c r="R21" i="28" a="1"/>
  <c r="R21" i="28" s="1"/>
  <c r="Q13" i="28"/>
  <c r="P44" i="56"/>
  <c r="V42" i="56"/>
  <c r="R5" i="28" a="1"/>
  <c r="R5" i="28" s="1"/>
  <c r="P13" i="28" a="1"/>
  <c r="P13" i="28" s="1"/>
  <c r="Q3" i="28"/>
  <c r="P42" i="56"/>
  <c r="S3" i="28"/>
  <c r="P3" i="28" a="1"/>
  <c r="P3" i="28" s="1"/>
  <c r="P12" i="28" a="1"/>
  <c r="P12" i="28" s="1"/>
  <c r="S25" i="28"/>
  <c r="V44" i="56"/>
  <c r="P43" i="56"/>
  <c r="V45" i="56"/>
  <c r="V43" i="56"/>
  <c r="P45" i="56"/>
  <c r="R12" i="28" a="1"/>
  <c r="R12" i="28" s="1"/>
  <c r="P18" i="28" a="1"/>
  <c r="P18" i="28" s="1"/>
  <c r="S18" i="28"/>
  <c r="S27" i="28"/>
  <c r="R13" i="28" a="1"/>
  <c r="R13" i="28" s="1"/>
  <c r="P15" i="28" a="1"/>
  <c r="P15" i="28" s="1"/>
  <c r="Q15" i="28"/>
  <c r="P22" i="28" a="1"/>
  <c r="P22" i="28" s="1"/>
  <c r="Q22" i="28"/>
  <c r="Q12" i="28"/>
  <c r="Q27" i="28"/>
  <c r="P27" i="28" a="1"/>
  <c r="P27" i="28" s="1"/>
  <c r="Q25" i="28"/>
  <c r="P21" i="28" a="1"/>
  <c r="P21" i="28" s="1"/>
  <c r="P5" i="28" a="1"/>
  <c r="P5" i="28" s="1"/>
  <c r="S5" i="28"/>
  <c r="S23" i="28"/>
  <c r="P25" i="28" a="1"/>
  <c r="P25" i="28" s="1"/>
  <c r="R18" i="28" a="1"/>
  <c r="R18" i="28" s="1"/>
  <c r="Q20" i="28"/>
  <c r="R20" i="28" a="1"/>
  <c r="R20" i="28" s="1"/>
  <c r="Q23" i="28"/>
  <c r="P23" i="28" a="1"/>
  <c r="P23" i="28" s="1"/>
  <c r="R14" i="28" a="1"/>
  <c r="R14" i="28" s="1"/>
  <c r="S14" i="28"/>
  <c r="P14" i="28" a="1"/>
  <c r="P14" i="28" s="1"/>
  <c r="R17" i="28" a="1"/>
  <c r="R17" i="28" s="1"/>
  <c r="P17" i="28" a="1"/>
  <c r="P17" i="28" s="1"/>
  <c r="Q17" i="28"/>
  <c r="Q9" i="28"/>
  <c r="P9" i="28" a="1"/>
  <c r="P9" i="28" s="1"/>
  <c r="R9" i="28" a="1"/>
  <c r="R9" i="28" s="1"/>
  <c r="Q24" i="28"/>
  <c r="S24" i="28"/>
  <c r="R24" i="28" a="1"/>
  <c r="R24" i="28" s="1"/>
  <c r="S2" i="28"/>
  <c r="R2" i="28" a="1"/>
  <c r="R2" i="28" s="1"/>
  <c r="Q2" i="28"/>
  <c r="S16" i="28"/>
  <c r="R16" i="28" a="1"/>
  <c r="R16" i="28" s="1"/>
  <c r="Q16" i="28"/>
  <c r="P16" i="28" a="1"/>
  <c r="P16" i="28" s="1"/>
  <c r="R11" i="28" a="1"/>
  <c r="R11" i="28" s="1"/>
  <c r="S11" i="28"/>
  <c r="Q11" i="28"/>
  <c r="P11" i="28" a="1"/>
  <c r="P11" i="28" s="1"/>
  <c r="R6" i="28" a="1"/>
  <c r="R6" i="28" s="1"/>
  <c r="S6" i="28"/>
  <c r="P6" i="28" a="1"/>
  <c r="P6" i="28" s="1"/>
  <c r="Q6" i="28"/>
  <c r="S10" i="28"/>
  <c r="R10" i="28" a="1"/>
  <c r="R10" i="28" s="1"/>
  <c r="Q10" i="28"/>
  <c r="P10" i="28" a="1"/>
  <c r="P10" i="28" s="1"/>
  <c r="R26" i="28" a="1"/>
  <c r="R26" i="28" s="1"/>
  <c r="S26" i="28"/>
  <c r="Q26" i="28"/>
  <c r="P26" i="28" a="1"/>
  <c r="P26" i="28" s="1"/>
  <c r="F2" i="32" l="1" a="1"/>
  <c r="F2" i="32" s="1"/>
  <c r="G2" i="32" a="1"/>
  <c r="G2" i="32" s="1"/>
  <c r="G7" i="32" a="1"/>
  <c r="G7" i="32" s="1"/>
  <c r="G3" i="32" a="1"/>
  <c r="G3" i="32" s="1"/>
  <c r="G4" i="32" a="1"/>
  <c r="G4" i="32" s="1"/>
  <c r="G5" i="32" a="1"/>
  <c r="G5" i="32" s="1"/>
  <c r="G6" i="32" a="1"/>
  <c r="G6" i="32" s="1"/>
  <c r="F7" i="32" a="1"/>
  <c r="F7" i="32" s="1"/>
  <c r="F4" i="32" a="1"/>
  <c r="F4" i="32" s="1"/>
  <c r="F5" i="32" a="1"/>
  <c r="F5" i="32" s="1"/>
  <c r="F6" i="32" a="1"/>
  <c r="F6" i="32" s="1"/>
  <c r="F3" i="32" a="1"/>
  <c r="F3" i="32" s="1"/>
  <c r="X42" i="56"/>
  <c r="X43" i="56"/>
  <c r="X44" i="56"/>
  <c r="X45" i="56"/>
  <c r="X46" i="56"/>
  <c r="X41" i="56"/>
  <c r="X24" i="56"/>
  <c r="O13" i="28"/>
  <c r="T13" i="28" s="1"/>
  <c r="O23" i="28"/>
  <c r="V23" i="28" s="1"/>
  <c r="O11" i="28"/>
  <c r="T11" i="28" s="1"/>
  <c r="O10" i="28"/>
  <c r="T10" i="28" s="1"/>
  <c r="O9" i="28"/>
  <c r="T9" i="28" s="1"/>
  <c r="O19" i="28"/>
  <c r="T19" i="28" s="1"/>
  <c r="O17" i="28"/>
  <c r="W17" i="28" s="1"/>
  <c r="O16" i="28"/>
  <c r="T16" i="28" s="1"/>
  <c r="O27" i="28"/>
  <c r="T27" i="28" s="1"/>
  <c r="O20" i="28"/>
  <c r="T20" i="28" s="1"/>
  <c r="O2" i="28"/>
  <c r="U2" i="28" s="1"/>
  <c r="O18" i="28"/>
  <c r="T18" i="28" s="1"/>
  <c r="O25" i="28"/>
  <c r="V25" i="28" s="1"/>
  <c r="O26" i="28"/>
  <c r="U26" i="28" s="1"/>
  <c r="O12" i="28"/>
  <c r="W12" i="28" s="1"/>
  <c r="O21" i="28"/>
  <c r="O15" i="28"/>
  <c r="O7" i="28"/>
  <c r="O4" i="28"/>
  <c r="O3" i="28"/>
  <c r="O22" i="28"/>
  <c r="O14" i="28"/>
  <c r="O5" i="28"/>
  <c r="O6" i="28"/>
  <c r="O24" i="28"/>
  <c r="G8" i="32" l="1"/>
  <c r="W13" i="28"/>
  <c r="V13" i="28"/>
  <c r="U13" i="28"/>
  <c r="F8" i="32"/>
  <c r="AA46" i="56"/>
  <c r="AB46" i="56"/>
  <c r="AG46" i="56"/>
  <c r="AD46" i="56"/>
  <c r="AC46" i="56"/>
  <c r="AF46" i="56"/>
  <c r="Y46" i="56"/>
  <c r="Z46" i="56"/>
  <c r="AE46" i="56"/>
  <c r="AB24" i="56"/>
  <c r="AA24" i="56"/>
  <c r="Y24" i="56"/>
  <c r="Z24" i="56"/>
  <c r="AC24" i="56"/>
  <c r="AD24" i="56"/>
  <c r="AE24" i="56"/>
  <c r="AF24" i="56"/>
  <c r="AG24" i="56"/>
  <c r="Y43" i="56"/>
  <c r="AA43" i="56"/>
  <c r="AD43" i="56"/>
  <c r="AC43" i="56"/>
  <c r="AG43" i="56"/>
  <c r="Z43" i="56"/>
  <c r="AF43" i="56"/>
  <c r="AE43" i="56"/>
  <c r="AB43" i="56"/>
  <c r="Z41" i="56"/>
  <c r="AG41" i="56"/>
  <c r="Y41" i="56"/>
  <c r="AE41" i="56"/>
  <c r="AD41" i="56"/>
  <c r="AB41" i="56"/>
  <c r="AF41" i="56"/>
  <c r="AA41" i="56"/>
  <c r="AC41" i="56"/>
  <c r="AE45" i="56"/>
  <c r="Y45" i="56"/>
  <c r="AD45" i="56"/>
  <c r="AC45" i="56"/>
  <c r="AB45" i="56"/>
  <c r="AG45" i="56"/>
  <c r="Z45" i="56"/>
  <c r="AA45" i="56"/>
  <c r="AF45" i="56"/>
  <c r="AD42" i="56"/>
  <c r="AG42" i="56"/>
  <c r="Y42" i="56"/>
  <c r="AA42" i="56"/>
  <c r="AB42" i="56"/>
  <c r="Z42" i="56"/>
  <c r="AE42" i="56"/>
  <c r="AC42" i="56"/>
  <c r="AF42" i="56"/>
  <c r="Z44" i="56"/>
  <c r="Y44" i="56"/>
  <c r="AD44" i="56"/>
  <c r="AC44" i="56"/>
  <c r="AG44" i="56"/>
  <c r="AA44" i="56"/>
  <c r="AF44" i="56"/>
  <c r="AE44" i="56"/>
  <c r="AB44" i="56"/>
  <c r="W11" i="28"/>
  <c r="V11" i="28"/>
  <c r="U11" i="28"/>
  <c r="U23" i="28"/>
  <c r="T23" i="28"/>
  <c r="W23" i="28"/>
  <c r="V17" i="28"/>
  <c r="U17" i="28"/>
  <c r="T17" i="28"/>
  <c r="T12" i="28"/>
  <c r="U20" i="28"/>
  <c r="V12" i="28"/>
  <c r="U12" i="28"/>
  <c r="U10" i="28"/>
  <c r="V10" i="28"/>
  <c r="T26" i="28"/>
  <c r="W10" i="28"/>
  <c r="W19" i="28"/>
  <c r="W25" i="28"/>
  <c r="U9" i="28"/>
  <c r="V9" i="28"/>
  <c r="W2" i="28"/>
  <c r="T2" i="28"/>
  <c r="W16" i="28"/>
  <c r="U19" i="28"/>
  <c r="V2" i="28"/>
  <c r="U27" i="28"/>
  <c r="V27" i="28"/>
  <c r="W26" i="28"/>
  <c r="W27" i="28"/>
  <c r="V26" i="28"/>
  <c r="W18" i="28"/>
  <c r="V18" i="28"/>
  <c r="U25" i="28"/>
  <c r="V19" i="28"/>
  <c r="W9" i="28"/>
  <c r="U18" i="28"/>
  <c r="T25" i="28"/>
  <c r="V16" i="28"/>
  <c r="U16" i="28"/>
  <c r="W20" i="28"/>
  <c r="V20" i="28"/>
  <c r="T24" i="28"/>
  <c r="U24" i="28"/>
  <c r="V24" i="28"/>
  <c r="W24" i="28"/>
  <c r="T7" i="28"/>
  <c r="U7" i="28"/>
  <c r="V7" i="28"/>
  <c r="W7" i="28"/>
  <c r="T6" i="28"/>
  <c r="V6" i="28"/>
  <c r="W6" i="28"/>
  <c r="U6" i="28"/>
  <c r="T4" i="28"/>
  <c r="U4" i="28"/>
  <c r="W4" i="28"/>
  <c r="V4" i="28"/>
  <c r="T15" i="28"/>
  <c r="V15" i="28"/>
  <c r="W15" i="28"/>
  <c r="U15" i="28"/>
  <c r="T5" i="28"/>
  <c r="U5" i="28"/>
  <c r="V5" i="28"/>
  <c r="W5" i="28"/>
  <c r="T14" i="28"/>
  <c r="U14" i="28"/>
  <c r="V14" i="28"/>
  <c r="W14" i="28"/>
  <c r="T21" i="28"/>
  <c r="U21" i="28"/>
  <c r="V21" i="28"/>
  <c r="W21" i="28"/>
  <c r="T22" i="28"/>
  <c r="U22" i="28"/>
  <c r="V22" i="28"/>
  <c r="W22" i="28"/>
  <c r="T3" i="28"/>
  <c r="U3" i="28"/>
  <c r="V3" i="28"/>
  <c r="W3" i="28"/>
  <c r="O8" i="28" l="1"/>
  <c r="V8" i="28" s="1"/>
  <c r="U8" i="28" l="1"/>
  <c r="W8" i="28"/>
  <c r="T8" i="28"/>
  <c r="X6" i="56"/>
  <c r="Y6" i="56" s="1"/>
  <c r="AE6" i="56" l="1"/>
  <c r="Z6" i="56"/>
  <c r="AF6" i="56"/>
  <c r="AB6" i="56"/>
  <c r="AG6" i="56"/>
  <c r="AD6" i="56"/>
  <c r="AA6" i="56"/>
  <c r="AC6" i="5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<sst xmlns="http://schemas.openxmlformats.org/spreadsheetml/2006/main" count="23505" uniqueCount="3151">
  <si>
    <t>Description of this spreadsheet</t>
  </si>
  <si>
    <t>This spreadsheet contains a summary of stack and fugitive air emissions for each occupational exposure scenario (OES) in the Risk Evaluation.</t>
  </si>
  <si>
    <t>TRI data in this spreadsheet are for the 2019-2023 reporting years and are from basic plus data files downloaded from EPA's webpage on 3/01/2025</t>
  </si>
  <si>
    <t>Worksheet</t>
  </si>
  <si>
    <t>Description</t>
  </si>
  <si>
    <t>COU &amp; OES Information</t>
  </si>
  <si>
    <t>TRI Releases per OES</t>
  </si>
  <si>
    <t>Releases per TRI Facility</t>
  </si>
  <si>
    <t>This worksheet contains release rates to air from each facility that reported releases to TRI and is organized by OES. Annual and daily release rates are provided. Annual release rates are reported in TRI and EPA calculates a daily release rate as the ratio of annual release rate and the number of release days that EPA estimates. For both stack and fugitive emissions, the most recent annual release, the maximum annual release, and the median releases are reported along with the associated year of reporting and daily release. 
Note:  Annual release rates that equal zero are included in this sheet. If a facility has the same reportings over the entire reporting period, the earliest reporting year is shown. Cells highlighted in red indicate a reported zero release to TRI. Sites that reported a combination of Form's R and A, release data was only used from years in which the site reported Form R. Site releases reported to form A are assumed to be similar to site release years reported to form R.</t>
  </si>
  <si>
    <t>TRI Facility Information</t>
  </si>
  <si>
    <r>
      <t xml:space="preserve">This worksheet contains information about the facilities that reported releases to TRI.  It also contains information about releases from these facilities (median and maximum over the 5 year period).
</t>
    </r>
    <r>
      <rPr>
        <sz val="11"/>
        <color rgb="FFFF0000"/>
        <rFont val="Calibri"/>
        <family val="2"/>
        <scheme val="minor"/>
      </rPr>
      <t>**To preserve function integrity, please do not add any columns before Column X.</t>
    </r>
  </si>
  <si>
    <t>TRI Data in Utility Worksheet</t>
  </si>
  <si>
    <t>This worksheet was prepared to facilitate the preparation of other worksheets. It contains data obtained from "Raw TRI data."</t>
  </si>
  <si>
    <t xml:space="preserve">TRI Form R or A </t>
  </si>
  <si>
    <t>Processed TRI Data</t>
  </si>
  <si>
    <t>Contains Raw TRI Data with EPA determined OES</t>
  </si>
  <si>
    <t>Raw TRI Data</t>
  </si>
  <si>
    <t xml:space="preserve"> </t>
  </si>
  <si>
    <t>2017-2022 NAICS</t>
  </si>
  <si>
    <t>Reporting Year</t>
  </si>
  <si>
    <t>OES</t>
  </si>
  <si>
    <t>Release duration</t>
  </si>
  <si>
    <t>Release Days</t>
  </si>
  <si>
    <t>Release pattern</t>
  </si>
  <si>
    <t># of TRI Facilities that Reported Air Releases in General</t>
  </si>
  <si>
    <t># of TRI Facilities that Reported Stack Releases</t>
  </si>
  <si>
    <t># of TRI Facilities that Reported Fugitive Releases</t>
  </si>
  <si>
    <t>Notes</t>
  </si>
  <si>
    <t>Manufacturing</t>
  </si>
  <si>
    <t>Unknown</t>
  </si>
  <si>
    <t>Unknown- See Notes for Number of Release Days</t>
  </si>
  <si>
    <t>Manufacturing as a byproduct</t>
  </si>
  <si>
    <t>Processing into formulation, mixture, or reaction product</t>
  </si>
  <si>
    <t>Non Aerosol Cleaner / Lubricant</t>
  </si>
  <si>
    <t>Waste handling, treatment, disposal, and recycling</t>
  </si>
  <si>
    <t>Waste handling, treatment, and disposal - Fuel Use</t>
  </si>
  <si>
    <t># of Total Entries</t>
  </si>
  <si>
    <t>Total Annual Releases (kg/yr)</t>
  </si>
  <si>
    <t>TRI</t>
  </si>
  <si>
    <t>Stack</t>
  </si>
  <si>
    <t>Fugitive</t>
  </si>
  <si>
    <t xml:space="preserve"> Annual Releases (kg/yr)</t>
  </si>
  <si>
    <t>Max</t>
  </si>
  <si>
    <t>Min</t>
  </si>
  <si>
    <t>median w zeros</t>
  </si>
  <si>
    <t>median w/o zeros</t>
  </si>
  <si>
    <t>95% w zeros</t>
  </si>
  <si>
    <t>95% w/o zeros</t>
  </si>
  <si>
    <t>Count</t>
  </si>
  <si>
    <t>kg/site-yr</t>
  </si>
  <si>
    <t>&gt;0</t>
  </si>
  <si>
    <t>ALL</t>
  </si>
  <si>
    <t>&gt;1</t>
  </si>
  <si>
    <t>Release</t>
  </si>
  <si>
    <t>days</t>
  </si>
  <si>
    <t>kg/site-day</t>
  </si>
  <si>
    <t xml:space="preserve">All Releases are from the 2019-2023 reporting periods. </t>
  </si>
  <si>
    <t>Cells highlighted in red indicate a reported zero release to TRI. Please note, for sites that reported a combination of Form's R and A, release data was only used from years in which the site reported Form R. Site releases reported to form A are assumed to be similar to site release years reported to form R.</t>
  </si>
  <si>
    <t xml:space="preserve">OES: </t>
  </si>
  <si>
    <t>Site Identity</t>
  </si>
  <si>
    <t>City</t>
  </si>
  <si>
    <t>State</t>
  </si>
  <si>
    <t>Zip</t>
  </si>
  <si>
    <t>TRIFID</t>
  </si>
  <si>
    <t>NAICS / SIC</t>
  </si>
  <si>
    <t>NAICS/SIC Desc</t>
  </si>
  <si>
    <t>Most Recent Annual Fugitive Air Release
(kg/site-yr)</t>
  </si>
  <si>
    <t>Most Recent Annual Stack Air Release
(kg/site-yr)</t>
  </si>
  <si>
    <t>Most Recent Annual Total Air Release
(kg/site-yr)</t>
  </si>
  <si>
    <t>Highest Annual Fugitive Air Release
(kg/site-yr)</t>
  </si>
  <si>
    <t>Year of Highest Annual Fugitive Air Release</t>
  </si>
  <si>
    <t>Highest Annual Stack Air Release
(kg/site-yr)</t>
  </si>
  <si>
    <t>Year of Highest Annual Stack Air Release</t>
  </si>
  <si>
    <t>Highest Annual Total Air Release
(kg/site-yr)</t>
  </si>
  <si>
    <t>Year of Highest Annual Total Air Release</t>
  </si>
  <si>
    <t>Median Annual Fugitive Air Release
(kg/site-yr)</t>
  </si>
  <si>
    <t>Year of Median Annual Fugitive Air Release</t>
  </si>
  <si>
    <t>Median Annual Stack Air Release
(kg/site-yr)</t>
  </si>
  <si>
    <t>Year of Median Annual Stack Air Release</t>
  </si>
  <si>
    <t>Median Annual Total Air Release
(kg/site-yr)</t>
  </si>
  <si>
    <t>Year of Median Annual Total Air Release</t>
  </si>
  <si>
    <t>95% Annual Fugative Release (kg/site-yr)</t>
  </si>
  <si>
    <t>Annual Release Days (days/yr)</t>
  </si>
  <si>
    <t>Most Recent Daily Fugitive Air Release (kg/site-day)</t>
  </si>
  <si>
    <t>Most Recent Daily Stack Air Release (kg/site-day)</t>
  </si>
  <si>
    <t>Most Recent Daily Total Air Release (kg/site-day)</t>
  </si>
  <si>
    <t>Highest Daily Fugitive Air Release (kg/site-day)</t>
  </si>
  <si>
    <t>Highest Daily Stack Air Release (kg/site-day)</t>
  </si>
  <si>
    <t>Highest Daily Total Air Release (kg/site-day)</t>
  </si>
  <si>
    <t>Median Daily Fugitive Air Release (kg/site-day)</t>
  </si>
  <si>
    <t>Median Daily Stack Air Release (kg/site-day)</t>
  </si>
  <si>
    <t>Median Daily Total Air Release (kg/site-day)</t>
  </si>
  <si>
    <t>FRS</t>
  </si>
  <si>
    <t>70669PPGNDCOLUM</t>
  </si>
  <si>
    <t>70734BRDNCLOUIS</t>
  </si>
  <si>
    <t>70669GRGGL1600V</t>
  </si>
  <si>
    <t>70765GRGGLHIGHW</t>
  </si>
  <si>
    <t>77571LPRTC2400M</t>
  </si>
  <si>
    <t>7754WBLCBP231NB</t>
  </si>
  <si>
    <t>42029WSTLK2468I</t>
  </si>
  <si>
    <t>77536CCDNTTIDAL</t>
  </si>
  <si>
    <t>70764LLMNXHWY40</t>
  </si>
  <si>
    <t>78359CCDNTHWY36</t>
  </si>
  <si>
    <t>9462WCHMCL79166</t>
  </si>
  <si>
    <t>92009JCSCH1969P</t>
  </si>
  <si>
    <t>61242MXXXX22614</t>
  </si>
  <si>
    <t>0605WMCRCR595JH</t>
  </si>
  <si>
    <t>27030NRTHC511CA</t>
  </si>
  <si>
    <t>7748WNCFMS123BU</t>
  </si>
  <si>
    <t>77054FMNTR1703C</t>
  </si>
  <si>
    <t>68949BCTNDWESTH</t>
  </si>
  <si>
    <t>6894WMBCTX1329W</t>
  </si>
  <si>
    <t>43920VNRLL1250S</t>
  </si>
  <si>
    <t>44044RSSNC36790</t>
  </si>
  <si>
    <t>77536SFTYK2027B</t>
  </si>
  <si>
    <t>71730NVRNM309AM</t>
  </si>
  <si>
    <t>77541THDWCBUILD</t>
  </si>
  <si>
    <t>62201TRDWS7MOBI</t>
  </si>
  <si>
    <t>29448GNTCMPOBOX</t>
  </si>
  <si>
    <t>CA</t>
  </si>
  <si>
    <t>Petroleum Lubricating Oil and Grease Manufacturing</t>
  </si>
  <si>
    <t>Form</t>
  </si>
  <si>
    <t>TRI Facility Id</t>
  </si>
  <si>
    <t>Facility Registry System ID</t>
  </si>
  <si>
    <t>EIS Facility Identifier (NEI)</t>
  </si>
  <si>
    <t>Facility Name</t>
  </si>
  <si>
    <t>Street Address</t>
  </si>
  <si>
    <t>City Name</t>
  </si>
  <si>
    <t>State Abbreviation</t>
  </si>
  <si>
    <t>Zip Code</t>
  </si>
  <si>
    <t>Latitude</t>
  </si>
  <si>
    <t>Longitude</t>
  </si>
  <si>
    <t>Primary NAICS Code</t>
  </si>
  <si>
    <t>Primary NAICS Description</t>
  </si>
  <si>
    <t>Median Annual Fugitive Rel (kg/yr)</t>
  </si>
  <si>
    <t>Max Annual Fugitive Rel (kg/yr)</t>
  </si>
  <si>
    <t>Median Annual Stack Rel (kg/yr)</t>
  </si>
  <si>
    <t>Max Annual Stack Tot Rel (kg/yr)</t>
  </si>
  <si>
    <t>Median Average Daily Fugitive Rel (kg/day)</t>
  </si>
  <si>
    <t>Max Average Daily Fugitive Rel (kg/day)</t>
  </si>
  <si>
    <t>Median Average Daily Stack Rel (kg/day)</t>
  </si>
  <si>
    <t>Max Average Daily Stack Tot Rel (kg/day)</t>
  </si>
  <si>
    <t>1. FORM TYPE</t>
  </si>
  <si>
    <t>2. REPORTING YEAR</t>
  </si>
  <si>
    <t>9. TRIFD</t>
  </si>
  <si>
    <t>10. FACILITY NAME</t>
  </si>
  <si>
    <t>12. FACILITY CITY</t>
  </si>
  <si>
    <t>14. FACILITY STATE</t>
  </si>
  <si>
    <t>41. PRIMARY NAICS CODE</t>
  </si>
  <si>
    <t>Primary NAICS Meaning</t>
  </si>
  <si>
    <t>Non-TSCA NAICS Code?</t>
  </si>
  <si>
    <t>47. LATITUDE</t>
  </si>
  <si>
    <t>48. LONGITUDE</t>
  </si>
  <si>
    <t>74. FRS FACILITY ID</t>
  </si>
  <si>
    <t>75. DOCUMENT CONTROL NUMBER</t>
  </si>
  <si>
    <t>76. CAS NUMBER</t>
  </si>
  <si>
    <t>78. CHEMICAL NAME</t>
  </si>
  <si>
    <t>106. MAXIMUM AMOUNT ON SITE</t>
  </si>
  <si>
    <t>Code Expansion for Maximum Amount Onsite (lbs)</t>
  </si>
  <si>
    <t>107. FUGITIVE AIR EMISSIONS – TOTAL RELEASE POUNDS</t>
  </si>
  <si>
    <t>109. TOTAL FUGITIVE AIR EMISSIONS</t>
  </si>
  <si>
    <t>111. STACK AIR EMISSIONS – RELEASE POUNDS</t>
  </si>
  <si>
    <t>113. TOTAL STACK AIR EMISSIONS</t>
  </si>
  <si>
    <t>115. TOTAL AIR EMISSIONS</t>
  </si>
  <si>
    <t>82. UNIT OF MEASURE</t>
  </si>
  <si>
    <t>TRI USE</t>
  </si>
  <si>
    <t>CDR Use</t>
  </si>
  <si>
    <t>EPA Mapped OES</t>
  </si>
  <si>
    <t>OES Mapping Consistency Check</t>
  </si>
  <si>
    <t>Alternative OES 1</t>
  </si>
  <si>
    <t>Alternative OES 2</t>
  </si>
  <si>
    <t>Alternative OES 3</t>
  </si>
  <si>
    <t>89. PRODUCE THE CHEMICAL</t>
  </si>
  <si>
    <t>90. IMPORT THE CHEMICAL</t>
  </si>
  <si>
    <t>91. ON-SITE USE OF THE CHEMICAL</t>
  </si>
  <si>
    <t>92. SALE OR DISTRIBUTION OF THE CHEMICAL</t>
  </si>
  <si>
    <t>93. AS A BYPRODUCT</t>
  </si>
  <si>
    <t>94. AS A MANUFACTURED IMPURITY</t>
  </si>
  <si>
    <t>95. USED AS A REACTANT</t>
  </si>
  <si>
    <t>96. P101  FEEDSTOCKS</t>
  </si>
  <si>
    <t>97. P102  RAW MATERIALS</t>
  </si>
  <si>
    <t>98. P103  INTERMEDIATES</t>
  </si>
  <si>
    <t>99. P104  INITIATORS</t>
  </si>
  <si>
    <t>100. P199  OTHER</t>
  </si>
  <si>
    <t>101. ADDED AS A FORMULATION COMPONENT</t>
  </si>
  <si>
    <t>102. P201  ADDITIVES</t>
  </si>
  <si>
    <t>103. P202  DYES</t>
  </si>
  <si>
    <t>104. P203  REACTION DILUENTS</t>
  </si>
  <si>
    <t>105. P204  INITIATORS</t>
  </si>
  <si>
    <t>106. P205  SOLVENTS</t>
  </si>
  <si>
    <t>107. P206  INHIBITORS</t>
  </si>
  <si>
    <t>108. P207  EMULSIFIERS</t>
  </si>
  <si>
    <t>109. P208  SURFACTANTS</t>
  </si>
  <si>
    <t>110. P209  LUBRICANTS</t>
  </si>
  <si>
    <t>111. P210  FLAME RETARDANTS</t>
  </si>
  <si>
    <t>112. P211  RHEOLOGICAL MODIFIERS</t>
  </si>
  <si>
    <t>113. P299  OTHER</t>
  </si>
  <si>
    <t>114. USED AS AN ARTICLE COMPONENT</t>
  </si>
  <si>
    <t>115. REPACKAGING</t>
  </si>
  <si>
    <t>116. AS A PROCESS IMPURITY</t>
  </si>
  <si>
    <t>117. PROCESSED / RECYCLING</t>
  </si>
  <si>
    <t>118. USED AS A CHEMICAL PROCESSING AID</t>
  </si>
  <si>
    <t>119. Z101  PROCESS SOLVENTS</t>
  </si>
  <si>
    <t>120. Z102  CATALYSTS</t>
  </si>
  <si>
    <t>121. Z103  INHIBITORS</t>
  </si>
  <si>
    <t>122. Z104  INITIATORS</t>
  </si>
  <si>
    <t>123. Z105  REACTION TERMINATORS</t>
  </si>
  <si>
    <t>124. Z106  SOLUTION BUFFERS</t>
  </si>
  <si>
    <t>125. Z199  OTHER</t>
  </si>
  <si>
    <t>126. USED AS A MANUFACTURING AID</t>
  </si>
  <si>
    <t>127. Z201  PROCESS LUBRICANTS</t>
  </si>
  <si>
    <t>128. Z202  METALWORKING FLUIDS</t>
  </si>
  <si>
    <t>129. Z203  COOLANTS</t>
  </si>
  <si>
    <t>130. Z204  REFRIGERANTS</t>
  </si>
  <si>
    <t>131. Z205  HYDRAULIC FLUIDS</t>
  </si>
  <si>
    <t>132. Z299  OTHER</t>
  </si>
  <si>
    <t>133. ANCILLARY OR OTHER USE</t>
  </si>
  <si>
    <t>134. Z301  CLEANER</t>
  </si>
  <si>
    <t>135. Z302  DEGREASER</t>
  </si>
  <si>
    <t>136. Z303  LUBRICANT</t>
  </si>
  <si>
    <t>137. Z304  FUEL</t>
  </si>
  <si>
    <t>138. Z305  FLAME RETARDANT</t>
  </si>
  <si>
    <t>139. Z306  WASTE TREATMENT</t>
  </si>
  <si>
    <t>140. Z307  WATER TREATMENT</t>
  </si>
  <si>
    <t>141. Z308  CONSTRUCTION MATERIALS</t>
  </si>
  <si>
    <t>142. Z399  OTHER</t>
  </si>
  <si>
    <t>Produce the Chemical</t>
  </si>
  <si>
    <t>Import the Chemical</t>
  </si>
  <si>
    <t>On-Site Use of the Chemical</t>
  </si>
  <si>
    <t>Sale or Distribution of the Chemical</t>
  </si>
  <si>
    <t>Manufacture: As a Byproduct</t>
  </si>
  <si>
    <t>Manufacture: As an Impurity</t>
  </si>
  <si>
    <t>Processing: As a Reactant</t>
  </si>
  <si>
    <t>P101 - Feedstocks</t>
  </si>
  <si>
    <t>P102 - Raw Material</t>
  </si>
  <si>
    <t>P103 - Intermediates</t>
  </si>
  <si>
    <t>P104 - Initiators</t>
  </si>
  <si>
    <t>P199 - Other</t>
  </si>
  <si>
    <t>Processing: As a Formulation Component</t>
  </si>
  <si>
    <t>P201 - Additives</t>
  </si>
  <si>
    <t>P202 - Dyes</t>
  </si>
  <si>
    <t>P203 - Reaction Diluents</t>
  </si>
  <si>
    <t>P204 - Initiators</t>
  </si>
  <si>
    <t>P205 - Solvents</t>
  </si>
  <si>
    <t>P206 - Inhibitors</t>
  </si>
  <si>
    <t>P207 - Emulsifiers</t>
  </si>
  <si>
    <t>P208 - Surfactants</t>
  </si>
  <si>
    <t>P209 - Lubricants</t>
  </si>
  <si>
    <t>P210 - Flame Retardants</t>
  </si>
  <si>
    <t>P211 - Rheological Modifiers</t>
  </si>
  <si>
    <t>P299 - Other</t>
  </si>
  <si>
    <t>Processing: As an Article Component</t>
  </si>
  <si>
    <t>Processing: Repackaging</t>
  </si>
  <si>
    <t>Processing: As an Impurity</t>
  </si>
  <si>
    <t>Processing: Recycling</t>
  </si>
  <si>
    <t>Otherwise Use: As a Chemical Processing Aid</t>
  </si>
  <si>
    <t>Z101 - Process Solvents</t>
  </si>
  <si>
    <t>Z102 - Catalysts</t>
  </si>
  <si>
    <t>Z103 - Inhibitors</t>
  </si>
  <si>
    <t>Z104 - Initiators</t>
  </si>
  <si>
    <t>Z105 - Reaction Terminators</t>
  </si>
  <si>
    <t>Z106 - Solution Buffers</t>
  </si>
  <si>
    <t>Z199 - Other</t>
  </si>
  <si>
    <t>Otherwise Use: As a Manufacturing Aid</t>
  </si>
  <si>
    <t>Z201 - Process Lubricants</t>
  </si>
  <si>
    <t>Z202 - Metalworking Fluids</t>
  </si>
  <si>
    <t>Z203 - Coolants</t>
  </si>
  <si>
    <t>Z204 - Refrigerants</t>
  </si>
  <si>
    <t>Z205 - Hydraulic Fluids</t>
  </si>
  <si>
    <t>Z299 - Other</t>
  </si>
  <si>
    <t>Otherwise Use: Ancillary or Other Use</t>
  </si>
  <si>
    <t>Z301 - Cleaner</t>
  </si>
  <si>
    <t>Z302 - Degreaser</t>
  </si>
  <si>
    <t>Z303 - Lubricant</t>
  </si>
  <si>
    <t>Z304 - Fuel</t>
  </si>
  <si>
    <t>Z305 - Flame Retardant</t>
  </si>
  <si>
    <t>Z306 - Waste Treatment</t>
  </si>
  <si>
    <t>Z307 - Water Treatment</t>
  </si>
  <si>
    <t>Z308 - Construction Materials</t>
  </si>
  <si>
    <t>Z399 - Other</t>
  </si>
  <si>
    <t>R</t>
  </si>
  <si>
    <t>3M CHEMICAL OPERATIONS' CORDOVA FACILITY</t>
  </si>
  <si>
    <t>CORDOVA</t>
  </si>
  <si>
    <t>IL</t>
  </si>
  <si>
    <t>540-59-0</t>
  </si>
  <si>
    <t>1,2-Dichloroethylene</t>
  </si>
  <si>
    <t>Pounds</t>
  </si>
  <si>
    <t>t-DCE Test Order indicates the COU for this facility.</t>
  </si>
  <si>
    <t>No</t>
  </si>
  <si>
    <t>Yes</t>
  </si>
  <si>
    <t>NA</t>
  </si>
  <si>
    <t>BARNHARDT MANUFACTURING CO NCFI POLYURETHANES DIV</t>
  </si>
  <si>
    <t>MOUNT AIRY</t>
  </si>
  <si>
    <t>NC</t>
  </si>
  <si>
    <t>TRI indicates: Processing: As a formulation component; P201 - Additives</t>
  </si>
  <si>
    <t>A</t>
  </si>
  <si>
    <t>BASF HOUSTON POLYURETHANE</t>
  </si>
  <si>
    <t>HOUSTON</t>
  </si>
  <si>
    <t>TX</t>
  </si>
  <si>
    <t>BECTON DICKINSON CO HOLDREGE</t>
  </si>
  <si>
    <t>HOLDREGE</t>
  </si>
  <si>
    <t>NE</t>
  </si>
  <si>
    <t>TRI indicates: Otherwise Use: As a manufacturing aid; Z299 - Other; Otherwise Use: Ancillary or Other Use; Z301 - Cleaner</t>
  </si>
  <si>
    <t>CHEMICAL COMPOUNDING CO</t>
  </si>
  <si>
    <t>OAKLAND</t>
  </si>
  <si>
    <t>TRI indicates: Processing: As a formulation component; P205 - Solvents; Processing: Repackaging</t>
  </si>
  <si>
    <t>CLEAN HARBORS DEER PARK LLC</t>
  </si>
  <si>
    <t>LA PORTE</t>
  </si>
  <si>
    <t>TRI indicates: Otherwise Use: Ancillary or Other Use; Z306 - Waste Treatment</t>
  </si>
  <si>
    <t>CLEAN HARBORS EL DORADO LLC</t>
  </si>
  <si>
    <t>EL DORADO</t>
  </si>
  <si>
    <t>AR</t>
  </si>
  <si>
    <t>TRI indicates: Processing: Repackaging; Otherwise Use: Ancillary or Other Use; Z306 - Waste Treatment</t>
  </si>
  <si>
    <t>TRI indicates: Manufacture: Import; Manufacture: For on-site use/processing; Processing: Repackaging; Processing: Recycling; Otherwise Use: Ancillary or Other Use; Z306 - Waste Treatment</t>
  </si>
  <si>
    <t>TRI indicates: Processing: Repackaging; Processing: Recycling; Otherwise Use: Ancillary or Other Use; Z306 - Waste Treatment</t>
  </si>
  <si>
    <t>DOW CHEMICAL CO FREEPORT FACILITY</t>
  </si>
  <si>
    <t>FREEPORT</t>
  </si>
  <si>
    <t>Discussions with Dow indicates that the facility is treating waste from its tennant (Freeport_Olin BC)</t>
  </si>
  <si>
    <t>EMBECTA - HOLDREGE</t>
  </si>
  <si>
    <t>TRI indicates: Otherwise Use: As a manufacturing aid; Z299 - Other; Otherwise Use: Ancillary or Other Use; Z301 - Cleaner; Z303 - Lubricants</t>
  </si>
  <si>
    <t>FREEPORT_OLIN BC</t>
  </si>
  <si>
    <t>TRI indicates: Manufacture: Produce; Manufacture: Import; Manufacture: For on-site use/processing; Manufacture: As a byproduct; Processing: As a reactant; 102 - Raw Materials; Otherwise Use: Ancillary or Other Use; Z399 - Other</t>
  </si>
  <si>
    <t>TRI indicates: Manufacture: Produce; Manufacture: Import; Manufacture: For on-site use/processing; Manufacture: As a byproduct; Processing: As a reactant; P199 - Other; Processing: As an impurity; Otherwise Use: Ancillary or Other Use; Z399 - Other</t>
  </si>
  <si>
    <t>TRI indicates: Manufacture: Produce; Manufacture: Import; Manufacture: For on-site use/processing; Manufacture: As a byproduct; Processing: As a reactant; Otherwise Use: Ancillary or Other Use</t>
  </si>
  <si>
    <t>GIANT CEMENT CO</t>
  </si>
  <si>
    <t>HARLEYVILLE</t>
  </si>
  <si>
    <t>SC</t>
  </si>
  <si>
    <t>TRI indicates: Otherwise Use: Ancillary or Other Use; Z304 - Fuel</t>
  </si>
  <si>
    <t>HERITAGE THERMAL SERVICES</t>
  </si>
  <si>
    <t>EAST LIVERPOOL</t>
  </si>
  <si>
    <t>OH</t>
  </si>
  <si>
    <t>MICROCARE LLC</t>
  </si>
  <si>
    <t>NEW BRITAIN</t>
  </si>
  <si>
    <t>CT</t>
  </si>
  <si>
    <t>NCFI POLYURETHANES</t>
  </si>
  <si>
    <t>MISSOURI CITY</t>
  </si>
  <si>
    <t>OCCIDENTAL CHEMICAL CORP</t>
  </si>
  <si>
    <t>GREGORY</t>
  </si>
  <si>
    <t>TRI indicates: Manufacture: Produce; Manufacture: As a byproduct; Otherwise Use: Ancillary or Other Use; Z399 - Other</t>
  </si>
  <si>
    <t>TRI indicates: Manufacture: Produce; Manufacture: As a byproduct</t>
  </si>
  <si>
    <t>TRI indicates: Manufacture: Produce; Manufacture: As an Impurity</t>
  </si>
  <si>
    <t>OXY VINYLS LP DEER PARK-VCM PLANT</t>
  </si>
  <si>
    <t>DEER PARK</t>
  </si>
  <si>
    <t>TRI indicates: Manufacture: Produce; Manufacture: As a byproduct; Manufacture: As an Impurity</t>
  </si>
  <si>
    <t>OXY VINYLS LP LA PORTE VCM PLANT</t>
  </si>
  <si>
    <t>TRI indicates: Manufacture: Produce; Manufacture: As a byproduct; Manufacture: As an Impurity; Processing: As a reactant; P103 - Intermediates; Processing: As an impurity</t>
  </si>
  <si>
    <t>ROSS INCINERATION SERVICES INC</t>
  </si>
  <si>
    <t>GRAFTON</t>
  </si>
  <si>
    <t>TRI indicates: Otherwise Use: Ancillary or Other Use; Z306 - Waste Treatment; Z399 - Other</t>
  </si>
  <si>
    <t>SHINTECH PLAQUEMINE PLANT</t>
  </si>
  <si>
    <t>PLAQUEMINE</t>
  </si>
  <si>
    <t>LA</t>
  </si>
  <si>
    <t>VEOLIA N.A. INC.</t>
  </si>
  <si>
    <t>SAUGET</t>
  </si>
  <si>
    <t>VERSUM MATERIALS US LLC</t>
  </si>
  <si>
    <t>CARLSBAD</t>
  </si>
  <si>
    <t>WESTLAKE CHEMICALS &amp; VINYLS LLC</t>
  </si>
  <si>
    <t>WESTLAKE</t>
  </si>
  <si>
    <t>WESTLAKE US 2 LLC</t>
  </si>
  <si>
    <t>WESTLAKE VINYLS CO</t>
  </si>
  <si>
    <t>GEISMAR</t>
  </si>
  <si>
    <t>WESTLAKE VINYLS INC</t>
  </si>
  <si>
    <t>CALVERT CITY</t>
  </si>
  <si>
    <t>KY</t>
  </si>
  <si>
    <t>TRI indicates: Manufacture: Produce; Manufacture: For on-site use/processing; Processing: As a reactant; P199 - Other</t>
  </si>
  <si>
    <t/>
  </si>
  <si>
    <t>Truncated Raw TRI Air Data (kg/year)</t>
  </si>
  <si>
    <t>Most Recent Year (kg/year)</t>
  </si>
  <si>
    <t>Highest Release - Total (kg/year)</t>
  </si>
  <si>
    <t>Median Release - Total (kg/year)</t>
  </si>
  <si>
    <t>Highest Release - Fugitive (kg/year)</t>
  </si>
  <si>
    <t>Median Release - Fugitive (kg/year)</t>
  </si>
  <si>
    <t>Highest Release - Stack (kg/year)</t>
  </si>
  <si>
    <t>Median Release - Stack (kg/year)</t>
  </si>
  <si>
    <t>95%-tile Release - Fugitive / Stack / Total (kg/year)</t>
  </si>
  <si>
    <t>Difference between 95% and max</t>
  </si>
  <si>
    <t>50%-tile Release - Fugitive / Stack / Total (kg/year)</t>
  </si>
  <si>
    <t>Fugitive Tot Rel</t>
  </si>
  <si>
    <t>Stack Tot Rel</t>
  </si>
  <si>
    <t>Total Release</t>
  </si>
  <si>
    <t>11. FACILITY STREET</t>
  </si>
  <si>
    <t>13. FACILITY COUNTY</t>
  </si>
  <si>
    <t>15. FACILITY ZIP CODE</t>
  </si>
  <si>
    <t>Region</t>
  </si>
  <si>
    <t>36045 HWY 30</t>
  </si>
  <si>
    <t>ASCENSION PARISH</t>
  </si>
  <si>
    <t>1250 ST GEORGE ST</t>
  </si>
  <si>
    <t>COLUMBIANA</t>
  </si>
  <si>
    <t>791 66TH AVE</t>
  </si>
  <si>
    <t>ALAMEDA</t>
  </si>
  <si>
    <t>1600 VCM PLANT RD</t>
  </si>
  <si>
    <t>CALCASIEU PARISH</t>
  </si>
  <si>
    <t>HWY 453 &amp; I-26 (654 JUDGE ST)</t>
  </si>
  <si>
    <t>DORCHESTER</t>
  </si>
  <si>
    <t>36790 GILES RD</t>
  </si>
  <si>
    <t>LORAIN</t>
  </si>
  <si>
    <t>26100 HWY 405 S</t>
  </si>
  <si>
    <t>IBERVILLE PARISH</t>
  </si>
  <si>
    <t>2400 MILLER CUTOFF RD</t>
  </si>
  <si>
    <t>HARRIS</t>
  </si>
  <si>
    <t>2301 N BRAZOSPORT BLVD</t>
  </si>
  <si>
    <t>BRAZORIA</t>
  </si>
  <si>
    <t>2468 IND US TRIAL PKWY</t>
  </si>
  <si>
    <t>MARSHALL</t>
  </si>
  <si>
    <t>5900 HWY 225 GATE 8A</t>
  </si>
  <si>
    <t>26270 HWY 405</t>
  </si>
  <si>
    <t>2027 INDEPENDENCE PARKWAY SOUTH</t>
  </si>
  <si>
    <t>309 AMERICAN CIR UNION</t>
  </si>
  <si>
    <t>UNION</t>
  </si>
  <si>
    <t>4133 HWY 361</t>
  </si>
  <si>
    <t>SAN PATRICIO</t>
  </si>
  <si>
    <t>1969 PALOMAR OAKS WAY</t>
  </si>
  <si>
    <t>SAN DIEGO</t>
  </si>
  <si>
    <t>1329 W HWY 6</t>
  </si>
  <si>
    <t>PHELPS</t>
  </si>
  <si>
    <t>22614 RT 84 N</t>
  </si>
  <si>
    <t>ROCK ISLAND</t>
  </si>
  <si>
    <t>595 JOHN DOWNEY DR</t>
  </si>
  <si>
    <t>HARTFORD</t>
  </si>
  <si>
    <t>06051</t>
  </si>
  <si>
    <t>1300 PPG DR</t>
  </si>
  <si>
    <t>1515 CARTER ST</t>
  </si>
  <si>
    <t>SURRY</t>
  </si>
  <si>
    <t>7 MOBILE AVE</t>
  </si>
  <si>
    <t>ST. CLAIR</t>
  </si>
  <si>
    <t>1023 BUFFALO RUN</t>
  </si>
  <si>
    <t>FORT BEND</t>
  </si>
  <si>
    <t>1329 W US HIGHWAY  SUITE B</t>
  </si>
  <si>
    <t>1703 CROSSPOINT AVE</t>
  </si>
  <si>
    <t>Form R Reporting?</t>
  </si>
  <si>
    <t>Form A Reporting?</t>
  </si>
  <si>
    <t>Filter for sites with both Form A and Form R</t>
  </si>
  <si>
    <r>
      <rPr>
        <b/>
        <sz val="10"/>
        <rFont val="Times New Roman"/>
        <family val="1"/>
      </rPr>
      <t>Code</t>
    </r>
  </si>
  <si>
    <r>
      <rPr>
        <b/>
        <sz val="10"/>
        <rFont val="Times New Roman"/>
        <family val="1"/>
      </rPr>
      <t>Description</t>
    </r>
  </si>
  <si>
    <r>
      <rPr>
        <sz val="10"/>
        <rFont val="Times New Roman"/>
        <family val="1"/>
      </rPr>
      <t>F001</t>
    </r>
  </si>
  <si>
    <r>
      <rPr>
        <sz val="10"/>
        <rFont val="Times New Roman"/>
        <family val="1"/>
      </rPr>
      <t>Abrasives</t>
    </r>
  </si>
  <si>
    <r>
      <rPr>
        <sz val="10"/>
        <rFont val="Times New Roman"/>
        <family val="1"/>
      </rPr>
      <t>F002</t>
    </r>
  </si>
  <si>
    <r>
      <rPr>
        <sz val="10"/>
        <rFont val="Times New Roman"/>
        <family val="1"/>
      </rPr>
      <t>Etching agent</t>
    </r>
  </si>
  <si>
    <r>
      <rPr>
        <sz val="10"/>
        <rFont val="Times New Roman"/>
        <family val="1"/>
      </rPr>
      <t>F003</t>
    </r>
  </si>
  <si>
    <r>
      <rPr>
        <sz val="10"/>
        <rFont val="Times New Roman"/>
        <family val="1"/>
      </rPr>
      <t>Adhesion/cohesion promoter</t>
    </r>
  </si>
  <si>
    <r>
      <rPr>
        <sz val="10"/>
        <rFont val="Times New Roman"/>
        <family val="1"/>
      </rPr>
      <t>F004</t>
    </r>
  </si>
  <si>
    <r>
      <rPr>
        <sz val="10"/>
        <rFont val="Times New Roman"/>
        <family val="1"/>
      </rPr>
      <t>Binder</t>
    </r>
  </si>
  <si>
    <r>
      <rPr>
        <sz val="10"/>
        <rFont val="Times New Roman"/>
        <family val="1"/>
      </rPr>
      <t>F005</t>
    </r>
  </si>
  <si>
    <r>
      <rPr>
        <sz val="10"/>
        <rFont val="Times New Roman"/>
        <family val="1"/>
      </rPr>
      <t>Flux agent</t>
    </r>
  </si>
  <si>
    <r>
      <rPr>
        <sz val="10"/>
        <rFont val="Times New Roman"/>
        <family val="1"/>
      </rPr>
      <t>F006</t>
    </r>
  </si>
  <si>
    <r>
      <rPr>
        <sz val="10"/>
        <rFont val="Times New Roman"/>
        <family val="1"/>
      </rPr>
      <t>Sealant (barrier)</t>
    </r>
  </si>
  <si>
    <r>
      <rPr>
        <sz val="10"/>
        <rFont val="Times New Roman"/>
        <family val="1"/>
      </rPr>
      <t>F007</t>
    </r>
  </si>
  <si>
    <r>
      <rPr>
        <sz val="10"/>
        <rFont val="Times New Roman"/>
        <family val="1"/>
      </rPr>
      <t>Absorbent</t>
    </r>
  </si>
  <si>
    <r>
      <rPr>
        <sz val="10"/>
        <rFont val="Times New Roman"/>
        <family val="1"/>
      </rPr>
      <t>F008</t>
    </r>
  </si>
  <si>
    <r>
      <rPr>
        <sz val="10"/>
        <rFont val="Times New Roman"/>
        <family val="1"/>
      </rPr>
      <t>Adsorbent</t>
    </r>
  </si>
  <si>
    <r>
      <rPr>
        <sz val="10"/>
        <rFont val="Times New Roman"/>
        <family val="1"/>
      </rPr>
      <t>F009</t>
    </r>
  </si>
  <si>
    <r>
      <rPr>
        <sz val="10"/>
        <rFont val="Times New Roman"/>
        <family val="1"/>
      </rPr>
      <t>Dehydrating agent (desiccant)</t>
    </r>
  </si>
  <si>
    <r>
      <rPr>
        <sz val="10"/>
        <rFont val="Times New Roman"/>
        <family val="1"/>
      </rPr>
      <t>F010</t>
    </r>
  </si>
  <si>
    <r>
      <rPr>
        <sz val="10"/>
        <rFont val="Times New Roman"/>
        <family val="1"/>
      </rPr>
      <t>Drier</t>
    </r>
  </si>
  <si>
    <r>
      <rPr>
        <sz val="10"/>
        <rFont val="Times New Roman"/>
        <family val="1"/>
      </rPr>
      <t>F011</t>
    </r>
  </si>
  <si>
    <r>
      <rPr>
        <sz val="10"/>
        <rFont val="Times New Roman"/>
        <family val="1"/>
      </rPr>
      <t>Humectant</t>
    </r>
  </si>
  <si>
    <r>
      <rPr>
        <sz val="10"/>
        <rFont val="Times New Roman"/>
        <family val="1"/>
      </rPr>
      <t>F012</t>
    </r>
  </si>
  <si>
    <r>
      <rPr>
        <sz val="10"/>
        <rFont val="Times New Roman"/>
        <family val="1"/>
      </rPr>
      <t>Soil amendments (fertilizers)</t>
    </r>
  </si>
  <si>
    <r>
      <rPr>
        <sz val="10"/>
        <rFont val="Times New Roman"/>
        <family val="1"/>
      </rPr>
      <t>F013</t>
    </r>
  </si>
  <si>
    <r>
      <rPr>
        <sz val="10"/>
        <rFont val="Times New Roman"/>
        <family val="1"/>
      </rPr>
      <t>Anti-adhesive/cohesive</t>
    </r>
  </si>
  <si>
    <r>
      <rPr>
        <sz val="10"/>
        <rFont val="Times New Roman"/>
        <family val="1"/>
      </rPr>
      <t>F014</t>
    </r>
  </si>
  <si>
    <r>
      <rPr>
        <sz val="10"/>
        <rFont val="Times New Roman"/>
        <family val="1"/>
      </rPr>
      <t>Dusting agent</t>
    </r>
  </si>
  <si>
    <r>
      <rPr>
        <sz val="10"/>
        <rFont val="Times New Roman"/>
        <family val="1"/>
      </rPr>
      <t>F015</t>
    </r>
  </si>
  <si>
    <r>
      <rPr>
        <sz val="10"/>
        <rFont val="Times New Roman"/>
        <family val="1"/>
      </rPr>
      <t>Bleaching agent</t>
    </r>
  </si>
  <si>
    <r>
      <rPr>
        <sz val="10"/>
        <rFont val="Times New Roman"/>
        <family val="1"/>
      </rPr>
      <t>F016</t>
    </r>
  </si>
  <si>
    <r>
      <rPr>
        <sz val="10"/>
        <rFont val="Times New Roman"/>
        <family val="1"/>
      </rPr>
      <t>Brightener</t>
    </r>
  </si>
  <si>
    <r>
      <rPr>
        <sz val="10"/>
        <rFont val="Times New Roman"/>
        <family val="1"/>
      </rPr>
      <t>F017</t>
    </r>
  </si>
  <si>
    <r>
      <rPr>
        <sz val="10"/>
        <rFont val="Times New Roman"/>
        <family val="1"/>
      </rPr>
      <t>Anti-scaling agent</t>
    </r>
  </si>
  <si>
    <r>
      <rPr>
        <sz val="10"/>
        <rFont val="Times New Roman"/>
        <family val="1"/>
      </rPr>
      <t>F018</t>
    </r>
  </si>
  <si>
    <r>
      <rPr>
        <sz val="10"/>
        <rFont val="Times New Roman"/>
        <family val="1"/>
      </rPr>
      <t>Corrosion inhibitor</t>
    </r>
  </si>
  <si>
    <r>
      <rPr>
        <sz val="10"/>
        <rFont val="Times New Roman"/>
        <family val="1"/>
      </rPr>
      <t>F019</t>
    </r>
  </si>
  <si>
    <r>
      <rPr>
        <sz val="10"/>
        <rFont val="Times New Roman"/>
        <family val="1"/>
      </rPr>
      <t>Dye</t>
    </r>
  </si>
  <si>
    <r>
      <rPr>
        <sz val="10"/>
        <rFont val="Times New Roman"/>
        <family val="1"/>
      </rPr>
      <t>F020</t>
    </r>
  </si>
  <si>
    <r>
      <rPr>
        <sz val="10"/>
        <rFont val="Times New Roman"/>
        <family val="1"/>
      </rPr>
      <t>Fixing agent (mordant)</t>
    </r>
  </si>
  <si>
    <r>
      <rPr>
        <sz val="10"/>
        <rFont val="Times New Roman"/>
        <family val="1"/>
      </rPr>
      <t>F021</t>
    </r>
  </si>
  <si>
    <r>
      <rPr>
        <sz val="10"/>
        <rFont val="Times New Roman"/>
        <family val="1"/>
      </rPr>
      <t>Hardener</t>
    </r>
  </si>
  <si>
    <r>
      <rPr>
        <sz val="10"/>
        <rFont val="Times New Roman"/>
        <family val="1"/>
      </rPr>
      <t>F022</t>
    </r>
  </si>
  <si>
    <r>
      <rPr>
        <sz val="10"/>
        <rFont val="Times New Roman"/>
        <family val="1"/>
      </rPr>
      <t>Filler</t>
    </r>
  </si>
  <si>
    <r>
      <rPr>
        <sz val="10"/>
        <rFont val="Times New Roman"/>
        <family val="1"/>
      </rPr>
      <t>F023</t>
    </r>
  </si>
  <si>
    <r>
      <rPr>
        <sz val="10"/>
        <rFont val="Times New Roman"/>
        <family val="1"/>
      </rPr>
      <t>Anti-static agent</t>
    </r>
  </si>
  <si>
    <r>
      <rPr>
        <sz val="10"/>
        <rFont val="Times New Roman"/>
        <family val="1"/>
      </rPr>
      <t>F024</t>
    </r>
  </si>
  <si>
    <r>
      <rPr>
        <sz val="10"/>
        <rFont val="Times New Roman"/>
        <family val="1"/>
      </rPr>
      <t>Softener and conditioner</t>
    </r>
  </si>
  <si>
    <r>
      <rPr>
        <sz val="10"/>
        <rFont val="Times New Roman"/>
        <family val="1"/>
      </rPr>
      <t>F025</t>
    </r>
  </si>
  <si>
    <r>
      <rPr>
        <sz val="10"/>
        <rFont val="Times New Roman"/>
        <family val="1"/>
      </rPr>
      <t>Swelling agent</t>
    </r>
  </si>
  <si>
    <r>
      <rPr>
        <sz val="10"/>
        <rFont val="Times New Roman"/>
        <family val="1"/>
      </rPr>
      <t>F026</t>
    </r>
  </si>
  <si>
    <r>
      <rPr>
        <sz val="10"/>
        <rFont val="Times New Roman"/>
        <family val="1"/>
      </rPr>
      <t>Tanning agents not otherwise specified</t>
    </r>
  </si>
  <si>
    <r>
      <rPr>
        <sz val="10"/>
        <rFont val="Times New Roman"/>
        <family val="1"/>
      </rPr>
      <t>F027</t>
    </r>
  </si>
  <si>
    <r>
      <rPr>
        <sz val="10"/>
        <rFont val="Times New Roman"/>
        <family val="1"/>
      </rPr>
      <t>Waterproofing agent</t>
    </r>
  </si>
  <si>
    <r>
      <rPr>
        <sz val="10"/>
        <rFont val="Times New Roman"/>
        <family val="1"/>
      </rPr>
      <t>F028</t>
    </r>
  </si>
  <si>
    <r>
      <rPr>
        <sz val="10"/>
        <rFont val="Times New Roman"/>
        <family val="1"/>
      </rPr>
      <t>Wrinkle resisting agent</t>
    </r>
  </si>
  <si>
    <r>
      <rPr>
        <sz val="10"/>
        <rFont val="Times New Roman"/>
        <family val="1"/>
      </rPr>
      <t>F029</t>
    </r>
  </si>
  <si>
    <r>
      <rPr>
        <sz val="10"/>
        <rFont val="Times New Roman"/>
        <family val="1"/>
      </rPr>
      <t>Flame retardant</t>
    </r>
  </si>
  <si>
    <r>
      <rPr>
        <sz val="10"/>
        <rFont val="Times New Roman"/>
        <family val="1"/>
      </rPr>
      <t>F030</t>
    </r>
  </si>
  <si>
    <r>
      <rPr>
        <sz val="10"/>
        <rFont val="Times New Roman"/>
        <family val="1"/>
      </rPr>
      <t>Fuel agents</t>
    </r>
  </si>
  <si>
    <r>
      <rPr>
        <sz val="10"/>
        <rFont val="Times New Roman"/>
        <family val="1"/>
      </rPr>
      <t>F031</t>
    </r>
  </si>
  <si>
    <r>
      <rPr>
        <sz val="10"/>
        <rFont val="Times New Roman"/>
        <family val="1"/>
      </rPr>
      <t>Fuel</t>
    </r>
  </si>
  <si>
    <r>
      <rPr>
        <sz val="10"/>
        <rFont val="Times New Roman"/>
        <family val="1"/>
      </rPr>
      <t>F032</t>
    </r>
  </si>
  <si>
    <r>
      <rPr>
        <sz val="10"/>
        <rFont val="Times New Roman"/>
        <family val="1"/>
      </rPr>
      <t>Heat transferring agent</t>
    </r>
  </si>
  <si>
    <r>
      <rPr>
        <sz val="10"/>
        <rFont val="Times New Roman"/>
        <family val="1"/>
      </rPr>
      <t>F033</t>
    </r>
  </si>
  <si>
    <r>
      <rPr>
        <sz val="10"/>
        <rFont val="Times New Roman"/>
        <family val="1"/>
      </rPr>
      <t>Hydraulic fluids</t>
    </r>
  </si>
  <si>
    <r>
      <rPr>
        <sz val="10"/>
        <rFont val="Times New Roman"/>
        <family val="1"/>
      </rPr>
      <t>F034</t>
    </r>
  </si>
  <si>
    <r>
      <rPr>
        <sz val="10"/>
        <rFont val="Times New Roman"/>
        <family val="1"/>
      </rPr>
      <t>Insulators</t>
    </r>
  </si>
  <si>
    <r>
      <rPr>
        <sz val="10"/>
        <rFont val="Times New Roman"/>
        <family val="1"/>
      </rPr>
      <t>F035</t>
    </r>
  </si>
  <si>
    <r>
      <rPr>
        <sz val="10"/>
        <rFont val="Times New Roman"/>
        <family val="1"/>
      </rPr>
      <t>Refrigerants</t>
    </r>
  </si>
  <si>
    <r>
      <rPr>
        <sz val="10"/>
        <rFont val="Times New Roman"/>
        <family val="1"/>
      </rPr>
      <t>F036</t>
    </r>
  </si>
  <si>
    <r>
      <rPr>
        <sz val="10"/>
        <rFont val="Times New Roman"/>
        <family val="1"/>
      </rPr>
      <t>Anti-freeze agent</t>
    </r>
  </si>
  <si>
    <r>
      <rPr>
        <sz val="10"/>
        <rFont val="Times New Roman"/>
        <family val="1"/>
      </rPr>
      <t>F037</t>
    </r>
  </si>
  <si>
    <r>
      <rPr>
        <sz val="10"/>
        <rFont val="Times New Roman"/>
        <family val="1"/>
      </rPr>
      <t>Intermediate</t>
    </r>
  </si>
  <si>
    <r>
      <rPr>
        <sz val="10"/>
        <rFont val="Times New Roman"/>
        <family val="1"/>
      </rPr>
      <t>F038</t>
    </r>
  </si>
  <si>
    <r>
      <rPr>
        <sz val="10"/>
        <rFont val="Times New Roman"/>
        <family val="1"/>
      </rPr>
      <t>Monomers</t>
    </r>
  </si>
  <si>
    <r>
      <rPr>
        <sz val="10"/>
        <rFont val="Times New Roman"/>
        <family val="1"/>
      </rPr>
      <t>F039</t>
    </r>
  </si>
  <si>
    <r>
      <rPr>
        <sz val="10"/>
        <rFont val="Times New Roman"/>
        <family val="1"/>
      </rPr>
      <t>Ion exchange agent</t>
    </r>
  </si>
  <si>
    <r>
      <rPr>
        <sz val="10"/>
        <rFont val="Times New Roman"/>
        <family val="1"/>
      </rPr>
      <t>F040</t>
    </r>
  </si>
  <si>
    <r>
      <rPr>
        <sz val="10"/>
        <rFont val="Times New Roman"/>
        <family val="1"/>
      </rPr>
      <t>Anti-slip agent</t>
    </r>
  </si>
  <si>
    <r>
      <rPr>
        <sz val="10"/>
        <rFont val="Times New Roman"/>
        <family val="1"/>
      </rPr>
      <t>F041</t>
    </r>
  </si>
  <si>
    <r>
      <rPr>
        <sz val="10"/>
        <rFont val="Times New Roman"/>
        <family val="1"/>
      </rPr>
      <t>Lubricating agent</t>
    </r>
  </si>
  <si>
    <r>
      <rPr>
        <sz val="10"/>
        <rFont val="Times New Roman"/>
        <family val="1"/>
      </rPr>
      <t>F042</t>
    </r>
  </si>
  <si>
    <r>
      <rPr>
        <sz val="10"/>
        <rFont val="Times New Roman"/>
        <family val="1"/>
      </rPr>
      <t>Deodorizer</t>
    </r>
  </si>
  <si>
    <r>
      <rPr>
        <sz val="10"/>
        <rFont val="Times New Roman"/>
        <family val="1"/>
      </rPr>
      <t>F043</t>
    </r>
  </si>
  <si>
    <r>
      <rPr>
        <sz val="10"/>
        <rFont val="Times New Roman"/>
        <family val="1"/>
      </rPr>
      <t>Fragrance</t>
    </r>
  </si>
  <si>
    <r>
      <rPr>
        <sz val="10"/>
        <rFont val="Times New Roman"/>
        <family val="1"/>
      </rPr>
      <t>F044</t>
    </r>
  </si>
  <si>
    <r>
      <rPr>
        <sz val="10"/>
        <rFont val="Times New Roman"/>
        <family val="1"/>
      </rPr>
      <t>Oxidizing agent</t>
    </r>
  </si>
  <si>
    <r>
      <rPr>
        <sz val="10"/>
        <rFont val="Times New Roman"/>
        <family val="1"/>
      </rPr>
      <t>F045</t>
    </r>
  </si>
  <si>
    <r>
      <rPr>
        <sz val="10"/>
        <rFont val="Times New Roman"/>
        <family val="1"/>
      </rPr>
      <t>Reducing agent</t>
    </r>
  </si>
  <si>
    <r>
      <rPr>
        <sz val="10"/>
        <rFont val="Times New Roman"/>
        <family val="1"/>
      </rPr>
      <t>F046</t>
    </r>
  </si>
  <si>
    <r>
      <rPr>
        <sz val="10"/>
        <rFont val="Times New Roman"/>
        <family val="1"/>
      </rPr>
      <t>Photosensitive agent</t>
    </r>
  </si>
  <si>
    <r>
      <rPr>
        <sz val="10"/>
        <rFont val="Times New Roman"/>
        <family val="1"/>
      </rPr>
      <t>F047</t>
    </r>
  </si>
  <si>
    <r>
      <rPr>
        <sz val="10"/>
        <rFont val="Times New Roman"/>
        <family val="1"/>
      </rPr>
      <t>Photosensitizers</t>
    </r>
  </si>
  <si>
    <r>
      <rPr>
        <sz val="10"/>
        <rFont val="Times New Roman"/>
        <family val="1"/>
      </rPr>
      <t>F048</t>
    </r>
  </si>
  <si>
    <r>
      <rPr>
        <sz val="10"/>
        <rFont val="Times New Roman"/>
        <family val="1"/>
      </rPr>
      <t>Semiconductor and photovoltaic agent</t>
    </r>
  </si>
  <si>
    <r>
      <rPr>
        <sz val="10"/>
        <rFont val="Times New Roman"/>
        <family val="1"/>
      </rPr>
      <t>F049</t>
    </r>
  </si>
  <si>
    <r>
      <rPr>
        <sz val="10"/>
        <rFont val="Times New Roman"/>
        <family val="1"/>
      </rPr>
      <t>UV stabilizer</t>
    </r>
  </si>
  <si>
    <r>
      <rPr>
        <sz val="10"/>
        <rFont val="Times New Roman"/>
        <family val="1"/>
      </rPr>
      <t>F050</t>
    </r>
  </si>
  <si>
    <r>
      <rPr>
        <sz val="10"/>
        <rFont val="Times New Roman"/>
        <family val="1"/>
      </rPr>
      <t>Opacifer</t>
    </r>
  </si>
  <si>
    <r>
      <rPr>
        <sz val="10"/>
        <rFont val="Times New Roman"/>
        <family val="1"/>
      </rPr>
      <t>F051</t>
    </r>
  </si>
  <si>
    <r>
      <rPr>
        <sz val="10"/>
        <rFont val="Times New Roman"/>
        <family val="1"/>
      </rPr>
      <t>Pigment</t>
    </r>
  </si>
  <si>
    <r>
      <rPr>
        <sz val="10"/>
        <rFont val="Times New Roman"/>
        <family val="1"/>
      </rPr>
      <t>F052</t>
    </r>
  </si>
  <si>
    <r>
      <rPr>
        <sz val="10"/>
        <rFont val="Times New Roman"/>
        <family val="1"/>
      </rPr>
      <t>Plasticizer</t>
    </r>
  </si>
  <si>
    <r>
      <rPr>
        <sz val="10"/>
        <rFont val="Times New Roman"/>
        <family val="1"/>
      </rPr>
      <t>F053</t>
    </r>
  </si>
  <si>
    <r>
      <rPr>
        <sz val="10"/>
        <rFont val="Times New Roman"/>
        <family val="1"/>
      </rPr>
      <t>Plating agent</t>
    </r>
  </si>
  <si>
    <r>
      <rPr>
        <sz val="10"/>
        <rFont val="Times New Roman"/>
        <family val="1"/>
      </rPr>
      <t>F054</t>
    </r>
  </si>
  <si>
    <r>
      <rPr>
        <sz val="10"/>
        <rFont val="Times New Roman"/>
        <family val="1"/>
      </rPr>
      <t>Catalyst</t>
    </r>
  </si>
  <si>
    <r>
      <rPr>
        <sz val="10"/>
        <rFont val="Times New Roman"/>
        <family val="1"/>
      </rPr>
      <t>F055</t>
    </r>
  </si>
  <si>
    <r>
      <rPr>
        <sz val="10"/>
        <rFont val="Times New Roman"/>
        <family val="1"/>
      </rPr>
      <t>Chain transfer agent</t>
    </r>
  </si>
  <si>
    <r>
      <rPr>
        <sz val="10"/>
        <rFont val="Times New Roman"/>
        <family val="1"/>
      </rPr>
      <t>F056</t>
    </r>
  </si>
  <si>
    <r>
      <rPr>
        <sz val="10"/>
        <rFont val="Times New Roman"/>
        <family val="1"/>
      </rPr>
      <t>Chemical reaction regulator</t>
    </r>
  </si>
  <si>
    <r>
      <rPr>
        <sz val="10"/>
        <rFont val="Times New Roman"/>
        <family val="1"/>
      </rPr>
      <t>F057</t>
    </r>
  </si>
  <si>
    <r>
      <rPr>
        <sz val="10"/>
        <rFont val="Times New Roman"/>
        <family val="1"/>
      </rPr>
      <t>Crystal growth modifiers (nucleating agents)</t>
    </r>
  </si>
  <si>
    <r>
      <rPr>
        <sz val="10"/>
        <rFont val="Times New Roman"/>
        <family val="1"/>
      </rPr>
      <t>F058</t>
    </r>
  </si>
  <si>
    <r>
      <rPr>
        <sz val="10"/>
        <rFont val="Times New Roman"/>
        <family val="1"/>
      </rPr>
      <t>Polymerization promoter</t>
    </r>
  </si>
  <si>
    <r>
      <rPr>
        <sz val="10"/>
        <rFont val="Times New Roman"/>
        <family val="1"/>
      </rPr>
      <t>F059</t>
    </r>
  </si>
  <si>
    <r>
      <rPr>
        <sz val="10"/>
        <rFont val="Times New Roman"/>
        <family val="1"/>
      </rPr>
      <t>Terminator/Blocker</t>
    </r>
  </si>
  <si>
    <r>
      <rPr>
        <sz val="10"/>
        <rFont val="Times New Roman"/>
        <family val="1"/>
      </rPr>
      <t>F060</t>
    </r>
  </si>
  <si>
    <r>
      <rPr>
        <sz val="10"/>
        <rFont val="Times New Roman"/>
        <family val="1"/>
      </rPr>
      <t>Processing aids, specific to petroleum production</t>
    </r>
  </si>
  <si>
    <r>
      <rPr>
        <sz val="10"/>
        <rFont val="Times New Roman"/>
        <family val="1"/>
      </rPr>
      <t>F061</t>
    </r>
  </si>
  <si>
    <r>
      <rPr>
        <sz val="10"/>
        <rFont val="Times New Roman"/>
        <family val="1"/>
      </rPr>
      <t>Antioxidant</t>
    </r>
  </si>
  <si>
    <r>
      <rPr>
        <sz val="10"/>
        <rFont val="Times New Roman"/>
        <family val="1"/>
      </rPr>
      <t>F062</t>
    </r>
  </si>
  <si>
    <r>
      <rPr>
        <sz val="10"/>
        <rFont val="Times New Roman"/>
        <family val="1"/>
      </rPr>
      <t>Chelating agent</t>
    </r>
  </si>
  <si>
    <r>
      <rPr>
        <sz val="10"/>
        <rFont val="Times New Roman"/>
        <family val="1"/>
      </rPr>
      <t>F063</t>
    </r>
  </si>
  <si>
    <r>
      <rPr>
        <sz val="10"/>
        <rFont val="Times New Roman"/>
        <family val="1"/>
      </rPr>
      <t>Defoamer</t>
    </r>
  </si>
  <si>
    <r>
      <rPr>
        <sz val="10"/>
        <rFont val="Times New Roman"/>
        <family val="1"/>
      </rPr>
      <t>F064</t>
    </r>
  </si>
  <si>
    <r>
      <rPr>
        <sz val="10"/>
        <rFont val="Times New Roman"/>
        <family val="1"/>
      </rPr>
      <t>pH regulating agent</t>
    </r>
  </si>
  <si>
    <r>
      <rPr>
        <sz val="10"/>
        <rFont val="Times New Roman"/>
        <family val="1"/>
      </rPr>
      <t>F065</t>
    </r>
  </si>
  <si>
    <r>
      <rPr>
        <sz val="10"/>
        <rFont val="Times New Roman"/>
        <family val="1"/>
      </rPr>
      <t>Processing aids not otherwise specified</t>
    </r>
  </si>
  <si>
    <r>
      <rPr>
        <sz val="10"/>
        <rFont val="Times New Roman"/>
        <family val="1"/>
      </rPr>
      <t>F066</t>
    </r>
  </si>
  <si>
    <r>
      <rPr>
        <sz val="10"/>
        <rFont val="Times New Roman"/>
        <family val="1"/>
      </rPr>
      <t>Energy Releasers (explosives, motive propellant)</t>
    </r>
  </si>
  <si>
    <r>
      <rPr>
        <sz val="10"/>
        <rFont val="Times New Roman"/>
        <family val="1"/>
      </rPr>
      <t>F067</t>
    </r>
  </si>
  <si>
    <r>
      <rPr>
        <sz val="10"/>
        <rFont val="Times New Roman"/>
        <family val="1"/>
      </rPr>
      <t>Foamant</t>
    </r>
  </si>
  <si>
    <r>
      <rPr>
        <sz val="10"/>
        <rFont val="Times New Roman"/>
        <family val="1"/>
      </rPr>
      <t>F068</t>
    </r>
  </si>
  <si>
    <r>
      <rPr>
        <sz val="10"/>
        <rFont val="Times New Roman"/>
        <family val="1"/>
      </rPr>
      <t>Propellants, non-motive (blowing agents)</t>
    </r>
  </si>
  <si>
    <r>
      <rPr>
        <sz val="10"/>
        <rFont val="Times New Roman"/>
        <family val="1"/>
      </rPr>
      <t>F069</t>
    </r>
  </si>
  <si>
    <r>
      <rPr>
        <sz val="10"/>
        <rFont val="Times New Roman"/>
        <family val="1"/>
      </rPr>
      <t>Cloud-point depressant</t>
    </r>
  </si>
  <si>
    <r>
      <rPr>
        <sz val="10"/>
        <rFont val="Times New Roman"/>
        <family val="1"/>
      </rPr>
      <t>F070</t>
    </r>
  </si>
  <si>
    <r>
      <rPr>
        <sz val="10"/>
        <rFont val="Times New Roman"/>
        <family val="1"/>
      </rPr>
      <t>Flocculating agent</t>
    </r>
  </si>
  <si>
    <r>
      <rPr>
        <sz val="10"/>
        <rFont val="Times New Roman"/>
        <family val="1"/>
      </rPr>
      <t>F071</t>
    </r>
  </si>
  <si>
    <r>
      <rPr>
        <sz val="10"/>
        <rFont val="Times New Roman"/>
        <family val="1"/>
      </rPr>
      <t>Flotation agent</t>
    </r>
  </si>
  <si>
    <r>
      <rPr>
        <sz val="10"/>
        <rFont val="Times New Roman"/>
        <family val="1"/>
      </rPr>
      <t>F072</t>
    </r>
  </si>
  <si>
    <r>
      <rPr>
        <sz val="10"/>
        <rFont val="Times New Roman"/>
        <family val="1"/>
      </rPr>
      <t xml:space="preserve">Solids separation (precipitating) agent, not
</t>
    </r>
    <r>
      <rPr>
        <sz val="10"/>
        <rFont val="Times New Roman"/>
        <family val="1"/>
      </rPr>
      <t>otherwise specified</t>
    </r>
  </si>
  <si>
    <r>
      <rPr>
        <sz val="10"/>
        <rFont val="Times New Roman"/>
        <family val="1"/>
      </rPr>
      <t>F073</t>
    </r>
  </si>
  <si>
    <r>
      <rPr>
        <sz val="10"/>
        <rFont val="Times New Roman"/>
        <family val="1"/>
      </rPr>
      <t>Cleaning agent</t>
    </r>
  </si>
  <si>
    <r>
      <rPr>
        <sz val="10"/>
        <rFont val="Times New Roman"/>
        <family val="1"/>
      </rPr>
      <t>F074</t>
    </r>
  </si>
  <si>
    <r>
      <rPr>
        <sz val="10"/>
        <rFont val="Times New Roman"/>
        <family val="1"/>
      </rPr>
      <t>Diluent</t>
    </r>
  </si>
  <si>
    <r>
      <rPr>
        <sz val="10"/>
        <rFont val="Times New Roman"/>
        <family val="1"/>
      </rPr>
      <t>F075</t>
    </r>
  </si>
  <si>
    <r>
      <rPr>
        <sz val="10"/>
        <rFont val="Times New Roman"/>
        <family val="1"/>
      </rPr>
      <t>Solvent</t>
    </r>
  </si>
  <si>
    <r>
      <rPr>
        <sz val="10"/>
        <rFont val="Times New Roman"/>
        <family val="1"/>
      </rPr>
      <t>F076</t>
    </r>
  </si>
  <si>
    <r>
      <rPr>
        <sz val="10"/>
        <rFont val="Times New Roman"/>
        <family val="1"/>
      </rPr>
      <t>Surfactant (surface active agent)</t>
    </r>
  </si>
  <si>
    <r>
      <rPr>
        <sz val="10"/>
        <rFont val="Times New Roman"/>
        <family val="1"/>
      </rPr>
      <t>F077</t>
    </r>
  </si>
  <si>
    <r>
      <rPr>
        <sz val="10"/>
        <rFont val="Times New Roman"/>
        <family val="1"/>
      </rPr>
      <t>Emulsifier</t>
    </r>
  </si>
  <si>
    <r>
      <rPr>
        <sz val="10"/>
        <rFont val="Times New Roman"/>
        <family val="1"/>
      </rPr>
      <t>F078</t>
    </r>
  </si>
  <si>
    <r>
      <rPr>
        <sz val="10"/>
        <rFont val="Times New Roman"/>
        <family val="1"/>
      </rPr>
      <t>Thickening agent</t>
    </r>
  </si>
  <si>
    <r>
      <rPr>
        <sz val="10"/>
        <rFont val="Times New Roman"/>
        <family val="1"/>
      </rPr>
      <t>F079</t>
    </r>
  </si>
  <si>
    <r>
      <rPr>
        <sz val="10"/>
        <rFont val="Times New Roman"/>
        <family val="1"/>
      </rPr>
      <t>Viscosity modifiers</t>
    </r>
  </si>
  <si>
    <r>
      <rPr>
        <sz val="10"/>
        <rFont val="Times New Roman"/>
        <family val="1"/>
      </rPr>
      <t>F080</t>
    </r>
  </si>
  <si>
    <r>
      <rPr>
        <sz val="10"/>
        <rFont val="Times New Roman"/>
        <family val="1"/>
      </rPr>
      <t>Laboratory chemicals</t>
    </r>
  </si>
  <si>
    <r>
      <rPr>
        <sz val="10"/>
        <rFont val="Times New Roman"/>
        <family val="1"/>
      </rPr>
      <t>F081</t>
    </r>
  </si>
  <si>
    <r>
      <rPr>
        <sz val="10"/>
        <rFont val="Times New Roman"/>
        <family val="1"/>
      </rPr>
      <t>Dispersing agent</t>
    </r>
  </si>
  <si>
    <r>
      <rPr>
        <sz val="10"/>
        <rFont val="Times New Roman"/>
        <family val="1"/>
      </rPr>
      <t>F082</t>
    </r>
  </si>
  <si>
    <r>
      <rPr>
        <sz val="10"/>
        <rFont val="Times New Roman"/>
        <family val="1"/>
      </rPr>
      <t>Freeze-thaw additive</t>
    </r>
  </si>
  <si>
    <r>
      <rPr>
        <sz val="10"/>
        <rFont val="Times New Roman"/>
        <family val="1"/>
      </rPr>
      <t>F083</t>
    </r>
  </si>
  <si>
    <r>
      <rPr>
        <sz val="10"/>
        <rFont val="Times New Roman"/>
        <family val="1"/>
      </rPr>
      <t>Surface modifier</t>
    </r>
  </si>
  <si>
    <r>
      <rPr>
        <sz val="10"/>
        <rFont val="Times New Roman"/>
        <family val="1"/>
      </rPr>
      <t>F084</t>
    </r>
  </si>
  <si>
    <r>
      <rPr>
        <sz val="10"/>
        <rFont val="Times New Roman"/>
        <family val="1"/>
      </rPr>
      <t>Wetting agent (non-aqueous)</t>
    </r>
  </si>
  <si>
    <r>
      <rPr>
        <sz val="10"/>
        <rFont val="Times New Roman"/>
        <family val="1"/>
      </rPr>
      <t>F085</t>
    </r>
  </si>
  <si>
    <r>
      <rPr>
        <sz val="10"/>
        <rFont val="Times New Roman"/>
        <family val="1"/>
      </rPr>
      <t>Aerating and deaerating agents</t>
    </r>
  </si>
  <si>
    <r>
      <rPr>
        <sz val="10"/>
        <rFont val="Times New Roman"/>
        <family val="1"/>
      </rPr>
      <t>Other (specify)</t>
    </r>
  </si>
  <si>
    <r>
      <rPr>
        <sz val="10"/>
        <rFont val="Times New Roman"/>
        <family val="1"/>
      </rPr>
      <t>F086</t>
    </r>
  </si>
  <si>
    <r>
      <rPr>
        <sz val="10"/>
        <rFont val="Times New Roman"/>
        <family val="1"/>
      </rPr>
      <t>Explosion inhibitor</t>
    </r>
  </si>
  <si>
    <r>
      <rPr>
        <sz val="10"/>
        <rFont val="Times New Roman"/>
        <family val="1"/>
      </rPr>
      <t>F087</t>
    </r>
  </si>
  <si>
    <r>
      <rPr>
        <sz val="10"/>
        <rFont val="Times New Roman"/>
        <family val="1"/>
      </rPr>
      <t>Fire extinguishing agent</t>
    </r>
  </si>
  <si>
    <r>
      <rPr>
        <sz val="10"/>
        <rFont val="Times New Roman"/>
        <family val="1"/>
      </rPr>
      <t>F088</t>
    </r>
  </si>
  <si>
    <r>
      <rPr>
        <sz val="10"/>
        <rFont val="Times New Roman"/>
        <family val="1"/>
      </rPr>
      <t>Flavoring and nutrient</t>
    </r>
  </si>
  <si>
    <r>
      <rPr>
        <sz val="10"/>
        <rFont val="Times New Roman"/>
        <family val="1"/>
      </rPr>
      <t>F089</t>
    </r>
  </si>
  <si>
    <r>
      <rPr>
        <sz val="10"/>
        <rFont val="Times New Roman"/>
        <family val="1"/>
      </rPr>
      <t>Anti-redeposition agent</t>
    </r>
  </si>
  <si>
    <r>
      <rPr>
        <sz val="10"/>
        <rFont val="Times New Roman"/>
        <family val="1"/>
      </rPr>
      <t>F090</t>
    </r>
  </si>
  <si>
    <r>
      <rPr>
        <sz val="10"/>
        <rFont val="Times New Roman"/>
        <family val="1"/>
      </rPr>
      <t>Anti-stain agent</t>
    </r>
  </si>
  <si>
    <r>
      <rPr>
        <sz val="10"/>
        <rFont val="Times New Roman"/>
        <family val="1"/>
      </rPr>
      <t>F091</t>
    </r>
  </si>
  <si>
    <r>
      <rPr>
        <sz val="10"/>
        <rFont val="Times New Roman"/>
        <family val="1"/>
      </rPr>
      <t>Anti-streaking agent</t>
    </r>
  </si>
  <si>
    <r>
      <rPr>
        <sz val="10"/>
        <rFont val="Times New Roman"/>
        <family val="1"/>
      </rPr>
      <t>F092</t>
    </r>
  </si>
  <si>
    <r>
      <rPr>
        <sz val="10"/>
        <rFont val="Times New Roman"/>
        <family val="1"/>
      </rPr>
      <t>Conductive agent</t>
    </r>
  </si>
  <si>
    <r>
      <rPr>
        <sz val="10"/>
        <rFont val="Times New Roman"/>
        <family val="1"/>
      </rPr>
      <t>F093</t>
    </r>
  </si>
  <si>
    <r>
      <rPr>
        <sz val="10"/>
        <rFont val="Times New Roman"/>
        <family val="1"/>
      </rPr>
      <t>Incandescent agent</t>
    </r>
  </si>
  <si>
    <r>
      <rPr>
        <sz val="10"/>
        <rFont val="Times New Roman"/>
        <family val="1"/>
      </rPr>
      <t>F094</t>
    </r>
  </si>
  <si>
    <r>
      <rPr>
        <sz val="10"/>
        <rFont val="Times New Roman"/>
        <family val="1"/>
      </rPr>
      <t>Magnetic element</t>
    </r>
  </si>
  <si>
    <r>
      <rPr>
        <sz val="10"/>
        <rFont val="Times New Roman"/>
        <family val="1"/>
      </rPr>
      <t>F095</t>
    </r>
  </si>
  <si>
    <r>
      <rPr>
        <sz val="10"/>
        <rFont val="Times New Roman"/>
        <family val="1"/>
      </rPr>
      <t>Anti-condensation agent</t>
    </r>
  </si>
  <si>
    <r>
      <rPr>
        <sz val="10"/>
        <rFont val="Times New Roman"/>
        <family val="1"/>
      </rPr>
      <t>F096</t>
    </r>
  </si>
  <si>
    <r>
      <rPr>
        <sz val="10"/>
        <rFont val="Times New Roman"/>
        <family val="1"/>
      </rPr>
      <t>Coalescing agent</t>
    </r>
  </si>
  <si>
    <r>
      <rPr>
        <sz val="10"/>
        <rFont val="Times New Roman"/>
        <family val="1"/>
      </rPr>
      <t>F097</t>
    </r>
  </si>
  <si>
    <r>
      <rPr>
        <sz val="10"/>
        <rFont val="Times New Roman"/>
        <family val="1"/>
      </rPr>
      <t>Film former</t>
    </r>
  </si>
  <si>
    <r>
      <rPr>
        <sz val="10"/>
        <rFont val="Times New Roman"/>
        <family val="1"/>
      </rPr>
      <t>F098</t>
    </r>
  </si>
  <si>
    <r>
      <rPr>
        <sz val="10"/>
        <rFont val="Times New Roman"/>
        <family val="1"/>
      </rPr>
      <t>Demulsifier</t>
    </r>
  </si>
  <si>
    <r>
      <rPr>
        <sz val="10"/>
        <rFont val="Times New Roman"/>
        <family val="1"/>
      </rPr>
      <t>F099</t>
    </r>
  </si>
  <si>
    <r>
      <rPr>
        <sz val="10"/>
        <rFont val="Times New Roman"/>
        <family val="1"/>
      </rPr>
      <t>Stabilizing agent</t>
    </r>
  </si>
  <si>
    <r>
      <rPr>
        <sz val="10"/>
        <rFont val="Times New Roman"/>
        <family val="1"/>
      </rPr>
      <t>F100</t>
    </r>
  </si>
  <si>
    <r>
      <rPr>
        <sz val="10"/>
        <rFont val="Times New Roman"/>
        <family val="1"/>
      </rPr>
      <t>Alloys</t>
    </r>
  </si>
  <si>
    <r>
      <rPr>
        <sz val="10"/>
        <rFont val="Times New Roman"/>
        <family val="1"/>
      </rPr>
      <t>F101</t>
    </r>
  </si>
  <si>
    <r>
      <rPr>
        <sz val="10"/>
        <rFont val="Times New Roman"/>
        <family val="1"/>
      </rPr>
      <t>Density modifier</t>
    </r>
  </si>
  <si>
    <r>
      <rPr>
        <sz val="10"/>
        <rFont val="Times New Roman"/>
        <family val="1"/>
      </rPr>
      <t>F102</t>
    </r>
  </si>
  <si>
    <r>
      <rPr>
        <sz val="10"/>
        <rFont val="Times New Roman"/>
        <family val="1"/>
      </rPr>
      <t>Elasticizer</t>
    </r>
  </si>
  <si>
    <r>
      <rPr>
        <sz val="10"/>
        <rFont val="Times New Roman"/>
        <family val="1"/>
      </rPr>
      <t>F103</t>
    </r>
  </si>
  <si>
    <r>
      <rPr>
        <sz val="10"/>
        <rFont val="Times New Roman"/>
        <family val="1"/>
      </rPr>
      <t>Flow promoter</t>
    </r>
  </si>
  <si>
    <r>
      <rPr>
        <sz val="10"/>
        <rFont val="Times New Roman"/>
        <family val="1"/>
      </rPr>
      <t>F104</t>
    </r>
  </si>
  <si>
    <r>
      <rPr>
        <sz val="10"/>
        <rFont val="Times New Roman"/>
        <family val="1"/>
      </rPr>
      <t>Sizing agent</t>
    </r>
  </si>
  <si>
    <r>
      <rPr>
        <sz val="10"/>
        <rFont val="Times New Roman"/>
        <family val="1"/>
      </rPr>
      <t>F105</t>
    </r>
  </si>
  <si>
    <r>
      <rPr>
        <sz val="10"/>
        <rFont val="Times New Roman"/>
        <family val="1"/>
      </rPr>
      <t>Solubility enhancer</t>
    </r>
  </si>
  <si>
    <r>
      <rPr>
        <sz val="10"/>
        <rFont val="Times New Roman"/>
        <family val="1"/>
      </rPr>
      <t>F106</t>
    </r>
  </si>
  <si>
    <r>
      <rPr>
        <sz val="10"/>
        <rFont val="Times New Roman"/>
        <family val="1"/>
      </rPr>
      <t>Vapor pressure modifiers</t>
    </r>
  </si>
  <si>
    <r>
      <rPr>
        <sz val="10"/>
        <rFont val="Times New Roman"/>
        <family val="1"/>
      </rPr>
      <t>F107</t>
    </r>
  </si>
  <si>
    <r>
      <rPr>
        <sz val="10"/>
        <rFont val="Times New Roman"/>
        <family val="1"/>
      </rPr>
      <t>Embalming agent</t>
    </r>
  </si>
  <si>
    <r>
      <rPr>
        <sz val="10"/>
        <rFont val="Times New Roman"/>
        <family val="1"/>
      </rPr>
      <t>F108</t>
    </r>
  </si>
  <si>
    <r>
      <rPr>
        <sz val="10"/>
        <rFont val="Times New Roman"/>
        <family val="1"/>
      </rPr>
      <t>Heat stabilizer</t>
    </r>
  </si>
  <si>
    <r>
      <rPr>
        <sz val="10"/>
        <rFont val="Times New Roman"/>
        <family val="1"/>
      </rPr>
      <t>F109</t>
    </r>
  </si>
  <si>
    <r>
      <rPr>
        <sz val="10"/>
        <rFont val="Times New Roman"/>
        <family val="1"/>
      </rPr>
      <t>Preservative</t>
    </r>
  </si>
  <si>
    <r>
      <rPr>
        <sz val="10"/>
        <rFont val="Times New Roman"/>
        <family val="1"/>
      </rPr>
      <t>F110</t>
    </r>
  </si>
  <si>
    <r>
      <rPr>
        <sz val="10"/>
        <rFont val="Times New Roman"/>
        <family val="1"/>
      </rPr>
      <t>Anti-caking agent</t>
    </r>
  </si>
  <si>
    <r>
      <rPr>
        <sz val="10"/>
        <rFont val="Times New Roman"/>
        <family val="1"/>
      </rPr>
      <t>F111</t>
    </r>
  </si>
  <si>
    <r>
      <rPr>
        <sz val="10"/>
        <rFont val="Times New Roman"/>
        <family val="1"/>
      </rPr>
      <t>Deflocculant</t>
    </r>
  </si>
  <si>
    <r>
      <rPr>
        <sz val="10"/>
        <rFont val="Times New Roman"/>
        <family val="1"/>
      </rPr>
      <t>F112</t>
    </r>
  </si>
  <si>
    <r>
      <rPr>
        <sz val="10"/>
        <rFont val="Times New Roman"/>
        <family val="1"/>
      </rPr>
      <t>Dust suppressant</t>
    </r>
  </si>
  <si>
    <r>
      <rPr>
        <sz val="10"/>
        <rFont val="Times New Roman"/>
        <family val="1"/>
      </rPr>
      <t>F113</t>
    </r>
  </si>
  <si>
    <r>
      <rPr>
        <sz val="10"/>
        <rFont val="Times New Roman"/>
        <family val="1"/>
      </rPr>
      <t>Impregnation agent</t>
    </r>
  </si>
  <si>
    <r>
      <rPr>
        <sz val="10"/>
        <rFont val="Times New Roman"/>
        <family val="1"/>
      </rPr>
      <t>F114</t>
    </r>
  </si>
  <si>
    <r>
      <rPr>
        <sz val="10"/>
        <rFont val="Times New Roman"/>
        <family val="1"/>
      </rPr>
      <t>Leaching agent</t>
    </r>
  </si>
  <si>
    <r>
      <rPr>
        <sz val="10"/>
        <rFont val="Times New Roman"/>
        <family val="1"/>
      </rPr>
      <t>F115</t>
    </r>
  </si>
  <si>
    <r>
      <rPr>
        <sz val="10"/>
        <rFont val="Times New Roman"/>
        <family val="1"/>
      </rPr>
      <t>Tracer</t>
    </r>
  </si>
  <si>
    <r>
      <rPr>
        <sz val="10"/>
        <rFont val="Times New Roman"/>
        <family val="1"/>
      </rPr>
      <t>F116</t>
    </r>
  </si>
  <si>
    <r>
      <rPr>
        <sz val="10"/>
        <rFont val="Times New Roman"/>
        <family val="1"/>
      </rPr>
      <t>X-ray absorber</t>
    </r>
  </si>
  <si>
    <r>
      <rPr>
        <sz val="10"/>
        <rFont val="Times New Roman"/>
        <family val="1"/>
      </rPr>
      <t>F999</t>
    </r>
  </si>
  <si>
    <r>
      <t>TRI Section</t>
    </r>
    <r>
      <rPr>
        <sz val="10"/>
        <color rgb="FF000000"/>
        <rFont val="Times New Roman"/>
        <family val="1"/>
      </rPr>
      <t> </t>
    </r>
  </si>
  <si>
    <r>
      <t>TRI Description</t>
    </r>
    <r>
      <rPr>
        <sz val="10"/>
        <color rgb="FF000000"/>
        <rFont val="Times New Roman"/>
        <family val="1"/>
      </rPr>
      <t> </t>
    </r>
  </si>
  <si>
    <r>
      <t>TRI Sub-Use Code</t>
    </r>
    <r>
      <rPr>
        <sz val="10"/>
        <color rgb="FF000000"/>
        <rFont val="Times New Roman"/>
        <family val="1"/>
      </rPr>
      <t> </t>
    </r>
  </si>
  <si>
    <r>
      <t>TRI Sub-Use Code Name</t>
    </r>
    <r>
      <rPr>
        <sz val="10"/>
        <color rgb="FF000000"/>
        <rFont val="Times New Roman"/>
        <family val="1"/>
      </rPr>
      <t> </t>
    </r>
  </si>
  <si>
    <r>
      <t>2016 CDR Code</t>
    </r>
    <r>
      <rPr>
        <sz val="10"/>
        <color rgb="FF000000"/>
        <rFont val="Times New Roman"/>
        <family val="1"/>
      </rPr>
      <t> </t>
    </r>
  </si>
  <si>
    <r>
      <t>2016 CDR Code Description</t>
    </r>
    <r>
      <rPr>
        <sz val="10"/>
        <color rgb="FF000000"/>
        <rFont val="Times New Roman"/>
        <family val="1"/>
      </rPr>
      <t> </t>
    </r>
  </si>
  <si>
    <r>
      <t>2020 CDR Code</t>
    </r>
    <r>
      <rPr>
        <sz val="10"/>
        <color rgb="FF000000"/>
        <rFont val="Times New Roman"/>
        <family val="1"/>
      </rPr>
      <t> </t>
    </r>
  </si>
  <si>
    <r>
      <t>2020 CDR Code Description</t>
    </r>
    <r>
      <rPr>
        <sz val="10"/>
        <color rgb="FF000000"/>
        <rFont val="Times New Roman"/>
        <family val="1"/>
      </rPr>
      <t> </t>
    </r>
  </si>
  <si>
    <t>3.1.a </t>
  </si>
  <si>
    <t>Manufacture: Produce </t>
  </si>
  <si>
    <t>  </t>
  </si>
  <si>
    <t>3.1.b </t>
  </si>
  <si>
    <t>Manufacture: Import </t>
  </si>
  <si>
    <t>3.1.c </t>
  </si>
  <si>
    <t>Manufacture: For on-site use/processing </t>
  </si>
  <si>
    <t>3.1.d </t>
  </si>
  <si>
    <t>Manufacture: For sale/distribution </t>
  </si>
  <si>
    <t>3.1.e </t>
  </si>
  <si>
    <t>Manufacture: As a byproduct </t>
  </si>
  <si>
    <t>3.1.f </t>
  </si>
  <si>
    <t>Manufacture: As an impurity </t>
  </si>
  <si>
    <t>3.2.a </t>
  </si>
  <si>
    <t>Processing: As a reactant </t>
  </si>
  <si>
    <t>PC </t>
  </si>
  <si>
    <t>Processing as a reactant </t>
  </si>
  <si>
    <t>P101 </t>
  </si>
  <si>
    <t>Feedstocks </t>
  </si>
  <si>
    <t>U015 </t>
  </si>
  <si>
    <t>Intermediates </t>
  </si>
  <si>
    <t>F037 </t>
  </si>
  <si>
    <t>Intermediate </t>
  </si>
  <si>
    <t>F038 </t>
  </si>
  <si>
    <t>Monomers </t>
  </si>
  <si>
    <t>U024 </t>
  </si>
  <si>
    <t>Process Regulators </t>
  </si>
  <si>
    <t>F054 </t>
  </si>
  <si>
    <t>Catalyst </t>
  </si>
  <si>
    <t>F055 </t>
  </si>
  <si>
    <t>Chain transfer agent </t>
  </si>
  <si>
    <t>F056 </t>
  </si>
  <si>
    <t>Chemical reaction regulator </t>
  </si>
  <si>
    <t>F057 </t>
  </si>
  <si>
    <t>Crystal growth modifiers (nucleating agents) </t>
  </si>
  <si>
    <t>F058 </t>
  </si>
  <si>
    <t>Polymerization promoter </t>
  </si>
  <si>
    <t>F059 </t>
  </si>
  <si>
    <t>Terminator/Blocker </t>
  </si>
  <si>
    <t>P102 </t>
  </si>
  <si>
    <t>Raw Materials </t>
  </si>
  <si>
    <t>P103 </t>
  </si>
  <si>
    <t>P104 </t>
  </si>
  <si>
    <t>Initiators </t>
  </si>
  <si>
    <t>P199 </t>
  </si>
  <si>
    <t>Other </t>
  </si>
  <si>
    <t>U002 </t>
  </si>
  <si>
    <t>Adhesives and Sealant Chemicals </t>
  </si>
  <si>
    <t>F003 </t>
  </si>
  <si>
    <t>Adhesion/cohesion promoter </t>
  </si>
  <si>
    <t>F004 </t>
  </si>
  <si>
    <t>Binder </t>
  </si>
  <si>
    <t>F005 </t>
  </si>
  <si>
    <t>Flux agent </t>
  </si>
  <si>
    <t>F006 </t>
  </si>
  <si>
    <t>Sealant (barrier) </t>
  </si>
  <si>
    <t>U008 </t>
  </si>
  <si>
    <t>Dyes </t>
  </si>
  <si>
    <t>F019 </t>
  </si>
  <si>
    <t>Dye </t>
  </si>
  <si>
    <t>F020 </t>
  </si>
  <si>
    <t>Fixing agent (mordant) </t>
  </si>
  <si>
    <t>U011 </t>
  </si>
  <si>
    <t>Flame retardants </t>
  </si>
  <si>
    <t>F029 </t>
  </si>
  <si>
    <t>Flame retardant </t>
  </si>
  <si>
    <t>U016 </t>
  </si>
  <si>
    <t>Ion exchange agents </t>
  </si>
  <si>
    <t>F039 </t>
  </si>
  <si>
    <t>Ion exchange agent </t>
  </si>
  <si>
    <t>U019 </t>
  </si>
  <si>
    <t>Oxidizing/reducing agent </t>
  </si>
  <si>
    <t>F044 </t>
  </si>
  <si>
    <t>Oxidizing agent </t>
  </si>
  <si>
    <t>F045 </t>
  </si>
  <si>
    <t>Reducing agent </t>
  </si>
  <si>
    <t>U999 </t>
  </si>
  <si>
    <t>Other (specify) </t>
  </si>
  <si>
    <t>F999 </t>
  </si>
  <si>
    <t>3.2.b </t>
  </si>
  <si>
    <t>Processing: As a formulation component </t>
  </si>
  <si>
    <t>PF </t>
  </si>
  <si>
    <t>Processing-incorporation into formulation, mixture, or reaction product </t>
  </si>
  <si>
    <t>P201 </t>
  </si>
  <si>
    <t>Additives </t>
  </si>
  <si>
    <t>F010 </t>
  </si>
  <si>
    <t>Drier </t>
  </si>
  <si>
    <t>F011 </t>
  </si>
  <si>
    <t>Humectant </t>
  </si>
  <si>
    <t>F016 </t>
  </si>
  <si>
    <t>Brightener </t>
  </si>
  <si>
    <t>U007 </t>
  </si>
  <si>
    <t>Corrosion inhibitors and antiscaling agents </t>
  </si>
  <si>
    <t>F017 </t>
  </si>
  <si>
    <t>Anti-scaling agent </t>
  </si>
  <si>
    <t>F018 </t>
  </si>
  <si>
    <t>Corrosion inhibitor </t>
  </si>
  <si>
    <t>U009 </t>
  </si>
  <si>
    <t>Fillers </t>
  </si>
  <si>
    <t>F021 </t>
  </si>
  <si>
    <t>Hardener </t>
  </si>
  <si>
    <t>F022 </t>
  </si>
  <si>
    <t>Filler </t>
  </si>
  <si>
    <t>U010 </t>
  </si>
  <si>
    <t>Finishing agents </t>
  </si>
  <si>
    <t>F023 </t>
  </si>
  <si>
    <t>Anti-static agent </t>
  </si>
  <si>
    <t>F024 </t>
  </si>
  <si>
    <t>Softener and conditioner </t>
  </si>
  <si>
    <t>F025 </t>
  </si>
  <si>
    <t>Swelling agent </t>
  </si>
  <si>
    <t>F026 </t>
  </si>
  <si>
    <t>Tanning agents not otherwise specified </t>
  </si>
  <si>
    <t>F027 </t>
  </si>
  <si>
    <t>Waterproofing agent </t>
  </si>
  <si>
    <t>F028 </t>
  </si>
  <si>
    <t>Wrinkle resisting agent </t>
  </si>
  <si>
    <t>U012 </t>
  </si>
  <si>
    <t>Fuels and fuel additives </t>
  </si>
  <si>
    <t>F030 </t>
  </si>
  <si>
    <t>Fuel agents </t>
  </si>
  <si>
    <t>U017 </t>
  </si>
  <si>
    <t>Lubricants and lubricant additives </t>
  </si>
  <si>
    <t>F040 </t>
  </si>
  <si>
    <t>Anti-slip agent </t>
  </si>
  <si>
    <t>F041 </t>
  </si>
  <si>
    <t>Lubricating agent </t>
  </si>
  <si>
    <t>U018 </t>
  </si>
  <si>
    <t>Odor agents </t>
  </si>
  <si>
    <t>F042 </t>
  </si>
  <si>
    <t>Deodorizer </t>
  </si>
  <si>
    <t>F043 </t>
  </si>
  <si>
    <t>Fragrance </t>
  </si>
  <si>
    <t>U022 </t>
  </si>
  <si>
    <t>Plasticizers </t>
  </si>
  <si>
    <t>F052 </t>
  </si>
  <si>
    <t>Plasticizer </t>
  </si>
  <si>
    <t>U020 </t>
  </si>
  <si>
    <t>Photosensitive chemicals </t>
  </si>
  <si>
    <t>F046 </t>
  </si>
  <si>
    <t>Photosensitive agent </t>
  </si>
  <si>
    <t>F047 </t>
  </si>
  <si>
    <t>Photosensitizers </t>
  </si>
  <si>
    <t>F048 </t>
  </si>
  <si>
    <t>Semiconductor and photovoltaic agent </t>
  </si>
  <si>
    <t>F049 </t>
  </si>
  <si>
    <t>UV stabilizer </t>
  </si>
  <si>
    <t>F050 </t>
  </si>
  <si>
    <t>Opacifer </t>
  </si>
  <si>
    <t>U027 </t>
  </si>
  <si>
    <t>Propellants and blowing agents </t>
  </si>
  <si>
    <t>F066 </t>
  </si>
  <si>
    <t>Energy Releasers (explosives, motive propellant) </t>
  </si>
  <si>
    <t>F067 </t>
  </si>
  <si>
    <t>Foamant </t>
  </si>
  <si>
    <t>F068 </t>
  </si>
  <si>
    <t>Propellants, non-motive (blowing agents) </t>
  </si>
  <si>
    <t>U034 </t>
  </si>
  <si>
    <t>Paint additives and coating additives not described by other codes </t>
  </si>
  <si>
    <t>F081 </t>
  </si>
  <si>
    <t>Dispersing agent </t>
  </si>
  <si>
    <t>F082 </t>
  </si>
  <si>
    <t>Freeze-thaw additive </t>
  </si>
  <si>
    <t>F083 </t>
  </si>
  <si>
    <t>Surface modifier </t>
  </si>
  <si>
    <t>F084 </t>
  </si>
  <si>
    <t>Wetting agent (non-aqueous) </t>
  </si>
  <si>
    <t>F089 </t>
  </si>
  <si>
    <t>Anti-redeposition agent </t>
  </si>
  <si>
    <t>F090 </t>
  </si>
  <si>
    <t>Anti-stain agent </t>
  </si>
  <si>
    <t>F091 </t>
  </si>
  <si>
    <t>Anti-streaking agent </t>
  </si>
  <si>
    <t>F095 </t>
  </si>
  <si>
    <t>Anti-condensation agent </t>
  </si>
  <si>
    <t>F097 </t>
  </si>
  <si>
    <t>Film former </t>
  </si>
  <si>
    <t>F099 </t>
  </si>
  <si>
    <t>Stabilizing agent </t>
  </si>
  <si>
    <t>F101 </t>
  </si>
  <si>
    <t>Density modifier </t>
  </si>
  <si>
    <t>F102 </t>
  </si>
  <si>
    <t>Elasticizer </t>
  </si>
  <si>
    <t>F104 </t>
  </si>
  <si>
    <t>Sizing agent </t>
  </si>
  <si>
    <t>F105 </t>
  </si>
  <si>
    <t>Solubility enhancer </t>
  </si>
  <si>
    <t>F106 </t>
  </si>
  <si>
    <t>Vapor pressure modifiers </t>
  </si>
  <si>
    <t>P202 </t>
  </si>
  <si>
    <t>U021 </t>
  </si>
  <si>
    <t>Pigments </t>
  </si>
  <si>
    <t>F051 </t>
  </si>
  <si>
    <t>Pigment </t>
  </si>
  <si>
    <t>P203 </t>
  </si>
  <si>
    <t>Reaction Diluents </t>
  </si>
  <si>
    <t>U030 </t>
  </si>
  <si>
    <t>Solvents (which become part of product formulation or mixture) </t>
  </si>
  <si>
    <t>F074 </t>
  </si>
  <si>
    <t>Diluent </t>
  </si>
  <si>
    <t>U032 </t>
  </si>
  <si>
    <t>Viscosity adjustors </t>
  </si>
  <si>
    <t>F079 </t>
  </si>
  <si>
    <t>Viscosity modifiers </t>
  </si>
  <si>
    <t>P204 </t>
  </si>
  <si>
    <t>P205 </t>
  </si>
  <si>
    <t>Solvents </t>
  </si>
  <si>
    <t>F075 </t>
  </si>
  <si>
    <t>Solvent </t>
  </si>
  <si>
    <t>P206 </t>
  </si>
  <si>
    <t>Inhibitors </t>
  </si>
  <si>
    <t>P207 </t>
  </si>
  <si>
    <t>Emulsifiers </t>
  </si>
  <si>
    <t>U031 </t>
  </si>
  <si>
    <t>Surface active agents </t>
  </si>
  <si>
    <t>F077 </t>
  </si>
  <si>
    <t>Emulsifier </t>
  </si>
  <si>
    <t>P208 </t>
  </si>
  <si>
    <t>Surfactants </t>
  </si>
  <si>
    <t>F076 </t>
  </si>
  <si>
    <t>Surfactant (surface active agent) </t>
  </si>
  <si>
    <t>P209 </t>
  </si>
  <si>
    <t>Lubricants </t>
  </si>
  <si>
    <t>P210 </t>
  </si>
  <si>
    <t>Flame Retardants </t>
  </si>
  <si>
    <t>P211 </t>
  </si>
  <si>
    <t>Rheological Modifiers  </t>
  </si>
  <si>
    <t>F078 </t>
  </si>
  <si>
    <t>Thickening agent </t>
  </si>
  <si>
    <t>P299 </t>
  </si>
  <si>
    <t>U004 </t>
  </si>
  <si>
    <t>Agricultural Chemicals (non-pesticidal) </t>
  </si>
  <si>
    <t>F012 </t>
  </si>
  <si>
    <t>Soil amendments (fertilizers) </t>
  </si>
  <si>
    <t>U005 </t>
  </si>
  <si>
    <t>Anti-Adhesive Agents </t>
  </si>
  <si>
    <t>F013 </t>
  </si>
  <si>
    <t>Anti-adhesive/cohesive </t>
  </si>
  <si>
    <t>F086 </t>
  </si>
  <si>
    <t>Explosion inhibitor </t>
  </si>
  <si>
    <t>F087 </t>
  </si>
  <si>
    <t>Fire extinguishing agent </t>
  </si>
  <si>
    <t>F088 </t>
  </si>
  <si>
    <t>Flavoring and nutrient </t>
  </si>
  <si>
    <t>F092 </t>
  </si>
  <si>
    <t>Conductive agent </t>
  </si>
  <si>
    <t>F093 </t>
  </si>
  <si>
    <t>Incandescent agent </t>
  </si>
  <si>
    <t>F094 </t>
  </si>
  <si>
    <t>Magnetic element </t>
  </si>
  <si>
    <t>F096 </t>
  </si>
  <si>
    <t>Coalescing agent </t>
  </si>
  <si>
    <t>F098 </t>
  </si>
  <si>
    <t>Demulsifier </t>
  </si>
  <si>
    <t>F100 </t>
  </si>
  <si>
    <t>Alloys </t>
  </si>
  <si>
    <t>F103 </t>
  </si>
  <si>
    <t>Flow promoter </t>
  </si>
  <si>
    <t>F107 </t>
  </si>
  <si>
    <t>Embalming agent </t>
  </si>
  <si>
    <t>F108 </t>
  </si>
  <si>
    <t>Heat stabilizer </t>
  </si>
  <si>
    <t>F109 </t>
  </si>
  <si>
    <t>Preservative </t>
  </si>
  <si>
    <t>F110 </t>
  </si>
  <si>
    <t>Anti-caking agent </t>
  </si>
  <si>
    <t>F112 </t>
  </si>
  <si>
    <t>Dust suppressant </t>
  </si>
  <si>
    <t>F113 </t>
  </si>
  <si>
    <t>Impregnation agent </t>
  </si>
  <si>
    <t>F114 </t>
  </si>
  <si>
    <t>Leaching agent </t>
  </si>
  <si>
    <t>F116 </t>
  </si>
  <si>
    <t>X-ray absorber </t>
  </si>
  <si>
    <t>3.2.c </t>
  </si>
  <si>
    <t>Processing: As an article component </t>
  </si>
  <si>
    <t>PA </t>
  </si>
  <si>
    <t>Processing-incoporation into article </t>
  </si>
  <si>
    <t>3.2.d </t>
  </si>
  <si>
    <t>Processing: Repackaging </t>
  </si>
  <si>
    <t>PK </t>
  </si>
  <si>
    <t>Processing-repackaging </t>
  </si>
  <si>
    <t>3.2.e </t>
  </si>
  <si>
    <t>Processing: As an impurity </t>
  </si>
  <si>
    <t>3.2.f </t>
  </si>
  <si>
    <t>Processing: Recycling  </t>
  </si>
  <si>
    <t>3.3.a </t>
  </si>
  <si>
    <t>Otherwise Use: As a chemical processing aid </t>
  </si>
  <si>
    <t>U </t>
  </si>
  <si>
    <t>Use-nonincoporative Activities </t>
  </si>
  <si>
    <t>Z101 </t>
  </si>
  <si>
    <t>Process Solvents </t>
  </si>
  <si>
    <t>U025 </t>
  </si>
  <si>
    <t>Processing aids, specific to petroleum production </t>
  </si>
  <si>
    <t>F060 </t>
  </si>
  <si>
    <t>U026 </t>
  </si>
  <si>
    <t>Processing aids, not otherwise listed </t>
  </si>
  <si>
    <t>F065 </t>
  </si>
  <si>
    <t>Processing aids not otherwise specified </t>
  </si>
  <si>
    <t>Z102 </t>
  </si>
  <si>
    <t>Catalysts </t>
  </si>
  <si>
    <t>Z103 </t>
  </si>
  <si>
    <t>Z104 </t>
  </si>
  <si>
    <t>Z105 </t>
  </si>
  <si>
    <t>Reaction Terminators </t>
  </si>
  <si>
    <t>Z106 </t>
  </si>
  <si>
    <t>Solution Buffers </t>
  </si>
  <si>
    <t>F064 </t>
  </si>
  <si>
    <t>pH regulating agent </t>
  </si>
  <si>
    <t>Z199 </t>
  </si>
  <si>
    <t>U003 </t>
  </si>
  <si>
    <t>Adsorbents and Absorbents </t>
  </si>
  <si>
    <t>F007 </t>
  </si>
  <si>
    <t>Absorbent </t>
  </si>
  <si>
    <t>F008 </t>
  </si>
  <si>
    <t>Adsorbent </t>
  </si>
  <si>
    <t>F009 </t>
  </si>
  <si>
    <t>Dehydrating agent (desiccant) </t>
  </si>
  <si>
    <t>U006 </t>
  </si>
  <si>
    <t>Bleaching agents </t>
  </si>
  <si>
    <t>F015 </t>
  </si>
  <si>
    <t>Bleaching agent </t>
  </si>
  <si>
    <t>F061 </t>
  </si>
  <si>
    <t>Antioxidant </t>
  </si>
  <si>
    <t>F062 </t>
  </si>
  <si>
    <t>Chelating agent </t>
  </si>
  <si>
    <t>F063 </t>
  </si>
  <si>
    <t>Defoamer </t>
  </si>
  <si>
    <t>U028 </t>
  </si>
  <si>
    <t>Solid separation agents </t>
  </si>
  <si>
    <t>F069 </t>
  </si>
  <si>
    <t>Cloud-point depressant </t>
  </si>
  <si>
    <t>F070 </t>
  </si>
  <si>
    <t>Flocculating agent </t>
  </si>
  <si>
    <t>F071 </t>
  </si>
  <si>
    <t>Flotation agent </t>
  </si>
  <si>
    <t>F072 </t>
  </si>
  <si>
    <t>Solids separation (precipitating) agent, not otherwise specified </t>
  </si>
  <si>
    <t>F111 </t>
  </si>
  <si>
    <t>Deflocculant </t>
  </si>
  <si>
    <t>F115 </t>
  </si>
  <si>
    <t>Tracer </t>
  </si>
  <si>
    <t>3.3.b </t>
  </si>
  <si>
    <t>Otherwise Use: As a manufacturing aid </t>
  </si>
  <si>
    <t>Z201 </t>
  </si>
  <si>
    <t>Process Lubricants </t>
  </si>
  <si>
    <t>Z202 </t>
  </si>
  <si>
    <t>Metalworking Fluids </t>
  </si>
  <si>
    <t>U014 </t>
  </si>
  <si>
    <t>Functional fluids (open systems) </t>
  </si>
  <si>
    <t>F036 </t>
  </si>
  <si>
    <t>Anti-freeze agent </t>
  </si>
  <si>
    <t>Z203 </t>
  </si>
  <si>
    <t>Coolants </t>
  </si>
  <si>
    <t>U013 </t>
  </si>
  <si>
    <t>Functional fluids (closed systems) </t>
  </si>
  <si>
    <t>F032 </t>
  </si>
  <si>
    <t>Heat transferring agent </t>
  </si>
  <si>
    <t>Z204 </t>
  </si>
  <si>
    <t>Refrigerants </t>
  </si>
  <si>
    <t>F035 </t>
  </si>
  <si>
    <t>Z205 </t>
  </si>
  <si>
    <t>Hydraulic Fluids </t>
  </si>
  <si>
    <t>F033 </t>
  </si>
  <si>
    <t>Hydraulic fluids </t>
  </si>
  <si>
    <t>Z299 </t>
  </si>
  <si>
    <t>F034 </t>
  </si>
  <si>
    <t>Insulators </t>
  </si>
  <si>
    <t>U023 </t>
  </si>
  <si>
    <t>Plating agents and surface treating agents </t>
  </si>
  <si>
    <t>F053 </t>
  </si>
  <si>
    <t>Plating agent </t>
  </si>
  <si>
    <t>3.3.c </t>
  </si>
  <si>
    <t>Otherwise Use: Ancillary or other use </t>
  </si>
  <si>
    <t>Z301 </t>
  </si>
  <si>
    <t>Cleaner </t>
  </si>
  <si>
    <t>U029 </t>
  </si>
  <si>
    <t>Solvents (for cleaning or degreasing) </t>
  </si>
  <si>
    <t>F073 </t>
  </si>
  <si>
    <t>Cleaning agent </t>
  </si>
  <si>
    <t>Z302 </t>
  </si>
  <si>
    <t>Degreaser </t>
  </si>
  <si>
    <t>Z303 </t>
  </si>
  <si>
    <t>Lubricant </t>
  </si>
  <si>
    <t>Z304 </t>
  </si>
  <si>
    <t>Fuel </t>
  </si>
  <si>
    <t>F031 </t>
  </si>
  <si>
    <t>Z305 </t>
  </si>
  <si>
    <t>Flame Retardant </t>
  </si>
  <si>
    <t>Z306 </t>
  </si>
  <si>
    <t>Waste Treatment </t>
  </si>
  <si>
    <t>Z307 </t>
  </si>
  <si>
    <t>Water Treatment </t>
  </si>
  <si>
    <t>Z308 </t>
  </si>
  <si>
    <t>Construction Materials </t>
  </si>
  <si>
    <t>U001 </t>
  </si>
  <si>
    <t>Abrasives </t>
  </si>
  <si>
    <t>F001 </t>
  </si>
  <si>
    <t>F014 </t>
  </si>
  <si>
    <t>Dusting agent </t>
  </si>
  <si>
    <t>Propellants and foaming agents </t>
  </si>
  <si>
    <t>Z399 </t>
  </si>
  <si>
    <t>F002 </t>
  </si>
  <si>
    <t>Etching agent </t>
  </si>
  <si>
    <t>U033 </t>
  </si>
  <si>
    <t>Laboratory Chemicals </t>
  </si>
  <si>
    <t>F080 </t>
  </si>
  <si>
    <t>Laboratory chemicals </t>
  </si>
  <si>
    <t>F085 </t>
  </si>
  <si>
    <t>Aerating and deaerating agents </t>
  </si>
  <si>
    <t>NAICS</t>
  </si>
  <si>
    <t>IS Code</t>
  </si>
  <si>
    <t>IS Title</t>
  </si>
  <si>
    <t>IS1</t>
  </si>
  <si>
    <t>Agriculture, Forestry, Fishing and Hunting</t>
  </si>
  <si>
    <t>IS2</t>
  </si>
  <si>
    <t>Oil and Gas Drilling, Extraction, and Support Activities</t>
  </si>
  <si>
    <t>IS3</t>
  </si>
  <si>
    <t>Mining (except Oil and Gas) and Support Activities</t>
  </si>
  <si>
    <t>IS4</t>
  </si>
  <si>
    <t>Utilities</t>
  </si>
  <si>
    <t>IS5</t>
  </si>
  <si>
    <t>Construction</t>
  </si>
  <si>
    <t>IS6</t>
  </si>
  <si>
    <t>Food, beverage, and tobacco product manufacturing</t>
  </si>
  <si>
    <t>IS7</t>
  </si>
  <si>
    <t>Textiles, apparel, and leather manufacturing</t>
  </si>
  <si>
    <t>IS8</t>
  </si>
  <si>
    <t>Wood Product Manufacturing</t>
  </si>
  <si>
    <t>IS9</t>
  </si>
  <si>
    <t>Paper Manufacturing</t>
  </si>
  <si>
    <t>IS10</t>
  </si>
  <si>
    <t>Printing and Related Support Activities</t>
  </si>
  <si>
    <t>IS11</t>
  </si>
  <si>
    <t>Petroleum Refineries</t>
  </si>
  <si>
    <t>IS12</t>
  </si>
  <si>
    <t>Asphalt Paving, Roofing, and Coating Materials Manufacturing</t>
  </si>
  <si>
    <t>IS13</t>
  </si>
  <si>
    <t>IS14</t>
  </si>
  <si>
    <t>All Other Petroleum and Coal Products Manufacturing</t>
  </si>
  <si>
    <t>IS15</t>
  </si>
  <si>
    <t>Petrochemical Manufacturing</t>
  </si>
  <si>
    <t>IS16</t>
  </si>
  <si>
    <t>Industrial Gas Manufacturing</t>
  </si>
  <si>
    <t>IS17</t>
  </si>
  <si>
    <t>Synthetic Dye and Pigment Manufacturing</t>
  </si>
  <si>
    <t>IS18</t>
  </si>
  <si>
    <t>Carbon Black Manufacturing</t>
  </si>
  <si>
    <t>IS19</t>
  </si>
  <si>
    <t>All Other Basic Inorganic Chemical Manufacturing</t>
  </si>
  <si>
    <t>IS20</t>
  </si>
  <si>
    <t>Cyclic Crude and Intermediate Manufacturing</t>
  </si>
  <si>
    <t>IS21</t>
  </si>
  <si>
    <t>All Other Basic Organic Chemical Manufacturing</t>
  </si>
  <si>
    <t>IS22</t>
  </si>
  <si>
    <t>Plastic Material and Resin Manufacturing</t>
  </si>
  <si>
    <t>IS23</t>
  </si>
  <si>
    <t>Synthetic Rubber Manufacturing</t>
  </si>
  <si>
    <t>IS24</t>
  </si>
  <si>
    <t>Organic Fiber Manufacturing</t>
  </si>
  <si>
    <t>IS25</t>
  </si>
  <si>
    <t>Pesticide, Fertilizer, and Other Agricultural Chemical Manufacturing</t>
  </si>
  <si>
    <t>IS26</t>
  </si>
  <si>
    <t>Pharmaceutical and Medicine Manufacturing</t>
  </si>
  <si>
    <t>IS27</t>
  </si>
  <si>
    <t>Paint and Coating Manufacturing</t>
  </si>
  <si>
    <t>IS28</t>
  </si>
  <si>
    <t>Adhesive Manufacturing</t>
  </si>
  <si>
    <t>IS29</t>
  </si>
  <si>
    <t>Soap, Cleaning Compound, and Toilet Preparation Manufacturing</t>
  </si>
  <si>
    <t>IS30</t>
  </si>
  <si>
    <t>Printing Ink Manufacturing</t>
  </si>
  <si>
    <t>IS31</t>
  </si>
  <si>
    <t>Explosives Manufacturing</t>
  </si>
  <si>
    <t>IS32</t>
  </si>
  <si>
    <t>Custom Compounding of Purchased Resin</t>
  </si>
  <si>
    <t>IS33</t>
  </si>
  <si>
    <t>Photographic Film Paper, Plate, and Chemical Manufacturing</t>
  </si>
  <si>
    <t>IS34</t>
  </si>
  <si>
    <t>All Other Chemical Product and Preparation Manufacturing</t>
  </si>
  <si>
    <t>IS35</t>
  </si>
  <si>
    <t>Plastics Product Manufacturing</t>
  </si>
  <si>
    <t>IS36</t>
  </si>
  <si>
    <t>Rubber Product Manufacturing</t>
  </si>
  <si>
    <t>IS37</t>
  </si>
  <si>
    <t>Nonmetallic Mineral Product Manufacturing (includes clay, glass, cement, concrete, lime, gypsum, and other nonmetallic mineral product manufacturing)</t>
  </si>
  <si>
    <t>IS38</t>
  </si>
  <si>
    <t>Primary Metal Manufacturing</t>
  </si>
  <si>
    <t>IS39</t>
  </si>
  <si>
    <t>Fabricated Metal Product Manufacturing</t>
  </si>
  <si>
    <t>IS40</t>
  </si>
  <si>
    <t>Machinery Manufacturing</t>
  </si>
  <si>
    <t>IS41</t>
  </si>
  <si>
    <t>Computer and Electronic Product Manufacturing</t>
  </si>
  <si>
    <t>IS42</t>
  </si>
  <si>
    <t>Electrical Equipment, Appliance, and Component Manufacturing</t>
  </si>
  <si>
    <t>IS43</t>
  </si>
  <si>
    <t>Transportation Equipment Manufacturing</t>
  </si>
  <si>
    <t>IS44</t>
  </si>
  <si>
    <t>Furniture and Related Product Manufacturing</t>
  </si>
  <si>
    <t>IS45</t>
  </si>
  <si>
    <t>Miscellaneous Manufacturing</t>
  </si>
  <si>
    <t>IS46</t>
  </si>
  <si>
    <t>Wholesale and Retail Trade</t>
  </si>
  <si>
    <t>IS47</t>
  </si>
  <si>
    <t>Services</t>
  </si>
  <si>
    <t>IS48</t>
  </si>
  <si>
    <t>Other (requires additional information)</t>
  </si>
  <si>
    <t>Primary NAICS/SIC Code</t>
  </si>
  <si>
    <t>CDR IS Code</t>
  </si>
  <si>
    <t>CDR Industry Sector Description</t>
  </si>
  <si>
    <t>IS15-IS21</t>
  </si>
  <si>
    <t>Multiple</t>
  </si>
  <si>
    <t>IS30-IS34</t>
  </si>
  <si>
    <t>Nonmetallic Mineral Product Manufacturing (includes clay, glass, cement, concrete,
lime, gypsum, and other nonmetallic mineral product manufacturing)</t>
  </si>
  <si>
    <t>IS22-IS23</t>
  </si>
  <si>
    <t>Plastic Material and Resin Manufacturing/Synthetic Rubber Manufacturing</t>
  </si>
  <si>
    <t>2017 NAICS U.S. Matched to 2022 NAICS U.S. (Full Concordance)</t>
  </si>
  <si>
    <t>(Note:  2022 NAICS codes in bold indicate pieces of the 2022 industry came from more than one 2017 NAICS industry; 2017 NAICS codes in italics indicate the 2017 industry split to two or more 2022 NAICS industries.)</t>
  </si>
  <si>
    <t>2017 NAICS Code</t>
  </si>
  <si>
    <r>
      <t>2017 NAICS Title
(</t>
    </r>
    <r>
      <rPr>
        <b/>
        <i/>
        <sz val="10"/>
        <rFont val="Arial"/>
        <family val="2"/>
      </rPr>
      <t xml:space="preserve">and specific piece of the 2017 industry that is contained in the 2022 industry) </t>
    </r>
  </si>
  <si>
    <t>2022 NAICS Code</t>
  </si>
  <si>
    <t>2022 NAICS Title</t>
  </si>
  <si>
    <t>Soybean Farming</t>
  </si>
  <si>
    <t>Oilseed (except Soybean) Farming</t>
  </si>
  <si>
    <t>Dry Pea and Bean Farming</t>
  </si>
  <si>
    <t>Wheat Farming</t>
  </si>
  <si>
    <t>Corn Farming</t>
  </si>
  <si>
    <t>Rice Farming</t>
  </si>
  <si>
    <t>Oilseed and Grain Combination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</si>
  <si>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</si>
  <si>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</si>
  <si>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</si>
  <si>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</si>
  <si>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</si>
  <si>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</si>
  <si>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</si>
  <si>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</si>
  <si>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</si>
  <si>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Tree Nut Farming</t>
  </si>
  <si>
    <t>Fruit and Tree Nut Combination Farming</t>
  </si>
  <si>
    <t>Other Noncitrus Fruit Farming</t>
  </si>
  <si>
    <t>Mushroom Production</t>
  </si>
  <si>
    <t>Other Food Crops Grown Under Cover</t>
  </si>
  <si>
    <t>Nursery and Tree Production</t>
  </si>
  <si>
    <t>Floriculture Production</t>
  </si>
  <si>
    <t>Tobacco Farming</t>
  </si>
  <si>
    <t>Cotton Farming</t>
  </si>
  <si>
    <t>Sugarcane Farming</t>
  </si>
  <si>
    <t>Hay Farming</t>
  </si>
  <si>
    <t>Sugar Beet Farming</t>
  </si>
  <si>
    <t>Peanut Farming</t>
  </si>
  <si>
    <t>All Other Miscellaneous Crop Farming</t>
  </si>
  <si>
    <t>Beef Cattle Ranching and Farming</t>
  </si>
  <si>
    <t>Cattle Feedlots</t>
  </si>
  <si>
    <t>Dairy Cattle and Milk Production</t>
  </si>
  <si>
    <t>Dual-Purpose Cattle Ranching and Farming</t>
  </si>
  <si>
    <t>Hog and Pig Farming</t>
  </si>
  <si>
    <t>Chicken Egg Production</t>
  </si>
  <si>
    <t>Broilers and Other Meat Type Chicken Production</t>
  </si>
  <si>
    <t>Turkey Production</t>
  </si>
  <si>
    <t>Poultry Hatcheries</t>
  </si>
  <si>
    <t>Other Poultry Production</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</si>
  <si>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</si>
  <si>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</si>
  <si>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</si>
  <si>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</si>
  <si>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</si>
  <si>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</si>
  <si>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</si>
  <si>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</si>
  <si>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</si>
  <si>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</si>
  <si>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</si>
  <si>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</si>
  <si>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</si>
  <si>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</si>
  <si>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</si>
  <si>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</si>
  <si>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</si>
  <si>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</si>
  <si>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</si>
  <si>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</si>
  <si>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</si>
  <si>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</si>
  <si>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</si>
  <si>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</si>
  <si>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Oil and Gas Extraction</t>
  </si>
  <si>
    <t>Crude Petroleum Extraction</t>
  </si>
  <si>
    <t>Natural Gas Extraction</t>
  </si>
  <si>
    <t>Bituminous Coal and Lignite Surface Mining</t>
  </si>
  <si>
    <t>Surface Coal Mining</t>
  </si>
  <si>
    <r>
      <t xml:space="preserve">Anthracite Mining - </t>
    </r>
    <r>
      <rPr>
        <i/>
        <sz val="10"/>
        <rFont val="Arial"/>
        <family val="2"/>
      </rPr>
      <t>anthracite surface mining</t>
    </r>
  </si>
  <si>
    <t>Bituminous Coal Underground Mining</t>
  </si>
  <si>
    <t>Underground Coal Mining</t>
  </si>
  <si>
    <r>
      <t xml:space="preserve">Anthracite Mining - </t>
    </r>
    <r>
      <rPr>
        <i/>
        <sz val="10"/>
        <rFont val="Arial"/>
        <family val="2"/>
      </rPr>
      <t>anthracite underground mining</t>
    </r>
  </si>
  <si>
    <t>Iron Ore Mining</t>
  </si>
  <si>
    <t>Gold Ore Mining</t>
  </si>
  <si>
    <t>Gold Ore and Silver Ore Mining</t>
  </si>
  <si>
    <t>Silver Ore Mining</t>
  </si>
  <si>
    <t>Copper, Nickel, Lead, and Zinc Mining</t>
  </si>
  <si>
    <t>Uranium-Radium-Vanadium Ore Mining</t>
  </si>
  <si>
    <t>Other Metal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</si>
  <si>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</si>
  <si>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</si>
  <si>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</si>
  <si>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</si>
  <si>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</si>
  <si>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</si>
  <si>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</si>
  <si>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</si>
  <si>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Kaolin, Clay, and Ceramic and Refractory Minerals Mining</t>
  </si>
  <si>
    <t>Clay and Ceramic and Refractory Minerals Mining</t>
  </si>
  <si>
    <t>Potash, Soda, and Borate Mineral Mining</t>
  </si>
  <si>
    <t>Other Nonmetallic Mineral Mining and Quarrying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</si>
  <si>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</si>
  <si>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</si>
  <si>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</si>
  <si>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</si>
  <si>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</si>
  <si>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</si>
  <si>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</si>
  <si>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</si>
  <si>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</si>
  <si>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</si>
  <si>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</si>
  <si>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</si>
  <si>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</si>
  <si>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</si>
  <si>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</si>
  <si>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</si>
  <si>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</si>
  <si>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</si>
  <si>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</si>
  <si>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</si>
  <si>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</si>
  <si>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</si>
  <si>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</si>
  <si>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</si>
  <si>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</si>
  <si>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</si>
  <si>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Industrial Building Construction</t>
  </si>
  <si>
    <t>Commercial and Institutional Building Construction</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</si>
  <si>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</si>
  <si>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</si>
  <si>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</si>
  <si>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</si>
  <si>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</si>
  <si>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</si>
  <si>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</si>
  <si>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</si>
  <si>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</si>
  <si>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</si>
  <si>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</si>
  <si>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</si>
  <si>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</si>
  <si>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</si>
  <si>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</si>
  <si>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</si>
  <si>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</si>
  <si>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</si>
  <si>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</si>
  <si>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</si>
  <si>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</si>
  <si>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</si>
  <si>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</si>
  <si>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</si>
  <si>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</si>
  <si>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</si>
  <si>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</si>
  <si>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</si>
  <si>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</si>
  <si>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</si>
  <si>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</si>
  <si>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Wet Corn Milling and Starch Manufacturing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</si>
  <si>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</si>
  <si>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</si>
  <si>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</si>
  <si>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</si>
  <si>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</si>
  <si>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</si>
  <si>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</si>
  <si>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</si>
  <si>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</si>
  <si>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</si>
  <si>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</si>
  <si>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</si>
  <si>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</si>
  <si>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</si>
  <si>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</si>
  <si>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</si>
  <si>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</si>
  <si>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</si>
  <si>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</si>
  <si>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</si>
  <si>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</si>
  <si>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</si>
  <si>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</si>
  <si>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</si>
  <si>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</si>
  <si>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</si>
  <si>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</si>
  <si>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</si>
  <si>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</si>
  <si>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</si>
  <si>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</si>
  <si>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</si>
  <si>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</si>
  <si>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</si>
  <si>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</si>
  <si>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</si>
  <si>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</si>
  <si>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</si>
  <si>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</si>
  <si>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</si>
  <si>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</si>
  <si>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</si>
  <si>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</si>
  <si>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</si>
  <si>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</si>
  <si>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</si>
  <si>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</si>
  <si>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</si>
  <si>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</si>
  <si>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</si>
  <si>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</si>
  <si>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</si>
  <si>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</si>
  <si>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</si>
  <si>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</si>
  <si>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</si>
  <si>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Hosiery and Sock Mills</t>
  </si>
  <si>
    <t>Apparel Knitting Mills</t>
  </si>
  <si>
    <t>Other Apparel Knitting Mills</t>
  </si>
  <si>
    <t>Cut and Sew Apparel Contractors</t>
  </si>
  <si>
    <t>Men's and Boys' Cut and Sew Apparel Manufacturing</t>
  </si>
  <si>
    <t>Cut and Sew Apparel Manufacturing (except Contractors)</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</si>
  <si>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</si>
  <si>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</si>
  <si>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</si>
  <si>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</si>
  <si>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</si>
  <si>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</si>
  <si>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Other Leather and Allied Product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</si>
  <si>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</si>
  <si>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</si>
  <si>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</si>
  <si>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</si>
  <si>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</si>
  <si>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</si>
  <si>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Engineered Wood Member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</si>
  <si>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</si>
  <si>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</si>
  <si>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</si>
  <si>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</si>
  <si>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</si>
  <si>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</si>
  <si>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</si>
  <si>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</si>
  <si>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</si>
  <si>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</si>
  <si>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</si>
  <si>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Paper Mills</t>
  </si>
  <si>
    <t>Newsprint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</si>
  <si>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</si>
  <si>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</si>
  <si>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</si>
  <si>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</si>
  <si>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</si>
  <si>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</si>
  <si>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</si>
  <si>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</si>
  <si>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</si>
  <si>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</si>
  <si>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Printing and Related Source Activities</t>
  </si>
  <si>
    <t>Books Printing</t>
  </si>
  <si>
    <t>Support Activites for Printing</t>
  </si>
  <si>
    <t>Asphalt Paving Mixture and Block Manufacturing</t>
  </si>
  <si>
    <t>Asphalt Shingle and Coating Materials Manufacturing</t>
  </si>
  <si>
    <t>Other Basic Inorganic Chemical Manufacturing</t>
  </si>
  <si>
    <t>Ethyl Alcohol Manufacturing</t>
  </si>
  <si>
    <t>Cyclic Crude, Intermediate, and Gum and Wood Chemical Manufacturing</t>
  </si>
  <si>
    <t>Plastics Material and Resin Manufacturing</t>
  </si>
  <si>
    <t>Artificial and Synthetic Fibers and Filaments Manufacturing</t>
  </si>
  <si>
    <t>Nitrogenous Fertilizer Manufacturing</t>
  </si>
  <si>
    <t>Phosphatic Fertilizer Manufacturing</t>
  </si>
  <si>
    <r>
      <t xml:space="preserve">Fertilizer (Mixing Only) Manufacturing - </t>
    </r>
    <r>
      <rPr>
        <i/>
        <sz val="10"/>
        <rFont val="Arial"/>
        <family val="2"/>
      </rPr>
      <t>except compost manufacturing</t>
    </r>
  </si>
  <si>
    <t>Fertilizer (Mixing Only) Manufacturing</t>
  </si>
  <si>
    <r>
      <t xml:space="preserve">Fertilizer (Mixing Only) Manufacturing - </t>
    </r>
    <r>
      <rPr>
        <i/>
        <sz val="10"/>
        <rFont val="Arial"/>
        <family val="2"/>
      </rPr>
      <t>compost manufacturing</t>
    </r>
  </si>
  <si>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</si>
  <si>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</si>
  <si>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</si>
  <si>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</si>
  <si>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</si>
  <si>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</si>
  <si>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Soap and Other Detergent Manufacturing</t>
  </si>
  <si>
    <t>Polish and Other Sanitation Good Manufacturing</t>
  </si>
  <si>
    <t>Surface Active Agent Manufacturing</t>
  </si>
  <si>
    <t>Toilet Preparation Manufacturing</t>
  </si>
  <si>
    <t>Custom Compounding of Purchased Resins</t>
  </si>
  <si>
    <t>Photographic Film, Paper, Plate, and Chemical Manufacturing</t>
  </si>
  <si>
    <t>Photographic Film, Paper, Plate, Chemical, and Copy Toner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</si>
  <si>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</si>
  <si>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</si>
  <si>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</si>
  <si>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</si>
  <si>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</si>
  <si>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</si>
  <si>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</si>
  <si>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</si>
  <si>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</si>
  <si>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</si>
  <si>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</si>
  <si>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</si>
  <si>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</si>
  <si>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</si>
  <si>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</si>
  <si>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</si>
  <si>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</si>
  <si>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</si>
  <si>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</si>
  <si>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</si>
  <si>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</si>
  <si>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</si>
  <si>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</si>
  <si>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</si>
  <si>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</si>
  <si>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</si>
  <si>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</si>
  <si>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</si>
  <si>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</si>
  <si>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</si>
  <si>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</si>
  <si>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</si>
  <si>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</si>
  <si>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</si>
  <si>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</si>
  <si>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</si>
  <si>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</si>
  <si>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</si>
  <si>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</si>
  <si>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</si>
  <si>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</si>
  <si>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</si>
  <si>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</si>
  <si>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</si>
  <si>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</si>
  <si>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</si>
  <si>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</si>
  <si>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</si>
  <si>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</si>
  <si>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</si>
  <si>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</si>
  <si>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</si>
  <si>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</si>
  <si>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</si>
  <si>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</si>
  <si>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</si>
  <si>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</si>
  <si>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</si>
  <si>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</si>
  <si>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</si>
  <si>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</si>
  <si>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</si>
  <si>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</si>
  <si>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</si>
  <si>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</si>
  <si>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</si>
  <si>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</si>
  <si>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</si>
  <si>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</si>
  <si>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</si>
  <si>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</si>
  <si>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</si>
  <si>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</si>
  <si>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</si>
  <si>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</si>
  <si>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</si>
  <si>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</si>
  <si>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</si>
  <si>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</si>
  <si>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</si>
  <si>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</si>
  <si>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</si>
  <si>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</si>
  <si>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</si>
  <si>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</si>
  <si>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</si>
  <si>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</si>
  <si>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</si>
  <si>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</si>
  <si>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</si>
  <si>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</si>
  <si>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</si>
  <si>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</si>
  <si>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</si>
  <si>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</si>
  <si>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</si>
  <si>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</si>
  <si>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</si>
  <si>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All Other Industrial Machinery Manufacturing</t>
  </si>
  <si>
    <t>Other Industrial Machinery Manufacturing</t>
  </si>
  <si>
    <t>Optical Instrument and Lens Manufacturing</t>
  </si>
  <si>
    <t>Commercial and Service Industry Machinery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</si>
  <si>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</si>
  <si>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</si>
  <si>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</si>
  <si>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</si>
  <si>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</si>
  <si>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</si>
  <si>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</si>
  <si>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</si>
  <si>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</si>
  <si>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</si>
  <si>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</si>
  <si>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</si>
  <si>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</si>
  <si>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</si>
  <si>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</si>
  <si>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</si>
  <si>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</si>
  <si>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</si>
  <si>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</si>
  <si>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</si>
  <si>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</si>
  <si>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</si>
  <si>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</si>
  <si>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</si>
  <si>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</si>
  <si>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</si>
  <si>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</si>
  <si>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</si>
  <si>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</si>
  <si>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</si>
  <si>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</si>
  <si>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</si>
  <si>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</si>
  <si>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</si>
  <si>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</si>
  <si>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</si>
  <si>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</si>
  <si>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</si>
  <si>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</si>
  <si>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</si>
  <si>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</si>
  <si>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</si>
  <si>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</si>
  <si>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</si>
  <si>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</si>
  <si>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</si>
  <si>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</si>
  <si>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</si>
  <si>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</si>
  <si>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</si>
  <si>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</si>
  <si>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Manufacturing and Reproducing Magnetic and Optical Media</t>
  </si>
  <si>
    <t xml:space="preserve">Software and Other Prerecorded Compact Disc, Tape, and Record Reproducing </t>
  </si>
  <si>
    <t>Residential Electric Lighting Fixture Manufacturing</t>
  </si>
  <si>
    <t>Commercial, Industrial, and Institutional Electric Lighting Fixture Manufacturing</t>
  </si>
  <si>
    <t>Electric Lamp Bulb and Part Manufacturing</t>
  </si>
  <si>
    <t>Electric Lamp Bulb and Other Lighting Equipment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</si>
  <si>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</si>
  <si>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</si>
  <si>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</si>
  <si>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</si>
  <si>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</si>
  <si>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</si>
  <si>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</si>
  <si>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</si>
  <si>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Battery Manufacturing</t>
  </si>
  <si>
    <t>Primary 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</si>
  <si>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</si>
  <si>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</si>
  <si>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</si>
  <si>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</si>
  <si>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</si>
  <si>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</si>
  <si>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Manufacturing</t>
  </si>
  <si>
    <t>Automobile and Light Duty Motor Vehicle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</si>
  <si>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</si>
  <si>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</si>
  <si>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</si>
  <si>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</si>
  <si>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</si>
  <si>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</si>
  <si>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</si>
  <si>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</si>
  <si>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</si>
  <si>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</si>
  <si>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</si>
  <si>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</si>
  <si>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</si>
  <si>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</si>
  <si>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</si>
  <si>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</si>
  <si>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</si>
  <si>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</si>
  <si>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</si>
  <si>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</si>
  <si>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</si>
  <si>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</si>
  <si>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</si>
  <si>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</si>
  <si>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</si>
  <si>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</si>
  <si>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</si>
  <si>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</si>
  <si>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</si>
  <si>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</si>
  <si>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Upholstered)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</si>
  <si>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</si>
  <si>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</si>
  <si>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</si>
  <si>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</si>
  <si>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</si>
  <si>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</si>
  <si>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</si>
  <si>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</si>
  <si>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</si>
  <si>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</si>
  <si>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</si>
  <si>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</si>
  <si>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</si>
  <si>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</si>
  <si>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</si>
  <si>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</si>
  <si>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</si>
  <si>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</si>
  <si>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</si>
  <si>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</si>
  <si>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</si>
  <si>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</si>
  <si>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</si>
  <si>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</si>
  <si>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</si>
  <si>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</si>
  <si>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</si>
  <si>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</si>
  <si>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</si>
  <si>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</si>
  <si>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</si>
  <si>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</si>
  <si>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</si>
  <si>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</si>
  <si>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</si>
  <si>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</si>
  <si>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</si>
  <si>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</si>
  <si>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</si>
  <si>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</si>
  <si>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</si>
  <si>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</si>
  <si>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</si>
  <si>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</si>
  <si>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</si>
  <si>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</si>
  <si>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</si>
  <si>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</si>
  <si>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</si>
  <si>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</si>
  <si>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</si>
  <si>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</si>
  <si>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</si>
  <si>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</si>
  <si>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</si>
  <si>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</si>
  <si>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</si>
  <si>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</si>
  <si>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</si>
  <si>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</si>
  <si>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</si>
  <si>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</si>
  <si>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</si>
  <si>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</si>
  <si>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</si>
  <si>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</si>
  <si>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</si>
  <si>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Men's and Boys' Clothing and Furnishings Merchant Wholesalers</t>
  </si>
  <si>
    <t>Clothing and Clothing Accessories Merchant Wholesalers</t>
  </si>
  <si>
    <t>Women's, Children's, and Infants' Clothing and Accessories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</si>
  <si>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</si>
  <si>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</si>
  <si>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</si>
  <si>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</si>
  <si>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</si>
  <si>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</si>
  <si>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</si>
  <si>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</si>
  <si>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</si>
  <si>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</si>
  <si>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</si>
  <si>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</si>
  <si>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</si>
  <si>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</si>
  <si>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</si>
  <si>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</si>
  <si>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</si>
  <si>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</si>
  <si>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</si>
  <si>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</si>
  <si>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</si>
  <si>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</si>
  <si>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Tobacco Product and Electronic Cigarette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</si>
  <si>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</si>
  <si>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</si>
  <si>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</si>
  <si>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</si>
  <si>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</si>
  <si>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</si>
  <si>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</si>
  <si>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</si>
  <si>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</si>
  <si>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Electronic Shopping and Mail-Order Houses</t>
  </si>
  <si>
    <t>Automotive Parts and Accessories Stores</t>
  </si>
  <si>
    <t>Automotive Parts and Accessories Retailers</t>
  </si>
  <si>
    <t>Other Direct Selling Establishments</t>
  </si>
  <si>
    <t>Tire Dealers</t>
  </si>
  <si>
    <t>Home Centers</t>
  </si>
  <si>
    <t>Paint and Wallpaper Stores</t>
  </si>
  <si>
    <t>Paint and Wallpaper Retailers</t>
  </si>
  <si>
    <t>Hardware Stores</t>
  </si>
  <si>
    <t>Hardware Retailers</t>
  </si>
  <si>
    <t>Other Building Material Dealers</t>
  </si>
  <si>
    <t>Outdoor Power Equipment Stores</t>
  </si>
  <si>
    <t>Outdoor Power Equipment Retailers</t>
  </si>
  <si>
    <t>Nursery, Garden Center, and Farm Supply Stores</t>
  </si>
  <si>
    <t>Nursery, Garden Center, and Farm Supply Retailers</t>
  </si>
  <si>
    <t>Supermarkets and Other Grocery (except Convenience) Stores</t>
  </si>
  <si>
    <t>Supermarkets and Other Grocery Retailers (except Convenience Retailers)</t>
  </si>
  <si>
    <t>Convenience Stores</t>
  </si>
  <si>
    <t>Convenience Retailers</t>
  </si>
  <si>
    <t>Vending Machine Operators</t>
  </si>
  <si>
    <t>Fruit and Vegetable Markets</t>
  </si>
  <si>
    <t>Fruit and Vegetable Retailers</t>
  </si>
  <si>
    <t>Meat Markets</t>
  </si>
  <si>
    <t>Meat Retailers</t>
  </si>
  <si>
    <t>Fish and Seafood Markets</t>
  </si>
  <si>
    <t>Fish and Seafood Retailers</t>
  </si>
  <si>
    <t>Baked Goods Stores</t>
  </si>
  <si>
    <t>Baked Goods Retailers</t>
  </si>
  <si>
    <t>Confectionery and Nut Stores</t>
  </si>
  <si>
    <t>Confectionery and Nut Retailers</t>
  </si>
  <si>
    <t>All Other Specialty Food Stores</t>
  </si>
  <si>
    <t>All Other Specialty Food Retailers</t>
  </si>
  <si>
    <t>Beer, Wine, and Liquor Stores</t>
  </si>
  <si>
    <t>Beer, Wine, and Liquor Retailers</t>
  </si>
  <si>
    <t>Furniture Stores</t>
  </si>
  <si>
    <t>Furniture Retailers</t>
  </si>
  <si>
    <t>Floor Covering Stores</t>
  </si>
  <si>
    <t>Floor Covering Retailers</t>
  </si>
  <si>
    <t>Window Treatment Stores</t>
  </si>
  <si>
    <t>Window Treatment Retailers</t>
  </si>
  <si>
    <t>All Other Home Furnishings Stores</t>
  </si>
  <si>
    <t>All Other Home Furnishings Retailers</t>
  </si>
  <si>
    <t>Household Appliance Stores</t>
  </si>
  <si>
    <t>Electronics and Appliance Retailers</t>
  </si>
  <si>
    <t>Electronics Stores</t>
  </si>
  <si>
    <t>Department Stores</t>
  </si>
  <si>
    <t>Warehouse Clubs and Supercenters</t>
  </si>
  <si>
    <t>All Other General Merchandise Stores</t>
  </si>
  <si>
    <t>All Other General Merchandise Retailers</t>
  </si>
  <si>
    <r>
      <t xml:space="preserve">All Other Miscellaneous Store Retailers (except Tobacco Stores) - </t>
    </r>
    <r>
      <rPr>
        <i/>
        <sz val="10"/>
        <rFont val="Arial"/>
        <family val="2"/>
      </rPr>
      <t>general merchandise auction houses</t>
    </r>
  </si>
  <si>
    <t>Pharmacies and Drug Stores</t>
  </si>
  <si>
    <t>Pharmacies and Drug Retailers</t>
  </si>
  <si>
    <t>Cosmetics, Beauty Supplies, and Perfume Stores</t>
  </si>
  <si>
    <t>Cosmetics, Beauty Supplies, and Perfume Retailers</t>
  </si>
  <si>
    <t>Optical Goods Stores</t>
  </si>
  <si>
    <t>Optical Goods Retailers</t>
  </si>
  <si>
    <t>Food (Health) Supplement Stores</t>
  </si>
  <si>
    <t>Food (Health) Supplement Retailers</t>
  </si>
  <si>
    <t>All Other Health and Personal Care Stores</t>
  </si>
  <si>
    <t>All Other Health and Personal Care Retailers</t>
  </si>
  <si>
    <t>Gasoline Stations with Convenience Stores</t>
  </si>
  <si>
    <t>Other Gasoline Stations</t>
  </si>
  <si>
    <t>Fuel Dealers</t>
  </si>
  <si>
    <t>Men's Clothing Stores</t>
  </si>
  <si>
    <t>Clothing and Clothing Accessories Retailers</t>
  </si>
  <si>
    <t>Women's Clothing Stores</t>
  </si>
  <si>
    <t>Children's and Infants' Clothing Stores</t>
  </si>
  <si>
    <t>Family Clothing Stores</t>
  </si>
  <si>
    <t>Clothing Accessories Stores</t>
  </si>
  <si>
    <t>Other Clothing Stores</t>
  </si>
  <si>
    <t>Shoe Stores</t>
  </si>
  <si>
    <t>Shoe Retailers</t>
  </si>
  <si>
    <t>Jewelry Stores</t>
  </si>
  <si>
    <t>Jewelry Retailers</t>
  </si>
  <si>
    <t>Luggage and Leather Goods Stores</t>
  </si>
  <si>
    <t>Luggage and Leather Goods Retailers</t>
  </si>
  <si>
    <t>Sporting Goods Stores</t>
  </si>
  <si>
    <t>Sporting Goods Retailers</t>
  </si>
  <si>
    <t>Hobby, Toy, and Game Stores</t>
  </si>
  <si>
    <t>Hobby, Toy, and Game Retailers</t>
  </si>
  <si>
    <t>Sewing, Needlework, and Piece Goods Stores</t>
  </si>
  <si>
    <t>Sewing, Needlework, and Piece Goods Retailers</t>
  </si>
  <si>
    <t>Musical Instrument and Supplies Stores</t>
  </si>
  <si>
    <t>Musical Instrument and Supplies Retailers</t>
  </si>
  <si>
    <t>Book Stores</t>
  </si>
  <si>
    <t>Book Retailers and News Dealers</t>
  </si>
  <si>
    <t>News Dealers and Newsstands</t>
  </si>
  <si>
    <t>Florists</t>
  </si>
  <si>
    <t>Office Supplies and Stationery Stores</t>
  </si>
  <si>
    <t>Office Supplies and Stationery Retailers</t>
  </si>
  <si>
    <t xml:space="preserve">  </t>
  </si>
  <si>
    <t>Gift, Novelty, and Souvenir Stores</t>
  </si>
  <si>
    <t>Gift, Novelty, and Souvenir Retailers</t>
  </si>
  <si>
    <t>Used Merchandise Stores</t>
  </si>
  <si>
    <t>Used Merchandise Retailers</t>
  </si>
  <si>
    <t>Pet and Pet Supplies Stores</t>
  </si>
  <si>
    <t>Pet and Pet Supplies Retailers</t>
  </si>
  <si>
    <t>Art Dealers</t>
  </si>
  <si>
    <t>Manufactured (Mobile) Home Dealers</t>
  </si>
  <si>
    <t>Tobacco Stores</t>
  </si>
  <si>
    <t>Tobacco, Electronic Cigarette, and Other Smoking Supplies Retailers</t>
  </si>
  <si>
    <r>
      <t xml:space="preserve">All Other Miscellaneous Store Retailers (except Tobacco Stores) - </t>
    </r>
    <r>
      <rPr>
        <i/>
        <sz val="10"/>
        <rFont val="Arial"/>
        <family val="2"/>
      </rPr>
      <t>electronic cigarette stores and marijuana stores, medical or recreational</t>
    </r>
  </si>
  <si>
    <r>
      <t xml:space="preserve">All Other Miscellaneous Store Retailers (except Tobacco Stores) - </t>
    </r>
    <r>
      <rPr>
        <i/>
        <sz val="10"/>
        <rFont val="Arial"/>
        <family val="2"/>
      </rPr>
      <t>except general merchandise auction houses, electronic cigarette stores, and marijuana stores, medical or recreational</t>
    </r>
  </si>
  <si>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</si>
  <si>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</si>
  <si>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</si>
  <si>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</si>
  <si>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</si>
  <si>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</si>
  <si>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</si>
  <si>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</si>
  <si>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</si>
  <si>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</si>
  <si>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</si>
  <si>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</si>
  <si>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</si>
  <si>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</si>
  <si>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</si>
  <si>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</si>
  <si>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</si>
  <si>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</si>
  <si>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</si>
  <si>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</si>
  <si>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</si>
  <si>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</si>
  <si>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</si>
  <si>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</si>
  <si>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</si>
  <si>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</si>
  <si>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</si>
  <si>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</si>
  <si>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</si>
  <si>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</si>
  <si>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</si>
  <si>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</si>
  <si>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</si>
  <si>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</si>
  <si>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</si>
  <si>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</si>
  <si>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</si>
  <si>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</si>
  <si>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</si>
  <si>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</si>
  <si>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</si>
  <si>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</si>
  <si>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</si>
  <si>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</si>
  <si>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</si>
  <si>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</si>
  <si>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</si>
  <si>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</si>
  <si>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</si>
  <si>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</si>
  <si>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</si>
  <si>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</si>
  <si>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</si>
  <si>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</si>
  <si>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</si>
  <si>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</si>
  <si>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</si>
  <si>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</si>
  <si>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</si>
  <si>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</si>
  <si>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</si>
  <si>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</si>
  <si>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</si>
  <si>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</si>
  <si>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</si>
  <si>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</si>
  <si>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</si>
  <si>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</si>
  <si>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</si>
  <si>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Newspaper Publishers</t>
  </si>
  <si>
    <r>
      <t xml:space="preserve">Internet Publishing and Broadcasting and Web Search Portals - </t>
    </r>
    <r>
      <rPr>
        <i/>
        <sz val="10"/>
        <rFont val="Arial"/>
        <family val="2"/>
      </rPr>
      <t>Internet newspaper publishers</t>
    </r>
  </si>
  <si>
    <t>Periodical Publishers</t>
  </si>
  <si>
    <r>
      <t xml:space="preserve">Internet Publishing and Broadcasting and Web Search Portals - </t>
    </r>
    <r>
      <rPr>
        <i/>
        <sz val="10"/>
        <rFont val="Arial"/>
        <family val="2"/>
      </rPr>
      <t>Internet periodical publishers</t>
    </r>
  </si>
  <si>
    <t>Book Publishers</t>
  </si>
  <si>
    <r>
      <t xml:space="preserve">Internet Publishing and Broadcasting and Web Search Portals - </t>
    </r>
    <r>
      <rPr>
        <i/>
        <sz val="10"/>
        <rFont val="Arial"/>
        <family val="2"/>
      </rPr>
      <t>Internet book publishers</t>
    </r>
  </si>
  <si>
    <t>Directory and Mailing List Publishers</t>
  </si>
  <si>
    <r>
      <t xml:space="preserve">Internet Publishing and Broadcasting and Web Search Portals - </t>
    </r>
    <r>
      <rPr>
        <i/>
        <sz val="10"/>
        <rFont val="Arial"/>
        <family val="2"/>
      </rPr>
      <t>Internet directory and mailing list publishers</t>
    </r>
  </si>
  <si>
    <t>Greeting Card Publishers</t>
  </si>
  <si>
    <r>
      <t xml:space="preserve">Internet Publishing and Broadcasting and Web Search Portals - </t>
    </r>
    <r>
      <rPr>
        <i/>
        <sz val="10"/>
        <rFont val="Arial"/>
        <family val="2"/>
      </rPr>
      <t>Internet greeting card publishers</t>
    </r>
  </si>
  <si>
    <t>All Other Publishers</t>
  </si>
  <si>
    <r>
      <t xml:space="preserve">Internet Publishing and Broadcasting and Web Search Portals - </t>
    </r>
    <r>
      <rPr>
        <i/>
        <sz val="10"/>
        <rFont val="Arial"/>
        <family val="2"/>
      </rPr>
      <t>all other Internet publishers</t>
    </r>
  </si>
  <si>
    <t>Software Publishers</t>
  </si>
  <si>
    <t>Radio Stations</t>
  </si>
  <si>
    <t>Radio Broadcasting Stations</t>
  </si>
  <si>
    <r>
      <t xml:space="preserve">Television Broadcasting - </t>
    </r>
    <r>
      <rPr>
        <i/>
        <sz val="10"/>
        <rFont val="Arial"/>
        <family val="2"/>
      </rPr>
      <t>television broadcasting stations</t>
    </r>
  </si>
  <si>
    <t>Television Broadcasting Stations</t>
  </si>
  <si>
    <t>Radio Networks</t>
  </si>
  <si>
    <t>Media Streaming Distribution Services, Social Networks, and Other Media Networks and Content Providers</t>
  </si>
  <si>
    <r>
      <t xml:space="preserve">Television Broadcasting - </t>
    </r>
    <r>
      <rPr>
        <i/>
        <sz val="10"/>
        <rFont val="Arial"/>
        <family val="2"/>
      </rPr>
      <t>television networks</t>
    </r>
  </si>
  <si>
    <t>Cable and Other Subscription Programming</t>
  </si>
  <si>
    <t>News Syndicates</t>
  </si>
  <si>
    <r>
      <t xml:space="preserve">Internet Publishing and Broadcasting and Web Search Portals - </t>
    </r>
    <r>
      <rPr>
        <i/>
        <sz val="10"/>
        <rFont val="Arial"/>
        <family val="2"/>
      </rPr>
      <t>Internet broadcasting</t>
    </r>
  </si>
  <si>
    <t>Wired Telecommunications Carriers</t>
  </si>
  <si>
    <r>
      <t xml:space="preserve">Wireless Telecommunications Carriers (except Satellite) - </t>
    </r>
    <r>
      <rPr>
        <i/>
        <sz val="10"/>
        <rFont val="Arial"/>
        <family val="2"/>
      </rPr>
      <t>except agents for wireless telecommunications carriers</t>
    </r>
  </si>
  <si>
    <t>Wireless Telecommunications Carriers (except Satellite)</t>
  </si>
  <si>
    <r>
      <t xml:space="preserve">Telecommunications Resellers - </t>
    </r>
    <r>
      <rPr>
        <i/>
        <sz val="10"/>
        <rFont val="Arial"/>
        <family val="2"/>
      </rPr>
      <t>except agents for wireless telecommunications resellers</t>
    </r>
  </si>
  <si>
    <t>Telecommunications Resellers</t>
  </si>
  <si>
    <r>
      <t xml:space="preserve">Wireless Telecommunications Carriers (except Satellite) - </t>
    </r>
    <r>
      <rPr>
        <i/>
        <sz val="10"/>
        <rFont val="Arial"/>
        <family val="2"/>
      </rPr>
      <t>agents for wireless telecommunications carriers</t>
    </r>
  </si>
  <si>
    <t>Agents for Wireless Telecommunications Services</t>
  </si>
  <si>
    <r>
      <t xml:space="preserve">Telecommunications Resellers - </t>
    </r>
    <r>
      <rPr>
        <i/>
        <sz val="10"/>
        <rFont val="Arial"/>
        <family val="2"/>
      </rPr>
      <t>agents for wireless telecommunications resellers</t>
    </r>
  </si>
  <si>
    <t>Satellite Telecommunications</t>
  </si>
  <si>
    <t>All Other Telecommunications</t>
  </si>
  <si>
    <t>Data Processing, Hosting, and Related Services</t>
  </si>
  <si>
    <t>Computing Infrastructure Providers, Data Processing, Web Hosting, and Related Services</t>
  </si>
  <si>
    <t>Libraries and Archives</t>
  </si>
  <si>
    <r>
      <t xml:space="preserve">Internet Publishing and Broadcasting and Web Search Portals - </t>
    </r>
    <r>
      <rPr>
        <i/>
        <sz val="10"/>
        <rFont val="Arial"/>
        <family val="2"/>
      </rPr>
      <t>web search portals</t>
    </r>
  </si>
  <si>
    <t>Web Search Portals and All Other Information Services</t>
  </si>
  <si>
    <t>All Other Information Services</t>
  </si>
  <si>
    <t>Monetary Authorities-Central Bank</t>
  </si>
  <si>
    <t>Commercial Banking</t>
  </si>
  <si>
    <t>Credit Unions</t>
  </si>
  <si>
    <t>Savings Institutions</t>
  </si>
  <si>
    <t>Savings Institutions and Other Depository Credit Intermediation</t>
  </si>
  <si>
    <t>Other Depository Credit Intermediation</t>
  </si>
  <si>
    <t>Credit Card Issuing</t>
  </si>
  <si>
    <t>Sales Financing</t>
  </si>
  <si>
    <t>Consumer Lending</t>
  </si>
  <si>
    <t>Real Estate Credit</t>
  </si>
  <si>
    <t>International Trade Financing</t>
  </si>
  <si>
    <t>International, Secondary Market, and All Other Nondepository Credit Intermediation</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</si>
  <si>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</si>
  <si>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</si>
  <si>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</si>
  <si>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</si>
  <si>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</si>
  <si>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</si>
  <si>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Investment Banking and Securities Intermediation</t>
  </si>
  <si>
    <t>Securities Brokerage</t>
  </si>
  <si>
    <t>Commodity Contracts Dealing</t>
  </si>
  <si>
    <t>Commodity Contracts Intermediation</t>
  </si>
  <si>
    <t>Commodity Contracts Brokerage</t>
  </si>
  <si>
    <t>Securities and Commodity Exchanges</t>
  </si>
  <si>
    <t>Miscellaneous Intermediation</t>
  </si>
  <si>
    <t>Portfolio Management</t>
  </si>
  <si>
    <t>Portfolio Management and Investment Advice</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</si>
  <si>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</si>
  <si>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</si>
  <si>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</si>
  <si>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</si>
  <si>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</si>
  <si>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</si>
  <si>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</si>
  <si>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</si>
  <si>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</si>
  <si>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</si>
  <si>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</si>
  <si>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</si>
  <si>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</si>
  <si>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</si>
  <si>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</si>
  <si>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</si>
  <si>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</si>
  <si>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</si>
  <si>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</si>
  <si>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</si>
  <si>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</si>
  <si>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</si>
  <si>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</si>
  <si>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</si>
  <si>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</si>
  <si>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</si>
  <si>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</si>
  <si>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</si>
  <si>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</si>
  <si>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</si>
  <si>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</si>
  <si>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</si>
  <si>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</si>
  <si>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</si>
  <si>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</si>
  <si>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</si>
  <si>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</si>
  <si>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</si>
  <si>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</si>
  <si>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</si>
  <si>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</si>
  <si>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</si>
  <si>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</si>
  <si>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</si>
  <si>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</si>
  <si>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Offices of Notaries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</si>
  <si>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</si>
  <si>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</si>
  <si>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</si>
  <si>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</si>
  <si>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</si>
  <si>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</si>
  <si>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</si>
  <si>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</si>
  <si>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</si>
  <si>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</si>
  <si>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</si>
  <si>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</si>
  <si>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</si>
  <si>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</si>
  <si>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</si>
  <si>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</si>
  <si>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</si>
  <si>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</si>
  <si>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</si>
  <si>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</si>
  <si>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</si>
  <si>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</si>
  <si>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</si>
  <si>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</si>
  <si>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</si>
  <si>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</si>
  <si>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</si>
  <si>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</si>
  <si>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</si>
  <si>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</si>
  <si>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</si>
  <si>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</si>
  <si>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</si>
  <si>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</si>
  <si>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</si>
  <si>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</si>
  <si>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</si>
  <si>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</si>
  <si>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</si>
  <si>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Indoor and Outdoor Display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</si>
  <si>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</si>
  <si>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</si>
  <si>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</si>
  <si>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</si>
  <si>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</si>
  <si>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</si>
  <si>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</si>
  <si>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</si>
  <si>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</si>
  <si>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</si>
  <si>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</si>
  <si>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</si>
  <si>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</si>
  <si>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</si>
  <si>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</si>
  <si>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</si>
  <si>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</si>
  <si>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</si>
  <si>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</si>
  <si>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</si>
  <si>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</si>
  <si>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</si>
  <si>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</si>
  <si>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</si>
  <si>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</si>
  <si>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</si>
  <si>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</si>
  <si>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</si>
  <si>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</si>
  <si>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</si>
  <si>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</si>
  <si>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</si>
  <si>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</si>
  <si>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</si>
  <si>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</si>
  <si>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</si>
  <si>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</si>
  <si>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</si>
  <si>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</si>
  <si>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</si>
  <si>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</si>
  <si>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</si>
  <si>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</si>
  <si>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</si>
  <si>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</si>
  <si>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</si>
  <si>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</si>
  <si>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</si>
  <si>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</si>
  <si>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</si>
  <si>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</si>
  <si>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</si>
  <si>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</si>
  <si>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</si>
  <si>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</si>
  <si>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</si>
  <si>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</si>
  <si>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</si>
  <si>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</si>
  <si>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</si>
  <si>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</si>
  <si>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</si>
  <si>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</si>
  <si>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</si>
  <si>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</si>
  <si>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</si>
  <si>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</si>
  <si>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</si>
  <si>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</si>
  <si>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</si>
  <si>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</si>
  <si>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</si>
  <si>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</si>
  <si>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</si>
  <si>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</si>
  <si>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</si>
  <si>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</si>
  <si>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</si>
  <si>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</si>
  <si>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</si>
  <si>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</si>
  <si>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</si>
  <si>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</si>
  <si>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</si>
  <si>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</si>
  <si>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</si>
  <si>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</si>
  <si>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</si>
  <si>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</si>
  <si>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</si>
  <si>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</si>
  <si>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</si>
  <si>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</si>
  <si>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</si>
  <si>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</si>
  <si>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</si>
  <si>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</si>
  <si>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</si>
  <si>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</si>
  <si>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</si>
  <si>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</si>
  <si>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</si>
  <si>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</si>
  <si>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</si>
  <si>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</si>
  <si>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</si>
  <si>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</si>
  <si>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</si>
  <si>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</si>
  <si>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</si>
  <si>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</si>
  <si>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</si>
  <si>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</si>
  <si>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Child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</si>
  <si>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</si>
  <si>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</si>
  <si>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</si>
  <si>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</si>
  <si>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</si>
  <si>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</si>
  <si>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</si>
  <si>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</si>
  <si>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</si>
  <si>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</si>
  <si>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</si>
  <si>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</si>
  <si>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</si>
  <si>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</si>
  <si>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</si>
  <si>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</si>
  <si>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</si>
  <si>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</si>
  <si>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</si>
  <si>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</si>
  <si>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</si>
  <si>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</si>
  <si>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</si>
  <si>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</si>
  <si>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</si>
  <si>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</si>
  <si>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</si>
  <si>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</si>
  <si>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</si>
  <si>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</si>
  <si>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</si>
  <si>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</si>
  <si>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</si>
  <si>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</si>
  <si>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</si>
  <si>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</si>
  <si>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</si>
  <si>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</si>
  <si>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</si>
  <si>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</si>
  <si>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</si>
  <si>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</si>
  <si>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Specialized Automotive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</si>
  <si>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</si>
  <si>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</si>
  <si>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</si>
  <si>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</si>
  <si>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</si>
  <si>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</si>
  <si>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</si>
  <si>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</si>
  <si>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Electronic and Precision Equipment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</si>
  <si>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</si>
  <si>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</si>
  <si>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</si>
  <si>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</si>
  <si>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</si>
  <si>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</si>
  <si>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</si>
  <si>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</si>
  <si>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</si>
  <si>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</si>
  <si>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</si>
  <si>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</si>
  <si>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</si>
  <si>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</si>
  <si>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</si>
  <si>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</si>
  <si>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</si>
  <si>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</si>
  <si>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</si>
  <si>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</si>
  <si>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</si>
  <si>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</si>
  <si>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</si>
  <si>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</si>
  <si>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</si>
  <si>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</si>
  <si>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</si>
  <si>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</si>
  <si>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</si>
  <si>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</si>
  <si>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</si>
  <si>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</si>
  <si>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</si>
  <si>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</si>
  <si>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</si>
  <si>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</si>
  <si>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</si>
  <si>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</si>
  <si>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</si>
  <si>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Executive Offices</t>
  </si>
  <si>
    <t>Legislative Bodies</t>
  </si>
  <si>
    <t>Public Finance Activities</t>
  </si>
  <si>
    <t>Executive and Legislative Offices, Combined</t>
  </si>
  <si>
    <t>American Indian and Alaska Native Tribal Governments</t>
  </si>
  <si>
    <t>Other General Government Support</t>
  </si>
  <si>
    <t>Courts</t>
  </si>
  <si>
    <t>Police Protection</t>
  </si>
  <si>
    <t>Legal Counsel and Prosecution</t>
  </si>
  <si>
    <t>Correctional Institutions</t>
  </si>
  <si>
    <t>Parole Offices and Probation Offices</t>
  </si>
  <si>
    <t>Fire Protection</t>
  </si>
  <si>
    <t>Other Justice, Public Order, and Safety Activities</t>
  </si>
  <si>
    <t>Administration of Education Programs</t>
  </si>
  <si>
    <t>Administration of Public Health Programs</t>
  </si>
  <si>
    <t>Administration of Human Resource Programs (except Education, Public Health, and Veterans' Affairs Programs)</t>
  </si>
  <si>
    <t>Administration of Veterans' Affairs</t>
  </si>
  <si>
    <t>Administration of Air and Water Resource and Solid Waste Management Programs</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</si>
  <si>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</si>
  <si>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</si>
  <si>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</si>
  <si>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</si>
  <si>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</si>
  <si>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</si>
  <si>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</si>
  <si>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</si>
  <si>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</si>
  <si>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National Security</t>
  </si>
  <si>
    <t>International Affairs</t>
  </si>
  <si>
    <t xml:space="preserve">Baked Goods Stores </t>
  </si>
  <si>
    <t xml:space="preserve">Confectionery and Nut Stores </t>
  </si>
  <si>
    <t xml:space="preserve">All Other Specialty Food Stores </t>
  </si>
  <si>
    <t xml:space="preserve">Beer, Wine, and Liquor Stores </t>
  </si>
  <si>
    <t xml:space="preserve">Health and Personal Care Stores </t>
  </si>
  <si>
    <t xml:space="preserve">Pharmacies and Drug Stores </t>
  </si>
  <si>
    <t xml:space="preserve">Cosmetics, Beauty Supplies, and Perfume Stores </t>
  </si>
  <si>
    <t xml:space="preserve">Optical Goods Stores </t>
  </si>
  <si>
    <t xml:space="preserve">Other Health and Personal Care Stores </t>
  </si>
  <si>
    <t xml:space="preserve">Food (Health) Supplement Stores </t>
  </si>
  <si>
    <t xml:space="preserve">All Other Health and Personal Care Stores </t>
  </si>
  <si>
    <t xml:space="preserve">Gasoline Stations </t>
  </si>
  <si>
    <t xml:space="preserve">Gasoline Stations with Convenience Stores </t>
  </si>
  <si>
    <t xml:space="preserve">Other Gasoline Stations </t>
  </si>
  <si>
    <t xml:space="preserve">Clothing and Clothing Accessories Stores </t>
  </si>
  <si>
    <t xml:space="preserve">Clothing Stores </t>
  </si>
  <si>
    <t xml:space="preserve">Men's Clothing Stores </t>
  </si>
  <si>
    <t xml:space="preserve">Women's Clothing Stores </t>
  </si>
  <si>
    <t xml:space="preserve">Children's and Infants' Clothing Stores </t>
  </si>
  <si>
    <t xml:space="preserve">Family Clothing Stores </t>
  </si>
  <si>
    <t xml:space="preserve">Clothing Accessories Stores </t>
  </si>
  <si>
    <t xml:space="preserve">Other Clothing Stores </t>
  </si>
  <si>
    <t xml:space="preserve">Shoe Stores </t>
  </si>
  <si>
    <t xml:space="preserve">Jewelry, Luggage, and Leather Goods Stores </t>
  </si>
  <si>
    <t xml:space="preserve">Jewelry Stores </t>
  </si>
  <si>
    <t xml:space="preserve">Luggage and Leather Goods Stores </t>
  </si>
  <si>
    <t xml:space="preserve">Sporting Goods, Hobby, Musical Instrument, and Book Stores </t>
  </si>
  <si>
    <t xml:space="preserve">Sporting Goods, Hobby, and Musical Instrument Stores </t>
  </si>
  <si>
    <t xml:space="preserve">Sporting Goods Stores </t>
  </si>
  <si>
    <t xml:space="preserve">Hobby, Toy, and Game Stores </t>
  </si>
  <si>
    <t xml:space="preserve">Sewing, Needlework, and Piece Goods Stores </t>
  </si>
  <si>
    <t xml:space="preserve">Musical Instrument and Supplies Stores </t>
  </si>
  <si>
    <t xml:space="preserve">Book Stores and News Dealers </t>
  </si>
  <si>
    <t xml:space="preserve">Book Stores </t>
  </si>
  <si>
    <t xml:space="preserve">News Dealers and Newsstands </t>
  </si>
  <si>
    <t xml:space="preserve">General Merchandise Stores </t>
  </si>
  <si>
    <t xml:space="preserve">Department Stores </t>
  </si>
  <si>
    <t xml:space="preserve">General Merchandise Stores, including Warehouse Clubs and Supercenters </t>
  </si>
  <si>
    <t xml:space="preserve">Warehouse Clubs and Supercenters </t>
  </si>
  <si>
    <t xml:space="preserve">All Other General Merchandise Stores </t>
  </si>
  <si>
    <t xml:space="preserve">Miscellaneous Store Retailers </t>
  </si>
  <si>
    <t xml:space="preserve">Florists </t>
  </si>
  <si>
    <t xml:space="preserve">Office Supplies, Stationery, and Gift Stores </t>
  </si>
  <si>
    <t xml:space="preserve">Office Supplies and Stationery Stores </t>
  </si>
  <si>
    <t xml:space="preserve">Gift, Novelty, and Souvenir Stores </t>
  </si>
  <si>
    <t xml:space="preserve">Used Merchandise Stores </t>
  </si>
  <si>
    <t xml:space="preserve">Other Miscellaneous Store Retailers </t>
  </si>
  <si>
    <t xml:space="preserve">Pet and Pet Supplies Stores </t>
  </si>
  <si>
    <t xml:space="preserve">Art Dealers </t>
  </si>
  <si>
    <t xml:space="preserve">Manufactured (Mobile) Home Dealers </t>
  </si>
  <si>
    <t xml:space="preserve">All Other Miscellaneous Store Retailers </t>
  </si>
  <si>
    <t xml:space="preserve">Tobacco Stores </t>
  </si>
  <si>
    <t xml:space="preserve">All Other Miscellaneous Store Retailers (except Tobacco Stores) </t>
  </si>
  <si>
    <t xml:space="preserve">Nonstore Retailers </t>
  </si>
  <si>
    <t xml:space="preserve">Electronic Shopping and Mail-Order Houses </t>
  </si>
  <si>
    <t xml:space="preserve">Vending Machine Operators </t>
  </si>
  <si>
    <t xml:space="preserve">Direct Selling Establishments </t>
  </si>
  <si>
    <t xml:space="preserve">Fuel Dealers </t>
  </si>
  <si>
    <t xml:space="preserve">Other Direct Selling Establishments </t>
  </si>
  <si>
    <t>48-49</t>
  </si>
  <si>
    <r>
      <t>Transportation and Warehousing</t>
    </r>
    <r>
      <rPr>
        <vertAlign val="superscript"/>
        <sz val="11"/>
        <color theme="1"/>
        <rFont val="Calibri"/>
        <family val="2"/>
        <scheme val="minor"/>
      </rPr>
      <t>T</t>
    </r>
  </si>
  <si>
    <r>
      <t>Air Transportation</t>
    </r>
    <r>
      <rPr>
        <vertAlign val="superscript"/>
        <sz val="11"/>
        <color theme="1"/>
        <rFont val="Calibri"/>
        <family val="2"/>
        <scheme val="minor"/>
      </rPr>
      <t>T</t>
    </r>
    <r>
      <rPr>
        <sz val="11"/>
        <color theme="1"/>
        <rFont val="Calibri"/>
        <family val="2"/>
        <scheme val="minor"/>
      </rPr>
      <t xml:space="preserve"> </t>
    </r>
  </si>
  <si>
    <r>
      <t>Scheduled Air Transportation</t>
    </r>
    <r>
      <rPr>
        <vertAlign val="superscript"/>
        <sz val="11"/>
        <color theme="1"/>
        <rFont val="Calibri"/>
        <family val="2"/>
        <scheme val="minor"/>
      </rPr>
      <t>T</t>
    </r>
    <r>
      <rPr>
        <sz val="11"/>
        <color theme="1"/>
        <rFont val="Calibri"/>
        <family val="2"/>
        <scheme val="minor"/>
      </rPr>
      <t xml:space="preserve"> </t>
    </r>
  </si>
  <si>
    <t xml:space="preserve">Scheduled Passenger Air Transportation </t>
  </si>
  <si>
    <t xml:space="preserve">Scheduled Freight Air Transportation </t>
  </si>
  <si>
    <r>
      <t>Nonscheduled Air Transportation</t>
    </r>
    <r>
      <rPr>
        <vertAlign val="superscript"/>
        <sz val="11"/>
        <color theme="1"/>
        <rFont val="Calibri"/>
        <family val="2"/>
        <scheme val="minor"/>
      </rPr>
      <t>T</t>
    </r>
    <r>
      <rPr>
        <sz val="11"/>
        <color theme="1"/>
        <rFont val="Calibri"/>
        <family val="2"/>
        <scheme val="minor"/>
      </rPr>
      <t xml:space="preserve"> </t>
    </r>
  </si>
  <si>
    <t xml:space="preserve">Nonscheduled Chartered Passenger Air Transportation </t>
  </si>
  <si>
    <t xml:space="preserve">Nonscheduled Chartered Freight Air Transportation </t>
  </si>
  <si>
    <t xml:space="preserve">Other Nonscheduled Air Transportation </t>
  </si>
  <si>
    <r>
      <t>Rail Transportation</t>
    </r>
    <r>
      <rPr>
        <vertAlign val="superscript"/>
        <sz val="11"/>
        <color theme="1"/>
        <rFont val="Calibri"/>
        <family val="2"/>
        <scheme val="minor"/>
      </rPr>
      <t>T</t>
    </r>
    <r>
      <rPr>
        <sz val="11"/>
        <color theme="1"/>
        <rFont val="Calibri"/>
        <family val="2"/>
        <scheme val="minor"/>
      </rPr>
      <t xml:space="preserve"> </t>
    </r>
  </si>
  <si>
    <t xml:space="preserve">Line-Haul Railroads </t>
  </si>
  <si>
    <t xml:space="preserve">Short Line Railroads </t>
  </si>
  <si>
    <r>
      <t>Water Transportation</t>
    </r>
    <r>
      <rPr>
        <vertAlign val="superscript"/>
        <sz val="11"/>
        <color theme="1"/>
        <rFont val="Calibri"/>
        <family val="2"/>
        <scheme val="minor"/>
      </rPr>
      <t>T</t>
    </r>
    <r>
      <rPr>
        <sz val="11"/>
        <color theme="1"/>
        <rFont val="Calibri"/>
        <family val="2"/>
        <scheme val="minor"/>
      </rPr>
      <t xml:space="preserve"> </t>
    </r>
  </si>
  <si>
    <r>
      <t>Deep Sea, Coastal, and Great Lakes Water Transportation</t>
    </r>
    <r>
      <rPr>
        <vertAlign val="superscript"/>
        <sz val="11"/>
        <color theme="1"/>
        <rFont val="Calibri"/>
        <family val="2"/>
        <scheme val="minor"/>
      </rPr>
      <t>T</t>
    </r>
    <r>
      <rPr>
        <sz val="11"/>
        <color theme="1"/>
        <rFont val="Calibri"/>
        <family val="2"/>
        <scheme val="minor"/>
      </rPr>
      <t xml:space="preserve"> </t>
    </r>
  </si>
  <si>
    <t xml:space="preserve">Deep Sea Freight Transportation </t>
  </si>
  <si>
    <t xml:space="preserve">Deep Sea Passenger Transportation </t>
  </si>
  <si>
    <t xml:space="preserve">Coastal and Great Lakes Freight Transportation </t>
  </si>
  <si>
    <t xml:space="preserve">Coastal and Great Lakes Passenger Transportation </t>
  </si>
  <si>
    <r>
      <t>Inland Water Transportation</t>
    </r>
    <r>
      <rPr>
        <vertAlign val="superscript"/>
        <sz val="11"/>
        <color theme="1"/>
        <rFont val="Calibri"/>
        <family val="2"/>
        <scheme val="minor"/>
      </rPr>
      <t>T</t>
    </r>
    <r>
      <rPr>
        <sz val="11"/>
        <color theme="1"/>
        <rFont val="Calibri"/>
        <family val="2"/>
        <scheme val="minor"/>
      </rPr>
      <t xml:space="preserve"> </t>
    </r>
  </si>
  <si>
    <t xml:space="preserve">Inland Water Freight Transportation </t>
  </si>
  <si>
    <t xml:space="preserve">Inland Water Passenger Transportation </t>
  </si>
  <si>
    <r>
      <t>Truck Transportation</t>
    </r>
    <r>
      <rPr>
        <vertAlign val="superscript"/>
        <sz val="11"/>
        <color theme="1"/>
        <rFont val="Calibri"/>
        <family val="2"/>
        <scheme val="minor"/>
      </rPr>
      <t>T</t>
    </r>
    <r>
      <rPr>
        <sz val="11"/>
        <color theme="1"/>
        <rFont val="Calibri"/>
        <family val="2"/>
        <scheme val="minor"/>
      </rPr>
      <t xml:space="preserve"> </t>
    </r>
  </si>
  <si>
    <r>
      <t>General Freight Trucking</t>
    </r>
    <r>
      <rPr>
        <vertAlign val="superscript"/>
        <sz val="11"/>
        <color theme="1"/>
        <rFont val="Calibri"/>
        <family val="2"/>
        <scheme val="minor"/>
      </rPr>
      <t>T</t>
    </r>
    <r>
      <rPr>
        <sz val="11"/>
        <color theme="1"/>
        <rFont val="Calibri"/>
        <family val="2"/>
        <scheme val="minor"/>
      </rPr>
      <t xml:space="preserve"> </t>
    </r>
  </si>
  <si>
    <r>
      <t>General Freight Trucking, Local</t>
    </r>
    <r>
      <rPr>
        <vertAlign val="superscript"/>
        <sz val="11"/>
        <color theme="1"/>
        <rFont val="Calibri"/>
        <family val="2"/>
        <scheme val="minor"/>
      </rPr>
      <t>T</t>
    </r>
    <r>
      <rPr>
        <sz val="11"/>
        <color theme="1"/>
        <rFont val="Calibri"/>
        <family val="2"/>
        <scheme val="minor"/>
      </rPr>
      <t xml:space="preserve"> </t>
    </r>
  </si>
  <si>
    <t xml:space="preserve">General Freight Trucking, Local </t>
  </si>
  <si>
    <r>
      <t>General Freight Trucking, Long-Distance</t>
    </r>
    <r>
      <rPr>
        <vertAlign val="superscript"/>
        <sz val="11"/>
        <color theme="1"/>
        <rFont val="Calibri"/>
        <family val="2"/>
        <scheme val="minor"/>
      </rPr>
      <t>T</t>
    </r>
    <r>
      <rPr>
        <sz val="11"/>
        <color theme="1"/>
        <rFont val="Calibri"/>
        <family val="2"/>
        <scheme val="minor"/>
      </rPr>
      <t xml:space="preserve"> </t>
    </r>
  </si>
  <si>
    <t xml:space="preserve">General Freight Trucking, Long-Distance, Truckload </t>
  </si>
  <si>
    <t xml:space="preserve">General Freight Trucking, Long-Distance, Less Than Truckload </t>
  </si>
  <si>
    <r>
      <t>Specialized Freight Trucking</t>
    </r>
    <r>
      <rPr>
        <vertAlign val="superscript"/>
        <sz val="11"/>
        <color theme="1"/>
        <rFont val="Calibri"/>
        <family val="2"/>
        <scheme val="minor"/>
      </rPr>
      <t>T</t>
    </r>
    <r>
      <rPr>
        <sz val="11"/>
        <color theme="1"/>
        <rFont val="Calibri"/>
        <family val="2"/>
        <scheme val="minor"/>
      </rPr>
      <t xml:space="preserve"> </t>
    </r>
  </si>
  <si>
    <r>
      <t>Used Household and Office Goods Moving</t>
    </r>
    <r>
      <rPr>
        <vertAlign val="superscript"/>
        <sz val="11"/>
        <color theme="1"/>
        <rFont val="Calibri"/>
        <family val="2"/>
        <scheme val="minor"/>
      </rPr>
      <t>T</t>
    </r>
    <r>
      <rPr>
        <sz val="11"/>
        <color theme="1"/>
        <rFont val="Calibri"/>
        <family val="2"/>
        <scheme val="minor"/>
      </rPr>
      <t xml:space="preserve"> </t>
    </r>
  </si>
  <si>
    <r>
      <t>Specialized Freight (except Used Goods) Trucking, Local</t>
    </r>
    <r>
      <rPr>
        <vertAlign val="superscript"/>
        <sz val="11"/>
        <color theme="1"/>
        <rFont val="Calibri"/>
        <family val="2"/>
        <scheme val="minor"/>
      </rPr>
      <t>T</t>
    </r>
    <r>
      <rPr>
        <sz val="11"/>
        <color theme="1"/>
        <rFont val="Calibri"/>
        <family val="2"/>
        <scheme val="minor"/>
      </rPr>
      <t xml:space="preserve"> </t>
    </r>
  </si>
  <si>
    <t xml:space="preserve">Specialized Freight (except Used Goods) Trucking, Local </t>
  </si>
  <si>
    <r>
      <t>Specialized Freight (except Used Goods) Trucking, Long-Distance</t>
    </r>
    <r>
      <rPr>
        <vertAlign val="superscript"/>
        <sz val="11"/>
        <color theme="1"/>
        <rFont val="Calibri"/>
        <family val="2"/>
        <scheme val="minor"/>
      </rPr>
      <t>T</t>
    </r>
    <r>
      <rPr>
        <sz val="11"/>
        <color theme="1"/>
        <rFont val="Calibri"/>
        <family val="2"/>
        <scheme val="minor"/>
      </rPr>
      <t xml:space="preserve"> </t>
    </r>
  </si>
  <si>
    <t xml:space="preserve">Specialized Freight (except Used Goods) Trucking, Long-Distance </t>
  </si>
  <si>
    <r>
      <t>Transit and Ground Passenger Transportation</t>
    </r>
    <r>
      <rPr>
        <vertAlign val="superscript"/>
        <sz val="11"/>
        <color theme="1"/>
        <rFont val="Calibri"/>
        <family val="2"/>
        <scheme val="minor"/>
      </rPr>
      <t>T</t>
    </r>
    <r>
      <rPr>
        <sz val="11"/>
        <color theme="1"/>
        <rFont val="Calibri"/>
        <family val="2"/>
        <scheme val="minor"/>
      </rPr>
      <t xml:space="preserve"> </t>
    </r>
  </si>
  <si>
    <r>
      <t>Urban Transit Systems</t>
    </r>
    <r>
      <rPr>
        <vertAlign val="superscript"/>
        <sz val="11"/>
        <color theme="1"/>
        <rFont val="Calibri"/>
        <family val="2"/>
        <scheme val="minor"/>
      </rPr>
      <t>T</t>
    </r>
    <r>
      <rPr>
        <sz val="11"/>
        <color theme="1"/>
        <rFont val="Calibri"/>
        <family val="2"/>
        <scheme val="minor"/>
      </rPr>
      <t xml:space="preserve"> </t>
    </r>
  </si>
  <si>
    <t xml:space="preserve">Mixed Mode Transit Systems </t>
  </si>
  <si>
    <t xml:space="preserve">Commuter Rail Systems </t>
  </si>
  <si>
    <t xml:space="preserve">Bus and Other Motor Vehicle Transit Systems </t>
  </si>
  <si>
    <t xml:space="preserve">Other Urban Transit Systems </t>
  </si>
  <si>
    <r>
      <t>Interurban and Rural Bus Transportation</t>
    </r>
    <r>
      <rPr>
        <vertAlign val="superscript"/>
        <sz val="11"/>
        <color theme="1"/>
        <rFont val="Calibri"/>
        <family val="2"/>
        <scheme val="minor"/>
      </rPr>
      <t>T</t>
    </r>
    <r>
      <rPr>
        <sz val="11"/>
        <color theme="1"/>
        <rFont val="Calibri"/>
        <family val="2"/>
        <scheme val="minor"/>
      </rPr>
      <t xml:space="preserve"> </t>
    </r>
  </si>
  <si>
    <r>
      <t>Taxi and Limousine Service</t>
    </r>
    <r>
      <rPr>
        <vertAlign val="superscript"/>
        <sz val="11"/>
        <color theme="1"/>
        <rFont val="Calibri"/>
        <family val="2"/>
        <scheme val="minor"/>
      </rPr>
      <t>T</t>
    </r>
    <r>
      <rPr>
        <sz val="11"/>
        <color theme="1"/>
        <rFont val="Calibri"/>
        <family val="2"/>
        <scheme val="minor"/>
      </rPr>
      <t xml:space="preserve"> </t>
    </r>
  </si>
  <si>
    <r>
      <t>Taxi Service</t>
    </r>
    <r>
      <rPr>
        <vertAlign val="superscript"/>
        <sz val="11"/>
        <color theme="1"/>
        <rFont val="Calibri"/>
        <family val="2"/>
        <scheme val="minor"/>
      </rPr>
      <t>T</t>
    </r>
    <r>
      <rPr>
        <sz val="11"/>
        <color theme="1"/>
        <rFont val="Calibri"/>
        <family val="2"/>
        <scheme val="minor"/>
      </rPr>
      <t xml:space="preserve"> </t>
    </r>
  </si>
  <si>
    <t xml:space="preserve">Taxi Service </t>
  </si>
  <si>
    <r>
      <t>Limousine Service</t>
    </r>
    <r>
      <rPr>
        <vertAlign val="superscript"/>
        <sz val="11"/>
        <color theme="1"/>
        <rFont val="Calibri"/>
        <family val="2"/>
        <scheme val="minor"/>
      </rPr>
      <t>T</t>
    </r>
    <r>
      <rPr>
        <sz val="11"/>
        <color theme="1"/>
        <rFont val="Calibri"/>
        <family val="2"/>
        <scheme val="minor"/>
      </rPr>
      <t xml:space="preserve"> </t>
    </r>
  </si>
  <si>
    <r>
      <t>School and Employee Bus Transportation</t>
    </r>
    <r>
      <rPr>
        <vertAlign val="superscript"/>
        <sz val="11"/>
        <color theme="1"/>
        <rFont val="Calibri"/>
        <family val="2"/>
        <scheme val="minor"/>
      </rPr>
      <t>T</t>
    </r>
    <r>
      <rPr>
        <sz val="11"/>
        <color theme="1"/>
        <rFont val="Calibri"/>
        <family val="2"/>
        <scheme val="minor"/>
      </rPr>
      <t xml:space="preserve"> </t>
    </r>
  </si>
  <si>
    <r>
      <t>Charter Bus Industry</t>
    </r>
    <r>
      <rPr>
        <vertAlign val="superscript"/>
        <sz val="11"/>
        <color theme="1"/>
        <rFont val="Calibri"/>
        <family val="2"/>
        <scheme val="minor"/>
      </rPr>
      <t>T</t>
    </r>
    <r>
      <rPr>
        <sz val="11"/>
        <color theme="1"/>
        <rFont val="Calibri"/>
        <family val="2"/>
        <scheme val="minor"/>
      </rPr>
      <t xml:space="preserve"> </t>
    </r>
  </si>
  <si>
    <r>
      <t>Other Transit and Ground Passenger Transportation</t>
    </r>
    <r>
      <rPr>
        <vertAlign val="superscript"/>
        <sz val="11"/>
        <color theme="1"/>
        <rFont val="Calibri"/>
        <family val="2"/>
        <scheme val="minor"/>
      </rPr>
      <t>T</t>
    </r>
    <r>
      <rPr>
        <sz val="11"/>
        <color theme="1"/>
        <rFont val="Calibri"/>
        <family val="2"/>
        <scheme val="minor"/>
      </rPr>
      <t xml:space="preserve"> </t>
    </r>
  </si>
  <si>
    <t xml:space="preserve">Special Needs Transportation </t>
  </si>
  <si>
    <t xml:space="preserve">All Other Transit and Ground Passenger Transportation </t>
  </si>
  <si>
    <r>
      <t>Pipeline Transportation</t>
    </r>
    <r>
      <rPr>
        <vertAlign val="superscript"/>
        <sz val="11"/>
        <color theme="1"/>
        <rFont val="Calibri"/>
        <family val="2"/>
        <scheme val="minor"/>
      </rPr>
      <t>T</t>
    </r>
    <r>
      <rPr>
        <sz val="11"/>
        <color theme="1"/>
        <rFont val="Calibri"/>
        <family val="2"/>
        <scheme val="minor"/>
      </rPr>
      <t xml:space="preserve"> </t>
    </r>
  </si>
  <si>
    <r>
      <t>Pipeline Transportation of Crude Oil</t>
    </r>
    <r>
      <rPr>
        <vertAlign val="superscript"/>
        <sz val="11"/>
        <color theme="1"/>
        <rFont val="Calibri"/>
        <family val="2"/>
        <scheme val="minor"/>
      </rPr>
      <t>T</t>
    </r>
    <r>
      <rPr>
        <sz val="11"/>
        <color theme="1"/>
        <rFont val="Calibri"/>
        <family val="2"/>
        <scheme val="minor"/>
      </rPr>
      <t xml:space="preserve"> </t>
    </r>
  </si>
  <si>
    <r>
      <t>Pipeline Transportation of Natural Gas</t>
    </r>
    <r>
      <rPr>
        <vertAlign val="superscript"/>
        <sz val="11"/>
        <color theme="1"/>
        <rFont val="Calibri"/>
        <family val="2"/>
        <scheme val="minor"/>
      </rPr>
      <t>T</t>
    </r>
    <r>
      <rPr>
        <sz val="11"/>
        <color theme="1"/>
        <rFont val="Calibri"/>
        <family val="2"/>
        <scheme val="minor"/>
      </rPr>
      <t xml:space="preserve"> </t>
    </r>
  </si>
  <si>
    <r>
      <t>Other Pipeline Transportation</t>
    </r>
    <r>
      <rPr>
        <vertAlign val="superscript"/>
        <sz val="11"/>
        <color theme="1"/>
        <rFont val="Calibri"/>
        <family val="2"/>
        <scheme val="minor"/>
      </rPr>
      <t>T</t>
    </r>
    <r>
      <rPr>
        <sz val="11"/>
        <color theme="1"/>
        <rFont val="Calibri"/>
        <family val="2"/>
        <scheme val="minor"/>
      </rPr>
      <t xml:space="preserve"> </t>
    </r>
  </si>
  <si>
    <r>
      <t>Pipeline Transportation of Refined Petroleum Products</t>
    </r>
    <r>
      <rPr>
        <vertAlign val="superscript"/>
        <sz val="11"/>
        <color theme="1"/>
        <rFont val="Calibri"/>
        <family val="2"/>
        <scheme val="minor"/>
      </rPr>
      <t>T</t>
    </r>
    <r>
      <rPr>
        <sz val="11"/>
        <color theme="1"/>
        <rFont val="Calibri"/>
        <family val="2"/>
        <scheme val="minor"/>
      </rPr>
      <t xml:space="preserve"> </t>
    </r>
  </si>
  <si>
    <r>
      <t>All Other Pipeline Transportation</t>
    </r>
    <r>
      <rPr>
        <vertAlign val="superscript"/>
        <sz val="11"/>
        <color theme="1"/>
        <rFont val="Calibri"/>
        <family val="2"/>
        <scheme val="minor"/>
      </rPr>
      <t>T</t>
    </r>
    <r>
      <rPr>
        <sz val="11"/>
        <color theme="1"/>
        <rFont val="Calibri"/>
        <family val="2"/>
        <scheme val="minor"/>
      </rPr>
      <t xml:space="preserve"> </t>
    </r>
  </si>
  <si>
    <r>
      <t>Scenic and Sightseeing Transportation</t>
    </r>
    <r>
      <rPr>
        <vertAlign val="superscript"/>
        <sz val="11"/>
        <color theme="1"/>
        <rFont val="Calibri"/>
        <family val="2"/>
        <scheme val="minor"/>
      </rPr>
      <t>T</t>
    </r>
    <r>
      <rPr>
        <sz val="11"/>
        <color theme="1"/>
        <rFont val="Calibri"/>
        <family val="2"/>
        <scheme val="minor"/>
      </rPr>
      <t xml:space="preserve"> </t>
    </r>
  </si>
  <si>
    <r>
      <t>Scenic and Sightseeing Transportation, Land</t>
    </r>
    <r>
      <rPr>
        <vertAlign val="superscript"/>
        <sz val="11"/>
        <color theme="1"/>
        <rFont val="Calibri"/>
        <family val="2"/>
        <scheme val="minor"/>
      </rPr>
      <t>T</t>
    </r>
    <r>
      <rPr>
        <sz val="11"/>
        <color theme="1"/>
        <rFont val="Calibri"/>
        <family val="2"/>
        <scheme val="minor"/>
      </rPr>
      <t xml:space="preserve"> </t>
    </r>
  </si>
  <si>
    <r>
      <t>Scenic and Sightseeing Transportation, Water</t>
    </r>
    <r>
      <rPr>
        <vertAlign val="superscript"/>
        <sz val="11"/>
        <color theme="1"/>
        <rFont val="Calibri"/>
        <family val="2"/>
        <scheme val="minor"/>
      </rPr>
      <t>T</t>
    </r>
    <r>
      <rPr>
        <sz val="11"/>
        <color theme="1"/>
        <rFont val="Calibri"/>
        <family val="2"/>
        <scheme val="minor"/>
      </rPr>
      <t xml:space="preserve"> </t>
    </r>
  </si>
  <si>
    <r>
      <t>Scenic and Sightseeing Transportation, Other</t>
    </r>
    <r>
      <rPr>
        <vertAlign val="superscript"/>
        <sz val="11"/>
        <color theme="1"/>
        <rFont val="Calibri"/>
        <family val="2"/>
        <scheme val="minor"/>
      </rPr>
      <t>T</t>
    </r>
    <r>
      <rPr>
        <sz val="11"/>
        <color theme="1"/>
        <rFont val="Calibri"/>
        <family val="2"/>
        <scheme val="minor"/>
      </rPr>
      <t xml:space="preserve"> </t>
    </r>
  </si>
  <si>
    <r>
      <t>Support Activities for Transportation</t>
    </r>
    <r>
      <rPr>
        <vertAlign val="superscript"/>
        <sz val="11"/>
        <color theme="1"/>
        <rFont val="Calibri"/>
        <family val="2"/>
        <scheme val="minor"/>
      </rPr>
      <t>T</t>
    </r>
    <r>
      <rPr>
        <sz val="11"/>
        <color theme="1"/>
        <rFont val="Calibri"/>
        <family val="2"/>
        <scheme val="minor"/>
      </rPr>
      <t xml:space="preserve"> </t>
    </r>
  </si>
  <si>
    <r>
      <t>Support Activities for Air Transportation</t>
    </r>
    <r>
      <rPr>
        <vertAlign val="superscript"/>
        <sz val="11"/>
        <color theme="1"/>
        <rFont val="Calibri"/>
        <family val="2"/>
        <scheme val="minor"/>
      </rPr>
      <t>T</t>
    </r>
    <r>
      <rPr>
        <sz val="11"/>
        <color theme="1"/>
        <rFont val="Calibri"/>
        <family val="2"/>
        <scheme val="minor"/>
      </rPr>
      <t xml:space="preserve"> </t>
    </r>
  </si>
  <si>
    <t>Airport Operations</t>
  </si>
  <si>
    <t xml:space="preserve">Other Airport Operations </t>
  </si>
  <si>
    <r>
      <t>Other Support Activities for Air Transportation</t>
    </r>
    <r>
      <rPr>
        <vertAlign val="superscript"/>
        <sz val="11"/>
        <color theme="1"/>
        <rFont val="Calibri"/>
        <family val="2"/>
        <scheme val="minor"/>
      </rPr>
      <t>T</t>
    </r>
    <r>
      <rPr>
        <sz val="11"/>
        <color theme="1"/>
        <rFont val="Calibri"/>
        <family val="2"/>
        <scheme val="minor"/>
      </rPr>
      <t xml:space="preserve"> </t>
    </r>
  </si>
  <si>
    <r>
      <t>Support Activities for Rail Transportation</t>
    </r>
    <r>
      <rPr>
        <vertAlign val="superscript"/>
        <sz val="11"/>
        <color theme="1"/>
        <rFont val="Calibri"/>
        <family val="2"/>
        <scheme val="minor"/>
      </rPr>
      <t>T</t>
    </r>
    <r>
      <rPr>
        <sz val="11"/>
        <color theme="1"/>
        <rFont val="Calibri"/>
        <family val="2"/>
        <scheme val="minor"/>
      </rPr>
      <t xml:space="preserve"> </t>
    </r>
  </si>
  <si>
    <r>
      <t>Support Activities for Water Transportation</t>
    </r>
    <r>
      <rPr>
        <vertAlign val="superscript"/>
        <sz val="11"/>
        <color theme="1"/>
        <rFont val="Calibri"/>
        <family val="2"/>
        <scheme val="minor"/>
      </rPr>
      <t>T</t>
    </r>
    <r>
      <rPr>
        <sz val="11"/>
        <color theme="1"/>
        <rFont val="Calibri"/>
        <family val="2"/>
        <scheme val="minor"/>
      </rPr>
      <t xml:space="preserve"> </t>
    </r>
  </si>
  <si>
    <r>
      <t>Port and Harbor Operations</t>
    </r>
    <r>
      <rPr>
        <vertAlign val="superscript"/>
        <sz val="11"/>
        <color theme="1"/>
        <rFont val="Calibri"/>
        <family val="2"/>
        <scheme val="minor"/>
      </rPr>
      <t>T</t>
    </r>
    <r>
      <rPr>
        <sz val="11"/>
        <color theme="1"/>
        <rFont val="Calibri"/>
        <family val="2"/>
        <scheme val="minor"/>
      </rPr>
      <t xml:space="preserve"> </t>
    </r>
  </si>
  <si>
    <r>
      <t>Marine Cargo Handling</t>
    </r>
    <r>
      <rPr>
        <vertAlign val="superscript"/>
        <sz val="11"/>
        <color theme="1"/>
        <rFont val="Calibri"/>
        <family val="2"/>
        <scheme val="minor"/>
      </rPr>
      <t>T</t>
    </r>
    <r>
      <rPr>
        <sz val="11"/>
        <color theme="1"/>
        <rFont val="Calibri"/>
        <family val="2"/>
        <scheme val="minor"/>
      </rPr>
      <t xml:space="preserve"> </t>
    </r>
  </si>
  <si>
    <r>
      <t>Navigational Services to Shipping</t>
    </r>
    <r>
      <rPr>
        <vertAlign val="superscript"/>
        <sz val="11"/>
        <color theme="1"/>
        <rFont val="Calibri"/>
        <family val="2"/>
        <scheme val="minor"/>
      </rPr>
      <t>T</t>
    </r>
    <r>
      <rPr>
        <sz val="11"/>
        <color theme="1"/>
        <rFont val="Calibri"/>
        <family val="2"/>
        <scheme val="minor"/>
      </rPr>
      <t xml:space="preserve"> </t>
    </r>
  </si>
  <si>
    <t xml:space="preserve">Navigational Services to Shipping </t>
  </si>
  <si>
    <r>
      <t>Other Support Activities for Water Transportation</t>
    </r>
    <r>
      <rPr>
        <vertAlign val="superscript"/>
        <sz val="11"/>
        <color theme="1"/>
        <rFont val="Calibri"/>
        <family val="2"/>
        <scheme val="minor"/>
      </rPr>
      <t>T</t>
    </r>
    <r>
      <rPr>
        <sz val="11"/>
        <color theme="1"/>
        <rFont val="Calibri"/>
        <family val="2"/>
        <scheme val="minor"/>
      </rPr>
      <t xml:space="preserve"> </t>
    </r>
  </si>
  <si>
    <r>
      <t>Support Activities for Road Transportation</t>
    </r>
    <r>
      <rPr>
        <vertAlign val="superscript"/>
        <sz val="11"/>
        <color theme="1"/>
        <rFont val="Calibri"/>
        <family val="2"/>
        <scheme val="minor"/>
      </rPr>
      <t>T</t>
    </r>
    <r>
      <rPr>
        <sz val="11"/>
        <color theme="1"/>
        <rFont val="Calibri"/>
        <family val="2"/>
        <scheme val="minor"/>
      </rPr>
      <t xml:space="preserve"> </t>
    </r>
  </si>
  <si>
    <r>
      <t>Motor Vehicle Towing</t>
    </r>
    <r>
      <rPr>
        <vertAlign val="superscript"/>
        <sz val="11"/>
        <color theme="1"/>
        <rFont val="Calibri"/>
        <family val="2"/>
        <scheme val="minor"/>
      </rPr>
      <t>T</t>
    </r>
    <r>
      <rPr>
        <sz val="11"/>
        <color theme="1"/>
        <rFont val="Calibri"/>
        <family val="2"/>
        <scheme val="minor"/>
      </rPr>
      <t xml:space="preserve"> </t>
    </r>
  </si>
  <si>
    <r>
      <t>Other Support Activities for Road Transportation</t>
    </r>
    <r>
      <rPr>
        <vertAlign val="superscript"/>
        <sz val="11"/>
        <color theme="1"/>
        <rFont val="Calibri"/>
        <family val="2"/>
        <scheme val="minor"/>
      </rPr>
      <t>T</t>
    </r>
    <r>
      <rPr>
        <sz val="11"/>
        <color theme="1"/>
        <rFont val="Calibri"/>
        <family val="2"/>
        <scheme val="minor"/>
      </rPr>
      <t xml:space="preserve"> </t>
    </r>
  </si>
  <si>
    <t xml:space="preserve">Other Support Activities for Road Transportation </t>
  </si>
  <si>
    <r>
      <t>Freight Transportation Arrangement</t>
    </r>
    <r>
      <rPr>
        <vertAlign val="superscript"/>
        <sz val="11"/>
        <color theme="1"/>
        <rFont val="Calibri"/>
        <family val="2"/>
        <scheme val="minor"/>
      </rPr>
      <t>T</t>
    </r>
    <r>
      <rPr>
        <sz val="11"/>
        <color theme="1"/>
        <rFont val="Calibri"/>
        <family val="2"/>
        <scheme val="minor"/>
      </rPr>
      <t xml:space="preserve"> </t>
    </r>
  </si>
  <si>
    <t xml:space="preserve">Freight Transportation Arrangement </t>
  </si>
  <si>
    <r>
      <t>Other Support Activities for Transportation</t>
    </r>
    <r>
      <rPr>
        <vertAlign val="superscript"/>
        <sz val="11"/>
        <color theme="1"/>
        <rFont val="Calibri"/>
        <family val="2"/>
        <scheme val="minor"/>
      </rPr>
      <t>T</t>
    </r>
    <r>
      <rPr>
        <sz val="11"/>
        <color theme="1"/>
        <rFont val="Calibri"/>
        <family val="2"/>
        <scheme val="minor"/>
      </rPr>
      <t xml:space="preserve"> </t>
    </r>
  </si>
  <si>
    <t xml:space="preserve">Packing and Crating </t>
  </si>
  <si>
    <t xml:space="preserve">All Other Support Activities for Transportation </t>
  </si>
  <si>
    <r>
      <t>Postal Service</t>
    </r>
    <r>
      <rPr>
        <vertAlign val="superscript"/>
        <sz val="11"/>
        <color theme="1"/>
        <rFont val="Calibri"/>
        <family val="2"/>
        <scheme val="minor"/>
      </rPr>
      <t>T</t>
    </r>
    <r>
      <rPr>
        <sz val="11"/>
        <color theme="1"/>
        <rFont val="Calibri"/>
        <family val="2"/>
        <scheme val="minor"/>
      </rPr>
      <t xml:space="preserve"> </t>
    </r>
  </si>
  <si>
    <r>
      <t>Couriers and Messengers</t>
    </r>
    <r>
      <rPr>
        <vertAlign val="superscript"/>
        <sz val="11"/>
        <color theme="1"/>
        <rFont val="Calibri"/>
        <family val="2"/>
        <scheme val="minor"/>
      </rPr>
      <t>T</t>
    </r>
    <r>
      <rPr>
        <sz val="11"/>
        <color theme="1"/>
        <rFont val="Calibri"/>
        <family val="2"/>
        <scheme val="minor"/>
      </rPr>
      <t xml:space="preserve"> </t>
    </r>
  </si>
  <si>
    <r>
      <t>Couriers and Express Delivery Services</t>
    </r>
    <r>
      <rPr>
        <vertAlign val="superscript"/>
        <sz val="11"/>
        <color theme="1"/>
        <rFont val="Calibri"/>
        <family val="2"/>
        <scheme val="minor"/>
      </rPr>
      <t>T</t>
    </r>
    <r>
      <rPr>
        <sz val="11"/>
        <color theme="1"/>
        <rFont val="Calibri"/>
        <family val="2"/>
        <scheme val="minor"/>
      </rPr>
      <t xml:space="preserve"> </t>
    </r>
  </si>
  <si>
    <r>
      <t>Local Messengers and Local Delivery</t>
    </r>
    <r>
      <rPr>
        <vertAlign val="superscript"/>
        <sz val="11"/>
        <color theme="1"/>
        <rFont val="Calibri"/>
        <family val="2"/>
        <scheme val="minor"/>
      </rPr>
      <t>T</t>
    </r>
    <r>
      <rPr>
        <sz val="11"/>
        <color theme="1"/>
        <rFont val="Calibri"/>
        <family val="2"/>
        <scheme val="minor"/>
      </rPr>
      <t xml:space="preserve"> </t>
    </r>
  </si>
  <si>
    <r>
      <t>Warehousing and Storage</t>
    </r>
    <r>
      <rPr>
        <vertAlign val="superscript"/>
        <sz val="11"/>
        <color theme="1"/>
        <rFont val="Calibri"/>
        <family val="2"/>
        <scheme val="minor"/>
      </rPr>
      <t>T</t>
    </r>
    <r>
      <rPr>
        <sz val="11"/>
        <color theme="1"/>
        <rFont val="Calibri"/>
        <family val="2"/>
        <scheme val="minor"/>
      </rPr>
      <t xml:space="preserve"> </t>
    </r>
  </si>
  <si>
    <r>
      <t>General Warehousing and Storage</t>
    </r>
    <r>
      <rPr>
        <vertAlign val="superscript"/>
        <sz val="11"/>
        <color theme="1"/>
        <rFont val="Calibri"/>
        <family val="2"/>
        <scheme val="minor"/>
      </rPr>
      <t>T</t>
    </r>
    <r>
      <rPr>
        <sz val="11"/>
        <color theme="1"/>
        <rFont val="Calibri"/>
        <family val="2"/>
        <scheme val="minor"/>
      </rPr>
      <t xml:space="preserve"> </t>
    </r>
  </si>
  <si>
    <t xml:space="preserve">General Warehousing and Storage </t>
  </si>
  <si>
    <r>
      <t>Refrigerated Warehousing and Storage</t>
    </r>
    <r>
      <rPr>
        <vertAlign val="superscript"/>
        <sz val="11"/>
        <color theme="1"/>
        <rFont val="Calibri"/>
        <family val="2"/>
        <scheme val="minor"/>
      </rPr>
      <t>T</t>
    </r>
    <r>
      <rPr>
        <sz val="11"/>
        <color theme="1"/>
        <rFont val="Calibri"/>
        <family val="2"/>
        <scheme val="minor"/>
      </rPr>
      <t xml:space="preserve"> </t>
    </r>
  </si>
  <si>
    <r>
      <t>Farm Product Warehousing and Storage</t>
    </r>
    <r>
      <rPr>
        <vertAlign val="superscript"/>
        <sz val="11"/>
        <color theme="1"/>
        <rFont val="Calibri"/>
        <family val="2"/>
        <scheme val="minor"/>
      </rPr>
      <t>T</t>
    </r>
  </si>
  <si>
    <r>
      <t>Other Warehousing and Storage</t>
    </r>
    <r>
      <rPr>
        <vertAlign val="superscript"/>
        <sz val="11"/>
        <color theme="1"/>
        <rFont val="Calibri"/>
        <family val="2"/>
        <scheme val="minor"/>
      </rPr>
      <t>T</t>
    </r>
    <r>
      <rPr>
        <sz val="11"/>
        <color theme="1"/>
        <rFont val="Calibri"/>
        <family val="2"/>
        <scheme val="minor"/>
      </rPr>
      <t xml:space="preserve"> </t>
    </r>
  </si>
  <si>
    <r>
      <t>Information</t>
    </r>
    <r>
      <rPr>
        <vertAlign val="superscript"/>
        <sz val="11"/>
        <color theme="1"/>
        <rFont val="Calibri"/>
        <family val="2"/>
        <scheme val="minor"/>
      </rPr>
      <t>T</t>
    </r>
  </si>
  <si>
    <r>
      <t>Publishing Industries (except Internet)</t>
    </r>
    <r>
      <rPr>
        <vertAlign val="superscript"/>
        <sz val="11"/>
        <color theme="1"/>
        <rFont val="Calibri"/>
        <family val="2"/>
        <scheme val="minor"/>
      </rPr>
      <t>T</t>
    </r>
    <r>
      <rPr>
        <sz val="11"/>
        <color theme="1"/>
        <rFont val="Calibri"/>
        <family val="2"/>
        <scheme val="minor"/>
      </rPr>
      <t xml:space="preserve"> </t>
    </r>
  </si>
  <si>
    <r>
      <t>Newspaper, Periodical, Book, and Directory Publishers</t>
    </r>
    <r>
      <rPr>
        <vertAlign val="superscript"/>
        <sz val="11"/>
        <color theme="1"/>
        <rFont val="Calibri"/>
        <family val="2"/>
        <scheme val="minor"/>
      </rPr>
      <t>T</t>
    </r>
    <r>
      <rPr>
        <sz val="11"/>
        <color theme="1"/>
        <rFont val="Calibri"/>
        <family val="2"/>
        <scheme val="minor"/>
      </rPr>
      <t xml:space="preserve"> </t>
    </r>
  </si>
  <si>
    <r>
      <t>Newspaper Publishers</t>
    </r>
    <r>
      <rPr>
        <vertAlign val="superscript"/>
        <sz val="11"/>
        <color theme="1"/>
        <rFont val="Calibri"/>
        <family val="2"/>
        <scheme val="minor"/>
      </rPr>
      <t>T</t>
    </r>
    <r>
      <rPr>
        <sz val="11"/>
        <color theme="1"/>
        <rFont val="Calibri"/>
        <family val="2"/>
        <scheme val="minor"/>
      </rPr>
      <t xml:space="preserve"> </t>
    </r>
  </si>
  <si>
    <t xml:space="preserve">Newspaper Publishers </t>
  </si>
  <si>
    <r>
      <t>Periodical Publishers</t>
    </r>
    <r>
      <rPr>
        <vertAlign val="superscript"/>
        <sz val="11"/>
        <color theme="1"/>
        <rFont val="Calibri"/>
        <family val="2"/>
        <scheme val="minor"/>
      </rPr>
      <t>T</t>
    </r>
    <r>
      <rPr>
        <sz val="11"/>
        <color theme="1"/>
        <rFont val="Calibri"/>
        <family val="2"/>
        <scheme val="minor"/>
      </rPr>
      <t xml:space="preserve"> </t>
    </r>
  </si>
  <si>
    <t xml:space="preserve">Periodical Publishers </t>
  </si>
  <si>
    <r>
      <t>Book Publishers</t>
    </r>
    <r>
      <rPr>
        <vertAlign val="superscript"/>
        <sz val="11"/>
        <color theme="1"/>
        <rFont val="Calibri"/>
        <family val="2"/>
        <scheme val="minor"/>
      </rPr>
      <t>T</t>
    </r>
    <r>
      <rPr>
        <sz val="11"/>
        <color theme="1"/>
        <rFont val="Calibri"/>
        <family val="2"/>
        <scheme val="minor"/>
      </rPr>
      <t xml:space="preserve"> </t>
    </r>
  </si>
  <si>
    <t xml:space="preserve">Book Publishers </t>
  </si>
  <si>
    <r>
      <t>Directory and Mailing List Publishers</t>
    </r>
    <r>
      <rPr>
        <vertAlign val="superscript"/>
        <sz val="11"/>
        <color theme="1"/>
        <rFont val="Calibri"/>
        <family val="2"/>
        <scheme val="minor"/>
      </rPr>
      <t>T</t>
    </r>
    <r>
      <rPr>
        <sz val="11"/>
        <color theme="1"/>
        <rFont val="Calibri"/>
        <family val="2"/>
        <scheme val="minor"/>
      </rPr>
      <t xml:space="preserve"> </t>
    </r>
  </si>
  <si>
    <t xml:space="preserve">Directory and Mailing List Publishers </t>
  </si>
  <si>
    <r>
      <t>Other Publishers</t>
    </r>
    <r>
      <rPr>
        <vertAlign val="superscript"/>
        <sz val="11"/>
        <color theme="1"/>
        <rFont val="Calibri"/>
        <family val="2"/>
        <scheme val="minor"/>
      </rPr>
      <t>T</t>
    </r>
    <r>
      <rPr>
        <sz val="11"/>
        <color theme="1"/>
        <rFont val="Calibri"/>
        <family val="2"/>
        <scheme val="minor"/>
      </rPr>
      <t xml:space="preserve"> </t>
    </r>
  </si>
  <si>
    <t xml:space="preserve">Greeting Card Publishers </t>
  </si>
  <si>
    <t xml:space="preserve">All Other Publishers </t>
  </si>
  <si>
    <r>
      <t>Software Publishers</t>
    </r>
    <r>
      <rPr>
        <vertAlign val="superscript"/>
        <sz val="11"/>
        <color theme="1"/>
        <rFont val="Calibri"/>
        <family val="2"/>
        <scheme val="minor"/>
      </rPr>
      <t>T</t>
    </r>
    <r>
      <rPr>
        <sz val="11"/>
        <color theme="1"/>
        <rFont val="Calibri"/>
        <family val="2"/>
        <scheme val="minor"/>
      </rPr>
      <t xml:space="preserve"> </t>
    </r>
  </si>
  <si>
    <r>
      <t>Motion Picture and Sound Recording Industries</t>
    </r>
    <r>
      <rPr>
        <vertAlign val="superscript"/>
        <sz val="11"/>
        <color theme="1"/>
        <rFont val="Calibri"/>
        <family val="2"/>
        <scheme val="minor"/>
      </rPr>
      <t>T</t>
    </r>
    <r>
      <rPr>
        <sz val="11"/>
        <color theme="1"/>
        <rFont val="Calibri"/>
        <family val="2"/>
        <scheme val="minor"/>
      </rPr>
      <t xml:space="preserve"> </t>
    </r>
  </si>
  <si>
    <r>
      <t>Motion Picture and Video Industries</t>
    </r>
    <r>
      <rPr>
        <vertAlign val="superscript"/>
        <sz val="11"/>
        <color theme="1"/>
        <rFont val="Calibri"/>
        <family val="2"/>
        <scheme val="minor"/>
      </rPr>
      <t>T</t>
    </r>
    <r>
      <rPr>
        <sz val="11"/>
        <color theme="1"/>
        <rFont val="Calibri"/>
        <family val="2"/>
        <scheme val="minor"/>
      </rPr>
      <t xml:space="preserve"> </t>
    </r>
  </si>
  <si>
    <r>
      <t>Motion Picture and Video Production</t>
    </r>
    <r>
      <rPr>
        <vertAlign val="superscript"/>
        <sz val="11"/>
        <color theme="1"/>
        <rFont val="Calibri"/>
        <family val="2"/>
        <scheme val="minor"/>
      </rPr>
      <t>T</t>
    </r>
    <r>
      <rPr>
        <sz val="11"/>
        <color theme="1"/>
        <rFont val="Calibri"/>
        <family val="2"/>
        <scheme val="minor"/>
      </rPr>
      <t xml:space="preserve"> </t>
    </r>
  </si>
  <si>
    <t xml:space="preserve">Motion Picture and Video Production </t>
  </si>
  <si>
    <r>
      <t>Motion Picture and Video Distribution</t>
    </r>
    <r>
      <rPr>
        <vertAlign val="superscript"/>
        <sz val="11"/>
        <color theme="1"/>
        <rFont val="Calibri"/>
        <family val="2"/>
        <scheme val="minor"/>
      </rPr>
      <t>T</t>
    </r>
    <r>
      <rPr>
        <sz val="11"/>
        <color theme="1"/>
        <rFont val="Calibri"/>
        <family val="2"/>
        <scheme val="minor"/>
      </rPr>
      <t xml:space="preserve"> </t>
    </r>
  </si>
  <si>
    <r>
      <t>Motion Picture and Video Exhibition</t>
    </r>
    <r>
      <rPr>
        <vertAlign val="superscript"/>
        <sz val="11"/>
        <color theme="1"/>
        <rFont val="Calibri"/>
        <family val="2"/>
        <scheme val="minor"/>
      </rPr>
      <t>T</t>
    </r>
    <r>
      <rPr>
        <sz val="11"/>
        <color theme="1"/>
        <rFont val="Calibri"/>
        <family val="2"/>
        <scheme val="minor"/>
      </rPr>
      <t xml:space="preserve"> </t>
    </r>
  </si>
  <si>
    <t xml:space="preserve">Motion Picture Theaters (except Drive-Ins) </t>
  </si>
  <si>
    <t xml:space="preserve">Drive-In Motion Picture Theaters </t>
  </si>
  <si>
    <r>
      <t>Postproduction Services and Other Motion Picture and Video Industries</t>
    </r>
    <r>
      <rPr>
        <vertAlign val="superscript"/>
        <sz val="11"/>
        <color theme="1"/>
        <rFont val="Calibri"/>
        <family val="2"/>
        <scheme val="minor"/>
      </rPr>
      <t>T</t>
    </r>
    <r>
      <rPr>
        <sz val="11"/>
        <color theme="1"/>
        <rFont val="Calibri"/>
        <family val="2"/>
        <scheme val="minor"/>
      </rPr>
      <t xml:space="preserve"> </t>
    </r>
  </si>
  <si>
    <t xml:space="preserve">Teleproduction and Other Postproduction Services </t>
  </si>
  <si>
    <t xml:space="preserve">Other Motion Picture and Video Industries </t>
  </si>
  <si>
    <r>
      <t>Sound Recording Industries</t>
    </r>
    <r>
      <rPr>
        <vertAlign val="superscript"/>
        <sz val="11"/>
        <color theme="1"/>
        <rFont val="Calibri"/>
        <family val="2"/>
        <scheme val="minor"/>
      </rPr>
      <t>T</t>
    </r>
    <r>
      <rPr>
        <sz val="11"/>
        <color theme="1"/>
        <rFont val="Calibri"/>
        <family val="2"/>
        <scheme val="minor"/>
      </rPr>
      <t xml:space="preserve"> </t>
    </r>
  </si>
  <si>
    <r>
      <t>Music Publishers</t>
    </r>
    <r>
      <rPr>
        <vertAlign val="superscript"/>
        <sz val="11"/>
        <color theme="1"/>
        <rFont val="Calibri"/>
        <family val="2"/>
        <scheme val="minor"/>
      </rPr>
      <t>T</t>
    </r>
    <r>
      <rPr>
        <sz val="11"/>
        <color theme="1"/>
        <rFont val="Calibri"/>
        <family val="2"/>
        <scheme val="minor"/>
      </rPr>
      <t xml:space="preserve"> </t>
    </r>
  </si>
  <si>
    <r>
      <t>Sound Recording Studios</t>
    </r>
    <r>
      <rPr>
        <vertAlign val="superscript"/>
        <sz val="11"/>
        <color theme="1"/>
        <rFont val="Calibri"/>
        <family val="2"/>
        <scheme val="minor"/>
      </rPr>
      <t>T</t>
    </r>
    <r>
      <rPr>
        <sz val="11"/>
        <color theme="1"/>
        <rFont val="Calibri"/>
        <family val="2"/>
        <scheme val="minor"/>
      </rPr>
      <t xml:space="preserve"> </t>
    </r>
  </si>
  <si>
    <r>
      <t>Record Production and Distribution</t>
    </r>
    <r>
      <rPr>
        <vertAlign val="superscript"/>
        <sz val="11"/>
        <rFont val="Calibri"/>
        <family val="2"/>
        <scheme val="minor"/>
      </rPr>
      <t>T</t>
    </r>
  </si>
  <si>
    <r>
      <t>Other Sound Recording Industries</t>
    </r>
    <r>
      <rPr>
        <vertAlign val="superscript"/>
        <sz val="11"/>
        <color theme="1"/>
        <rFont val="Calibri"/>
        <family val="2"/>
        <scheme val="minor"/>
      </rPr>
      <t>T</t>
    </r>
    <r>
      <rPr>
        <sz val="11"/>
        <color theme="1"/>
        <rFont val="Calibri"/>
        <family val="2"/>
        <scheme val="minor"/>
      </rPr>
      <t xml:space="preserve"> </t>
    </r>
  </si>
  <si>
    <r>
      <t>Broadcasting (except Internet)</t>
    </r>
    <r>
      <rPr>
        <vertAlign val="superscript"/>
        <sz val="11"/>
        <color theme="1"/>
        <rFont val="Calibri"/>
        <family val="2"/>
        <scheme val="minor"/>
      </rPr>
      <t>T</t>
    </r>
    <r>
      <rPr>
        <sz val="11"/>
        <color theme="1"/>
        <rFont val="Calibri"/>
        <family val="2"/>
        <scheme val="minor"/>
      </rPr>
      <t xml:space="preserve"> </t>
    </r>
  </si>
  <si>
    <r>
      <t>Radio and Television Broadcasting</t>
    </r>
    <r>
      <rPr>
        <vertAlign val="superscript"/>
        <sz val="11"/>
        <color theme="1"/>
        <rFont val="Calibri"/>
        <family val="2"/>
        <scheme val="minor"/>
      </rPr>
      <t>T</t>
    </r>
    <r>
      <rPr>
        <sz val="11"/>
        <color theme="1"/>
        <rFont val="Calibri"/>
        <family val="2"/>
        <scheme val="minor"/>
      </rPr>
      <t xml:space="preserve"> </t>
    </r>
  </si>
  <si>
    <r>
      <t>Radio Broadcasting</t>
    </r>
    <r>
      <rPr>
        <vertAlign val="superscript"/>
        <sz val="11"/>
        <color theme="1"/>
        <rFont val="Calibri"/>
        <family val="2"/>
        <scheme val="minor"/>
      </rPr>
      <t>T</t>
    </r>
    <r>
      <rPr>
        <sz val="11"/>
        <color theme="1"/>
        <rFont val="Calibri"/>
        <family val="2"/>
        <scheme val="minor"/>
      </rPr>
      <t xml:space="preserve"> </t>
    </r>
  </si>
  <si>
    <t xml:space="preserve">Radio Networks </t>
  </si>
  <si>
    <t xml:space="preserve">Radio Stations </t>
  </si>
  <si>
    <r>
      <t>Television Broadcasting</t>
    </r>
    <r>
      <rPr>
        <vertAlign val="superscript"/>
        <sz val="11"/>
        <color theme="1"/>
        <rFont val="Calibri"/>
        <family val="2"/>
        <scheme val="minor"/>
      </rPr>
      <t>T</t>
    </r>
    <r>
      <rPr>
        <sz val="11"/>
        <color theme="1"/>
        <rFont val="Calibri"/>
        <family val="2"/>
        <scheme val="minor"/>
      </rPr>
      <t xml:space="preserve"> </t>
    </r>
  </si>
  <si>
    <t>Television Broadcasting</t>
  </si>
  <si>
    <r>
      <t>Cable and Other Subscription Programming</t>
    </r>
    <r>
      <rPr>
        <vertAlign val="superscript"/>
        <sz val="11"/>
        <color theme="1"/>
        <rFont val="Calibri"/>
        <family val="2"/>
        <scheme val="minor"/>
      </rPr>
      <t>T</t>
    </r>
    <r>
      <rPr>
        <sz val="11"/>
        <color theme="1"/>
        <rFont val="Calibri"/>
        <family val="2"/>
        <scheme val="minor"/>
      </rPr>
      <t xml:space="preserve"> </t>
    </r>
  </si>
  <si>
    <r>
      <t>Telecommunications</t>
    </r>
    <r>
      <rPr>
        <vertAlign val="superscript"/>
        <sz val="11"/>
        <color theme="1"/>
        <rFont val="Calibri"/>
        <family val="2"/>
        <scheme val="minor"/>
      </rPr>
      <t>T</t>
    </r>
    <r>
      <rPr>
        <sz val="11"/>
        <color theme="1"/>
        <rFont val="Calibri"/>
        <family val="2"/>
        <scheme val="minor"/>
      </rPr>
      <t xml:space="preserve"> </t>
    </r>
  </si>
  <si>
    <r>
      <t>Wired and Wireless Telecommunications Carriers</t>
    </r>
    <r>
      <rPr>
        <vertAlign val="superscript"/>
        <sz val="11"/>
        <rFont val="Calibri"/>
        <family val="2"/>
        <scheme val="minor"/>
      </rPr>
      <t>T</t>
    </r>
    <r>
      <rPr>
        <sz val="11"/>
        <rFont val="Calibri"/>
        <family val="2"/>
        <scheme val="minor"/>
      </rPr>
      <t xml:space="preserve"> </t>
    </r>
  </si>
  <si>
    <t xml:space="preserve">Wired Telecommunications Carriers </t>
  </si>
  <si>
    <r>
      <t>Satellite Telecommunications</t>
    </r>
    <r>
      <rPr>
        <vertAlign val="superscript"/>
        <sz val="11"/>
        <color theme="1"/>
        <rFont val="Calibri"/>
        <family val="2"/>
        <scheme val="minor"/>
      </rPr>
      <t>T</t>
    </r>
    <r>
      <rPr>
        <sz val="11"/>
        <color theme="1"/>
        <rFont val="Calibri"/>
        <family val="2"/>
        <scheme val="minor"/>
      </rPr>
      <t xml:space="preserve"> </t>
    </r>
  </si>
  <si>
    <r>
      <t>Other Telecommunications</t>
    </r>
    <r>
      <rPr>
        <vertAlign val="superscript"/>
        <sz val="11"/>
        <color theme="1"/>
        <rFont val="Calibri"/>
        <family val="2"/>
        <scheme val="minor"/>
      </rPr>
      <t>T</t>
    </r>
    <r>
      <rPr>
        <sz val="11"/>
        <color theme="1"/>
        <rFont val="Calibri"/>
        <family val="2"/>
        <scheme val="minor"/>
      </rPr>
      <t xml:space="preserve"> </t>
    </r>
  </si>
  <si>
    <t xml:space="preserve">Telecommunications Resellers </t>
  </si>
  <si>
    <t xml:space="preserve">All Other Telecommunications </t>
  </si>
  <si>
    <r>
      <t>Data Processing, Hosting, and Related Services</t>
    </r>
    <r>
      <rPr>
        <vertAlign val="superscript"/>
        <sz val="11"/>
        <color theme="1"/>
        <rFont val="Calibri"/>
        <family val="2"/>
        <scheme val="minor"/>
      </rPr>
      <t>T</t>
    </r>
    <r>
      <rPr>
        <sz val="11"/>
        <color theme="1"/>
        <rFont val="Calibri"/>
        <family val="2"/>
        <scheme val="minor"/>
      </rPr>
      <t xml:space="preserve"> </t>
    </r>
  </si>
  <si>
    <r>
      <t>Other Information Services</t>
    </r>
    <r>
      <rPr>
        <vertAlign val="superscript"/>
        <sz val="11"/>
        <color theme="1"/>
        <rFont val="Calibri"/>
        <family val="2"/>
        <scheme val="minor"/>
      </rPr>
      <t>T</t>
    </r>
    <r>
      <rPr>
        <sz val="11"/>
        <color theme="1"/>
        <rFont val="Calibri"/>
        <family val="2"/>
        <scheme val="minor"/>
      </rPr>
      <t xml:space="preserve"> </t>
    </r>
  </si>
  <si>
    <r>
      <t>News Syndicates</t>
    </r>
    <r>
      <rPr>
        <vertAlign val="superscript"/>
        <sz val="11"/>
        <color theme="1"/>
        <rFont val="Calibri"/>
        <family val="2"/>
        <scheme val="minor"/>
      </rPr>
      <t>T</t>
    </r>
    <r>
      <rPr>
        <sz val="11"/>
        <color theme="1"/>
        <rFont val="Calibri"/>
        <family val="2"/>
        <scheme val="minor"/>
      </rPr>
      <t xml:space="preserve"> </t>
    </r>
  </si>
  <si>
    <r>
      <t>Libraries and Archives</t>
    </r>
    <r>
      <rPr>
        <vertAlign val="superscript"/>
        <sz val="11"/>
        <color theme="1"/>
        <rFont val="Calibri"/>
        <family val="2"/>
        <scheme val="minor"/>
      </rPr>
      <t>T</t>
    </r>
    <r>
      <rPr>
        <sz val="11"/>
        <color theme="1"/>
        <rFont val="Calibri"/>
        <family val="2"/>
        <scheme val="minor"/>
      </rPr>
      <t xml:space="preserve"> </t>
    </r>
  </si>
  <si>
    <t xml:space="preserve">Libraries and Archives </t>
  </si>
  <si>
    <r>
      <t>Internet Publishing and Broadcasting and Web Search Portals</t>
    </r>
    <r>
      <rPr>
        <vertAlign val="superscript"/>
        <sz val="11"/>
        <color theme="1"/>
        <rFont val="Calibri"/>
        <family val="2"/>
        <scheme val="minor"/>
      </rPr>
      <t>T</t>
    </r>
    <r>
      <rPr>
        <sz val="11"/>
        <color theme="1"/>
        <rFont val="Calibri"/>
        <family val="2"/>
        <scheme val="minor"/>
      </rPr>
      <t xml:space="preserve"> </t>
    </r>
  </si>
  <si>
    <t>Internet Publishing and Broadcasting and Web Search Portals</t>
  </si>
  <si>
    <r>
      <t>All Other Information Services</t>
    </r>
    <r>
      <rPr>
        <vertAlign val="superscript"/>
        <sz val="11"/>
        <color theme="1"/>
        <rFont val="Calibri"/>
        <family val="2"/>
        <scheme val="minor"/>
      </rPr>
      <t>T</t>
    </r>
    <r>
      <rPr>
        <sz val="11"/>
        <color theme="1"/>
        <rFont val="Calibri"/>
        <family val="2"/>
        <scheme val="minor"/>
      </rPr>
      <t xml:space="preserve"> </t>
    </r>
  </si>
  <si>
    <r>
      <t>Finance and Insurance</t>
    </r>
    <r>
      <rPr>
        <vertAlign val="superscript"/>
        <sz val="11"/>
        <color theme="1"/>
        <rFont val="Calibri"/>
        <family val="2"/>
        <scheme val="minor"/>
      </rPr>
      <t>T</t>
    </r>
  </si>
  <si>
    <r>
      <t>Monetary Authorities-Central Bank</t>
    </r>
    <r>
      <rPr>
        <vertAlign val="superscript"/>
        <sz val="11"/>
        <color theme="1"/>
        <rFont val="Calibri"/>
        <family val="2"/>
        <scheme val="minor"/>
      </rPr>
      <t>T</t>
    </r>
    <r>
      <rPr>
        <sz val="11"/>
        <color theme="1"/>
        <rFont val="Calibri"/>
        <family val="2"/>
        <scheme val="minor"/>
      </rPr>
      <t xml:space="preserve"> </t>
    </r>
  </si>
  <si>
    <r>
      <t>Credit Intermediation and Related Activities</t>
    </r>
    <r>
      <rPr>
        <vertAlign val="superscript"/>
        <sz val="11"/>
        <color theme="1"/>
        <rFont val="Calibri"/>
        <family val="2"/>
        <scheme val="minor"/>
      </rPr>
      <t>T</t>
    </r>
    <r>
      <rPr>
        <sz val="11"/>
        <color theme="1"/>
        <rFont val="Calibri"/>
        <family val="2"/>
        <scheme val="minor"/>
      </rPr>
      <t xml:space="preserve"> </t>
    </r>
  </si>
  <si>
    <t xml:space="preserve">Depository Credit Intermediation </t>
  </si>
  <si>
    <t xml:space="preserve">Commercial Banking </t>
  </si>
  <si>
    <t xml:space="preserve">Savings Institutions </t>
  </si>
  <si>
    <t xml:space="preserve">Credit Unions </t>
  </si>
  <si>
    <t xml:space="preserve">Other Depository Credit Intermediation </t>
  </si>
  <si>
    <t xml:space="preserve">Nondepository Credit Intermediation </t>
  </si>
  <si>
    <t xml:space="preserve">Credit Card Issuing </t>
  </si>
  <si>
    <t xml:space="preserve">Sales Financing </t>
  </si>
  <si>
    <t xml:space="preserve">Other Nondepository Credit Intermediation </t>
  </si>
  <si>
    <t xml:space="preserve">Consumer Lending </t>
  </si>
  <si>
    <t xml:space="preserve">Real Estate Credit </t>
  </si>
  <si>
    <t xml:space="preserve">International Trade Financing </t>
  </si>
  <si>
    <t xml:space="preserve">Secondary Market Financing </t>
  </si>
  <si>
    <t xml:space="preserve">All Other Nondepository Credit Intermediation </t>
  </si>
  <si>
    <t xml:space="preserve">Activities Related to Credit Intermediation </t>
  </si>
  <si>
    <t xml:space="preserve">Mortgage and Nonmortgage Loan Brokers </t>
  </si>
  <si>
    <t xml:space="preserve">Financial Transactions Processing, Reserve, and Clearinghouse Activities </t>
  </si>
  <si>
    <t xml:space="preserve">Other Activities Related to Credit Intermediation </t>
  </si>
  <si>
    <r>
      <t>Securities, Commodity Contracts, and Other Financial Investments and Related Activities</t>
    </r>
    <r>
      <rPr>
        <vertAlign val="superscript"/>
        <sz val="11"/>
        <color theme="1"/>
        <rFont val="Calibri"/>
        <family val="2"/>
        <scheme val="minor"/>
      </rPr>
      <t>T</t>
    </r>
    <r>
      <rPr>
        <sz val="11"/>
        <color theme="1"/>
        <rFont val="Calibri"/>
        <family val="2"/>
        <scheme val="minor"/>
      </rPr>
      <t xml:space="preserve"> </t>
    </r>
  </si>
  <si>
    <r>
      <t>Securities and Commodity Contracts Intermediation and Brokerage</t>
    </r>
    <r>
      <rPr>
        <vertAlign val="superscript"/>
        <sz val="11"/>
        <color theme="1"/>
        <rFont val="Calibri"/>
        <family val="2"/>
        <scheme val="minor"/>
      </rPr>
      <t>T</t>
    </r>
    <r>
      <rPr>
        <sz val="11"/>
        <color theme="1"/>
        <rFont val="Calibri"/>
        <family val="2"/>
        <scheme val="minor"/>
      </rPr>
      <t xml:space="preserve"> </t>
    </r>
  </si>
  <si>
    <t xml:space="preserve">Investment Banking and Securities Dealing </t>
  </si>
  <si>
    <t xml:space="preserve">Securities Brokerage </t>
  </si>
  <si>
    <t xml:space="preserve">Commodity Contracts Dealing </t>
  </si>
  <si>
    <t xml:space="preserve">Commodity Contracts Brokerage </t>
  </si>
  <si>
    <r>
      <t>Securities and Commodity Exchanges</t>
    </r>
    <r>
      <rPr>
        <vertAlign val="superscript"/>
        <sz val="11"/>
        <color theme="1"/>
        <rFont val="Calibri"/>
        <family val="2"/>
        <scheme val="minor"/>
      </rPr>
      <t>T</t>
    </r>
    <r>
      <rPr>
        <sz val="11"/>
        <color theme="1"/>
        <rFont val="Calibri"/>
        <family val="2"/>
        <scheme val="minor"/>
      </rPr>
      <t xml:space="preserve"> </t>
    </r>
  </si>
  <si>
    <r>
      <t>Other Financial Investment Activities</t>
    </r>
    <r>
      <rPr>
        <vertAlign val="superscript"/>
        <sz val="11"/>
        <color theme="1"/>
        <rFont val="Calibri"/>
        <family val="2"/>
        <scheme val="minor"/>
      </rPr>
      <t>T</t>
    </r>
    <r>
      <rPr>
        <sz val="11"/>
        <color theme="1"/>
        <rFont val="Calibri"/>
        <family val="2"/>
        <scheme val="minor"/>
      </rPr>
      <t xml:space="preserve"> </t>
    </r>
  </si>
  <si>
    <t xml:space="preserve">Miscellaneous Intermediation </t>
  </si>
  <si>
    <t xml:space="preserve">Portfolio Management </t>
  </si>
  <si>
    <t xml:space="preserve">Investment Advice </t>
  </si>
  <si>
    <t xml:space="preserve">All Other Financial Investment Activities </t>
  </si>
  <si>
    <t xml:space="preserve">Trust, Fiduciary, and Custody Activities </t>
  </si>
  <si>
    <t xml:space="preserve">Miscellaneous Financial Investment Activities </t>
  </si>
  <si>
    <r>
      <t>Insurance Carriers and Related Activities</t>
    </r>
    <r>
      <rPr>
        <vertAlign val="superscript"/>
        <sz val="11"/>
        <color theme="1"/>
        <rFont val="Calibri"/>
        <family val="2"/>
        <scheme val="minor"/>
      </rPr>
      <t>T</t>
    </r>
    <r>
      <rPr>
        <sz val="11"/>
        <color theme="1"/>
        <rFont val="Calibri"/>
        <family val="2"/>
        <scheme val="minor"/>
      </rPr>
      <t xml:space="preserve"> </t>
    </r>
  </si>
  <si>
    <r>
      <t>Insurance Carriers</t>
    </r>
    <r>
      <rPr>
        <vertAlign val="superscript"/>
        <sz val="11"/>
        <color theme="1"/>
        <rFont val="Calibri"/>
        <family val="2"/>
        <scheme val="minor"/>
      </rPr>
      <t>T</t>
    </r>
    <r>
      <rPr>
        <sz val="11"/>
        <color theme="1"/>
        <rFont val="Calibri"/>
        <family val="2"/>
        <scheme val="minor"/>
      </rPr>
      <t xml:space="preserve"> </t>
    </r>
  </si>
  <si>
    <t xml:space="preserve">Direct Life, Health, and Medical Insurance Carriers </t>
  </si>
  <si>
    <t xml:space="preserve">Direct Life Insurance Carriers </t>
  </si>
  <si>
    <t xml:space="preserve">Direct Health and Medical Insurance Carriers </t>
  </si>
  <si>
    <t xml:space="preserve">Direct Insurance (except Life, Health, and Medical) Carriers </t>
  </si>
  <si>
    <t xml:space="preserve">Direct Property and Casualty Insurance Carriers </t>
  </si>
  <si>
    <t xml:space="preserve">Direct Title Insurance Carriers </t>
  </si>
  <si>
    <t xml:space="preserve">Other Direct Insurance (except Life, Health, and Medical) Carriers </t>
  </si>
  <si>
    <t xml:space="preserve">Reinsurance Carriers </t>
  </si>
  <si>
    <r>
      <t>Agencies, Brokerages, and Other Insurance Related Activities</t>
    </r>
    <r>
      <rPr>
        <vertAlign val="superscript"/>
        <sz val="11"/>
        <color theme="1"/>
        <rFont val="Calibri"/>
        <family val="2"/>
        <scheme val="minor"/>
      </rPr>
      <t>T</t>
    </r>
    <r>
      <rPr>
        <sz val="11"/>
        <color theme="1"/>
        <rFont val="Calibri"/>
        <family val="2"/>
        <scheme val="minor"/>
      </rPr>
      <t xml:space="preserve"> </t>
    </r>
  </si>
  <si>
    <t xml:space="preserve">Insurance Agencies and Brokerages </t>
  </si>
  <si>
    <t xml:space="preserve">Other Insurance Related Activities </t>
  </si>
  <si>
    <t xml:space="preserve">Claims Adjusting </t>
  </si>
  <si>
    <t xml:space="preserve">Third Party Administration of Insurance and Pension Funds </t>
  </si>
  <si>
    <t xml:space="preserve">All Other Insurance Related Activities </t>
  </si>
  <si>
    <t xml:space="preserve">Funds, Trusts, and Other Financial Vehicles </t>
  </si>
  <si>
    <t xml:space="preserve">Insurance and Employee Benefit Funds </t>
  </si>
  <si>
    <t xml:space="preserve">Pension Funds </t>
  </si>
  <si>
    <t xml:space="preserve">Health and Welfare Funds </t>
  </si>
  <si>
    <t xml:space="preserve">Other Insurance Funds </t>
  </si>
  <si>
    <t>Other Investment Pools and Funds</t>
  </si>
  <si>
    <t xml:space="preserve">Open-End Investment Funds </t>
  </si>
  <si>
    <t xml:space="preserve">Trusts, Estates, and Agency Accounts </t>
  </si>
  <si>
    <t xml:space="preserve">Other Financial Vehicles </t>
  </si>
  <si>
    <r>
      <t>Real Estate and Rental and Leasing</t>
    </r>
    <r>
      <rPr>
        <vertAlign val="superscript"/>
        <sz val="11"/>
        <color theme="1"/>
        <rFont val="Calibri"/>
        <family val="2"/>
        <scheme val="minor"/>
      </rPr>
      <t>T</t>
    </r>
  </si>
  <si>
    <r>
      <t>Real Estate</t>
    </r>
    <r>
      <rPr>
        <vertAlign val="superscript"/>
        <sz val="11"/>
        <color theme="1"/>
        <rFont val="Calibri"/>
        <family val="2"/>
        <scheme val="minor"/>
      </rPr>
      <t>T</t>
    </r>
    <r>
      <rPr>
        <sz val="11"/>
        <color theme="1"/>
        <rFont val="Calibri"/>
        <family val="2"/>
        <scheme val="minor"/>
      </rPr>
      <t xml:space="preserve"> </t>
    </r>
  </si>
  <si>
    <r>
      <t>Lessors of Real Estate</t>
    </r>
    <r>
      <rPr>
        <vertAlign val="superscript"/>
        <sz val="11"/>
        <color theme="1"/>
        <rFont val="Calibri"/>
        <family val="2"/>
        <scheme val="minor"/>
      </rPr>
      <t>T</t>
    </r>
    <r>
      <rPr>
        <sz val="11"/>
        <color theme="1"/>
        <rFont val="Calibri"/>
        <family val="2"/>
        <scheme val="minor"/>
      </rPr>
      <t xml:space="preserve"> </t>
    </r>
  </si>
  <si>
    <t xml:space="preserve">Lessors of Residential Buildings and Dwellings </t>
  </si>
  <si>
    <t xml:space="preserve">Lessors of Nonresidential Buildings (except Miniwarehouses) </t>
  </si>
  <si>
    <t xml:space="preserve">Lessors of Miniwarehouses and Self-Storage Units </t>
  </si>
  <si>
    <t xml:space="preserve">Lessors of Other Real Estate Property </t>
  </si>
  <si>
    <r>
      <t>Offices of Real Estate Agents and Brokers</t>
    </r>
    <r>
      <rPr>
        <vertAlign val="superscript"/>
        <sz val="11"/>
        <color theme="1"/>
        <rFont val="Calibri"/>
        <family val="2"/>
        <scheme val="minor"/>
      </rPr>
      <t>T</t>
    </r>
    <r>
      <rPr>
        <sz val="11"/>
        <color theme="1"/>
        <rFont val="Calibri"/>
        <family val="2"/>
        <scheme val="minor"/>
      </rPr>
      <t xml:space="preserve"> </t>
    </r>
  </si>
  <si>
    <r>
      <t>Activities Related to Real Estate</t>
    </r>
    <r>
      <rPr>
        <vertAlign val="superscript"/>
        <sz val="11"/>
        <color theme="1"/>
        <rFont val="Calibri"/>
        <family val="2"/>
        <scheme val="minor"/>
      </rPr>
      <t>T</t>
    </r>
    <r>
      <rPr>
        <sz val="11"/>
        <color theme="1"/>
        <rFont val="Calibri"/>
        <family val="2"/>
        <scheme val="minor"/>
      </rPr>
      <t xml:space="preserve"> </t>
    </r>
  </si>
  <si>
    <t xml:space="preserve">Real Estate Property Managers </t>
  </si>
  <si>
    <t xml:space="preserve">Residential Property Managers </t>
  </si>
  <si>
    <t xml:space="preserve">Nonresidential Property Managers </t>
  </si>
  <si>
    <t xml:space="preserve">Offices of Real Estate Appraisers </t>
  </si>
  <si>
    <t xml:space="preserve">Other Activities Related to Real Estate </t>
  </si>
  <si>
    <r>
      <t>Rental and Leasing Services</t>
    </r>
    <r>
      <rPr>
        <vertAlign val="superscript"/>
        <sz val="11"/>
        <color theme="1"/>
        <rFont val="Calibri"/>
        <family val="2"/>
        <scheme val="minor"/>
      </rPr>
      <t>T</t>
    </r>
    <r>
      <rPr>
        <sz val="11"/>
        <color theme="1"/>
        <rFont val="Calibri"/>
        <family val="2"/>
        <scheme val="minor"/>
      </rPr>
      <t xml:space="preserve"> </t>
    </r>
  </si>
  <si>
    <r>
      <t>Automotive Equipment Rental and Leasing</t>
    </r>
    <r>
      <rPr>
        <vertAlign val="superscript"/>
        <sz val="11"/>
        <color theme="1"/>
        <rFont val="Calibri"/>
        <family val="2"/>
        <scheme val="minor"/>
      </rPr>
      <t>T</t>
    </r>
    <r>
      <rPr>
        <sz val="11"/>
        <color theme="1"/>
        <rFont val="Calibri"/>
        <family val="2"/>
        <scheme val="minor"/>
      </rPr>
      <t xml:space="preserve"> </t>
    </r>
  </si>
  <si>
    <r>
      <t>Passenger Car Rental and Leasing</t>
    </r>
    <r>
      <rPr>
        <vertAlign val="superscript"/>
        <sz val="11"/>
        <color theme="1"/>
        <rFont val="Calibri"/>
        <family val="2"/>
        <scheme val="minor"/>
      </rPr>
      <t>T</t>
    </r>
    <r>
      <rPr>
        <sz val="11"/>
        <color theme="1"/>
        <rFont val="Calibri"/>
        <family val="2"/>
        <scheme val="minor"/>
      </rPr>
      <t xml:space="preserve"> </t>
    </r>
  </si>
  <si>
    <t xml:space="preserve">Passenger Car Rental </t>
  </si>
  <si>
    <t xml:space="preserve">Passenger Car Leasing </t>
  </si>
  <si>
    <r>
      <t>Truck, Utility Trailer, and RV (Recreational Vehicle) Rental and Leasing</t>
    </r>
    <r>
      <rPr>
        <vertAlign val="superscript"/>
        <sz val="11"/>
        <color theme="1"/>
        <rFont val="Calibri"/>
        <family val="2"/>
        <scheme val="minor"/>
      </rPr>
      <t>T</t>
    </r>
    <r>
      <rPr>
        <sz val="11"/>
        <color theme="1"/>
        <rFont val="Calibri"/>
        <family val="2"/>
        <scheme val="minor"/>
      </rPr>
      <t xml:space="preserve"> </t>
    </r>
  </si>
  <si>
    <t xml:space="preserve">Truck, Utility Trailer, and RV (Recreational Vehicle) Rental and Leasing </t>
  </si>
  <si>
    <r>
      <t>Consumer Goods Rental</t>
    </r>
    <r>
      <rPr>
        <vertAlign val="superscript"/>
        <sz val="11"/>
        <color theme="1"/>
        <rFont val="Calibri"/>
        <family val="2"/>
        <scheme val="minor"/>
      </rPr>
      <t>T</t>
    </r>
    <r>
      <rPr>
        <sz val="11"/>
        <color theme="1"/>
        <rFont val="Calibri"/>
        <family val="2"/>
        <scheme val="minor"/>
      </rPr>
      <t xml:space="preserve"> </t>
    </r>
  </si>
  <si>
    <r>
      <t>Consumer Electronics and Appliances Rental</t>
    </r>
    <r>
      <rPr>
        <vertAlign val="superscript"/>
        <sz val="11"/>
        <color theme="1"/>
        <rFont val="Calibri"/>
        <family val="2"/>
        <scheme val="minor"/>
      </rPr>
      <t>T</t>
    </r>
    <r>
      <rPr>
        <sz val="11"/>
        <color theme="1"/>
        <rFont val="Calibri"/>
        <family val="2"/>
        <scheme val="minor"/>
      </rPr>
      <t xml:space="preserve"> </t>
    </r>
  </si>
  <si>
    <r>
      <t>Other Consumer Goods Rental</t>
    </r>
    <r>
      <rPr>
        <vertAlign val="superscript"/>
        <sz val="11"/>
        <rFont val="Calibri"/>
        <family val="2"/>
        <scheme val="minor"/>
      </rPr>
      <t>T</t>
    </r>
    <r>
      <rPr>
        <sz val="11"/>
        <rFont val="Calibri"/>
        <family val="2"/>
        <scheme val="minor"/>
      </rPr>
      <t xml:space="preserve"> </t>
    </r>
  </si>
  <si>
    <t xml:space="preserve">Home Health Equipment Rental </t>
  </si>
  <si>
    <t xml:space="preserve">Recreational Goods Rental </t>
  </si>
  <si>
    <t xml:space="preserve">All Other Consumer Goods Rental </t>
  </si>
  <si>
    <r>
      <t>General Rental Centers</t>
    </r>
    <r>
      <rPr>
        <vertAlign val="superscript"/>
        <sz val="11"/>
        <color theme="1"/>
        <rFont val="Calibri"/>
        <family val="2"/>
        <scheme val="minor"/>
      </rPr>
      <t>T</t>
    </r>
    <r>
      <rPr>
        <sz val="11"/>
        <color theme="1"/>
        <rFont val="Calibri"/>
        <family val="2"/>
        <scheme val="minor"/>
      </rPr>
      <t xml:space="preserve"> </t>
    </r>
  </si>
  <si>
    <r>
      <t>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</si>
  <si>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r>
      <t>Construction, Transportation, Mining, and Forestry Machinery and Equipment Rental and Leasing</t>
    </r>
    <r>
      <rPr>
        <vertAlign val="superscript"/>
        <sz val="11"/>
        <color theme="1"/>
        <rFont val="Calibri"/>
        <family val="2"/>
        <scheme val="minor"/>
      </rPr>
      <t>T</t>
    </r>
    <r>
      <rPr>
        <sz val="11"/>
        <color theme="1"/>
        <rFont val="Calibri"/>
        <family val="2"/>
        <scheme val="minor"/>
      </rPr>
      <t xml:space="preserve"> </t>
    </r>
  </si>
  <si>
    <t xml:space="preserve">Commercial Air, Rail, and Water Transportation Equipment Rental and Leasing </t>
  </si>
  <si>
    <t xml:space="preserve">Construction, Mining, and Forestry Machinery and Equipment Rental and Leasing </t>
  </si>
  <si>
    <r>
      <t>Office Machinery and Equipment Rental and Leasing</t>
    </r>
    <r>
      <rPr>
        <vertAlign val="superscript"/>
        <sz val="11"/>
        <color theme="1"/>
        <rFont val="Calibri"/>
        <family val="2"/>
        <scheme val="minor"/>
      </rPr>
      <t>T</t>
    </r>
    <r>
      <rPr>
        <sz val="11"/>
        <color theme="1"/>
        <rFont val="Calibri"/>
        <family val="2"/>
        <scheme val="minor"/>
      </rPr>
      <t xml:space="preserve"> </t>
    </r>
  </si>
  <si>
    <r>
      <t>Other 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</si>
  <si>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t xml:space="preserve">Other Commercial and Industrial Machinery and Equipment Rental and Leasing </t>
  </si>
  <si>
    <r>
      <t>Lessors of Nonfinancial Intangible Assets (except Copyrighted Works)</t>
    </r>
    <r>
      <rPr>
        <vertAlign val="superscript"/>
        <sz val="11"/>
        <color theme="1"/>
        <rFont val="Calibri"/>
        <family val="2"/>
        <scheme val="minor"/>
      </rPr>
      <t>T</t>
    </r>
    <r>
      <rPr>
        <sz val="11"/>
        <color theme="1"/>
        <rFont val="Calibri"/>
        <family val="2"/>
        <scheme val="minor"/>
      </rPr>
      <t xml:space="preserve"> </t>
    </r>
  </si>
  <si>
    <r>
      <t>Professional, Scientific, and Technical Services</t>
    </r>
    <r>
      <rPr>
        <vertAlign val="superscript"/>
        <sz val="11"/>
        <color theme="1"/>
        <rFont val="Calibri"/>
        <family val="2"/>
        <scheme val="minor"/>
      </rPr>
      <t>T</t>
    </r>
  </si>
  <si>
    <r>
      <t>Professional, Scientific, and Technical Services</t>
    </r>
    <r>
      <rPr>
        <vertAlign val="superscript"/>
        <sz val="11"/>
        <color theme="1"/>
        <rFont val="Calibri"/>
        <family val="2"/>
        <scheme val="minor"/>
      </rPr>
      <t>T</t>
    </r>
    <r>
      <rPr>
        <sz val="11"/>
        <color theme="1"/>
        <rFont val="Calibri"/>
        <family val="2"/>
        <scheme val="minor"/>
      </rPr>
      <t xml:space="preserve"> </t>
    </r>
  </si>
  <si>
    <r>
      <t>Legal Services</t>
    </r>
    <r>
      <rPr>
        <vertAlign val="superscript"/>
        <sz val="11"/>
        <color theme="1"/>
        <rFont val="Calibri"/>
        <family val="2"/>
        <scheme val="minor"/>
      </rPr>
      <t>T</t>
    </r>
  </si>
  <si>
    <r>
      <t>Offices of Lawyers</t>
    </r>
    <r>
      <rPr>
        <vertAlign val="superscript"/>
        <sz val="11"/>
        <color theme="1"/>
        <rFont val="Calibri"/>
        <family val="2"/>
        <scheme val="minor"/>
      </rPr>
      <t>T</t>
    </r>
    <r>
      <rPr>
        <sz val="11"/>
        <color theme="1"/>
        <rFont val="Calibri"/>
        <family val="2"/>
        <scheme val="minor"/>
      </rPr>
      <t xml:space="preserve"> </t>
    </r>
  </si>
  <si>
    <r>
      <t>Offices of Notaries</t>
    </r>
    <r>
      <rPr>
        <vertAlign val="superscript"/>
        <sz val="11"/>
        <color theme="1"/>
        <rFont val="Calibri"/>
        <family val="2"/>
        <scheme val="minor"/>
      </rPr>
      <t>T</t>
    </r>
    <r>
      <rPr>
        <sz val="11"/>
        <color theme="1"/>
        <rFont val="Calibri"/>
        <family val="2"/>
        <scheme val="minor"/>
      </rPr>
      <t xml:space="preserve"> </t>
    </r>
  </si>
  <si>
    <r>
      <t>Other Legal Services</t>
    </r>
    <r>
      <rPr>
        <vertAlign val="superscript"/>
        <sz val="11"/>
        <color theme="1"/>
        <rFont val="Calibri"/>
        <family val="2"/>
        <scheme val="minor"/>
      </rPr>
      <t>T</t>
    </r>
    <r>
      <rPr>
        <sz val="11"/>
        <color theme="1"/>
        <rFont val="Calibri"/>
        <family val="2"/>
        <scheme val="minor"/>
      </rPr>
      <t xml:space="preserve"> </t>
    </r>
  </si>
  <si>
    <t xml:space="preserve">Title Abstract and Settlement Offices </t>
  </si>
  <si>
    <t xml:space="preserve">All Other Legal Services </t>
  </si>
  <si>
    <r>
      <t>Accounting, Tax Preparation, Bookkeeping, and Payroll Services</t>
    </r>
    <r>
      <rPr>
        <vertAlign val="superscript"/>
        <sz val="11"/>
        <color theme="1"/>
        <rFont val="Calibri"/>
        <family val="2"/>
        <scheme val="minor"/>
      </rPr>
      <t>T</t>
    </r>
    <r>
      <rPr>
        <sz val="11"/>
        <color theme="1"/>
        <rFont val="Calibri"/>
        <family val="2"/>
        <scheme val="minor"/>
      </rPr>
      <t xml:space="preserve"> </t>
    </r>
  </si>
  <si>
    <t xml:space="preserve">Offices of Certified Public Accountants </t>
  </si>
  <si>
    <t xml:space="preserve">Tax Preparation Services </t>
  </si>
  <si>
    <t xml:space="preserve">Payroll Services </t>
  </si>
  <si>
    <t xml:space="preserve">Other Accounting Services </t>
  </si>
  <si>
    <r>
      <t>Architectural, Engineering, and Related Services</t>
    </r>
    <r>
      <rPr>
        <vertAlign val="superscript"/>
        <sz val="11"/>
        <color theme="1"/>
        <rFont val="Calibri"/>
        <family val="2"/>
        <scheme val="minor"/>
      </rPr>
      <t>T</t>
    </r>
    <r>
      <rPr>
        <sz val="11"/>
        <color theme="1"/>
        <rFont val="Calibri"/>
        <family val="2"/>
        <scheme val="minor"/>
      </rPr>
      <t xml:space="preserve"> </t>
    </r>
  </si>
  <si>
    <r>
      <t>Architectural Services</t>
    </r>
    <r>
      <rPr>
        <vertAlign val="superscript"/>
        <sz val="11"/>
        <color theme="1"/>
        <rFont val="Calibri"/>
        <family val="2"/>
        <scheme val="minor"/>
      </rPr>
      <t>T</t>
    </r>
    <r>
      <rPr>
        <sz val="11"/>
        <color theme="1"/>
        <rFont val="Calibri"/>
        <family val="2"/>
        <scheme val="minor"/>
      </rPr>
      <t xml:space="preserve"> </t>
    </r>
  </si>
  <si>
    <r>
      <t>Landscape Architectural Services</t>
    </r>
    <r>
      <rPr>
        <vertAlign val="superscript"/>
        <sz val="11"/>
        <color theme="1"/>
        <rFont val="Calibri"/>
        <family val="2"/>
        <scheme val="minor"/>
      </rPr>
      <t>T</t>
    </r>
    <r>
      <rPr>
        <sz val="11"/>
        <color theme="1"/>
        <rFont val="Calibri"/>
        <family val="2"/>
        <scheme val="minor"/>
      </rPr>
      <t xml:space="preserve"> </t>
    </r>
  </si>
  <si>
    <r>
      <t>Engineering Services</t>
    </r>
    <r>
      <rPr>
        <vertAlign val="superscript"/>
        <sz val="11"/>
        <color theme="1"/>
        <rFont val="Calibri"/>
        <family val="2"/>
        <scheme val="minor"/>
      </rPr>
      <t>T</t>
    </r>
    <r>
      <rPr>
        <sz val="11"/>
        <color theme="1"/>
        <rFont val="Calibri"/>
        <family val="2"/>
        <scheme val="minor"/>
      </rPr>
      <t xml:space="preserve"> </t>
    </r>
  </si>
  <si>
    <r>
      <t>Drafting Services</t>
    </r>
    <r>
      <rPr>
        <vertAlign val="superscript"/>
        <sz val="11"/>
        <color theme="1"/>
        <rFont val="Calibri"/>
        <family val="2"/>
        <scheme val="minor"/>
      </rPr>
      <t>T</t>
    </r>
    <r>
      <rPr>
        <sz val="11"/>
        <color theme="1"/>
        <rFont val="Calibri"/>
        <family val="2"/>
        <scheme val="minor"/>
      </rPr>
      <t xml:space="preserve"> </t>
    </r>
  </si>
  <si>
    <r>
      <t>Building Inspection Services</t>
    </r>
    <r>
      <rPr>
        <vertAlign val="superscript"/>
        <sz val="11"/>
        <color theme="1"/>
        <rFont val="Calibri"/>
        <family val="2"/>
        <scheme val="minor"/>
      </rPr>
      <t>T</t>
    </r>
    <r>
      <rPr>
        <sz val="11"/>
        <color theme="1"/>
        <rFont val="Calibri"/>
        <family val="2"/>
        <scheme val="minor"/>
      </rPr>
      <t xml:space="preserve"> </t>
    </r>
  </si>
  <si>
    <r>
      <t>Geophysical Surveying and Mapping Services</t>
    </r>
    <r>
      <rPr>
        <vertAlign val="superscript"/>
        <sz val="11"/>
        <color theme="1"/>
        <rFont val="Calibri"/>
        <family val="2"/>
        <scheme val="minor"/>
      </rPr>
      <t>T</t>
    </r>
    <r>
      <rPr>
        <sz val="11"/>
        <color theme="1"/>
        <rFont val="Calibri"/>
        <family val="2"/>
        <scheme val="minor"/>
      </rPr>
      <t xml:space="preserve"> </t>
    </r>
  </si>
  <si>
    <r>
      <t>Surveying and Mapping (except Geophysical) Services</t>
    </r>
    <r>
      <rPr>
        <vertAlign val="superscript"/>
        <sz val="11"/>
        <color theme="1"/>
        <rFont val="Calibri"/>
        <family val="2"/>
        <scheme val="minor"/>
      </rPr>
      <t>T</t>
    </r>
    <r>
      <rPr>
        <sz val="11"/>
        <color theme="1"/>
        <rFont val="Calibri"/>
        <family val="2"/>
        <scheme val="minor"/>
      </rPr>
      <t xml:space="preserve"> </t>
    </r>
  </si>
  <si>
    <r>
      <t>Testing Laboratories</t>
    </r>
    <r>
      <rPr>
        <vertAlign val="superscript"/>
        <sz val="11"/>
        <color theme="1"/>
        <rFont val="Calibri"/>
        <family val="2"/>
        <scheme val="minor"/>
      </rPr>
      <t>T</t>
    </r>
    <r>
      <rPr>
        <sz val="11"/>
        <color theme="1"/>
        <rFont val="Calibri"/>
        <family val="2"/>
        <scheme val="minor"/>
      </rPr>
      <t xml:space="preserve"> </t>
    </r>
  </si>
  <si>
    <r>
      <t>Specialized Design Services</t>
    </r>
    <r>
      <rPr>
        <vertAlign val="superscript"/>
        <sz val="11"/>
        <color theme="1"/>
        <rFont val="Calibri"/>
        <family val="2"/>
        <scheme val="minor"/>
      </rPr>
      <t>T</t>
    </r>
    <r>
      <rPr>
        <sz val="11"/>
        <color theme="1"/>
        <rFont val="Calibri"/>
        <family val="2"/>
        <scheme val="minor"/>
      </rPr>
      <t xml:space="preserve"> </t>
    </r>
  </si>
  <si>
    <r>
      <t>Interior Design Services</t>
    </r>
    <r>
      <rPr>
        <vertAlign val="superscript"/>
        <sz val="11"/>
        <color theme="1"/>
        <rFont val="Calibri"/>
        <family val="2"/>
        <scheme val="minor"/>
      </rPr>
      <t>T</t>
    </r>
    <r>
      <rPr>
        <sz val="11"/>
        <color theme="1"/>
        <rFont val="Calibri"/>
        <family val="2"/>
        <scheme val="minor"/>
      </rPr>
      <t xml:space="preserve"> </t>
    </r>
  </si>
  <si>
    <r>
      <t>Industrial Design Services</t>
    </r>
    <r>
      <rPr>
        <vertAlign val="superscript"/>
        <sz val="11"/>
        <color theme="1"/>
        <rFont val="Calibri"/>
        <family val="2"/>
        <scheme val="minor"/>
      </rPr>
      <t>T</t>
    </r>
    <r>
      <rPr>
        <sz val="11"/>
        <color theme="1"/>
        <rFont val="Calibri"/>
        <family val="2"/>
        <scheme val="minor"/>
      </rPr>
      <t xml:space="preserve"> </t>
    </r>
  </si>
  <si>
    <r>
      <t>Graphic Design Services</t>
    </r>
    <r>
      <rPr>
        <vertAlign val="superscript"/>
        <sz val="11"/>
        <color theme="1"/>
        <rFont val="Calibri"/>
        <family val="2"/>
        <scheme val="minor"/>
      </rPr>
      <t>T</t>
    </r>
    <r>
      <rPr>
        <sz val="11"/>
        <color theme="1"/>
        <rFont val="Calibri"/>
        <family val="2"/>
        <scheme val="minor"/>
      </rPr>
      <t xml:space="preserve"> </t>
    </r>
  </si>
  <si>
    <r>
      <t>Other Specialized Design Services</t>
    </r>
    <r>
      <rPr>
        <vertAlign val="superscript"/>
        <sz val="11"/>
        <color theme="1"/>
        <rFont val="Calibri"/>
        <family val="2"/>
        <scheme val="minor"/>
      </rPr>
      <t>T</t>
    </r>
    <r>
      <rPr>
        <sz val="11"/>
        <color theme="1"/>
        <rFont val="Calibri"/>
        <family val="2"/>
        <scheme val="minor"/>
      </rPr>
      <t xml:space="preserve"> </t>
    </r>
  </si>
  <si>
    <r>
      <t>Computer Systems Design and Related Services</t>
    </r>
    <r>
      <rPr>
        <vertAlign val="superscript"/>
        <sz val="11"/>
        <color theme="1"/>
        <rFont val="Calibri"/>
        <family val="2"/>
        <scheme val="minor"/>
      </rPr>
      <t>T</t>
    </r>
    <r>
      <rPr>
        <sz val="11"/>
        <color theme="1"/>
        <rFont val="Calibri"/>
        <family val="2"/>
        <scheme val="minor"/>
      </rPr>
      <t xml:space="preserve"> </t>
    </r>
  </si>
  <si>
    <t xml:space="preserve">Custom Computer Programming Services </t>
  </si>
  <si>
    <t xml:space="preserve">Computer Systems Design Services </t>
  </si>
  <si>
    <t xml:space="preserve">Computer Facilities Management Services </t>
  </si>
  <si>
    <r>
      <t>Management, Scientific, and Technical Consulting Services</t>
    </r>
    <r>
      <rPr>
        <vertAlign val="superscript"/>
        <sz val="11"/>
        <color theme="1"/>
        <rFont val="Calibri"/>
        <family val="2"/>
        <scheme val="minor"/>
      </rPr>
      <t>T</t>
    </r>
    <r>
      <rPr>
        <sz val="11"/>
        <color theme="1"/>
        <rFont val="Calibri"/>
        <family val="2"/>
        <scheme val="minor"/>
      </rPr>
      <t xml:space="preserve"> </t>
    </r>
  </si>
  <si>
    <r>
      <t>Management Consulting Services</t>
    </r>
    <r>
      <rPr>
        <vertAlign val="superscript"/>
        <sz val="11"/>
        <color theme="1"/>
        <rFont val="Calibri"/>
        <family val="2"/>
        <scheme val="minor"/>
      </rPr>
      <t>T</t>
    </r>
    <r>
      <rPr>
        <sz val="11"/>
        <color theme="1"/>
        <rFont val="Calibri"/>
        <family val="2"/>
        <scheme val="minor"/>
      </rPr>
      <t xml:space="preserve"> </t>
    </r>
  </si>
  <si>
    <t xml:space="preserve">Administrative Management and General Management Consulting Services </t>
  </si>
  <si>
    <t xml:space="preserve">Human Resources Consulting Services </t>
  </si>
  <si>
    <t xml:space="preserve">Marketing Consulting Services </t>
  </si>
  <si>
    <t xml:space="preserve">Process, Physical Distribution, and Logistics Consulting Services </t>
  </si>
  <si>
    <t xml:space="preserve">Other Management Consulting Services </t>
  </si>
  <si>
    <r>
      <t>Environmental Consulting Services</t>
    </r>
    <r>
      <rPr>
        <vertAlign val="superscript"/>
        <sz val="11"/>
        <color theme="1"/>
        <rFont val="Calibri"/>
        <family val="2"/>
        <scheme val="minor"/>
      </rPr>
      <t>T</t>
    </r>
    <r>
      <rPr>
        <sz val="11"/>
        <color theme="1"/>
        <rFont val="Calibri"/>
        <family val="2"/>
        <scheme val="minor"/>
      </rPr>
      <t xml:space="preserve"> </t>
    </r>
  </si>
  <si>
    <r>
      <t>Other Scientific and Technical Consulting Services</t>
    </r>
    <r>
      <rPr>
        <vertAlign val="superscript"/>
        <sz val="11"/>
        <color theme="1"/>
        <rFont val="Calibri"/>
        <family val="2"/>
        <scheme val="minor"/>
      </rPr>
      <t>T</t>
    </r>
    <r>
      <rPr>
        <sz val="11"/>
        <color theme="1"/>
        <rFont val="Calibri"/>
        <family val="2"/>
        <scheme val="minor"/>
      </rPr>
      <t xml:space="preserve"> </t>
    </r>
  </si>
  <si>
    <r>
      <t>Scientific Research and Development Services</t>
    </r>
    <r>
      <rPr>
        <vertAlign val="superscript"/>
        <sz val="11"/>
        <color theme="1"/>
        <rFont val="Calibri"/>
        <family val="2"/>
        <scheme val="minor"/>
      </rPr>
      <t>T</t>
    </r>
    <r>
      <rPr>
        <sz val="11"/>
        <color theme="1"/>
        <rFont val="Calibri"/>
        <family val="2"/>
        <scheme val="minor"/>
      </rPr>
      <t xml:space="preserve"> </t>
    </r>
  </si>
  <si>
    <r>
      <t>Research and Development in the Physical, Engineering, and Life Sciences</t>
    </r>
    <r>
      <rPr>
        <vertAlign val="superscript"/>
        <sz val="11"/>
        <color theme="1"/>
        <rFont val="Calibri"/>
        <family val="2"/>
        <scheme val="minor"/>
      </rPr>
      <t>T</t>
    </r>
    <r>
      <rPr>
        <sz val="11"/>
        <color theme="1"/>
        <rFont val="Calibri"/>
        <family val="2"/>
        <scheme val="minor"/>
      </rPr>
      <t xml:space="preserve"> </t>
    </r>
  </si>
  <si>
    <t xml:space="preserve">Research and Development in Nanotechnology </t>
  </si>
  <si>
    <t xml:space="preserve">Research and Development in the Physical, Engineering, and Life Sciences (except Nanotechnology and Biotechnology) </t>
  </si>
  <si>
    <r>
      <t>Research and Development in the Social Sciences and Humanities</t>
    </r>
    <r>
      <rPr>
        <vertAlign val="superscript"/>
        <sz val="11"/>
        <color theme="1"/>
        <rFont val="Calibri"/>
        <family val="2"/>
        <scheme val="minor"/>
      </rPr>
      <t>T</t>
    </r>
    <r>
      <rPr>
        <sz val="11"/>
        <color theme="1"/>
        <rFont val="Calibri"/>
        <family val="2"/>
        <scheme val="minor"/>
      </rPr>
      <t xml:space="preserve"> </t>
    </r>
  </si>
  <si>
    <t xml:space="preserve">Research and Development in the Social Sciences and Humanities </t>
  </si>
  <si>
    <r>
      <t>Advertising, Public Relations, and Related Services</t>
    </r>
    <r>
      <rPr>
        <vertAlign val="superscript"/>
        <sz val="11"/>
        <color theme="1"/>
        <rFont val="Calibri"/>
        <family val="2"/>
        <scheme val="minor"/>
      </rPr>
      <t>T</t>
    </r>
    <r>
      <rPr>
        <sz val="11"/>
        <color theme="1"/>
        <rFont val="Calibri"/>
        <family val="2"/>
        <scheme val="minor"/>
      </rPr>
      <t xml:space="preserve"> </t>
    </r>
  </si>
  <si>
    <r>
      <t>Advertising Agencies</t>
    </r>
    <r>
      <rPr>
        <vertAlign val="superscript"/>
        <sz val="11"/>
        <color theme="1"/>
        <rFont val="Calibri"/>
        <family val="2"/>
        <scheme val="minor"/>
      </rPr>
      <t>T</t>
    </r>
    <r>
      <rPr>
        <sz val="11"/>
        <color theme="1"/>
        <rFont val="Calibri"/>
        <family val="2"/>
        <scheme val="minor"/>
      </rPr>
      <t xml:space="preserve"> </t>
    </r>
  </si>
  <si>
    <r>
      <t>Public Relations Agencies</t>
    </r>
    <r>
      <rPr>
        <vertAlign val="superscript"/>
        <sz val="11"/>
        <color theme="1"/>
        <rFont val="Calibri"/>
        <family val="2"/>
        <scheme val="minor"/>
      </rPr>
      <t>T</t>
    </r>
    <r>
      <rPr>
        <sz val="11"/>
        <color theme="1"/>
        <rFont val="Calibri"/>
        <family val="2"/>
        <scheme val="minor"/>
      </rPr>
      <t xml:space="preserve"> </t>
    </r>
  </si>
  <si>
    <r>
      <t>Media Buying Agencies</t>
    </r>
    <r>
      <rPr>
        <vertAlign val="superscript"/>
        <sz val="11"/>
        <color theme="1"/>
        <rFont val="Calibri"/>
        <family val="2"/>
        <scheme val="minor"/>
      </rPr>
      <t>T</t>
    </r>
    <r>
      <rPr>
        <sz val="11"/>
        <color theme="1"/>
        <rFont val="Calibri"/>
        <family val="2"/>
        <scheme val="minor"/>
      </rPr>
      <t xml:space="preserve"> </t>
    </r>
  </si>
  <si>
    <r>
      <t>Media Representatives</t>
    </r>
    <r>
      <rPr>
        <vertAlign val="superscript"/>
        <sz val="11"/>
        <color theme="1"/>
        <rFont val="Calibri"/>
        <family val="2"/>
        <scheme val="minor"/>
      </rPr>
      <t>T</t>
    </r>
    <r>
      <rPr>
        <sz val="11"/>
        <color theme="1"/>
        <rFont val="Calibri"/>
        <family val="2"/>
        <scheme val="minor"/>
      </rPr>
      <t xml:space="preserve"> </t>
    </r>
  </si>
  <si>
    <r>
      <t>Outdoor Advertising</t>
    </r>
    <r>
      <rPr>
        <vertAlign val="superscript"/>
        <sz val="11"/>
        <color theme="1"/>
        <rFont val="Calibri"/>
        <family val="2"/>
        <scheme val="minor"/>
      </rPr>
      <t>T</t>
    </r>
    <r>
      <rPr>
        <sz val="11"/>
        <color theme="1"/>
        <rFont val="Calibri"/>
        <family val="2"/>
        <scheme val="minor"/>
      </rPr>
      <t xml:space="preserve"> </t>
    </r>
  </si>
  <si>
    <r>
      <t>Direct Mail Advertising</t>
    </r>
    <r>
      <rPr>
        <vertAlign val="superscript"/>
        <sz val="11"/>
        <color theme="1"/>
        <rFont val="Calibri"/>
        <family val="2"/>
        <scheme val="minor"/>
      </rPr>
      <t>T</t>
    </r>
    <r>
      <rPr>
        <sz val="11"/>
        <color theme="1"/>
        <rFont val="Calibri"/>
        <family val="2"/>
        <scheme val="minor"/>
      </rPr>
      <t xml:space="preserve"> </t>
    </r>
  </si>
  <si>
    <r>
      <t>Advertising Material Distribution Services</t>
    </r>
    <r>
      <rPr>
        <vertAlign val="superscript"/>
        <sz val="11"/>
        <color theme="1"/>
        <rFont val="Calibri"/>
        <family val="2"/>
        <scheme val="minor"/>
      </rPr>
      <t>T</t>
    </r>
    <r>
      <rPr>
        <sz val="11"/>
        <color theme="1"/>
        <rFont val="Calibri"/>
        <family val="2"/>
        <scheme val="minor"/>
      </rPr>
      <t xml:space="preserve"> </t>
    </r>
  </si>
  <si>
    <r>
      <t>Other Services Related to Advertising</t>
    </r>
    <r>
      <rPr>
        <vertAlign val="superscript"/>
        <sz val="11"/>
        <color theme="1"/>
        <rFont val="Calibri"/>
        <family val="2"/>
        <scheme val="minor"/>
      </rPr>
      <t>T</t>
    </r>
    <r>
      <rPr>
        <sz val="11"/>
        <color theme="1"/>
        <rFont val="Calibri"/>
        <family val="2"/>
        <scheme val="minor"/>
      </rPr>
      <t xml:space="preserve"> </t>
    </r>
  </si>
  <si>
    <t xml:space="preserve">Other Services Related to Advertising </t>
  </si>
  <si>
    <r>
      <t>Other Professional, Scientific, and Technical Services</t>
    </r>
    <r>
      <rPr>
        <vertAlign val="superscript"/>
        <sz val="11"/>
        <color theme="1"/>
        <rFont val="Calibri"/>
        <family val="2"/>
        <scheme val="minor"/>
      </rPr>
      <t>T</t>
    </r>
    <r>
      <rPr>
        <sz val="11"/>
        <color theme="1"/>
        <rFont val="Calibri"/>
        <family val="2"/>
        <scheme val="minor"/>
      </rPr>
      <t xml:space="preserve"> </t>
    </r>
  </si>
  <si>
    <r>
      <t>Marketing Research and Public Opinion Polling</t>
    </r>
    <r>
      <rPr>
        <vertAlign val="superscript"/>
        <sz val="11"/>
        <color theme="1"/>
        <rFont val="Calibri"/>
        <family val="2"/>
        <scheme val="minor"/>
      </rPr>
      <t>T</t>
    </r>
    <r>
      <rPr>
        <sz val="11"/>
        <color theme="1"/>
        <rFont val="Calibri"/>
        <family val="2"/>
        <scheme val="minor"/>
      </rPr>
      <t xml:space="preserve"> </t>
    </r>
  </si>
  <si>
    <r>
      <t>Photographic Services</t>
    </r>
    <r>
      <rPr>
        <vertAlign val="superscript"/>
        <sz val="11"/>
        <color theme="1"/>
        <rFont val="Calibri"/>
        <family val="2"/>
        <scheme val="minor"/>
      </rPr>
      <t>T</t>
    </r>
    <r>
      <rPr>
        <sz val="11"/>
        <color theme="1"/>
        <rFont val="Calibri"/>
        <family val="2"/>
        <scheme val="minor"/>
      </rPr>
      <t xml:space="preserve"> </t>
    </r>
  </si>
  <si>
    <t xml:space="preserve">Photography Studios, Portrait </t>
  </si>
  <si>
    <t xml:space="preserve">Commercial Photography </t>
  </si>
  <si>
    <r>
      <t>Translation and Interpretation Services</t>
    </r>
    <r>
      <rPr>
        <vertAlign val="superscript"/>
        <sz val="11"/>
        <color theme="1"/>
        <rFont val="Calibri"/>
        <family val="2"/>
        <scheme val="minor"/>
      </rPr>
      <t>T</t>
    </r>
    <r>
      <rPr>
        <sz val="11"/>
        <color theme="1"/>
        <rFont val="Calibri"/>
        <family val="2"/>
        <scheme val="minor"/>
      </rPr>
      <t xml:space="preserve"> </t>
    </r>
  </si>
  <si>
    <r>
      <t>Veterinary Services</t>
    </r>
    <r>
      <rPr>
        <vertAlign val="superscript"/>
        <sz val="11"/>
        <color theme="1"/>
        <rFont val="Calibri"/>
        <family val="2"/>
        <scheme val="minor"/>
      </rPr>
      <t>T</t>
    </r>
    <r>
      <rPr>
        <sz val="11"/>
        <color theme="1"/>
        <rFont val="Calibri"/>
        <family val="2"/>
        <scheme val="minor"/>
      </rPr>
      <t xml:space="preserve"> </t>
    </r>
  </si>
  <si>
    <t xml:space="preserve">Veterinary Services </t>
  </si>
  <si>
    <r>
      <t>All Other Professional, Scientific, and Technical Services</t>
    </r>
    <r>
      <rPr>
        <vertAlign val="superscript"/>
        <sz val="11"/>
        <color theme="1"/>
        <rFont val="Calibri"/>
        <family val="2"/>
        <scheme val="minor"/>
      </rPr>
      <t>T</t>
    </r>
    <r>
      <rPr>
        <sz val="11"/>
        <color theme="1"/>
        <rFont val="Calibri"/>
        <family val="2"/>
        <scheme val="minor"/>
      </rPr>
      <t xml:space="preserve"> </t>
    </r>
  </si>
  <si>
    <r>
      <t>Management of Companies and Enterprises</t>
    </r>
    <r>
      <rPr>
        <vertAlign val="superscript"/>
        <sz val="11"/>
        <color theme="1"/>
        <rFont val="Calibri"/>
        <family val="2"/>
        <scheme val="minor"/>
      </rPr>
      <t>T</t>
    </r>
    <r>
      <rPr>
        <sz val="11"/>
        <color theme="1"/>
        <rFont val="Calibri"/>
        <family val="2"/>
        <scheme val="minor"/>
      </rPr>
      <t xml:space="preserve"> </t>
    </r>
  </si>
  <si>
    <t xml:space="preserve">Offices of Bank Holding Companies </t>
  </si>
  <si>
    <t xml:space="preserve">Offices of Other Holding Companies </t>
  </si>
  <si>
    <t xml:space="preserve">Corporate, Subsidiary, and Regional Managing Offices </t>
  </si>
  <si>
    <r>
      <t>Administrative and Support and Waste Management and Remediation Services</t>
    </r>
    <r>
      <rPr>
        <vertAlign val="superscript"/>
        <sz val="11"/>
        <color theme="1"/>
        <rFont val="Calibri"/>
        <family val="2"/>
        <scheme val="minor"/>
      </rPr>
      <t>T</t>
    </r>
  </si>
  <si>
    <r>
      <t>Administrative and Support Services</t>
    </r>
    <r>
      <rPr>
        <vertAlign val="superscript"/>
        <sz val="11"/>
        <color theme="1"/>
        <rFont val="Calibri"/>
        <family val="2"/>
        <scheme val="minor"/>
      </rPr>
      <t>T</t>
    </r>
    <r>
      <rPr>
        <sz val="11"/>
        <color theme="1"/>
        <rFont val="Calibri"/>
        <family val="2"/>
        <scheme val="minor"/>
      </rPr>
      <t xml:space="preserve"> </t>
    </r>
  </si>
  <si>
    <r>
      <t>Office Administrative Services</t>
    </r>
    <r>
      <rPr>
        <vertAlign val="superscript"/>
        <sz val="11"/>
        <color theme="1"/>
        <rFont val="Calibri"/>
        <family val="2"/>
        <scheme val="minor"/>
      </rPr>
      <t>T</t>
    </r>
    <r>
      <rPr>
        <sz val="11"/>
        <color theme="1"/>
        <rFont val="Calibri"/>
        <family val="2"/>
        <scheme val="minor"/>
      </rPr>
      <t xml:space="preserve"> </t>
    </r>
  </si>
  <si>
    <r>
      <t>Facilities Support Services</t>
    </r>
    <r>
      <rPr>
        <vertAlign val="superscript"/>
        <sz val="11"/>
        <color theme="1"/>
        <rFont val="Calibri"/>
        <family val="2"/>
        <scheme val="minor"/>
      </rPr>
      <t>T</t>
    </r>
    <r>
      <rPr>
        <sz val="11"/>
        <color theme="1"/>
        <rFont val="Calibri"/>
        <family val="2"/>
        <scheme val="minor"/>
      </rPr>
      <t xml:space="preserve"> </t>
    </r>
  </si>
  <si>
    <r>
      <t>Employment Services</t>
    </r>
    <r>
      <rPr>
        <vertAlign val="superscript"/>
        <sz val="11"/>
        <color theme="1"/>
        <rFont val="Calibri"/>
        <family val="2"/>
        <scheme val="minor"/>
      </rPr>
      <t>T</t>
    </r>
    <r>
      <rPr>
        <sz val="11"/>
        <color theme="1"/>
        <rFont val="Calibri"/>
        <family val="2"/>
        <scheme val="minor"/>
      </rPr>
      <t xml:space="preserve"> </t>
    </r>
  </si>
  <si>
    <r>
      <t>Employment Placement Agencies and Executive Search Services</t>
    </r>
    <r>
      <rPr>
        <vertAlign val="superscript"/>
        <sz val="11"/>
        <color theme="1"/>
        <rFont val="Calibri"/>
        <family val="2"/>
        <scheme val="minor"/>
      </rPr>
      <t>T</t>
    </r>
    <r>
      <rPr>
        <sz val="11"/>
        <color theme="1"/>
        <rFont val="Calibri"/>
        <family val="2"/>
        <scheme val="minor"/>
      </rPr>
      <t xml:space="preserve"> </t>
    </r>
  </si>
  <si>
    <t xml:space="preserve">Employment Placement Agencies </t>
  </si>
  <si>
    <t xml:space="preserve">Executive Search Services </t>
  </si>
  <si>
    <r>
      <t>Temporary Help Services</t>
    </r>
    <r>
      <rPr>
        <vertAlign val="superscript"/>
        <sz val="11"/>
        <color theme="1"/>
        <rFont val="Calibri"/>
        <family val="2"/>
        <scheme val="minor"/>
      </rPr>
      <t>T</t>
    </r>
    <r>
      <rPr>
        <sz val="11"/>
        <color theme="1"/>
        <rFont val="Calibri"/>
        <family val="2"/>
        <scheme val="minor"/>
      </rPr>
      <t xml:space="preserve"> </t>
    </r>
  </si>
  <si>
    <r>
      <t>Professional Employer Organizations</t>
    </r>
    <r>
      <rPr>
        <vertAlign val="superscript"/>
        <sz val="11"/>
        <color theme="1"/>
        <rFont val="Calibri"/>
        <family val="2"/>
        <scheme val="minor"/>
      </rPr>
      <t>T</t>
    </r>
    <r>
      <rPr>
        <sz val="11"/>
        <color theme="1"/>
        <rFont val="Calibri"/>
        <family val="2"/>
        <scheme val="minor"/>
      </rPr>
      <t xml:space="preserve"> </t>
    </r>
  </si>
  <si>
    <r>
      <t>Business Support Services</t>
    </r>
    <r>
      <rPr>
        <vertAlign val="superscript"/>
        <sz val="11"/>
        <color theme="1"/>
        <rFont val="Calibri"/>
        <family val="2"/>
        <scheme val="minor"/>
      </rPr>
      <t>T</t>
    </r>
    <r>
      <rPr>
        <sz val="11"/>
        <color theme="1"/>
        <rFont val="Calibri"/>
        <family val="2"/>
        <scheme val="minor"/>
      </rPr>
      <t xml:space="preserve"> </t>
    </r>
  </si>
  <si>
    <r>
      <t>Document Preparation Services</t>
    </r>
    <r>
      <rPr>
        <vertAlign val="superscript"/>
        <sz val="11"/>
        <color theme="1"/>
        <rFont val="Calibri"/>
        <family val="2"/>
        <scheme val="minor"/>
      </rPr>
      <t>T</t>
    </r>
    <r>
      <rPr>
        <sz val="11"/>
        <color theme="1"/>
        <rFont val="Calibri"/>
        <family val="2"/>
        <scheme val="minor"/>
      </rPr>
      <t xml:space="preserve"> </t>
    </r>
  </si>
  <si>
    <r>
      <t>Telephone Call Centers</t>
    </r>
    <r>
      <rPr>
        <vertAlign val="superscript"/>
        <sz val="11"/>
        <color theme="1"/>
        <rFont val="Calibri"/>
        <family val="2"/>
        <scheme val="minor"/>
      </rPr>
      <t>T</t>
    </r>
    <r>
      <rPr>
        <sz val="11"/>
        <color theme="1"/>
        <rFont val="Calibri"/>
        <family val="2"/>
        <scheme val="minor"/>
      </rPr>
      <t xml:space="preserve"> </t>
    </r>
  </si>
  <si>
    <t xml:space="preserve">Telephone Answering Services </t>
  </si>
  <si>
    <t xml:space="preserve">Telemarketing Bureaus and Other Contact Centers </t>
  </si>
  <si>
    <r>
      <t>Business Service Centers</t>
    </r>
    <r>
      <rPr>
        <vertAlign val="superscript"/>
        <sz val="11"/>
        <color theme="1"/>
        <rFont val="Calibri"/>
        <family val="2"/>
        <scheme val="minor"/>
      </rPr>
      <t>T</t>
    </r>
    <r>
      <rPr>
        <sz val="11"/>
        <color theme="1"/>
        <rFont val="Calibri"/>
        <family val="2"/>
        <scheme val="minor"/>
      </rPr>
      <t xml:space="preserve"> </t>
    </r>
  </si>
  <si>
    <t xml:space="preserve">Private Mail Centers </t>
  </si>
  <si>
    <t xml:space="preserve">Other Business Service Centers (including Copy Shops) </t>
  </si>
  <si>
    <r>
      <t>Collection Agencies</t>
    </r>
    <r>
      <rPr>
        <vertAlign val="superscript"/>
        <sz val="11"/>
        <color theme="1"/>
        <rFont val="Calibri"/>
        <family val="2"/>
        <scheme val="minor"/>
      </rPr>
      <t>T</t>
    </r>
    <r>
      <rPr>
        <sz val="11"/>
        <color theme="1"/>
        <rFont val="Calibri"/>
        <family val="2"/>
        <scheme val="minor"/>
      </rPr>
      <t xml:space="preserve"> </t>
    </r>
  </si>
  <si>
    <r>
      <t>Credit Bureaus</t>
    </r>
    <r>
      <rPr>
        <vertAlign val="superscript"/>
        <sz val="11"/>
        <color theme="1"/>
        <rFont val="Calibri"/>
        <family val="2"/>
        <scheme val="minor"/>
      </rPr>
      <t>T</t>
    </r>
    <r>
      <rPr>
        <sz val="11"/>
        <color theme="1"/>
        <rFont val="Calibri"/>
        <family val="2"/>
        <scheme val="minor"/>
      </rPr>
      <t xml:space="preserve"> </t>
    </r>
  </si>
  <si>
    <r>
      <t>Other Business Support Services</t>
    </r>
    <r>
      <rPr>
        <vertAlign val="superscript"/>
        <sz val="11"/>
        <color theme="1"/>
        <rFont val="Calibri"/>
        <family val="2"/>
        <scheme val="minor"/>
      </rPr>
      <t>T</t>
    </r>
    <r>
      <rPr>
        <sz val="11"/>
        <color theme="1"/>
        <rFont val="Calibri"/>
        <family val="2"/>
        <scheme val="minor"/>
      </rPr>
      <t xml:space="preserve"> </t>
    </r>
  </si>
  <si>
    <t xml:space="preserve">Repossession Services </t>
  </si>
  <si>
    <t xml:space="preserve">Court Reporting and Stenotype Services </t>
  </si>
  <si>
    <t xml:space="preserve">All Other Business Support Services </t>
  </si>
  <si>
    <r>
      <t>Travel Arrangement and Reservation Services</t>
    </r>
    <r>
      <rPr>
        <vertAlign val="superscript"/>
        <sz val="11"/>
        <color theme="1"/>
        <rFont val="Calibri"/>
        <family val="2"/>
        <scheme val="minor"/>
      </rPr>
      <t>T</t>
    </r>
    <r>
      <rPr>
        <sz val="11"/>
        <color theme="1"/>
        <rFont val="Calibri"/>
        <family val="2"/>
        <scheme val="minor"/>
      </rPr>
      <t xml:space="preserve"> </t>
    </r>
  </si>
  <si>
    <r>
      <t>Travel Agencies</t>
    </r>
    <r>
      <rPr>
        <vertAlign val="superscript"/>
        <sz val="11"/>
        <color theme="1"/>
        <rFont val="Calibri"/>
        <family val="2"/>
        <scheme val="minor"/>
      </rPr>
      <t>T</t>
    </r>
    <r>
      <rPr>
        <sz val="11"/>
        <color theme="1"/>
        <rFont val="Calibri"/>
        <family val="2"/>
        <scheme val="minor"/>
      </rPr>
      <t xml:space="preserve"> </t>
    </r>
  </si>
  <si>
    <r>
      <t>Tour Operators</t>
    </r>
    <r>
      <rPr>
        <vertAlign val="superscript"/>
        <sz val="11"/>
        <color theme="1"/>
        <rFont val="Calibri"/>
        <family val="2"/>
        <scheme val="minor"/>
      </rPr>
      <t>T</t>
    </r>
    <r>
      <rPr>
        <sz val="11"/>
        <color theme="1"/>
        <rFont val="Calibri"/>
        <family val="2"/>
        <scheme val="minor"/>
      </rPr>
      <t xml:space="preserve"> </t>
    </r>
  </si>
  <si>
    <r>
      <t>Other Travel Arrangement and Reservation Services</t>
    </r>
    <r>
      <rPr>
        <vertAlign val="superscript"/>
        <sz val="11"/>
        <color theme="1"/>
        <rFont val="Calibri"/>
        <family val="2"/>
        <scheme val="minor"/>
      </rPr>
      <t>T</t>
    </r>
    <r>
      <rPr>
        <sz val="11"/>
        <color theme="1"/>
        <rFont val="Calibri"/>
        <family val="2"/>
        <scheme val="minor"/>
      </rPr>
      <t xml:space="preserve"> </t>
    </r>
  </si>
  <si>
    <t xml:space="preserve">Convention and Visitors Bureaus </t>
  </si>
  <si>
    <t xml:space="preserve">All Other Travel Arrangement and Reservation Services </t>
  </si>
  <si>
    <r>
      <t>Investigation and Security Services</t>
    </r>
    <r>
      <rPr>
        <vertAlign val="superscript"/>
        <sz val="11"/>
        <color theme="1"/>
        <rFont val="Calibri"/>
        <family val="2"/>
        <scheme val="minor"/>
      </rPr>
      <t>T</t>
    </r>
    <r>
      <rPr>
        <sz val="11"/>
        <color theme="1"/>
        <rFont val="Calibri"/>
        <family val="2"/>
        <scheme val="minor"/>
      </rPr>
      <t xml:space="preserve"> </t>
    </r>
  </si>
  <si>
    <r>
      <t>Investigation, Guard, and Armored Car Services</t>
    </r>
    <r>
      <rPr>
        <vertAlign val="superscript"/>
        <sz val="11"/>
        <color theme="1"/>
        <rFont val="Calibri"/>
        <family val="2"/>
        <scheme val="minor"/>
      </rPr>
      <t>T</t>
    </r>
    <r>
      <rPr>
        <sz val="11"/>
        <color theme="1"/>
        <rFont val="Calibri"/>
        <family val="2"/>
        <scheme val="minor"/>
      </rPr>
      <t xml:space="preserve"> </t>
    </r>
  </si>
  <si>
    <t xml:space="preserve">Investigation Services </t>
  </si>
  <si>
    <t xml:space="preserve">Security Guards and Patrol Services </t>
  </si>
  <si>
    <t xml:space="preserve">Armored Car Services </t>
  </si>
  <si>
    <r>
      <t>Security Systems Services</t>
    </r>
    <r>
      <rPr>
        <vertAlign val="superscript"/>
        <sz val="11"/>
        <color theme="1"/>
        <rFont val="Calibri"/>
        <family val="2"/>
        <scheme val="minor"/>
      </rPr>
      <t>T</t>
    </r>
    <r>
      <rPr>
        <sz val="11"/>
        <color theme="1"/>
        <rFont val="Calibri"/>
        <family val="2"/>
        <scheme val="minor"/>
      </rPr>
      <t xml:space="preserve"> </t>
    </r>
  </si>
  <si>
    <t xml:space="preserve">Security Systems Services (except Locksmiths) </t>
  </si>
  <si>
    <t xml:space="preserve">Locksmiths </t>
  </si>
  <si>
    <r>
      <t>Services to Buildings and Dwellings</t>
    </r>
    <r>
      <rPr>
        <vertAlign val="superscript"/>
        <sz val="11"/>
        <color theme="1"/>
        <rFont val="Calibri"/>
        <family val="2"/>
        <scheme val="minor"/>
      </rPr>
      <t>T</t>
    </r>
    <r>
      <rPr>
        <sz val="11"/>
        <color theme="1"/>
        <rFont val="Calibri"/>
        <family val="2"/>
        <scheme val="minor"/>
      </rPr>
      <t xml:space="preserve"> </t>
    </r>
  </si>
  <si>
    <r>
      <t>Exterminating and Pest Control Services</t>
    </r>
    <r>
      <rPr>
        <vertAlign val="superscript"/>
        <sz val="11"/>
        <color theme="1"/>
        <rFont val="Calibri"/>
        <family val="2"/>
        <scheme val="minor"/>
      </rPr>
      <t>T</t>
    </r>
    <r>
      <rPr>
        <sz val="11"/>
        <color theme="1"/>
        <rFont val="Calibri"/>
        <family val="2"/>
        <scheme val="minor"/>
      </rPr>
      <t xml:space="preserve"> </t>
    </r>
  </si>
  <si>
    <r>
      <t>Janitorial Services</t>
    </r>
    <r>
      <rPr>
        <vertAlign val="superscript"/>
        <sz val="11"/>
        <color theme="1"/>
        <rFont val="Calibri"/>
        <family val="2"/>
        <scheme val="minor"/>
      </rPr>
      <t>T</t>
    </r>
    <r>
      <rPr>
        <sz val="11"/>
        <color theme="1"/>
        <rFont val="Calibri"/>
        <family val="2"/>
        <scheme val="minor"/>
      </rPr>
      <t xml:space="preserve"> </t>
    </r>
  </si>
  <si>
    <t xml:space="preserve">Janitorial Services </t>
  </si>
  <si>
    <r>
      <t>Landscaping Services</t>
    </r>
    <r>
      <rPr>
        <vertAlign val="superscript"/>
        <sz val="11"/>
        <color theme="1"/>
        <rFont val="Calibri"/>
        <family val="2"/>
        <scheme val="minor"/>
      </rPr>
      <t>T</t>
    </r>
    <r>
      <rPr>
        <sz val="11"/>
        <color theme="1"/>
        <rFont val="Calibri"/>
        <family val="2"/>
        <scheme val="minor"/>
      </rPr>
      <t xml:space="preserve"> </t>
    </r>
  </si>
  <si>
    <r>
      <t>Carpet and Upholstery Cleaning Services</t>
    </r>
    <r>
      <rPr>
        <vertAlign val="superscript"/>
        <sz val="11"/>
        <color theme="1"/>
        <rFont val="Calibri"/>
        <family val="2"/>
        <scheme val="minor"/>
      </rPr>
      <t>T</t>
    </r>
    <r>
      <rPr>
        <sz val="11"/>
        <color theme="1"/>
        <rFont val="Calibri"/>
        <family val="2"/>
        <scheme val="minor"/>
      </rPr>
      <t xml:space="preserve"> </t>
    </r>
  </si>
  <si>
    <r>
      <t>Other Services to Buildings and Dwellings</t>
    </r>
    <r>
      <rPr>
        <vertAlign val="superscript"/>
        <sz val="11"/>
        <color theme="1"/>
        <rFont val="Calibri"/>
        <family val="2"/>
        <scheme val="minor"/>
      </rPr>
      <t>T</t>
    </r>
    <r>
      <rPr>
        <sz val="11"/>
        <color theme="1"/>
        <rFont val="Calibri"/>
        <family val="2"/>
        <scheme val="minor"/>
      </rPr>
      <t xml:space="preserve"> </t>
    </r>
  </si>
  <si>
    <t xml:space="preserve">Other Services to Buildings and Dwellings </t>
  </si>
  <si>
    <r>
      <t>Other Support Services</t>
    </r>
    <r>
      <rPr>
        <vertAlign val="superscript"/>
        <sz val="11"/>
        <color theme="1"/>
        <rFont val="Calibri"/>
        <family val="2"/>
        <scheme val="minor"/>
      </rPr>
      <t>T</t>
    </r>
    <r>
      <rPr>
        <sz val="11"/>
        <color theme="1"/>
        <rFont val="Calibri"/>
        <family val="2"/>
        <scheme val="minor"/>
      </rPr>
      <t xml:space="preserve"> </t>
    </r>
  </si>
  <si>
    <r>
      <t>Packaging and Labeling Services</t>
    </r>
    <r>
      <rPr>
        <vertAlign val="superscript"/>
        <sz val="11"/>
        <color theme="1"/>
        <rFont val="Calibri"/>
        <family val="2"/>
        <scheme val="minor"/>
      </rPr>
      <t>T</t>
    </r>
    <r>
      <rPr>
        <sz val="11"/>
        <color theme="1"/>
        <rFont val="Calibri"/>
        <family val="2"/>
        <scheme val="minor"/>
      </rPr>
      <t xml:space="preserve"> </t>
    </r>
  </si>
  <si>
    <r>
      <t>Convention and Trade Show Organizers</t>
    </r>
    <r>
      <rPr>
        <vertAlign val="superscript"/>
        <sz val="11"/>
        <color theme="1"/>
        <rFont val="Calibri"/>
        <family val="2"/>
        <scheme val="minor"/>
      </rPr>
      <t>T</t>
    </r>
    <r>
      <rPr>
        <sz val="11"/>
        <color theme="1"/>
        <rFont val="Calibri"/>
        <family val="2"/>
        <scheme val="minor"/>
      </rPr>
      <t xml:space="preserve"> </t>
    </r>
  </si>
  <si>
    <r>
      <t>All Other Support Services</t>
    </r>
    <r>
      <rPr>
        <vertAlign val="superscript"/>
        <sz val="11"/>
        <color theme="1"/>
        <rFont val="Calibri"/>
        <family val="2"/>
        <scheme val="minor"/>
      </rPr>
      <t>T</t>
    </r>
    <r>
      <rPr>
        <sz val="11"/>
        <color theme="1"/>
        <rFont val="Calibri"/>
        <family val="2"/>
        <scheme val="minor"/>
      </rPr>
      <t xml:space="preserve"> </t>
    </r>
  </si>
  <si>
    <r>
      <t>Waste Management and Remediation Services</t>
    </r>
    <r>
      <rPr>
        <vertAlign val="superscript"/>
        <sz val="11"/>
        <color theme="1"/>
        <rFont val="Calibri"/>
        <family val="2"/>
        <scheme val="minor"/>
      </rPr>
      <t>T</t>
    </r>
    <r>
      <rPr>
        <sz val="11"/>
        <color theme="1"/>
        <rFont val="Calibri"/>
        <family val="2"/>
        <scheme val="minor"/>
      </rPr>
      <t xml:space="preserve"> </t>
    </r>
  </si>
  <si>
    <t xml:space="preserve">Waste Collection </t>
  </si>
  <si>
    <t xml:space="preserve">Solid Waste Collection </t>
  </si>
  <si>
    <t xml:space="preserve">Hazardous Waste Collection </t>
  </si>
  <si>
    <t xml:space="preserve">Other Waste Collection </t>
  </si>
  <si>
    <t xml:space="preserve">Waste Treatment and Disposal </t>
  </si>
  <si>
    <t xml:space="preserve">Hazardous Waste Treatment and Disposal </t>
  </si>
  <si>
    <t xml:space="preserve">Solid Waste Landfill </t>
  </si>
  <si>
    <t xml:space="preserve">Solid Waste Combustors and Incinerators </t>
  </si>
  <si>
    <t xml:space="preserve">Other Nonhazardous Waste Treatment and Disposal </t>
  </si>
  <si>
    <t xml:space="preserve">Remediation and Other Waste Management Services </t>
  </si>
  <si>
    <t xml:space="preserve">Remediation Services </t>
  </si>
  <si>
    <t xml:space="preserve">Materials Recovery Facilities </t>
  </si>
  <si>
    <t xml:space="preserve">All Other Waste Management Services </t>
  </si>
  <si>
    <t xml:space="preserve">Septic Tank and Related Services </t>
  </si>
  <si>
    <t xml:space="preserve">All Other Miscellaneous Waste Management Services </t>
  </si>
  <si>
    <r>
      <t>Educational Services</t>
    </r>
    <r>
      <rPr>
        <vertAlign val="superscript"/>
        <sz val="11"/>
        <color theme="1"/>
        <rFont val="Calibri"/>
        <family val="2"/>
        <scheme val="minor"/>
      </rPr>
      <t>T</t>
    </r>
  </si>
  <si>
    <r>
      <t>Educational Services</t>
    </r>
    <r>
      <rPr>
        <vertAlign val="superscript"/>
        <sz val="11"/>
        <color theme="1"/>
        <rFont val="Calibri"/>
        <family val="2"/>
        <scheme val="minor"/>
      </rPr>
      <t>T</t>
    </r>
    <r>
      <rPr>
        <sz val="11"/>
        <color theme="1"/>
        <rFont val="Calibri"/>
        <family val="2"/>
        <scheme val="minor"/>
      </rPr>
      <t xml:space="preserve"> </t>
    </r>
  </si>
  <si>
    <r>
      <t>Elementary and Secondary Schools</t>
    </r>
    <r>
      <rPr>
        <vertAlign val="superscript"/>
        <sz val="11"/>
        <color theme="1"/>
        <rFont val="Calibri"/>
        <family val="2"/>
        <scheme val="minor"/>
      </rPr>
      <t>T</t>
    </r>
    <r>
      <rPr>
        <sz val="11"/>
        <color theme="1"/>
        <rFont val="Calibri"/>
        <family val="2"/>
        <scheme val="minor"/>
      </rPr>
      <t xml:space="preserve"> </t>
    </r>
  </si>
  <si>
    <t xml:space="preserve">Elementary and Secondary Schools </t>
  </si>
  <si>
    <r>
      <t>Junior Colleges</t>
    </r>
    <r>
      <rPr>
        <vertAlign val="superscript"/>
        <sz val="11"/>
        <color theme="1"/>
        <rFont val="Calibri"/>
        <family val="2"/>
        <scheme val="minor"/>
      </rPr>
      <t>T</t>
    </r>
    <r>
      <rPr>
        <sz val="11"/>
        <color theme="1"/>
        <rFont val="Calibri"/>
        <family val="2"/>
        <scheme val="minor"/>
      </rPr>
      <t xml:space="preserve"> </t>
    </r>
  </si>
  <si>
    <t xml:space="preserve">Junior Colleges </t>
  </si>
  <si>
    <r>
      <t>Colleges, Universities, and Professional Schools</t>
    </r>
    <r>
      <rPr>
        <vertAlign val="superscript"/>
        <sz val="11"/>
        <color theme="1"/>
        <rFont val="Calibri"/>
        <family val="2"/>
        <scheme val="minor"/>
      </rPr>
      <t>T</t>
    </r>
    <r>
      <rPr>
        <sz val="11"/>
        <color theme="1"/>
        <rFont val="Calibri"/>
        <family val="2"/>
        <scheme val="minor"/>
      </rPr>
      <t xml:space="preserve"> </t>
    </r>
  </si>
  <si>
    <t xml:space="preserve">Colleges, Universities, and Professional Schools </t>
  </si>
  <si>
    <r>
      <t>Business Schools and Computer and Management Training</t>
    </r>
    <r>
      <rPr>
        <vertAlign val="superscript"/>
        <sz val="11"/>
        <color theme="1"/>
        <rFont val="Calibri"/>
        <family val="2"/>
        <scheme val="minor"/>
      </rPr>
      <t>T</t>
    </r>
    <r>
      <rPr>
        <sz val="11"/>
        <color theme="1"/>
        <rFont val="Calibri"/>
        <family val="2"/>
        <scheme val="minor"/>
      </rPr>
      <t xml:space="preserve"> </t>
    </r>
  </si>
  <si>
    <r>
      <t>Business and Secretarial Schools</t>
    </r>
    <r>
      <rPr>
        <vertAlign val="superscript"/>
        <sz val="11"/>
        <color theme="1"/>
        <rFont val="Calibri"/>
        <family val="2"/>
        <scheme val="minor"/>
      </rPr>
      <t>T</t>
    </r>
    <r>
      <rPr>
        <sz val="11"/>
        <color theme="1"/>
        <rFont val="Calibri"/>
        <family val="2"/>
        <scheme val="minor"/>
      </rPr>
      <t xml:space="preserve"> </t>
    </r>
  </si>
  <si>
    <t xml:space="preserve">Business and Secretarial Schools </t>
  </si>
  <si>
    <r>
      <t>Computer Training</t>
    </r>
    <r>
      <rPr>
        <vertAlign val="superscript"/>
        <sz val="11"/>
        <color theme="1"/>
        <rFont val="Calibri"/>
        <family val="2"/>
        <scheme val="minor"/>
      </rPr>
      <t>T</t>
    </r>
    <r>
      <rPr>
        <sz val="11"/>
        <color theme="1"/>
        <rFont val="Calibri"/>
        <family val="2"/>
        <scheme val="minor"/>
      </rPr>
      <t xml:space="preserve"> </t>
    </r>
  </si>
  <si>
    <t xml:space="preserve">Computer Training </t>
  </si>
  <si>
    <r>
      <t>Professional and Management Development Training</t>
    </r>
    <r>
      <rPr>
        <vertAlign val="superscript"/>
        <sz val="11"/>
        <color theme="1"/>
        <rFont val="Calibri"/>
        <family val="2"/>
        <scheme val="minor"/>
      </rPr>
      <t>T</t>
    </r>
    <r>
      <rPr>
        <sz val="11"/>
        <color theme="1"/>
        <rFont val="Calibri"/>
        <family val="2"/>
        <scheme val="minor"/>
      </rPr>
      <t xml:space="preserve"> </t>
    </r>
  </si>
  <si>
    <t xml:space="preserve">Professional and Management Development Training </t>
  </si>
  <si>
    <r>
      <t>Technical and Trade Schools</t>
    </r>
    <r>
      <rPr>
        <vertAlign val="superscript"/>
        <sz val="11"/>
        <color theme="1"/>
        <rFont val="Calibri"/>
        <family val="2"/>
        <scheme val="minor"/>
      </rPr>
      <t>T</t>
    </r>
    <r>
      <rPr>
        <sz val="11"/>
        <color theme="1"/>
        <rFont val="Calibri"/>
        <family val="2"/>
        <scheme val="minor"/>
      </rPr>
      <t xml:space="preserve"> </t>
    </r>
  </si>
  <si>
    <t xml:space="preserve">Cosmetology and Barber Schools </t>
  </si>
  <si>
    <t xml:space="preserve">Flight Training </t>
  </si>
  <si>
    <t xml:space="preserve">Apprenticeship Training </t>
  </si>
  <si>
    <t xml:space="preserve">Other Technical and Trade Schools </t>
  </si>
  <si>
    <r>
      <t>Other Schools and Instruction</t>
    </r>
    <r>
      <rPr>
        <vertAlign val="superscript"/>
        <sz val="11"/>
        <color theme="1"/>
        <rFont val="Calibri"/>
        <family val="2"/>
        <scheme val="minor"/>
      </rPr>
      <t>T</t>
    </r>
    <r>
      <rPr>
        <sz val="11"/>
        <color theme="1"/>
        <rFont val="Calibri"/>
        <family val="2"/>
        <scheme val="minor"/>
      </rPr>
      <t xml:space="preserve"> </t>
    </r>
  </si>
  <si>
    <r>
      <t>Fine Arts Schools</t>
    </r>
    <r>
      <rPr>
        <vertAlign val="superscript"/>
        <sz val="11"/>
        <color theme="1"/>
        <rFont val="Calibri"/>
        <family val="2"/>
        <scheme val="minor"/>
      </rPr>
      <t>T</t>
    </r>
    <r>
      <rPr>
        <sz val="11"/>
        <color theme="1"/>
        <rFont val="Calibri"/>
        <family val="2"/>
        <scheme val="minor"/>
      </rPr>
      <t xml:space="preserve"> </t>
    </r>
  </si>
  <si>
    <t xml:space="preserve">Fine Arts Schools </t>
  </si>
  <si>
    <r>
      <t>Sports and Recreation Instruction</t>
    </r>
    <r>
      <rPr>
        <vertAlign val="superscript"/>
        <sz val="11"/>
        <color theme="1"/>
        <rFont val="Calibri"/>
        <family val="2"/>
        <scheme val="minor"/>
      </rPr>
      <t>T</t>
    </r>
    <r>
      <rPr>
        <sz val="11"/>
        <color theme="1"/>
        <rFont val="Calibri"/>
        <family val="2"/>
        <scheme val="minor"/>
      </rPr>
      <t xml:space="preserve"> </t>
    </r>
  </si>
  <si>
    <t xml:space="preserve">Sports and Recreation Instruction </t>
  </si>
  <si>
    <r>
      <t>Language Schools</t>
    </r>
    <r>
      <rPr>
        <vertAlign val="superscript"/>
        <sz val="11"/>
        <color theme="1"/>
        <rFont val="Calibri"/>
        <family val="2"/>
        <scheme val="minor"/>
      </rPr>
      <t>T</t>
    </r>
    <r>
      <rPr>
        <sz val="11"/>
        <color theme="1"/>
        <rFont val="Calibri"/>
        <family val="2"/>
        <scheme val="minor"/>
      </rPr>
      <t xml:space="preserve"> </t>
    </r>
  </si>
  <si>
    <t xml:space="preserve">Language Schools </t>
  </si>
  <si>
    <r>
      <t>All Other Schools and Instruction</t>
    </r>
    <r>
      <rPr>
        <vertAlign val="superscript"/>
        <sz val="11"/>
        <color theme="1"/>
        <rFont val="Calibri"/>
        <family val="2"/>
        <scheme val="minor"/>
      </rPr>
      <t>T</t>
    </r>
    <r>
      <rPr>
        <sz val="11"/>
        <color theme="1"/>
        <rFont val="Calibri"/>
        <family val="2"/>
        <scheme val="minor"/>
      </rPr>
      <t xml:space="preserve"> </t>
    </r>
  </si>
  <si>
    <t xml:space="preserve">Exam Preparation and Tutoring </t>
  </si>
  <si>
    <t xml:space="preserve">Automobile Driving Schools </t>
  </si>
  <si>
    <t xml:space="preserve">All Other Miscellaneous Schools and Instruction </t>
  </si>
  <si>
    <r>
      <t>Educational Support Services</t>
    </r>
    <r>
      <rPr>
        <vertAlign val="superscript"/>
        <sz val="11"/>
        <color theme="1"/>
        <rFont val="Calibri"/>
        <family val="2"/>
        <scheme val="minor"/>
      </rPr>
      <t>T</t>
    </r>
    <r>
      <rPr>
        <sz val="11"/>
        <color theme="1"/>
        <rFont val="Calibri"/>
        <family val="2"/>
        <scheme val="minor"/>
      </rPr>
      <t xml:space="preserve"> </t>
    </r>
  </si>
  <si>
    <r>
      <t>Health Care and Social Assistance</t>
    </r>
    <r>
      <rPr>
        <vertAlign val="superscript"/>
        <sz val="11"/>
        <color theme="1"/>
        <rFont val="Calibri"/>
        <family val="2"/>
        <scheme val="minor"/>
      </rPr>
      <t>T</t>
    </r>
  </si>
  <si>
    <r>
      <t>Ambulatory Health Care Services</t>
    </r>
    <r>
      <rPr>
        <vertAlign val="superscript"/>
        <sz val="11"/>
        <color theme="1"/>
        <rFont val="Calibri"/>
        <family val="2"/>
        <scheme val="minor"/>
      </rPr>
      <t>T</t>
    </r>
    <r>
      <rPr>
        <sz val="11"/>
        <color theme="1"/>
        <rFont val="Calibri"/>
        <family val="2"/>
        <scheme val="minor"/>
      </rPr>
      <t xml:space="preserve"> </t>
    </r>
  </si>
  <si>
    <r>
      <t>Offices of Physicians</t>
    </r>
    <r>
      <rPr>
        <vertAlign val="superscript"/>
        <sz val="11"/>
        <color theme="1"/>
        <rFont val="Calibri"/>
        <family val="2"/>
        <scheme val="minor"/>
      </rPr>
      <t>T</t>
    </r>
    <r>
      <rPr>
        <sz val="11"/>
        <color theme="1"/>
        <rFont val="Calibri"/>
        <family val="2"/>
        <scheme val="minor"/>
      </rPr>
      <t xml:space="preserve"> </t>
    </r>
  </si>
  <si>
    <t xml:space="preserve">Offices of Physicians (except Mental Health Specialists) </t>
  </si>
  <si>
    <t xml:space="preserve">Offices of Physicians, Mental Health Specialists </t>
  </si>
  <si>
    <r>
      <t>Offices of Dentists</t>
    </r>
    <r>
      <rPr>
        <vertAlign val="superscript"/>
        <sz val="11"/>
        <color theme="1"/>
        <rFont val="Calibri"/>
        <family val="2"/>
        <scheme val="minor"/>
      </rPr>
      <t>T</t>
    </r>
    <r>
      <rPr>
        <sz val="11"/>
        <color theme="1"/>
        <rFont val="Calibri"/>
        <family val="2"/>
        <scheme val="minor"/>
      </rPr>
      <t xml:space="preserve"> </t>
    </r>
  </si>
  <si>
    <t xml:space="preserve">Offices of Dentists </t>
  </si>
  <si>
    <r>
      <t>Offices of Other Health Practitioners</t>
    </r>
    <r>
      <rPr>
        <vertAlign val="superscript"/>
        <sz val="11"/>
        <color theme="1"/>
        <rFont val="Calibri"/>
        <family val="2"/>
        <scheme val="minor"/>
      </rPr>
      <t>T</t>
    </r>
    <r>
      <rPr>
        <sz val="11"/>
        <color theme="1"/>
        <rFont val="Calibri"/>
        <family val="2"/>
        <scheme val="minor"/>
      </rPr>
      <t xml:space="preserve"> </t>
    </r>
  </si>
  <si>
    <r>
      <t>Offices of Chiropractors</t>
    </r>
    <r>
      <rPr>
        <vertAlign val="superscript"/>
        <sz val="11"/>
        <color theme="1"/>
        <rFont val="Calibri"/>
        <family val="2"/>
        <scheme val="minor"/>
      </rPr>
      <t>T</t>
    </r>
    <r>
      <rPr>
        <sz val="11"/>
        <color theme="1"/>
        <rFont val="Calibri"/>
        <family val="2"/>
        <scheme val="minor"/>
      </rPr>
      <t xml:space="preserve"> </t>
    </r>
  </si>
  <si>
    <t xml:space="preserve">Offices of Chiropractors </t>
  </si>
  <si>
    <r>
      <t>Offices of Optometrists</t>
    </r>
    <r>
      <rPr>
        <vertAlign val="superscript"/>
        <sz val="11"/>
        <color theme="1"/>
        <rFont val="Calibri"/>
        <family val="2"/>
        <scheme val="minor"/>
      </rPr>
      <t>T</t>
    </r>
    <r>
      <rPr>
        <sz val="11"/>
        <color theme="1"/>
        <rFont val="Calibri"/>
        <family val="2"/>
        <scheme val="minor"/>
      </rPr>
      <t xml:space="preserve"> </t>
    </r>
  </si>
  <si>
    <r>
      <t>Offices of Mental Health Practitioners (except Physicians)</t>
    </r>
    <r>
      <rPr>
        <vertAlign val="superscript"/>
        <sz val="11"/>
        <color theme="1"/>
        <rFont val="Calibri"/>
        <family val="2"/>
        <scheme val="minor"/>
      </rPr>
      <t>T</t>
    </r>
    <r>
      <rPr>
        <sz val="11"/>
        <color theme="1"/>
        <rFont val="Calibri"/>
        <family val="2"/>
        <scheme val="minor"/>
      </rPr>
      <t xml:space="preserve"> </t>
    </r>
  </si>
  <si>
    <t xml:space="preserve">Offices of Mental Health Practitioners (except Physicians) </t>
  </si>
  <si>
    <r>
      <t>Offices of Physical, Occupational and Speech Therapists, and Audiologists</t>
    </r>
    <r>
      <rPr>
        <vertAlign val="superscript"/>
        <sz val="11"/>
        <color theme="1"/>
        <rFont val="Calibri"/>
        <family val="2"/>
        <scheme val="minor"/>
      </rPr>
      <t>T</t>
    </r>
    <r>
      <rPr>
        <sz val="11"/>
        <color theme="1"/>
        <rFont val="Calibri"/>
        <family val="2"/>
        <scheme val="minor"/>
      </rPr>
      <t xml:space="preserve"> </t>
    </r>
  </si>
  <si>
    <t xml:space="preserve">Offices of Physical, Occupational and Speech Therapists, and Audiologists </t>
  </si>
  <si>
    <r>
      <t>Offices of All Other Health Practitioners</t>
    </r>
    <r>
      <rPr>
        <vertAlign val="superscript"/>
        <sz val="11"/>
        <color theme="1"/>
        <rFont val="Calibri"/>
        <family val="2"/>
        <scheme val="minor"/>
      </rPr>
      <t>T</t>
    </r>
    <r>
      <rPr>
        <sz val="11"/>
        <color theme="1"/>
        <rFont val="Calibri"/>
        <family val="2"/>
        <scheme val="minor"/>
      </rPr>
      <t xml:space="preserve"> </t>
    </r>
  </si>
  <si>
    <t xml:space="preserve">Offices of Podiatrists </t>
  </si>
  <si>
    <t xml:space="preserve">Offices of All Other Miscellaneous Health Practitioners </t>
  </si>
  <si>
    <r>
      <t>Outpatient Care Centers</t>
    </r>
    <r>
      <rPr>
        <vertAlign val="superscript"/>
        <sz val="11"/>
        <color theme="1"/>
        <rFont val="Calibri"/>
        <family val="2"/>
        <scheme val="minor"/>
      </rPr>
      <t>T</t>
    </r>
    <r>
      <rPr>
        <sz val="11"/>
        <color theme="1"/>
        <rFont val="Calibri"/>
        <family val="2"/>
        <scheme val="minor"/>
      </rPr>
      <t xml:space="preserve"> </t>
    </r>
  </si>
  <si>
    <r>
      <t>Family Planning Centers</t>
    </r>
    <r>
      <rPr>
        <vertAlign val="superscript"/>
        <sz val="11"/>
        <color theme="1"/>
        <rFont val="Calibri"/>
        <family val="2"/>
        <scheme val="minor"/>
      </rPr>
      <t>T</t>
    </r>
    <r>
      <rPr>
        <sz val="11"/>
        <color theme="1"/>
        <rFont val="Calibri"/>
        <family val="2"/>
        <scheme val="minor"/>
      </rPr>
      <t xml:space="preserve"> </t>
    </r>
  </si>
  <si>
    <t xml:space="preserve">Family Planning Centers </t>
  </si>
  <si>
    <r>
      <t>Outpatient Mental Health and Substance Abuse Centers</t>
    </r>
    <r>
      <rPr>
        <vertAlign val="superscript"/>
        <sz val="11"/>
        <color theme="1"/>
        <rFont val="Calibri"/>
        <family val="2"/>
        <scheme val="minor"/>
      </rPr>
      <t>T</t>
    </r>
    <r>
      <rPr>
        <sz val="11"/>
        <color theme="1"/>
        <rFont val="Calibri"/>
        <family val="2"/>
        <scheme val="minor"/>
      </rPr>
      <t xml:space="preserve"> </t>
    </r>
  </si>
  <si>
    <t xml:space="preserve">Outpatient Mental Health and Substance Abuse Centers </t>
  </si>
  <si>
    <r>
      <t>Other Outpatient Care Centers</t>
    </r>
    <r>
      <rPr>
        <vertAlign val="superscript"/>
        <sz val="11"/>
        <color theme="1"/>
        <rFont val="Calibri"/>
        <family val="2"/>
        <scheme val="minor"/>
      </rPr>
      <t>T</t>
    </r>
    <r>
      <rPr>
        <sz val="11"/>
        <color theme="1"/>
        <rFont val="Calibri"/>
        <family val="2"/>
        <scheme val="minor"/>
      </rPr>
      <t xml:space="preserve"> </t>
    </r>
  </si>
  <si>
    <t xml:space="preserve">HMO Medical Centers </t>
  </si>
  <si>
    <t xml:space="preserve">Kidney Dialysis Centers </t>
  </si>
  <si>
    <t xml:space="preserve">Freestanding Ambulatory Surgical and Emergency Centers </t>
  </si>
  <si>
    <t xml:space="preserve">All Other Outpatient Care Centers </t>
  </si>
  <si>
    <r>
      <t>Medical and Diagnostic Laboratories</t>
    </r>
    <r>
      <rPr>
        <vertAlign val="superscript"/>
        <sz val="11"/>
        <color theme="1"/>
        <rFont val="Calibri"/>
        <family val="2"/>
        <scheme val="minor"/>
      </rPr>
      <t>T</t>
    </r>
    <r>
      <rPr>
        <sz val="11"/>
        <color theme="1"/>
        <rFont val="Calibri"/>
        <family val="2"/>
        <scheme val="minor"/>
      </rPr>
      <t xml:space="preserve"> </t>
    </r>
  </si>
  <si>
    <t xml:space="preserve">Medical Laboratories </t>
  </si>
  <si>
    <t xml:space="preserve">Diagnostic Imaging Centers </t>
  </si>
  <si>
    <r>
      <t>Home Health Care Services</t>
    </r>
    <r>
      <rPr>
        <vertAlign val="superscript"/>
        <sz val="11"/>
        <color theme="1"/>
        <rFont val="Calibri"/>
        <family val="2"/>
        <scheme val="minor"/>
      </rPr>
      <t>T</t>
    </r>
    <r>
      <rPr>
        <sz val="11"/>
        <color theme="1"/>
        <rFont val="Calibri"/>
        <family val="2"/>
        <scheme val="minor"/>
      </rPr>
      <t xml:space="preserve"> </t>
    </r>
  </si>
  <si>
    <r>
      <t>Other Ambulatory Health Care Services</t>
    </r>
    <r>
      <rPr>
        <vertAlign val="superscript"/>
        <sz val="11"/>
        <color theme="1"/>
        <rFont val="Calibri"/>
        <family val="2"/>
        <scheme val="minor"/>
      </rPr>
      <t>T</t>
    </r>
    <r>
      <rPr>
        <sz val="11"/>
        <color theme="1"/>
        <rFont val="Calibri"/>
        <family val="2"/>
        <scheme val="minor"/>
      </rPr>
      <t xml:space="preserve"> </t>
    </r>
  </si>
  <si>
    <r>
      <t>Ambulance Services</t>
    </r>
    <r>
      <rPr>
        <vertAlign val="superscript"/>
        <sz val="11"/>
        <color theme="1"/>
        <rFont val="Calibri"/>
        <family val="2"/>
        <scheme val="minor"/>
      </rPr>
      <t>T</t>
    </r>
    <r>
      <rPr>
        <sz val="11"/>
        <color theme="1"/>
        <rFont val="Calibri"/>
        <family val="2"/>
        <scheme val="minor"/>
      </rPr>
      <t xml:space="preserve"> </t>
    </r>
  </si>
  <si>
    <t xml:space="preserve">Ambulance Services </t>
  </si>
  <si>
    <r>
      <t>All Other Ambulatory Health Care Services</t>
    </r>
    <r>
      <rPr>
        <vertAlign val="superscript"/>
        <sz val="11"/>
        <color theme="1"/>
        <rFont val="Calibri"/>
        <family val="2"/>
        <scheme val="minor"/>
      </rPr>
      <t>T</t>
    </r>
    <r>
      <rPr>
        <sz val="11"/>
        <color theme="1"/>
        <rFont val="Calibri"/>
        <family val="2"/>
        <scheme val="minor"/>
      </rPr>
      <t xml:space="preserve"> </t>
    </r>
  </si>
  <si>
    <t xml:space="preserve">Blood and Organ Banks </t>
  </si>
  <si>
    <t xml:space="preserve">All Other Miscellaneous Ambulatory Health Care Services </t>
  </si>
  <si>
    <r>
      <t>Hospitals</t>
    </r>
    <r>
      <rPr>
        <vertAlign val="superscript"/>
        <sz val="11"/>
        <color theme="1"/>
        <rFont val="Calibri"/>
        <family val="2"/>
        <scheme val="minor"/>
      </rPr>
      <t>T</t>
    </r>
    <r>
      <rPr>
        <sz val="11"/>
        <color theme="1"/>
        <rFont val="Calibri"/>
        <family val="2"/>
        <scheme val="minor"/>
      </rPr>
      <t xml:space="preserve"> </t>
    </r>
  </si>
  <si>
    <r>
      <t>General Medical and Surgical Hospitals</t>
    </r>
    <r>
      <rPr>
        <vertAlign val="superscript"/>
        <sz val="11"/>
        <color theme="1"/>
        <rFont val="Calibri"/>
        <family val="2"/>
        <scheme val="minor"/>
      </rPr>
      <t>T</t>
    </r>
    <r>
      <rPr>
        <sz val="11"/>
        <color theme="1"/>
        <rFont val="Calibri"/>
        <family val="2"/>
        <scheme val="minor"/>
      </rPr>
      <t xml:space="preserve"> </t>
    </r>
  </si>
  <si>
    <t xml:space="preserve">General Medical and Surgical Hospitals </t>
  </si>
  <si>
    <r>
      <t>Psychiatric and Substance Abuse Hospitals</t>
    </r>
    <r>
      <rPr>
        <vertAlign val="superscript"/>
        <sz val="11"/>
        <color theme="1"/>
        <rFont val="Calibri"/>
        <family val="2"/>
        <scheme val="minor"/>
      </rPr>
      <t>T</t>
    </r>
    <r>
      <rPr>
        <sz val="11"/>
        <color theme="1"/>
        <rFont val="Calibri"/>
        <family val="2"/>
        <scheme val="minor"/>
      </rPr>
      <t xml:space="preserve"> </t>
    </r>
  </si>
  <si>
    <t xml:space="preserve">Psychiatric and Substance Abuse Hospitals </t>
  </si>
  <si>
    <r>
      <t>Specialty (except Psychiatric and Substance Abuse) Hospitals</t>
    </r>
    <r>
      <rPr>
        <vertAlign val="superscript"/>
        <sz val="11"/>
        <color theme="1"/>
        <rFont val="Calibri"/>
        <family val="2"/>
        <scheme val="minor"/>
      </rPr>
      <t>T</t>
    </r>
    <r>
      <rPr>
        <sz val="11"/>
        <color theme="1"/>
        <rFont val="Calibri"/>
        <family val="2"/>
        <scheme val="minor"/>
      </rPr>
      <t xml:space="preserve"> </t>
    </r>
  </si>
  <si>
    <t xml:space="preserve">Specialty (except Psychiatric and Substance Abuse) Hospitals </t>
  </si>
  <si>
    <r>
      <t>Nursing and Residential Care Facilities</t>
    </r>
    <r>
      <rPr>
        <vertAlign val="superscript"/>
        <sz val="11"/>
        <color theme="1"/>
        <rFont val="Calibri"/>
        <family val="2"/>
        <scheme val="minor"/>
      </rPr>
      <t>T</t>
    </r>
    <r>
      <rPr>
        <sz val="11"/>
        <color theme="1"/>
        <rFont val="Calibri"/>
        <family val="2"/>
        <scheme val="minor"/>
      </rPr>
      <t xml:space="preserve"> </t>
    </r>
  </si>
  <si>
    <r>
      <t>Nursing Care Facilities (Skilled Nursing Facilities)</t>
    </r>
    <r>
      <rPr>
        <vertAlign val="superscript"/>
        <sz val="11"/>
        <color theme="1"/>
        <rFont val="Calibri"/>
        <family val="2"/>
        <scheme val="minor"/>
      </rPr>
      <t>T</t>
    </r>
    <r>
      <rPr>
        <sz val="11"/>
        <color theme="1"/>
        <rFont val="Calibri"/>
        <family val="2"/>
        <scheme val="minor"/>
      </rPr>
      <t xml:space="preserve"> </t>
    </r>
  </si>
  <si>
    <t xml:space="preserve">Nursing Care Facilities (Skilled Nursing Facilities) </t>
  </si>
  <si>
    <r>
      <t>Residential Intellectual and Developmental Disability, Mental Health, and Substance Abuse Facilities</t>
    </r>
    <r>
      <rPr>
        <vertAlign val="superscript"/>
        <sz val="11"/>
        <color theme="1"/>
        <rFont val="Calibri"/>
        <family val="2"/>
        <scheme val="minor"/>
      </rPr>
      <t>T</t>
    </r>
  </si>
  <si>
    <r>
      <t>Residential Intellectual and Developmental Disability Facilities</t>
    </r>
    <r>
      <rPr>
        <vertAlign val="superscript"/>
        <sz val="11"/>
        <color theme="1"/>
        <rFont val="Calibri"/>
        <family val="2"/>
        <scheme val="minor"/>
      </rPr>
      <t>T</t>
    </r>
    <r>
      <rPr>
        <sz val="11"/>
        <color theme="1"/>
        <rFont val="Calibri"/>
        <family val="2"/>
        <scheme val="minor"/>
      </rPr>
      <t xml:space="preserve"> </t>
    </r>
  </si>
  <si>
    <t xml:space="preserve">Residential Intellectual and Developmental Disability Facilities </t>
  </si>
  <si>
    <r>
      <t>Residential Mental Health and Substance Abuse Facilities</t>
    </r>
    <r>
      <rPr>
        <vertAlign val="superscript"/>
        <sz val="11"/>
        <color theme="1"/>
        <rFont val="Calibri"/>
        <family val="2"/>
        <scheme val="minor"/>
      </rPr>
      <t>T</t>
    </r>
    <r>
      <rPr>
        <sz val="11"/>
        <color theme="1"/>
        <rFont val="Calibri"/>
        <family val="2"/>
        <scheme val="minor"/>
      </rPr>
      <t xml:space="preserve"> </t>
    </r>
  </si>
  <si>
    <t xml:space="preserve">Residential Mental Health and Substance Abuse Facilities </t>
  </si>
  <si>
    <r>
      <t>Continuing Care Retirement Communities and Assisted Living Facilities for the Elderly</t>
    </r>
    <r>
      <rPr>
        <vertAlign val="superscript"/>
        <sz val="11"/>
        <color theme="1"/>
        <rFont val="Calibri"/>
        <family val="2"/>
        <scheme val="minor"/>
      </rPr>
      <t>T</t>
    </r>
    <r>
      <rPr>
        <sz val="11"/>
        <color theme="1"/>
        <rFont val="Calibri"/>
        <family val="2"/>
        <scheme val="minor"/>
      </rPr>
      <t xml:space="preserve"> </t>
    </r>
  </si>
  <si>
    <t xml:space="preserve">Continuing Care Retirement Communities </t>
  </si>
  <si>
    <t xml:space="preserve">Assisted Living Facilities for the Elderly </t>
  </si>
  <si>
    <r>
      <t>Other Residential Care Facilities</t>
    </r>
    <r>
      <rPr>
        <vertAlign val="superscript"/>
        <sz val="11"/>
        <color theme="1"/>
        <rFont val="Calibri"/>
        <family val="2"/>
        <scheme val="minor"/>
      </rPr>
      <t>T</t>
    </r>
    <r>
      <rPr>
        <sz val="11"/>
        <color theme="1"/>
        <rFont val="Calibri"/>
        <family val="2"/>
        <scheme val="minor"/>
      </rPr>
      <t xml:space="preserve"> </t>
    </r>
  </si>
  <si>
    <t xml:space="preserve">Other Residential Care Facilities </t>
  </si>
  <si>
    <r>
      <t>Social Assistance</t>
    </r>
    <r>
      <rPr>
        <vertAlign val="superscript"/>
        <sz val="11"/>
        <color theme="1"/>
        <rFont val="Calibri"/>
        <family val="2"/>
        <scheme val="minor"/>
      </rPr>
      <t>T</t>
    </r>
    <r>
      <rPr>
        <sz val="11"/>
        <color theme="1"/>
        <rFont val="Calibri"/>
        <family val="2"/>
        <scheme val="minor"/>
      </rPr>
      <t xml:space="preserve"> </t>
    </r>
  </si>
  <si>
    <r>
      <t>Individual and Family Services</t>
    </r>
    <r>
      <rPr>
        <vertAlign val="superscript"/>
        <sz val="11"/>
        <color theme="1"/>
        <rFont val="Calibri"/>
        <family val="2"/>
        <scheme val="minor"/>
      </rPr>
      <t>T</t>
    </r>
    <r>
      <rPr>
        <sz val="11"/>
        <color theme="1"/>
        <rFont val="Calibri"/>
        <family val="2"/>
        <scheme val="minor"/>
      </rPr>
      <t xml:space="preserve"> </t>
    </r>
  </si>
  <si>
    <r>
      <t>Child and Youth Services</t>
    </r>
    <r>
      <rPr>
        <vertAlign val="superscript"/>
        <sz val="11"/>
        <color theme="1"/>
        <rFont val="Calibri"/>
        <family val="2"/>
        <scheme val="minor"/>
      </rPr>
      <t>T</t>
    </r>
    <r>
      <rPr>
        <sz val="11"/>
        <color theme="1"/>
        <rFont val="Calibri"/>
        <family val="2"/>
        <scheme val="minor"/>
      </rPr>
      <t xml:space="preserve"> </t>
    </r>
  </si>
  <si>
    <t xml:space="preserve">Child and Youth Services </t>
  </si>
  <si>
    <r>
      <t>Services for the Elderly and Persons with Disabilities</t>
    </r>
    <r>
      <rPr>
        <vertAlign val="superscript"/>
        <sz val="11"/>
        <color theme="1"/>
        <rFont val="Calibri"/>
        <family val="2"/>
        <scheme val="minor"/>
      </rPr>
      <t>T</t>
    </r>
    <r>
      <rPr>
        <sz val="11"/>
        <color theme="1"/>
        <rFont val="Calibri"/>
        <family val="2"/>
        <scheme val="minor"/>
      </rPr>
      <t xml:space="preserve"> </t>
    </r>
  </si>
  <si>
    <t xml:space="preserve">Services for the Elderly and Persons with Disabilities </t>
  </si>
  <si>
    <r>
      <t>Other Individual and Family Services</t>
    </r>
    <r>
      <rPr>
        <vertAlign val="superscript"/>
        <sz val="11"/>
        <color theme="1"/>
        <rFont val="Calibri"/>
        <family val="2"/>
        <scheme val="minor"/>
      </rPr>
      <t>T</t>
    </r>
    <r>
      <rPr>
        <sz val="11"/>
        <color theme="1"/>
        <rFont val="Calibri"/>
        <family val="2"/>
        <scheme val="minor"/>
      </rPr>
      <t xml:space="preserve"> </t>
    </r>
  </si>
  <si>
    <t xml:space="preserve">Other Individual and Family Services </t>
  </si>
  <si>
    <r>
      <t>Community Food and Housing, and Emergency and Other Relief Services</t>
    </r>
    <r>
      <rPr>
        <vertAlign val="superscript"/>
        <sz val="11"/>
        <color theme="1"/>
        <rFont val="Calibri"/>
        <family val="2"/>
        <scheme val="minor"/>
      </rPr>
      <t>T</t>
    </r>
    <r>
      <rPr>
        <sz val="11"/>
        <color theme="1"/>
        <rFont val="Calibri"/>
        <family val="2"/>
        <scheme val="minor"/>
      </rPr>
      <t xml:space="preserve"> </t>
    </r>
  </si>
  <si>
    <r>
      <t>Community Food Services</t>
    </r>
    <r>
      <rPr>
        <vertAlign val="superscript"/>
        <sz val="11"/>
        <color theme="1"/>
        <rFont val="Calibri"/>
        <family val="2"/>
        <scheme val="minor"/>
      </rPr>
      <t>T</t>
    </r>
    <r>
      <rPr>
        <sz val="11"/>
        <color theme="1"/>
        <rFont val="Calibri"/>
        <family val="2"/>
        <scheme val="minor"/>
      </rPr>
      <t xml:space="preserve"> </t>
    </r>
  </si>
  <si>
    <t xml:space="preserve">Community Food Services </t>
  </si>
  <si>
    <r>
      <t>Community Housing Services</t>
    </r>
    <r>
      <rPr>
        <vertAlign val="superscript"/>
        <sz val="11"/>
        <color theme="1"/>
        <rFont val="Calibri"/>
        <family val="2"/>
        <scheme val="minor"/>
      </rPr>
      <t>T</t>
    </r>
    <r>
      <rPr>
        <sz val="11"/>
        <color theme="1"/>
        <rFont val="Calibri"/>
        <family val="2"/>
        <scheme val="minor"/>
      </rPr>
      <t xml:space="preserve"> </t>
    </r>
  </si>
  <si>
    <t xml:space="preserve">Temporary Shelters </t>
  </si>
  <si>
    <t xml:space="preserve">Other Community Housing Services </t>
  </si>
  <si>
    <r>
      <t>Emergency and Other Relief Services</t>
    </r>
    <r>
      <rPr>
        <vertAlign val="superscript"/>
        <sz val="11"/>
        <color theme="1"/>
        <rFont val="Calibri"/>
        <family val="2"/>
        <scheme val="minor"/>
      </rPr>
      <t>T</t>
    </r>
    <r>
      <rPr>
        <sz val="11"/>
        <color theme="1"/>
        <rFont val="Calibri"/>
        <family val="2"/>
        <scheme val="minor"/>
      </rPr>
      <t xml:space="preserve"> </t>
    </r>
  </si>
  <si>
    <t xml:space="preserve">Emergency and Other Relief Services </t>
  </si>
  <si>
    <r>
      <t>Vocational Rehabilitation Services</t>
    </r>
    <r>
      <rPr>
        <vertAlign val="superscript"/>
        <sz val="11"/>
        <color theme="1"/>
        <rFont val="Calibri"/>
        <family val="2"/>
        <scheme val="minor"/>
      </rPr>
      <t>T</t>
    </r>
    <r>
      <rPr>
        <sz val="11"/>
        <color theme="1"/>
        <rFont val="Calibri"/>
        <family val="2"/>
        <scheme val="minor"/>
      </rPr>
      <t xml:space="preserve"> </t>
    </r>
  </si>
  <si>
    <t xml:space="preserve">Vocational Rehabilitation Services </t>
  </si>
  <si>
    <r>
      <t>Child Day Care Services</t>
    </r>
    <r>
      <rPr>
        <vertAlign val="superscript"/>
        <sz val="11"/>
        <color theme="1"/>
        <rFont val="Calibri"/>
        <family val="2"/>
        <scheme val="minor"/>
      </rPr>
      <t>T</t>
    </r>
    <r>
      <rPr>
        <sz val="11"/>
        <color theme="1"/>
        <rFont val="Calibri"/>
        <family val="2"/>
        <scheme val="minor"/>
      </rPr>
      <t xml:space="preserve"> </t>
    </r>
  </si>
  <si>
    <t xml:space="preserve">Child Day Care Services </t>
  </si>
  <si>
    <r>
      <t>Arts, Entertainment, and Recreation</t>
    </r>
    <r>
      <rPr>
        <vertAlign val="superscript"/>
        <sz val="11"/>
        <color theme="1"/>
        <rFont val="Calibri"/>
        <family val="2"/>
        <scheme val="minor"/>
      </rPr>
      <t>T</t>
    </r>
  </si>
  <si>
    <r>
      <t>Performing Arts, Spectator Sports, and Related Industries</t>
    </r>
    <r>
      <rPr>
        <vertAlign val="superscript"/>
        <sz val="11"/>
        <color theme="1"/>
        <rFont val="Calibri"/>
        <family val="2"/>
        <scheme val="minor"/>
      </rPr>
      <t>T</t>
    </r>
    <r>
      <rPr>
        <sz val="11"/>
        <color theme="1"/>
        <rFont val="Calibri"/>
        <family val="2"/>
        <scheme val="minor"/>
      </rPr>
      <t xml:space="preserve"> </t>
    </r>
  </si>
  <si>
    <r>
      <t>Performing Arts Companies</t>
    </r>
    <r>
      <rPr>
        <vertAlign val="superscript"/>
        <sz val="11"/>
        <color theme="1"/>
        <rFont val="Calibri"/>
        <family val="2"/>
        <scheme val="minor"/>
      </rPr>
      <t>T</t>
    </r>
    <r>
      <rPr>
        <sz val="11"/>
        <color theme="1"/>
        <rFont val="Calibri"/>
        <family val="2"/>
        <scheme val="minor"/>
      </rPr>
      <t xml:space="preserve"> </t>
    </r>
  </si>
  <si>
    <r>
      <t>Theater Companies and Dinner Theaters</t>
    </r>
    <r>
      <rPr>
        <vertAlign val="superscript"/>
        <sz val="11"/>
        <color theme="1"/>
        <rFont val="Calibri"/>
        <family val="2"/>
        <scheme val="minor"/>
      </rPr>
      <t>T</t>
    </r>
    <r>
      <rPr>
        <sz val="11"/>
        <color theme="1"/>
        <rFont val="Calibri"/>
        <family val="2"/>
        <scheme val="minor"/>
      </rPr>
      <t xml:space="preserve"> </t>
    </r>
  </si>
  <si>
    <t xml:space="preserve">Theater Companies and Dinner Theaters </t>
  </si>
  <si>
    <r>
      <t>Dance Companies</t>
    </r>
    <r>
      <rPr>
        <vertAlign val="superscript"/>
        <sz val="11"/>
        <color theme="1"/>
        <rFont val="Calibri"/>
        <family val="2"/>
        <scheme val="minor"/>
      </rPr>
      <t>T</t>
    </r>
    <r>
      <rPr>
        <sz val="11"/>
        <color theme="1"/>
        <rFont val="Calibri"/>
        <family val="2"/>
        <scheme val="minor"/>
      </rPr>
      <t xml:space="preserve"> </t>
    </r>
  </si>
  <si>
    <t xml:space="preserve">Dance Companies </t>
  </si>
  <si>
    <r>
      <t>Musical Groups and Artists</t>
    </r>
    <r>
      <rPr>
        <vertAlign val="superscript"/>
        <sz val="11"/>
        <color theme="1"/>
        <rFont val="Calibri"/>
        <family val="2"/>
        <scheme val="minor"/>
      </rPr>
      <t>T</t>
    </r>
    <r>
      <rPr>
        <sz val="11"/>
        <color theme="1"/>
        <rFont val="Calibri"/>
        <family val="2"/>
        <scheme val="minor"/>
      </rPr>
      <t xml:space="preserve"> </t>
    </r>
  </si>
  <si>
    <t xml:space="preserve">Musical Groups and Artists </t>
  </si>
  <si>
    <r>
      <t>Other Performing Arts Companies</t>
    </r>
    <r>
      <rPr>
        <vertAlign val="superscript"/>
        <sz val="11"/>
        <color theme="1"/>
        <rFont val="Calibri"/>
        <family val="2"/>
        <scheme val="minor"/>
      </rPr>
      <t>T</t>
    </r>
    <r>
      <rPr>
        <sz val="11"/>
        <color theme="1"/>
        <rFont val="Calibri"/>
        <family val="2"/>
        <scheme val="minor"/>
      </rPr>
      <t xml:space="preserve"> </t>
    </r>
  </si>
  <si>
    <t xml:space="preserve">Other Performing Arts Companies </t>
  </si>
  <si>
    <r>
      <t>Spectator Sports</t>
    </r>
    <r>
      <rPr>
        <vertAlign val="superscript"/>
        <sz val="11"/>
        <color theme="1"/>
        <rFont val="Calibri"/>
        <family val="2"/>
        <scheme val="minor"/>
      </rPr>
      <t>T</t>
    </r>
    <r>
      <rPr>
        <sz val="11"/>
        <color theme="1"/>
        <rFont val="Calibri"/>
        <family val="2"/>
        <scheme val="minor"/>
      </rPr>
      <t xml:space="preserve"> </t>
    </r>
  </si>
  <si>
    <t xml:space="preserve">Sports Teams and Clubs </t>
  </si>
  <si>
    <t xml:space="preserve">Racetracks </t>
  </si>
  <si>
    <t xml:space="preserve">Other Spectator Sports </t>
  </si>
  <si>
    <r>
      <t>Promoters of Performing Arts, Sports, and Similar Events</t>
    </r>
    <r>
      <rPr>
        <vertAlign val="superscript"/>
        <sz val="11"/>
        <color theme="1"/>
        <rFont val="Calibri"/>
        <family val="2"/>
        <scheme val="minor"/>
      </rPr>
      <t>T</t>
    </r>
    <r>
      <rPr>
        <sz val="11"/>
        <color theme="1"/>
        <rFont val="Calibri"/>
        <family val="2"/>
        <scheme val="minor"/>
      </rPr>
      <t xml:space="preserve"> </t>
    </r>
  </si>
  <si>
    <r>
      <t>Promoters of Performing Arts, Sports, and Similar Events with Facilities</t>
    </r>
    <r>
      <rPr>
        <vertAlign val="superscript"/>
        <sz val="11"/>
        <color theme="1"/>
        <rFont val="Calibri"/>
        <family val="2"/>
        <scheme val="minor"/>
      </rPr>
      <t>T</t>
    </r>
    <r>
      <rPr>
        <sz val="11"/>
        <color theme="1"/>
        <rFont val="Calibri"/>
        <family val="2"/>
        <scheme val="minor"/>
      </rPr>
      <t xml:space="preserve"> </t>
    </r>
  </si>
  <si>
    <t xml:space="preserve">Promoters of Performing Arts, Sports, and Similar Events with Facilities </t>
  </si>
  <si>
    <r>
      <t>Promoters of Performing Arts, Sports, and Similar Events without Facilities</t>
    </r>
    <r>
      <rPr>
        <vertAlign val="superscript"/>
        <sz val="11"/>
        <color theme="1"/>
        <rFont val="Calibri"/>
        <family val="2"/>
        <scheme val="minor"/>
      </rPr>
      <t>T</t>
    </r>
    <r>
      <rPr>
        <sz val="11"/>
        <color theme="1"/>
        <rFont val="Calibri"/>
        <family val="2"/>
        <scheme val="minor"/>
      </rPr>
      <t xml:space="preserve"> </t>
    </r>
  </si>
  <si>
    <t xml:space="preserve">Promoters of Performing Arts, Sports, and Similar Events without Facilities </t>
  </si>
  <si>
    <r>
      <t>Agents and Managers for Artists, Athletes, Entertainers, and Other Public Figures</t>
    </r>
    <r>
      <rPr>
        <vertAlign val="superscript"/>
        <sz val="11"/>
        <color theme="1"/>
        <rFont val="Calibri"/>
        <family val="2"/>
        <scheme val="minor"/>
      </rPr>
      <t>T</t>
    </r>
    <r>
      <rPr>
        <sz val="11"/>
        <color theme="1"/>
        <rFont val="Calibri"/>
        <family val="2"/>
        <scheme val="minor"/>
      </rPr>
      <t xml:space="preserve"> </t>
    </r>
  </si>
  <si>
    <r>
      <t>Independent Artists, Writers, and Performers</t>
    </r>
    <r>
      <rPr>
        <vertAlign val="superscript"/>
        <sz val="11"/>
        <color theme="1"/>
        <rFont val="Calibri"/>
        <family val="2"/>
        <scheme val="minor"/>
      </rPr>
      <t>T</t>
    </r>
    <r>
      <rPr>
        <sz val="11"/>
        <color theme="1"/>
        <rFont val="Calibri"/>
        <family val="2"/>
        <scheme val="minor"/>
      </rPr>
      <t xml:space="preserve"> </t>
    </r>
  </si>
  <si>
    <t xml:space="preserve">Independent Artists, Writers, and Performers </t>
  </si>
  <si>
    <r>
      <t>Museums, Historical Sites, and Similar Institutions</t>
    </r>
    <r>
      <rPr>
        <vertAlign val="superscript"/>
        <sz val="11"/>
        <color theme="1"/>
        <rFont val="Calibri"/>
        <family val="2"/>
        <scheme val="minor"/>
      </rPr>
      <t>T</t>
    </r>
    <r>
      <rPr>
        <sz val="11"/>
        <color theme="1"/>
        <rFont val="Calibri"/>
        <family val="2"/>
        <scheme val="minor"/>
      </rPr>
      <t xml:space="preserve"> </t>
    </r>
  </si>
  <si>
    <r>
      <t>Museums</t>
    </r>
    <r>
      <rPr>
        <vertAlign val="superscript"/>
        <sz val="11"/>
        <color theme="1"/>
        <rFont val="Calibri"/>
        <family val="2"/>
        <scheme val="minor"/>
      </rPr>
      <t>T</t>
    </r>
    <r>
      <rPr>
        <sz val="11"/>
        <color theme="1"/>
        <rFont val="Calibri"/>
        <family val="2"/>
        <scheme val="minor"/>
      </rPr>
      <t xml:space="preserve"> </t>
    </r>
  </si>
  <si>
    <t xml:space="preserve">Museums </t>
  </si>
  <si>
    <r>
      <t>Historical Sites</t>
    </r>
    <r>
      <rPr>
        <vertAlign val="superscript"/>
        <sz val="11"/>
        <color theme="1"/>
        <rFont val="Calibri"/>
        <family val="2"/>
        <scheme val="minor"/>
      </rPr>
      <t>T</t>
    </r>
    <r>
      <rPr>
        <sz val="11"/>
        <color theme="1"/>
        <rFont val="Calibri"/>
        <family val="2"/>
        <scheme val="minor"/>
      </rPr>
      <t xml:space="preserve"> </t>
    </r>
  </si>
  <si>
    <r>
      <t>Zoos and Botanical Gardens</t>
    </r>
    <r>
      <rPr>
        <vertAlign val="superscript"/>
        <sz val="11"/>
        <color theme="1"/>
        <rFont val="Calibri"/>
        <family val="2"/>
        <scheme val="minor"/>
      </rPr>
      <t>T</t>
    </r>
    <r>
      <rPr>
        <sz val="11"/>
        <color theme="1"/>
        <rFont val="Calibri"/>
        <family val="2"/>
        <scheme val="minor"/>
      </rPr>
      <t xml:space="preserve"> </t>
    </r>
  </si>
  <si>
    <t xml:space="preserve">Zoos and Botanical Gardens </t>
  </si>
  <si>
    <r>
      <t>Nature Parks and Other Similar Institutions</t>
    </r>
    <r>
      <rPr>
        <vertAlign val="superscript"/>
        <sz val="11"/>
        <color theme="1"/>
        <rFont val="Calibri"/>
        <family val="2"/>
        <scheme val="minor"/>
      </rPr>
      <t>T</t>
    </r>
    <r>
      <rPr>
        <sz val="11"/>
        <color theme="1"/>
        <rFont val="Calibri"/>
        <family val="2"/>
        <scheme val="minor"/>
      </rPr>
      <t xml:space="preserve"> </t>
    </r>
  </si>
  <si>
    <r>
      <t>Amusement, Gambling, and Recreation Industries</t>
    </r>
    <r>
      <rPr>
        <vertAlign val="superscript"/>
        <sz val="11"/>
        <color theme="1"/>
        <rFont val="Calibri"/>
        <family val="2"/>
        <scheme val="minor"/>
      </rPr>
      <t>T</t>
    </r>
    <r>
      <rPr>
        <sz val="11"/>
        <color theme="1"/>
        <rFont val="Calibri"/>
        <family val="2"/>
        <scheme val="minor"/>
      </rPr>
      <t xml:space="preserve"> </t>
    </r>
  </si>
  <si>
    <r>
      <t>Amusement Parks and Arcades</t>
    </r>
    <r>
      <rPr>
        <vertAlign val="superscript"/>
        <sz val="11"/>
        <color theme="1"/>
        <rFont val="Calibri"/>
        <family val="2"/>
        <scheme val="minor"/>
      </rPr>
      <t>T</t>
    </r>
    <r>
      <rPr>
        <sz val="11"/>
        <color theme="1"/>
        <rFont val="Calibri"/>
        <family val="2"/>
        <scheme val="minor"/>
      </rPr>
      <t xml:space="preserve"> </t>
    </r>
  </si>
  <si>
    <r>
      <t>Amusement and Theme Parks</t>
    </r>
    <r>
      <rPr>
        <vertAlign val="superscript"/>
        <sz val="11"/>
        <color theme="1"/>
        <rFont val="Calibri"/>
        <family val="2"/>
        <scheme val="minor"/>
      </rPr>
      <t>T</t>
    </r>
    <r>
      <rPr>
        <sz val="11"/>
        <color theme="1"/>
        <rFont val="Calibri"/>
        <family val="2"/>
        <scheme val="minor"/>
      </rPr>
      <t xml:space="preserve"> </t>
    </r>
  </si>
  <si>
    <t xml:space="preserve">Amusement and Theme Parks </t>
  </si>
  <si>
    <r>
      <t>Amusement Arcades</t>
    </r>
    <r>
      <rPr>
        <vertAlign val="superscript"/>
        <sz val="11"/>
        <color theme="1"/>
        <rFont val="Calibri"/>
        <family val="2"/>
        <scheme val="minor"/>
      </rPr>
      <t>T</t>
    </r>
    <r>
      <rPr>
        <sz val="11"/>
        <color theme="1"/>
        <rFont val="Calibri"/>
        <family val="2"/>
        <scheme val="minor"/>
      </rPr>
      <t xml:space="preserve"> </t>
    </r>
  </si>
  <si>
    <r>
      <t>Gambling Industries</t>
    </r>
    <r>
      <rPr>
        <vertAlign val="superscript"/>
        <sz val="11"/>
        <color theme="1"/>
        <rFont val="Calibri"/>
        <family val="2"/>
        <scheme val="minor"/>
      </rPr>
      <t>T</t>
    </r>
    <r>
      <rPr>
        <sz val="11"/>
        <color theme="1"/>
        <rFont val="Calibri"/>
        <family val="2"/>
        <scheme val="minor"/>
      </rPr>
      <t xml:space="preserve"> </t>
    </r>
  </si>
  <si>
    <r>
      <t>Casinos (except Casino Hotels)</t>
    </r>
    <r>
      <rPr>
        <vertAlign val="superscript"/>
        <sz val="11"/>
        <color theme="1"/>
        <rFont val="Calibri"/>
        <family val="2"/>
        <scheme val="minor"/>
      </rPr>
      <t>T</t>
    </r>
    <r>
      <rPr>
        <sz val="11"/>
        <color theme="1"/>
        <rFont val="Calibri"/>
        <family val="2"/>
        <scheme val="minor"/>
      </rPr>
      <t xml:space="preserve"> </t>
    </r>
  </si>
  <si>
    <r>
      <t>Other Gambling Industries</t>
    </r>
    <r>
      <rPr>
        <vertAlign val="superscript"/>
        <sz val="11"/>
        <color theme="1"/>
        <rFont val="Calibri"/>
        <family val="2"/>
        <scheme val="minor"/>
      </rPr>
      <t>T</t>
    </r>
    <r>
      <rPr>
        <sz val="11"/>
        <color theme="1"/>
        <rFont val="Calibri"/>
        <family val="2"/>
        <scheme val="minor"/>
      </rPr>
      <t xml:space="preserve"> </t>
    </r>
  </si>
  <si>
    <t xml:space="preserve">Other Gambling Industries </t>
  </si>
  <si>
    <r>
      <t>Other Amusement and Recreation Industries</t>
    </r>
    <r>
      <rPr>
        <vertAlign val="superscript"/>
        <sz val="11"/>
        <color theme="1"/>
        <rFont val="Calibri"/>
        <family val="2"/>
        <scheme val="minor"/>
      </rPr>
      <t>T</t>
    </r>
    <r>
      <rPr>
        <sz val="11"/>
        <color theme="1"/>
        <rFont val="Calibri"/>
        <family val="2"/>
        <scheme val="minor"/>
      </rPr>
      <t xml:space="preserve"> </t>
    </r>
  </si>
  <si>
    <r>
      <t>Golf Courses and Country Clubs</t>
    </r>
    <r>
      <rPr>
        <vertAlign val="superscript"/>
        <sz val="11"/>
        <color theme="1"/>
        <rFont val="Calibri"/>
        <family val="2"/>
        <scheme val="minor"/>
      </rPr>
      <t>T</t>
    </r>
    <r>
      <rPr>
        <sz val="11"/>
        <color theme="1"/>
        <rFont val="Calibri"/>
        <family val="2"/>
        <scheme val="minor"/>
      </rPr>
      <t xml:space="preserve"> </t>
    </r>
  </si>
  <si>
    <r>
      <t>Skiing Facilities</t>
    </r>
    <r>
      <rPr>
        <vertAlign val="superscript"/>
        <sz val="11"/>
        <color theme="1"/>
        <rFont val="Calibri"/>
        <family val="2"/>
        <scheme val="minor"/>
      </rPr>
      <t>T</t>
    </r>
    <r>
      <rPr>
        <sz val="11"/>
        <color theme="1"/>
        <rFont val="Calibri"/>
        <family val="2"/>
        <scheme val="minor"/>
      </rPr>
      <t xml:space="preserve"> </t>
    </r>
  </si>
  <si>
    <r>
      <t>Marinas</t>
    </r>
    <r>
      <rPr>
        <vertAlign val="superscript"/>
        <sz val="11"/>
        <color theme="1"/>
        <rFont val="Calibri"/>
        <family val="2"/>
        <scheme val="minor"/>
      </rPr>
      <t>T</t>
    </r>
    <r>
      <rPr>
        <sz val="11"/>
        <color theme="1"/>
        <rFont val="Calibri"/>
        <family val="2"/>
        <scheme val="minor"/>
      </rPr>
      <t xml:space="preserve"> </t>
    </r>
  </si>
  <si>
    <r>
      <t>Fitness and Recreational Sports Centers</t>
    </r>
    <r>
      <rPr>
        <vertAlign val="superscript"/>
        <sz val="11"/>
        <color theme="1"/>
        <rFont val="Calibri"/>
        <family val="2"/>
        <scheme val="minor"/>
      </rPr>
      <t>T</t>
    </r>
    <r>
      <rPr>
        <sz val="11"/>
        <color theme="1"/>
        <rFont val="Calibri"/>
        <family val="2"/>
        <scheme val="minor"/>
      </rPr>
      <t xml:space="preserve"> </t>
    </r>
  </si>
  <si>
    <t xml:space="preserve">Fitness and Recreational Sports Centers </t>
  </si>
  <si>
    <r>
      <t>Bowling Centers</t>
    </r>
    <r>
      <rPr>
        <vertAlign val="superscript"/>
        <sz val="11"/>
        <color theme="1"/>
        <rFont val="Calibri"/>
        <family val="2"/>
        <scheme val="minor"/>
      </rPr>
      <t>T</t>
    </r>
    <r>
      <rPr>
        <sz val="11"/>
        <color theme="1"/>
        <rFont val="Calibri"/>
        <family val="2"/>
        <scheme val="minor"/>
      </rPr>
      <t xml:space="preserve"> </t>
    </r>
  </si>
  <si>
    <r>
      <t>All Other Amusement and Recreation Industries</t>
    </r>
    <r>
      <rPr>
        <vertAlign val="superscript"/>
        <sz val="11"/>
        <color theme="1"/>
        <rFont val="Calibri"/>
        <family val="2"/>
        <scheme val="minor"/>
      </rPr>
      <t>T</t>
    </r>
    <r>
      <rPr>
        <sz val="11"/>
        <color theme="1"/>
        <rFont val="Calibri"/>
        <family val="2"/>
        <scheme val="minor"/>
      </rPr>
      <t xml:space="preserve"> </t>
    </r>
  </si>
  <si>
    <t xml:space="preserve">All Other Amusement and Recreation Industries </t>
  </si>
  <si>
    <r>
      <t>Accommodation and Food Services</t>
    </r>
    <r>
      <rPr>
        <vertAlign val="superscript"/>
        <sz val="11"/>
        <color theme="1"/>
        <rFont val="Calibri"/>
        <family val="2"/>
        <scheme val="minor"/>
      </rPr>
      <t>T</t>
    </r>
  </si>
  <si>
    <r>
      <t>Accommodation</t>
    </r>
    <r>
      <rPr>
        <vertAlign val="superscript"/>
        <sz val="11"/>
        <color theme="1"/>
        <rFont val="Calibri"/>
        <family val="2"/>
        <scheme val="minor"/>
      </rPr>
      <t>T</t>
    </r>
    <r>
      <rPr>
        <sz val="11"/>
        <color theme="1"/>
        <rFont val="Calibri"/>
        <family val="2"/>
        <scheme val="minor"/>
      </rPr>
      <t xml:space="preserve"> </t>
    </r>
  </si>
  <si>
    <r>
      <t>Traveler Accommodation</t>
    </r>
    <r>
      <rPr>
        <vertAlign val="superscript"/>
        <sz val="11"/>
        <color theme="1"/>
        <rFont val="Calibri"/>
        <family val="2"/>
        <scheme val="minor"/>
      </rPr>
      <t>T</t>
    </r>
    <r>
      <rPr>
        <sz val="11"/>
        <color theme="1"/>
        <rFont val="Calibri"/>
        <family val="2"/>
        <scheme val="minor"/>
      </rPr>
      <t xml:space="preserve"> </t>
    </r>
  </si>
  <si>
    <r>
      <t>Hotels (except Casino Hotels) and Motels</t>
    </r>
    <r>
      <rPr>
        <vertAlign val="superscript"/>
        <sz val="11"/>
        <color theme="1"/>
        <rFont val="Calibri"/>
        <family val="2"/>
        <scheme val="minor"/>
      </rPr>
      <t>T</t>
    </r>
    <r>
      <rPr>
        <sz val="11"/>
        <color theme="1"/>
        <rFont val="Calibri"/>
        <family val="2"/>
        <scheme val="minor"/>
      </rPr>
      <t xml:space="preserve"> </t>
    </r>
  </si>
  <si>
    <t xml:space="preserve">Hotels (except Casino Hotels) and Motels </t>
  </si>
  <si>
    <r>
      <t>Casino Hotels</t>
    </r>
    <r>
      <rPr>
        <vertAlign val="superscript"/>
        <sz val="11"/>
        <color theme="1"/>
        <rFont val="Calibri"/>
        <family val="2"/>
        <scheme val="minor"/>
      </rPr>
      <t>T</t>
    </r>
    <r>
      <rPr>
        <sz val="11"/>
        <color theme="1"/>
        <rFont val="Calibri"/>
        <family val="2"/>
        <scheme val="minor"/>
      </rPr>
      <t xml:space="preserve"> </t>
    </r>
  </si>
  <si>
    <r>
      <t>Other Traveler Accommodation</t>
    </r>
    <r>
      <rPr>
        <vertAlign val="superscript"/>
        <sz val="11"/>
        <color theme="1"/>
        <rFont val="Calibri"/>
        <family val="2"/>
        <scheme val="minor"/>
      </rPr>
      <t>T</t>
    </r>
    <r>
      <rPr>
        <sz val="11"/>
        <color theme="1"/>
        <rFont val="Calibri"/>
        <family val="2"/>
        <scheme val="minor"/>
      </rPr>
      <t xml:space="preserve"> </t>
    </r>
  </si>
  <si>
    <t xml:space="preserve">Bed-and-Breakfast Inns </t>
  </si>
  <si>
    <t xml:space="preserve">All Other Traveler Accommodation </t>
  </si>
  <si>
    <r>
      <t>RV (Recreational Vehicle) Parks and Recreational Camps</t>
    </r>
    <r>
      <rPr>
        <vertAlign val="superscript"/>
        <sz val="11"/>
        <color theme="1"/>
        <rFont val="Calibri"/>
        <family val="2"/>
        <scheme val="minor"/>
      </rPr>
      <t>T</t>
    </r>
    <r>
      <rPr>
        <sz val="11"/>
        <color theme="1"/>
        <rFont val="Calibri"/>
        <family val="2"/>
        <scheme val="minor"/>
      </rPr>
      <t xml:space="preserve"> </t>
    </r>
  </si>
  <si>
    <t xml:space="preserve">RV (Recreational Vehicle) Parks and Campgrounds </t>
  </si>
  <si>
    <t xml:space="preserve">Recreational and Vacation Camps (except Campgrounds) </t>
  </si>
  <si>
    <r>
      <t>Rooming and Boarding Houses, Dormitories, and Workers' Camps</t>
    </r>
    <r>
      <rPr>
        <vertAlign val="superscript"/>
        <sz val="11"/>
        <rFont val="Calibri"/>
        <family val="2"/>
        <scheme val="minor"/>
      </rPr>
      <t>T</t>
    </r>
    <r>
      <rPr>
        <sz val="11"/>
        <rFont val="Calibri"/>
        <family val="2"/>
        <scheme val="minor"/>
      </rPr>
      <t xml:space="preserve"> </t>
    </r>
  </si>
  <si>
    <t xml:space="preserve">Rooming and Boarding Houses, Dormitories, and Workers' Camps </t>
  </si>
  <si>
    <r>
      <t>Food Services and Drinking Places</t>
    </r>
    <r>
      <rPr>
        <vertAlign val="superscript"/>
        <sz val="11"/>
        <color theme="1"/>
        <rFont val="Calibri"/>
        <family val="2"/>
        <scheme val="minor"/>
      </rPr>
      <t>T</t>
    </r>
    <r>
      <rPr>
        <sz val="11"/>
        <color theme="1"/>
        <rFont val="Calibri"/>
        <family val="2"/>
        <scheme val="minor"/>
      </rPr>
      <t xml:space="preserve"> </t>
    </r>
  </si>
  <si>
    <r>
      <t>Special Food Services</t>
    </r>
    <r>
      <rPr>
        <vertAlign val="superscript"/>
        <sz val="11"/>
        <color theme="1"/>
        <rFont val="Calibri"/>
        <family val="2"/>
        <scheme val="minor"/>
      </rPr>
      <t>T</t>
    </r>
    <r>
      <rPr>
        <sz val="11"/>
        <color theme="1"/>
        <rFont val="Calibri"/>
        <family val="2"/>
        <scheme val="minor"/>
      </rPr>
      <t xml:space="preserve"> </t>
    </r>
  </si>
  <si>
    <r>
      <t>Food Service Contractors</t>
    </r>
    <r>
      <rPr>
        <vertAlign val="superscript"/>
        <sz val="11"/>
        <color theme="1"/>
        <rFont val="Calibri"/>
        <family val="2"/>
        <scheme val="minor"/>
      </rPr>
      <t>T</t>
    </r>
    <r>
      <rPr>
        <sz val="11"/>
        <color theme="1"/>
        <rFont val="Calibri"/>
        <family val="2"/>
        <scheme val="minor"/>
      </rPr>
      <t xml:space="preserve"> </t>
    </r>
  </si>
  <si>
    <r>
      <t>Caterers</t>
    </r>
    <r>
      <rPr>
        <vertAlign val="superscript"/>
        <sz val="11"/>
        <color theme="1"/>
        <rFont val="Calibri"/>
        <family val="2"/>
        <scheme val="minor"/>
      </rPr>
      <t>T</t>
    </r>
    <r>
      <rPr>
        <sz val="11"/>
        <color theme="1"/>
        <rFont val="Calibri"/>
        <family val="2"/>
        <scheme val="minor"/>
      </rPr>
      <t xml:space="preserve"> </t>
    </r>
  </si>
  <si>
    <r>
      <t>Mobile Food Services</t>
    </r>
    <r>
      <rPr>
        <vertAlign val="superscript"/>
        <sz val="11"/>
        <color theme="1"/>
        <rFont val="Calibri"/>
        <family val="2"/>
        <scheme val="minor"/>
      </rPr>
      <t>T</t>
    </r>
    <r>
      <rPr>
        <sz val="11"/>
        <color theme="1"/>
        <rFont val="Calibri"/>
        <family val="2"/>
        <scheme val="minor"/>
      </rPr>
      <t xml:space="preserve"> </t>
    </r>
  </si>
  <si>
    <r>
      <t>Drinking Places (Alcoholic Beverages)</t>
    </r>
    <r>
      <rPr>
        <vertAlign val="superscript"/>
        <sz val="11"/>
        <color theme="1"/>
        <rFont val="Calibri"/>
        <family val="2"/>
        <scheme val="minor"/>
      </rPr>
      <t>T</t>
    </r>
    <r>
      <rPr>
        <sz val="11"/>
        <color theme="1"/>
        <rFont val="Calibri"/>
        <family val="2"/>
        <scheme val="minor"/>
      </rPr>
      <t xml:space="preserve"> </t>
    </r>
  </si>
  <si>
    <t xml:space="preserve">Drinking Places (Alcoholic Beverages) </t>
  </si>
  <si>
    <r>
      <t>Restaurants and Other Eating Places</t>
    </r>
    <r>
      <rPr>
        <vertAlign val="superscript"/>
        <sz val="11"/>
        <color theme="1"/>
        <rFont val="Calibri"/>
        <family val="2"/>
        <scheme val="minor"/>
      </rPr>
      <t>T</t>
    </r>
  </si>
  <si>
    <t xml:space="preserve">Full-Service Restaurants </t>
  </si>
  <si>
    <t xml:space="preserve">Limited-Service Restaurants </t>
  </si>
  <si>
    <t xml:space="preserve">Cafeterias, Grill Buffets, and Buffets </t>
  </si>
  <si>
    <t xml:space="preserve">Snack and Nonalcoholic Beverage Bars </t>
  </si>
  <si>
    <r>
      <t>Other Services (except Public Administration)</t>
    </r>
    <r>
      <rPr>
        <vertAlign val="superscript"/>
        <sz val="11"/>
        <color theme="1"/>
        <rFont val="Calibri"/>
        <family val="2"/>
        <scheme val="minor"/>
      </rPr>
      <t>T</t>
    </r>
  </si>
  <si>
    <r>
      <t>Repair and Maintenance</t>
    </r>
    <r>
      <rPr>
        <vertAlign val="superscript"/>
        <sz val="11"/>
        <color theme="1"/>
        <rFont val="Calibri"/>
        <family val="2"/>
        <scheme val="minor"/>
      </rPr>
      <t>T</t>
    </r>
    <r>
      <rPr>
        <sz val="11"/>
        <color theme="1"/>
        <rFont val="Calibri"/>
        <family val="2"/>
        <scheme val="minor"/>
      </rPr>
      <t xml:space="preserve"> </t>
    </r>
  </si>
  <si>
    <r>
      <t>Automotive Repair and Maintenance</t>
    </r>
    <r>
      <rPr>
        <vertAlign val="superscript"/>
        <sz val="11"/>
        <color theme="1"/>
        <rFont val="Calibri"/>
        <family val="2"/>
        <scheme val="minor"/>
      </rPr>
      <t>T</t>
    </r>
    <r>
      <rPr>
        <sz val="11"/>
        <color theme="1"/>
        <rFont val="Calibri"/>
        <family val="2"/>
        <scheme val="minor"/>
      </rPr>
      <t xml:space="preserve"> </t>
    </r>
  </si>
  <si>
    <r>
      <t>Automotive Mechanical and Electrical Repair and Maintenance</t>
    </r>
    <r>
      <rPr>
        <vertAlign val="superscript"/>
        <sz val="11"/>
        <color theme="1"/>
        <rFont val="Calibri"/>
        <family val="2"/>
        <scheme val="minor"/>
      </rPr>
      <t>T</t>
    </r>
    <r>
      <rPr>
        <sz val="11"/>
        <color theme="1"/>
        <rFont val="Calibri"/>
        <family val="2"/>
        <scheme val="minor"/>
      </rPr>
      <t xml:space="preserve"> </t>
    </r>
  </si>
  <si>
    <t xml:space="preserve">General Automotive Repair </t>
  </si>
  <si>
    <t xml:space="preserve">Automotive Exhaust System Repair </t>
  </si>
  <si>
    <t xml:space="preserve">Automotive Transmission Repair </t>
  </si>
  <si>
    <t xml:space="preserve">Other Automotive Mechanical and Electrical Repair and Maintenance </t>
  </si>
  <si>
    <r>
      <t>Automotive Body, Paint, Interior, and Glass Repair</t>
    </r>
    <r>
      <rPr>
        <vertAlign val="superscript"/>
        <sz val="11"/>
        <color theme="1"/>
        <rFont val="Calibri"/>
        <family val="2"/>
        <scheme val="minor"/>
      </rPr>
      <t>T</t>
    </r>
  </si>
  <si>
    <t xml:space="preserve">Automotive Body, Paint, and Interior Repair and Maintenance </t>
  </si>
  <si>
    <t xml:space="preserve">Automotive Glass Replacement Shops </t>
  </si>
  <si>
    <r>
      <t>Other Automotive Repair and Maintenance</t>
    </r>
    <r>
      <rPr>
        <vertAlign val="superscript"/>
        <sz val="11"/>
        <color theme="1"/>
        <rFont val="Calibri"/>
        <family val="2"/>
        <scheme val="minor"/>
      </rPr>
      <t>T</t>
    </r>
    <r>
      <rPr>
        <sz val="11"/>
        <color theme="1"/>
        <rFont val="Calibri"/>
        <family val="2"/>
        <scheme val="minor"/>
      </rPr>
      <t xml:space="preserve"> </t>
    </r>
  </si>
  <si>
    <t xml:space="preserve">Automotive Oil Change and Lubrication Shops </t>
  </si>
  <si>
    <t xml:space="preserve">Car Washes </t>
  </si>
  <si>
    <t xml:space="preserve">All Other Automotive Repair and Maintenance </t>
  </si>
  <si>
    <r>
      <t>Electronic and Precision Equipment Repair and Maintenance</t>
    </r>
    <r>
      <rPr>
        <vertAlign val="superscript"/>
        <sz val="11"/>
        <color theme="1"/>
        <rFont val="Calibri"/>
        <family val="2"/>
        <scheme val="minor"/>
      </rPr>
      <t>T</t>
    </r>
    <r>
      <rPr>
        <sz val="11"/>
        <color theme="1"/>
        <rFont val="Calibri"/>
        <family val="2"/>
        <scheme val="minor"/>
      </rPr>
      <t xml:space="preserve"> </t>
    </r>
  </si>
  <si>
    <t xml:space="preserve">Consumer Electronics Repair and Maintenance </t>
  </si>
  <si>
    <t xml:space="preserve">Computer and Office Machine Repair and Maintenance </t>
  </si>
  <si>
    <t xml:space="preserve">Communication Equipment Repair and Maintenance </t>
  </si>
  <si>
    <t xml:space="preserve">Other Electronic and Precision Equipment Repair and Maintenance </t>
  </si>
  <si>
    <r>
      <t>Commercial and Industrial Machinery and Equipment (except Automotive and Electronic) Repair and Maintenance</t>
    </r>
    <r>
      <rPr>
        <vertAlign val="superscript"/>
        <sz val="11"/>
        <color theme="1"/>
        <rFont val="Calibri"/>
        <family val="2"/>
        <scheme val="minor"/>
      </rPr>
      <t>T</t>
    </r>
    <r>
      <rPr>
        <sz val="11"/>
        <color theme="1"/>
        <rFont val="Calibri"/>
        <family val="2"/>
        <scheme val="minor"/>
      </rPr>
      <t xml:space="preserve"> </t>
    </r>
  </si>
  <si>
    <t xml:space="preserve">Commercial and Industrial Machinery and Equipment (except Automotive and Electronic) Repair and Maintenance </t>
  </si>
  <si>
    <r>
      <t>Personal and Household Goods Repair and Maintenance</t>
    </r>
    <r>
      <rPr>
        <vertAlign val="superscript"/>
        <sz val="11"/>
        <color theme="1"/>
        <rFont val="Calibri"/>
        <family val="2"/>
        <scheme val="minor"/>
      </rPr>
      <t>T</t>
    </r>
    <r>
      <rPr>
        <sz val="11"/>
        <color theme="1"/>
        <rFont val="Calibri"/>
        <family val="2"/>
        <scheme val="minor"/>
      </rPr>
      <t xml:space="preserve"> </t>
    </r>
  </si>
  <si>
    <r>
      <t>Home and Garden Equipment and Appliance Repair and Maintenance</t>
    </r>
    <r>
      <rPr>
        <vertAlign val="superscript"/>
        <sz val="11"/>
        <color theme="1"/>
        <rFont val="Calibri"/>
        <family val="2"/>
        <scheme val="minor"/>
      </rPr>
      <t>T</t>
    </r>
    <r>
      <rPr>
        <sz val="11"/>
        <color theme="1"/>
        <rFont val="Calibri"/>
        <family val="2"/>
        <scheme val="minor"/>
      </rPr>
      <t xml:space="preserve"> </t>
    </r>
  </si>
  <si>
    <t xml:space="preserve">Home and Garden Equipment Repair and Maintenance </t>
  </si>
  <si>
    <t xml:space="preserve">Appliance Repair and Maintenance </t>
  </si>
  <si>
    <r>
      <t>Reupholstery and Furniture Repair</t>
    </r>
    <r>
      <rPr>
        <vertAlign val="superscript"/>
        <sz val="11"/>
        <color theme="1"/>
        <rFont val="Calibri"/>
        <family val="2"/>
        <scheme val="minor"/>
      </rPr>
      <t>T</t>
    </r>
    <r>
      <rPr>
        <sz val="11"/>
        <color theme="1"/>
        <rFont val="Calibri"/>
        <family val="2"/>
        <scheme val="minor"/>
      </rPr>
      <t xml:space="preserve"> </t>
    </r>
  </si>
  <si>
    <r>
      <t>Footwear and Leather Goods Repair</t>
    </r>
    <r>
      <rPr>
        <vertAlign val="superscript"/>
        <sz val="11"/>
        <color theme="1"/>
        <rFont val="Calibri"/>
        <family val="2"/>
        <scheme val="minor"/>
      </rPr>
      <t>T</t>
    </r>
  </si>
  <si>
    <r>
      <t>Other Personal and Household Goods Repair and Maintenance</t>
    </r>
    <r>
      <rPr>
        <vertAlign val="superscript"/>
        <sz val="11"/>
        <color theme="1"/>
        <rFont val="Calibri"/>
        <family val="2"/>
        <scheme val="minor"/>
      </rPr>
      <t>T</t>
    </r>
    <r>
      <rPr>
        <sz val="11"/>
        <color theme="1"/>
        <rFont val="Calibri"/>
        <family val="2"/>
        <scheme val="minor"/>
      </rPr>
      <t xml:space="preserve"> </t>
    </r>
  </si>
  <si>
    <t xml:space="preserve">Other Personal and Household Goods Repair and Maintenance </t>
  </si>
  <si>
    <r>
      <t>Personal and Laundry Services</t>
    </r>
    <r>
      <rPr>
        <vertAlign val="superscript"/>
        <sz val="11"/>
        <color theme="1"/>
        <rFont val="Calibri"/>
        <family val="2"/>
        <scheme val="minor"/>
      </rPr>
      <t>T</t>
    </r>
  </si>
  <si>
    <t xml:space="preserve">Personal Care Services </t>
  </si>
  <si>
    <t xml:space="preserve">Hair, Nail, and Skin Care Services </t>
  </si>
  <si>
    <t xml:space="preserve">Barber Shops </t>
  </si>
  <si>
    <t xml:space="preserve">Beauty Salons </t>
  </si>
  <si>
    <t xml:space="preserve">Nail Salons </t>
  </si>
  <si>
    <t xml:space="preserve">Other Personal Care Services </t>
  </si>
  <si>
    <t xml:space="preserve">Diet and Weight Reducing Centers </t>
  </si>
  <si>
    <t xml:space="preserve">Death Care Services </t>
  </si>
  <si>
    <t xml:space="preserve">Funeral Homes and Funeral Services </t>
  </si>
  <si>
    <t xml:space="preserve">Cemeteries and Crematories </t>
  </si>
  <si>
    <t xml:space="preserve">Drycleaning and Laundry Services </t>
  </si>
  <si>
    <t xml:space="preserve">Coin-Operated Laundries and Drycleaners </t>
  </si>
  <si>
    <t xml:space="preserve">Drycleaning and Laundry Services (except Coin-Operated) </t>
  </si>
  <si>
    <t xml:space="preserve">Linen and Uniform Supply </t>
  </si>
  <si>
    <t xml:space="preserve">Linen Supply </t>
  </si>
  <si>
    <t xml:space="preserve">Industrial Launderers </t>
  </si>
  <si>
    <t xml:space="preserve">Other Personal Services </t>
  </si>
  <si>
    <t xml:space="preserve">Pet Care (except Veterinary) Services </t>
  </si>
  <si>
    <t xml:space="preserve">Photofinishing </t>
  </si>
  <si>
    <t xml:space="preserve">Photofinishing Laboratories (except One-Hour) </t>
  </si>
  <si>
    <t xml:space="preserve">One-Hour Photofinishing </t>
  </si>
  <si>
    <t xml:space="preserve">Parking Lots and Garages </t>
  </si>
  <si>
    <t xml:space="preserve">All Other Personal Services </t>
  </si>
  <si>
    <r>
      <t>Religious, Grantmaking, Civic, Professional, and Similar Organizations</t>
    </r>
    <r>
      <rPr>
        <vertAlign val="superscript"/>
        <sz val="11"/>
        <color theme="1"/>
        <rFont val="Calibri"/>
        <family val="2"/>
        <scheme val="minor"/>
      </rPr>
      <t>T</t>
    </r>
  </si>
  <si>
    <t xml:space="preserve">Religious Organizations </t>
  </si>
  <si>
    <t xml:space="preserve">Grantmaking and Giving Services </t>
  </si>
  <si>
    <t xml:space="preserve">Grantmaking Foundations </t>
  </si>
  <si>
    <t xml:space="preserve">Voluntary Health Organizations </t>
  </si>
  <si>
    <t xml:space="preserve">Other Grantmaking and Giving Services </t>
  </si>
  <si>
    <t xml:space="preserve">Social Advocacy Organizations </t>
  </si>
  <si>
    <t xml:space="preserve">Human Rights Organizations </t>
  </si>
  <si>
    <t xml:space="preserve">Environment, Conservation and Wildlife Organizations </t>
  </si>
  <si>
    <t xml:space="preserve">Other Social Advocacy Organizations </t>
  </si>
  <si>
    <t xml:space="preserve">Civic and Social Organizations </t>
  </si>
  <si>
    <t xml:space="preserve">Business, Professional, Labor, Political, and Similar Organizations </t>
  </si>
  <si>
    <t xml:space="preserve">Business Associations </t>
  </si>
  <si>
    <t xml:space="preserve">Professional Organizations </t>
  </si>
  <si>
    <t xml:space="preserve">Labor Unions and Similar Labor Organizations </t>
  </si>
  <si>
    <t xml:space="preserve">Political Organizations </t>
  </si>
  <si>
    <t xml:space="preserve">Other Similar Organizations (except Business, Professional, Labor, and Political Organizations) </t>
  </si>
  <si>
    <r>
      <t>Private Households</t>
    </r>
    <r>
      <rPr>
        <vertAlign val="superscript"/>
        <sz val="11"/>
        <color theme="1"/>
        <rFont val="Calibri"/>
        <family val="2"/>
        <scheme val="minor"/>
      </rPr>
      <t>T</t>
    </r>
    <r>
      <rPr>
        <sz val="11"/>
        <color theme="1"/>
        <rFont val="Calibri"/>
        <family val="2"/>
        <scheme val="minor"/>
      </rPr>
      <t xml:space="preserve"> </t>
    </r>
  </si>
  <si>
    <r>
      <t>Public Administration</t>
    </r>
    <r>
      <rPr>
        <vertAlign val="superscript"/>
        <sz val="11"/>
        <color theme="1"/>
        <rFont val="Calibri"/>
        <family val="2"/>
        <scheme val="minor"/>
      </rPr>
      <t>T</t>
    </r>
  </si>
  <si>
    <t xml:space="preserve">Executive, Legislative, and Other General Government Support </t>
  </si>
  <si>
    <t xml:space="preserve">Executive Offices </t>
  </si>
  <si>
    <t xml:space="preserve">Legislative Bodies </t>
  </si>
  <si>
    <t xml:space="preserve">Public Finance Activities </t>
  </si>
  <si>
    <t xml:space="preserve">Executive and Legislative Offices, Combined </t>
  </si>
  <si>
    <t xml:space="preserve">American Indian and Alaska Native Tribal Governments </t>
  </si>
  <si>
    <t xml:space="preserve">Other General Government Support </t>
  </si>
  <si>
    <t xml:space="preserve">Justice, Public Order, and Safety Activities </t>
  </si>
  <si>
    <t xml:space="preserve">Courts </t>
  </si>
  <si>
    <t xml:space="preserve">Police Protection </t>
  </si>
  <si>
    <t xml:space="preserve">Legal Counsel and Prosecution </t>
  </si>
  <si>
    <t xml:space="preserve">Correctional Institutions </t>
  </si>
  <si>
    <t xml:space="preserve">Parole Offices and Probation Offices </t>
  </si>
  <si>
    <t xml:space="preserve">Fire Protection </t>
  </si>
  <si>
    <t xml:space="preserve">Other Justice, Public Order, and Safety Activities </t>
  </si>
  <si>
    <t xml:space="preserve">Administration of Human Resource Programs </t>
  </si>
  <si>
    <t xml:space="preserve">Administration of Education Programs </t>
  </si>
  <si>
    <t xml:space="preserve">Administration of Public Health Programs </t>
  </si>
  <si>
    <t xml:space="preserve">Administration of Human Resource Programs (except Education, Public Health, and Veterans' Affairs Programs) </t>
  </si>
  <si>
    <t xml:space="preserve">Administration of Veterans' Affairs </t>
  </si>
  <si>
    <t xml:space="preserve">Administration of Environmental Quality Programs </t>
  </si>
  <si>
    <t xml:space="preserve">Administration of Air and Water Resource and Solid Waste Management Programs </t>
  </si>
  <si>
    <t xml:space="preserve">Administration of Conservation Programs </t>
  </si>
  <si>
    <t xml:space="preserve">Administration of Housing Programs, Urban Planning, and Community Development </t>
  </si>
  <si>
    <t xml:space="preserve">Administration of Housing Programs </t>
  </si>
  <si>
    <t xml:space="preserve">Administration of Urban Planning and Community and Rural Development </t>
  </si>
  <si>
    <t xml:space="preserve">Administration of Economic Programs </t>
  </si>
  <si>
    <t xml:space="preserve">Administration of General Economic Programs </t>
  </si>
  <si>
    <t xml:space="preserve">Regulation and Administration of Transportation Programs </t>
  </si>
  <si>
    <t xml:space="preserve">Regulation and Administration of Communications, Electric, Gas, and Other Utilities </t>
  </si>
  <si>
    <t xml:space="preserve">Regulation of Agricultural Marketing and Commodities </t>
  </si>
  <si>
    <t xml:space="preserve">Regulation, Licensing, and Inspection of Miscellaneous Commercial Sectors </t>
  </si>
  <si>
    <t xml:space="preserve">Space Research and Technology </t>
  </si>
  <si>
    <t xml:space="preserve">National Security and International Affairs </t>
  </si>
  <si>
    <t xml:space="preserve">National Security </t>
  </si>
  <si>
    <t xml:space="preserve">International Affairs </t>
  </si>
  <si>
    <t>MAXIMUM AMOUNT ON SITE CODE</t>
  </si>
  <si>
    <t>MAXIMUM AMOUNT ON SITE VALUE</t>
  </si>
  <si>
    <t>STATE</t>
  </si>
  <si>
    <t>EPA REGION</t>
  </si>
  <si>
    <t>0 to 99</t>
  </si>
  <si>
    <t>AL</t>
  </si>
  <si>
    <t>100 to 999</t>
  </si>
  <si>
    <t>AK</t>
  </si>
  <si>
    <t>1,000 to 9,999</t>
  </si>
  <si>
    <t>AZ</t>
  </si>
  <si>
    <t>10,000 to 99,999</t>
  </si>
  <si>
    <t>100,000 to 999,999</t>
  </si>
  <si>
    <t>1,000,000 to 9,999,999</t>
  </si>
  <si>
    <t>CO</t>
  </si>
  <si>
    <t>10,000,000 to 49,999,999</t>
  </si>
  <si>
    <t>50,000,000 to 99,999,999</t>
  </si>
  <si>
    <t>DE</t>
  </si>
  <si>
    <t>100,000,000 to 499,999,999</t>
  </si>
  <si>
    <t>DC</t>
  </si>
  <si>
    <t>500,000,000 to 999,999,999</t>
  </si>
  <si>
    <t>FL</t>
  </si>
  <si>
    <t>1,000,000,000 to 10,000,000,000</t>
  </si>
  <si>
    <t>GA</t>
  </si>
  <si>
    <t>HI</t>
  </si>
  <si>
    <t>ID</t>
  </si>
  <si>
    <t>IN</t>
  </si>
  <si>
    <t>IA</t>
  </si>
  <si>
    <t>KS</t>
  </si>
  <si>
    <t>ME</t>
  </si>
  <si>
    <t>MD</t>
  </si>
  <si>
    <t>MA</t>
  </si>
  <si>
    <t>MI</t>
  </si>
  <si>
    <t>MN</t>
  </si>
  <si>
    <t>MS</t>
  </si>
  <si>
    <t>MO</t>
  </si>
  <si>
    <t>MT</t>
  </si>
  <si>
    <t>NV</t>
  </si>
  <si>
    <t>NH</t>
  </si>
  <si>
    <t>NJ</t>
  </si>
  <si>
    <t>NM</t>
  </si>
  <si>
    <t>NY</t>
  </si>
  <si>
    <t>ND</t>
  </si>
  <si>
    <t>OK</t>
  </si>
  <si>
    <t>OR</t>
  </si>
  <si>
    <t>PA</t>
  </si>
  <si>
    <t>RI</t>
  </si>
  <si>
    <t>SD</t>
  </si>
  <si>
    <t>TN</t>
  </si>
  <si>
    <t>UT</t>
  </si>
  <si>
    <t>VT</t>
  </si>
  <si>
    <t>VA</t>
  </si>
  <si>
    <t>WA</t>
  </si>
  <si>
    <t>WV</t>
  </si>
  <si>
    <t>WI</t>
  </si>
  <si>
    <t>WY</t>
  </si>
  <si>
    <t>PR</t>
  </si>
  <si>
    <t>VI</t>
  </si>
  <si>
    <t>PUBLIC RELEASE DRAFT</t>
  </si>
  <si>
    <t>July 2026</t>
  </si>
  <si>
    <t>The following worksheets contain data pertaining to the assessment of trans-1,2-dichloroethylene releases to air based on TRI data.</t>
  </si>
  <si>
    <r>
      <t xml:space="preserve">This worksheet contains a list of the COU &amp; OESs, the number of sites per COU/OES, and the number of release days for each COU/OES. The number of sites associated with each COU/OES was obtained from the worksheets "TRI Facility Information" and is the number of facilities that reported release data, zero or nonzero, during the reporting period of 2019 - 2023. If a facility reported releases during more than a single year of the reporting period, then it was counted only once. The number of release days shown in this sheet are calculated by GS/ESD standards.
</t>
    </r>
    <r>
      <rPr>
        <sz val="11"/>
        <color rgb="FFFF0000"/>
        <rFont val="Calibri"/>
        <family val="2"/>
        <scheme val="minor"/>
      </rPr>
      <t>**To preserve function integrity in the sheet, please do not add any columns before Column M.</t>
    </r>
  </si>
  <si>
    <t>This worksheet contains the following total annual releases per OES: total annual stack air releases, total annual fugitive releases, and total annual area releases. Total annual releases for a given OES are calculated as the total of the annual releases from all of the sites associated with the OES. The total annual releases are given for each of the reporting years.</t>
  </si>
  <si>
    <t>The following worksheets contain the data that are the basis of the TRI information contained in the following worksheets: "TRI Releases per OES", "Releases per TRI Facility" and "TRI Facility Information".</t>
  </si>
  <si>
    <r>
      <t xml:space="preserve">This worksheet contains a record of which form (Form R or Form A) each site submitted to TRI during each of the year of the reporting period of 2019 - 2023. The type of form (Form R or Form A) that a site submits to TRI may vary by reporting year. If a site did not report to TRI during a given year, then "N/A" is entered.  The data in this worksheet were obtained from "TRI t-DCE Download" and serve as input data to  "TRI Release Summary Tab."
</t>
    </r>
    <r>
      <rPr>
        <sz val="11"/>
        <color rgb="FFFF0000"/>
        <rFont val="Calibri"/>
        <family val="2"/>
        <scheme val="minor"/>
      </rPr>
      <t>**To preserve function integrity, please do not add any columns before Column K.</t>
    </r>
  </si>
  <si>
    <r>
      <t xml:space="preserve">This worksheet contains TRI data obtained from https://www.epa.gov/toxics-release-inventory-tri-program/tri-basic-plus-data-files-calendar-years-1987-present.  These TRI data include annual rates of stack and fugitive air releases from each site that reported to TRI. These releases occurred during the period of 2019 through 2023.  The data includes releases rates equal to zero.  This worksheet also contains data that is not provided by TRI and is mainly supplementary information related to mapping the condition of use of t-DCE per site. 
Note: Green highlighted columns are added by ERG for supplementary information. Green highlighted cells in columns AJ-CK are highlighted to facilitate the processing of data.
</t>
    </r>
    <r>
      <rPr>
        <sz val="11"/>
        <color rgb="FFFF0000"/>
        <rFont val="Calibri"/>
        <family val="2"/>
        <scheme val="minor"/>
      </rPr>
      <t>**To preserve function integrity, please do not add any columns before Column EW.</t>
    </r>
  </si>
  <si>
    <t>TRI to CDR Crosswalk</t>
  </si>
  <si>
    <t>CDR Industrial Sectors</t>
  </si>
  <si>
    <t>Industry Sector Crosswalk</t>
  </si>
  <si>
    <t>TRI Crosswalk codes</t>
  </si>
  <si>
    <t>Crosswalk of differences between TRI and CDR reporting codes</t>
  </si>
  <si>
    <t>Mapping of NAICS Codes(Level One through Four and Sector) to CDR IFC Codes and OESs</t>
  </si>
  <si>
    <t>Crosswalk for 2017 - 2022 NAICS codes and descriptions.</t>
  </si>
  <si>
    <t>Crosswalk for TRI facility reporting codes and descriptions.</t>
  </si>
  <si>
    <t>JULY 20206</t>
  </si>
  <si>
    <r>
      <t xml:space="preserve">Draft Air Releases for </t>
    </r>
    <r>
      <rPr>
        <b/>
        <i/>
        <sz val="18"/>
        <color rgb="FF000000"/>
        <rFont val="Times New Roman"/>
        <family val="1"/>
      </rPr>
      <t>trans</t>
    </r>
    <r>
      <rPr>
        <b/>
        <sz val="18"/>
        <color rgb="FF000000"/>
        <rFont val="Times New Roman"/>
        <family val="1"/>
      </rPr>
      <t>-1,2-Dichloroethylene</t>
    </r>
  </si>
  <si>
    <t>CASRN 156-60-5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</si>
</sst>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
    <numFmt numFmtId="165" formatCode="_(* #,##0_);_(* \(#,##0\);_(* &quot;-&quot;??_);_(@_)"/>
    <numFmt numFmtId="166" formatCode="000000000000000000000000000000000000000000000"/>
    <numFmt numFmtId="167" formatCode="_(* #,##0.000_);_(* \(#,##0.000\);_(* &quot;-&quot;??_);_(@_)"/>
    <numFmt numFmtId="168" formatCode="_(* #,##0.0000_);_(* \(#,##0.0000\);_(* &quot;-&quot;??_);_(@_)"/>
    <numFmt numFmtId="169" formatCode="_(* #,##0.0_);_(* \(#,##0.0\);_(* &quot;-&quot;??_);_(@_)"/>
    <numFmt numFmtId="170" formatCode="_(* #,##0.00000_);_(* \(#,##0.00000\);_(* &quot;-&quot;??_);_(@_)"/>
  </numFmts>
  <fonts count="53"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name val="Calibri"/>
      <family val="2"/>
      <scheme val="minor"/>
    </font>
    <font>
      <b/>
      <sz val="12"/>
      <color theme="1"/>
      <name val="Calibri"/>
      <family val="2"/>
      <scheme val="minor"/>
    </font>
    <font>
      <sz val="11"/>
      <color theme="1"/>
      <name val="Calibri"/>
      <family val="2"/>
      <scheme val="minor"/>
    </font>
    <font>
      <vertAlign val="superscript"/>
      <sz val="11"/>
      <color theme="1"/>
      <name val="Calibri"/>
      <family val="2"/>
      <scheme val="minor"/>
    </font>
    <font>
      <vertAlign val="superscript"/>
      <sz val="11"/>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sz val="11"/>
      <color rgb="FF9C5700"/>
      <name val="Calibri"/>
      <family val="2"/>
      <scheme val="minor"/>
    </font>
    <font>
      <b/>
      <sz val="11"/>
      <name val="Calibri"/>
      <family val="2"/>
      <scheme val="minor"/>
    </font>
    <font>
      <b/>
      <sz val="14"/>
      <color theme="1"/>
      <name val="Calibri"/>
      <family val="2"/>
      <scheme val="minor"/>
    </font>
    <font>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Arial"/>
      <family val="2"/>
    </font>
    <font>
      <sz val="10"/>
      <name val="Arial"/>
      <family val="2"/>
    </font>
    <font>
      <b/>
      <sz val="14"/>
      <name val="Arial"/>
      <family val="2"/>
    </font>
    <font>
      <b/>
      <i/>
      <sz val="10"/>
      <name val="Arial"/>
      <family val="2"/>
    </font>
    <font>
      <i/>
      <sz val="10"/>
      <name val="Arial"/>
      <family val="2"/>
    </font>
    <font>
      <b/>
      <sz val="10"/>
      <name val="Times New Roman"/>
      <family val="1"/>
    </font>
    <font>
      <sz val="10"/>
      <name val="Times New Roman"/>
      <family val="1"/>
    </font>
    <font>
      <sz val="11"/>
      <color theme="1"/>
      <name val="Calibri"/>
      <family val="2"/>
    </font>
    <font>
      <b/>
      <sz val="11"/>
      <name val="Calibri"/>
      <family val="2"/>
    </font>
    <font>
      <sz val="12"/>
      <color rgb="FF000000"/>
      <name val="Calibri"/>
      <family val="2"/>
      <scheme val="minor"/>
    </font>
    <font>
      <u/>
      <sz val="11"/>
      <name val="Calibri"/>
      <family val="2"/>
      <scheme val="minor"/>
    </font>
    <font>
      <b/>
      <u/>
      <sz val="14"/>
      <color theme="1"/>
      <name val="Calibri"/>
      <family val="2"/>
      <scheme val="minor"/>
    </font>
    <font>
      <i/>
      <sz val="11"/>
      <name val="Calibri"/>
      <family val="2"/>
      <scheme val="minor"/>
    </font>
    <font>
      <i/>
      <u/>
      <sz val="11"/>
      <name val="Calibri"/>
      <family val="2"/>
      <scheme val="minor"/>
    </font>
    <font>
      <b/>
      <sz val="10"/>
      <color rgb="FF000000"/>
      <name val="Times New Roman"/>
      <family val="1"/>
    </font>
    <font>
      <sz val="10"/>
      <color rgb="FF000000"/>
      <name val="Times New Roman"/>
      <family val="1"/>
    </font>
    <font>
      <sz val="11"/>
      <color rgb="FFFF0000"/>
      <name val="Times New Roman"/>
      <family val="1"/>
    </font>
    <font>
      <b/>
      <sz val="18"/>
      <color rgb="FF000000"/>
      <name val="Times New Roman"/>
      <family val="1"/>
    </font>
    <font>
      <b/>
      <i/>
      <sz val="18"/>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5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bgColor theme="4"/>
      </patternFill>
    </fill>
    <fill>
      <patternFill patternType="solid">
        <fgColor theme="4"/>
        <bgColor indexed="64"/>
      </patternFill>
    </fill>
    <fill>
      <patternFill patternType="solid">
        <fgColor rgb="FFFFFFCC"/>
      </patternFill>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rgb="FFD9D9D9"/>
      </patternFill>
    </fill>
    <fill>
      <patternFill patternType="solid">
        <fgColor theme="0" tint="-0.34998626667073579"/>
        <bgColor rgb="FF000000"/>
      </patternFill>
    </fill>
    <fill>
      <patternFill patternType="solid">
        <fgColor theme="0" tint="-0.249977111117893"/>
        <bgColor indexed="64"/>
      </patternFill>
    </fill>
    <fill>
      <patternFill patternType="solid">
        <fgColor theme="7"/>
        <bgColor indexed="64"/>
      </patternFill>
    </fill>
    <fill>
      <patternFill patternType="solid">
        <fgColor rgb="FF9966FF"/>
        <bgColor rgb="FF000000"/>
      </patternFill>
    </fill>
    <fill>
      <patternFill patternType="solid">
        <fgColor theme="7"/>
        <bgColor rgb="FF4472C4"/>
      </patternFill>
    </fill>
    <fill>
      <patternFill patternType="solid">
        <fgColor rgb="FFFFFF00"/>
        <bgColor rgb="FF4472C4"/>
      </patternFill>
    </fill>
    <fill>
      <patternFill patternType="solid">
        <fgColor theme="7"/>
        <bgColor rgb="FF000000"/>
      </patternFill>
    </fill>
    <fill>
      <patternFill patternType="solid">
        <fgColor theme="6"/>
        <bgColor theme="4"/>
      </patternFill>
    </fill>
    <fill>
      <patternFill patternType="solid">
        <fgColor rgb="FFFFFF00"/>
        <bgColor theme="4"/>
      </patternFill>
    </fill>
    <fill>
      <patternFill patternType="solid">
        <fgColor theme="7"/>
        <bgColor theme="4"/>
      </patternFill>
    </fill>
    <fill>
      <patternFill patternType="solid">
        <fgColor theme="6"/>
        <bgColor indexed="64"/>
      </patternFill>
    </fill>
    <fill>
      <patternFill patternType="solid">
        <fgColor theme="5" tint="0.59999389629810485"/>
        <bgColor indexed="64"/>
      </patternFill>
    </fill>
    <fill>
      <patternFill patternType="solid">
        <fgColor rgb="FFFF9999"/>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thin">
        <color auto="1"/>
      </right>
      <top/>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diagonal/>
    </border>
  </borders>
  <cellStyleXfs count="94">
    <xf numFmtId="0" fontId="0" fillId="0" borderId="0"/>
    <xf numFmtId="0" fontId="3" fillId="0" borderId="0" applyNumberFormat="0" applyFill="0" applyBorder="0" applyAlignment="0" applyProtection="0"/>
    <xf numFmtId="43" fontId="8" fillId="0" borderId="0" applyFont="0" applyFill="0" applyBorder="0" applyAlignment="0" applyProtection="0"/>
    <xf numFmtId="0" fontId="8" fillId="7" borderId="12" applyNumberFormat="0" applyFont="0" applyAlignment="0" applyProtection="0"/>
    <xf numFmtId="0" fontId="14" fillId="8" borderId="0" applyNumberFormat="0" applyBorder="0" applyAlignment="0" applyProtection="0"/>
    <xf numFmtId="0" fontId="4" fillId="0" borderId="0">
      <alignment vertical="top"/>
    </xf>
    <xf numFmtId="0" fontId="17" fillId="0" borderId="0"/>
    <xf numFmtId="0" fontId="18" fillId="0" borderId="0" applyNumberFormat="0" applyFill="0" applyBorder="0" applyAlignment="0" applyProtection="0"/>
    <xf numFmtId="0" fontId="19" fillId="0" borderId="17" applyNumberFormat="0" applyFill="0" applyAlignment="0" applyProtection="0"/>
    <xf numFmtId="0" fontId="20" fillId="0" borderId="18" applyNumberFormat="0" applyFill="0" applyAlignment="0" applyProtection="0"/>
    <xf numFmtId="0" fontId="21" fillId="0" borderId="19" applyNumberFormat="0" applyFill="0" applyAlignment="0" applyProtection="0"/>
    <xf numFmtId="0" fontId="21" fillId="0" borderId="0" applyNumberFormat="0" applyFill="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20" applyNumberFormat="0" applyAlignment="0" applyProtection="0"/>
    <xf numFmtId="0" fontId="25" fillId="12" borderId="21" applyNumberFormat="0" applyAlignment="0" applyProtection="0"/>
    <xf numFmtId="0" fontId="26" fillId="12" borderId="20" applyNumberFormat="0" applyAlignment="0" applyProtection="0"/>
    <xf numFmtId="0" fontId="27" fillId="0" borderId="22" applyNumberFormat="0" applyFill="0" applyAlignment="0" applyProtection="0"/>
    <xf numFmtId="0" fontId="2" fillId="13" borderId="23"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1" fillId="0" borderId="24" applyNumberFormat="0" applyFill="0" applyAlignment="0" applyProtection="0"/>
    <xf numFmtId="0" fontId="30"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0"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0"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0"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0"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30"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cellStyleXfs>
  <cellXfs count="249">
    <xf numFmtId="0" fontId="0" fillId="0" borderId="0" xfId="0"/>
    <xf numFmtId="0" fontId="41" fillId="0" borderId="1" xfId="1" quotePrefix="1" applyFont="1" applyFill="1" applyBorder="1" applyProtection="1"/>
    <xf numFmtId="0" fontId="6" fillId="0" borderId="1" xfId="1" quotePrefix="1" applyFont="1" applyFill="1" applyBorder="1" applyProtection="1"/>
    <xf numFmtId="0" fontId="41" fillId="0" borderId="1" xfId="1" applyFont="1" applyFill="1" applyBorder="1" applyProtection="1"/>
    <xf numFmtId="0" fontId="41" fillId="0" borderId="0" xfId="1" applyFont="1" applyFill="1" applyBorder="1" applyProtection="1"/>
    <xf numFmtId="165" fontId="0" fillId="0" borderId="1" xfId="2" applyNumberFormat="1" applyFont="1" applyBorder="1" applyAlignment="1" applyProtection="1">
      <alignment horizontal="right"/>
    </xf>
    <xf numFmtId="43" fontId="0" fillId="0" borderId="1" xfId="2" applyFont="1" applyBorder="1" applyAlignment="1" applyProtection="1">
      <alignment horizontal="right"/>
    </xf>
    <xf numFmtId="165" fontId="0" fillId="0" borderId="40" xfId="2" applyNumberFormat="1" applyFont="1" applyBorder="1" applyAlignment="1" applyProtection="1">
      <alignment horizontal="right"/>
    </xf>
    <xf numFmtId="165" fontId="0" fillId="0" borderId="38" xfId="2" applyNumberFormat="1" applyFont="1" applyBorder="1" applyAlignment="1" applyProtection="1">
      <alignment horizontal="right"/>
    </xf>
    <xf numFmtId="165" fontId="0" fillId="0" borderId="0" xfId="2" applyNumberFormat="1" applyFont="1" applyBorder="1" applyAlignment="1" applyProtection="1">
      <alignment horizontal="right"/>
    </xf>
    <xf numFmtId="167" fontId="0" fillId="0" borderId="1" xfId="2" applyNumberFormat="1" applyFont="1" applyBorder="1" applyAlignment="1" applyProtection="1">
      <alignment horizontal="right"/>
    </xf>
    <xf numFmtId="168" fontId="0" fillId="0" borderId="1" xfId="2" applyNumberFormat="1" applyFont="1" applyBorder="1" applyAlignment="1" applyProtection="1">
      <alignment horizontal="right"/>
    </xf>
    <xf numFmtId="0" fontId="43" fillId="0" borderId="15" xfId="1" quotePrefix="1" applyFont="1" applyFill="1" applyBorder="1" applyAlignment="1" applyProtection="1"/>
    <xf numFmtId="0" fontId="44" fillId="0" borderId="36" xfId="1" quotePrefix="1" applyFont="1" applyFill="1" applyBorder="1" applyAlignment="1" applyProtection="1"/>
    <xf numFmtId="0" fontId="43" fillId="0" borderId="15" xfId="1" quotePrefix="1" applyFont="1" applyFill="1" applyBorder="1" applyAlignment="1" applyProtection="1">
      <alignment wrapText="1"/>
    </xf>
    <xf numFmtId="0" fontId="44" fillId="0" borderId="36" xfId="1" quotePrefix="1" applyFont="1" applyFill="1" applyBorder="1" applyAlignment="1" applyProtection="1">
      <alignment wrapText="1"/>
    </xf>
    <xf numFmtId="0" fontId="47" fillId="0" borderId="0" xfId="0" applyFont="1" applyAlignment="1" applyProtection="1">
      <alignment horizontal="center"/>
    </xf>
    <xf numFmtId="0" fontId="0" fillId="0" borderId="0" xfId="0" applyProtection="1"/>
    <xf numFmtId="0" fontId="48" fillId="3" borderId="0" xfId="0" applyFont="1" applyFill="1" applyAlignment="1" applyProtection="1">
      <alignment horizontal="center" vertical="center" wrapText="1"/>
    </xf>
    <xf numFmtId="0" fontId="0" fillId="0" borderId="0" xfId="0" applyAlignment="1" applyProtection="1">
      <alignment horizontal="center"/>
    </xf>
    <xf numFmtId="0" fontId="50" fillId="0" borderId="0" xfId="0" applyFont="1" applyAlignment="1" applyProtection="1">
      <alignment horizontal="center" vertical="center"/>
    </xf>
    <xf numFmtId="0" fontId="51" fillId="0" borderId="0" xfId="0" applyFont="1" applyAlignment="1" applyProtection="1">
      <alignment horizontal="center"/>
    </xf>
    <xf numFmtId="49" fontId="52" fillId="0" borderId="0" xfId="0" applyNumberFormat="1" applyFont="1" applyAlignment="1" applyProtection="1">
      <alignment horizontal="left"/>
    </xf>
    <xf numFmtId="49" fontId="51" fillId="0" borderId="0" xfId="0" applyNumberFormat="1" applyFont="1" applyAlignment="1" applyProtection="1">
      <alignment horizontal="center" vertical="center"/>
    </xf>
    <xf numFmtId="0" fontId="16" fillId="0" borderId="0" xfId="0" applyFont="1" applyProtection="1"/>
    <xf numFmtId="0" fontId="1" fillId="4" borderId="1" xfId="0" applyFont="1" applyFill="1" applyBorder="1" applyProtection="1"/>
    <xf numFmtId="0" fontId="0" fillId="0" borderId="1" xfId="0" quotePrefix="1" applyBorder="1" applyProtection="1"/>
    <xf numFmtId="0" fontId="0" fillId="0" borderId="1" xfId="0" applyBorder="1" applyAlignment="1" applyProtection="1">
      <alignment wrapText="1"/>
    </xf>
    <xf numFmtId="0" fontId="0" fillId="0" borderId="1" xfId="0" applyBorder="1" applyProtection="1"/>
    <xf numFmtId="0" fontId="11" fillId="2" borderId="36" xfId="0" applyFont="1" applyFill="1" applyBorder="1" applyProtection="1"/>
    <xf numFmtId="0" fontId="11" fillId="2" borderId="1" xfId="0" applyFont="1" applyFill="1" applyBorder="1" applyAlignment="1" applyProtection="1">
      <alignment horizontal="center"/>
    </xf>
    <xf numFmtId="0" fontId="11" fillId="2" borderId="1" xfId="0" applyFont="1" applyFill="1" applyBorder="1" applyAlignment="1" applyProtection="1">
      <alignment horizontal="center" wrapText="1"/>
    </xf>
    <xf numFmtId="0" fontId="11" fillId="6" borderId="1" xfId="0" applyFont="1" applyFill="1" applyBorder="1" applyAlignment="1" applyProtection="1">
      <alignment horizontal="center" wrapText="1"/>
    </xf>
    <xf numFmtId="0" fontId="11" fillId="2" borderId="1" xfId="0" applyFont="1" applyFill="1" applyBorder="1" applyAlignment="1" applyProtection="1">
      <alignment wrapText="1"/>
    </xf>
    <xf numFmtId="0" fontId="38" fillId="0" borderId="1" xfId="0" applyFont="1" applyBorder="1" applyAlignment="1" applyProtection="1">
      <alignment wrapText="1"/>
    </xf>
    <xf numFmtId="0" fontId="40" fillId="0" borderId="1" xfId="0" applyFont="1" applyBorder="1" applyAlignment="1" applyProtection="1">
      <alignment wrapText="1"/>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xf>
    <xf numFmtId="0" fontId="12" fillId="0" borderId="1" xfId="0" applyFont="1" applyBorder="1" applyAlignment="1" applyProtection="1">
      <alignment wrapText="1"/>
    </xf>
    <xf numFmtId="0" fontId="13" fillId="0" borderId="1" xfId="0" applyFont="1" applyBorder="1" applyAlignment="1" applyProtection="1">
      <alignment wrapText="1"/>
    </xf>
    <xf numFmtId="0" fontId="1" fillId="0" borderId="0" xfId="0" applyFont="1" applyProtection="1"/>
    <xf numFmtId="0" fontId="11" fillId="0" borderId="0" xfId="0" applyFont="1" applyAlignment="1" applyProtection="1">
      <alignment wrapText="1"/>
    </xf>
    <xf numFmtId="0" fontId="11" fillId="0" borderId="0" xfId="0" applyFont="1" applyAlignment="1" applyProtection="1">
      <alignment horizontal="center"/>
    </xf>
    <xf numFmtId="0" fontId="0" fillId="0" borderId="0" xfId="0" applyAlignment="1" applyProtection="1">
      <alignment wrapText="1"/>
    </xf>
    <xf numFmtId="0" fontId="12" fillId="0" borderId="0" xfId="0" applyFont="1" applyAlignment="1" applyProtection="1">
      <alignment wrapText="1"/>
    </xf>
    <xf numFmtId="0" fontId="12" fillId="0" borderId="0" xfId="0" applyFont="1" applyAlignment="1" applyProtection="1">
      <alignment horizontal="center"/>
    </xf>
    <xf numFmtId="0" fontId="1" fillId="50" borderId="11" xfId="0" applyFont="1" applyFill="1" applyBorder="1" applyAlignment="1" applyProtection="1">
      <alignment horizontal="center"/>
    </xf>
    <xf numFmtId="0" fontId="1" fillId="50" borderId="14" xfId="0" applyFont="1" applyFill="1" applyBorder="1" applyAlignment="1" applyProtection="1">
      <alignment horizontal="center"/>
    </xf>
    <xf numFmtId="0" fontId="1" fillId="50" borderId="10" xfId="0" applyFont="1" applyFill="1" applyBorder="1" applyAlignment="1" applyProtection="1">
      <alignment horizontal="center"/>
    </xf>
    <xf numFmtId="0" fontId="1" fillId="0" borderId="2" xfId="0" applyFont="1" applyBorder="1" applyAlignment="1" applyProtection="1">
      <alignment horizontal="center"/>
    </xf>
    <xf numFmtId="0" fontId="1" fillId="42" borderId="1" xfId="0" applyFont="1" applyFill="1" applyBorder="1" applyAlignment="1" applyProtection="1">
      <alignment horizontal="center"/>
    </xf>
    <xf numFmtId="165" fontId="0" fillId="0" borderId="0" xfId="0" applyNumberFormat="1" applyProtection="1"/>
    <xf numFmtId="0" fontId="1" fillId="50" borderId="37" xfId="0" applyFont="1" applyFill="1" applyBorder="1" applyAlignment="1" applyProtection="1">
      <alignment horizontal="center"/>
    </xf>
    <xf numFmtId="0" fontId="1" fillId="50" borderId="38" xfId="0" applyFont="1" applyFill="1" applyBorder="1" applyAlignment="1" applyProtection="1">
      <alignment horizontal="center"/>
    </xf>
    <xf numFmtId="0" fontId="1" fillId="50" borderId="39" xfId="0" applyFont="1" applyFill="1" applyBorder="1" applyAlignment="1" applyProtection="1">
      <alignment horizontal="center"/>
    </xf>
    <xf numFmtId="0" fontId="0" fillId="0" borderId="40" xfId="0" applyBorder="1" applyProtection="1"/>
    <xf numFmtId="0" fontId="0" fillId="0" borderId="38" xfId="0" applyBorder="1" applyProtection="1"/>
    <xf numFmtId="168" fontId="0" fillId="0" borderId="0" xfId="0" applyNumberFormat="1" applyProtection="1"/>
    <xf numFmtId="43" fontId="0" fillId="0" borderId="0" xfId="0" applyNumberFormat="1" applyProtection="1"/>
    <xf numFmtId="0" fontId="1" fillId="50" borderId="16" xfId="0" applyFont="1" applyFill="1" applyBorder="1" applyAlignment="1" applyProtection="1">
      <alignment horizontal="center"/>
    </xf>
    <xf numFmtId="0" fontId="1" fillId="50" borderId="0" xfId="0" applyFont="1" applyFill="1" applyAlignment="1" applyProtection="1">
      <alignment horizontal="center"/>
    </xf>
    <xf numFmtId="0" fontId="1" fillId="50" borderId="35" xfId="0" applyFont="1" applyFill="1" applyBorder="1" applyAlignment="1" applyProtection="1">
      <alignment horizontal="center"/>
    </xf>
    <xf numFmtId="169" fontId="0" fillId="0" borderId="0" xfId="0" applyNumberFormat="1" applyProtection="1"/>
    <xf numFmtId="170" fontId="0" fillId="0" borderId="0" xfId="0" applyNumberFormat="1" applyProtection="1"/>
    <xf numFmtId="167" fontId="0" fillId="0" borderId="0" xfId="0" applyNumberFormat="1" applyProtection="1"/>
    <xf numFmtId="0" fontId="42" fillId="0" borderId="0" xfId="0" applyFont="1" applyProtection="1"/>
    <xf numFmtId="0" fontId="0" fillId="0" borderId="0" xfId="0" applyAlignment="1" applyProtection="1">
      <alignment horizontal="left" wrapText="1"/>
    </xf>
    <xf numFmtId="1" fontId="0" fillId="0" borderId="0" xfId="0" applyNumberFormat="1" applyProtection="1"/>
    <xf numFmtId="0" fontId="5" fillId="42" borderId="9" xfId="0" applyFont="1" applyFill="1" applyBorder="1" applyAlignment="1" applyProtection="1">
      <alignment horizontal="center" vertical="center" wrapText="1"/>
    </xf>
    <xf numFmtId="0" fontId="5" fillId="42" borderId="8" xfId="0" applyFont="1" applyFill="1" applyBorder="1" applyAlignment="1" applyProtection="1">
      <alignment horizontal="center" vertical="center" wrapText="1"/>
    </xf>
    <xf numFmtId="0" fontId="5" fillId="50" borderId="8" xfId="0" applyFont="1" applyFill="1" applyBorder="1" applyAlignment="1" applyProtection="1">
      <alignment horizontal="center" vertical="center" wrapText="1"/>
    </xf>
    <xf numFmtId="0" fontId="5" fillId="6" borderId="8"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1" fontId="5" fillId="42" borderId="7" xfId="0" applyNumberFormat="1" applyFont="1" applyFill="1" applyBorder="1" applyAlignment="1" applyProtection="1">
      <alignment horizontal="center" vertical="center" wrapText="1"/>
    </xf>
    <xf numFmtId="0" fontId="0" fillId="0" borderId="6" xfId="0" applyBorder="1" applyProtection="1"/>
    <xf numFmtId="0" fontId="0" fillId="0" borderId="5" xfId="0" applyBorder="1" applyProtection="1"/>
    <xf numFmtId="2" fontId="4" fillId="0" borderId="5" xfId="0" applyNumberFormat="1" applyFont="1" applyBorder="1" applyAlignment="1" applyProtection="1">
      <alignment horizontal="center" vertical="center"/>
    </xf>
    <xf numFmtId="1" fontId="0" fillId="0" borderId="4" xfId="0" applyNumberFormat="1" applyBorder="1" applyProtection="1"/>
    <xf numFmtId="2" fontId="4" fillId="0" borderId="0" xfId="0" applyNumberFormat="1" applyFont="1" applyAlignment="1" applyProtection="1">
      <alignment horizontal="center" vertical="center"/>
    </xf>
    <xf numFmtId="0" fontId="0" fillId="0" borderId="2" xfId="0" applyBorder="1" applyProtection="1"/>
    <xf numFmtId="2" fontId="4" fillId="0" borderId="1" xfId="0" applyNumberFormat="1" applyFont="1" applyBorder="1" applyAlignment="1" applyProtection="1">
      <alignment horizontal="center" vertical="center"/>
    </xf>
    <xf numFmtId="1" fontId="0" fillId="0" borderId="3" xfId="0" applyNumberFormat="1" applyBorder="1" applyProtection="1"/>
    <xf numFmtId="0" fontId="15" fillId="42" borderId="1" xfId="0" applyFont="1" applyFill="1" applyBorder="1" applyProtection="1"/>
    <xf numFmtId="0" fontId="15" fillId="48" borderId="1" xfId="0" applyFont="1" applyFill="1" applyBorder="1" applyAlignment="1" applyProtection="1">
      <alignment vertical="top"/>
    </xf>
    <xf numFmtId="0" fontId="2" fillId="47" borderId="1" xfId="0" applyFont="1" applyFill="1" applyBorder="1" applyAlignment="1" applyProtection="1">
      <alignment vertical="top"/>
    </xf>
    <xf numFmtId="0" fontId="2" fillId="49" borderId="1" xfId="0" applyFont="1" applyFill="1" applyBorder="1" applyAlignment="1" applyProtection="1">
      <alignment vertical="top"/>
    </xf>
    <xf numFmtId="0" fontId="15" fillId="48" borderId="1" xfId="0" applyFont="1" applyFill="1" applyBorder="1" applyAlignment="1" applyProtection="1">
      <alignment horizontal="center" vertical="top"/>
    </xf>
    <xf numFmtId="0" fontId="2" fillId="5" borderId="1" xfId="0" applyFont="1" applyFill="1" applyBorder="1" applyAlignment="1" applyProtection="1">
      <alignment horizontal="center" vertical="top"/>
    </xf>
    <xf numFmtId="1" fontId="0" fillId="0" borderId="1" xfId="0" applyNumberFormat="1" applyBorder="1" applyProtection="1"/>
    <xf numFmtId="1" fontId="0" fillId="0" borderId="1" xfId="0" applyNumberFormat="1" applyBorder="1" applyAlignment="1" applyProtection="1">
      <alignment horizontal="right"/>
    </xf>
    <xf numFmtId="0" fontId="0" fillId="0" borderId="1" xfId="0" applyBorder="1" applyAlignment="1" applyProtection="1">
      <alignment horizontal="center"/>
    </xf>
    <xf numFmtId="164" fontId="0" fillId="0" borderId="1" xfId="0" applyNumberFormat="1" applyBorder="1" applyProtection="1"/>
    <xf numFmtId="1" fontId="0" fillId="0" borderId="0" xfId="0" applyNumberFormat="1" applyAlignment="1" applyProtection="1">
      <alignment horizontal="right"/>
    </xf>
    <xf numFmtId="0" fontId="39" fillId="40" borderId="0" xfId="0" applyFont="1" applyFill="1" applyAlignment="1" applyProtection="1">
      <alignment horizontal="center" vertical="center" wrapText="1"/>
    </xf>
    <xf numFmtId="1" fontId="39" fillId="40" borderId="0" xfId="0" applyNumberFormat="1" applyFont="1" applyFill="1" applyAlignment="1" applyProtection="1">
      <alignment horizontal="center" vertical="center" wrapText="1"/>
    </xf>
    <xf numFmtId="0" fontId="39" fillId="43" borderId="0" xfId="0" applyFont="1" applyFill="1" applyAlignment="1" applyProtection="1">
      <alignment horizontal="center" vertical="center" wrapText="1"/>
    </xf>
    <xf numFmtId="2" fontId="39" fillId="40" borderId="0" xfId="0" applyNumberFormat="1" applyFont="1" applyFill="1" applyAlignment="1" applyProtection="1">
      <alignment horizontal="center" vertical="center" wrapText="1"/>
    </xf>
    <xf numFmtId="0" fontId="39" fillId="52" borderId="0" xfId="0" applyFont="1" applyFill="1" applyAlignment="1" applyProtection="1">
      <alignment horizontal="center" vertical="center" wrapText="1"/>
    </xf>
    <xf numFmtId="0" fontId="39" fillId="44" borderId="15" xfId="0" applyFont="1" applyFill="1" applyBorder="1" applyAlignment="1" applyProtection="1">
      <alignment horizontal="center" vertical="center" wrapText="1"/>
    </xf>
    <xf numFmtId="0" fontId="39" fillId="45" borderId="15" xfId="0" applyFont="1" applyFill="1" applyBorder="1" applyAlignment="1" applyProtection="1">
      <alignment horizontal="center" vertical="center" wrapText="1"/>
    </xf>
    <xf numFmtId="0" fontId="39" fillId="45" borderId="37" xfId="0" applyFont="1" applyFill="1" applyBorder="1" applyAlignment="1" applyProtection="1">
      <alignment horizontal="center" vertical="center" wrapText="1"/>
    </xf>
    <xf numFmtId="0" fontId="39" fillId="45" borderId="1" xfId="0" applyFont="1" applyFill="1" applyBorder="1" applyAlignment="1" applyProtection="1">
      <alignment horizontal="center" vertical="center" wrapText="1"/>
    </xf>
    <xf numFmtId="0" fontId="39" fillId="40" borderId="0" xfId="0" applyFont="1" applyFill="1" applyAlignment="1" applyProtection="1">
      <alignment wrapText="1"/>
    </xf>
    <xf numFmtId="0" fontId="39" fillId="46" borderId="0" xfId="0" applyFont="1" applyFill="1" applyAlignment="1" applyProtection="1">
      <alignment wrapText="1"/>
    </xf>
    <xf numFmtId="0" fontId="38" fillId="0" borderId="0" xfId="0" applyFont="1" applyProtection="1"/>
    <xf numFmtId="0" fontId="38" fillId="0" borderId="0" xfId="0" applyFont="1" applyAlignment="1" applyProtection="1">
      <alignment wrapText="1"/>
    </xf>
    <xf numFmtId="0" fontId="0" fillId="0" borderId="0" xfId="0" quotePrefix="1" applyProtection="1"/>
    <xf numFmtId="0" fontId="38" fillId="51" borderId="1" xfId="0" applyFont="1" applyFill="1" applyBorder="1" applyAlignment="1" applyProtection="1">
      <alignment wrapText="1"/>
    </xf>
    <xf numFmtId="2" fontId="0" fillId="0" borderId="0" xfId="0" applyNumberFormat="1" applyProtection="1"/>
    <xf numFmtId="0" fontId="1" fillId="0" borderId="0" xfId="0" applyFont="1" applyAlignment="1" applyProtection="1">
      <alignment wrapText="1"/>
    </xf>
    <xf numFmtId="1" fontId="38" fillId="0" borderId="0" xfId="0" applyNumberFormat="1" applyFont="1" applyProtection="1"/>
    <xf numFmtId="2" fontId="38" fillId="0" borderId="0" xfId="0" applyNumberFormat="1" applyFont="1" applyProtection="1"/>
    <xf numFmtId="0" fontId="1" fillId="0" borderId="0" xfId="0" applyFont="1" applyAlignment="1" applyProtection="1">
      <alignment horizontal="center"/>
    </xf>
    <xf numFmtId="0" fontId="1" fillId="0" borderId="0" xfId="0" applyFont="1" applyAlignment="1" applyProtection="1">
      <alignment horizontal="center"/>
    </xf>
    <xf numFmtId="0" fontId="0" fillId="0" borderId="0" xfId="0" applyProtection="1"/>
    <xf numFmtId="0" fontId="0" fillId="50" borderId="0" xfId="0" applyFill="1" applyProtection="1"/>
    <xf numFmtId="0" fontId="0" fillId="6" borderId="0" xfId="0" applyFill="1" applyProtection="1"/>
    <xf numFmtId="0" fontId="0" fillId="42" borderId="0" xfId="0" applyFill="1" applyProtection="1"/>
    <xf numFmtId="0" fontId="0" fillId="6" borderId="1" xfId="0" applyFill="1" applyBorder="1" applyAlignment="1" applyProtection="1">
      <alignment horizontal="left" wrapText="1"/>
    </xf>
    <xf numFmtId="0" fontId="0" fillId="42" borderId="40" xfId="0" applyFill="1" applyBorder="1" applyAlignment="1" applyProtection="1">
      <alignment wrapText="1"/>
    </xf>
    <xf numFmtId="0" fontId="0" fillId="42" borderId="37" xfId="0" applyFill="1" applyBorder="1" applyAlignment="1" applyProtection="1">
      <alignment wrapText="1"/>
    </xf>
    <xf numFmtId="0" fontId="0" fillId="0" borderId="37" xfId="0" applyBorder="1" applyProtection="1"/>
    <xf numFmtId="0" fontId="0" fillId="0" borderId="16" xfId="0" applyBorder="1" applyProtection="1"/>
    <xf numFmtId="0" fontId="0" fillId="0" borderId="13" xfId="0" applyBorder="1" applyProtection="1"/>
    <xf numFmtId="0" fontId="0" fillId="0" borderId="11" xfId="0" applyBorder="1" applyProtection="1"/>
    <xf numFmtId="0" fontId="45" fillId="0" borderId="28" xfId="0" applyFont="1" applyBorder="1" applyAlignment="1" applyProtection="1">
      <alignment horizontal="center" vertical="center"/>
    </xf>
    <xf numFmtId="0" fontId="45" fillId="0" borderId="29" xfId="0" applyFont="1" applyBorder="1" applyAlignment="1" applyProtection="1">
      <alignment horizontal="center" vertical="center"/>
    </xf>
    <xf numFmtId="0" fontId="45" fillId="0" borderId="30" xfId="0" applyFont="1" applyBorder="1" applyAlignment="1" applyProtection="1">
      <alignment horizontal="center" vertical="center"/>
    </xf>
    <xf numFmtId="0" fontId="36" fillId="39" borderId="25" xfId="0" applyFont="1" applyFill="1" applyBorder="1" applyAlignment="1" applyProtection="1">
      <alignment vertical="top" wrapText="1"/>
    </xf>
    <xf numFmtId="0" fontId="46" fillId="0" borderId="31" xfId="0" applyFont="1" applyBorder="1" applyAlignment="1" applyProtection="1">
      <alignment horizontal="left" vertical="center"/>
    </xf>
    <xf numFmtId="0" fontId="46" fillId="0" borderId="27" xfId="0" applyFont="1" applyBorder="1" applyAlignment="1" applyProtection="1">
      <alignment horizontal="left" vertical="center"/>
    </xf>
    <xf numFmtId="0" fontId="46" fillId="0" borderId="32" xfId="0" applyFont="1" applyBorder="1" applyAlignment="1" applyProtection="1">
      <alignment horizontal="left" vertical="center"/>
    </xf>
    <xf numFmtId="0" fontId="37" fillId="0" borderId="25" xfId="0" applyFont="1" applyBorder="1" applyAlignment="1" applyProtection="1">
      <alignment vertical="top" wrapText="1"/>
    </xf>
    <xf numFmtId="0" fontId="0" fillId="0" borderId="25" xfId="0" applyBorder="1" applyAlignment="1" applyProtection="1">
      <alignment vertical="top" wrapText="1"/>
    </xf>
    <xf numFmtId="0" fontId="46" fillId="0" borderId="33" xfId="0" applyFont="1" applyBorder="1" applyAlignment="1" applyProtection="1">
      <alignment horizontal="left" vertical="center"/>
    </xf>
    <xf numFmtId="0" fontId="46" fillId="0" borderId="34" xfId="0" applyFont="1" applyBorder="1" applyAlignment="1" applyProtection="1">
      <alignment horizontal="left" vertical="center"/>
    </xf>
    <xf numFmtId="0" fontId="46" fillId="0" borderId="26" xfId="0" applyFont="1" applyBorder="1" applyAlignment="1" applyProtection="1">
      <alignment horizontal="left" vertical="center"/>
    </xf>
    <xf numFmtId="1" fontId="1" fillId="41" borderId="1" xfId="0" applyNumberFormat="1" applyFont="1" applyFill="1" applyBorder="1" applyAlignment="1" applyProtection="1">
      <alignment horizontal="center"/>
    </xf>
    <xf numFmtId="0" fontId="1" fillId="41" borderId="1" xfId="0" applyFont="1" applyFill="1" applyBorder="1" applyAlignment="1" applyProtection="1">
      <alignment horizontal="center"/>
    </xf>
    <xf numFmtId="0" fontId="0" fillId="0" borderId="1" xfId="0" applyBorder="1" applyAlignment="1" applyProtection="1">
      <alignment horizontal="center" vertical="center"/>
    </xf>
    <xf numFmtId="0" fontId="0" fillId="0" borderId="1" xfId="0" applyBorder="1" applyAlignment="1" applyProtection="1">
      <alignment vertical="center"/>
    </xf>
    <xf numFmtId="0" fontId="0" fillId="0" borderId="40" xfId="0" applyBorder="1" applyAlignment="1" applyProtection="1">
      <alignment vertical="center"/>
    </xf>
    <xf numFmtId="0" fontId="33" fillId="38" borderId="1" xfId="0" applyFont="1" applyFill="1" applyBorder="1" applyAlignment="1" applyProtection="1">
      <alignment horizontal="center"/>
    </xf>
    <xf numFmtId="0" fontId="0" fillId="38" borderId="1" xfId="0" applyFill="1" applyBorder="1" applyAlignment="1" applyProtection="1">
      <alignment horizontal="center"/>
    </xf>
    <xf numFmtId="0" fontId="32" fillId="38" borderId="1" xfId="0" applyFont="1" applyFill="1" applyBorder="1" applyAlignment="1" applyProtection="1">
      <alignment vertical="top" wrapText="1"/>
    </xf>
    <xf numFmtId="0" fontId="0" fillId="38" borderId="1" xfId="0" applyFill="1" applyBorder="1" applyAlignment="1" applyProtection="1">
      <alignment vertical="top" wrapText="1"/>
    </xf>
    <xf numFmtId="0" fontId="31" fillId="38" borderId="1" xfId="0" applyFont="1" applyFill="1" applyBorder="1" applyAlignment="1" applyProtection="1">
      <alignment horizontal="center" vertical="top" wrapText="1"/>
    </xf>
    <xf numFmtId="166" fontId="31" fillId="38" borderId="1" xfId="0" applyNumberFormat="1" applyFont="1" applyFill="1" applyBorder="1" applyAlignment="1" applyProtection="1">
      <alignment horizontal="center" vertical="top" wrapText="1"/>
    </xf>
    <xf numFmtId="0" fontId="32" fillId="0" borderId="1" xfId="0" applyFont="1" applyBorder="1" applyAlignment="1" applyProtection="1">
      <alignment horizontal="left" vertical="top" wrapText="1"/>
    </xf>
    <xf numFmtId="0" fontId="32" fillId="0" borderId="0" xfId="0" applyFont="1" applyAlignment="1" applyProtection="1">
      <alignment horizontal="left" vertical="top" wrapText="1"/>
    </xf>
    <xf numFmtId="0" fontId="32" fillId="0" borderId="0" xfId="0" applyFont="1" applyProtection="1"/>
    <xf numFmtId="0" fontId="31" fillId="0" borderId="1" xfId="0" applyFont="1" applyBorder="1" applyAlignment="1" applyProtection="1">
      <alignment horizontal="left" vertical="top" wrapText="1"/>
    </xf>
    <xf numFmtId="0" fontId="31" fillId="0" borderId="0" xfId="0" applyFont="1" applyAlignment="1" applyProtection="1">
      <alignment horizontal="left" vertical="top" wrapText="1"/>
    </xf>
    <xf numFmtId="0" fontId="35" fillId="0" borderId="1" xfId="0" applyFont="1" applyBorder="1" applyAlignment="1" applyProtection="1">
      <alignment horizontal="left" vertical="top" wrapText="1"/>
    </xf>
    <xf numFmtId="0" fontId="32" fillId="0" borderId="1" xfId="46" applyBorder="1" applyAlignment="1" applyProtection="1">
      <alignment horizontal="left" vertical="top" wrapText="1"/>
    </xf>
    <xf numFmtId="0" fontId="32" fillId="0" borderId="0" xfId="46" applyAlignment="1" applyProtection="1">
      <alignment horizontal="left" vertical="top" wrapText="1"/>
    </xf>
    <xf numFmtId="0" fontId="32" fillId="0" borderId="1" xfId="47" applyBorder="1" applyAlignment="1" applyProtection="1">
      <alignment horizontal="left" vertical="top" wrapText="1"/>
    </xf>
    <xf numFmtId="0" fontId="32" fillId="0" borderId="0" xfId="47" applyAlignment="1" applyProtection="1">
      <alignment horizontal="left" vertical="top" wrapText="1"/>
    </xf>
    <xf numFmtId="0" fontId="32" fillId="0" borderId="1" xfId="48" applyBorder="1" applyAlignment="1" applyProtection="1">
      <alignment horizontal="left" vertical="top" wrapText="1"/>
    </xf>
    <xf numFmtId="0" fontId="32" fillId="0" borderId="1" xfId="49" applyBorder="1" applyAlignment="1" applyProtection="1">
      <alignment horizontal="left" vertical="top" wrapText="1"/>
    </xf>
    <xf numFmtId="0" fontId="32" fillId="0" borderId="1" xfId="50" applyBorder="1" applyAlignment="1" applyProtection="1">
      <alignment horizontal="left" vertical="top" wrapText="1"/>
    </xf>
    <xf numFmtId="0" fontId="32" fillId="0" borderId="0" xfId="50" applyAlignment="1" applyProtection="1">
      <alignment horizontal="left" vertical="top" wrapText="1"/>
    </xf>
    <xf numFmtId="0" fontId="32" fillId="0" borderId="1" xfId="51" applyBorder="1" applyAlignment="1" applyProtection="1">
      <alignment horizontal="left" vertical="top" wrapText="1"/>
    </xf>
    <xf numFmtId="0" fontId="32" fillId="0" borderId="0" xfId="51" applyAlignment="1" applyProtection="1">
      <alignment horizontal="left" vertical="top" wrapText="1"/>
    </xf>
    <xf numFmtId="0" fontId="32" fillId="0" borderId="1" xfId="52" applyBorder="1" applyAlignment="1" applyProtection="1">
      <alignment horizontal="left" vertical="top" wrapText="1"/>
    </xf>
    <xf numFmtId="0" fontId="32" fillId="0" borderId="1" xfId="53" applyBorder="1" applyAlignment="1" applyProtection="1">
      <alignment horizontal="left" vertical="top" wrapText="1"/>
    </xf>
    <xf numFmtId="0" fontId="32" fillId="0" borderId="1" xfId="54" applyBorder="1" applyAlignment="1" applyProtection="1">
      <alignment horizontal="left" vertical="top" wrapText="1"/>
    </xf>
    <xf numFmtId="0" fontId="32" fillId="0" borderId="1" xfId="55" applyBorder="1" applyAlignment="1" applyProtection="1">
      <alignment horizontal="left" vertical="top" wrapText="1"/>
    </xf>
    <xf numFmtId="0" fontId="31" fillId="0" borderId="1" xfId="55" applyFont="1" applyBorder="1" applyAlignment="1" applyProtection="1">
      <alignment horizontal="left" vertical="top" wrapText="1"/>
    </xf>
    <xf numFmtId="0" fontId="32" fillId="0" borderId="1" xfId="56" applyBorder="1" applyAlignment="1" applyProtection="1">
      <alignment horizontal="left" vertical="top" wrapText="1"/>
    </xf>
    <xf numFmtId="0" fontId="31" fillId="0" borderId="1" xfId="56" applyFont="1" applyBorder="1" applyAlignment="1" applyProtection="1">
      <alignment horizontal="left" vertical="top" wrapText="1"/>
    </xf>
    <xf numFmtId="0" fontId="31" fillId="0" borderId="0" xfId="56" applyFont="1" applyAlignment="1" applyProtection="1">
      <alignment horizontal="left" vertical="top" wrapText="1"/>
    </xf>
    <xf numFmtId="0" fontId="32" fillId="0" borderId="0" xfId="56" applyAlignment="1" applyProtection="1">
      <alignment horizontal="left" vertical="top" wrapText="1"/>
    </xf>
    <xf numFmtId="0" fontId="32" fillId="0" borderId="1" xfId="57" applyBorder="1" applyAlignment="1" applyProtection="1">
      <alignment horizontal="left" vertical="top" wrapText="1"/>
    </xf>
    <xf numFmtId="0" fontId="32" fillId="0" borderId="0" xfId="57" applyAlignment="1" applyProtection="1">
      <alignment horizontal="left" vertical="top" wrapText="1"/>
    </xf>
    <xf numFmtId="0" fontId="31" fillId="0" borderId="1" xfId="57" applyFont="1" applyBorder="1" applyAlignment="1" applyProtection="1">
      <alignment horizontal="left" vertical="top" wrapText="1"/>
    </xf>
    <xf numFmtId="0" fontId="31" fillId="0" borderId="0" xfId="57" applyFont="1" applyAlignment="1" applyProtection="1">
      <alignment horizontal="left" vertical="top" wrapText="1"/>
    </xf>
    <xf numFmtId="0" fontId="32" fillId="0" borderId="1" xfId="58" applyBorder="1" applyAlignment="1" applyProtection="1">
      <alignment horizontal="left" vertical="top" wrapText="1"/>
    </xf>
    <xf numFmtId="0" fontId="32" fillId="0" borderId="0" xfId="58" applyAlignment="1" applyProtection="1">
      <alignment horizontal="left" vertical="top" wrapText="1"/>
    </xf>
    <xf numFmtId="0" fontId="32" fillId="0" borderId="1" xfId="59" applyBorder="1" applyAlignment="1" applyProtection="1">
      <alignment horizontal="left" vertical="top" wrapText="1"/>
    </xf>
    <xf numFmtId="0" fontId="32" fillId="0" borderId="0" xfId="59" applyAlignment="1" applyProtection="1">
      <alignment horizontal="left" vertical="top" wrapText="1"/>
    </xf>
    <xf numFmtId="0" fontId="32" fillId="0" borderId="1" xfId="60" applyBorder="1" applyAlignment="1" applyProtection="1">
      <alignment horizontal="left" vertical="top" wrapText="1"/>
    </xf>
    <xf numFmtId="0" fontId="32" fillId="0" borderId="1" xfId="61" applyBorder="1" applyAlignment="1" applyProtection="1">
      <alignment horizontal="left" vertical="top" wrapText="1"/>
    </xf>
    <xf numFmtId="0" fontId="32" fillId="0" borderId="1" xfId="62" applyBorder="1" applyAlignment="1" applyProtection="1">
      <alignment horizontal="left" vertical="top" wrapText="1"/>
    </xf>
    <xf numFmtId="0" fontId="32" fillId="0" borderId="1" xfId="63" applyBorder="1" applyAlignment="1" applyProtection="1">
      <alignment horizontal="left" vertical="top" wrapText="1"/>
    </xf>
    <xf numFmtId="0" fontId="32" fillId="0" borderId="0" xfId="63" applyAlignment="1" applyProtection="1">
      <alignment horizontal="left" vertical="top" wrapText="1"/>
    </xf>
    <xf numFmtId="0" fontId="32" fillId="0" borderId="1" xfId="64" applyBorder="1" applyAlignment="1" applyProtection="1">
      <alignment horizontal="left" vertical="top" wrapText="1"/>
    </xf>
    <xf numFmtId="0" fontId="32" fillId="0" borderId="0" xfId="64" applyAlignment="1" applyProtection="1">
      <alignment horizontal="left" vertical="top" wrapText="1"/>
    </xf>
    <xf numFmtId="0" fontId="32" fillId="0" borderId="1" xfId="65" applyBorder="1" applyAlignment="1" applyProtection="1">
      <alignment horizontal="left" vertical="top" wrapText="1"/>
    </xf>
    <xf numFmtId="0" fontId="32" fillId="0" borderId="1" xfId="66" applyBorder="1" applyAlignment="1" applyProtection="1">
      <alignment horizontal="left" vertical="top" wrapText="1"/>
    </xf>
    <xf numFmtId="0" fontId="32" fillId="0" borderId="1" xfId="67" applyBorder="1" applyAlignment="1" applyProtection="1">
      <alignment horizontal="left" vertical="top" wrapText="1"/>
    </xf>
    <xf numFmtId="0" fontId="32" fillId="0" borderId="0" xfId="67" applyAlignment="1" applyProtection="1">
      <alignment horizontal="left" vertical="top" wrapText="1"/>
    </xf>
    <xf numFmtId="0" fontId="32" fillId="0" borderId="1" xfId="68" applyBorder="1" applyAlignment="1" applyProtection="1">
      <alignment horizontal="left" vertical="top" wrapText="1"/>
    </xf>
    <xf numFmtId="0" fontId="32" fillId="0" borderId="0" xfId="68" applyAlignment="1" applyProtection="1">
      <alignment horizontal="left" vertical="top" wrapText="1"/>
    </xf>
    <xf numFmtId="0" fontId="32" fillId="0" borderId="1" xfId="69" applyBorder="1" applyAlignment="1" applyProtection="1">
      <alignment horizontal="left" vertical="top" wrapText="1"/>
    </xf>
    <xf numFmtId="0" fontId="32" fillId="0" borderId="0" xfId="69" applyAlignment="1" applyProtection="1">
      <alignment horizontal="left" vertical="top" wrapText="1"/>
    </xf>
    <xf numFmtId="0" fontId="32" fillId="0" borderId="1" xfId="70" applyBorder="1" applyAlignment="1" applyProtection="1">
      <alignment horizontal="left" vertical="top" wrapText="1"/>
    </xf>
    <xf numFmtId="0" fontId="32" fillId="0" borderId="0" xfId="70" applyAlignment="1" applyProtection="1">
      <alignment horizontal="left" vertical="top" wrapText="1"/>
    </xf>
    <xf numFmtId="0" fontId="32" fillId="0" borderId="1" xfId="71" applyBorder="1" applyAlignment="1" applyProtection="1">
      <alignment horizontal="left" vertical="top" wrapText="1"/>
    </xf>
    <xf numFmtId="0" fontId="32" fillId="0" borderId="0" xfId="71" applyAlignment="1" applyProtection="1">
      <alignment horizontal="left" vertical="top" wrapText="1"/>
    </xf>
    <xf numFmtId="0" fontId="32" fillId="0" borderId="1" xfId="72" applyBorder="1" applyAlignment="1" applyProtection="1">
      <alignment horizontal="left" vertical="top" wrapText="1"/>
    </xf>
    <xf numFmtId="0" fontId="32" fillId="0" borderId="0" xfId="72" applyAlignment="1" applyProtection="1">
      <alignment horizontal="left" vertical="top" wrapText="1"/>
    </xf>
    <xf numFmtId="0" fontId="32" fillId="0" borderId="1" xfId="73" applyBorder="1" applyAlignment="1" applyProtection="1">
      <alignment horizontal="left" vertical="top" wrapText="1"/>
    </xf>
    <xf numFmtId="0" fontId="32" fillId="0" borderId="0" xfId="73" applyAlignment="1" applyProtection="1">
      <alignment horizontal="left" vertical="top" wrapText="1"/>
    </xf>
    <xf numFmtId="0" fontId="32" fillId="0" borderId="1" xfId="74" applyBorder="1" applyAlignment="1" applyProtection="1">
      <alignment horizontal="left" vertical="top" wrapText="1"/>
    </xf>
    <xf numFmtId="0" fontId="32" fillId="0" borderId="0" xfId="74" applyAlignment="1" applyProtection="1">
      <alignment horizontal="left" vertical="top" wrapText="1"/>
    </xf>
    <xf numFmtId="0" fontId="32" fillId="0" borderId="1" xfId="75" applyBorder="1" applyAlignment="1" applyProtection="1">
      <alignment horizontal="left" vertical="top" wrapText="1"/>
    </xf>
    <xf numFmtId="0" fontId="31" fillId="0" borderId="1" xfId="75" applyFont="1" applyBorder="1" applyAlignment="1" applyProtection="1">
      <alignment horizontal="left" vertical="top" wrapText="1"/>
    </xf>
    <xf numFmtId="0" fontId="32" fillId="0" borderId="1" xfId="76" applyBorder="1" applyAlignment="1" applyProtection="1">
      <alignment horizontal="left" vertical="top" wrapText="1"/>
    </xf>
    <xf numFmtId="0" fontId="31" fillId="0" borderId="1" xfId="76" applyFont="1" applyBorder="1" applyAlignment="1" applyProtection="1">
      <alignment horizontal="left" vertical="top" wrapText="1"/>
    </xf>
    <xf numFmtId="0" fontId="32" fillId="0" borderId="1" xfId="77" applyBorder="1" applyAlignment="1" applyProtection="1">
      <alignment horizontal="left" vertical="top" wrapText="1"/>
    </xf>
    <xf numFmtId="0" fontId="32" fillId="0" borderId="1" xfId="78" applyBorder="1" applyAlignment="1" applyProtection="1">
      <alignment horizontal="left" vertical="top" wrapText="1"/>
    </xf>
    <xf numFmtId="0" fontId="32" fillId="0" borderId="0" xfId="78" applyAlignment="1" applyProtection="1">
      <alignment horizontal="left" vertical="top" wrapText="1"/>
    </xf>
    <xf numFmtId="0" fontId="32" fillId="0" borderId="1" xfId="79" applyBorder="1" applyAlignment="1" applyProtection="1">
      <alignment horizontal="left" vertical="top" wrapText="1"/>
    </xf>
    <xf numFmtId="0" fontId="32" fillId="0" borderId="0" xfId="79" applyAlignment="1" applyProtection="1">
      <alignment horizontal="left" vertical="top" wrapText="1"/>
    </xf>
    <xf numFmtId="0" fontId="32" fillId="0" borderId="1" xfId="80" applyBorder="1" applyAlignment="1" applyProtection="1">
      <alignment horizontal="left" vertical="top" wrapText="1"/>
    </xf>
    <xf numFmtId="0" fontId="32" fillId="0" borderId="0" xfId="80" applyAlignment="1" applyProtection="1">
      <alignment horizontal="left" vertical="top" wrapText="1"/>
    </xf>
    <xf numFmtId="0" fontId="32" fillId="0" borderId="1" xfId="81" applyBorder="1" applyAlignment="1" applyProtection="1">
      <alignment horizontal="left" vertical="top" wrapText="1"/>
    </xf>
    <xf numFmtId="0" fontId="32" fillId="0" borderId="0" xfId="81" applyAlignment="1" applyProtection="1">
      <alignment horizontal="left" vertical="top" wrapText="1"/>
    </xf>
    <xf numFmtId="0" fontId="32" fillId="0" borderId="1" xfId="82" applyBorder="1" applyAlignment="1" applyProtection="1">
      <alignment horizontal="left" vertical="top" wrapText="1"/>
    </xf>
    <xf numFmtId="0" fontId="32" fillId="0" borderId="0" xfId="82" applyAlignment="1" applyProtection="1">
      <alignment horizontal="left" vertical="top" wrapText="1"/>
    </xf>
    <xf numFmtId="0" fontId="32" fillId="0" borderId="1" xfId="83" applyBorder="1" applyAlignment="1" applyProtection="1">
      <alignment horizontal="left" vertical="top" wrapText="1"/>
    </xf>
    <xf numFmtId="0" fontId="32" fillId="0" borderId="0" xfId="83" applyAlignment="1" applyProtection="1">
      <alignment horizontal="left" vertical="top" wrapText="1"/>
    </xf>
    <xf numFmtId="0" fontId="31" fillId="0" borderId="1" xfId="83" applyFont="1" applyBorder="1" applyAlignment="1" applyProtection="1">
      <alignment horizontal="left" vertical="top" wrapText="1"/>
    </xf>
    <xf numFmtId="0" fontId="31" fillId="0" borderId="0" xfId="83" applyFont="1" applyAlignment="1" applyProtection="1">
      <alignment horizontal="left" vertical="top" wrapText="1"/>
    </xf>
    <xf numFmtId="0" fontId="32" fillId="0" borderId="1" xfId="84" applyBorder="1" applyAlignment="1" applyProtection="1">
      <alignment horizontal="left" vertical="top" wrapText="1"/>
    </xf>
    <xf numFmtId="0" fontId="32" fillId="0" borderId="0" xfId="84" applyAlignment="1" applyProtection="1">
      <alignment horizontal="left" vertical="top" wrapText="1"/>
    </xf>
    <xf numFmtId="0" fontId="32" fillId="0" borderId="1" xfId="85" applyBorder="1" applyAlignment="1" applyProtection="1">
      <alignment horizontal="left" vertical="top" wrapText="1"/>
    </xf>
    <xf numFmtId="0" fontId="32" fillId="0" borderId="0" xfId="85" applyAlignment="1" applyProtection="1">
      <alignment horizontal="left" vertical="top" wrapText="1"/>
    </xf>
    <xf numFmtId="0" fontId="32" fillId="0" borderId="1" xfId="86" applyBorder="1" applyAlignment="1" applyProtection="1">
      <alignment horizontal="left" vertical="top" wrapText="1"/>
    </xf>
    <xf numFmtId="0" fontId="32" fillId="0" borderId="0" xfId="86" applyAlignment="1" applyProtection="1">
      <alignment horizontal="left" vertical="top" wrapText="1"/>
    </xf>
    <xf numFmtId="0" fontId="32" fillId="0" borderId="1" xfId="87" applyBorder="1" applyAlignment="1" applyProtection="1">
      <alignment horizontal="left" vertical="top" wrapText="1"/>
    </xf>
    <xf numFmtId="0" fontId="32" fillId="0" borderId="0" xfId="87" applyAlignment="1" applyProtection="1">
      <alignment horizontal="left" vertical="top" wrapText="1"/>
    </xf>
    <xf numFmtId="0" fontId="32" fillId="0" borderId="1" xfId="88" applyBorder="1" applyAlignment="1" applyProtection="1">
      <alignment horizontal="left" vertical="top" wrapText="1"/>
    </xf>
    <xf numFmtId="0" fontId="32" fillId="0" borderId="0" xfId="88" applyAlignment="1" applyProtection="1">
      <alignment horizontal="left" vertical="top" wrapText="1"/>
    </xf>
    <xf numFmtId="0" fontId="32" fillId="0" borderId="1" xfId="89" applyBorder="1" applyAlignment="1" applyProtection="1">
      <alignment horizontal="left" vertical="top" wrapText="1"/>
    </xf>
    <xf numFmtId="0" fontId="32" fillId="0" borderId="1" xfId="90" applyBorder="1" applyAlignment="1" applyProtection="1">
      <alignment horizontal="left" vertical="top" wrapText="1"/>
    </xf>
    <xf numFmtId="0" fontId="32" fillId="0" borderId="0" xfId="90" applyAlignment="1" applyProtection="1">
      <alignment horizontal="left" vertical="top" wrapText="1"/>
    </xf>
    <xf numFmtId="0" fontId="32" fillId="0" borderId="1" xfId="91" applyBorder="1" applyAlignment="1" applyProtection="1">
      <alignment horizontal="left" vertical="top" wrapText="1"/>
    </xf>
    <xf numFmtId="0" fontId="31" fillId="0" borderId="1" xfId="91" applyFont="1" applyBorder="1" applyAlignment="1" applyProtection="1">
      <alignment horizontal="left" vertical="top" wrapText="1"/>
    </xf>
    <xf numFmtId="0" fontId="32" fillId="0" borderId="1" xfId="92" applyBorder="1" applyAlignment="1" applyProtection="1">
      <alignment horizontal="left" vertical="top" wrapText="1"/>
    </xf>
    <xf numFmtId="0" fontId="32" fillId="0" borderId="1" xfId="0" applyFont="1" applyBorder="1" applyAlignment="1" applyProtection="1">
      <alignment horizontal="left" vertical="top"/>
    </xf>
    <xf numFmtId="0" fontId="32" fillId="0" borderId="1" xfId="93" applyBorder="1" applyAlignment="1" applyProtection="1">
      <alignment horizontal="left" vertical="top" wrapText="1"/>
    </xf>
    <xf numFmtId="0" fontId="32" fillId="0" borderId="0" xfId="93" applyAlignment="1" applyProtection="1">
      <alignment horizontal="left" vertical="top" wrapText="1"/>
    </xf>
    <xf numFmtId="0" fontId="6" fillId="0" borderId="0" xfId="0" applyFont="1" applyProtection="1"/>
    <xf numFmtId="0" fontId="0" fillId="0" borderId="0" xfId="0" applyAlignment="1" applyProtection="1">
      <alignment horizontal="right"/>
    </xf>
    <xf numFmtId="0" fontId="0" fillId="3" borderId="0" xfId="0" applyFill="1" applyProtection="1"/>
    <xf numFmtId="1" fontId="0" fillId="0" borderId="0" xfId="0" quotePrefix="1" applyNumberFormat="1" applyProtection="1"/>
  </cellXfs>
  <cellStyles count="94">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3" builtinId="27" customBuiltin="1"/>
    <cellStyle name="Calculation" xfId="16" builtinId="22" customBuiltin="1"/>
    <cellStyle name="Check Cell" xfId="18" builtinId="23" customBuiltin="1"/>
    <cellStyle name="Comma" xfId="2" builtinId="3"/>
    <cellStyle name="Explanatory Text" xfId="20"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Input" xfId="14" builtinId="20" customBuiltin="1"/>
    <cellStyle name="Linked Cell" xfId="17" builtinId="24" customBuiltin="1"/>
    <cellStyle name="Neutral" xfId="4" builtinId="28" customBuiltin="1"/>
    <cellStyle name="Normal" xfId="0" builtinId="0"/>
    <cellStyle name="Normal 10" xfId="54" xr:uid="{8D9AB05F-9BF5-4B4F-8B10-DD1C06898927}"/>
    <cellStyle name="Normal 11" xfId="55" xr:uid="{4A3E6A65-4ED7-4182-BAB8-BD51E5F35E2D}"/>
    <cellStyle name="Normal 12" xfId="56" xr:uid="{F9AC44EC-D6DE-4286-B12F-DAE312D4E56A}"/>
    <cellStyle name="Normal 13" xfId="57" xr:uid="{3C0B6B85-7CA7-46B0-B7CA-B59391414BA4}"/>
    <cellStyle name="Normal 16" xfId="58" xr:uid="{FF2FD1F1-E27C-4398-BAFD-330429D6CF03}"/>
    <cellStyle name="Normal 17" xfId="59" xr:uid="{6E10C969-BAB7-4607-BCD3-443EAB28B530}"/>
    <cellStyle name="Normal 2" xfId="46" xr:uid="{2DD13C1F-AA1A-4218-9F3E-B971F4E89DD5}"/>
    <cellStyle name="Normal 2 2" xfId="6" xr:uid="{0EC74349-E7AA-4F7D-989D-0F54F4799674}"/>
    <cellStyle name="Normal 2 3" xfId="5" xr:uid="{BCA8C971-3D59-4563-B704-6AABB31747DA}"/>
    <cellStyle name="Normal 20" xfId="60" xr:uid="{823BF5D5-DAFB-42EF-8F1D-1B5DF3BE2FDB}"/>
    <cellStyle name="Normal 21" xfId="61" xr:uid="{BB334D94-81F7-405C-82DB-3F6852A0F78C}"/>
    <cellStyle name="Normal 22" xfId="62" xr:uid="{A9936A10-7856-442B-9CD2-0A28793F283A}"/>
    <cellStyle name="Normal 23" xfId="63" xr:uid="{DD54C238-72A8-46A4-AEBA-F8E78E41736F}"/>
    <cellStyle name="Normal 24" xfId="64" xr:uid="{C4AF42A4-1D44-4358-A8B5-12CBC86E1E29}"/>
    <cellStyle name="Normal 25" xfId="65" xr:uid="{1EBDD093-C2A9-4ACD-9823-56C61FE98660}"/>
    <cellStyle name="Normal 26" xfId="66" xr:uid="{6F03CC2A-5187-49C8-8282-099FD7D96FE2}"/>
    <cellStyle name="Normal 28" xfId="67" xr:uid="{6DDA4543-E4A2-4FFA-9412-181AD1F1821C}"/>
    <cellStyle name="Normal 29" xfId="68" xr:uid="{E968D49D-919C-4740-A007-4F23F9C9DB5B}"/>
    <cellStyle name="Normal 3" xfId="47" xr:uid="{664CF6EE-0601-46C5-BA41-9737F4C7CCDB}"/>
    <cellStyle name="Normal 30" xfId="69" xr:uid="{65A535C1-E7C9-42F9-9A14-B17CF37C5C40}"/>
    <cellStyle name="Normal 32" xfId="70" xr:uid="{E9C09857-E4E9-43EB-B9E7-BE8553D27154}"/>
    <cellStyle name="Normal 33" xfId="71" xr:uid="{BE628323-DD50-483A-8234-E6E11BC326DC}"/>
    <cellStyle name="Normal 34" xfId="72" xr:uid="{18864D79-961C-4FB2-A3A1-A7159662E260}"/>
    <cellStyle name="Normal 35" xfId="73" xr:uid="{D1126DD5-4CDE-4503-8C4A-9B0855571513}"/>
    <cellStyle name="Normal 36" xfId="74" xr:uid="{FB1181F1-41CF-442C-8346-DECCADA150A8}"/>
    <cellStyle name="Normal 38" xfId="75" xr:uid="{AED6F7E2-AFF4-4931-A2F0-E428E8C4029D}"/>
    <cellStyle name="Normal 39" xfId="77" xr:uid="{8BE14CED-7544-4815-BDA5-B2F4F176BE48}"/>
    <cellStyle name="Normal 4" xfId="48" xr:uid="{F6FEDE22-3C49-45FE-837D-0D2B6D0B1269}"/>
    <cellStyle name="Normal 40" xfId="78" xr:uid="{58C69288-6C34-4A5A-AA6D-DE713E22ADDC}"/>
    <cellStyle name="Normal 41" xfId="79" xr:uid="{AF76A801-2F86-4100-BFD8-2B34AE717A20}"/>
    <cellStyle name="Normal 42" xfId="80" xr:uid="{8DF009A6-9512-4CB2-B98C-C6FB4C552EFC}"/>
    <cellStyle name="Normal 43" xfId="82" xr:uid="{E92CDBF5-8A56-4542-A4E6-D3A8AC40E5F9}"/>
    <cellStyle name="Normal 44" xfId="81" xr:uid="{186FC7F7-7DC9-4DAB-8B35-557FF66D299F}"/>
    <cellStyle name="Normal 47" xfId="83" xr:uid="{D363F1DE-F9F4-4634-8DE2-BEF209AC476F}"/>
    <cellStyle name="Normal 48" xfId="84" xr:uid="{49689521-1A13-4101-89A1-E5AC0D1A407A}"/>
    <cellStyle name="Normal 49" xfId="85" xr:uid="{F51641AA-0B3B-4027-8EED-A0B66AC67633}"/>
    <cellStyle name="Normal 5" xfId="49" xr:uid="{96CE8710-5A7E-4EB3-AA3F-5B12CF560673}"/>
    <cellStyle name="Normal 50" xfId="86" xr:uid="{B82DFFCA-1A10-4CCF-B83A-70A134DB20D7}"/>
    <cellStyle name="Normal 51" xfId="87" xr:uid="{989E26A9-FA5D-4193-BA0D-863B6A750AD4}"/>
    <cellStyle name="Normal 52" xfId="88" xr:uid="{AA4B8DE4-3432-41CD-B2AA-578D76D40236}"/>
    <cellStyle name="Normal 55" xfId="92" xr:uid="{060E91CA-43DE-4772-8A3D-F2FCDA9EF62E}"/>
    <cellStyle name="Normal 56" xfId="93" xr:uid="{4A6E4554-6475-4567-B75B-5908AA29093D}"/>
    <cellStyle name="Normal 57" xfId="76" xr:uid="{B6A21F55-5CE5-49C1-8D7A-D8F1736D7CCF}"/>
    <cellStyle name="Normal 6" xfId="50" xr:uid="{87F2D231-22C3-41EE-92F0-67AF67D9BCAD}"/>
    <cellStyle name="Normal 62" xfId="90" xr:uid="{50C487F7-D4CE-4D6F-909E-2271D824F1DD}"/>
    <cellStyle name="Normal 65" xfId="89" xr:uid="{117F38A2-C8E1-4379-A6C8-45FE899E1674}"/>
    <cellStyle name="Normal 66" xfId="91" xr:uid="{77CF8C17-FA74-42EB-AB4E-D4A047CF09BC}"/>
    <cellStyle name="Normal 7" xfId="51" xr:uid="{340EA8C7-7ED7-48D2-BAFD-730CF1FA6689}"/>
    <cellStyle name="Normal 8" xfId="52" xr:uid="{E89C4F9D-D3CB-4C0D-9F8B-716008C74DFC}"/>
    <cellStyle name="Normal 9" xfId="53" xr:uid="{4B6151CA-B36A-4CF4-956E-6DEBF17EE2D5}"/>
    <cellStyle name="Note" xfId="3" builtinId="10" customBuiltin="1"/>
    <cellStyle name="Output" xfId="15" builtinId="21" customBuiltin="1"/>
    <cellStyle name="Title" xfId="7" builtinId="15" customBuiltin="1"/>
    <cellStyle name="Total" xfId="21" builtinId="25" customBuiltin="1"/>
    <cellStyle name="Warning Text" xfId="19" builtinId="11" customBuiltin="1"/>
  </cellStyles>
  <dxfs count="13">
    <dxf>
      <protection locked="1" hidden="0"/>
    </dxf>
    <dxf>
      <protection locked="1" hidden="0"/>
    </dxf>
    <dxf>
      <protection locked="1" hidden="0"/>
    </dxf>
    <dxf>
      <protection locked="1" hidden="0"/>
    </dxf>
    <dxf>
      <protection locked="1" hidden="0"/>
    </dxf>
    <dxf>
      <fill>
        <patternFill>
          <bgColor rgb="FFC6E0B4"/>
        </patternFill>
      </fill>
    </dxf>
    <dxf>
      <fill>
        <patternFill>
          <bgColor rgb="FFC6E0B4"/>
        </patternFill>
      </fill>
    </dxf>
    <dxf>
      <numFmt numFmtId="1" formatCode="0"/>
    </dxf>
    <dxf>
      <numFmt numFmtId="171" formatCode="0.0E+00"/>
    </dxf>
    <dxf>
      <numFmt numFmtId="171" formatCode="0.0E+00"/>
    </dxf>
    <dxf>
      <numFmt numFmtId="3" formatCode="#,##0"/>
    </dxf>
    <dxf>
      <numFmt numFmtId="172" formatCode="0.0"/>
    </dxf>
    <dxf>
      <numFmt numFmtId="2" formatCode="0.00"/>
    </dxf>
  </dxfs>
  <tableStyles count="0" defaultTableStyle="TableStyleMedium2" defaultPivotStyle="PivotStyleLight16"/>
  <colors>
    <mruColors>
      <color rgb="FFFF9999"/>
      <color rgb="FF9966FF"/>
      <color rgb="FF9999FF"/>
      <color rgb="FF6666FF"/>
      <color rgb="FFC956F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4A3669-2F99-4011-B61E-D3B254208EBB}" name="Table3" displayName="Table3" ref="A1:C1110" totalsRowShown="0" headerRowDxfId="1" dataDxfId="0">
  <autoFilter ref="A1:C1110" xr:uid="{024A3669-2F99-4011-B61E-D3B254208EBB}"/>
  <sortState xmlns:xlrd2="http://schemas.microsoft.com/office/spreadsheetml/2017/richdata2" ref="A2:C1110">
    <sortCondition ref="A1:A1110"/>
  </sortState>
  <tableColumns count="3">
    <tableColumn id="1" xr3:uid="{9226C6BD-38C4-49D0-811B-973F205921B0}" name="Primary NAICS/SIC Code" dataDxfId="4"/>
    <tableColumn id="2" xr3:uid="{07022CC5-8E2C-433A-9A5D-CB7905499490}" name="CDR IS Code" dataDxfId="3"/>
    <tableColumn id="3" xr3:uid="{4DC23D68-64FD-482F-9301-EEE68010F873}" name="CDR Industry Sector Description"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9EF9-C2EC-47EB-873C-54AB5BE67A7A}">
  <sheetPr codeName="Sheet1"/>
  <dimension ref="A1:E23"/>
  <sheetViews>
    <sheetView showGridLines="0" tabSelected="1" zoomScaleNormal="100" workbookViewId="0"/>
  </sheetViews>
  <sheetFormatPr defaultRowHeight="14.5" x14ac:dyDescent="0.35"/>
  <cols>
    <col min="1" max="1" width="112.7265625" style="17" customWidth="1"/>
    <col min="2" max="16384" width="8.7265625" style="17"/>
  </cols>
  <sheetData>
    <row r="1" spans="1:5" x14ac:dyDescent="0.35">
      <c r="A1" s="16" t="s">
        <v>3132</v>
      </c>
    </row>
    <row r="2" spans="1:5" x14ac:dyDescent="0.35">
      <c r="A2" s="16" t="s">
        <v>3148</v>
      </c>
    </row>
    <row r="5" spans="1:5" ht="50.5" customHeight="1" x14ac:dyDescent="0.35">
      <c r="A5" s="18" t="s">
        <v>3149</v>
      </c>
      <c r="B5" s="18"/>
      <c r="C5" s="18"/>
      <c r="D5" s="18"/>
      <c r="E5" s="18"/>
    </row>
    <row r="6" spans="1:5" x14ac:dyDescent="0.35">
      <c r="A6" s="19"/>
    </row>
    <row r="7" spans="1:5" ht="17.5" x14ac:dyDescent="0.35">
      <c r="A7" s="20" t="s">
        <v>3150</v>
      </c>
    </row>
    <row r="8" spans="1:5" ht="15.5" x14ac:dyDescent="0.35">
      <c r="A8" s="21"/>
    </row>
    <row r="9" spans="1:5" x14ac:dyDescent="0.35">
      <c r="A9" s="19"/>
    </row>
    <row r="10" spans="1:5" x14ac:dyDescent="0.35">
      <c r="A10" s="19"/>
    </row>
    <row r="11" spans="1:5" x14ac:dyDescent="0.35">
      <c r="A11" s="19"/>
    </row>
    <row r="12" spans="1:5" x14ac:dyDescent="0.35">
      <c r="A12" s="19"/>
    </row>
    <row r="13" spans="1:5" x14ac:dyDescent="0.35">
      <c r="A13" s="19"/>
    </row>
    <row r="14" spans="1:5" x14ac:dyDescent="0.35">
      <c r="A14" s="19"/>
    </row>
    <row r="17" spans="1:1" ht="15.5" x14ac:dyDescent="0.35">
      <c r="A17" s="22"/>
    </row>
    <row r="22" spans="1:1" ht="15.5" x14ac:dyDescent="0.35">
      <c r="A22" s="23"/>
    </row>
    <row r="23" spans="1:1" ht="15.5" x14ac:dyDescent="0.35">
      <c r="A23" s="23" t="s">
        <v>3133</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4097"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409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C04C-26A8-4136-BAB1-EC3EC45299DE}">
  <sheetPr codeName="Sheet10">
    <tabColor theme="4"/>
  </sheetPr>
  <dimension ref="A1:I212"/>
  <sheetViews>
    <sheetView workbookViewId="0"/>
  </sheetViews>
  <sheetFormatPr defaultRowHeight="14.5" x14ac:dyDescent="0.35"/>
  <cols>
    <col min="1" max="1" width="19.453125" style="105" bestFit="1" customWidth="1"/>
    <col min="2" max="2" width="8.54296875" style="17" customWidth="1"/>
    <col min="3" max="6" width="8.7265625" style="17"/>
    <col min="7" max="7" width="16.54296875" style="17" bestFit="1" customWidth="1"/>
    <col min="8" max="8" width="17.7265625" style="17" customWidth="1"/>
    <col min="9" max="9" width="24.54296875" style="17" customWidth="1"/>
    <col min="10" max="16384" width="8.7265625" style="17"/>
  </cols>
  <sheetData>
    <row r="1" spans="1:9" s="44" customFormat="1" ht="36" customHeight="1" x14ac:dyDescent="0.35">
      <c r="A1" s="94" t="s">
        <v>144</v>
      </c>
      <c r="B1" s="119">
        <v>2019</v>
      </c>
      <c r="C1" s="119">
        <v>2020</v>
      </c>
      <c r="D1" s="119">
        <v>2021</v>
      </c>
      <c r="E1" s="119">
        <v>2022</v>
      </c>
      <c r="F1" s="119">
        <v>2023</v>
      </c>
      <c r="G1" s="120" t="s">
        <v>429</v>
      </c>
      <c r="H1" s="121" t="s">
        <v>430</v>
      </c>
      <c r="I1" s="120" t="s">
        <v>431</v>
      </c>
    </row>
    <row r="2" spans="1:9" x14ac:dyDescent="0.35">
      <c r="A2" s="17" t="s">
        <v>94</v>
      </c>
      <c r="B2" s="17" t="str">
        <f>IF(COUNTIFS('Raw TRI Data'!$B:$B,B$1,'Raw TRI Data'!$C:$C,$A2,'Raw TRI Data'!$A:$A,"R")&gt;0,"R",IF(COUNTIFS('Raw TRI Data'!$B:$B,B$1,'Raw TRI Data'!$C:$C,$A2,'Raw TRI Data'!$A:$A,"A")&gt;0,"A","N/A"))</f>
        <v>R</v>
      </c>
      <c r="C2" s="17" t="str">
        <f>IF(COUNTIFS('Raw TRI Data'!$B:$B,C$1,'Raw TRI Data'!$C:$C,$A2,'Raw TRI Data'!$A:$A,"R")&gt;0,"R",IF(COUNTIFS('Raw TRI Data'!$B:$B,C$1,'Raw TRI Data'!$C:$C,$A2,'Raw TRI Data'!$A:$A,"A")&gt;0,"A","N/A"))</f>
        <v>R</v>
      </c>
      <c r="D2" s="17" t="str">
        <f>IF(COUNTIFS('Raw TRI Data'!$B:$B,D$1,'Raw TRI Data'!$C:$C,$A2,'Raw TRI Data'!$A:$A,"R")&gt;0,"R",IF(COUNTIFS('Raw TRI Data'!$B:$B,D$1,'Raw TRI Data'!$C:$C,$A2,'Raw TRI Data'!$A:$A,"A")&gt;0,"A","N/A"))</f>
        <v>R</v>
      </c>
      <c r="E2" s="17" t="str">
        <f>IF(COUNTIFS('Raw TRI Data'!$B:$B,E$1,'Raw TRI Data'!$C:$C,$A2,'Raw TRI Data'!$A:$A,"R")&gt;0,"R",IF(COUNTIFS('Raw TRI Data'!$B:$B,E$1,'Raw TRI Data'!$C:$C,$A2,'Raw TRI Data'!$A:$A,"A")&gt;0,"A","N/A"))</f>
        <v>R</v>
      </c>
      <c r="F2" s="17" t="str">
        <f>IF(COUNTIFS('Raw TRI Data'!$B:$B,F$1,'Raw TRI Data'!$C:$C,$A2,'Raw TRI Data'!$A:$A,"R")&gt;0,"R",IF(COUNTIFS('Raw TRI Data'!$B:$B,F$1,'Raw TRI Data'!$C:$C,$A2,'Raw TRI Data'!$A:$A,"A")&gt;0,"A","N/A"))</f>
        <v>R</v>
      </c>
      <c r="G2" s="122">
        <f t="shared" ref="G2:G27" si="0">IF(COUNTIF($B2:$F2,"R")&gt;0,1,0)</f>
        <v>1</v>
      </c>
      <c r="H2" s="122">
        <f t="shared" ref="H2:H27" si="1">IF(COUNTIF($B2:$F2,"A")&gt;0,1,0)</f>
        <v>0</v>
      </c>
      <c r="I2" s="56">
        <f t="shared" ref="I2:I27" si="2">SUM(G2:H2)</f>
        <v>1</v>
      </c>
    </row>
    <row r="3" spans="1:9" x14ac:dyDescent="0.35">
      <c r="A3" s="17" t="s">
        <v>112</v>
      </c>
      <c r="B3" s="17" t="str">
        <f>IF(COUNTIFS('Raw TRI Data'!$B:$B,B$1,'Raw TRI Data'!$C:$C,$A3,'Raw TRI Data'!$A:$A,"R")&gt;0,"R",IF(COUNTIFS('Raw TRI Data'!$B:$B,B$1,'Raw TRI Data'!$C:$C,$A3,'Raw TRI Data'!$A:$A,"A")&gt;0,"A","N/A"))</f>
        <v>R</v>
      </c>
      <c r="C3" s="17" t="str">
        <f>IF(COUNTIFS('Raw TRI Data'!$B:$B,C$1,'Raw TRI Data'!$C:$C,$A3,'Raw TRI Data'!$A:$A,"R")&gt;0,"R",IF(COUNTIFS('Raw TRI Data'!$B:$B,C$1,'Raw TRI Data'!$C:$C,$A3,'Raw TRI Data'!$A:$A,"A")&gt;0,"A","N/A"))</f>
        <v>R</v>
      </c>
      <c r="D3" s="17" t="str">
        <f>IF(COUNTIFS('Raw TRI Data'!$B:$B,D$1,'Raw TRI Data'!$C:$C,$A3,'Raw TRI Data'!$A:$A,"R")&gt;0,"R",IF(COUNTIFS('Raw TRI Data'!$B:$B,D$1,'Raw TRI Data'!$C:$C,$A3,'Raw TRI Data'!$A:$A,"A")&gt;0,"A","N/A"))</f>
        <v>R</v>
      </c>
      <c r="E3" s="17" t="str">
        <f>IF(COUNTIFS('Raw TRI Data'!$B:$B,E$1,'Raw TRI Data'!$C:$C,$A3,'Raw TRI Data'!$A:$A,"R")&gt;0,"R",IF(COUNTIFS('Raw TRI Data'!$B:$B,E$1,'Raw TRI Data'!$C:$C,$A3,'Raw TRI Data'!$A:$A,"A")&gt;0,"A","N/A"))</f>
        <v>R</v>
      </c>
      <c r="F3" s="17" t="str">
        <f>IF(COUNTIFS('Raw TRI Data'!$B:$B,F$1,'Raw TRI Data'!$C:$C,$A3,'Raw TRI Data'!$A:$A,"R")&gt;0,"R",IF(COUNTIFS('Raw TRI Data'!$B:$B,F$1,'Raw TRI Data'!$C:$C,$A3,'Raw TRI Data'!$A:$A,"A")&gt;0,"A","N/A"))</f>
        <v>R</v>
      </c>
      <c r="G3" s="123">
        <f t="shared" si="0"/>
        <v>1</v>
      </c>
      <c r="H3" s="123">
        <f t="shared" si="1"/>
        <v>0</v>
      </c>
      <c r="I3" s="124">
        <f t="shared" si="2"/>
        <v>1</v>
      </c>
    </row>
    <row r="4" spans="1:9" x14ac:dyDescent="0.35">
      <c r="A4" s="17" t="s">
        <v>103</v>
      </c>
      <c r="B4" s="17" t="str">
        <f>IF(COUNTIFS('Raw TRI Data'!$B:$B,B$1,'Raw TRI Data'!$C:$C,$A4,'Raw TRI Data'!$A:$A,"R")&gt;0,"R",IF(COUNTIFS('Raw TRI Data'!$B:$B,B$1,'Raw TRI Data'!$C:$C,$A4,'Raw TRI Data'!$A:$A,"A")&gt;0,"A","N/A"))</f>
        <v>R</v>
      </c>
      <c r="C4" s="17" t="str">
        <f>IF(COUNTIFS('Raw TRI Data'!$B:$B,C$1,'Raw TRI Data'!$C:$C,$A4,'Raw TRI Data'!$A:$A,"R")&gt;0,"R",IF(COUNTIFS('Raw TRI Data'!$B:$B,C$1,'Raw TRI Data'!$C:$C,$A4,'Raw TRI Data'!$A:$A,"A")&gt;0,"A","N/A"))</f>
        <v>R</v>
      </c>
      <c r="D4" s="17" t="str">
        <f>IF(COUNTIFS('Raw TRI Data'!$B:$B,D$1,'Raw TRI Data'!$C:$C,$A4,'Raw TRI Data'!$A:$A,"R")&gt;0,"R",IF(COUNTIFS('Raw TRI Data'!$B:$B,D$1,'Raw TRI Data'!$C:$C,$A4,'Raw TRI Data'!$A:$A,"A")&gt;0,"A","N/A"))</f>
        <v>R</v>
      </c>
      <c r="E4" s="17" t="str">
        <f>IF(COUNTIFS('Raw TRI Data'!$B:$B,E$1,'Raw TRI Data'!$C:$C,$A4,'Raw TRI Data'!$A:$A,"R")&gt;0,"R",IF(COUNTIFS('Raw TRI Data'!$B:$B,E$1,'Raw TRI Data'!$C:$C,$A4,'Raw TRI Data'!$A:$A,"A")&gt;0,"A","N/A"))</f>
        <v>N/A</v>
      </c>
      <c r="F4" s="17" t="str">
        <f>IF(COUNTIFS('Raw TRI Data'!$B:$B,F$1,'Raw TRI Data'!$C:$C,$A4,'Raw TRI Data'!$A:$A,"R")&gt;0,"R",IF(COUNTIFS('Raw TRI Data'!$B:$B,F$1,'Raw TRI Data'!$C:$C,$A4,'Raw TRI Data'!$A:$A,"A")&gt;0,"A","N/A"))</f>
        <v>N/A</v>
      </c>
      <c r="G4" s="123">
        <f t="shared" si="0"/>
        <v>1</v>
      </c>
      <c r="H4" s="123">
        <f t="shared" si="1"/>
        <v>0</v>
      </c>
      <c r="I4" s="124">
        <f t="shared" si="2"/>
        <v>1</v>
      </c>
    </row>
    <row r="5" spans="1:9" x14ac:dyDescent="0.35">
      <c r="A5" s="17" t="s">
        <v>95</v>
      </c>
      <c r="B5" s="17" t="str">
        <f>IF(COUNTIFS('Raw TRI Data'!$B:$B,B$1,'Raw TRI Data'!$C:$C,$A5,'Raw TRI Data'!$A:$A,"R")&gt;0,"R",IF(COUNTIFS('Raw TRI Data'!$B:$B,B$1,'Raw TRI Data'!$C:$C,$A5,'Raw TRI Data'!$A:$A,"A")&gt;0,"A","N/A"))</f>
        <v>R</v>
      </c>
      <c r="C5" s="17" t="str">
        <f>IF(COUNTIFS('Raw TRI Data'!$B:$B,C$1,'Raw TRI Data'!$C:$C,$A5,'Raw TRI Data'!$A:$A,"R")&gt;0,"R",IF(COUNTIFS('Raw TRI Data'!$B:$B,C$1,'Raw TRI Data'!$C:$C,$A5,'Raw TRI Data'!$A:$A,"A")&gt;0,"A","N/A"))</f>
        <v>R</v>
      </c>
      <c r="D5" s="17" t="str">
        <f>IF(COUNTIFS('Raw TRI Data'!$B:$B,D$1,'Raw TRI Data'!$C:$C,$A5,'Raw TRI Data'!$A:$A,"R")&gt;0,"R",IF(COUNTIFS('Raw TRI Data'!$B:$B,D$1,'Raw TRI Data'!$C:$C,$A5,'Raw TRI Data'!$A:$A,"A")&gt;0,"A","N/A"))</f>
        <v>R</v>
      </c>
      <c r="E5" s="17" t="str">
        <f>IF(COUNTIFS('Raw TRI Data'!$B:$B,E$1,'Raw TRI Data'!$C:$C,$A5,'Raw TRI Data'!$A:$A,"R")&gt;0,"R",IF(COUNTIFS('Raw TRI Data'!$B:$B,E$1,'Raw TRI Data'!$C:$C,$A5,'Raw TRI Data'!$A:$A,"A")&gt;0,"A","N/A"))</f>
        <v>R</v>
      </c>
      <c r="F5" s="17" t="str">
        <f>IF(COUNTIFS('Raw TRI Data'!$B:$B,F$1,'Raw TRI Data'!$C:$C,$A5,'Raw TRI Data'!$A:$A,"R")&gt;0,"R",IF(COUNTIFS('Raw TRI Data'!$B:$B,F$1,'Raw TRI Data'!$C:$C,$A5,'Raw TRI Data'!$A:$A,"A")&gt;0,"A","N/A"))</f>
        <v>R</v>
      </c>
      <c r="G5" s="123">
        <f t="shared" si="0"/>
        <v>1</v>
      </c>
      <c r="H5" s="123">
        <f t="shared" si="1"/>
        <v>0</v>
      </c>
      <c r="I5" s="124">
        <f t="shared" si="2"/>
        <v>1</v>
      </c>
    </row>
    <row r="6" spans="1:9" x14ac:dyDescent="0.35">
      <c r="A6" s="17" t="s">
        <v>118</v>
      </c>
      <c r="B6" s="17" t="str">
        <f>IF(COUNTIFS('Raw TRI Data'!$B:$B,B$1,'Raw TRI Data'!$C:$C,$A6,'Raw TRI Data'!$A:$A,"R")&gt;0,"R",IF(COUNTIFS('Raw TRI Data'!$B:$B,B$1,'Raw TRI Data'!$C:$C,$A6,'Raw TRI Data'!$A:$A,"A")&gt;0,"A","N/A"))</f>
        <v>R</v>
      </c>
      <c r="C6" s="17" t="str">
        <f>IF(COUNTIFS('Raw TRI Data'!$B:$B,C$1,'Raw TRI Data'!$C:$C,$A6,'Raw TRI Data'!$A:$A,"R")&gt;0,"R",IF(COUNTIFS('Raw TRI Data'!$B:$B,C$1,'Raw TRI Data'!$C:$C,$A6,'Raw TRI Data'!$A:$A,"A")&gt;0,"A","N/A"))</f>
        <v>R</v>
      </c>
      <c r="D6" s="17" t="str">
        <f>IF(COUNTIFS('Raw TRI Data'!$B:$B,D$1,'Raw TRI Data'!$C:$C,$A6,'Raw TRI Data'!$A:$A,"R")&gt;0,"R",IF(COUNTIFS('Raw TRI Data'!$B:$B,D$1,'Raw TRI Data'!$C:$C,$A6,'Raw TRI Data'!$A:$A,"A")&gt;0,"A","N/A"))</f>
        <v>R</v>
      </c>
      <c r="E6" s="17" t="str">
        <f>IF(COUNTIFS('Raw TRI Data'!$B:$B,E$1,'Raw TRI Data'!$C:$C,$A6,'Raw TRI Data'!$A:$A,"R")&gt;0,"R",IF(COUNTIFS('Raw TRI Data'!$B:$B,E$1,'Raw TRI Data'!$C:$C,$A6,'Raw TRI Data'!$A:$A,"A")&gt;0,"A","N/A"))</f>
        <v>N/A</v>
      </c>
      <c r="F6" s="17" t="str">
        <f>IF(COUNTIFS('Raw TRI Data'!$B:$B,F$1,'Raw TRI Data'!$C:$C,$A6,'Raw TRI Data'!$A:$A,"R")&gt;0,"R",IF(COUNTIFS('Raw TRI Data'!$B:$B,F$1,'Raw TRI Data'!$C:$C,$A6,'Raw TRI Data'!$A:$A,"A")&gt;0,"A","N/A"))</f>
        <v>N/A</v>
      </c>
      <c r="G6" s="123">
        <f t="shared" si="0"/>
        <v>1</v>
      </c>
      <c r="H6" s="123">
        <f t="shared" si="1"/>
        <v>0</v>
      </c>
      <c r="I6" s="124">
        <f t="shared" si="2"/>
        <v>1</v>
      </c>
    </row>
    <row r="7" spans="1:9" x14ac:dyDescent="0.35">
      <c r="A7" s="17" t="s">
        <v>113</v>
      </c>
      <c r="B7" s="17" t="str">
        <f>IF(COUNTIFS('Raw TRI Data'!$B:$B,B$1,'Raw TRI Data'!$C:$C,$A7,'Raw TRI Data'!$A:$A,"R")&gt;0,"R",IF(COUNTIFS('Raw TRI Data'!$B:$B,B$1,'Raw TRI Data'!$C:$C,$A7,'Raw TRI Data'!$A:$A,"A")&gt;0,"A","N/A"))</f>
        <v>R</v>
      </c>
      <c r="C7" s="17" t="str">
        <f>IF(COUNTIFS('Raw TRI Data'!$B:$B,C$1,'Raw TRI Data'!$C:$C,$A7,'Raw TRI Data'!$A:$A,"R")&gt;0,"R",IF(COUNTIFS('Raw TRI Data'!$B:$B,C$1,'Raw TRI Data'!$C:$C,$A7,'Raw TRI Data'!$A:$A,"A")&gt;0,"A","N/A"))</f>
        <v>N/A</v>
      </c>
      <c r="D7" s="17" t="str">
        <f>IF(COUNTIFS('Raw TRI Data'!$B:$B,D$1,'Raw TRI Data'!$C:$C,$A7,'Raw TRI Data'!$A:$A,"R")&gt;0,"R",IF(COUNTIFS('Raw TRI Data'!$B:$B,D$1,'Raw TRI Data'!$C:$C,$A7,'Raw TRI Data'!$A:$A,"A")&gt;0,"A","N/A"))</f>
        <v>N/A</v>
      </c>
      <c r="E7" s="17" t="str">
        <f>IF(COUNTIFS('Raw TRI Data'!$B:$B,E$1,'Raw TRI Data'!$C:$C,$A7,'Raw TRI Data'!$A:$A,"R")&gt;0,"R",IF(COUNTIFS('Raw TRI Data'!$B:$B,E$1,'Raw TRI Data'!$C:$C,$A7,'Raw TRI Data'!$A:$A,"A")&gt;0,"A","N/A"))</f>
        <v>N/A</v>
      </c>
      <c r="F7" s="17" t="str">
        <f>IF(COUNTIFS('Raw TRI Data'!$B:$B,F$1,'Raw TRI Data'!$C:$C,$A7,'Raw TRI Data'!$A:$A,"R")&gt;0,"R",IF(COUNTIFS('Raw TRI Data'!$B:$B,F$1,'Raw TRI Data'!$C:$C,$A7,'Raw TRI Data'!$A:$A,"A")&gt;0,"A","N/A"))</f>
        <v>N/A</v>
      </c>
      <c r="G7" s="123">
        <f t="shared" si="0"/>
        <v>1</v>
      </c>
      <c r="H7" s="123">
        <f t="shared" si="1"/>
        <v>0</v>
      </c>
      <c r="I7" s="124">
        <f t="shared" si="2"/>
        <v>1</v>
      </c>
    </row>
    <row r="8" spans="1:9" x14ac:dyDescent="0.35">
      <c r="A8" s="17" t="s">
        <v>96</v>
      </c>
      <c r="B8" s="17" t="str">
        <f>IF(COUNTIFS('Raw TRI Data'!$B:$B,B$1,'Raw TRI Data'!$C:$C,$A8,'Raw TRI Data'!$A:$A,"R")&gt;0,"R",IF(COUNTIFS('Raw TRI Data'!$B:$B,B$1,'Raw TRI Data'!$C:$C,$A8,'Raw TRI Data'!$A:$A,"A")&gt;0,"A","N/A"))</f>
        <v>R</v>
      </c>
      <c r="C8" s="17" t="str">
        <f>IF(COUNTIFS('Raw TRI Data'!$B:$B,C$1,'Raw TRI Data'!$C:$C,$A8,'Raw TRI Data'!$A:$A,"R")&gt;0,"R",IF(COUNTIFS('Raw TRI Data'!$B:$B,C$1,'Raw TRI Data'!$C:$C,$A8,'Raw TRI Data'!$A:$A,"A")&gt;0,"A","N/A"))</f>
        <v>R</v>
      </c>
      <c r="D8" s="17" t="str">
        <f>IF(COUNTIFS('Raw TRI Data'!$B:$B,D$1,'Raw TRI Data'!$C:$C,$A8,'Raw TRI Data'!$A:$A,"R")&gt;0,"R",IF(COUNTIFS('Raw TRI Data'!$B:$B,D$1,'Raw TRI Data'!$C:$C,$A8,'Raw TRI Data'!$A:$A,"A")&gt;0,"A","N/A"))</f>
        <v>R</v>
      </c>
      <c r="E8" s="17" t="str">
        <f>IF(COUNTIFS('Raw TRI Data'!$B:$B,E$1,'Raw TRI Data'!$C:$C,$A8,'Raw TRI Data'!$A:$A,"R")&gt;0,"R",IF(COUNTIFS('Raw TRI Data'!$B:$B,E$1,'Raw TRI Data'!$C:$C,$A8,'Raw TRI Data'!$A:$A,"A")&gt;0,"A","N/A"))</f>
        <v>R</v>
      </c>
      <c r="F8" s="17" t="str">
        <f>IF(COUNTIFS('Raw TRI Data'!$B:$B,F$1,'Raw TRI Data'!$C:$C,$A8,'Raw TRI Data'!$A:$A,"R")&gt;0,"R",IF(COUNTIFS('Raw TRI Data'!$B:$B,F$1,'Raw TRI Data'!$C:$C,$A8,'Raw TRI Data'!$A:$A,"A")&gt;0,"A","N/A"))</f>
        <v>R</v>
      </c>
      <c r="G8" s="123">
        <f t="shared" si="0"/>
        <v>1</v>
      </c>
      <c r="H8" s="123">
        <f t="shared" si="1"/>
        <v>0</v>
      </c>
      <c r="I8" s="124">
        <f t="shared" si="2"/>
        <v>1</v>
      </c>
    </row>
    <row r="9" spans="1:9" x14ac:dyDescent="0.35">
      <c r="A9" s="17" t="s">
        <v>97</v>
      </c>
      <c r="B9" s="17" t="str">
        <f>IF(COUNTIFS('Raw TRI Data'!$B:$B,B$1,'Raw TRI Data'!$C:$C,$A9,'Raw TRI Data'!$A:$A,"R")&gt;0,"R",IF(COUNTIFS('Raw TRI Data'!$B:$B,B$1,'Raw TRI Data'!$C:$C,$A9,'Raw TRI Data'!$A:$A,"A")&gt;0,"A","N/A"))</f>
        <v>R</v>
      </c>
      <c r="C9" s="17" t="str">
        <f>IF(COUNTIFS('Raw TRI Data'!$B:$B,C$1,'Raw TRI Data'!$C:$C,$A9,'Raw TRI Data'!$A:$A,"R")&gt;0,"R",IF(COUNTIFS('Raw TRI Data'!$B:$B,C$1,'Raw TRI Data'!$C:$C,$A9,'Raw TRI Data'!$A:$A,"A")&gt;0,"A","N/A"))</f>
        <v>R</v>
      </c>
      <c r="D9" s="17" t="str">
        <f>IF(COUNTIFS('Raw TRI Data'!$B:$B,D$1,'Raw TRI Data'!$C:$C,$A9,'Raw TRI Data'!$A:$A,"R")&gt;0,"R",IF(COUNTIFS('Raw TRI Data'!$B:$B,D$1,'Raw TRI Data'!$C:$C,$A9,'Raw TRI Data'!$A:$A,"A")&gt;0,"A","N/A"))</f>
        <v>R</v>
      </c>
      <c r="E9" s="17" t="str">
        <f>IF(COUNTIFS('Raw TRI Data'!$B:$B,E$1,'Raw TRI Data'!$C:$C,$A9,'Raw TRI Data'!$A:$A,"R")&gt;0,"R",IF(COUNTIFS('Raw TRI Data'!$B:$B,E$1,'Raw TRI Data'!$C:$C,$A9,'Raw TRI Data'!$A:$A,"A")&gt;0,"A","N/A"))</f>
        <v>R</v>
      </c>
      <c r="F9" s="17" t="str">
        <f>IF(COUNTIFS('Raw TRI Data'!$B:$B,F$1,'Raw TRI Data'!$C:$C,$A9,'Raw TRI Data'!$A:$A,"R")&gt;0,"R",IF(COUNTIFS('Raw TRI Data'!$B:$B,F$1,'Raw TRI Data'!$C:$C,$A9,'Raw TRI Data'!$A:$A,"A")&gt;0,"A","N/A"))</f>
        <v>R</v>
      </c>
      <c r="G9" s="123">
        <f t="shared" si="0"/>
        <v>1</v>
      </c>
      <c r="H9" s="123">
        <f t="shared" si="1"/>
        <v>0</v>
      </c>
      <c r="I9" s="124">
        <f t="shared" si="2"/>
        <v>1</v>
      </c>
    </row>
    <row r="10" spans="1:9" x14ac:dyDescent="0.35">
      <c r="A10" s="17" t="s">
        <v>98</v>
      </c>
      <c r="B10" s="17" t="str">
        <f>IF(COUNTIFS('Raw TRI Data'!$B:$B,B$1,'Raw TRI Data'!$C:$C,$A10,'Raw TRI Data'!$A:$A,"R")&gt;0,"R",IF(COUNTIFS('Raw TRI Data'!$B:$B,B$1,'Raw TRI Data'!$C:$C,$A10,'Raw TRI Data'!$A:$A,"A")&gt;0,"A","N/A"))</f>
        <v>R</v>
      </c>
      <c r="C10" s="17" t="str">
        <f>IF(COUNTIFS('Raw TRI Data'!$B:$B,C$1,'Raw TRI Data'!$C:$C,$A10,'Raw TRI Data'!$A:$A,"R")&gt;0,"R",IF(COUNTIFS('Raw TRI Data'!$B:$B,C$1,'Raw TRI Data'!$C:$C,$A10,'Raw TRI Data'!$A:$A,"A")&gt;0,"A","N/A"))</f>
        <v>R</v>
      </c>
      <c r="D10" s="17" t="str">
        <f>IF(COUNTIFS('Raw TRI Data'!$B:$B,D$1,'Raw TRI Data'!$C:$C,$A10,'Raw TRI Data'!$A:$A,"R")&gt;0,"R",IF(COUNTIFS('Raw TRI Data'!$B:$B,D$1,'Raw TRI Data'!$C:$C,$A10,'Raw TRI Data'!$A:$A,"A")&gt;0,"A","N/A"))</f>
        <v>R</v>
      </c>
      <c r="E10" s="17" t="str">
        <f>IF(COUNTIFS('Raw TRI Data'!$B:$B,E$1,'Raw TRI Data'!$C:$C,$A10,'Raw TRI Data'!$A:$A,"R")&gt;0,"R",IF(COUNTIFS('Raw TRI Data'!$B:$B,E$1,'Raw TRI Data'!$C:$C,$A10,'Raw TRI Data'!$A:$A,"A")&gt;0,"A","N/A"))</f>
        <v>R</v>
      </c>
      <c r="F10" s="17" t="str">
        <f>IF(COUNTIFS('Raw TRI Data'!$B:$B,F$1,'Raw TRI Data'!$C:$C,$A10,'Raw TRI Data'!$A:$A,"R")&gt;0,"R",IF(COUNTIFS('Raw TRI Data'!$B:$B,F$1,'Raw TRI Data'!$C:$C,$A10,'Raw TRI Data'!$A:$A,"A")&gt;0,"A","N/A"))</f>
        <v>R</v>
      </c>
      <c r="G10" s="123">
        <f t="shared" si="0"/>
        <v>1</v>
      </c>
      <c r="H10" s="123">
        <f t="shared" si="1"/>
        <v>0</v>
      </c>
      <c r="I10" s="124">
        <f t="shared" si="2"/>
        <v>1</v>
      </c>
    </row>
    <row r="11" spans="1:9" x14ac:dyDescent="0.35">
      <c r="A11" s="17" t="s">
        <v>99</v>
      </c>
      <c r="B11" s="17" t="str">
        <f>IF(COUNTIFS('Raw TRI Data'!$B:$B,B$1,'Raw TRI Data'!$C:$C,$A11,'Raw TRI Data'!$A:$A,"R")&gt;0,"R",IF(COUNTIFS('Raw TRI Data'!$B:$B,B$1,'Raw TRI Data'!$C:$C,$A11,'Raw TRI Data'!$A:$A,"A")&gt;0,"A","N/A"))</f>
        <v>R</v>
      </c>
      <c r="C11" s="17" t="str">
        <f>IF(COUNTIFS('Raw TRI Data'!$B:$B,C$1,'Raw TRI Data'!$C:$C,$A11,'Raw TRI Data'!$A:$A,"R")&gt;0,"R",IF(COUNTIFS('Raw TRI Data'!$B:$B,C$1,'Raw TRI Data'!$C:$C,$A11,'Raw TRI Data'!$A:$A,"A")&gt;0,"A","N/A"))</f>
        <v>R</v>
      </c>
      <c r="D11" s="17" t="str">
        <f>IF(COUNTIFS('Raw TRI Data'!$B:$B,D$1,'Raw TRI Data'!$C:$C,$A11,'Raw TRI Data'!$A:$A,"R")&gt;0,"R",IF(COUNTIFS('Raw TRI Data'!$B:$B,D$1,'Raw TRI Data'!$C:$C,$A11,'Raw TRI Data'!$A:$A,"A")&gt;0,"A","N/A"))</f>
        <v>R</v>
      </c>
      <c r="E11" s="17" t="str">
        <f>IF(COUNTIFS('Raw TRI Data'!$B:$B,E$1,'Raw TRI Data'!$C:$C,$A11,'Raw TRI Data'!$A:$A,"R")&gt;0,"R",IF(COUNTIFS('Raw TRI Data'!$B:$B,E$1,'Raw TRI Data'!$C:$C,$A11,'Raw TRI Data'!$A:$A,"A")&gt;0,"A","N/A"))</f>
        <v>R</v>
      </c>
      <c r="F11" s="17" t="str">
        <f>IF(COUNTIFS('Raw TRI Data'!$B:$B,F$1,'Raw TRI Data'!$C:$C,$A11,'Raw TRI Data'!$A:$A,"R")&gt;0,"R",IF(COUNTIFS('Raw TRI Data'!$B:$B,F$1,'Raw TRI Data'!$C:$C,$A11,'Raw TRI Data'!$A:$A,"A")&gt;0,"A","N/A"))</f>
        <v>R</v>
      </c>
      <c r="G11" s="123">
        <f t="shared" si="0"/>
        <v>1</v>
      </c>
      <c r="H11" s="123">
        <f t="shared" si="1"/>
        <v>0</v>
      </c>
      <c r="I11" s="124">
        <f t="shared" si="2"/>
        <v>1</v>
      </c>
    </row>
    <row r="12" spans="1:9" x14ac:dyDescent="0.35">
      <c r="A12" s="17" t="s">
        <v>100</v>
      </c>
      <c r="B12" s="17" t="str">
        <f>IF(COUNTIFS('Raw TRI Data'!$B:$B,B$1,'Raw TRI Data'!$C:$C,$A12,'Raw TRI Data'!$A:$A,"R")&gt;0,"R",IF(COUNTIFS('Raw TRI Data'!$B:$B,B$1,'Raw TRI Data'!$C:$C,$A12,'Raw TRI Data'!$A:$A,"A")&gt;0,"A","N/A"))</f>
        <v>R</v>
      </c>
      <c r="C12" s="17" t="str">
        <f>IF(COUNTIFS('Raw TRI Data'!$B:$B,C$1,'Raw TRI Data'!$C:$C,$A12,'Raw TRI Data'!$A:$A,"R")&gt;0,"R",IF(COUNTIFS('Raw TRI Data'!$B:$B,C$1,'Raw TRI Data'!$C:$C,$A12,'Raw TRI Data'!$A:$A,"A")&gt;0,"A","N/A"))</f>
        <v>R</v>
      </c>
      <c r="D12" s="17" t="str">
        <f>IF(COUNTIFS('Raw TRI Data'!$B:$B,D$1,'Raw TRI Data'!$C:$C,$A12,'Raw TRI Data'!$A:$A,"R")&gt;0,"R",IF(COUNTIFS('Raw TRI Data'!$B:$B,D$1,'Raw TRI Data'!$C:$C,$A12,'Raw TRI Data'!$A:$A,"A")&gt;0,"A","N/A"))</f>
        <v>R</v>
      </c>
      <c r="E12" s="17" t="str">
        <f>IF(COUNTIFS('Raw TRI Data'!$B:$B,E$1,'Raw TRI Data'!$C:$C,$A12,'Raw TRI Data'!$A:$A,"R")&gt;0,"R",IF(COUNTIFS('Raw TRI Data'!$B:$B,E$1,'Raw TRI Data'!$C:$C,$A12,'Raw TRI Data'!$A:$A,"A")&gt;0,"A","N/A"))</f>
        <v>R</v>
      </c>
      <c r="F12" s="17" t="str">
        <f>IF(COUNTIFS('Raw TRI Data'!$B:$B,F$1,'Raw TRI Data'!$C:$C,$A12,'Raw TRI Data'!$A:$A,"R")&gt;0,"R",IF(COUNTIFS('Raw TRI Data'!$B:$B,F$1,'Raw TRI Data'!$C:$C,$A12,'Raw TRI Data'!$A:$A,"A")&gt;0,"A","N/A"))</f>
        <v>R</v>
      </c>
      <c r="G12" s="123">
        <f t="shared" si="0"/>
        <v>1</v>
      </c>
      <c r="H12" s="123">
        <f t="shared" si="1"/>
        <v>0</v>
      </c>
      <c r="I12" s="124">
        <f t="shared" si="2"/>
        <v>1</v>
      </c>
    </row>
    <row r="13" spans="1:9" x14ac:dyDescent="0.35">
      <c r="A13" s="17" t="s">
        <v>101</v>
      </c>
      <c r="B13" s="17" t="str">
        <f>IF(COUNTIFS('Raw TRI Data'!$B:$B,B$1,'Raw TRI Data'!$C:$C,$A13,'Raw TRI Data'!$A:$A,"R")&gt;0,"R",IF(COUNTIFS('Raw TRI Data'!$B:$B,B$1,'Raw TRI Data'!$C:$C,$A13,'Raw TRI Data'!$A:$A,"A")&gt;0,"A","N/A"))</f>
        <v>R</v>
      </c>
      <c r="C13" s="17" t="str">
        <f>IF(COUNTIFS('Raw TRI Data'!$B:$B,C$1,'Raw TRI Data'!$C:$C,$A13,'Raw TRI Data'!$A:$A,"R")&gt;0,"R",IF(COUNTIFS('Raw TRI Data'!$B:$B,C$1,'Raw TRI Data'!$C:$C,$A13,'Raw TRI Data'!$A:$A,"A")&gt;0,"A","N/A"))</f>
        <v>R</v>
      </c>
      <c r="D13" s="17" t="str">
        <f>IF(COUNTIFS('Raw TRI Data'!$B:$B,D$1,'Raw TRI Data'!$C:$C,$A13,'Raw TRI Data'!$A:$A,"R")&gt;0,"R",IF(COUNTIFS('Raw TRI Data'!$B:$B,D$1,'Raw TRI Data'!$C:$C,$A13,'Raw TRI Data'!$A:$A,"A")&gt;0,"A","N/A"))</f>
        <v>R</v>
      </c>
      <c r="E13" s="17" t="str">
        <f>IF(COUNTIFS('Raw TRI Data'!$B:$B,E$1,'Raw TRI Data'!$C:$C,$A13,'Raw TRI Data'!$A:$A,"R")&gt;0,"R",IF(COUNTIFS('Raw TRI Data'!$B:$B,E$1,'Raw TRI Data'!$C:$C,$A13,'Raw TRI Data'!$A:$A,"A")&gt;0,"A","N/A"))</f>
        <v>R</v>
      </c>
      <c r="F13" s="17" t="str">
        <f>IF(COUNTIFS('Raw TRI Data'!$B:$B,F$1,'Raw TRI Data'!$C:$C,$A13,'Raw TRI Data'!$A:$A,"R")&gt;0,"R",IF(COUNTIFS('Raw TRI Data'!$B:$B,F$1,'Raw TRI Data'!$C:$C,$A13,'Raw TRI Data'!$A:$A,"A")&gt;0,"A","N/A"))</f>
        <v>R</v>
      </c>
      <c r="G13" s="123">
        <f t="shared" si="0"/>
        <v>1</v>
      </c>
      <c r="H13" s="123">
        <f t="shared" si="1"/>
        <v>0</v>
      </c>
      <c r="I13" s="124">
        <f t="shared" si="2"/>
        <v>1</v>
      </c>
    </row>
    <row r="14" spans="1:9" x14ac:dyDescent="0.35">
      <c r="A14" s="17" t="s">
        <v>114</v>
      </c>
      <c r="B14" s="17" t="str">
        <f>IF(COUNTIFS('Raw TRI Data'!$B:$B,B$1,'Raw TRI Data'!$C:$C,$A14,'Raw TRI Data'!$A:$A,"R")&gt;0,"R",IF(COUNTIFS('Raw TRI Data'!$B:$B,B$1,'Raw TRI Data'!$C:$C,$A14,'Raw TRI Data'!$A:$A,"A")&gt;0,"A","N/A"))</f>
        <v>R</v>
      </c>
      <c r="C14" s="17" t="str">
        <f>IF(COUNTIFS('Raw TRI Data'!$B:$B,C$1,'Raw TRI Data'!$C:$C,$A14,'Raw TRI Data'!$A:$A,"R")&gt;0,"R",IF(COUNTIFS('Raw TRI Data'!$B:$B,C$1,'Raw TRI Data'!$C:$C,$A14,'Raw TRI Data'!$A:$A,"A")&gt;0,"A","N/A"))</f>
        <v>R</v>
      </c>
      <c r="D14" s="17" t="str">
        <f>IF(COUNTIFS('Raw TRI Data'!$B:$B,D$1,'Raw TRI Data'!$C:$C,$A14,'Raw TRI Data'!$A:$A,"R")&gt;0,"R",IF(COUNTIFS('Raw TRI Data'!$B:$B,D$1,'Raw TRI Data'!$C:$C,$A14,'Raw TRI Data'!$A:$A,"A")&gt;0,"A","N/A"))</f>
        <v>N/A</v>
      </c>
      <c r="E14" s="17" t="str">
        <f>IF(COUNTIFS('Raw TRI Data'!$B:$B,E$1,'Raw TRI Data'!$C:$C,$A14,'Raw TRI Data'!$A:$A,"R")&gt;0,"R",IF(COUNTIFS('Raw TRI Data'!$B:$B,E$1,'Raw TRI Data'!$C:$C,$A14,'Raw TRI Data'!$A:$A,"A")&gt;0,"A","N/A"))</f>
        <v>N/A</v>
      </c>
      <c r="F14" s="17" t="str">
        <f>IF(COUNTIFS('Raw TRI Data'!$B:$B,F$1,'Raw TRI Data'!$C:$C,$A14,'Raw TRI Data'!$A:$A,"R")&gt;0,"R",IF(COUNTIFS('Raw TRI Data'!$B:$B,F$1,'Raw TRI Data'!$C:$C,$A14,'Raw TRI Data'!$A:$A,"A")&gt;0,"A","N/A"))</f>
        <v>N/A</v>
      </c>
      <c r="G14" s="123">
        <f t="shared" si="0"/>
        <v>1</v>
      </c>
      <c r="H14" s="123">
        <f t="shared" si="1"/>
        <v>0</v>
      </c>
      <c r="I14" s="124">
        <f t="shared" si="2"/>
        <v>1</v>
      </c>
    </row>
    <row r="15" spans="1:9" x14ac:dyDescent="0.35">
      <c r="A15" s="17" t="s">
        <v>115</v>
      </c>
      <c r="B15" s="17" t="str">
        <f>IF(COUNTIFS('Raw TRI Data'!$B:$B,B$1,'Raw TRI Data'!$C:$C,$A15,'Raw TRI Data'!$A:$A,"R")&gt;0,"R",IF(COUNTIFS('Raw TRI Data'!$B:$B,B$1,'Raw TRI Data'!$C:$C,$A15,'Raw TRI Data'!$A:$A,"A")&gt;0,"A","N/A"))</f>
        <v>R</v>
      </c>
      <c r="C15" s="17" t="str">
        <f>IF(COUNTIFS('Raw TRI Data'!$B:$B,C$1,'Raw TRI Data'!$C:$C,$A15,'Raw TRI Data'!$A:$A,"R")&gt;0,"R",IF(COUNTIFS('Raw TRI Data'!$B:$B,C$1,'Raw TRI Data'!$C:$C,$A15,'Raw TRI Data'!$A:$A,"A")&gt;0,"A","N/A"))</f>
        <v>R</v>
      </c>
      <c r="D15" s="17" t="str">
        <f>IF(COUNTIFS('Raw TRI Data'!$B:$B,D$1,'Raw TRI Data'!$C:$C,$A15,'Raw TRI Data'!$A:$A,"R")&gt;0,"R",IF(COUNTIFS('Raw TRI Data'!$B:$B,D$1,'Raw TRI Data'!$C:$C,$A15,'Raw TRI Data'!$A:$A,"A")&gt;0,"A","N/A"))</f>
        <v>R</v>
      </c>
      <c r="E15" s="17" t="str">
        <f>IF(COUNTIFS('Raw TRI Data'!$B:$B,E$1,'Raw TRI Data'!$C:$C,$A15,'Raw TRI Data'!$A:$A,"R")&gt;0,"R",IF(COUNTIFS('Raw TRI Data'!$B:$B,E$1,'Raw TRI Data'!$C:$C,$A15,'Raw TRI Data'!$A:$A,"A")&gt;0,"A","N/A"))</f>
        <v>R</v>
      </c>
      <c r="F15" s="17" t="str">
        <f>IF(COUNTIFS('Raw TRI Data'!$B:$B,F$1,'Raw TRI Data'!$C:$C,$A15,'Raw TRI Data'!$A:$A,"R")&gt;0,"R",IF(COUNTIFS('Raw TRI Data'!$B:$B,F$1,'Raw TRI Data'!$C:$C,$A15,'Raw TRI Data'!$A:$A,"A")&gt;0,"A","N/A"))</f>
        <v>R</v>
      </c>
      <c r="G15" s="123">
        <f t="shared" si="0"/>
        <v>1</v>
      </c>
      <c r="H15" s="123">
        <f t="shared" si="1"/>
        <v>0</v>
      </c>
      <c r="I15" s="124">
        <f t="shared" si="2"/>
        <v>1</v>
      </c>
    </row>
    <row r="16" spans="1:9" x14ac:dyDescent="0.35">
      <c r="A16" s="17" t="s">
        <v>102</v>
      </c>
      <c r="B16" s="17" t="str">
        <f>IF(COUNTIFS('Raw TRI Data'!$B:$B,B$1,'Raw TRI Data'!$C:$C,$A16,'Raw TRI Data'!$A:$A,"R")&gt;0,"R",IF(COUNTIFS('Raw TRI Data'!$B:$B,B$1,'Raw TRI Data'!$C:$C,$A16,'Raw TRI Data'!$A:$A,"A")&gt;0,"A","N/A"))</f>
        <v>R</v>
      </c>
      <c r="C16" s="17" t="str">
        <f>IF(COUNTIFS('Raw TRI Data'!$B:$B,C$1,'Raw TRI Data'!$C:$C,$A16,'Raw TRI Data'!$A:$A,"R")&gt;0,"R",IF(COUNTIFS('Raw TRI Data'!$B:$B,C$1,'Raw TRI Data'!$C:$C,$A16,'Raw TRI Data'!$A:$A,"A")&gt;0,"A","N/A"))</f>
        <v>R</v>
      </c>
      <c r="D16" s="17" t="str">
        <f>IF(COUNTIFS('Raw TRI Data'!$B:$B,D$1,'Raw TRI Data'!$C:$C,$A16,'Raw TRI Data'!$A:$A,"R")&gt;0,"R",IF(COUNTIFS('Raw TRI Data'!$B:$B,D$1,'Raw TRI Data'!$C:$C,$A16,'Raw TRI Data'!$A:$A,"A")&gt;0,"A","N/A"))</f>
        <v>R</v>
      </c>
      <c r="E16" s="17" t="str">
        <f>IF(COUNTIFS('Raw TRI Data'!$B:$B,E$1,'Raw TRI Data'!$C:$C,$A16,'Raw TRI Data'!$A:$A,"R")&gt;0,"R",IF(COUNTIFS('Raw TRI Data'!$B:$B,E$1,'Raw TRI Data'!$C:$C,$A16,'Raw TRI Data'!$A:$A,"A")&gt;0,"A","N/A"))</f>
        <v>R</v>
      </c>
      <c r="F16" s="17" t="str">
        <f>IF(COUNTIFS('Raw TRI Data'!$B:$B,F$1,'Raw TRI Data'!$C:$C,$A16,'Raw TRI Data'!$A:$A,"R")&gt;0,"R",IF(COUNTIFS('Raw TRI Data'!$B:$B,F$1,'Raw TRI Data'!$C:$C,$A16,'Raw TRI Data'!$A:$A,"A")&gt;0,"A","N/A"))</f>
        <v>R</v>
      </c>
      <c r="G16" s="123">
        <f t="shared" si="0"/>
        <v>1</v>
      </c>
      <c r="H16" s="123">
        <f t="shared" si="1"/>
        <v>0</v>
      </c>
      <c r="I16" s="124">
        <f t="shared" si="2"/>
        <v>1</v>
      </c>
    </row>
    <row r="17" spans="1:9" x14ac:dyDescent="0.35">
      <c r="A17" s="17" t="s">
        <v>104</v>
      </c>
      <c r="B17" s="17" t="str">
        <f>IF(COUNTIFS('Raw TRI Data'!$B:$B,B$1,'Raw TRI Data'!$C:$C,$A17,'Raw TRI Data'!$A:$A,"R")&gt;0,"R",IF(COUNTIFS('Raw TRI Data'!$B:$B,B$1,'Raw TRI Data'!$C:$C,$A17,'Raw TRI Data'!$A:$A,"A")&gt;0,"A","N/A"))</f>
        <v>R</v>
      </c>
      <c r="C17" s="17" t="str">
        <f>IF(COUNTIFS('Raw TRI Data'!$B:$B,C$1,'Raw TRI Data'!$C:$C,$A17,'Raw TRI Data'!$A:$A,"R")&gt;0,"R",IF(COUNTIFS('Raw TRI Data'!$B:$B,C$1,'Raw TRI Data'!$C:$C,$A17,'Raw TRI Data'!$A:$A,"A")&gt;0,"A","N/A"))</f>
        <v>R</v>
      </c>
      <c r="D17" s="17" t="str">
        <f>IF(COUNTIFS('Raw TRI Data'!$B:$B,D$1,'Raw TRI Data'!$C:$C,$A17,'Raw TRI Data'!$A:$A,"R")&gt;0,"R",IF(COUNTIFS('Raw TRI Data'!$B:$B,D$1,'Raw TRI Data'!$C:$C,$A17,'Raw TRI Data'!$A:$A,"A")&gt;0,"A","N/A"))</f>
        <v>R</v>
      </c>
      <c r="E17" s="17" t="str">
        <f>IF(COUNTIFS('Raw TRI Data'!$B:$B,E$1,'Raw TRI Data'!$C:$C,$A17,'Raw TRI Data'!$A:$A,"R")&gt;0,"R",IF(COUNTIFS('Raw TRI Data'!$B:$B,E$1,'Raw TRI Data'!$C:$C,$A17,'Raw TRI Data'!$A:$A,"A")&gt;0,"A","N/A"))</f>
        <v>R</v>
      </c>
      <c r="F17" s="17" t="str">
        <f>IF(COUNTIFS('Raw TRI Data'!$B:$B,F$1,'Raw TRI Data'!$C:$C,$A17,'Raw TRI Data'!$A:$A,"R")&gt;0,"R",IF(COUNTIFS('Raw TRI Data'!$B:$B,F$1,'Raw TRI Data'!$C:$C,$A17,'Raw TRI Data'!$A:$A,"A")&gt;0,"A","N/A"))</f>
        <v>R</v>
      </c>
      <c r="G17" s="123">
        <f t="shared" si="0"/>
        <v>1</v>
      </c>
      <c r="H17" s="123">
        <f t="shared" si="1"/>
        <v>0</v>
      </c>
      <c r="I17" s="124">
        <f t="shared" si="2"/>
        <v>1</v>
      </c>
    </row>
    <row r="18" spans="1:9" x14ac:dyDescent="0.35">
      <c r="A18" s="17" t="s">
        <v>110</v>
      </c>
      <c r="B18" s="17" t="str">
        <f>IF(COUNTIFS('Raw TRI Data'!$B:$B,B$1,'Raw TRI Data'!$C:$C,$A18,'Raw TRI Data'!$A:$A,"R")&gt;0,"R",IF(COUNTIFS('Raw TRI Data'!$B:$B,B$1,'Raw TRI Data'!$C:$C,$A18,'Raw TRI Data'!$A:$A,"A")&gt;0,"A","N/A"))</f>
        <v>R</v>
      </c>
      <c r="C18" s="17" t="str">
        <f>IF(COUNTIFS('Raw TRI Data'!$B:$B,C$1,'Raw TRI Data'!$C:$C,$A18,'Raw TRI Data'!$A:$A,"R")&gt;0,"R",IF(COUNTIFS('Raw TRI Data'!$B:$B,C$1,'Raw TRI Data'!$C:$C,$A18,'Raw TRI Data'!$A:$A,"A")&gt;0,"A","N/A"))</f>
        <v>R</v>
      </c>
      <c r="D18" s="17" t="str">
        <f>IF(COUNTIFS('Raw TRI Data'!$B:$B,D$1,'Raw TRI Data'!$C:$C,$A18,'Raw TRI Data'!$A:$A,"R")&gt;0,"R",IF(COUNTIFS('Raw TRI Data'!$B:$B,D$1,'Raw TRI Data'!$C:$C,$A18,'Raw TRI Data'!$A:$A,"A")&gt;0,"A","N/A"))</f>
        <v>R</v>
      </c>
      <c r="E18" s="17" t="str">
        <f>IF(COUNTIFS('Raw TRI Data'!$B:$B,E$1,'Raw TRI Data'!$C:$C,$A18,'Raw TRI Data'!$A:$A,"R")&gt;0,"R",IF(COUNTIFS('Raw TRI Data'!$B:$B,E$1,'Raw TRI Data'!$C:$C,$A18,'Raw TRI Data'!$A:$A,"A")&gt;0,"A","N/A"))</f>
        <v>N/A</v>
      </c>
      <c r="F18" s="17" t="str">
        <f>IF(COUNTIFS('Raw TRI Data'!$B:$B,F$1,'Raw TRI Data'!$C:$C,$A18,'Raw TRI Data'!$A:$A,"R")&gt;0,"R",IF(COUNTIFS('Raw TRI Data'!$B:$B,F$1,'Raw TRI Data'!$C:$C,$A18,'Raw TRI Data'!$A:$A,"A")&gt;0,"A","N/A"))</f>
        <v>N/A</v>
      </c>
      <c r="G18" s="123">
        <f t="shared" si="0"/>
        <v>1</v>
      </c>
      <c r="H18" s="123">
        <f t="shared" si="1"/>
        <v>0</v>
      </c>
      <c r="I18" s="124">
        <f t="shared" si="2"/>
        <v>1</v>
      </c>
    </row>
    <row r="19" spans="1:9" x14ac:dyDescent="0.35">
      <c r="A19" s="17" t="s">
        <v>116</v>
      </c>
      <c r="B19" s="17" t="str">
        <f>IF(COUNTIFS('Raw TRI Data'!$B:$B,B$1,'Raw TRI Data'!$C:$C,$A19,'Raw TRI Data'!$A:$A,"R")&gt;0,"R",IF(COUNTIFS('Raw TRI Data'!$B:$B,B$1,'Raw TRI Data'!$C:$C,$A19,'Raw TRI Data'!$A:$A,"A")&gt;0,"A","N/A"))</f>
        <v>R</v>
      </c>
      <c r="C19" s="17" t="str">
        <f>IF(COUNTIFS('Raw TRI Data'!$B:$B,C$1,'Raw TRI Data'!$C:$C,$A19,'Raw TRI Data'!$A:$A,"R")&gt;0,"R",IF(COUNTIFS('Raw TRI Data'!$B:$B,C$1,'Raw TRI Data'!$C:$C,$A19,'Raw TRI Data'!$A:$A,"A")&gt;0,"A","N/A"))</f>
        <v>R</v>
      </c>
      <c r="D19" s="17" t="str">
        <f>IF(COUNTIFS('Raw TRI Data'!$B:$B,D$1,'Raw TRI Data'!$C:$C,$A19,'Raw TRI Data'!$A:$A,"R")&gt;0,"R",IF(COUNTIFS('Raw TRI Data'!$B:$B,D$1,'Raw TRI Data'!$C:$C,$A19,'Raw TRI Data'!$A:$A,"A")&gt;0,"A","N/A"))</f>
        <v>R</v>
      </c>
      <c r="E19" s="17" t="str">
        <f>IF(COUNTIFS('Raw TRI Data'!$B:$B,E$1,'Raw TRI Data'!$C:$C,$A19,'Raw TRI Data'!$A:$A,"R")&gt;0,"R",IF(COUNTIFS('Raw TRI Data'!$B:$B,E$1,'Raw TRI Data'!$C:$C,$A19,'Raw TRI Data'!$A:$A,"A")&gt;0,"A","N/A"))</f>
        <v>R</v>
      </c>
      <c r="F19" s="17" t="str">
        <f>IF(COUNTIFS('Raw TRI Data'!$B:$B,F$1,'Raw TRI Data'!$C:$C,$A19,'Raw TRI Data'!$A:$A,"R")&gt;0,"R",IF(COUNTIFS('Raw TRI Data'!$B:$B,F$1,'Raw TRI Data'!$C:$C,$A19,'Raw TRI Data'!$A:$A,"A")&gt;0,"A","N/A"))</f>
        <v>R</v>
      </c>
      <c r="G19" s="123">
        <f t="shared" si="0"/>
        <v>1</v>
      </c>
      <c r="H19" s="123">
        <f t="shared" si="1"/>
        <v>0</v>
      </c>
      <c r="I19" s="124">
        <f t="shared" si="2"/>
        <v>1</v>
      </c>
    </row>
    <row r="20" spans="1:9" x14ac:dyDescent="0.35">
      <c r="A20" s="17" t="s">
        <v>105</v>
      </c>
      <c r="B20" s="17" t="str">
        <f>IF(COUNTIFS('Raw TRI Data'!$B:$B,B$1,'Raw TRI Data'!$C:$C,$A20,'Raw TRI Data'!$A:$A,"R")&gt;0,"R",IF(COUNTIFS('Raw TRI Data'!$B:$B,B$1,'Raw TRI Data'!$C:$C,$A20,'Raw TRI Data'!$A:$A,"A")&gt;0,"A","N/A"))</f>
        <v>R</v>
      </c>
      <c r="C20" s="17" t="str">
        <f>IF(COUNTIFS('Raw TRI Data'!$B:$B,C$1,'Raw TRI Data'!$C:$C,$A20,'Raw TRI Data'!$A:$A,"R")&gt;0,"R",IF(COUNTIFS('Raw TRI Data'!$B:$B,C$1,'Raw TRI Data'!$C:$C,$A20,'Raw TRI Data'!$A:$A,"A")&gt;0,"A","N/A"))</f>
        <v>R</v>
      </c>
      <c r="D20" s="17" t="str">
        <f>IF(COUNTIFS('Raw TRI Data'!$B:$B,D$1,'Raw TRI Data'!$C:$C,$A20,'Raw TRI Data'!$A:$A,"R")&gt;0,"R",IF(COUNTIFS('Raw TRI Data'!$B:$B,D$1,'Raw TRI Data'!$C:$C,$A20,'Raw TRI Data'!$A:$A,"A")&gt;0,"A","N/A"))</f>
        <v>R</v>
      </c>
      <c r="E20" s="17" t="str">
        <f>IF(COUNTIFS('Raw TRI Data'!$B:$B,E$1,'Raw TRI Data'!$C:$C,$A20,'Raw TRI Data'!$A:$A,"R")&gt;0,"R",IF(COUNTIFS('Raw TRI Data'!$B:$B,E$1,'Raw TRI Data'!$C:$C,$A20,'Raw TRI Data'!$A:$A,"A")&gt;0,"A","N/A"))</f>
        <v>R</v>
      </c>
      <c r="F20" s="17" t="str">
        <f>IF(COUNTIFS('Raw TRI Data'!$B:$B,F$1,'Raw TRI Data'!$C:$C,$A20,'Raw TRI Data'!$A:$A,"R")&gt;0,"R",IF(COUNTIFS('Raw TRI Data'!$B:$B,F$1,'Raw TRI Data'!$C:$C,$A20,'Raw TRI Data'!$A:$A,"A")&gt;0,"A","N/A"))</f>
        <v>R</v>
      </c>
      <c r="G20" s="123">
        <f t="shared" si="0"/>
        <v>1</v>
      </c>
      <c r="H20" s="123">
        <f t="shared" si="1"/>
        <v>0</v>
      </c>
      <c r="I20" s="124">
        <f t="shared" si="2"/>
        <v>1</v>
      </c>
    </row>
    <row r="21" spans="1:9" x14ac:dyDescent="0.35">
      <c r="A21" s="17" t="s">
        <v>106</v>
      </c>
      <c r="B21" s="17" t="str">
        <f>IF(COUNTIFS('Raw TRI Data'!$B:$B,B$1,'Raw TRI Data'!$C:$C,$A21,'Raw TRI Data'!$A:$A,"R")&gt;0,"R",IF(COUNTIFS('Raw TRI Data'!$B:$B,B$1,'Raw TRI Data'!$C:$C,$A21,'Raw TRI Data'!$A:$A,"A")&gt;0,"A","N/A"))</f>
        <v>R</v>
      </c>
      <c r="C21" s="17" t="str">
        <f>IF(COUNTIFS('Raw TRI Data'!$B:$B,C$1,'Raw TRI Data'!$C:$C,$A21,'Raw TRI Data'!$A:$A,"R")&gt;0,"R",IF(COUNTIFS('Raw TRI Data'!$B:$B,C$1,'Raw TRI Data'!$C:$C,$A21,'Raw TRI Data'!$A:$A,"A")&gt;0,"A","N/A"))</f>
        <v>R</v>
      </c>
      <c r="D21" s="17" t="str">
        <f>IF(COUNTIFS('Raw TRI Data'!$B:$B,D$1,'Raw TRI Data'!$C:$C,$A21,'Raw TRI Data'!$A:$A,"R")&gt;0,"R",IF(COUNTIFS('Raw TRI Data'!$B:$B,D$1,'Raw TRI Data'!$C:$C,$A21,'Raw TRI Data'!$A:$A,"A")&gt;0,"A","N/A"))</f>
        <v>R</v>
      </c>
      <c r="E21" s="17" t="str">
        <f>IF(COUNTIFS('Raw TRI Data'!$B:$B,E$1,'Raw TRI Data'!$C:$C,$A21,'Raw TRI Data'!$A:$A,"R")&gt;0,"R",IF(COUNTIFS('Raw TRI Data'!$B:$B,E$1,'Raw TRI Data'!$C:$C,$A21,'Raw TRI Data'!$A:$A,"A")&gt;0,"A","N/A"))</f>
        <v>R</v>
      </c>
      <c r="F21" s="17" t="str">
        <f>IF(COUNTIFS('Raw TRI Data'!$B:$B,F$1,'Raw TRI Data'!$C:$C,$A21,'Raw TRI Data'!$A:$A,"R")&gt;0,"R",IF(COUNTIFS('Raw TRI Data'!$B:$B,F$1,'Raw TRI Data'!$C:$C,$A21,'Raw TRI Data'!$A:$A,"A")&gt;0,"A","N/A"))</f>
        <v>R</v>
      </c>
      <c r="G21" s="123">
        <f t="shared" si="0"/>
        <v>1</v>
      </c>
      <c r="H21" s="123">
        <f t="shared" si="1"/>
        <v>0</v>
      </c>
      <c r="I21" s="124">
        <f t="shared" si="2"/>
        <v>1</v>
      </c>
    </row>
    <row r="22" spans="1:9" x14ac:dyDescent="0.35">
      <c r="A22" s="17" t="s">
        <v>93</v>
      </c>
      <c r="B22" s="17" t="str">
        <f>IF(COUNTIFS('Raw TRI Data'!$B:$B,B$1,'Raw TRI Data'!$C:$C,$A22,'Raw TRI Data'!$A:$A,"R")&gt;0,"R",IF(COUNTIFS('Raw TRI Data'!$B:$B,B$1,'Raw TRI Data'!$C:$C,$A22,'Raw TRI Data'!$A:$A,"A")&gt;0,"A","N/A"))</f>
        <v>R</v>
      </c>
      <c r="C22" s="17" t="str">
        <f>IF(COUNTIFS('Raw TRI Data'!$B:$B,C$1,'Raw TRI Data'!$C:$C,$A22,'Raw TRI Data'!$A:$A,"R")&gt;0,"R",IF(COUNTIFS('Raw TRI Data'!$B:$B,C$1,'Raw TRI Data'!$C:$C,$A22,'Raw TRI Data'!$A:$A,"A")&gt;0,"A","N/A"))</f>
        <v>R</v>
      </c>
      <c r="D22" s="17" t="str">
        <f>IF(COUNTIFS('Raw TRI Data'!$B:$B,D$1,'Raw TRI Data'!$C:$C,$A22,'Raw TRI Data'!$A:$A,"R")&gt;0,"R",IF(COUNTIFS('Raw TRI Data'!$B:$B,D$1,'Raw TRI Data'!$C:$C,$A22,'Raw TRI Data'!$A:$A,"A")&gt;0,"A","N/A"))</f>
        <v>R</v>
      </c>
      <c r="E22" s="17" t="str">
        <f>IF(COUNTIFS('Raw TRI Data'!$B:$B,E$1,'Raw TRI Data'!$C:$C,$A22,'Raw TRI Data'!$A:$A,"R")&gt;0,"R",IF(COUNTIFS('Raw TRI Data'!$B:$B,E$1,'Raw TRI Data'!$C:$C,$A22,'Raw TRI Data'!$A:$A,"A")&gt;0,"A","N/A"))</f>
        <v>R</v>
      </c>
      <c r="F22" s="17" t="str">
        <f>IF(COUNTIFS('Raw TRI Data'!$B:$B,F$1,'Raw TRI Data'!$C:$C,$A22,'Raw TRI Data'!$A:$A,"R")&gt;0,"R",IF(COUNTIFS('Raw TRI Data'!$B:$B,F$1,'Raw TRI Data'!$C:$C,$A22,'Raw TRI Data'!$A:$A,"A")&gt;0,"A","N/A"))</f>
        <v>R</v>
      </c>
      <c r="G22" s="123">
        <f t="shared" si="0"/>
        <v>1</v>
      </c>
      <c r="H22" s="123">
        <f t="shared" si="1"/>
        <v>0</v>
      </c>
      <c r="I22" s="124">
        <f t="shared" si="2"/>
        <v>1</v>
      </c>
    </row>
    <row r="23" spans="1:9" x14ac:dyDescent="0.35">
      <c r="A23" s="17" t="s">
        <v>107</v>
      </c>
      <c r="B23" s="17" t="str">
        <f>IF(COUNTIFS('Raw TRI Data'!$B:$B,B$1,'Raw TRI Data'!$C:$C,$A23,'Raw TRI Data'!$A:$A,"R")&gt;0,"R",IF(COUNTIFS('Raw TRI Data'!$B:$B,B$1,'Raw TRI Data'!$C:$C,$A23,'Raw TRI Data'!$A:$A,"A")&gt;0,"A","N/A"))</f>
        <v>R</v>
      </c>
      <c r="C23" s="17" t="str">
        <f>IF(COUNTIFS('Raw TRI Data'!$B:$B,C$1,'Raw TRI Data'!$C:$C,$A23,'Raw TRI Data'!$A:$A,"R")&gt;0,"R",IF(COUNTIFS('Raw TRI Data'!$B:$B,C$1,'Raw TRI Data'!$C:$C,$A23,'Raw TRI Data'!$A:$A,"A")&gt;0,"A","N/A"))</f>
        <v>R</v>
      </c>
      <c r="D23" s="17" t="str">
        <f>IF(COUNTIFS('Raw TRI Data'!$B:$B,D$1,'Raw TRI Data'!$C:$C,$A23,'Raw TRI Data'!$A:$A,"R")&gt;0,"R",IF(COUNTIFS('Raw TRI Data'!$B:$B,D$1,'Raw TRI Data'!$C:$C,$A23,'Raw TRI Data'!$A:$A,"A")&gt;0,"A","N/A"))</f>
        <v>R</v>
      </c>
      <c r="E23" s="17" t="str">
        <f>IF(COUNTIFS('Raw TRI Data'!$B:$B,E$1,'Raw TRI Data'!$C:$C,$A23,'Raw TRI Data'!$A:$A,"R")&gt;0,"R",IF(COUNTIFS('Raw TRI Data'!$B:$B,E$1,'Raw TRI Data'!$C:$C,$A23,'Raw TRI Data'!$A:$A,"A")&gt;0,"A","N/A"))</f>
        <v>R</v>
      </c>
      <c r="F23" s="17" t="str">
        <f>IF(COUNTIFS('Raw TRI Data'!$B:$B,F$1,'Raw TRI Data'!$C:$C,$A23,'Raw TRI Data'!$A:$A,"R")&gt;0,"R",IF(COUNTIFS('Raw TRI Data'!$B:$B,F$1,'Raw TRI Data'!$C:$C,$A23,'Raw TRI Data'!$A:$A,"A")&gt;0,"A","N/A"))</f>
        <v>R</v>
      </c>
      <c r="G23" s="123">
        <f t="shared" si="0"/>
        <v>1</v>
      </c>
      <c r="H23" s="123">
        <f t="shared" si="1"/>
        <v>0</v>
      </c>
      <c r="I23" s="124">
        <f t="shared" si="2"/>
        <v>1</v>
      </c>
    </row>
    <row r="24" spans="1:9" x14ac:dyDescent="0.35">
      <c r="A24" s="17" t="s">
        <v>117</v>
      </c>
      <c r="B24" s="17" t="str">
        <f>IF(COUNTIFS('Raw TRI Data'!$B:$B,B$1,'Raw TRI Data'!$C:$C,$A24,'Raw TRI Data'!$A:$A,"R")&gt;0,"R",IF(COUNTIFS('Raw TRI Data'!$B:$B,B$1,'Raw TRI Data'!$C:$C,$A24,'Raw TRI Data'!$A:$A,"A")&gt;0,"A","N/A"))</f>
        <v>N/A</v>
      </c>
      <c r="C24" s="17" t="str">
        <f>IF(COUNTIFS('Raw TRI Data'!$B:$B,C$1,'Raw TRI Data'!$C:$C,$A24,'Raw TRI Data'!$A:$A,"R")&gt;0,"R",IF(COUNTIFS('Raw TRI Data'!$B:$B,C$1,'Raw TRI Data'!$C:$C,$A24,'Raw TRI Data'!$A:$A,"A")&gt;0,"A","N/A"))</f>
        <v>N/A</v>
      </c>
      <c r="D24" s="17" t="str">
        <f>IF(COUNTIFS('Raw TRI Data'!$B:$B,D$1,'Raw TRI Data'!$C:$C,$A24,'Raw TRI Data'!$A:$A,"R")&gt;0,"R",IF(COUNTIFS('Raw TRI Data'!$B:$B,D$1,'Raw TRI Data'!$C:$C,$A24,'Raw TRI Data'!$A:$A,"A")&gt;0,"A","N/A"))</f>
        <v>R</v>
      </c>
      <c r="E24" s="17" t="str">
        <f>IF(COUNTIFS('Raw TRI Data'!$B:$B,E$1,'Raw TRI Data'!$C:$C,$A24,'Raw TRI Data'!$A:$A,"R")&gt;0,"R",IF(COUNTIFS('Raw TRI Data'!$B:$B,E$1,'Raw TRI Data'!$C:$C,$A24,'Raw TRI Data'!$A:$A,"A")&gt;0,"A","N/A"))</f>
        <v>N/A</v>
      </c>
      <c r="F24" s="17" t="str">
        <f>IF(COUNTIFS('Raw TRI Data'!$B:$B,F$1,'Raw TRI Data'!$C:$C,$A24,'Raw TRI Data'!$A:$A,"R")&gt;0,"R",IF(COUNTIFS('Raw TRI Data'!$B:$B,F$1,'Raw TRI Data'!$C:$C,$A24,'Raw TRI Data'!$A:$A,"A")&gt;0,"A","N/A"))</f>
        <v>N/A</v>
      </c>
      <c r="G24" s="123">
        <f t="shared" si="0"/>
        <v>1</v>
      </c>
      <c r="H24" s="123">
        <f t="shared" si="1"/>
        <v>0</v>
      </c>
      <c r="I24" s="124">
        <f t="shared" si="2"/>
        <v>1</v>
      </c>
    </row>
    <row r="25" spans="1:9" x14ac:dyDescent="0.35">
      <c r="A25" s="17" t="s">
        <v>108</v>
      </c>
      <c r="B25" s="17" t="str">
        <f>IF(COUNTIFS('Raw TRI Data'!$B:$B,B$1,'Raw TRI Data'!$C:$C,$A25,'Raw TRI Data'!$A:$A,"R")&gt;0,"R",IF(COUNTIFS('Raw TRI Data'!$B:$B,B$1,'Raw TRI Data'!$C:$C,$A25,'Raw TRI Data'!$A:$A,"A")&gt;0,"A","N/A"))</f>
        <v>N/A</v>
      </c>
      <c r="C25" s="17" t="str">
        <f>IF(COUNTIFS('Raw TRI Data'!$B:$B,C$1,'Raw TRI Data'!$C:$C,$A25,'Raw TRI Data'!$A:$A,"R")&gt;0,"R",IF(COUNTIFS('Raw TRI Data'!$B:$B,C$1,'Raw TRI Data'!$C:$C,$A25,'Raw TRI Data'!$A:$A,"A")&gt;0,"A","N/A"))</f>
        <v>N/A</v>
      </c>
      <c r="D25" s="17" t="str">
        <f>IF(COUNTIFS('Raw TRI Data'!$B:$B,D$1,'Raw TRI Data'!$C:$C,$A25,'Raw TRI Data'!$A:$A,"R")&gt;0,"R",IF(COUNTIFS('Raw TRI Data'!$B:$B,D$1,'Raw TRI Data'!$C:$C,$A25,'Raw TRI Data'!$A:$A,"A")&gt;0,"A","N/A"))</f>
        <v>R</v>
      </c>
      <c r="E25" s="17" t="str">
        <f>IF(COUNTIFS('Raw TRI Data'!$B:$B,E$1,'Raw TRI Data'!$C:$C,$A25,'Raw TRI Data'!$A:$A,"R")&gt;0,"R",IF(COUNTIFS('Raw TRI Data'!$B:$B,E$1,'Raw TRI Data'!$C:$C,$A25,'Raw TRI Data'!$A:$A,"A")&gt;0,"A","N/A"))</f>
        <v>R</v>
      </c>
      <c r="F25" s="17" t="str">
        <f>IF(COUNTIFS('Raw TRI Data'!$B:$B,F$1,'Raw TRI Data'!$C:$C,$A25,'Raw TRI Data'!$A:$A,"R")&gt;0,"R",IF(COUNTIFS('Raw TRI Data'!$B:$B,F$1,'Raw TRI Data'!$C:$C,$A25,'Raw TRI Data'!$A:$A,"A")&gt;0,"A","N/A"))</f>
        <v>R</v>
      </c>
      <c r="G25" s="123">
        <f t="shared" si="0"/>
        <v>1</v>
      </c>
      <c r="H25" s="123">
        <f t="shared" si="1"/>
        <v>0</v>
      </c>
      <c r="I25" s="124">
        <f t="shared" si="2"/>
        <v>1</v>
      </c>
    </row>
    <row r="26" spans="1:9" x14ac:dyDescent="0.35">
      <c r="A26" s="17" t="s">
        <v>111</v>
      </c>
      <c r="B26" s="17" t="str">
        <f>IF(COUNTIFS('Raw TRI Data'!$B:$B,B$1,'Raw TRI Data'!$C:$C,$A26,'Raw TRI Data'!$A:$A,"R")&gt;0,"R",IF(COUNTIFS('Raw TRI Data'!$B:$B,B$1,'Raw TRI Data'!$C:$C,$A26,'Raw TRI Data'!$A:$A,"A")&gt;0,"A","N/A"))</f>
        <v>N/A</v>
      </c>
      <c r="C26" s="17" t="str">
        <f>IF(COUNTIFS('Raw TRI Data'!$B:$B,C$1,'Raw TRI Data'!$C:$C,$A26,'Raw TRI Data'!$A:$A,"R")&gt;0,"R",IF(COUNTIFS('Raw TRI Data'!$B:$B,C$1,'Raw TRI Data'!$C:$C,$A26,'Raw TRI Data'!$A:$A,"A")&gt;0,"A","N/A"))</f>
        <v>N/A</v>
      </c>
      <c r="D26" s="17" t="str">
        <f>IF(COUNTIFS('Raw TRI Data'!$B:$B,D$1,'Raw TRI Data'!$C:$C,$A26,'Raw TRI Data'!$A:$A,"R")&gt;0,"R",IF(COUNTIFS('Raw TRI Data'!$B:$B,D$1,'Raw TRI Data'!$C:$C,$A26,'Raw TRI Data'!$A:$A,"A")&gt;0,"A","N/A"))</f>
        <v>N/A</v>
      </c>
      <c r="E26" s="17" t="str">
        <f>IF(COUNTIFS('Raw TRI Data'!$B:$B,E$1,'Raw TRI Data'!$C:$C,$A26,'Raw TRI Data'!$A:$A,"R")&gt;0,"R",IF(COUNTIFS('Raw TRI Data'!$B:$B,E$1,'Raw TRI Data'!$C:$C,$A26,'Raw TRI Data'!$A:$A,"A")&gt;0,"A","N/A"))</f>
        <v>R</v>
      </c>
      <c r="F26" s="17" t="str">
        <f>IF(COUNTIFS('Raw TRI Data'!$B:$B,F$1,'Raw TRI Data'!$C:$C,$A26,'Raw TRI Data'!$A:$A,"R")&gt;0,"R",IF(COUNTIFS('Raw TRI Data'!$B:$B,F$1,'Raw TRI Data'!$C:$C,$A26,'Raw TRI Data'!$A:$A,"A")&gt;0,"A","N/A"))</f>
        <v>R</v>
      </c>
      <c r="G26" s="123">
        <f t="shared" si="0"/>
        <v>1</v>
      </c>
      <c r="H26" s="123">
        <f t="shared" si="1"/>
        <v>0</v>
      </c>
      <c r="I26" s="124">
        <f t="shared" si="2"/>
        <v>1</v>
      </c>
    </row>
    <row r="27" spans="1:9" x14ac:dyDescent="0.35">
      <c r="A27" s="17" t="s">
        <v>109</v>
      </c>
      <c r="B27" s="17" t="str">
        <f>IF(COUNTIFS('Raw TRI Data'!$B:$B,B$1,'Raw TRI Data'!$C:$C,$A27,'Raw TRI Data'!$A:$A,"R")&gt;0,"R",IF(COUNTIFS('Raw TRI Data'!$B:$B,B$1,'Raw TRI Data'!$C:$C,$A27,'Raw TRI Data'!$A:$A,"A")&gt;0,"A","N/A"))</f>
        <v>N/A</v>
      </c>
      <c r="C27" s="17" t="str">
        <f>IF(COUNTIFS('Raw TRI Data'!$B:$B,C$1,'Raw TRI Data'!$C:$C,$A27,'Raw TRI Data'!$A:$A,"R")&gt;0,"R",IF(COUNTIFS('Raw TRI Data'!$B:$B,C$1,'Raw TRI Data'!$C:$C,$A27,'Raw TRI Data'!$A:$A,"A")&gt;0,"A","N/A"))</f>
        <v>N/A</v>
      </c>
      <c r="D27" s="17" t="str">
        <f>IF(COUNTIFS('Raw TRI Data'!$B:$B,D$1,'Raw TRI Data'!$C:$C,$A27,'Raw TRI Data'!$A:$A,"R")&gt;0,"R",IF(COUNTIFS('Raw TRI Data'!$B:$B,D$1,'Raw TRI Data'!$C:$C,$A27,'Raw TRI Data'!$A:$A,"A")&gt;0,"A","N/A"))</f>
        <v>N/A</v>
      </c>
      <c r="E27" s="17" t="str">
        <f>IF(COUNTIFS('Raw TRI Data'!$B:$B,E$1,'Raw TRI Data'!$C:$C,$A27,'Raw TRI Data'!$A:$A,"R")&gt;0,"R",IF(COUNTIFS('Raw TRI Data'!$B:$B,E$1,'Raw TRI Data'!$C:$C,$A27,'Raw TRI Data'!$A:$A,"A")&gt;0,"A","N/A"))</f>
        <v>N/A</v>
      </c>
      <c r="F27" s="17" t="str">
        <f>IF(COUNTIFS('Raw TRI Data'!$B:$B,F$1,'Raw TRI Data'!$C:$C,$A27,'Raw TRI Data'!$A:$A,"R")&gt;0,"R",IF(COUNTIFS('Raw TRI Data'!$B:$B,F$1,'Raw TRI Data'!$C:$C,$A27,'Raw TRI Data'!$A:$A,"A")&gt;0,"A","N/A"))</f>
        <v>A</v>
      </c>
      <c r="G27" s="123">
        <f t="shared" si="0"/>
        <v>0</v>
      </c>
      <c r="H27" s="123">
        <f t="shared" si="1"/>
        <v>1</v>
      </c>
      <c r="I27" s="124">
        <f t="shared" si="2"/>
        <v>1</v>
      </c>
    </row>
    <row r="80" spans="7:9" x14ac:dyDescent="0.35">
      <c r="G80" s="123"/>
      <c r="H80" s="123"/>
      <c r="I80" s="124"/>
    </row>
    <row r="81" spans="1:9" x14ac:dyDescent="0.35">
      <c r="A81" s="17"/>
      <c r="G81" s="123"/>
      <c r="H81" s="123"/>
      <c r="I81" s="124"/>
    </row>
    <row r="82" spans="1:9" x14ac:dyDescent="0.35">
      <c r="A82" s="17"/>
      <c r="G82" s="123"/>
      <c r="H82" s="123"/>
      <c r="I82" s="124"/>
    </row>
    <row r="83" spans="1:9" x14ac:dyDescent="0.35">
      <c r="A83" s="17"/>
      <c r="G83" s="123"/>
      <c r="H83" s="123"/>
      <c r="I83" s="124"/>
    </row>
    <row r="84" spans="1:9" x14ac:dyDescent="0.35">
      <c r="A84" s="17"/>
      <c r="G84" s="123"/>
      <c r="H84" s="123"/>
      <c r="I84" s="124"/>
    </row>
    <row r="85" spans="1:9" x14ac:dyDescent="0.35">
      <c r="A85" s="17"/>
      <c r="G85" s="123"/>
      <c r="H85" s="123"/>
      <c r="I85" s="124"/>
    </row>
    <row r="86" spans="1:9" x14ac:dyDescent="0.35">
      <c r="A86" s="17"/>
      <c r="G86" s="123"/>
      <c r="H86" s="123"/>
      <c r="I86" s="124"/>
    </row>
    <row r="87" spans="1:9" x14ac:dyDescent="0.35">
      <c r="A87" s="17"/>
      <c r="G87" s="123"/>
      <c r="H87" s="123"/>
      <c r="I87" s="124"/>
    </row>
    <row r="88" spans="1:9" x14ac:dyDescent="0.35">
      <c r="A88" s="17"/>
      <c r="G88" s="123"/>
      <c r="H88" s="123"/>
      <c r="I88" s="124"/>
    </row>
    <row r="89" spans="1:9" x14ac:dyDescent="0.35">
      <c r="A89" s="17"/>
      <c r="G89" s="123"/>
      <c r="H89" s="123"/>
      <c r="I89" s="124"/>
    </row>
    <row r="90" spans="1:9" x14ac:dyDescent="0.35">
      <c r="A90" s="17"/>
      <c r="G90" s="123"/>
      <c r="H90" s="123"/>
      <c r="I90" s="124"/>
    </row>
    <row r="91" spans="1:9" x14ac:dyDescent="0.35">
      <c r="A91" s="17"/>
      <c r="G91" s="123"/>
      <c r="H91" s="123"/>
      <c r="I91" s="124"/>
    </row>
    <row r="92" spans="1:9" x14ac:dyDescent="0.35">
      <c r="A92" s="17"/>
      <c r="G92" s="123"/>
      <c r="H92" s="123"/>
      <c r="I92" s="124"/>
    </row>
    <row r="93" spans="1:9" x14ac:dyDescent="0.35">
      <c r="A93" s="17"/>
      <c r="G93" s="123"/>
      <c r="H93" s="123"/>
      <c r="I93" s="124"/>
    </row>
    <row r="94" spans="1:9" x14ac:dyDescent="0.35">
      <c r="A94" s="17"/>
      <c r="G94" s="123"/>
      <c r="H94" s="123"/>
      <c r="I94" s="124"/>
    </row>
    <row r="95" spans="1:9" x14ac:dyDescent="0.35">
      <c r="A95" s="17"/>
      <c r="G95" s="123"/>
      <c r="H95" s="123"/>
      <c r="I95" s="124"/>
    </row>
    <row r="96" spans="1:9" x14ac:dyDescent="0.35">
      <c r="A96" s="17"/>
      <c r="G96" s="123"/>
      <c r="H96" s="123"/>
      <c r="I96" s="124"/>
    </row>
    <row r="97" spans="1:9" x14ac:dyDescent="0.35">
      <c r="A97" s="17"/>
      <c r="G97" s="123"/>
      <c r="H97" s="123"/>
      <c r="I97" s="124"/>
    </row>
    <row r="98" spans="1:9" x14ac:dyDescent="0.35">
      <c r="A98" s="17"/>
      <c r="G98" s="123"/>
      <c r="H98" s="123"/>
      <c r="I98" s="124"/>
    </row>
    <row r="99" spans="1:9" x14ac:dyDescent="0.35">
      <c r="A99" s="17"/>
      <c r="G99" s="123"/>
      <c r="H99" s="123"/>
      <c r="I99" s="124"/>
    </row>
    <row r="100" spans="1:9" x14ac:dyDescent="0.35">
      <c r="A100" s="17"/>
      <c r="G100" s="123"/>
      <c r="H100" s="123"/>
      <c r="I100" s="124"/>
    </row>
    <row r="101" spans="1:9" x14ac:dyDescent="0.35">
      <c r="A101" s="17"/>
      <c r="G101" s="123"/>
      <c r="H101" s="123"/>
      <c r="I101" s="124"/>
    </row>
    <row r="102" spans="1:9" x14ac:dyDescent="0.35">
      <c r="A102" s="17"/>
      <c r="G102" s="123"/>
      <c r="H102" s="123"/>
      <c r="I102" s="124"/>
    </row>
    <row r="103" spans="1:9" x14ac:dyDescent="0.35">
      <c r="A103" s="17"/>
      <c r="G103" s="123"/>
      <c r="H103" s="123"/>
      <c r="I103" s="124"/>
    </row>
    <row r="104" spans="1:9" x14ac:dyDescent="0.35">
      <c r="A104" s="17"/>
      <c r="G104" s="123"/>
      <c r="H104" s="123"/>
      <c r="I104" s="124"/>
    </row>
    <row r="105" spans="1:9" x14ac:dyDescent="0.35">
      <c r="A105" s="17"/>
      <c r="G105" s="123"/>
      <c r="H105" s="123"/>
      <c r="I105" s="124"/>
    </row>
    <row r="106" spans="1:9" x14ac:dyDescent="0.35">
      <c r="A106" s="17"/>
      <c r="G106" s="123"/>
      <c r="H106" s="123"/>
      <c r="I106" s="124"/>
    </row>
    <row r="107" spans="1:9" x14ac:dyDescent="0.35">
      <c r="A107" s="17"/>
      <c r="G107" s="123"/>
      <c r="H107" s="123"/>
      <c r="I107" s="124"/>
    </row>
    <row r="108" spans="1:9" x14ac:dyDescent="0.35">
      <c r="A108" s="17"/>
      <c r="G108" s="123"/>
      <c r="H108" s="123"/>
      <c r="I108" s="124"/>
    </row>
    <row r="109" spans="1:9" x14ac:dyDescent="0.35">
      <c r="A109" s="17"/>
      <c r="G109" s="123"/>
      <c r="H109" s="123"/>
      <c r="I109" s="124"/>
    </row>
    <row r="110" spans="1:9" x14ac:dyDescent="0.35">
      <c r="A110" s="17"/>
      <c r="G110" s="123"/>
      <c r="H110" s="123"/>
      <c r="I110" s="124"/>
    </row>
    <row r="111" spans="1:9" x14ac:dyDescent="0.35">
      <c r="A111" s="17"/>
      <c r="G111" s="123"/>
      <c r="H111" s="123"/>
      <c r="I111" s="124"/>
    </row>
    <row r="112" spans="1:9" x14ac:dyDescent="0.35">
      <c r="A112" s="17"/>
      <c r="G112" s="123"/>
      <c r="H112" s="123"/>
      <c r="I112" s="124"/>
    </row>
    <row r="113" spans="1:9" x14ac:dyDescent="0.35">
      <c r="A113" s="17"/>
      <c r="G113" s="123"/>
      <c r="H113" s="123"/>
      <c r="I113" s="124"/>
    </row>
    <row r="114" spans="1:9" x14ac:dyDescent="0.35">
      <c r="A114" s="17"/>
      <c r="G114" s="123"/>
      <c r="H114" s="123"/>
      <c r="I114" s="124"/>
    </row>
    <row r="115" spans="1:9" x14ac:dyDescent="0.35">
      <c r="A115" s="17"/>
      <c r="G115" s="123"/>
      <c r="H115" s="123"/>
      <c r="I115" s="124"/>
    </row>
    <row r="116" spans="1:9" x14ac:dyDescent="0.35">
      <c r="A116" s="17"/>
      <c r="G116" s="123"/>
      <c r="H116" s="123"/>
      <c r="I116" s="124"/>
    </row>
    <row r="117" spans="1:9" x14ac:dyDescent="0.35">
      <c r="A117" s="17"/>
      <c r="G117" s="123"/>
      <c r="H117" s="123"/>
      <c r="I117" s="124"/>
    </row>
    <row r="118" spans="1:9" x14ac:dyDescent="0.35">
      <c r="A118" s="17"/>
      <c r="G118" s="123"/>
      <c r="H118" s="123"/>
      <c r="I118" s="124"/>
    </row>
    <row r="119" spans="1:9" x14ac:dyDescent="0.35">
      <c r="A119" s="17"/>
      <c r="G119" s="123"/>
      <c r="H119" s="123"/>
      <c r="I119" s="124"/>
    </row>
    <row r="120" spans="1:9" x14ac:dyDescent="0.35">
      <c r="A120" s="17"/>
      <c r="G120" s="123"/>
      <c r="H120" s="123"/>
      <c r="I120" s="124"/>
    </row>
    <row r="121" spans="1:9" x14ac:dyDescent="0.35">
      <c r="A121" s="17"/>
      <c r="G121" s="123"/>
      <c r="H121" s="123"/>
      <c r="I121" s="124"/>
    </row>
    <row r="122" spans="1:9" x14ac:dyDescent="0.35">
      <c r="A122" s="17"/>
      <c r="G122" s="123"/>
      <c r="H122" s="123"/>
      <c r="I122" s="124"/>
    </row>
    <row r="123" spans="1:9" x14ac:dyDescent="0.35">
      <c r="A123" s="17"/>
      <c r="G123" s="123"/>
      <c r="H123" s="123"/>
      <c r="I123" s="124"/>
    </row>
    <row r="124" spans="1:9" x14ac:dyDescent="0.35">
      <c r="A124" s="17"/>
      <c r="G124" s="123"/>
      <c r="H124" s="123"/>
      <c r="I124" s="124"/>
    </row>
    <row r="125" spans="1:9" x14ac:dyDescent="0.35">
      <c r="A125" s="17"/>
      <c r="G125" s="123"/>
      <c r="H125" s="123"/>
      <c r="I125" s="124"/>
    </row>
    <row r="126" spans="1:9" x14ac:dyDescent="0.35">
      <c r="A126" s="17"/>
      <c r="G126" s="123"/>
      <c r="H126" s="123"/>
      <c r="I126" s="124"/>
    </row>
    <row r="127" spans="1:9" x14ac:dyDescent="0.35">
      <c r="A127" s="17"/>
      <c r="G127" s="123"/>
      <c r="H127" s="123"/>
      <c r="I127" s="124"/>
    </row>
    <row r="128" spans="1:9" x14ac:dyDescent="0.35">
      <c r="A128" s="17"/>
      <c r="G128" s="123"/>
      <c r="H128" s="123"/>
      <c r="I128" s="124"/>
    </row>
    <row r="129" spans="1:9" x14ac:dyDescent="0.35">
      <c r="A129" s="17"/>
      <c r="G129" s="123"/>
      <c r="H129" s="123"/>
      <c r="I129" s="124"/>
    </row>
    <row r="130" spans="1:9" x14ac:dyDescent="0.35">
      <c r="A130" s="17"/>
      <c r="G130" s="123"/>
      <c r="H130" s="123"/>
      <c r="I130" s="124"/>
    </row>
    <row r="131" spans="1:9" x14ac:dyDescent="0.35">
      <c r="A131" s="17"/>
      <c r="G131" s="123"/>
      <c r="H131" s="123"/>
      <c r="I131" s="124"/>
    </row>
    <row r="132" spans="1:9" x14ac:dyDescent="0.35">
      <c r="A132" s="17"/>
      <c r="G132" s="123"/>
      <c r="H132" s="123"/>
      <c r="I132" s="124"/>
    </row>
    <row r="133" spans="1:9" x14ac:dyDescent="0.35">
      <c r="A133" s="17"/>
      <c r="G133" s="123"/>
      <c r="H133" s="123"/>
      <c r="I133" s="124"/>
    </row>
    <row r="134" spans="1:9" x14ac:dyDescent="0.35">
      <c r="A134" s="17"/>
      <c r="G134" s="123"/>
      <c r="H134" s="123"/>
      <c r="I134" s="124"/>
    </row>
    <row r="135" spans="1:9" x14ac:dyDescent="0.35">
      <c r="A135" s="17"/>
      <c r="G135" s="123"/>
      <c r="H135" s="123"/>
      <c r="I135" s="124"/>
    </row>
    <row r="136" spans="1:9" x14ac:dyDescent="0.35">
      <c r="A136" s="17"/>
      <c r="G136" s="123"/>
      <c r="H136" s="123"/>
      <c r="I136" s="124"/>
    </row>
    <row r="137" spans="1:9" x14ac:dyDescent="0.35">
      <c r="A137" s="17"/>
      <c r="G137" s="123"/>
      <c r="H137" s="123"/>
      <c r="I137" s="124"/>
    </row>
    <row r="138" spans="1:9" x14ac:dyDescent="0.35">
      <c r="A138" s="17"/>
      <c r="G138" s="123"/>
      <c r="H138" s="123"/>
      <c r="I138" s="124"/>
    </row>
    <row r="139" spans="1:9" x14ac:dyDescent="0.35">
      <c r="A139" s="17"/>
      <c r="G139" s="123"/>
      <c r="H139" s="123"/>
      <c r="I139" s="124"/>
    </row>
    <row r="140" spans="1:9" x14ac:dyDescent="0.35">
      <c r="A140" s="17"/>
      <c r="G140" s="123"/>
      <c r="H140" s="123"/>
      <c r="I140" s="124"/>
    </row>
    <row r="141" spans="1:9" x14ac:dyDescent="0.35">
      <c r="A141" s="17"/>
      <c r="G141" s="123"/>
      <c r="H141" s="123"/>
      <c r="I141" s="124"/>
    </row>
    <row r="142" spans="1:9" x14ac:dyDescent="0.35">
      <c r="A142" s="17"/>
      <c r="G142" s="123"/>
      <c r="H142" s="123"/>
      <c r="I142" s="124"/>
    </row>
    <row r="143" spans="1:9" x14ac:dyDescent="0.35">
      <c r="A143" s="17"/>
      <c r="G143" s="123"/>
      <c r="H143" s="123"/>
      <c r="I143" s="124"/>
    </row>
    <row r="144" spans="1:9" x14ac:dyDescent="0.35">
      <c r="A144" s="17"/>
      <c r="G144" s="123"/>
      <c r="H144" s="123"/>
      <c r="I144" s="124"/>
    </row>
    <row r="145" spans="1:9" x14ac:dyDescent="0.35">
      <c r="A145" s="17"/>
      <c r="G145" s="123"/>
      <c r="H145" s="123"/>
      <c r="I145" s="124"/>
    </row>
    <row r="146" spans="1:9" x14ac:dyDescent="0.35">
      <c r="A146" s="17"/>
      <c r="G146" s="123"/>
      <c r="H146" s="123"/>
      <c r="I146" s="124"/>
    </row>
    <row r="147" spans="1:9" x14ac:dyDescent="0.35">
      <c r="A147" s="17"/>
      <c r="G147" s="123"/>
      <c r="H147" s="123"/>
      <c r="I147" s="124"/>
    </row>
    <row r="148" spans="1:9" x14ac:dyDescent="0.35">
      <c r="A148" s="17"/>
      <c r="G148" s="123"/>
      <c r="H148" s="123"/>
      <c r="I148" s="124"/>
    </row>
    <row r="149" spans="1:9" x14ac:dyDescent="0.35">
      <c r="A149" s="17"/>
      <c r="G149" s="123"/>
      <c r="H149" s="123"/>
      <c r="I149" s="124"/>
    </row>
    <row r="150" spans="1:9" x14ac:dyDescent="0.35">
      <c r="A150" s="17"/>
      <c r="G150" s="123"/>
      <c r="H150" s="123"/>
      <c r="I150" s="124"/>
    </row>
    <row r="151" spans="1:9" x14ac:dyDescent="0.35">
      <c r="A151" s="17"/>
      <c r="G151" s="123"/>
      <c r="H151" s="123"/>
      <c r="I151" s="124"/>
    </row>
    <row r="152" spans="1:9" x14ac:dyDescent="0.35">
      <c r="A152" s="17"/>
      <c r="G152" s="123"/>
      <c r="H152" s="123"/>
      <c r="I152" s="124"/>
    </row>
    <row r="153" spans="1:9" x14ac:dyDescent="0.35">
      <c r="A153" s="17"/>
      <c r="G153" s="123"/>
      <c r="H153" s="123"/>
      <c r="I153" s="124"/>
    </row>
    <row r="154" spans="1:9" x14ac:dyDescent="0.35">
      <c r="A154" s="17"/>
      <c r="G154" s="123"/>
      <c r="H154" s="123"/>
      <c r="I154" s="124"/>
    </row>
    <row r="155" spans="1:9" x14ac:dyDescent="0.35">
      <c r="A155" s="17"/>
      <c r="G155" s="123"/>
      <c r="H155" s="123"/>
      <c r="I155" s="124"/>
    </row>
    <row r="156" spans="1:9" x14ac:dyDescent="0.35">
      <c r="A156" s="17"/>
      <c r="G156" s="123"/>
      <c r="H156" s="123"/>
      <c r="I156" s="124"/>
    </row>
    <row r="157" spans="1:9" x14ac:dyDescent="0.35">
      <c r="A157" s="17"/>
      <c r="G157" s="123"/>
      <c r="H157" s="123"/>
      <c r="I157" s="124"/>
    </row>
    <row r="158" spans="1:9" x14ac:dyDescent="0.35">
      <c r="A158" s="17"/>
      <c r="G158" s="123"/>
      <c r="H158" s="123"/>
      <c r="I158" s="124"/>
    </row>
    <row r="159" spans="1:9" x14ac:dyDescent="0.35">
      <c r="A159" s="17"/>
      <c r="G159" s="123"/>
      <c r="H159" s="123"/>
      <c r="I159" s="124"/>
    </row>
    <row r="160" spans="1:9" x14ac:dyDescent="0.35">
      <c r="A160" s="17"/>
      <c r="G160" s="123"/>
      <c r="H160" s="123"/>
      <c r="I160" s="124"/>
    </row>
    <row r="161" spans="1:9" x14ac:dyDescent="0.35">
      <c r="A161" s="17"/>
      <c r="G161" s="123"/>
      <c r="H161" s="123"/>
      <c r="I161" s="124"/>
    </row>
    <row r="162" spans="1:9" x14ac:dyDescent="0.35">
      <c r="A162" s="17"/>
      <c r="G162" s="123"/>
      <c r="H162" s="123"/>
      <c r="I162" s="124"/>
    </row>
    <row r="163" spans="1:9" x14ac:dyDescent="0.35">
      <c r="A163" s="17"/>
      <c r="G163" s="123"/>
      <c r="H163" s="123"/>
      <c r="I163" s="124"/>
    </row>
    <row r="164" spans="1:9" x14ac:dyDescent="0.35">
      <c r="A164" s="17"/>
      <c r="G164" s="123"/>
      <c r="H164" s="123"/>
      <c r="I164" s="124"/>
    </row>
    <row r="165" spans="1:9" x14ac:dyDescent="0.35">
      <c r="A165" s="17"/>
      <c r="G165" s="123"/>
      <c r="H165" s="123"/>
      <c r="I165" s="124"/>
    </row>
    <row r="166" spans="1:9" x14ac:dyDescent="0.35">
      <c r="A166" s="17"/>
      <c r="G166" s="123"/>
      <c r="H166" s="123"/>
      <c r="I166" s="124"/>
    </row>
    <row r="167" spans="1:9" x14ac:dyDescent="0.35">
      <c r="A167" s="17"/>
      <c r="G167" s="123"/>
      <c r="H167" s="123"/>
      <c r="I167" s="124"/>
    </row>
    <row r="168" spans="1:9" x14ac:dyDescent="0.35">
      <c r="A168" s="17"/>
      <c r="G168" s="123"/>
      <c r="H168" s="123"/>
      <c r="I168" s="124"/>
    </row>
    <row r="169" spans="1:9" x14ac:dyDescent="0.35">
      <c r="A169" s="17"/>
      <c r="G169" s="123"/>
      <c r="H169" s="123"/>
      <c r="I169" s="124"/>
    </row>
    <row r="170" spans="1:9" x14ac:dyDescent="0.35">
      <c r="A170" s="17"/>
      <c r="G170" s="123"/>
      <c r="H170" s="123"/>
      <c r="I170" s="124"/>
    </row>
    <row r="171" spans="1:9" x14ac:dyDescent="0.35">
      <c r="A171" s="17"/>
      <c r="G171" s="123"/>
      <c r="H171" s="123"/>
      <c r="I171" s="124"/>
    </row>
    <row r="172" spans="1:9" x14ac:dyDescent="0.35">
      <c r="A172" s="17"/>
      <c r="G172" s="123"/>
      <c r="H172" s="123"/>
      <c r="I172" s="124"/>
    </row>
    <row r="173" spans="1:9" x14ac:dyDescent="0.35">
      <c r="A173" s="17"/>
      <c r="G173" s="123"/>
      <c r="H173" s="123"/>
      <c r="I173" s="124"/>
    </row>
    <row r="174" spans="1:9" x14ac:dyDescent="0.35">
      <c r="A174" s="17"/>
      <c r="G174" s="123"/>
      <c r="H174" s="123"/>
      <c r="I174" s="124"/>
    </row>
    <row r="175" spans="1:9" x14ac:dyDescent="0.35">
      <c r="A175" s="17"/>
      <c r="G175" s="123"/>
      <c r="H175" s="123"/>
      <c r="I175" s="124"/>
    </row>
    <row r="176" spans="1:9" x14ac:dyDescent="0.35">
      <c r="A176" s="17"/>
      <c r="G176" s="123"/>
      <c r="H176" s="123"/>
      <c r="I176" s="124"/>
    </row>
    <row r="177" spans="1:9" x14ac:dyDescent="0.35">
      <c r="A177" s="17"/>
      <c r="G177" s="123"/>
      <c r="H177" s="123"/>
      <c r="I177" s="124"/>
    </row>
    <row r="178" spans="1:9" x14ac:dyDescent="0.35">
      <c r="A178" s="17"/>
      <c r="G178" s="123"/>
      <c r="H178" s="123"/>
      <c r="I178" s="124"/>
    </row>
    <row r="179" spans="1:9" x14ac:dyDescent="0.35">
      <c r="A179" s="17"/>
      <c r="G179" s="123"/>
      <c r="H179" s="123"/>
      <c r="I179" s="124"/>
    </row>
    <row r="180" spans="1:9" x14ac:dyDescent="0.35">
      <c r="A180" s="17"/>
      <c r="G180" s="123"/>
      <c r="H180" s="123"/>
      <c r="I180" s="124"/>
    </row>
    <row r="181" spans="1:9" x14ac:dyDescent="0.35">
      <c r="A181" s="17"/>
      <c r="G181" s="123"/>
      <c r="H181" s="123"/>
      <c r="I181" s="124"/>
    </row>
    <row r="182" spans="1:9" x14ac:dyDescent="0.35">
      <c r="A182" s="17"/>
      <c r="G182" s="123"/>
      <c r="H182" s="123"/>
      <c r="I182" s="124"/>
    </row>
    <row r="183" spans="1:9" x14ac:dyDescent="0.35">
      <c r="A183" s="17"/>
      <c r="G183" s="123"/>
      <c r="H183" s="123"/>
      <c r="I183" s="124"/>
    </row>
    <row r="184" spans="1:9" x14ac:dyDescent="0.35">
      <c r="A184" s="17"/>
      <c r="G184" s="123"/>
      <c r="H184" s="123"/>
      <c r="I184" s="124"/>
    </row>
    <row r="185" spans="1:9" x14ac:dyDescent="0.35">
      <c r="A185" s="17"/>
      <c r="G185" s="123"/>
      <c r="H185" s="123"/>
      <c r="I185" s="124"/>
    </row>
    <row r="186" spans="1:9" x14ac:dyDescent="0.35">
      <c r="A186" s="17"/>
      <c r="G186" s="123"/>
      <c r="H186" s="123"/>
      <c r="I186" s="124"/>
    </row>
    <row r="187" spans="1:9" x14ac:dyDescent="0.35">
      <c r="A187" s="17"/>
      <c r="G187" s="123"/>
      <c r="H187" s="123"/>
      <c r="I187" s="124"/>
    </row>
    <row r="188" spans="1:9" x14ac:dyDescent="0.35">
      <c r="A188" s="17"/>
      <c r="G188" s="123"/>
      <c r="H188" s="123"/>
      <c r="I188" s="124"/>
    </row>
    <row r="189" spans="1:9" x14ac:dyDescent="0.35">
      <c r="A189" s="17"/>
      <c r="G189" s="123"/>
      <c r="H189" s="123"/>
      <c r="I189" s="124"/>
    </row>
    <row r="190" spans="1:9" x14ac:dyDescent="0.35">
      <c r="A190" s="17"/>
      <c r="G190" s="123"/>
      <c r="H190" s="123"/>
      <c r="I190" s="124"/>
    </row>
    <row r="191" spans="1:9" x14ac:dyDescent="0.35">
      <c r="A191" s="17"/>
      <c r="G191" s="123"/>
      <c r="H191" s="123"/>
      <c r="I191" s="124"/>
    </row>
    <row r="192" spans="1:9" x14ac:dyDescent="0.35">
      <c r="A192" s="17"/>
      <c r="G192" s="123"/>
      <c r="H192" s="123"/>
      <c r="I192" s="124"/>
    </row>
    <row r="193" spans="1:9" x14ac:dyDescent="0.35">
      <c r="A193" s="17"/>
      <c r="G193" s="123"/>
      <c r="H193" s="123"/>
      <c r="I193" s="124"/>
    </row>
    <row r="194" spans="1:9" x14ac:dyDescent="0.35">
      <c r="A194" s="17"/>
      <c r="G194" s="123"/>
      <c r="H194" s="123"/>
      <c r="I194" s="124"/>
    </row>
    <row r="195" spans="1:9" x14ac:dyDescent="0.35">
      <c r="A195" s="17"/>
      <c r="G195" s="123"/>
      <c r="H195" s="123"/>
      <c r="I195" s="124"/>
    </row>
    <row r="196" spans="1:9" x14ac:dyDescent="0.35">
      <c r="A196" s="17"/>
      <c r="G196" s="123"/>
      <c r="H196" s="123"/>
      <c r="I196" s="124"/>
    </row>
    <row r="197" spans="1:9" x14ac:dyDescent="0.35">
      <c r="A197" s="17"/>
      <c r="G197" s="123"/>
      <c r="H197" s="123"/>
      <c r="I197" s="124"/>
    </row>
    <row r="198" spans="1:9" x14ac:dyDescent="0.35">
      <c r="A198" s="17"/>
      <c r="G198" s="123"/>
      <c r="H198" s="123"/>
      <c r="I198" s="124"/>
    </row>
    <row r="199" spans="1:9" x14ac:dyDescent="0.35">
      <c r="A199" s="17"/>
      <c r="G199" s="123"/>
      <c r="H199" s="123"/>
      <c r="I199" s="124"/>
    </row>
    <row r="200" spans="1:9" x14ac:dyDescent="0.35">
      <c r="A200" s="17"/>
      <c r="G200" s="123"/>
      <c r="H200" s="123"/>
      <c r="I200" s="124"/>
    </row>
    <row r="201" spans="1:9" x14ac:dyDescent="0.35">
      <c r="A201" s="17"/>
      <c r="G201" s="123"/>
      <c r="H201" s="123"/>
      <c r="I201" s="124"/>
    </row>
    <row r="202" spans="1:9" x14ac:dyDescent="0.35">
      <c r="A202" s="17"/>
      <c r="G202" s="123"/>
      <c r="H202" s="123"/>
      <c r="I202" s="124"/>
    </row>
    <row r="203" spans="1:9" x14ac:dyDescent="0.35">
      <c r="A203" s="17"/>
      <c r="G203" s="123"/>
      <c r="H203" s="123"/>
      <c r="I203" s="124"/>
    </row>
    <row r="204" spans="1:9" x14ac:dyDescent="0.35">
      <c r="A204" s="17"/>
      <c r="G204" s="123"/>
      <c r="H204" s="123"/>
      <c r="I204" s="124"/>
    </row>
    <row r="205" spans="1:9" x14ac:dyDescent="0.35">
      <c r="A205" s="17"/>
      <c r="G205" s="123"/>
      <c r="H205" s="123"/>
      <c r="I205" s="124"/>
    </row>
    <row r="206" spans="1:9" x14ac:dyDescent="0.35">
      <c r="A206" s="17"/>
      <c r="G206" s="123"/>
      <c r="H206" s="123"/>
      <c r="I206" s="124"/>
    </row>
    <row r="207" spans="1:9" x14ac:dyDescent="0.35">
      <c r="A207" s="17"/>
      <c r="G207" s="123"/>
      <c r="H207" s="123"/>
      <c r="I207" s="124"/>
    </row>
    <row r="208" spans="1:9" x14ac:dyDescent="0.35">
      <c r="A208" s="17"/>
      <c r="G208" s="123"/>
      <c r="H208" s="123"/>
      <c r="I208" s="124"/>
    </row>
    <row r="209" spans="1:9" x14ac:dyDescent="0.35">
      <c r="A209" s="17"/>
      <c r="G209" s="123"/>
      <c r="H209" s="123"/>
      <c r="I209" s="124"/>
    </row>
    <row r="210" spans="1:9" x14ac:dyDescent="0.35">
      <c r="A210" s="17"/>
      <c r="G210" s="123"/>
      <c r="H210" s="123"/>
      <c r="I210" s="124"/>
    </row>
    <row r="211" spans="1:9" x14ac:dyDescent="0.35">
      <c r="A211" s="17"/>
      <c r="G211" s="123"/>
      <c r="H211" s="123"/>
      <c r="I211" s="124"/>
    </row>
    <row r="212" spans="1:9" x14ac:dyDescent="0.35">
      <c r="A212" s="17"/>
      <c r="G212" s="125"/>
      <c r="H212" s="125"/>
      <c r="I212" s="80"/>
    </row>
  </sheetData>
  <sheetProtection sheet="1" objects="1" scenarios="1" formatCells="0" formatColumns="0" formatRows="0" sort="0" autoFilter="0"/>
  <autoFilter ref="A1:I1" xr:uid="{1DA8C04C-26A8-4136-BAB1-EC3EC45299DE}">
    <sortState xmlns:xlrd2="http://schemas.microsoft.com/office/spreadsheetml/2017/richdata2" ref="A2:I124">
      <sortCondition ref="A1"/>
    </sortState>
  </autoFilter>
  <sortState xmlns:xlrd2="http://schemas.microsoft.com/office/spreadsheetml/2017/richdata2" ref="A2:A1415">
    <sortCondition ref="A1:A1415"/>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615B-5434-4869-BE91-E72F69B162EA}">
  <sheetPr codeName="Sheet11">
    <tabColor rgb="FF9966FF"/>
  </sheetPr>
  <dimension ref="A1:K312"/>
  <sheetViews>
    <sheetView workbookViewId="0"/>
  </sheetViews>
  <sheetFormatPr defaultColWidth="8.81640625" defaultRowHeight="14.5" x14ac:dyDescent="0.35"/>
  <cols>
    <col min="1" max="1" width="11.1796875" style="17" bestFit="1" customWidth="1"/>
    <col min="2" max="2" width="36.26953125" style="17" bestFit="1" customWidth="1"/>
    <col min="3" max="3" width="16.453125" style="17" bestFit="1" customWidth="1"/>
    <col min="4" max="4" width="21.7265625" style="17" bestFit="1" customWidth="1"/>
    <col min="5" max="5" width="14.7265625" style="17" bestFit="1" customWidth="1"/>
    <col min="6" max="6" width="57.26953125" style="17" bestFit="1" customWidth="1"/>
    <col min="7" max="7" width="14.7265625" style="17" bestFit="1" customWidth="1"/>
    <col min="8" max="8" width="49.81640625" style="17" bestFit="1" customWidth="1"/>
    <col min="9" max="10" width="8.81640625" style="17"/>
    <col min="11" max="11" width="57.1796875" style="17" customWidth="1"/>
    <col min="12" max="16384" width="8.81640625" style="17"/>
  </cols>
  <sheetData>
    <row r="1" spans="1:11" ht="15" customHeight="1" thickBot="1" x14ac:dyDescent="0.4">
      <c r="A1" s="126" t="s">
        <v>668</v>
      </c>
      <c r="B1" s="127" t="s">
        <v>669</v>
      </c>
      <c r="C1" s="127" t="s">
        <v>670</v>
      </c>
      <c r="D1" s="127" t="s">
        <v>671</v>
      </c>
      <c r="E1" s="127" t="s">
        <v>672</v>
      </c>
      <c r="F1" s="127" t="s">
        <v>673</v>
      </c>
      <c r="G1" s="127" t="s">
        <v>674</v>
      </c>
      <c r="H1" s="128" t="s">
        <v>675</v>
      </c>
      <c r="J1" s="129" t="s">
        <v>432</v>
      </c>
      <c r="K1" s="129" t="s">
        <v>433</v>
      </c>
    </row>
    <row r="2" spans="1:11" ht="15" thickBot="1" x14ac:dyDescent="0.4">
      <c r="A2" s="130" t="s">
        <v>676</v>
      </c>
      <c r="B2" s="131" t="s">
        <v>677</v>
      </c>
      <c r="C2" s="131" t="s">
        <v>678</v>
      </c>
      <c r="D2" s="131" t="s">
        <v>678</v>
      </c>
      <c r="E2" s="131" t="s">
        <v>678</v>
      </c>
      <c r="F2" s="131" t="s">
        <v>678</v>
      </c>
      <c r="G2" s="131" t="s">
        <v>678</v>
      </c>
      <c r="H2" s="132" t="s">
        <v>678</v>
      </c>
      <c r="J2" s="133" t="s">
        <v>434</v>
      </c>
      <c r="K2" s="133" t="s">
        <v>435</v>
      </c>
    </row>
    <row r="3" spans="1:11" ht="15" customHeight="1" thickBot="1" x14ac:dyDescent="0.4">
      <c r="A3" s="130" t="s">
        <v>679</v>
      </c>
      <c r="B3" s="131" t="s">
        <v>680</v>
      </c>
      <c r="C3" s="131" t="s">
        <v>678</v>
      </c>
      <c r="D3" s="131" t="s">
        <v>678</v>
      </c>
      <c r="E3" s="131" t="s">
        <v>678</v>
      </c>
      <c r="F3" s="131" t="s">
        <v>678</v>
      </c>
      <c r="G3" s="131" t="s">
        <v>678</v>
      </c>
      <c r="H3" s="132" t="s">
        <v>678</v>
      </c>
      <c r="J3" s="133" t="s">
        <v>436</v>
      </c>
      <c r="K3" s="133" t="s">
        <v>437</v>
      </c>
    </row>
    <row r="4" spans="1:11" ht="15" customHeight="1" thickBot="1" x14ac:dyDescent="0.4">
      <c r="A4" s="130" t="s">
        <v>681</v>
      </c>
      <c r="B4" s="131" t="s">
        <v>682</v>
      </c>
      <c r="C4" s="131" t="s">
        <v>678</v>
      </c>
      <c r="D4" s="131" t="s">
        <v>678</v>
      </c>
      <c r="E4" s="131" t="s">
        <v>678</v>
      </c>
      <c r="F4" s="131" t="s">
        <v>678</v>
      </c>
      <c r="G4" s="131" t="s">
        <v>678</v>
      </c>
      <c r="H4" s="132" t="s">
        <v>678</v>
      </c>
      <c r="J4" s="133" t="s">
        <v>438</v>
      </c>
      <c r="K4" s="133" t="s">
        <v>439</v>
      </c>
    </row>
    <row r="5" spans="1:11" ht="15" thickBot="1" x14ac:dyDescent="0.4">
      <c r="A5" s="130" t="s">
        <v>683</v>
      </c>
      <c r="B5" s="131" t="s">
        <v>684</v>
      </c>
      <c r="C5" s="131" t="s">
        <v>678</v>
      </c>
      <c r="D5" s="131" t="s">
        <v>678</v>
      </c>
      <c r="E5" s="131" t="s">
        <v>678</v>
      </c>
      <c r="F5" s="131" t="s">
        <v>678</v>
      </c>
      <c r="G5" s="131" t="s">
        <v>678</v>
      </c>
      <c r="H5" s="132" t="s">
        <v>678</v>
      </c>
      <c r="J5" s="133" t="s">
        <v>440</v>
      </c>
      <c r="K5" s="133" t="s">
        <v>441</v>
      </c>
    </row>
    <row r="6" spans="1:11" ht="15" thickBot="1" x14ac:dyDescent="0.4">
      <c r="A6" s="130" t="s">
        <v>685</v>
      </c>
      <c r="B6" s="131" t="s">
        <v>686</v>
      </c>
      <c r="C6" s="131" t="s">
        <v>678</v>
      </c>
      <c r="D6" s="131" t="s">
        <v>678</v>
      </c>
      <c r="E6" s="131" t="s">
        <v>678</v>
      </c>
      <c r="F6" s="131" t="s">
        <v>678</v>
      </c>
      <c r="G6" s="131" t="s">
        <v>678</v>
      </c>
      <c r="H6" s="132" t="s">
        <v>678</v>
      </c>
      <c r="J6" s="133" t="s">
        <v>442</v>
      </c>
      <c r="K6" s="133" t="s">
        <v>443</v>
      </c>
    </row>
    <row r="7" spans="1:11" ht="15" customHeight="1" thickBot="1" x14ac:dyDescent="0.4">
      <c r="A7" s="130" t="s">
        <v>687</v>
      </c>
      <c r="B7" s="131" t="s">
        <v>688</v>
      </c>
      <c r="C7" s="131" t="s">
        <v>678</v>
      </c>
      <c r="D7" s="131" t="s">
        <v>678</v>
      </c>
      <c r="E7" s="131" t="s">
        <v>678</v>
      </c>
      <c r="F7" s="131" t="s">
        <v>678</v>
      </c>
      <c r="G7" s="131" t="s">
        <v>678</v>
      </c>
      <c r="H7" s="132" t="s">
        <v>678</v>
      </c>
      <c r="J7" s="133" t="s">
        <v>444</v>
      </c>
      <c r="K7" s="133" t="s">
        <v>445</v>
      </c>
    </row>
    <row r="8" spans="1:11" ht="15" thickBot="1" x14ac:dyDescent="0.4">
      <c r="A8" s="130" t="s">
        <v>689</v>
      </c>
      <c r="B8" s="131" t="s">
        <v>690</v>
      </c>
      <c r="C8" s="131" t="s">
        <v>678</v>
      </c>
      <c r="D8" s="131" t="s">
        <v>678</v>
      </c>
      <c r="E8" s="131" t="s">
        <v>691</v>
      </c>
      <c r="F8" s="131" t="s">
        <v>692</v>
      </c>
      <c r="G8" s="131" t="s">
        <v>678</v>
      </c>
      <c r="H8" s="132" t="s">
        <v>678</v>
      </c>
      <c r="J8" s="133" t="s">
        <v>446</v>
      </c>
      <c r="K8" s="133" t="s">
        <v>447</v>
      </c>
    </row>
    <row r="9" spans="1:11" ht="15" thickBot="1" x14ac:dyDescent="0.4">
      <c r="A9" s="130" t="s">
        <v>689</v>
      </c>
      <c r="B9" s="131" t="s">
        <v>690</v>
      </c>
      <c r="C9" s="131" t="s">
        <v>693</v>
      </c>
      <c r="D9" s="131" t="s">
        <v>694</v>
      </c>
      <c r="E9" s="131" t="s">
        <v>695</v>
      </c>
      <c r="F9" s="131" t="s">
        <v>696</v>
      </c>
      <c r="G9" s="131" t="s">
        <v>697</v>
      </c>
      <c r="H9" s="132" t="s">
        <v>698</v>
      </c>
      <c r="J9" s="133" t="s">
        <v>448</v>
      </c>
      <c r="K9" s="133" t="s">
        <v>449</v>
      </c>
    </row>
    <row r="10" spans="1:11" ht="15" customHeight="1" thickBot="1" x14ac:dyDescent="0.4">
      <c r="A10" s="130" t="s">
        <v>689</v>
      </c>
      <c r="B10" s="131" t="s">
        <v>690</v>
      </c>
      <c r="C10" s="131" t="s">
        <v>693</v>
      </c>
      <c r="D10" s="131" t="s">
        <v>694</v>
      </c>
      <c r="E10" s="131" t="s">
        <v>695</v>
      </c>
      <c r="F10" s="131" t="s">
        <v>696</v>
      </c>
      <c r="G10" s="131" t="s">
        <v>699</v>
      </c>
      <c r="H10" s="132" t="s">
        <v>700</v>
      </c>
      <c r="J10" s="133" t="s">
        <v>450</v>
      </c>
      <c r="K10" s="133" t="s">
        <v>451</v>
      </c>
    </row>
    <row r="11" spans="1:11" ht="15" thickBot="1" x14ac:dyDescent="0.4">
      <c r="A11" s="130" t="s">
        <v>689</v>
      </c>
      <c r="B11" s="131" t="s">
        <v>690</v>
      </c>
      <c r="C11" s="131" t="s">
        <v>693</v>
      </c>
      <c r="D11" s="131" t="s">
        <v>694</v>
      </c>
      <c r="E11" s="131" t="s">
        <v>701</v>
      </c>
      <c r="F11" s="131" t="s">
        <v>702</v>
      </c>
      <c r="G11" s="131" t="s">
        <v>703</v>
      </c>
      <c r="H11" s="132" t="s">
        <v>704</v>
      </c>
      <c r="J11" s="133" t="s">
        <v>452</v>
      </c>
      <c r="K11" s="133" t="s">
        <v>453</v>
      </c>
    </row>
    <row r="12" spans="1:11" ht="15" customHeight="1" thickBot="1" x14ac:dyDescent="0.4">
      <c r="A12" s="130" t="s">
        <v>689</v>
      </c>
      <c r="B12" s="131" t="s">
        <v>690</v>
      </c>
      <c r="C12" s="131" t="s">
        <v>693</v>
      </c>
      <c r="D12" s="131" t="s">
        <v>694</v>
      </c>
      <c r="E12" s="131" t="s">
        <v>701</v>
      </c>
      <c r="F12" s="131" t="s">
        <v>702</v>
      </c>
      <c r="G12" s="131" t="s">
        <v>705</v>
      </c>
      <c r="H12" s="132" t="s">
        <v>706</v>
      </c>
      <c r="J12" s="133" t="s">
        <v>454</v>
      </c>
      <c r="K12" s="133" t="s">
        <v>455</v>
      </c>
    </row>
    <row r="13" spans="1:11" ht="15" customHeight="1" thickBot="1" x14ac:dyDescent="0.4">
      <c r="A13" s="130" t="s">
        <v>689</v>
      </c>
      <c r="B13" s="131" t="s">
        <v>690</v>
      </c>
      <c r="C13" s="131" t="s">
        <v>693</v>
      </c>
      <c r="D13" s="131" t="s">
        <v>694</v>
      </c>
      <c r="E13" s="131" t="s">
        <v>701</v>
      </c>
      <c r="F13" s="131" t="s">
        <v>702</v>
      </c>
      <c r="G13" s="131" t="s">
        <v>707</v>
      </c>
      <c r="H13" s="132" t="s">
        <v>708</v>
      </c>
      <c r="J13" s="133" t="s">
        <v>456</v>
      </c>
      <c r="K13" s="133" t="s">
        <v>457</v>
      </c>
    </row>
    <row r="14" spans="1:11" ht="15" customHeight="1" thickBot="1" x14ac:dyDescent="0.4">
      <c r="A14" s="130" t="s">
        <v>689</v>
      </c>
      <c r="B14" s="131" t="s">
        <v>690</v>
      </c>
      <c r="C14" s="131" t="s">
        <v>693</v>
      </c>
      <c r="D14" s="131" t="s">
        <v>694</v>
      </c>
      <c r="E14" s="131" t="s">
        <v>701</v>
      </c>
      <c r="F14" s="131" t="s">
        <v>702</v>
      </c>
      <c r="G14" s="131" t="s">
        <v>709</v>
      </c>
      <c r="H14" s="132" t="s">
        <v>710</v>
      </c>
      <c r="J14" s="133" t="s">
        <v>458</v>
      </c>
      <c r="K14" s="133" t="s">
        <v>459</v>
      </c>
    </row>
    <row r="15" spans="1:11" ht="15" customHeight="1" thickBot="1" x14ac:dyDescent="0.4">
      <c r="A15" s="130" t="s">
        <v>689</v>
      </c>
      <c r="B15" s="131" t="s">
        <v>690</v>
      </c>
      <c r="C15" s="131" t="s">
        <v>693</v>
      </c>
      <c r="D15" s="131" t="s">
        <v>694</v>
      </c>
      <c r="E15" s="131" t="s">
        <v>701</v>
      </c>
      <c r="F15" s="131" t="s">
        <v>702</v>
      </c>
      <c r="G15" s="131" t="s">
        <v>711</v>
      </c>
      <c r="H15" s="132" t="s">
        <v>712</v>
      </c>
      <c r="J15" s="133" t="s">
        <v>460</v>
      </c>
      <c r="K15" s="133" t="s">
        <v>461</v>
      </c>
    </row>
    <row r="16" spans="1:11" ht="15" customHeight="1" thickBot="1" x14ac:dyDescent="0.4">
      <c r="A16" s="130" t="s">
        <v>689</v>
      </c>
      <c r="B16" s="131" t="s">
        <v>690</v>
      </c>
      <c r="C16" s="131" t="s">
        <v>693</v>
      </c>
      <c r="D16" s="131" t="s">
        <v>694</v>
      </c>
      <c r="E16" s="131" t="s">
        <v>701</v>
      </c>
      <c r="F16" s="131" t="s">
        <v>702</v>
      </c>
      <c r="G16" s="131" t="s">
        <v>713</v>
      </c>
      <c r="H16" s="132" t="s">
        <v>714</v>
      </c>
      <c r="J16" s="133" t="s">
        <v>462</v>
      </c>
      <c r="K16" s="133" t="s">
        <v>463</v>
      </c>
    </row>
    <row r="17" spans="1:11" ht="15" customHeight="1" thickBot="1" x14ac:dyDescent="0.4">
      <c r="A17" s="130" t="s">
        <v>689</v>
      </c>
      <c r="B17" s="131" t="s">
        <v>690</v>
      </c>
      <c r="C17" s="131" t="s">
        <v>715</v>
      </c>
      <c r="D17" s="131" t="s">
        <v>716</v>
      </c>
      <c r="E17" s="131" t="s">
        <v>695</v>
      </c>
      <c r="F17" s="131" t="s">
        <v>696</v>
      </c>
      <c r="G17" s="131" t="s">
        <v>697</v>
      </c>
      <c r="H17" s="132" t="s">
        <v>698</v>
      </c>
      <c r="J17" s="133" t="s">
        <v>464</v>
      </c>
      <c r="K17" s="133" t="s">
        <v>465</v>
      </c>
    </row>
    <row r="18" spans="1:11" ht="15" customHeight="1" thickBot="1" x14ac:dyDescent="0.4">
      <c r="A18" s="130" t="s">
        <v>689</v>
      </c>
      <c r="B18" s="131" t="s">
        <v>690</v>
      </c>
      <c r="C18" s="131" t="s">
        <v>715</v>
      </c>
      <c r="D18" s="131" t="s">
        <v>716</v>
      </c>
      <c r="E18" s="131" t="s">
        <v>695</v>
      </c>
      <c r="F18" s="131" t="s">
        <v>696</v>
      </c>
      <c r="G18" s="131" t="s">
        <v>699</v>
      </c>
      <c r="H18" s="132" t="s">
        <v>700</v>
      </c>
      <c r="J18" s="133" t="s">
        <v>466</v>
      </c>
      <c r="K18" s="133" t="s">
        <v>467</v>
      </c>
    </row>
    <row r="19" spans="1:11" ht="15" customHeight="1" thickBot="1" x14ac:dyDescent="0.4">
      <c r="A19" s="130" t="s">
        <v>689</v>
      </c>
      <c r="B19" s="131" t="s">
        <v>690</v>
      </c>
      <c r="C19" s="131" t="s">
        <v>715</v>
      </c>
      <c r="D19" s="131" t="s">
        <v>716</v>
      </c>
      <c r="E19" s="131" t="s">
        <v>701</v>
      </c>
      <c r="F19" s="131" t="s">
        <v>702</v>
      </c>
      <c r="G19" s="131" t="s">
        <v>703</v>
      </c>
      <c r="H19" s="132" t="s">
        <v>704</v>
      </c>
      <c r="J19" s="133" t="s">
        <v>468</v>
      </c>
      <c r="K19" s="133" t="s">
        <v>469</v>
      </c>
    </row>
    <row r="20" spans="1:11" ht="15" thickBot="1" x14ac:dyDescent="0.4">
      <c r="A20" s="130" t="s">
        <v>689</v>
      </c>
      <c r="B20" s="131" t="s">
        <v>690</v>
      </c>
      <c r="C20" s="131" t="s">
        <v>715</v>
      </c>
      <c r="D20" s="131" t="s">
        <v>716</v>
      </c>
      <c r="E20" s="131" t="s">
        <v>701</v>
      </c>
      <c r="F20" s="131" t="s">
        <v>702</v>
      </c>
      <c r="G20" s="131" t="s">
        <v>705</v>
      </c>
      <c r="H20" s="132" t="s">
        <v>706</v>
      </c>
      <c r="J20" s="133" t="s">
        <v>470</v>
      </c>
      <c r="K20" s="133" t="s">
        <v>471</v>
      </c>
    </row>
    <row r="21" spans="1:11" ht="15" customHeight="1" thickBot="1" x14ac:dyDescent="0.4">
      <c r="A21" s="130" t="s">
        <v>689</v>
      </c>
      <c r="B21" s="131" t="s">
        <v>690</v>
      </c>
      <c r="C21" s="131" t="s">
        <v>715</v>
      </c>
      <c r="D21" s="131" t="s">
        <v>716</v>
      </c>
      <c r="E21" s="131" t="s">
        <v>701</v>
      </c>
      <c r="F21" s="131" t="s">
        <v>702</v>
      </c>
      <c r="G21" s="131" t="s">
        <v>707</v>
      </c>
      <c r="H21" s="132" t="s">
        <v>708</v>
      </c>
      <c r="J21" s="133" t="s">
        <v>472</v>
      </c>
      <c r="K21" s="133" t="s">
        <v>473</v>
      </c>
    </row>
    <row r="22" spans="1:11" ht="15" thickBot="1" x14ac:dyDescent="0.4">
      <c r="A22" s="130" t="s">
        <v>689</v>
      </c>
      <c r="B22" s="131" t="s">
        <v>690</v>
      </c>
      <c r="C22" s="131" t="s">
        <v>715</v>
      </c>
      <c r="D22" s="131" t="s">
        <v>716</v>
      </c>
      <c r="E22" s="131" t="s">
        <v>701</v>
      </c>
      <c r="F22" s="131" t="s">
        <v>702</v>
      </c>
      <c r="G22" s="131" t="s">
        <v>709</v>
      </c>
      <c r="H22" s="132" t="s">
        <v>710</v>
      </c>
      <c r="J22" s="133" t="s">
        <v>474</v>
      </c>
      <c r="K22" s="133" t="s">
        <v>475</v>
      </c>
    </row>
    <row r="23" spans="1:11" ht="15" thickBot="1" x14ac:dyDescent="0.4">
      <c r="A23" s="130" t="s">
        <v>689</v>
      </c>
      <c r="B23" s="131" t="s">
        <v>690</v>
      </c>
      <c r="C23" s="131" t="s">
        <v>715</v>
      </c>
      <c r="D23" s="131" t="s">
        <v>716</v>
      </c>
      <c r="E23" s="131" t="s">
        <v>701</v>
      </c>
      <c r="F23" s="131" t="s">
        <v>702</v>
      </c>
      <c r="G23" s="131" t="s">
        <v>711</v>
      </c>
      <c r="H23" s="132" t="s">
        <v>712</v>
      </c>
      <c r="J23" s="133" t="s">
        <v>476</v>
      </c>
      <c r="K23" s="133" t="s">
        <v>477</v>
      </c>
    </row>
    <row r="24" spans="1:11" ht="15" customHeight="1" thickBot="1" x14ac:dyDescent="0.4">
      <c r="A24" s="130" t="s">
        <v>689</v>
      </c>
      <c r="B24" s="131" t="s">
        <v>690</v>
      </c>
      <c r="C24" s="131" t="s">
        <v>715</v>
      </c>
      <c r="D24" s="131" t="s">
        <v>716</v>
      </c>
      <c r="E24" s="131" t="s">
        <v>701</v>
      </c>
      <c r="F24" s="131" t="s">
        <v>702</v>
      </c>
      <c r="G24" s="131" t="s">
        <v>713</v>
      </c>
      <c r="H24" s="132" t="s">
        <v>714</v>
      </c>
      <c r="J24" s="133" t="s">
        <v>478</v>
      </c>
      <c r="K24" s="133" t="s">
        <v>479</v>
      </c>
    </row>
    <row r="25" spans="1:11" ht="15" customHeight="1" thickBot="1" x14ac:dyDescent="0.4">
      <c r="A25" s="130" t="s">
        <v>689</v>
      </c>
      <c r="B25" s="131" t="s">
        <v>690</v>
      </c>
      <c r="C25" s="131" t="s">
        <v>717</v>
      </c>
      <c r="D25" s="131" t="s">
        <v>696</v>
      </c>
      <c r="E25" s="131" t="s">
        <v>695</v>
      </c>
      <c r="F25" s="131" t="s">
        <v>696</v>
      </c>
      <c r="G25" s="131" t="s">
        <v>697</v>
      </c>
      <c r="H25" s="132" t="s">
        <v>698</v>
      </c>
      <c r="J25" s="133" t="s">
        <v>480</v>
      </c>
      <c r="K25" s="133" t="s">
        <v>481</v>
      </c>
    </row>
    <row r="26" spans="1:11" ht="15" customHeight="1" thickBot="1" x14ac:dyDescent="0.4">
      <c r="A26" s="130" t="s">
        <v>689</v>
      </c>
      <c r="B26" s="131" t="s">
        <v>690</v>
      </c>
      <c r="C26" s="131" t="s">
        <v>717</v>
      </c>
      <c r="D26" s="131" t="s">
        <v>696</v>
      </c>
      <c r="E26" s="131" t="s">
        <v>695</v>
      </c>
      <c r="F26" s="131" t="s">
        <v>696</v>
      </c>
      <c r="G26" s="131" t="s">
        <v>699</v>
      </c>
      <c r="H26" s="132" t="s">
        <v>700</v>
      </c>
      <c r="J26" s="133" t="s">
        <v>482</v>
      </c>
      <c r="K26" s="133" t="s">
        <v>483</v>
      </c>
    </row>
    <row r="27" spans="1:11" ht="15" customHeight="1" thickBot="1" x14ac:dyDescent="0.4">
      <c r="A27" s="130" t="s">
        <v>689</v>
      </c>
      <c r="B27" s="131" t="s">
        <v>690</v>
      </c>
      <c r="C27" s="131" t="s">
        <v>718</v>
      </c>
      <c r="D27" s="131" t="s">
        <v>719</v>
      </c>
      <c r="E27" s="131" t="s">
        <v>701</v>
      </c>
      <c r="F27" s="131" t="s">
        <v>702</v>
      </c>
      <c r="G27" s="131" t="s">
        <v>707</v>
      </c>
      <c r="H27" s="132" t="s">
        <v>708</v>
      </c>
      <c r="J27" s="133" t="s">
        <v>484</v>
      </c>
      <c r="K27" s="133" t="s">
        <v>485</v>
      </c>
    </row>
    <row r="28" spans="1:11" ht="15" customHeight="1" thickBot="1" x14ac:dyDescent="0.4">
      <c r="A28" s="130" t="s">
        <v>689</v>
      </c>
      <c r="B28" s="131" t="s">
        <v>690</v>
      </c>
      <c r="C28" s="131" t="s">
        <v>718</v>
      </c>
      <c r="D28" s="131" t="s">
        <v>719</v>
      </c>
      <c r="E28" s="131" t="s">
        <v>701</v>
      </c>
      <c r="F28" s="131" t="s">
        <v>702</v>
      </c>
      <c r="G28" s="131" t="s">
        <v>711</v>
      </c>
      <c r="H28" s="132" t="s">
        <v>712</v>
      </c>
      <c r="J28" s="133" t="s">
        <v>486</v>
      </c>
      <c r="K28" s="133" t="s">
        <v>487</v>
      </c>
    </row>
    <row r="29" spans="1:11" ht="15" customHeight="1" thickBot="1" x14ac:dyDescent="0.4">
      <c r="A29" s="130" t="s">
        <v>689</v>
      </c>
      <c r="B29" s="131" t="s">
        <v>690</v>
      </c>
      <c r="C29" s="131" t="s">
        <v>720</v>
      </c>
      <c r="D29" s="131" t="s">
        <v>721</v>
      </c>
      <c r="E29" s="131" t="s">
        <v>722</v>
      </c>
      <c r="F29" s="131" t="s">
        <v>723</v>
      </c>
      <c r="G29" s="131" t="s">
        <v>724</v>
      </c>
      <c r="H29" s="132" t="s">
        <v>725</v>
      </c>
      <c r="J29" s="133" t="s">
        <v>488</v>
      </c>
      <c r="K29" s="133" t="s">
        <v>489</v>
      </c>
    </row>
    <row r="30" spans="1:11" ht="15" customHeight="1" thickBot="1" x14ac:dyDescent="0.4">
      <c r="A30" s="130" t="s">
        <v>689</v>
      </c>
      <c r="B30" s="131" t="s">
        <v>690</v>
      </c>
      <c r="C30" s="131" t="s">
        <v>720</v>
      </c>
      <c r="D30" s="131" t="s">
        <v>721</v>
      </c>
      <c r="E30" s="131" t="s">
        <v>722</v>
      </c>
      <c r="F30" s="131" t="s">
        <v>723</v>
      </c>
      <c r="G30" s="131" t="s">
        <v>726</v>
      </c>
      <c r="H30" s="132" t="s">
        <v>727</v>
      </c>
      <c r="J30" s="133" t="s">
        <v>490</v>
      </c>
      <c r="K30" s="133" t="s">
        <v>491</v>
      </c>
    </row>
    <row r="31" spans="1:11" ht="15" customHeight="1" thickBot="1" x14ac:dyDescent="0.4">
      <c r="A31" s="130" t="s">
        <v>689</v>
      </c>
      <c r="B31" s="131" t="s">
        <v>690</v>
      </c>
      <c r="C31" s="131" t="s">
        <v>720</v>
      </c>
      <c r="D31" s="131" t="s">
        <v>721</v>
      </c>
      <c r="E31" s="131" t="s">
        <v>722</v>
      </c>
      <c r="F31" s="131" t="s">
        <v>723</v>
      </c>
      <c r="G31" s="131" t="s">
        <v>728</v>
      </c>
      <c r="H31" s="132" t="s">
        <v>729</v>
      </c>
      <c r="J31" s="133" t="s">
        <v>492</v>
      </c>
      <c r="K31" s="133" t="s">
        <v>493</v>
      </c>
    </row>
    <row r="32" spans="1:11" ht="15" thickBot="1" x14ac:dyDescent="0.4">
      <c r="A32" s="130" t="s">
        <v>689</v>
      </c>
      <c r="B32" s="131" t="s">
        <v>690</v>
      </c>
      <c r="C32" s="131" t="s">
        <v>720</v>
      </c>
      <c r="D32" s="131" t="s">
        <v>721</v>
      </c>
      <c r="E32" s="131" t="s">
        <v>722</v>
      </c>
      <c r="F32" s="131" t="s">
        <v>723</v>
      </c>
      <c r="G32" s="131" t="s">
        <v>730</v>
      </c>
      <c r="H32" s="132" t="s">
        <v>731</v>
      </c>
      <c r="J32" s="133" t="s">
        <v>494</v>
      </c>
      <c r="K32" s="133" t="s">
        <v>495</v>
      </c>
    </row>
    <row r="33" spans="1:11" ht="15" customHeight="1" thickBot="1" x14ac:dyDescent="0.4">
      <c r="A33" s="130" t="s">
        <v>689</v>
      </c>
      <c r="B33" s="131" t="s">
        <v>690</v>
      </c>
      <c r="C33" s="131" t="s">
        <v>720</v>
      </c>
      <c r="D33" s="131" t="s">
        <v>721</v>
      </c>
      <c r="E33" s="131" t="s">
        <v>732</v>
      </c>
      <c r="F33" s="131" t="s">
        <v>733</v>
      </c>
      <c r="G33" s="131" t="s">
        <v>734</v>
      </c>
      <c r="H33" s="132" t="s">
        <v>735</v>
      </c>
      <c r="J33" s="133" t="s">
        <v>496</v>
      </c>
      <c r="K33" s="133" t="s">
        <v>497</v>
      </c>
    </row>
    <row r="34" spans="1:11" ht="15" customHeight="1" thickBot="1" x14ac:dyDescent="0.4">
      <c r="A34" s="130" t="s">
        <v>689</v>
      </c>
      <c r="B34" s="131" t="s">
        <v>690</v>
      </c>
      <c r="C34" s="131" t="s">
        <v>720</v>
      </c>
      <c r="D34" s="131" t="s">
        <v>721</v>
      </c>
      <c r="E34" s="131" t="s">
        <v>732</v>
      </c>
      <c r="F34" s="131" t="s">
        <v>733</v>
      </c>
      <c r="G34" s="131" t="s">
        <v>736</v>
      </c>
      <c r="H34" s="132" t="s">
        <v>737</v>
      </c>
      <c r="J34" s="133" t="s">
        <v>498</v>
      </c>
      <c r="K34" s="133" t="s">
        <v>499</v>
      </c>
    </row>
    <row r="35" spans="1:11" ht="15" thickBot="1" x14ac:dyDescent="0.4">
      <c r="A35" s="130" t="s">
        <v>689</v>
      </c>
      <c r="B35" s="131" t="s">
        <v>690</v>
      </c>
      <c r="C35" s="131" t="s">
        <v>720</v>
      </c>
      <c r="D35" s="131" t="s">
        <v>721</v>
      </c>
      <c r="E35" s="131" t="s">
        <v>738</v>
      </c>
      <c r="F35" s="131" t="s">
        <v>739</v>
      </c>
      <c r="G35" s="131" t="s">
        <v>740</v>
      </c>
      <c r="H35" s="132" t="s">
        <v>741</v>
      </c>
      <c r="J35" s="133" t="s">
        <v>500</v>
      </c>
      <c r="K35" s="133" t="s">
        <v>501</v>
      </c>
    </row>
    <row r="36" spans="1:11" ht="15" customHeight="1" thickBot="1" x14ac:dyDescent="0.4">
      <c r="A36" s="130" t="s">
        <v>689</v>
      </c>
      <c r="B36" s="131" t="s">
        <v>690</v>
      </c>
      <c r="C36" s="131" t="s">
        <v>720</v>
      </c>
      <c r="D36" s="131" t="s">
        <v>721</v>
      </c>
      <c r="E36" s="131" t="s">
        <v>742</v>
      </c>
      <c r="F36" s="131" t="s">
        <v>743</v>
      </c>
      <c r="G36" s="131" t="s">
        <v>744</v>
      </c>
      <c r="H36" s="132" t="s">
        <v>745</v>
      </c>
      <c r="J36" s="133" t="s">
        <v>502</v>
      </c>
      <c r="K36" s="133" t="s">
        <v>503</v>
      </c>
    </row>
    <row r="37" spans="1:11" ht="15" customHeight="1" thickBot="1" x14ac:dyDescent="0.4">
      <c r="A37" s="130" t="s">
        <v>689</v>
      </c>
      <c r="B37" s="131" t="s">
        <v>690</v>
      </c>
      <c r="C37" s="131" t="s">
        <v>720</v>
      </c>
      <c r="D37" s="131" t="s">
        <v>721</v>
      </c>
      <c r="E37" s="131" t="s">
        <v>746</v>
      </c>
      <c r="F37" s="131" t="s">
        <v>747</v>
      </c>
      <c r="G37" s="131" t="s">
        <v>748</v>
      </c>
      <c r="H37" s="132" t="s">
        <v>749</v>
      </c>
      <c r="J37" s="133" t="s">
        <v>504</v>
      </c>
      <c r="K37" s="133" t="s">
        <v>505</v>
      </c>
    </row>
    <row r="38" spans="1:11" ht="15" customHeight="1" thickBot="1" x14ac:dyDescent="0.4">
      <c r="A38" s="130" t="s">
        <v>689</v>
      </c>
      <c r="B38" s="131" t="s">
        <v>690</v>
      </c>
      <c r="C38" s="131" t="s">
        <v>720</v>
      </c>
      <c r="D38" s="131" t="s">
        <v>721</v>
      </c>
      <c r="E38" s="131" t="s">
        <v>746</v>
      </c>
      <c r="F38" s="131" t="s">
        <v>747</v>
      </c>
      <c r="G38" s="131" t="s">
        <v>750</v>
      </c>
      <c r="H38" s="132" t="s">
        <v>751</v>
      </c>
      <c r="J38" s="133" t="s">
        <v>506</v>
      </c>
      <c r="K38" s="133" t="s">
        <v>507</v>
      </c>
    </row>
    <row r="39" spans="1:11" ht="15" customHeight="1" thickBot="1" x14ac:dyDescent="0.4">
      <c r="A39" s="130" t="s">
        <v>689</v>
      </c>
      <c r="B39" s="131" t="s">
        <v>690</v>
      </c>
      <c r="C39" s="131" t="s">
        <v>720</v>
      </c>
      <c r="D39" s="131" t="s">
        <v>721</v>
      </c>
      <c r="E39" s="131" t="s">
        <v>752</v>
      </c>
      <c r="F39" s="131" t="s">
        <v>753</v>
      </c>
      <c r="G39" s="131" t="s">
        <v>754</v>
      </c>
      <c r="H39" s="132" t="s">
        <v>753</v>
      </c>
      <c r="J39" s="133" t="s">
        <v>508</v>
      </c>
      <c r="K39" s="133" t="s">
        <v>509</v>
      </c>
    </row>
    <row r="40" spans="1:11" ht="15" customHeight="1" thickBot="1" x14ac:dyDescent="0.4">
      <c r="A40" s="130" t="s">
        <v>755</v>
      </c>
      <c r="B40" s="131" t="s">
        <v>756</v>
      </c>
      <c r="C40" s="131" t="s">
        <v>678</v>
      </c>
      <c r="D40" s="131" t="s">
        <v>678</v>
      </c>
      <c r="E40" s="131" t="s">
        <v>757</v>
      </c>
      <c r="F40" s="131" t="s">
        <v>758</v>
      </c>
      <c r="G40" s="131" t="s">
        <v>678</v>
      </c>
      <c r="H40" s="132" t="s">
        <v>678</v>
      </c>
      <c r="J40" s="133" t="s">
        <v>510</v>
      </c>
      <c r="K40" s="133" t="s">
        <v>511</v>
      </c>
    </row>
    <row r="41" spans="1:11" ht="15" customHeight="1" thickBot="1" x14ac:dyDescent="0.4">
      <c r="A41" s="130" t="s">
        <v>755</v>
      </c>
      <c r="B41" s="131" t="s">
        <v>756</v>
      </c>
      <c r="C41" s="131" t="s">
        <v>759</v>
      </c>
      <c r="D41" s="131" t="s">
        <v>760</v>
      </c>
      <c r="E41" s="131" t="s">
        <v>678</v>
      </c>
      <c r="F41" s="131" t="s">
        <v>678</v>
      </c>
      <c r="G41" s="131" t="s">
        <v>724</v>
      </c>
      <c r="H41" s="132" t="s">
        <v>725</v>
      </c>
      <c r="J41" s="133" t="s">
        <v>512</v>
      </c>
      <c r="K41" s="133" t="s">
        <v>513</v>
      </c>
    </row>
    <row r="42" spans="1:11" ht="15" customHeight="1" thickBot="1" x14ac:dyDescent="0.4">
      <c r="A42" s="130" t="s">
        <v>755</v>
      </c>
      <c r="B42" s="131" t="s">
        <v>756</v>
      </c>
      <c r="C42" s="131" t="s">
        <v>759</v>
      </c>
      <c r="D42" s="131" t="s">
        <v>760</v>
      </c>
      <c r="E42" s="131" t="s">
        <v>678</v>
      </c>
      <c r="F42" s="131" t="s">
        <v>678</v>
      </c>
      <c r="G42" s="131" t="s">
        <v>726</v>
      </c>
      <c r="H42" s="132" t="s">
        <v>727</v>
      </c>
      <c r="J42" s="133" t="s">
        <v>514</v>
      </c>
      <c r="K42" s="133" t="s">
        <v>515</v>
      </c>
    </row>
    <row r="43" spans="1:11" ht="15" customHeight="1" thickBot="1" x14ac:dyDescent="0.4">
      <c r="A43" s="130" t="s">
        <v>755</v>
      </c>
      <c r="B43" s="131" t="s">
        <v>756</v>
      </c>
      <c r="C43" s="131" t="s">
        <v>759</v>
      </c>
      <c r="D43" s="131" t="s">
        <v>760</v>
      </c>
      <c r="E43" s="131" t="s">
        <v>678</v>
      </c>
      <c r="F43" s="131" t="s">
        <v>678</v>
      </c>
      <c r="G43" s="131" t="s">
        <v>728</v>
      </c>
      <c r="H43" s="132" t="s">
        <v>729</v>
      </c>
      <c r="J43" s="133" t="s">
        <v>516</v>
      </c>
      <c r="K43" s="133" t="s">
        <v>517</v>
      </c>
    </row>
    <row r="44" spans="1:11" ht="15" thickBot="1" x14ac:dyDescent="0.4">
      <c r="A44" s="130" t="s">
        <v>755</v>
      </c>
      <c r="B44" s="131" t="s">
        <v>756</v>
      </c>
      <c r="C44" s="131" t="s">
        <v>759</v>
      </c>
      <c r="D44" s="131" t="s">
        <v>760</v>
      </c>
      <c r="E44" s="131" t="s">
        <v>678</v>
      </c>
      <c r="F44" s="131" t="s">
        <v>678</v>
      </c>
      <c r="G44" s="131" t="s">
        <v>761</v>
      </c>
      <c r="H44" s="132" t="s">
        <v>762</v>
      </c>
      <c r="J44" s="133" t="s">
        <v>518</v>
      </c>
      <c r="K44" s="133" t="s">
        <v>519</v>
      </c>
    </row>
    <row r="45" spans="1:11" ht="15" customHeight="1" thickBot="1" x14ac:dyDescent="0.4">
      <c r="A45" s="130" t="s">
        <v>755</v>
      </c>
      <c r="B45" s="131" t="s">
        <v>756</v>
      </c>
      <c r="C45" s="131" t="s">
        <v>759</v>
      </c>
      <c r="D45" s="131" t="s">
        <v>760</v>
      </c>
      <c r="E45" s="131" t="s">
        <v>678</v>
      </c>
      <c r="F45" s="131" t="s">
        <v>678</v>
      </c>
      <c r="G45" s="131" t="s">
        <v>763</v>
      </c>
      <c r="H45" s="132" t="s">
        <v>764</v>
      </c>
      <c r="J45" s="133" t="s">
        <v>520</v>
      </c>
      <c r="K45" s="133" t="s">
        <v>521</v>
      </c>
    </row>
    <row r="46" spans="1:11" ht="15" customHeight="1" thickBot="1" x14ac:dyDescent="0.4">
      <c r="A46" s="130" t="s">
        <v>755</v>
      </c>
      <c r="B46" s="131" t="s">
        <v>756</v>
      </c>
      <c r="C46" s="131" t="s">
        <v>759</v>
      </c>
      <c r="D46" s="131" t="s">
        <v>760</v>
      </c>
      <c r="E46" s="131" t="s">
        <v>678</v>
      </c>
      <c r="F46" s="131" t="s">
        <v>678</v>
      </c>
      <c r="G46" s="131" t="s">
        <v>765</v>
      </c>
      <c r="H46" s="132" t="s">
        <v>766</v>
      </c>
      <c r="J46" s="133" t="s">
        <v>522</v>
      </c>
      <c r="K46" s="133" t="s">
        <v>523</v>
      </c>
    </row>
    <row r="47" spans="1:11" ht="15" customHeight="1" thickBot="1" x14ac:dyDescent="0.4">
      <c r="A47" s="130" t="s">
        <v>755</v>
      </c>
      <c r="B47" s="131" t="s">
        <v>756</v>
      </c>
      <c r="C47" s="131" t="s">
        <v>759</v>
      </c>
      <c r="D47" s="131" t="s">
        <v>760</v>
      </c>
      <c r="E47" s="131" t="s">
        <v>767</v>
      </c>
      <c r="F47" s="131" t="s">
        <v>768</v>
      </c>
      <c r="G47" s="131" t="s">
        <v>769</v>
      </c>
      <c r="H47" s="132" t="s">
        <v>770</v>
      </c>
      <c r="J47" s="133" t="s">
        <v>524</v>
      </c>
      <c r="K47" s="133" t="s">
        <v>525</v>
      </c>
    </row>
    <row r="48" spans="1:11" ht="15" customHeight="1" thickBot="1" x14ac:dyDescent="0.4">
      <c r="A48" s="130" t="s">
        <v>755</v>
      </c>
      <c r="B48" s="131" t="s">
        <v>756</v>
      </c>
      <c r="C48" s="131" t="s">
        <v>759</v>
      </c>
      <c r="D48" s="131" t="s">
        <v>760</v>
      </c>
      <c r="E48" s="131" t="s">
        <v>767</v>
      </c>
      <c r="F48" s="131" t="s">
        <v>768</v>
      </c>
      <c r="G48" s="131" t="s">
        <v>771</v>
      </c>
      <c r="H48" s="132" t="s">
        <v>772</v>
      </c>
      <c r="J48" s="133" t="s">
        <v>526</v>
      </c>
      <c r="K48" s="133" t="s">
        <v>527</v>
      </c>
    </row>
    <row r="49" spans="1:11" ht="15" customHeight="1" thickBot="1" x14ac:dyDescent="0.4">
      <c r="A49" s="130" t="s">
        <v>755</v>
      </c>
      <c r="B49" s="131" t="s">
        <v>756</v>
      </c>
      <c r="C49" s="131" t="s">
        <v>759</v>
      </c>
      <c r="D49" s="131" t="s">
        <v>760</v>
      </c>
      <c r="E49" s="131" t="s">
        <v>678</v>
      </c>
      <c r="F49" s="131" t="s">
        <v>678</v>
      </c>
      <c r="G49" s="131" t="s">
        <v>736</v>
      </c>
      <c r="H49" s="132" t="s">
        <v>737</v>
      </c>
      <c r="J49" s="133" t="s">
        <v>528</v>
      </c>
      <c r="K49" s="133" t="s">
        <v>529</v>
      </c>
    </row>
    <row r="50" spans="1:11" ht="15" customHeight="1" thickBot="1" x14ac:dyDescent="0.4">
      <c r="A50" s="130" t="s">
        <v>755</v>
      </c>
      <c r="B50" s="131" t="s">
        <v>756</v>
      </c>
      <c r="C50" s="131" t="s">
        <v>759</v>
      </c>
      <c r="D50" s="131" t="s">
        <v>760</v>
      </c>
      <c r="E50" s="131" t="s">
        <v>773</v>
      </c>
      <c r="F50" s="131" t="s">
        <v>774</v>
      </c>
      <c r="G50" s="131" t="s">
        <v>775</v>
      </c>
      <c r="H50" s="132" t="s">
        <v>776</v>
      </c>
      <c r="J50" s="133" t="s">
        <v>530</v>
      </c>
      <c r="K50" s="133" t="s">
        <v>531</v>
      </c>
    </row>
    <row r="51" spans="1:11" ht="15" thickBot="1" x14ac:dyDescent="0.4">
      <c r="A51" s="130" t="s">
        <v>755</v>
      </c>
      <c r="B51" s="131" t="s">
        <v>756</v>
      </c>
      <c r="C51" s="131" t="s">
        <v>759</v>
      </c>
      <c r="D51" s="131" t="s">
        <v>760</v>
      </c>
      <c r="E51" s="131" t="s">
        <v>773</v>
      </c>
      <c r="F51" s="131" t="s">
        <v>774</v>
      </c>
      <c r="G51" s="131" t="s">
        <v>777</v>
      </c>
      <c r="H51" s="132" t="s">
        <v>778</v>
      </c>
      <c r="J51" s="133" t="s">
        <v>532</v>
      </c>
      <c r="K51" s="133" t="s">
        <v>533</v>
      </c>
    </row>
    <row r="52" spans="1:11" ht="15" thickBot="1" x14ac:dyDescent="0.4">
      <c r="A52" s="130" t="s">
        <v>755</v>
      </c>
      <c r="B52" s="131" t="s">
        <v>756</v>
      </c>
      <c r="C52" s="131" t="s">
        <v>759</v>
      </c>
      <c r="D52" s="131" t="s">
        <v>760</v>
      </c>
      <c r="E52" s="131" t="s">
        <v>779</v>
      </c>
      <c r="F52" s="131" t="s">
        <v>780</v>
      </c>
      <c r="G52" s="131" t="s">
        <v>781</v>
      </c>
      <c r="H52" s="132" t="s">
        <v>782</v>
      </c>
      <c r="J52" s="133" t="s">
        <v>534</v>
      </c>
      <c r="K52" s="133" t="s">
        <v>535</v>
      </c>
    </row>
    <row r="53" spans="1:11" ht="15" customHeight="1" thickBot="1" x14ac:dyDescent="0.4">
      <c r="A53" s="130" t="s">
        <v>755</v>
      </c>
      <c r="B53" s="131" t="s">
        <v>756</v>
      </c>
      <c r="C53" s="131" t="s">
        <v>759</v>
      </c>
      <c r="D53" s="131" t="s">
        <v>760</v>
      </c>
      <c r="E53" s="131" t="s">
        <v>779</v>
      </c>
      <c r="F53" s="131" t="s">
        <v>780</v>
      </c>
      <c r="G53" s="131" t="s">
        <v>783</v>
      </c>
      <c r="H53" s="132" t="s">
        <v>784</v>
      </c>
      <c r="J53" s="133" t="s">
        <v>536</v>
      </c>
      <c r="K53" s="133" t="s">
        <v>537</v>
      </c>
    </row>
    <row r="54" spans="1:11" ht="15" customHeight="1" thickBot="1" x14ac:dyDescent="0.4">
      <c r="A54" s="130" t="s">
        <v>755</v>
      </c>
      <c r="B54" s="131" t="s">
        <v>756</v>
      </c>
      <c r="C54" s="131" t="s">
        <v>759</v>
      </c>
      <c r="D54" s="131" t="s">
        <v>760</v>
      </c>
      <c r="E54" s="131" t="s">
        <v>779</v>
      </c>
      <c r="F54" s="131" t="s">
        <v>780</v>
      </c>
      <c r="G54" s="131" t="s">
        <v>785</v>
      </c>
      <c r="H54" s="132" t="s">
        <v>786</v>
      </c>
      <c r="J54" s="133" t="s">
        <v>538</v>
      </c>
      <c r="K54" s="133" t="s">
        <v>539</v>
      </c>
    </row>
    <row r="55" spans="1:11" ht="15" thickBot="1" x14ac:dyDescent="0.4">
      <c r="A55" s="130" t="s">
        <v>755</v>
      </c>
      <c r="B55" s="131" t="s">
        <v>756</v>
      </c>
      <c r="C55" s="131" t="s">
        <v>759</v>
      </c>
      <c r="D55" s="131" t="s">
        <v>760</v>
      </c>
      <c r="E55" s="131" t="s">
        <v>779</v>
      </c>
      <c r="F55" s="131" t="s">
        <v>780</v>
      </c>
      <c r="G55" s="131" t="s">
        <v>787</v>
      </c>
      <c r="H55" s="132" t="s">
        <v>788</v>
      </c>
      <c r="J55" s="133" t="s">
        <v>540</v>
      </c>
      <c r="K55" s="133" t="s">
        <v>541</v>
      </c>
    </row>
    <row r="56" spans="1:11" ht="15" customHeight="1" thickBot="1" x14ac:dyDescent="0.4">
      <c r="A56" s="130" t="s">
        <v>755</v>
      </c>
      <c r="B56" s="131" t="s">
        <v>756</v>
      </c>
      <c r="C56" s="131" t="s">
        <v>759</v>
      </c>
      <c r="D56" s="131" t="s">
        <v>760</v>
      </c>
      <c r="E56" s="131" t="s">
        <v>779</v>
      </c>
      <c r="F56" s="131" t="s">
        <v>780</v>
      </c>
      <c r="G56" s="131" t="s">
        <v>789</v>
      </c>
      <c r="H56" s="132" t="s">
        <v>790</v>
      </c>
      <c r="J56" s="133" t="s">
        <v>542</v>
      </c>
      <c r="K56" s="133" t="s">
        <v>543</v>
      </c>
    </row>
    <row r="57" spans="1:11" ht="15" customHeight="1" thickBot="1" x14ac:dyDescent="0.4">
      <c r="A57" s="130" t="s">
        <v>755</v>
      </c>
      <c r="B57" s="131" t="s">
        <v>756</v>
      </c>
      <c r="C57" s="131" t="s">
        <v>759</v>
      </c>
      <c r="D57" s="131" t="s">
        <v>760</v>
      </c>
      <c r="E57" s="131" t="s">
        <v>779</v>
      </c>
      <c r="F57" s="131" t="s">
        <v>780</v>
      </c>
      <c r="G57" s="131" t="s">
        <v>791</v>
      </c>
      <c r="H57" s="132" t="s">
        <v>792</v>
      </c>
      <c r="J57" s="133" t="s">
        <v>544</v>
      </c>
      <c r="K57" s="133" t="s">
        <v>545</v>
      </c>
    </row>
    <row r="58" spans="1:11" ht="15" customHeight="1" thickBot="1" x14ac:dyDescent="0.4">
      <c r="A58" s="130" t="s">
        <v>755</v>
      </c>
      <c r="B58" s="131" t="s">
        <v>756</v>
      </c>
      <c r="C58" s="131" t="s">
        <v>759</v>
      </c>
      <c r="D58" s="131" t="s">
        <v>760</v>
      </c>
      <c r="E58" s="131" t="s">
        <v>793</v>
      </c>
      <c r="F58" s="131" t="s">
        <v>794</v>
      </c>
      <c r="G58" s="131" t="s">
        <v>795</v>
      </c>
      <c r="H58" s="132" t="s">
        <v>796</v>
      </c>
      <c r="J58" s="133" t="s">
        <v>546</v>
      </c>
      <c r="K58" s="133" t="s">
        <v>547</v>
      </c>
    </row>
    <row r="59" spans="1:11" ht="15" customHeight="1" thickBot="1" x14ac:dyDescent="0.4">
      <c r="A59" s="130" t="s">
        <v>755</v>
      </c>
      <c r="B59" s="131" t="s">
        <v>756</v>
      </c>
      <c r="C59" s="131" t="s">
        <v>759</v>
      </c>
      <c r="D59" s="131" t="s">
        <v>760</v>
      </c>
      <c r="E59" s="131" t="s">
        <v>797</v>
      </c>
      <c r="F59" s="131" t="s">
        <v>798</v>
      </c>
      <c r="G59" s="131" t="s">
        <v>799</v>
      </c>
      <c r="H59" s="132" t="s">
        <v>800</v>
      </c>
      <c r="J59" s="133" t="s">
        <v>548</v>
      </c>
      <c r="K59" s="133" t="s">
        <v>549</v>
      </c>
    </row>
    <row r="60" spans="1:11" ht="15" customHeight="1" thickBot="1" x14ac:dyDescent="0.4">
      <c r="A60" s="130" t="s">
        <v>755</v>
      </c>
      <c r="B60" s="131" t="s">
        <v>756</v>
      </c>
      <c r="C60" s="131" t="s">
        <v>759</v>
      </c>
      <c r="D60" s="131" t="s">
        <v>760</v>
      </c>
      <c r="E60" s="131" t="s">
        <v>797</v>
      </c>
      <c r="F60" s="131" t="s">
        <v>798</v>
      </c>
      <c r="G60" s="131" t="s">
        <v>801</v>
      </c>
      <c r="H60" s="132" t="s">
        <v>802</v>
      </c>
      <c r="J60" s="133" t="s">
        <v>550</v>
      </c>
      <c r="K60" s="133" t="s">
        <v>551</v>
      </c>
    </row>
    <row r="61" spans="1:11" ht="15" customHeight="1" thickBot="1" x14ac:dyDescent="0.4">
      <c r="A61" s="130" t="s">
        <v>755</v>
      </c>
      <c r="B61" s="131" t="s">
        <v>756</v>
      </c>
      <c r="C61" s="131" t="s">
        <v>759</v>
      </c>
      <c r="D61" s="131" t="s">
        <v>760</v>
      </c>
      <c r="E61" s="131" t="s">
        <v>803</v>
      </c>
      <c r="F61" s="131" t="s">
        <v>804</v>
      </c>
      <c r="G61" s="131" t="s">
        <v>805</v>
      </c>
      <c r="H61" s="132" t="s">
        <v>806</v>
      </c>
      <c r="J61" s="133" t="s">
        <v>552</v>
      </c>
      <c r="K61" s="133" t="s">
        <v>553</v>
      </c>
    </row>
    <row r="62" spans="1:11" ht="15" customHeight="1" thickBot="1" x14ac:dyDescent="0.4">
      <c r="A62" s="130" t="s">
        <v>755</v>
      </c>
      <c r="B62" s="131" t="s">
        <v>756</v>
      </c>
      <c r="C62" s="131" t="s">
        <v>759</v>
      </c>
      <c r="D62" s="131" t="s">
        <v>760</v>
      </c>
      <c r="E62" s="131" t="s">
        <v>803</v>
      </c>
      <c r="F62" s="131" t="s">
        <v>804</v>
      </c>
      <c r="G62" s="131" t="s">
        <v>807</v>
      </c>
      <c r="H62" s="132" t="s">
        <v>808</v>
      </c>
      <c r="J62" s="133" t="s">
        <v>554</v>
      </c>
      <c r="K62" s="133" t="s">
        <v>555</v>
      </c>
    </row>
    <row r="63" spans="1:11" ht="15" customHeight="1" thickBot="1" x14ac:dyDescent="0.4">
      <c r="A63" s="130" t="s">
        <v>755</v>
      </c>
      <c r="B63" s="131" t="s">
        <v>756</v>
      </c>
      <c r="C63" s="131" t="s">
        <v>759</v>
      </c>
      <c r="D63" s="131" t="s">
        <v>760</v>
      </c>
      <c r="E63" s="131" t="s">
        <v>809</v>
      </c>
      <c r="F63" s="131" t="s">
        <v>810</v>
      </c>
      <c r="G63" s="131" t="s">
        <v>811</v>
      </c>
      <c r="H63" s="132" t="s">
        <v>812</v>
      </c>
      <c r="J63" s="133" t="s">
        <v>556</v>
      </c>
      <c r="K63" s="133" t="s">
        <v>557</v>
      </c>
    </row>
    <row r="64" spans="1:11" ht="15" thickBot="1" x14ac:dyDescent="0.4">
      <c r="A64" s="130" t="s">
        <v>755</v>
      </c>
      <c r="B64" s="131" t="s">
        <v>756</v>
      </c>
      <c r="C64" s="131" t="s">
        <v>759</v>
      </c>
      <c r="D64" s="131" t="s">
        <v>760</v>
      </c>
      <c r="E64" s="131" t="s">
        <v>813</v>
      </c>
      <c r="F64" s="131" t="s">
        <v>814</v>
      </c>
      <c r="G64" s="131" t="s">
        <v>815</v>
      </c>
      <c r="H64" s="132" t="s">
        <v>816</v>
      </c>
      <c r="J64" s="133" t="s">
        <v>558</v>
      </c>
      <c r="K64" s="133" t="s">
        <v>559</v>
      </c>
    </row>
    <row r="65" spans="1:11" ht="15" customHeight="1" thickBot="1" x14ac:dyDescent="0.4">
      <c r="A65" s="130" t="s">
        <v>755</v>
      </c>
      <c r="B65" s="131" t="s">
        <v>756</v>
      </c>
      <c r="C65" s="131" t="s">
        <v>759</v>
      </c>
      <c r="D65" s="131" t="s">
        <v>760</v>
      </c>
      <c r="E65" s="131" t="s">
        <v>813</v>
      </c>
      <c r="F65" s="131" t="s">
        <v>814</v>
      </c>
      <c r="G65" s="131" t="s">
        <v>817</v>
      </c>
      <c r="H65" s="132" t="s">
        <v>818</v>
      </c>
      <c r="J65" s="133" t="s">
        <v>560</v>
      </c>
      <c r="K65" s="133" t="s">
        <v>561</v>
      </c>
    </row>
    <row r="66" spans="1:11" ht="15" customHeight="1" thickBot="1" x14ac:dyDescent="0.4">
      <c r="A66" s="130" t="s">
        <v>755</v>
      </c>
      <c r="B66" s="131" t="s">
        <v>756</v>
      </c>
      <c r="C66" s="131" t="s">
        <v>759</v>
      </c>
      <c r="D66" s="131" t="s">
        <v>760</v>
      </c>
      <c r="E66" s="131" t="s">
        <v>813</v>
      </c>
      <c r="F66" s="131" t="s">
        <v>814</v>
      </c>
      <c r="G66" s="131" t="s">
        <v>819</v>
      </c>
      <c r="H66" s="132" t="s">
        <v>820</v>
      </c>
      <c r="J66" s="133" t="s">
        <v>562</v>
      </c>
      <c r="K66" s="133" t="s">
        <v>563</v>
      </c>
    </row>
    <row r="67" spans="1:11" ht="15" customHeight="1" thickBot="1" x14ac:dyDescent="0.4">
      <c r="A67" s="130" t="s">
        <v>755</v>
      </c>
      <c r="B67" s="131" t="s">
        <v>756</v>
      </c>
      <c r="C67" s="131" t="s">
        <v>759</v>
      </c>
      <c r="D67" s="131" t="s">
        <v>760</v>
      </c>
      <c r="E67" s="131" t="s">
        <v>813</v>
      </c>
      <c r="F67" s="131" t="s">
        <v>814</v>
      </c>
      <c r="G67" s="131" t="s">
        <v>821</v>
      </c>
      <c r="H67" s="132" t="s">
        <v>822</v>
      </c>
      <c r="J67" s="133" t="s">
        <v>564</v>
      </c>
      <c r="K67" s="133" t="s">
        <v>565</v>
      </c>
    </row>
    <row r="68" spans="1:11" ht="15" thickBot="1" x14ac:dyDescent="0.4">
      <c r="A68" s="130" t="s">
        <v>755</v>
      </c>
      <c r="B68" s="131" t="s">
        <v>756</v>
      </c>
      <c r="C68" s="131" t="s">
        <v>759</v>
      </c>
      <c r="D68" s="131" t="s">
        <v>760</v>
      </c>
      <c r="E68" s="131" t="s">
        <v>678</v>
      </c>
      <c r="F68" s="131" t="s">
        <v>678</v>
      </c>
      <c r="G68" s="131" t="s">
        <v>823</v>
      </c>
      <c r="H68" s="132" t="s">
        <v>824</v>
      </c>
      <c r="J68" s="133" t="s">
        <v>566</v>
      </c>
      <c r="K68" s="133" t="s">
        <v>567</v>
      </c>
    </row>
    <row r="69" spans="1:11" ht="15" customHeight="1" thickBot="1" x14ac:dyDescent="0.4">
      <c r="A69" s="130" t="s">
        <v>755</v>
      </c>
      <c r="B69" s="131" t="s">
        <v>756</v>
      </c>
      <c r="C69" s="131" t="s">
        <v>759</v>
      </c>
      <c r="D69" s="131" t="s">
        <v>760</v>
      </c>
      <c r="E69" s="131" t="s">
        <v>825</v>
      </c>
      <c r="F69" s="131" t="s">
        <v>826</v>
      </c>
      <c r="G69" s="131" t="s">
        <v>827</v>
      </c>
      <c r="H69" s="132" t="s">
        <v>828</v>
      </c>
      <c r="J69" s="133" t="s">
        <v>568</v>
      </c>
      <c r="K69" s="133" t="s">
        <v>569</v>
      </c>
    </row>
    <row r="70" spans="1:11" ht="15" customHeight="1" thickBot="1" x14ac:dyDescent="0.4">
      <c r="A70" s="130" t="s">
        <v>755</v>
      </c>
      <c r="B70" s="131" t="s">
        <v>756</v>
      </c>
      <c r="C70" s="131" t="s">
        <v>759</v>
      </c>
      <c r="D70" s="131" t="s">
        <v>760</v>
      </c>
      <c r="E70" s="131" t="s">
        <v>825</v>
      </c>
      <c r="F70" s="131" t="s">
        <v>826</v>
      </c>
      <c r="G70" s="131" t="s">
        <v>829</v>
      </c>
      <c r="H70" s="132" t="s">
        <v>830</v>
      </c>
      <c r="J70" s="133" t="s">
        <v>570</v>
      </c>
      <c r="K70" s="133" t="s">
        <v>571</v>
      </c>
    </row>
    <row r="71" spans="1:11" ht="15" customHeight="1" thickBot="1" x14ac:dyDescent="0.4">
      <c r="A71" s="130" t="s">
        <v>755</v>
      </c>
      <c r="B71" s="131" t="s">
        <v>756</v>
      </c>
      <c r="C71" s="131" t="s">
        <v>759</v>
      </c>
      <c r="D71" s="131" t="s">
        <v>760</v>
      </c>
      <c r="E71" s="131" t="s">
        <v>825</v>
      </c>
      <c r="F71" s="131" t="s">
        <v>826</v>
      </c>
      <c r="G71" s="131" t="s">
        <v>831</v>
      </c>
      <c r="H71" s="132" t="s">
        <v>832</v>
      </c>
      <c r="J71" s="133" t="s">
        <v>572</v>
      </c>
      <c r="K71" s="133" t="s">
        <v>573</v>
      </c>
    </row>
    <row r="72" spans="1:11" ht="15" customHeight="1" thickBot="1" x14ac:dyDescent="0.4">
      <c r="A72" s="130" t="s">
        <v>755</v>
      </c>
      <c r="B72" s="131" t="s">
        <v>756</v>
      </c>
      <c r="C72" s="131" t="s">
        <v>759</v>
      </c>
      <c r="D72" s="131" t="s">
        <v>760</v>
      </c>
      <c r="E72" s="131" t="s">
        <v>833</v>
      </c>
      <c r="F72" s="131" t="s">
        <v>834</v>
      </c>
      <c r="G72" s="131" t="s">
        <v>835</v>
      </c>
      <c r="H72" s="132" t="s">
        <v>836</v>
      </c>
      <c r="J72" s="133" t="s">
        <v>574</v>
      </c>
      <c r="K72" s="133" t="s">
        <v>575</v>
      </c>
    </row>
    <row r="73" spans="1:11" ht="15" customHeight="1" thickBot="1" x14ac:dyDescent="0.4">
      <c r="A73" s="130" t="s">
        <v>755</v>
      </c>
      <c r="B73" s="131" t="s">
        <v>756</v>
      </c>
      <c r="C73" s="131" t="s">
        <v>759</v>
      </c>
      <c r="D73" s="131" t="s">
        <v>760</v>
      </c>
      <c r="E73" s="131" t="s">
        <v>833</v>
      </c>
      <c r="F73" s="131" t="s">
        <v>834</v>
      </c>
      <c r="G73" s="131" t="s">
        <v>837</v>
      </c>
      <c r="H73" s="132" t="s">
        <v>838</v>
      </c>
      <c r="J73" s="133" t="s">
        <v>576</v>
      </c>
      <c r="K73" s="134" t="s">
        <v>577</v>
      </c>
    </row>
    <row r="74" spans="1:11" ht="15" customHeight="1" thickBot="1" x14ac:dyDescent="0.4">
      <c r="A74" s="130" t="s">
        <v>755</v>
      </c>
      <c r="B74" s="131" t="s">
        <v>756</v>
      </c>
      <c r="C74" s="131" t="s">
        <v>759</v>
      </c>
      <c r="D74" s="131" t="s">
        <v>760</v>
      </c>
      <c r="E74" s="131" t="s">
        <v>833</v>
      </c>
      <c r="F74" s="131" t="s">
        <v>834</v>
      </c>
      <c r="G74" s="131" t="s">
        <v>839</v>
      </c>
      <c r="H74" s="132" t="s">
        <v>840</v>
      </c>
      <c r="J74" s="133" t="s">
        <v>578</v>
      </c>
      <c r="K74" s="133" t="s">
        <v>579</v>
      </c>
    </row>
    <row r="75" spans="1:11" ht="15" thickBot="1" x14ac:dyDescent="0.4">
      <c r="A75" s="130" t="s">
        <v>755</v>
      </c>
      <c r="B75" s="131" t="s">
        <v>756</v>
      </c>
      <c r="C75" s="131" t="s">
        <v>759</v>
      </c>
      <c r="D75" s="131" t="s">
        <v>760</v>
      </c>
      <c r="E75" s="131" t="s">
        <v>833</v>
      </c>
      <c r="F75" s="131" t="s">
        <v>834</v>
      </c>
      <c r="G75" s="131" t="s">
        <v>841</v>
      </c>
      <c r="H75" s="132" t="s">
        <v>842</v>
      </c>
      <c r="J75" s="133" t="s">
        <v>580</v>
      </c>
      <c r="K75" s="133" t="s">
        <v>581</v>
      </c>
    </row>
    <row r="76" spans="1:11" ht="15" thickBot="1" x14ac:dyDescent="0.4">
      <c r="A76" s="130" t="s">
        <v>755</v>
      </c>
      <c r="B76" s="131" t="s">
        <v>756</v>
      </c>
      <c r="C76" s="131" t="s">
        <v>759</v>
      </c>
      <c r="D76" s="131" t="s">
        <v>760</v>
      </c>
      <c r="E76" s="131" t="s">
        <v>678</v>
      </c>
      <c r="F76" s="131" t="s">
        <v>678</v>
      </c>
      <c r="G76" s="131" t="s">
        <v>843</v>
      </c>
      <c r="H76" s="132" t="s">
        <v>844</v>
      </c>
      <c r="J76" s="133" t="s">
        <v>582</v>
      </c>
      <c r="K76" s="133" t="s">
        <v>583</v>
      </c>
    </row>
    <row r="77" spans="1:11" ht="15" customHeight="1" thickBot="1" x14ac:dyDescent="0.4">
      <c r="A77" s="130" t="s">
        <v>755</v>
      </c>
      <c r="B77" s="131" t="s">
        <v>756</v>
      </c>
      <c r="C77" s="131" t="s">
        <v>759</v>
      </c>
      <c r="D77" s="131" t="s">
        <v>760</v>
      </c>
      <c r="E77" s="131" t="s">
        <v>678</v>
      </c>
      <c r="F77" s="131" t="s">
        <v>678</v>
      </c>
      <c r="G77" s="131" t="s">
        <v>845</v>
      </c>
      <c r="H77" s="132" t="s">
        <v>846</v>
      </c>
      <c r="J77" s="133" t="s">
        <v>584</v>
      </c>
      <c r="K77" s="133" t="s">
        <v>585</v>
      </c>
    </row>
    <row r="78" spans="1:11" ht="15" customHeight="1" thickBot="1" x14ac:dyDescent="0.4">
      <c r="A78" s="130" t="s">
        <v>755</v>
      </c>
      <c r="B78" s="131" t="s">
        <v>756</v>
      </c>
      <c r="C78" s="131" t="s">
        <v>759</v>
      </c>
      <c r="D78" s="131" t="s">
        <v>760</v>
      </c>
      <c r="E78" s="131" t="s">
        <v>678</v>
      </c>
      <c r="F78" s="131" t="s">
        <v>678</v>
      </c>
      <c r="G78" s="131" t="s">
        <v>847</v>
      </c>
      <c r="H78" s="132" t="s">
        <v>848</v>
      </c>
      <c r="J78" s="133" t="s">
        <v>586</v>
      </c>
      <c r="K78" s="133" t="s">
        <v>587</v>
      </c>
    </row>
    <row r="79" spans="1:11" ht="15" customHeight="1" thickBot="1" x14ac:dyDescent="0.4">
      <c r="A79" s="130" t="s">
        <v>755</v>
      </c>
      <c r="B79" s="131" t="s">
        <v>756</v>
      </c>
      <c r="C79" s="131" t="s">
        <v>759</v>
      </c>
      <c r="D79" s="131" t="s">
        <v>760</v>
      </c>
      <c r="E79" s="131" t="s">
        <v>678</v>
      </c>
      <c r="F79" s="131" t="s">
        <v>678</v>
      </c>
      <c r="G79" s="131" t="s">
        <v>849</v>
      </c>
      <c r="H79" s="132" t="s">
        <v>850</v>
      </c>
      <c r="J79" s="133" t="s">
        <v>588</v>
      </c>
      <c r="K79" s="133" t="s">
        <v>589</v>
      </c>
    </row>
    <row r="80" spans="1:11" ht="15" customHeight="1" thickBot="1" x14ac:dyDescent="0.4">
      <c r="A80" s="130" t="s">
        <v>755</v>
      </c>
      <c r="B80" s="131" t="s">
        <v>756</v>
      </c>
      <c r="C80" s="131" t="s">
        <v>759</v>
      </c>
      <c r="D80" s="131" t="s">
        <v>760</v>
      </c>
      <c r="E80" s="131" t="s">
        <v>678</v>
      </c>
      <c r="F80" s="131" t="s">
        <v>678</v>
      </c>
      <c r="G80" s="131" t="s">
        <v>851</v>
      </c>
      <c r="H80" s="132" t="s">
        <v>852</v>
      </c>
      <c r="J80" s="133" t="s">
        <v>590</v>
      </c>
      <c r="K80" s="133" t="s">
        <v>591</v>
      </c>
    </row>
    <row r="81" spans="1:11" ht="15" customHeight="1" thickBot="1" x14ac:dyDescent="0.4">
      <c r="A81" s="130" t="s">
        <v>755</v>
      </c>
      <c r="B81" s="131" t="s">
        <v>756</v>
      </c>
      <c r="C81" s="131" t="s">
        <v>759</v>
      </c>
      <c r="D81" s="131" t="s">
        <v>760</v>
      </c>
      <c r="E81" s="131" t="s">
        <v>678</v>
      </c>
      <c r="F81" s="131" t="s">
        <v>678</v>
      </c>
      <c r="G81" s="131" t="s">
        <v>853</v>
      </c>
      <c r="H81" s="132" t="s">
        <v>854</v>
      </c>
      <c r="J81" s="133" t="s">
        <v>592</v>
      </c>
      <c r="K81" s="133" t="s">
        <v>593</v>
      </c>
    </row>
    <row r="82" spans="1:11" ht="15" customHeight="1" thickBot="1" x14ac:dyDescent="0.4">
      <c r="A82" s="130" t="s">
        <v>755</v>
      </c>
      <c r="B82" s="131" t="s">
        <v>756</v>
      </c>
      <c r="C82" s="131" t="s">
        <v>759</v>
      </c>
      <c r="D82" s="131" t="s">
        <v>760</v>
      </c>
      <c r="E82" s="131" t="s">
        <v>678</v>
      </c>
      <c r="F82" s="131" t="s">
        <v>678</v>
      </c>
      <c r="G82" s="131" t="s">
        <v>855</v>
      </c>
      <c r="H82" s="132" t="s">
        <v>856</v>
      </c>
      <c r="J82" s="133" t="s">
        <v>594</v>
      </c>
      <c r="K82" s="133" t="s">
        <v>595</v>
      </c>
    </row>
    <row r="83" spans="1:11" ht="15" customHeight="1" thickBot="1" x14ac:dyDescent="0.4">
      <c r="A83" s="130" t="s">
        <v>755</v>
      </c>
      <c r="B83" s="131" t="s">
        <v>756</v>
      </c>
      <c r="C83" s="131" t="s">
        <v>759</v>
      </c>
      <c r="D83" s="131" t="s">
        <v>760</v>
      </c>
      <c r="E83" s="131" t="s">
        <v>678</v>
      </c>
      <c r="F83" s="131" t="s">
        <v>678</v>
      </c>
      <c r="G83" s="131" t="s">
        <v>857</v>
      </c>
      <c r="H83" s="132" t="s">
        <v>858</v>
      </c>
      <c r="J83" s="133" t="s">
        <v>596</v>
      </c>
      <c r="K83" s="133" t="s">
        <v>597</v>
      </c>
    </row>
    <row r="84" spans="1:11" ht="15" customHeight="1" thickBot="1" x14ac:dyDescent="0.4">
      <c r="A84" s="130" t="s">
        <v>755</v>
      </c>
      <c r="B84" s="131" t="s">
        <v>756</v>
      </c>
      <c r="C84" s="131" t="s">
        <v>759</v>
      </c>
      <c r="D84" s="131" t="s">
        <v>760</v>
      </c>
      <c r="E84" s="131" t="s">
        <v>678</v>
      </c>
      <c r="F84" s="131" t="s">
        <v>678</v>
      </c>
      <c r="G84" s="131" t="s">
        <v>859</v>
      </c>
      <c r="H84" s="132" t="s">
        <v>860</v>
      </c>
      <c r="J84" s="133" t="s">
        <v>598</v>
      </c>
      <c r="K84" s="133" t="s">
        <v>599</v>
      </c>
    </row>
    <row r="85" spans="1:11" ht="15" customHeight="1" thickBot="1" x14ac:dyDescent="0.4">
      <c r="A85" s="130" t="s">
        <v>755</v>
      </c>
      <c r="B85" s="131" t="s">
        <v>756</v>
      </c>
      <c r="C85" s="131" t="s">
        <v>759</v>
      </c>
      <c r="D85" s="131" t="s">
        <v>760</v>
      </c>
      <c r="E85" s="131" t="s">
        <v>678</v>
      </c>
      <c r="F85" s="131" t="s">
        <v>678</v>
      </c>
      <c r="G85" s="131" t="s">
        <v>861</v>
      </c>
      <c r="H85" s="132" t="s">
        <v>862</v>
      </c>
      <c r="J85" s="133" t="s">
        <v>600</v>
      </c>
      <c r="K85" s="133" t="s">
        <v>601</v>
      </c>
    </row>
    <row r="86" spans="1:11" ht="15" customHeight="1" thickBot="1" x14ac:dyDescent="0.4">
      <c r="A86" s="130" t="s">
        <v>755</v>
      </c>
      <c r="B86" s="131" t="s">
        <v>756</v>
      </c>
      <c r="C86" s="131" t="s">
        <v>759</v>
      </c>
      <c r="D86" s="131" t="s">
        <v>760</v>
      </c>
      <c r="E86" s="131" t="s">
        <v>678</v>
      </c>
      <c r="F86" s="131" t="s">
        <v>678</v>
      </c>
      <c r="G86" s="131" t="s">
        <v>863</v>
      </c>
      <c r="H86" s="132" t="s">
        <v>864</v>
      </c>
      <c r="J86" s="133" t="s">
        <v>602</v>
      </c>
      <c r="K86" s="133" t="s">
        <v>603</v>
      </c>
    </row>
    <row r="87" spans="1:11" ht="15" customHeight="1" thickBot="1" x14ac:dyDescent="0.4">
      <c r="A87" s="130" t="s">
        <v>755</v>
      </c>
      <c r="B87" s="131" t="s">
        <v>756</v>
      </c>
      <c r="C87" s="131" t="s">
        <v>865</v>
      </c>
      <c r="D87" s="131" t="s">
        <v>733</v>
      </c>
      <c r="E87" s="131" t="s">
        <v>732</v>
      </c>
      <c r="F87" s="131" t="s">
        <v>733</v>
      </c>
      <c r="G87" s="131" t="s">
        <v>734</v>
      </c>
      <c r="H87" s="132" t="s">
        <v>735</v>
      </c>
      <c r="J87" s="133" t="s">
        <v>605</v>
      </c>
      <c r="K87" s="133" t="s">
        <v>606</v>
      </c>
    </row>
    <row r="88" spans="1:11" ht="15" customHeight="1" thickBot="1" x14ac:dyDescent="0.4">
      <c r="A88" s="130" t="s">
        <v>755</v>
      </c>
      <c r="B88" s="131" t="s">
        <v>756</v>
      </c>
      <c r="C88" s="131" t="s">
        <v>865</v>
      </c>
      <c r="D88" s="131" t="s">
        <v>733</v>
      </c>
      <c r="E88" s="131" t="s">
        <v>732</v>
      </c>
      <c r="F88" s="131" t="s">
        <v>733</v>
      </c>
      <c r="G88" s="131" t="s">
        <v>736</v>
      </c>
      <c r="H88" s="132" t="s">
        <v>737</v>
      </c>
      <c r="J88" s="133" t="s">
        <v>607</v>
      </c>
      <c r="K88" s="133" t="s">
        <v>608</v>
      </c>
    </row>
    <row r="89" spans="1:11" ht="15" customHeight="1" thickBot="1" x14ac:dyDescent="0.4">
      <c r="A89" s="130" t="s">
        <v>755</v>
      </c>
      <c r="B89" s="131" t="s">
        <v>756</v>
      </c>
      <c r="C89" s="131" t="s">
        <v>865</v>
      </c>
      <c r="D89" s="131" t="s">
        <v>733</v>
      </c>
      <c r="E89" s="131" t="s">
        <v>866</v>
      </c>
      <c r="F89" s="131" t="s">
        <v>867</v>
      </c>
      <c r="G89" s="131" t="s">
        <v>823</v>
      </c>
      <c r="H89" s="132" t="s">
        <v>824</v>
      </c>
      <c r="J89" s="133" t="s">
        <v>609</v>
      </c>
      <c r="K89" s="133" t="s">
        <v>610</v>
      </c>
    </row>
    <row r="90" spans="1:11" ht="15" customHeight="1" thickBot="1" x14ac:dyDescent="0.4">
      <c r="A90" s="130" t="s">
        <v>755</v>
      </c>
      <c r="B90" s="131" t="s">
        <v>756</v>
      </c>
      <c r="C90" s="131" t="s">
        <v>865</v>
      </c>
      <c r="D90" s="131" t="s">
        <v>733</v>
      </c>
      <c r="E90" s="131" t="s">
        <v>866</v>
      </c>
      <c r="F90" s="131" t="s">
        <v>867</v>
      </c>
      <c r="G90" s="131" t="s">
        <v>868</v>
      </c>
      <c r="H90" s="132" t="s">
        <v>869</v>
      </c>
      <c r="J90" s="133" t="s">
        <v>611</v>
      </c>
      <c r="K90" s="133" t="s">
        <v>612</v>
      </c>
    </row>
    <row r="91" spans="1:11" ht="15" customHeight="1" thickBot="1" x14ac:dyDescent="0.4">
      <c r="A91" s="130" t="s">
        <v>755</v>
      </c>
      <c r="B91" s="131" t="s">
        <v>756</v>
      </c>
      <c r="C91" s="131" t="s">
        <v>870</v>
      </c>
      <c r="D91" s="131" t="s">
        <v>871</v>
      </c>
      <c r="E91" s="131" t="s">
        <v>872</v>
      </c>
      <c r="F91" s="131" t="s">
        <v>873</v>
      </c>
      <c r="G91" s="131" t="s">
        <v>874</v>
      </c>
      <c r="H91" s="132" t="s">
        <v>875</v>
      </c>
      <c r="J91" s="133" t="s">
        <v>613</v>
      </c>
      <c r="K91" s="133" t="s">
        <v>614</v>
      </c>
    </row>
    <row r="92" spans="1:11" ht="15" customHeight="1" thickBot="1" x14ac:dyDescent="0.4">
      <c r="A92" s="130" t="s">
        <v>755</v>
      </c>
      <c r="B92" s="131" t="s">
        <v>756</v>
      </c>
      <c r="C92" s="131" t="s">
        <v>870</v>
      </c>
      <c r="D92" s="131" t="s">
        <v>871</v>
      </c>
      <c r="E92" s="131" t="s">
        <v>876</v>
      </c>
      <c r="F92" s="131" t="s">
        <v>877</v>
      </c>
      <c r="G92" s="131" t="s">
        <v>878</v>
      </c>
      <c r="H92" s="132" t="s">
        <v>879</v>
      </c>
      <c r="J92" s="133" t="s">
        <v>615</v>
      </c>
      <c r="K92" s="133" t="s">
        <v>616</v>
      </c>
    </row>
    <row r="93" spans="1:11" ht="15" customHeight="1" thickBot="1" x14ac:dyDescent="0.4">
      <c r="A93" s="130" t="s">
        <v>755</v>
      </c>
      <c r="B93" s="131" t="s">
        <v>756</v>
      </c>
      <c r="C93" s="131" t="s">
        <v>880</v>
      </c>
      <c r="D93" s="131" t="s">
        <v>719</v>
      </c>
      <c r="E93" s="131" t="s">
        <v>701</v>
      </c>
      <c r="F93" s="131" t="s">
        <v>702</v>
      </c>
      <c r="G93" s="131" t="s">
        <v>707</v>
      </c>
      <c r="H93" s="132" t="s">
        <v>708</v>
      </c>
      <c r="J93" s="133" t="s">
        <v>617</v>
      </c>
      <c r="K93" s="133" t="s">
        <v>618</v>
      </c>
    </row>
    <row r="94" spans="1:11" ht="15" customHeight="1" thickBot="1" x14ac:dyDescent="0.4">
      <c r="A94" s="130" t="s">
        <v>755</v>
      </c>
      <c r="B94" s="131" t="s">
        <v>756</v>
      </c>
      <c r="C94" s="131" t="s">
        <v>880</v>
      </c>
      <c r="D94" s="131" t="s">
        <v>719</v>
      </c>
      <c r="E94" s="131" t="s">
        <v>701</v>
      </c>
      <c r="F94" s="131" t="s">
        <v>702</v>
      </c>
      <c r="G94" s="131" t="s">
        <v>711</v>
      </c>
      <c r="H94" s="132" t="s">
        <v>712</v>
      </c>
      <c r="J94" s="133" t="s">
        <v>619</v>
      </c>
      <c r="K94" s="133" t="s">
        <v>620</v>
      </c>
    </row>
    <row r="95" spans="1:11" ht="15" customHeight="1" thickBot="1" x14ac:dyDescent="0.4">
      <c r="A95" s="130" t="s">
        <v>755</v>
      </c>
      <c r="B95" s="131" t="s">
        <v>756</v>
      </c>
      <c r="C95" s="131" t="s">
        <v>881</v>
      </c>
      <c r="D95" s="131" t="s">
        <v>882</v>
      </c>
      <c r="E95" s="131" t="s">
        <v>872</v>
      </c>
      <c r="F95" s="131" t="s">
        <v>873</v>
      </c>
      <c r="G95" s="131" t="s">
        <v>883</v>
      </c>
      <c r="H95" s="132" t="s">
        <v>884</v>
      </c>
      <c r="J95" s="133" t="s">
        <v>621</v>
      </c>
      <c r="K95" s="133" t="s">
        <v>622</v>
      </c>
    </row>
    <row r="96" spans="1:11" ht="15" customHeight="1" thickBot="1" x14ac:dyDescent="0.4">
      <c r="A96" s="130" t="s">
        <v>755</v>
      </c>
      <c r="B96" s="131" t="s">
        <v>756</v>
      </c>
      <c r="C96" s="131" t="s">
        <v>885</v>
      </c>
      <c r="D96" s="131" t="s">
        <v>886</v>
      </c>
      <c r="E96" s="131" t="s">
        <v>767</v>
      </c>
      <c r="F96" s="131" t="s">
        <v>768</v>
      </c>
      <c r="G96" s="131" t="s">
        <v>771</v>
      </c>
      <c r="H96" s="132" t="s">
        <v>772</v>
      </c>
      <c r="J96" s="133" t="s">
        <v>623</v>
      </c>
      <c r="K96" s="133" t="s">
        <v>624</v>
      </c>
    </row>
    <row r="97" spans="1:11" ht="15" customHeight="1" thickBot="1" x14ac:dyDescent="0.4">
      <c r="A97" s="130" t="s">
        <v>755</v>
      </c>
      <c r="B97" s="131" t="s">
        <v>756</v>
      </c>
      <c r="C97" s="131" t="s">
        <v>885</v>
      </c>
      <c r="D97" s="131" t="s">
        <v>886</v>
      </c>
      <c r="E97" s="131" t="s">
        <v>701</v>
      </c>
      <c r="F97" s="131" t="s">
        <v>702</v>
      </c>
      <c r="G97" s="131" t="s">
        <v>707</v>
      </c>
      <c r="H97" s="132" t="s">
        <v>708</v>
      </c>
      <c r="J97" s="133" t="s">
        <v>625</v>
      </c>
      <c r="K97" s="133" t="s">
        <v>626</v>
      </c>
    </row>
    <row r="98" spans="1:11" ht="15" customHeight="1" thickBot="1" x14ac:dyDescent="0.4">
      <c r="A98" s="130" t="s">
        <v>755</v>
      </c>
      <c r="B98" s="131" t="s">
        <v>756</v>
      </c>
      <c r="C98" s="131" t="s">
        <v>885</v>
      </c>
      <c r="D98" s="131" t="s">
        <v>886</v>
      </c>
      <c r="E98" s="131" t="s">
        <v>701</v>
      </c>
      <c r="F98" s="131" t="s">
        <v>702</v>
      </c>
      <c r="G98" s="131" t="s">
        <v>709</v>
      </c>
      <c r="H98" s="132" t="s">
        <v>710</v>
      </c>
      <c r="J98" s="133" t="s">
        <v>627</v>
      </c>
      <c r="K98" s="133" t="s">
        <v>628</v>
      </c>
    </row>
    <row r="99" spans="1:11" ht="15" customHeight="1" thickBot="1" x14ac:dyDescent="0.4">
      <c r="A99" s="130" t="s">
        <v>755</v>
      </c>
      <c r="B99" s="131" t="s">
        <v>756</v>
      </c>
      <c r="C99" s="131" t="s">
        <v>885</v>
      </c>
      <c r="D99" s="131" t="s">
        <v>886</v>
      </c>
      <c r="E99" s="131" t="s">
        <v>701</v>
      </c>
      <c r="F99" s="131" t="s">
        <v>702</v>
      </c>
      <c r="G99" s="131" t="s">
        <v>713</v>
      </c>
      <c r="H99" s="132" t="s">
        <v>714</v>
      </c>
      <c r="J99" s="133" t="s">
        <v>629</v>
      </c>
      <c r="K99" s="133" t="s">
        <v>630</v>
      </c>
    </row>
    <row r="100" spans="1:11" ht="15" customHeight="1" thickBot="1" x14ac:dyDescent="0.4">
      <c r="A100" s="130" t="s">
        <v>755</v>
      </c>
      <c r="B100" s="131" t="s">
        <v>756</v>
      </c>
      <c r="C100" s="131" t="s">
        <v>887</v>
      </c>
      <c r="D100" s="131" t="s">
        <v>888</v>
      </c>
      <c r="E100" s="131" t="s">
        <v>889</v>
      </c>
      <c r="F100" s="131" t="s">
        <v>890</v>
      </c>
      <c r="G100" s="131" t="s">
        <v>891</v>
      </c>
      <c r="H100" s="132" t="s">
        <v>892</v>
      </c>
      <c r="J100" s="133" t="s">
        <v>631</v>
      </c>
      <c r="K100" s="133" t="s">
        <v>632</v>
      </c>
    </row>
    <row r="101" spans="1:11" ht="15" thickBot="1" x14ac:dyDescent="0.4">
      <c r="A101" s="130" t="s">
        <v>755</v>
      </c>
      <c r="B101" s="131" t="s">
        <v>756</v>
      </c>
      <c r="C101" s="131" t="s">
        <v>893</v>
      </c>
      <c r="D101" s="131" t="s">
        <v>894</v>
      </c>
      <c r="E101" s="131" t="s">
        <v>889</v>
      </c>
      <c r="F101" s="131" t="s">
        <v>890</v>
      </c>
      <c r="G101" s="131" t="s">
        <v>895</v>
      </c>
      <c r="H101" s="132" t="s">
        <v>896</v>
      </c>
      <c r="J101" s="133" t="s">
        <v>633</v>
      </c>
      <c r="K101" s="133" t="s">
        <v>634</v>
      </c>
    </row>
    <row r="102" spans="1:11" ht="15" customHeight="1" thickBot="1" x14ac:dyDescent="0.4">
      <c r="A102" s="130" t="s">
        <v>755</v>
      </c>
      <c r="B102" s="131" t="s">
        <v>756</v>
      </c>
      <c r="C102" s="131" t="s">
        <v>897</v>
      </c>
      <c r="D102" s="131" t="s">
        <v>898</v>
      </c>
      <c r="E102" s="131" t="s">
        <v>797</v>
      </c>
      <c r="F102" s="131" t="s">
        <v>798</v>
      </c>
      <c r="G102" s="131" t="s">
        <v>799</v>
      </c>
      <c r="H102" s="132" t="s">
        <v>800</v>
      </c>
      <c r="J102" s="133" t="s">
        <v>635</v>
      </c>
      <c r="K102" s="133" t="s">
        <v>636</v>
      </c>
    </row>
    <row r="103" spans="1:11" ht="15" customHeight="1" thickBot="1" x14ac:dyDescent="0.4">
      <c r="A103" s="130" t="s">
        <v>755</v>
      </c>
      <c r="B103" s="131" t="s">
        <v>756</v>
      </c>
      <c r="C103" s="131" t="s">
        <v>897</v>
      </c>
      <c r="D103" s="131" t="s">
        <v>898</v>
      </c>
      <c r="E103" s="131" t="s">
        <v>797</v>
      </c>
      <c r="F103" s="131" t="s">
        <v>798</v>
      </c>
      <c r="G103" s="131" t="s">
        <v>801</v>
      </c>
      <c r="H103" s="132" t="s">
        <v>802</v>
      </c>
      <c r="J103" s="133" t="s">
        <v>637</v>
      </c>
      <c r="K103" s="133" t="s">
        <v>638</v>
      </c>
    </row>
    <row r="104" spans="1:11" ht="15" customHeight="1" thickBot="1" x14ac:dyDescent="0.4">
      <c r="A104" s="130" t="s">
        <v>755</v>
      </c>
      <c r="B104" s="131" t="s">
        <v>756</v>
      </c>
      <c r="C104" s="131" t="s">
        <v>899</v>
      </c>
      <c r="D104" s="131" t="s">
        <v>900</v>
      </c>
      <c r="E104" s="131" t="s">
        <v>738</v>
      </c>
      <c r="F104" s="131" t="s">
        <v>739</v>
      </c>
      <c r="G104" s="131" t="s">
        <v>740</v>
      </c>
      <c r="H104" s="132" t="s">
        <v>741</v>
      </c>
      <c r="J104" s="133" t="s">
        <v>639</v>
      </c>
      <c r="K104" s="133" t="s">
        <v>640</v>
      </c>
    </row>
    <row r="105" spans="1:11" ht="15" customHeight="1" thickBot="1" x14ac:dyDescent="0.4">
      <c r="A105" s="130" t="s">
        <v>755</v>
      </c>
      <c r="B105" s="131" t="s">
        <v>756</v>
      </c>
      <c r="C105" s="131" t="s">
        <v>901</v>
      </c>
      <c r="D105" s="131" t="s">
        <v>902</v>
      </c>
      <c r="E105" s="131" t="s">
        <v>809</v>
      </c>
      <c r="F105" s="131" t="s">
        <v>810</v>
      </c>
      <c r="G105" s="131" t="s">
        <v>811</v>
      </c>
      <c r="H105" s="132" t="s">
        <v>812</v>
      </c>
      <c r="J105" s="133" t="s">
        <v>641</v>
      </c>
      <c r="K105" s="133" t="s">
        <v>642</v>
      </c>
    </row>
    <row r="106" spans="1:11" ht="15" customHeight="1" thickBot="1" x14ac:dyDescent="0.4">
      <c r="A106" s="130" t="s">
        <v>755</v>
      </c>
      <c r="B106" s="131" t="s">
        <v>756</v>
      </c>
      <c r="C106" s="131" t="s">
        <v>901</v>
      </c>
      <c r="D106" s="131" t="s">
        <v>902</v>
      </c>
      <c r="E106" s="131" t="s">
        <v>876</v>
      </c>
      <c r="F106" s="131" t="s">
        <v>877</v>
      </c>
      <c r="G106" s="131" t="s">
        <v>903</v>
      </c>
      <c r="H106" s="132" t="s">
        <v>904</v>
      </c>
      <c r="J106" s="133" t="s">
        <v>643</v>
      </c>
      <c r="K106" s="133" t="s">
        <v>644</v>
      </c>
    </row>
    <row r="107" spans="1:11" ht="15" customHeight="1" thickBot="1" x14ac:dyDescent="0.4">
      <c r="A107" s="130" t="s">
        <v>755</v>
      </c>
      <c r="B107" s="131" t="s">
        <v>756</v>
      </c>
      <c r="C107" s="131" t="s">
        <v>901</v>
      </c>
      <c r="D107" s="131" t="s">
        <v>902</v>
      </c>
      <c r="E107" s="131" t="s">
        <v>876</v>
      </c>
      <c r="F107" s="131" t="s">
        <v>877</v>
      </c>
      <c r="G107" s="131" t="s">
        <v>878</v>
      </c>
      <c r="H107" s="132" t="s">
        <v>879</v>
      </c>
      <c r="J107" s="133" t="s">
        <v>645</v>
      </c>
      <c r="K107" s="133" t="s">
        <v>646</v>
      </c>
    </row>
    <row r="108" spans="1:11" ht="15" customHeight="1" thickBot="1" x14ac:dyDescent="0.4">
      <c r="A108" s="130" t="s">
        <v>755</v>
      </c>
      <c r="B108" s="131" t="s">
        <v>756</v>
      </c>
      <c r="C108" s="131" t="s">
        <v>905</v>
      </c>
      <c r="D108" s="131" t="s">
        <v>721</v>
      </c>
      <c r="E108" s="131" t="s">
        <v>906</v>
      </c>
      <c r="F108" s="131" t="s">
        <v>907</v>
      </c>
      <c r="G108" s="131" t="s">
        <v>908</v>
      </c>
      <c r="H108" s="132" t="s">
        <v>909</v>
      </c>
      <c r="J108" s="133" t="s">
        <v>647</v>
      </c>
      <c r="K108" s="133" t="s">
        <v>648</v>
      </c>
    </row>
    <row r="109" spans="1:11" ht="15" customHeight="1" thickBot="1" x14ac:dyDescent="0.4">
      <c r="A109" s="130" t="s">
        <v>755</v>
      </c>
      <c r="B109" s="131" t="s">
        <v>756</v>
      </c>
      <c r="C109" s="131" t="s">
        <v>905</v>
      </c>
      <c r="D109" s="131" t="s">
        <v>721</v>
      </c>
      <c r="E109" s="131" t="s">
        <v>678</v>
      </c>
      <c r="F109" s="131" t="s">
        <v>678</v>
      </c>
      <c r="G109" s="131" t="s">
        <v>730</v>
      </c>
      <c r="H109" s="132" t="s">
        <v>731</v>
      </c>
      <c r="J109" s="133" t="s">
        <v>649</v>
      </c>
      <c r="K109" s="133" t="s">
        <v>650</v>
      </c>
    </row>
    <row r="110" spans="1:11" ht="15" customHeight="1" thickBot="1" x14ac:dyDescent="0.4">
      <c r="A110" s="130" t="s">
        <v>755</v>
      </c>
      <c r="B110" s="131" t="s">
        <v>756</v>
      </c>
      <c r="C110" s="131" t="s">
        <v>905</v>
      </c>
      <c r="D110" s="131" t="s">
        <v>721</v>
      </c>
      <c r="E110" s="131" t="s">
        <v>910</v>
      </c>
      <c r="F110" s="131" t="s">
        <v>911</v>
      </c>
      <c r="G110" s="131" t="s">
        <v>912</v>
      </c>
      <c r="H110" s="132" t="s">
        <v>913</v>
      </c>
      <c r="J110" s="133" t="s">
        <v>651</v>
      </c>
      <c r="K110" s="133" t="s">
        <v>652</v>
      </c>
    </row>
    <row r="111" spans="1:11" ht="15" customHeight="1" thickBot="1" x14ac:dyDescent="0.4">
      <c r="A111" s="130" t="s">
        <v>755</v>
      </c>
      <c r="B111" s="131" t="s">
        <v>756</v>
      </c>
      <c r="C111" s="131" t="s">
        <v>905</v>
      </c>
      <c r="D111" s="131" t="s">
        <v>721</v>
      </c>
      <c r="E111" s="131" t="s">
        <v>803</v>
      </c>
      <c r="F111" s="131" t="s">
        <v>804</v>
      </c>
      <c r="G111" s="131" t="s">
        <v>805</v>
      </c>
      <c r="H111" s="132" t="s">
        <v>806</v>
      </c>
      <c r="J111" s="133" t="s">
        <v>653</v>
      </c>
      <c r="K111" s="133" t="s">
        <v>654</v>
      </c>
    </row>
    <row r="112" spans="1:11" ht="15" customHeight="1" thickBot="1" x14ac:dyDescent="0.4">
      <c r="A112" s="130" t="s">
        <v>755</v>
      </c>
      <c r="B112" s="131" t="s">
        <v>756</v>
      </c>
      <c r="C112" s="131" t="s">
        <v>905</v>
      </c>
      <c r="D112" s="131" t="s">
        <v>721</v>
      </c>
      <c r="E112" s="131" t="s">
        <v>803</v>
      </c>
      <c r="F112" s="131" t="s">
        <v>804</v>
      </c>
      <c r="G112" s="131" t="s">
        <v>807</v>
      </c>
      <c r="H112" s="132" t="s">
        <v>808</v>
      </c>
      <c r="J112" s="133" t="s">
        <v>655</v>
      </c>
      <c r="K112" s="133" t="s">
        <v>656</v>
      </c>
    </row>
    <row r="113" spans="1:11" ht="15" customHeight="1" thickBot="1" x14ac:dyDescent="0.4">
      <c r="A113" s="130" t="s">
        <v>755</v>
      </c>
      <c r="B113" s="131" t="s">
        <v>756</v>
      </c>
      <c r="C113" s="131" t="s">
        <v>905</v>
      </c>
      <c r="D113" s="131" t="s">
        <v>721</v>
      </c>
      <c r="E113" s="131" t="s">
        <v>813</v>
      </c>
      <c r="F113" s="131" t="s">
        <v>814</v>
      </c>
      <c r="G113" s="131" t="s">
        <v>815</v>
      </c>
      <c r="H113" s="132" t="s">
        <v>816</v>
      </c>
      <c r="J113" s="133" t="s">
        <v>657</v>
      </c>
      <c r="K113" s="133" t="s">
        <v>658</v>
      </c>
    </row>
    <row r="114" spans="1:11" ht="15" customHeight="1" thickBot="1" x14ac:dyDescent="0.4">
      <c r="A114" s="130" t="s">
        <v>755</v>
      </c>
      <c r="B114" s="131" t="s">
        <v>756</v>
      </c>
      <c r="C114" s="131" t="s">
        <v>905</v>
      </c>
      <c r="D114" s="131" t="s">
        <v>721</v>
      </c>
      <c r="E114" s="131" t="s">
        <v>813</v>
      </c>
      <c r="F114" s="131" t="s">
        <v>814</v>
      </c>
      <c r="G114" s="131" t="s">
        <v>817</v>
      </c>
      <c r="H114" s="132" t="s">
        <v>818</v>
      </c>
      <c r="J114" s="133" t="s">
        <v>659</v>
      </c>
      <c r="K114" s="133" t="s">
        <v>660</v>
      </c>
    </row>
    <row r="115" spans="1:11" ht="15" customHeight="1" thickBot="1" x14ac:dyDescent="0.4">
      <c r="A115" s="130" t="s">
        <v>755</v>
      </c>
      <c r="B115" s="131" t="s">
        <v>756</v>
      </c>
      <c r="C115" s="131" t="s">
        <v>905</v>
      </c>
      <c r="D115" s="131" t="s">
        <v>721</v>
      </c>
      <c r="E115" s="131" t="s">
        <v>813</v>
      </c>
      <c r="F115" s="131" t="s">
        <v>814</v>
      </c>
      <c r="G115" s="131" t="s">
        <v>819</v>
      </c>
      <c r="H115" s="132" t="s">
        <v>820</v>
      </c>
      <c r="J115" s="133" t="s">
        <v>661</v>
      </c>
      <c r="K115" s="133" t="s">
        <v>662</v>
      </c>
    </row>
    <row r="116" spans="1:11" ht="15" thickBot="1" x14ac:dyDescent="0.4">
      <c r="A116" s="130" t="s">
        <v>755</v>
      </c>
      <c r="B116" s="131" t="s">
        <v>756</v>
      </c>
      <c r="C116" s="131" t="s">
        <v>905</v>
      </c>
      <c r="D116" s="131" t="s">
        <v>721</v>
      </c>
      <c r="E116" s="131" t="s">
        <v>813</v>
      </c>
      <c r="F116" s="131" t="s">
        <v>814</v>
      </c>
      <c r="G116" s="131" t="s">
        <v>821</v>
      </c>
      <c r="H116" s="132" t="s">
        <v>822</v>
      </c>
      <c r="J116" s="133" t="s">
        <v>663</v>
      </c>
      <c r="K116" s="133" t="s">
        <v>664</v>
      </c>
    </row>
    <row r="117" spans="1:11" ht="15" customHeight="1" thickBot="1" x14ac:dyDescent="0.4">
      <c r="A117" s="130" t="s">
        <v>755</v>
      </c>
      <c r="B117" s="131" t="s">
        <v>756</v>
      </c>
      <c r="C117" s="131" t="s">
        <v>905</v>
      </c>
      <c r="D117" s="131" t="s">
        <v>721</v>
      </c>
      <c r="E117" s="131" t="s">
        <v>825</v>
      </c>
      <c r="F117" s="131" t="s">
        <v>826</v>
      </c>
      <c r="G117" s="131" t="s">
        <v>827</v>
      </c>
      <c r="H117" s="132" t="s">
        <v>828</v>
      </c>
      <c r="J117" s="133" t="s">
        <v>665</v>
      </c>
      <c r="K117" s="133" t="s">
        <v>666</v>
      </c>
    </row>
    <row r="118" spans="1:11" ht="15" customHeight="1" thickBot="1" x14ac:dyDescent="0.4">
      <c r="A118" s="130" t="s">
        <v>755</v>
      </c>
      <c r="B118" s="131" t="s">
        <v>756</v>
      </c>
      <c r="C118" s="131" t="s">
        <v>905</v>
      </c>
      <c r="D118" s="131" t="s">
        <v>721</v>
      </c>
      <c r="E118" s="131" t="s">
        <v>825</v>
      </c>
      <c r="F118" s="131" t="s">
        <v>826</v>
      </c>
      <c r="G118" s="131" t="s">
        <v>829</v>
      </c>
      <c r="H118" s="132" t="s">
        <v>830</v>
      </c>
      <c r="J118" s="133" t="s">
        <v>667</v>
      </c>
      <c r="K118" s="133" t="s">
        <v>604</v>
      </c>
    </row>
    <row r="119" spans="1:11" ht="15" thickBot="1" x14ac:dyDescent="0.4">
      <c r="A119" s="130" t="s">
        <v>755</v>
      </c>
      <c r="B119" s="131" t="s">
        <v>756</v>
      </c>
      <c r="C119" s="131" t="s">
        <v>905</v>
      </c>
      <c r="D119" s="131" t="s">
        <v>721</v>
      </c>
      <c r="E119" s="131" t="s">
        <v>825</v>
      </c>
      <c r="F119" s="131" t="s">
        <v>826</v>
      </c>
      <c r="G119" s="131" t="s">
        <v>831</v>
      </c>
      <c r="H119" s="132" t="s">
        <v>832</v>
      </c>
    </row>
    <row r="120" spans="1:11" ht="15" thickBot="1" x14ac:dyDescent="0.4">
      <c r="A120" s="130" t="s">
        <v>755</v>
      </c>
      <c r="B120" s="131" t="s">
        <v>756</v>
      </c>
      <c r="C120" s="131" t="s">
        <v>905</v>
      </c>
      <c r="D120" s="131" t="s">
        <v>721</v>
      </c>
      <c r="E120" s="131" t="s">
        <v>752</v>
      </c>
      <c r="F120" s="131" t="s">
        <v>753</v>
      </c>
      <c r="G120" s="131" t="s">
        <v>914</v>
      </c>
      <c r="H120" s="132" t="s">
        <v>915</v>
      </c>
    </row>
    <row r="121" spans="1:11" ht="15" thickBot="1" x14ac:dyDescent="0.4">
      <c r="A121" s="130" t="s">
        <v>755</v>
      </c>
      <c r="B121" s="131" t="s">
        <v>756</v>
      </c>
      <c r="C121" s="131" t="s">
        <v>905</v>
      </c>
      <c r="D121" s="131" t="s">
        <v>721</v>
      </c>
      <c r="E121" s="131" t="s">
        <v>752</v>
      </c>
      <c r="F121" s="131" t="s">
        <v>753</v>
      </c>
      <c r="G121" s="131" t="s">
        <v>916</v>
      </c>
      <c r="H121" s="132" t="s">
        <v>917</v>
      </c>
    </row>
    <row r="122" spans="1:11" ht="15" thickBot="1" x14ac:dyDescent="0.4">
      <c r="A122" s="130" t="s">
        <v>755</v>
      </c>
      <c r="B122" s="131" t="s">
        <v>756</v>
      </c>
      <c r="C122" s="131" t="s">
        <v>905</v>
      </c>
      <c r="D122" s="131" t="s">
        <v>721</v>
      </c>
      <c r="E122" s="131" t="s">
        <v>752</v>
      </c>
      <c r="F122" s="131" t="s">
        <v>753</v>
      </c>
      <c r="G122" s="131" t="s">
        <v>918</v>
      </c>
      <c r="H122" s="132" t="s">
        <v>919</v>
      </c>
    </row>
    <row r="123" spans="1:11" ht="15" thickBot="1" x14ac:dyDescent="0.4">
      <c r="A123" s="130" t="s">
        <v>755</v>
      </c>
      <c r="B123" s="131" t="s">
        <v>756</v>
      </c>
      <c r="C123" s="131" t="s">
        <v>905</v>
      </c>
      <c r="D123" s="131" t="s">
        <v>721</v>
      </c>
      <c r="E123" s="131" t="s">
        <v>752</v>
      </c>
      <c r="F123" s="131" t="s">
        <v>753</v>
      </c>
      <c r="G123" s="131" t="s">
        <v>843</v>
      </c>
      <c r="H123" s="132" t="s">
        <v>844</v>
      </c>
    </row>
    <row r="124" spans="1:11" ht="15" thickBot="1" x14ac:dyDescent="0.4">
      <c r="A124" s="130" t="s">
        <v>755</v>
      </c>
      <c r="B124" s="131" t="s">
        <v>756</v>
      </c>
      <c r="C124" s="131" t="s">
        <v>905</v>
      </c>
      <c r="D124" s="131" t="s">
        <v>721</v>
      </c>
      <c r="E124" s="131" t="s">
        <v>752</v>
      </c>
      <c r="F124" s="131" t="s">
        <v>753</v>
      </c>
      <c r="G124" s="131" t="s">
        <v>845</v>
      </c>
      <c r="H124" s="132" t="s">
        <v>846</v>
      </c>
    </row>
    <row r="125" spans="1:11" ht="15" thickBot="1" x14ac:dyDescent="0.4">
      <c r="A125" s="130" t="s">
        <v>755</v>
      </c>
      <c r="B125" s="131" t="s">
        <v>756</v>
      </c>
      <c r="C125" s="131" t="s">
        <v>905</v>
      </c>
      <c r="D125" s="131" t="s">
        <v>721</v>
      </c>
      <c r="E125" s="131" t="s">
        <v>752</v>
      </c>
      <c r="F125" s="131" t="s">
        <v>753</v>
      </c>
      <c r="G125" s="131" t="s">
        <v>847</v>
      </c>
      <c r="H125" s="132" t="s">
        <v>848</v>
      </c>
    </row>
    <row r="126" spans="1:11" ht="15" thickBot="1" x14ac:dyDescent="0.4">
      <c r="A126" s="130" t="s">
        <v>755</v>
      </c>
      <c r="B126" s="131" t="s">
        <v>756</v>
      </c>
      <c r="C126" s="131" t="s">
        <v>905</v>
      </c>
      <c r="D126" s="131" t="s">
        <v>721</v>
      </c>
      <c r="E126" s="131" t="s">
        <v>752</v>
      </c>
      <c r="F126" s="131" t="s">
        <v>753</v>
      </c>
      <c r="G126" s="131" t="s">
        <v>920</v>
      </c>
      <c r="H126" s="132" t="s">
        <v>921</v>
      </c>
    </row>
    <row r="127" spans="1:11" ht="15" thickBot="1" x14ac:dyDescent="0.4">
      <c r="A127" s="130" t="s">
        <v>755</v>
      </c>
      <c r="B127" s="131" t="s">
        <v>756</v>
      </c>
      <c r="C127" s="131" t="s">
        <v>905</v>
      </c>
      <c r="D127" s="131" t="s">
        <v>721</v>
      </c>
      <c r="E127" s="131" t="s">
        <v>752</v>
      </c>
      <c r="F127" s="131" t="s">
        <v>753</v>
      </c>
      <c r="G127" s="131" t="s">
        <v>922</v>
      </c>
      <c r="H127" s="132" t="s">
        <v>923</v>
      </c>
    </row>
    <row r="128" spans="1:11" ht="15" thickBot="1" x14ac:dyDescent="0.4">
      <c r="A128" s="130" t="s">
        <v>755</v>
      </c>
      <c r="B128" s="131" t="s">
        <v>756</v>
      </c>
      <c r="C128" s="131" t="s">
        <v>905</v>
      </c>
      <c r="D128" s="131" t="s">
        <v>721</v>
      </c>
      <c r="E128" s="131" t="s">
        <v>752</v>
      </c>
      <c r="F128" s="131" t="s">
        <v>753</v>
      </c>
      <c r="G128" s="131" t="s">
        <v>924</v>
      </c>
      <c r="H128" s="132" t="s">
        <v>925</v>
      </c>
    </row>
    <row r="129" spans="1:8" ht="15" thickBot="1" x14ac:dyDescent="0.4">
      <c r="A129" s="130" t="s">
        <v>755</v>
      </c>
      <c r="B129" s="131" t="s">
        <v>756</v>
      </c>
      <c r="C129" s="131" t="s">
        <v>905</v>
      </c>
      <c r="D129" s="131" t="s">
        <v>721</v>
      </c>
      <c r="E129" s="131" t="s">
        <v>752</v>
      </c>
      <c r="F129" s="131" t="s">
        <v>753</v>
      </c>
      <c r="G129" s="131" t="s">
        <v>849</v>
      </c>
      <c r="H129" s="132" t="s">
        <v>850</v>
      </c>
    </row>
    <row r="130" spans="1:8" ht="15" thickBot="1" x14ac:dyDescent="0.4">
      <c r="A130" s="130" t="s">
        <v>755</v>
      </c>
      <c r="B130" s="131" t="s">
        <v>756</v>
      </c>
      <c r="C130" s="131" t="s">
        <v>905</v>
      </c>
      <c r="D130" s="131" t="s">
        <v>721</v>
      </c>
      <c r="E130" s="131" t="s">
        <v>752</v>
      </c>
      <c r="F130" s="131" t="s">
        <v>753</v>
      </c>
      <c r="G130" s="131" t="s">
        <v>926</v>
      </c>
      <c r="H130" s="132" t="s">
        <v>927</v>
      </c>
    </row>
    <row r="131" spans="1:8" ht="15" thickBot="1" x14ac:dyDescent="0.4">
      <c r="A131" s="130" t="s">
        <v>755</v>
      </c>
      <c r="B131" s="131" t="s">
        <v>756</v>
      </c>
      <c r="C131" s="131" t="s">
        <v>905</v>
      </c>
      <c r="D131" s="131" t="s">
        <v>721</v>
      </c>
      <c r="E131" s="131" t="s">
        <v>752</v>
      </c>
      <c r="F131" s="131" t="s">
        <v>753</v>
      </c>
      <c r="G131" s="131" t="s">
        <v>851</v>
      </c>
      <c r="H131" s="132" t="s">
        <v>852</v>
      </c>
    </row>
    <row r="132" spans="1:8" ht="15" thickBot="1" x14ac:dyDescent="0.4">
      <c r="A132" s="130" t="s">
        <v>755</v>
      </c>
      <c r="B132" s="131" t="s">
        <v>756</v>
      </c>
      <c r="C132" s="131" t="s">
        <v>905</v>
      </c>
      <c r="D132" s="131" t="s">
        <v>721</v>
      </c>
      <c r="E132" s="131" t="s">
        <v>752</v>
      </c>
      <c r="F132" s="131" t="s">
        <v>753</v>
      </c>
      <c r="G132" s="131" t="s">
        <v>928</v>
      </c>
      <c r="H132" s="132" t="s">
        <v>929</v>
      </c>
    </row>
    <row r="133" spans="1:8" ht="15" thickBot="1" x14ac:dyDescent="0.4">
      <c r="A133" s="130" t="s">
        <v>755</v>
      </c>
      <c r="B133" s="131" t="s">
        <v>756</v>
      </c>
      <c r="C133" s="131" t="s">
        <v>905</v>
      </c>
      <c r="D133" s="131" t="s">
        <v>721</v>
      </c>
      <c r="E133" s="131" t="s">
        <v>752</v>
      </c>
      <c r="F133" s="131" t="s">
        <v>753</v>
      </c>
      <c r="G133" s="131" t="s">
        <v>853</v>
      </c>
      <c r="H133" s="132" t="s">
        <v>854</v>
      </c>
    </row>
    <row r="134" spans="1:8" ht="15" thickBot="1" x14ac:dyDescent="0.4">
      <c r="A134" s="130" t="s">
        <v>755</v>
      </c>
      <c r="B134" s="131" t="s">
        <v>756</v>
      </c>
      <c r="C134" s="131" t="s">
        <v>905</v>
      </c>
      <c r="D134" s="131" t="s">
        <v>721</v>
      </c>
      <c r="E134" s="131" t="s">
        <v>752</v>
      </c>
      <c r="F134" s="131" t="s">
        <v>753</v>
      </c>
      <c r="G134" s="131" t="s">
        <v>930</v>
      </c>
      <c r="H134" s="132" t="s">
        <v>931</v>
      </c>
    </row>
    <row r="135" spans="1:8" ht="15" thickBot="1" x14ac:dyDescent="0.4">
      <c r="A135" s="130" t="s">
        <v>755</v>
      </c>
      <c r="B135" s="131" t="s">
        <v>756</v>
      </c>
      <c r="C135" s="131" t="s">
        <v>905</v>
      </c>
      <c r="D135" s="131" t="s">
        <v>721</v>
      </c>
      <c r="E135" s="131" t="s">
        <v>752</v>
      </c>
      <c r="F135" s="131" t="s">
        <v>753</v>
      </c>
      <c r="G135" s="131" t="s">
        <v>855</v>
      </c>
      <c r="H135" s="132" t="s">
        <v>856</v>
      </c>
    </row>
    <row r="136" spans="1:8" ht="15" thickBot="1" x14ac:dyDescent="0.4">
      <c r="A136" s="130" t="s">
        <v>755</v>
      </c>
      <c r="B136" s="131" t="s">
        <v>756</v>
      </c>
      <c r="C136" s="131" t="s">
        <v>905</v>
      </c>
      <c r="D136" s="131" t="s">
        <v>721</v>
      </c>
      <c r="E136" s="131" t="s">
        <v>752</v>
      </c>
      <c r="F136" s="131" t="s">
        <v>753</v>
      </c>
      <c r="G136" s="131" t="s">
        <v>857</v>
      </c>
      <c r="H136" s="132" t="s">
        <v>858</v>
      </c>
    </row>
    <row r="137" spans="1:8" ht="15" thickBot="1" x14ac:dyDescent="0.4">
      <c r="A137" s="130" t="s">
        <v>755</v>
      </c>
      <c r="B137" s="131" t="s">
        <v>756</v>
      </c>
      <c r="C137" s="131" t="s">
        <v>905</v>
      </c>
      <c r="D137" s="131" t="s">
        <v>721</v>
      </c>
      <c r="E137" s="131" t="s">
        <v>752</v>
      </c>
      <c r="F137" s="131" t="s">
        <v>753</v>
      </c>
      <c r="G137" s="131" t="s">
        <v>932</v>
      </c>
      <c r="H137" s="132" t="s">
        <v>933</v>
      </c>
    </row>
    <row r="138" spans="1:8" ht="15" thickBot="1" x14ac:dyDescent="0.4">
      <c r="A138" s="130" t="s">
        <v>755</v>
      </c>
      <c r="B138" s="131" t="s">
        <v>756</v>
      </c>
      <c r="C138" s="131" t="s">
        <v>905</v>
      </c>
      <c r="D138" s="131" t="s">
        <v>721</v>
      </c>
      <c r="E138" s="131" t="s">
        <v>752</v>
      </c>
      <c r="F138" s="131" t="s">
        <v>753</v>
      </c>
      <c r="G138" s="131" t="s">
        <v>859</v>
      </c>
      <c r="H138" s="132" t="s">
        <v>860</v>
      </c>
    </row>
    <row r="139" spans="1:8" ht="15" thickBot="1" x14ac:dyDescent="0.4">
      <c r="A139" s="130" t="s">
        <v>755</v>
      </c>
      <c r="B139" s="131" t="s">
        <v>756</v>
      </c>
      <c r="C139" s="131" t="s">
        <v>905</v>
      </c>
      <c r="D139" s="131" t="s">
        <v>721</v>
      </c>
      <c r="E139" s="131" t="s">
        <v>752</v>
      </c>
      <c r="F139" s="131" t="s">
        <v>753</v>
      </c>
      <c r="G139" s="131" t="s">
        <v>861</v>
      </c>
      <c r="H139" s="132" t="s">
        <v>862</v>
      </c>
    </row>
    <row r="140" spans="1:8" ht="15" thickBot="1" x14ac:dyDescent="0.4">
      <c r="A140" s="130" t="s">
        <v>755</v>
      </c>
      <c r="B140" s="131" t="s">
        <v>756</v>
      </c>
      <c r="C140" s="131" t="s">
        <v>905</v>
      </c>
      <c r="D140" s="131" t="s">
        <v>721</v>
      </c>
      <c r="E140" s="131" t="s">
        <v>752</v>
      </c>
      <c r="F140" s="131" t="s">
        <v>753</v>
      </c>
      <c r="G140" s="131" t="s">
        <v>863</v>
      </c>
      <c r="H140" s="132" t="s">
        <v>864</v>
      </c>
    </row>
    <row r="141" spans="1:8" ht="15" thickBot="1" x14ac:dyDescent="0.4">
      <c r="A141" s="130" t="s">
        <v>755</v>
      </c>
      <c r="B141" s="131" t="s">
        <v>756</v>
      </c>
      <c r="C141" s="131" t="s">
        <v>905</v>
      </c>
      <c r="D141" s="131" t="s">
        <v>721</v>
      </c>
      <c r="E141" s="131" t="s">
        <v>752</v>
      </c>
      <c r="F141" s="131" t="s">
        <v>753</v>
      </c>
      <c r="G141" s="131" t="s">
        <v>934</v>
      </c>
      <c r="H141" s="132" t="s">
        <v>935</v>
      </c>
    </row>
    <row r="142" spans="1:8" ht="15" thickBot="1" x14ac:dyDescent="0.4">
      <c r="A142" s="130" t="s">
        <v>755</v>
      </c>
      <c r="B142" s="131" t="s">
        <v>756</v>
      </c>
      <c r="C142" s="131" t="s">
        <v>905</v>
      </c>
      <c r="D142" s="131" t="s">
        <v>721</v>
      </c>
      <c r="E142" s="131" t="s">
        <v>752</v>
      </c>
      <c r="F142" s="131" t="s">
        <v>753</v>
      </c>
      <c r="G142" s="131" t="s">
        <v>936</v>
      </c>
      <c r="H142" s="132" t="s">
        <v>937</v>
      </c>
    </row>
    <row r="143" spans="1:8" ht="15" thickBot="1" x14ac:dyDescent="0.4">
      <c r="A143" s="130" t="s">
        <v>755</v>
      </c>
      <c r="B143" s="131" t="s">
        <v>756</v>
      </c>
      <c r="C143" s="131" t="s">
        <v>905</v>
      </c>
      <c r="D143" s="131" t="s">
        <v>721</v>
      </c>
      <c r="E143" s="131" t="s">
        <v>752</v>
      </c>
      <c r="F143" s="131" t="s">
        <v>753</v>
      </c>
      <c r="G143" s="131" t="s">
        <v>938</v>
      </c>
      <c r="H143" s="132" t="s">
        <v>939</v>
      </c>
    </row>
    <row r="144" spans="1:8" ht="15" thickBot="1" x14ac:dyDescent="0.4">
      <c r="A144" s="130" t="s">
        <v>755</v>
      </c>
      <c r="B144" s="131" t="s">
        <v>756</v>
      </c>
      <c r="C144" s="131" t="s">
        <v>905</v>
      </c>
      <c r="D144" s="131" t="s">
        <v>721</v>
      </c>
      <c r="E144" s="131" t="s">
        <v>752</v>
      </c>
      <c r="F144" s="131" t="s">
        <v>753</v>
      </c>
      <c r="G144" s="131" t="s">
        <v>940</v>
      </c>
      <c r="H144" s="132" t="s">
        <v>941</v>
      </c>
    </row>
    <row r="145" spans="1:8" ht="15" thickBot="1" x14ac:dyDescent="0.4">
      <c r="A145" s="130" t="s">
        <v>755</v>
      </c>
      <c r="B145" s="131" t="s">
        <v>756</v>
      </c>
      <c r="C145" s="131" t="s">
        <v>905</v>
      </c>
      <c r="D145" s="131" t="s">
        <v>721</v>
      </c>
      <c r="E145" s="131" t="s">
        <v>752</v>
      </c>
      <c r="F145" s="131" t="s">
        <v>753</v>
      </c>
      <c r="G145" s="131" t="s">
        <v>942</v>
      </c>
      <c r="H145" s="132" t="s">
        <v>943</v>
      </c>
    </row>
    <row r="146" spans="1:8" ht="15" thickBot="1" x14ac:dyDescent="0.4">
      <c r="A146" s="130" t="s">
        <v>755</v>
      </c>
      <c r="B146" s="131" t="s">
        <v>756</v>
      </c>
      <c r="C146" s="131" t="s">
        <v>905</v>
      </c>
      <c r="D146" s="131" t="s">
        <v>721</v>
      </c>
      <c r="E146" s="131" t="s">
        <v>752</v>
      </c>
      <c r="F146" s="131" t="s">
        <v>753</v>
      </c>
      <c r="G146" s="131" t="s">
        <v>944</v>
      </c>
      <c r="H146" s="132" t="s">
        <v>945</v>
      </c>
    </row>
    <row r="147" spans="1:8" ht="15" thickBot="1" x14ac:dyDescent="0.4">
      <c r="A147" s="130" t="s">
        <v>755</v>
      </c>
      <c r="B147" s="131" t="s">
        <v>756</v>
      </c>
      <c r="C147" s="131" t="s">
        <v>905</v>
      </c>
      <c r="D147" s="131" t="s">
        <v>721</v>
      </c>
      <c r="E147" s="131" t="s">
        <v>752</v>
      </c>
      <c r="F147" s="131" t="s">
        <v>753</v>
      </c>
      <c r="G147" s="131" t="s">
        <v>946</v>
      </c>
      <c r="H147" s="132" t="s">
        <v>947</v>
      </c>
    </row>
    <row r="148" spans="1:8" ht="15" thickBot="1" x14ac:dyDescent="0.4">
      <c r="A148" s="130" t="s">
        <v>755</v>
      </c>
      <c r="B148" s="131" t="s">
        <v>756</v>
      </c>
      <c r="C148" s="131" t="s">
        <v>905</v>
      </c>
      <c r="D148" s="131" t="s">
        <v>721</v>
      </c>
      <c r="E148" s="131" t="s">
        <v>752</v>
      </c>
      <c r="F148" s="131" t="s">
        <v>753</v>
      </c>
      <c r="G148" s="131" t="s">
        <v>948</v>
      </c>
      <c r="H148" s="132" t="s">
        <v>949</v>
      </c>
    </row>
    <row r="149" spans="1:8" ht="15" thickBot="1" x14ac:dyDescent="0.4">
      <c r="A149" s="130" t="s">
        <v>755</v>
      </c>
      <c r="B149" s="131" t="s">
        <v>756</v>
      </c>
      <c r="C149" s="131" t="s">
        <v>905</v>
      </c>
      <c r="D149" s="131" t="s">
        <v>721</v>
      </c>
      <c r="E149" s="131" t="s">
        <v>752</v>
      </c>
      <c r="F149" s="131" t="s">
        <v>753</v>
      </c>
      <c r="G149" s="131" t="s">
        <v>754</v>
      </c>
      <c r="H149" s="132" t="s">
        <v>753</v>
      </c>
    </row>
    <row r="150" spans="1:8" ht="15" thickBot="1" x14ac:dyDescent="0.4">
      <c r="A150" s="130" t="s">
        <v>950</v>
      </c>
      <c r="B150" s="131" t="s">
        <v>951</v>
      </c>
      <c r="C150" s="131" t="s">
        <v>678</v>
      </c>
      <c r="D150" s="131" t="s">
        <v>678</v>
      </c>
      <c r="E150" s="131" t="s">
        <v>952</v>
      </c>
      <c r="F150" s="131" t="s">
        <v>953</v>
      </c>
      <c r="G150" s="131" t="s">
        <v>678</v>
      </c>
      <c r="H150" s="132" t="s">
        <v>678</v>
      </c>
    </row>
    <row r="151" spans="1:8" ht="15" thickBot="1" x14ac:dyDescent="0.4">
      <c r="A151" s="130" t="s">
        <v>954</v>
      </c>
      <c r="B151" s="131" t="s">
        <v>955</v>
      </c>
      <c r="C151" s="131" t="s">
        <v>678</v>
      </c>
      <c r="D151" s="131" t="s">
        <v>678</v>
      </c>
      <c r="E151" s="131" t="s">
        <v>956</v>
      </c>
      <c r="F151" s="131" t="s">
        <v>957</v>
      </c>
      <c r="G151" s="131" t="s">
        <v>678</v>
      </c>
      <c r="H151" s="132" t="s">
        <v>678</v>
      </c>
    </row>
    <row r="152" spans="1:8" ht="15" thickBot="1" x14ac:dyDescent="0.4">
      <c r="A152" s="130" t="s">
        <v>958</v>
      </c>
      <c r="B152" s="131" t="s">
        <v>959</v>
      </c>
      <c r="C152" s="131" t="s">
        <v>678</v>
      </c>
      <c r="D152" s="131" t="s">
        <v>678</v>
      </c>
      <c r="E152" s="131" t="s">
        <v>678</v>
      </c>
      <c r="F152" s="131" t="s">
        <v>678</v>
      </c>
      <c r="G152" s="131" t="s">
        <v>678</v>
      </c>
      <c r="H152" s="132" t="s">
        <v>678</v>
      </c>
    </row>
    <row r="153" spans="1:8" ht="15" thickBot="1" x14ac:dyDescent="0.4">
      <c r="A153" s="130" t="s">
        <v>960</v>
      </c>
      <c r="B153" s="131" t="s">
        <v>961</v>
      </c>
      <c r="C153" s="131" t="s">
        <v>678</v>
      </c>
      <c r="D153" s="131" t="s">
        <v>678</v>
      </c>
      <c r="E153" s="131" t="s">
        <v>678</v>
      </c>
      <c r="F153" s="131" t="s">
        <v>678</v>
      </c>
      <c r="G153" s="131" t="s">
        <v>678</v>
      </c>
      <c r="H153" s="132" t="s">
        <v>678</v>
      </c>
    </row>
    <row r="154" spans="1:8" ht="15" thickBot="1" x14ac:dyDescent="0.4">
      <c r="A154" s="130" t="s">
        <v>962</v>
      </c>
      <c r="B154" s="131" t="s">
        <v>963</v>
      </c>
      <c r="C154" s="131" t="s">
        <v>678</v>
      </c>
      <c r="D154" s="131" t="s">
        <v>678</v>
      </c>
      <c r="E154" s="131" t="s">
        <v>964</v>
      </c>
      <c r="F154" s="131" t="s">
        <v>965</v>
      </c>
      <c r="G154" s="131" t="s">
        <v>678</v>
      </c>
      <c r="H154" s="132" t="s">
        <v>678</v>
      </c>
    </row>
    <row r="155" spans="1:8" ht="15" thickBot="1" x14ac:dyDescent="0.4">
      <c r="A155" s="130" t="s">
        <v>962</v>
      </c>
      <c r="B155" s="131" t="s">
        <v>963</v>
      </c>
      <c r="C155" s="131" t="s">
        <v>966</v>
      </c>
      <c r="D155" s="131" t="s">
        <v>967</v>
      </c>
      <c r="E155" s="131" t="s">
        <v>968</v>
      </c>
      <c r="F155" s="131" t="s">
        <v>969</v>
      </c>
      <c r="G155" s="131" t="s">
        <v>970</v>
      </c>
      <c r="H155" s="132" t="s">
        <v>969</v>
      </c>
    </row>
    <row r="156" spans="1:8" ht="15" thickBot="1" x14ac:dyDescent="0.4">
      <c r="A156" s="130" t="s">
        <v>962</v>
      </c>
      <c r="B156" s="131" t="s">
        <v>963</v>
      </c>
      <c r="C156" s="131" t="s">
        <v>966</v>
      </c>
      <c r="D156" s="131" t="s">
        <v>967</v>
      </c>
      <c r="E156" s="131" t="s">
        <v>971</v>
      </c>
      <c r="F156" s="131" t="s">
        <v>972</v>
      </c>
      <c r="G156" s="131" t="s">
        <v>973</v>
      </c>
      <c r="H156" s="132" t="s">
        <v>974</v>
      </c>
    </row>
    <row r="157" spans="1:8" ht="15" thickBot="1" x14ac:dyDescent="0.4">
      <c r="A157" s="130" t="s">
        <v>962</v>
      </c>
      <c r="B157" s="131" t="s">
        <v>963</v>
      </c>
      <c r="C157" s="131" t="s">
        <v>966</v>
      </c>
      <c r="D157" s="131" t="s">
        <v>967</v>
      </c>
      <c r="E157" s="131" t="s">
        <v>678</v>
      </c>
      <c r="F157" s="131" t="s">
        <v>678</v>
      </c>
      <c r="G157" s="131" t="s">
        <v>874</v>
      </c>
      <c r="H157" s="132" t="s">
        <v>875</v>
      </c>
    </row>
    <row r="158" spans="1:8" ht="15" thickBot="1" x14ac:dyDescent="0.4">
      <c r="A158" s="130" t="s">
        <v>962</v>
      </c>
      <c r="B158" s="131" t="s">
        <v>963</v>
      </c>
      <c r="C158" s="131" t="s">
        <v>966</v>
      </c>
      <c r="D158" s="131" t="s">
        <v>967</v>
      </c>
      <c r="E158" s="131" t="s">
        <v>678</v>
      </c>
      <c r="F158" s="131" t="s">
        <v>678</v>
      </c>
      <c r="G158" s="131" t="s">
        <v>883</v>
      </c>
      <c r="H158" s="132" t="s">
        <v>884</v>
      </c>
    </row>
    <row r="159" spans="1:8" ht="15" thickBot="1" x14ac:dyDescent="0.4">
      <c r="A159" s="130" t="s">
        <v>962</v>
      </c>
      <c r="B159" s="131" t="s">
        <v>963</v>
      </c>
      <c r="C159" s="131" t="s">
        <v>975</v>
      </c>
      <c r="D159" s="131" t="s">
        <v>976</v>
      </c>
      <c r="E159" s="131" t="s">
        <v>701</v>
      </c>
      <c r="F159" s="131" t="s">
        <v>702</v>
      </c>
      <c r="G159" s="131" t="s">
        <v>703</v>
      </c>
      <c r="H159" s="132" t="s">
        <v>704</v>
      </c>
    </row>
    <row r="160" spans="1:8" ht="15" thickBot="1" x14ac:dyDescent="0.4">
      <c r="A160" s="130" t="s">
        <v>962</v>
      </c>
      <c r="B160" s="131" t="s">
        <v>963</v>
      </c>
      <c r="C160" s="131" t="s">
        <v>975</v>
      </c>
      <c r="D160" s="131" t="s">
        <v>976</v>
      </c>
      <c r="E160" s="131" t="s">
        <v>701</v>
      </c>
      <c r="F160" s="131" t="s">
        <v>702</v>
      </c>
      <c r="G160" s="131" t="s">
        <v>707</v>
      </c>
      <c r="H160" s="132" t="s">
        <v>708</v>
      </c>
    </row>
    <row r="161" spans="1:8" ht="15" thickBot="1" x14ac:dyDescent="0.4">
      <c r="A161" s="130" t="s">
        <v>962</v>
      </c>
      <c r="B161" s="131" t="s">
        <v>963</v>
      </c>
      <c r="C161" s="131" t="s">
        <v>975</v>
      </c>
      <c r="D161" s="131" t="s">
        <v>976</v>
      </c>
      <c r="E161" s="131" t="s">
        <v>701</v>
      </c>
      <c r="F161" s="131" t="s">
        <v>702</v>
      </c>
      <c r="G161" s="131" t="s">
        <v>709</v>
      </c>
      <c r="H161" s="132" t="s">
        <v>710</v>
      </c>
    </row>
    <row r="162" spans="1:8" ht="15" thickBot="1" x14ac:dyDescent="0.4">
      <c r="A162" s="130" t="s">
        <v>962</v>
      </c>
      <c r="B162" s="131" t="s">
        <v>963</v>
      </c>
      <c r="C162" s="131" t="s">
        <v>975</v>
      </c>
      <c r="D162" s="131" t="s">
        <v>976</v>
      </c>
      <c r="E162" s="131" t="s">
        <v>701</v>
      </c>
      <c r="F162" s="131" t="s">
        <v>702</v>
      </c>
      <c r="G162" s="131" t="s">
        <v>711</v>
      </c>
      <c r="H162" s="132" t="s">
        <v>712</v>
      </c>
    </row>
    <row r="163" spans="1:8" ht="15" thickBot="1" x14ac:dyDescent="0.4">
      <c r="A163" s="130" t="s">
        <v>962</v>
      </c>
      <c r="B163" s="131" t="s">
        <v>963</v>
      </c>
      <c r="C163" s="131" t="s">
        <v>975</v>
      </c>
      <c r="D163" s="131" t="s">
        <v>976</v>
      </c>
      <c r="E163" s="131" t="s">
        <v>968</v>
      </c>
      <c r="F163" s="131" t="s">
        <v>969</v>
      </c>
      <c r="G163" s="131" t="s">
        <v>970</v>
      </c>
      <c r="H163" s="132" t="s">
        <v>969</v>
      </c>
    </row>
    <row r="164" spans="1:8" ht="15" thickBot="1" x14ac:dyDescent="0.4">
      <c r="A164" s="130" t="s">
        <v>962</v>
      </c>
      <c r="B164" s="131" t="s">
        <v>963</v>
      </c>
      <c r="C164" s="131" t="s">
        <v>975</v>
      </c>
      <c r="D164" s="131" t="s">
        <v>976</v>
      </c>
      <c r="E164" s="131" t="s">
        <v>971</v>
      </c>
      <c r="F164" s="131" t="s">
        <v>972</v>
      </c>
      <c r="G164" s="131" t="s">
        <v>973</v>
      </c>
      <c r="H164" s="132" t="s">
        <v>974</v>
      </c>
    </row>
    <row r="165" spans="1:8" ht="15" thickBot="1" x14ac:dyDescent="0.4">
      <c r="A165" s="130" t="s">
        <v>962</v>
      </c>
      <c r="B165" s="131" t="s">
        <v>963</v>
      </c>
      <c r="C165" s="131" t="s">
        <v>977</v>
      </c>
      <c r="D165" s="131" t="s">
        <v>886</v>
      </c>
      <c r="E165" s="131" t="s">
        <v>767</v>
      </c>
      <c r="F165" s="131" t="s">
        <v>768</v>
      </c>
      <c r="G165" s="131" t="s">
        <v>771</v>
      </c>
      <c r="H165" s="132" t="s">
        <v>772</v>
      </c>
    </row>
    <row r="166" spans="1:8" ht="15" thickBot="1" x14ac:dyDescent="0.4">
      <c r="A166" s="130" t="s">
        <v>962</v>
      </c>
      <c r="B166" s="131" t="s">
        <v>963</v>
      </c>
      <c r="C166" s="131" t="s">
        <v>977</v>
      </c>
      <c r="D166" s="131" t="s">
        <v>886</v>
      </c>
      <c r="E166" s="131" t="s">
        <v>701</v>
      </c>
      <c r="F166" s="131" t="s">
        <v>702</v>
      </c>
      <c r="G166" s="131" t="s">
        <v>707</v>
      </c>
      <c r="H166" s="132" t="s">
        <v>708</v>
      </c>
    </row>
    <row r="167" spans="1:8" ht="15" thickBot="1" x14ac:dyDescent="0.4">
      <c r="A167" s="130" t="s">
        <v>962</v>
      </c>
      <c r="B167" s="131" t="s">
        <v>963</v>
      </c>
      <c r="C167" s="131" t="s">
        <v>977</v>
      </c>
      <c r="D167" s="131" t="s">
        <v>886</v>
      </c>
      <c r="E167" s="131" t="s">
        <v>701</v>
      </c>
      <c r="F167" s="131" t="s">
        <v>702</v>
      </c>
      <c r="G167" s="131" t="s">
        <v>709</v>
      </c>
      <c r="H167" s="132" t="s">
        <v>710</v>
      </c>
    </row>
    <row r="168" spans="1:8" ht="15" thickBot="1" x14ac:dyDescent="0.4">
      <c r="A168" s="130" t="s">
        <v>962</v>
      </c>
      <c r="B168" s="131" t="s">
        <v>963</v>
      </c>
      <c r="C168" s="131" t="s">
        <v>977</v>
      </c>
      <c r="D168" s="131" t="s">
        <v>886</v>
      </c>
      <c r="E168" s="131" t="s">
        <v>701</v>
      </c>
      <c r="F168" s="131" t="s">
        <v>702</v>
      </c>
      <c r="G168" s="131" t="s">
        <v>713</v>
      </c>
      <c r="H168" s="132" t="s">
        <v>714</v>
      </c>
    </row>
    <row r="169" spans="1:8" ht="15" thickBot="1" x14ac:dyDescent="0.4">
      <c r="A169" s="130" t="s">
        <v>962</v>
      </c>
      <c r="B169" s="131" t="s">
        <v>963</v>
      </c>
      <c r="C169" s="131" t="s">
        <v>977</v>
      </c>
      <c r="D169" s="131" t="s">
        <v>886</v>
      </c>
      <c r="E169" s="131" t="s">
        <v>968</v>
      </c>
      <c r="F169" s="131" t="s">
        <v>969</v>
      </c>
      <c r="G169" s="131" t="s">
        <v>970</v>
      </c>
      <c r="H169" s="132" t="s">
        <v>969</v>
      </c>
    </row>
    <row r="170" spans="1:8" ht="15" thickBot="1" x14ac:dyDescent="0.4">
      <c r="A170" s="130" t="s">
        <v>962</v>
      </c>
      <c r="B170" s="131" t="s">
        <v>963</v>
      </c>
      <c r="C170" s="131" t="s">
        <v>977</v>
      </c>
      <c r="D170" s="131" t="s">
        <v>886</v>
      </c>
      <c r="E170" s="131" t="s">
        <v>971</v>
      </c>
      <c r="F170" s="131" t="s">
        <v>972</v>
      </c>
      <c r="G170" s="131" t="s">
        <v>973</v>
      </c>
      <c r="H170" s="132" t="s">
        <v>974</v>
      </c>
    </row>
    <row r="171" spans="1:8" ht="15" thickBot="1" x14ac:dyDescent="0.4">
      <c r="A171" s="130" t="s">
        <v>962</v>
      </c>
      <c r="B171" s="131" t="s">
        <v>963</v>
      </c>
      <c r="C171" s="131" t="s">
        <v>978</v>
      </c>
      <c r="D171" s="131" t="s">
        <v>719</v>
      </c>
      <c r="E171" s="131" t="s">
        <v>701</v>
      </c>
      <c r="F171" s="131" t="s">
        <v>702</v>
      </c>
      <c r="G171" s="131" t="s">
        <v>707</v>
      </c>
      <c r="H171" s="132" t="s">
        <v>708</v>
      </c>
    </row>
    <row r="172" spans="1:8" ht="15" thickBot="1" x14ac:dyDescent="0.4">
      <c r="A172" s="130" t="s">
        <v>962</v>
      </c>
      <c r="B172" s="131" t="s">
        <v>963</v>
      </c>
      <c r="C172" s="131" t="s">
        <v>978</v>
      </c>
      <c r="D172" s="131" t="s">
        <v>719</v>
      </c>
      <c r="E172" s="131" t="s">
        <v>701</v>
      </c>
      <c r="F172" s="131" t="s">
        <v>702</v>
      </c>
      <c r="G172" s="131" t="s">
        <v>711</v>
      </c>
      <c r="H172" s="132" t="s">
        <v>712</v>
      </c>
    </row>
    <row r="173" spans="1:8" ht="15" thickBot="1" x14ac:dyDescent="0.4">
      <c r="A173" s="130" t="s">
        <v>962</v>
      </c>
      <c r="B173" s="131" t="s">
        <v>963</v>
      </c>
      <c r="C173" s="131" t="s">
        <v>978</v>
      </c>
      <c r="D173" s="131" t="s">
        <v>719</v>
      </c>
      <c r="E173" s="131" t="s">
        <v>968</v>
      </c>
      <c r="F173" s="131" t="s">
        <v>969</v>
      </c>
      <c r="G173" s="131" t="s">
        <v>970</v>
      </c>
      <c r="H173" s="132" t="s">
        <v>969</v>
      </c>
    </row>
    <row r="174" spans="1:8" ht="15" thickBot="1" x14ac:dyDescent="0.4">
      <c r="A174" s="130" t="s">
        <v>962</v>
      </c>
      <c r="B174" s="131" t="s">
        <v>963</v>
      </c>
      <c r="C174" s="131" t="s">
        <v>978</v>
      </c>
      <c r="D174" s="131" t="s">
        <v>719</v>
      </c>
      <c r="E174" s="131" t="s">
        <v>971</v>
      </c>
      <c r="F174" s="131" t="s">
        <v>972</v>
      </c>
      <c r="G174" s="131" t="s">
        <v>973</v>
      </c>
      <c r="H174" s="132" t="s">
        <v>974</v>
      </c>
    </row>
    <row r="175" spans="1:8" ht="15" thickBot="1" x14ac:dyDescent="0.4">
      <c r="A175" s="130" t="s">
        <v>962</v>
      </c>
      <c r="B175" s="131" t="s">
        <v>963</v>
      </c>
      <c r="C175" s="131" t="s">
        <v>979</v>
      </c>
      <c r="D175" s="131" t="s">
        <v>980</v>
      </c>
      <c r="E175" s="131" t="s">
        <v>701</v>
      </c>
      <c r="F175" s="131" t="s">
        <v>702</v>
      </c>
      <c r="G175" s="131" t="s">
        <v>705</v>
      </c>
      <c r="H175" s="132" t="s">
        <v>706</v>
      </c>
    </row>
    <row r="176" spans="1:8" ht="15" thickBot="1" x14ac:dyDescent="0.4">
      <c r="A176" s="130" t="s">
        <v>962</v>
      </c>
      <c r="B176" s="131" t="s">
        <v>963</v>
      </c>
      <c r="C176" s="131" t="s">
        <v>979</v>
      </c>
      <c r="D176" s="131" t="s">
        <v>980</v>
      </c>
      <c r="E176" s="131" t="s">
        <v>701</v>
      </c>
      <c r="F176" s="131" t="s">
        <v>702</v>
      </c>
      <c r="G176" s="131" t="s">
        <v>707</v>
      </c>
      <c r="H176" s="132" t="s">
        <v>708</v>
      </c>
    </row>
    <row r="177" spans="1:8" ht="15" thickBot="1" x14ac:dyDescent="0.4">
      <c r="A177" s="130" t="s">
        <v>962</v>
      </c>
      <c r="B177" s="131" t="s">
        <v>963</v>
      </c>
      <c r="C177" s="131" t="s">
        <v>979</v>
      </c>
      <c r="D177" s="131" t="s">
        <v>980</v>
      </c>
      <c r="E177" s="131" t="s">
        <v>701</v>
      </c>
      <c r="F177" s="131" t="s">
        <v>702</v>
      </c>
      <c r="G177" s="131" t="s">
        <v>709</v>
      </c>
      <c r="H177" s="132" t="s">
        <v>710</v>
      </c>
    </row>
    <row r="178" spans="1:8" ht="15" thickBot="1" x14ac:dyDescent="0.4">
      <c r="A178" s="130" t="s">
        <v>962</v>
      </c>
      <c r="B178" s="131" t="s">
        <v>963</v>
      </c>
      <c r="C178" s="131" t="s">
        <v>979</v>
      </c>
      <c r="D178" s="131" t="s">
        <v>980</v>
      </c>
      <c r="E178" s="131" t="s">
        <v>701</v>
      </c>
      <c r="F178" s="131" t="s">
        <v>702</v>
      </c>
      <c r="G178" s="131" t="s">
        <v>713</v>
      </c>
      <c r="H178" s="132" t="s">
        <v>714</v>
      </c>
    </row>
    <row r="179" spans="1:8" ht="15" thickBot="1" x14ac:dyDescent="0.4">
      <c r="A179" s="130" t="s">
        <v>962</v>
      </c>
      <c r="B179" s="131" t="s">
        <v>963</v>
      </c>
      <c r="C179" s="131" t="s">
        <v>979</v>
      </c>
      <c r="D179" s="131" t="s">
        <v>980</v>
      </c>
      <c r="E179" s="131" t="s">
        <v>968</v>
      </c>
      <c r="F179" s="131" t="s">
        <v>969</v>
      </c>
      <c r="G179" s="131" t="s">
        <v>970</v>
      </c>
      <c r="H179" s="132" t="s">
        <v>969</v>
      </c>
    </row>
    <row r="180" spans="1:8" ht="15" thickBot="1" x14ac:dyDescent="0.4">
      <c r="A180" s="130" t="s">
        <v>962</v>
      </c>
      <c r="B180" s="131" t="s">
        <v>963</v>
      </c>
      <c r="C180" s="131" t="s">
        <v>979</v>
      </c>
      <c r="D180" s="131" t="s">
        <v>980</v>
      </c>
      <c r="E180" s="131" t="s">
        <v>971</v>
      </c>
      <c r="F180" s="131" t="s">
        <v>972</v>
      </c>
      <c r="G180" s="131" t="s">
        <v>973</v>
      </c>
      <c r="H180" s="132" t="s">
        <v>974</v>
      </c>
    </row>
    <row r="181" spans="1:8" ht="15" thickBot="1" x14ac:dyDescent="0.4">
      <c r="A181" s="130" t="s">
        <v>962</v>
      </c>
      <c r="B181" s="131" t="s">
        <v>963</v>
      </c>
      <c r="C181" s="131" t="s">
        <v>981</v>
      </c>
      <c r="D181" s="131" t="s">
        <v>982</v>
      </c>
      <c r="E181" s="131" t="s">
        <v>968</v>
      </c>
      <c r="F181" s="131" t="s">
        <v>969</v>
      </c>
      <c r="G181" s="131" t="s">
        <v>970</v>
      </c>
      <c r="H181" s="132" t="s">
        <v>969</v>
      </c>
    </row>
    <row r="182" spans="1:8" ht="15" thickBot="1" x14ac:dyDescent="0.4">
      <c r="A182" s="130" t="s">
        <v>962</v>
      </c>
      <c r="B182" s="131" t="s">
        <v>963</v>
      </c>
      <c r="C182" s="131" t="s">
        <v>981</v>
      </c>
      <c r="D182" s="131" t="s">
        <v>982</v>
      </c>
      <c r="E182" s="131" t="s">
        <v>971</v>
      </c>
      <c r="F182" s="131" t="s">
        <v>972</v>
      </c>
      <c r="G182" s="131" t="s">
        <v>983</v>
      </c>
      <c r="H182" s="132" t="s">
        <v>984</v>
      </c>
    </row>
    <row r="183" spans="1:8" ht="15" thickBot="1" x14ac:dyDescent="0.4">
      <c r="A183" s="130" t="s">
        <v>962</v>
      </c>
      <c r="B183" s="131" t="s">
        <v>963</v>
      </c>
      <c r="C183" s="131" t="s">
        <v>981</v>
      </c>
      <c r="D183" s="131" t="s">
        <v>982</v>
      </c>
      <c r="E183" s="131" t="s">
        <v>971</v>
      </c>
      <c r="F183" s="131" t="s">
        <v>972</v>
      </c>
      <c r="G183" s="131" t="s">
        <v>973</v>
      </c>
      <c r="H183" s="132" t="s">
        <v>974</v>
      </c>
    </row>
    <row r="184" spans="1:8" ht="15" thickBot="1" x14ac:dyDescent="0.4">
      <c r="A184" s="130" t="s">
        <v>962</v>
      </c>
      <c r="B184" s="131" t="s">
        <v>963</v>
      </c>
      <c r="C184" s="131" t="s">
        <v>985</v>
      </c>
      <c r="D184" s="131" t="s">
        <v>721</v>
      </c>
      <c r="E184" s="131" t="s">
        <v>986</v>
      </c>
      <c r="F184" s="131" t="s">
        <v>987</v>
      </c>
      <c r="G184" s="131" t="s">
        <v>988</v>
      </c>
      <c r="H184" s="132" t="s">
        <v>989</v>
      </c>
    </row>
    <row r="185" spans="1:8" ht="15" thickBot="1" x14ac:dyDescent="0.4">
      <c r="A185" s="130" t="s">
        <v>962</v>
      </c>
      <c r="B185" s="131" t="s">
        <v>963</v>
      </c>
      <c r="C185" s="131" t="s">
        <v>985</v>
      </c>
      <c r="D185" s="131" t="s">
        <v>721</v>
      </c>
      <c r="E185" s="131" t="s">
        <v>986</v>
      </c>
      <c r="F185" s="131" t="s">
        <v>987</v>
      </c>
      <c r="G185" s="131" t="s">
        <v>990</v>
      </c>
      <c r="H185" s="132" t="s">
        <v>991</v>
      </c>
    </row>
    <row r="186" spans="1:8" ht="15" thickBot="1" x14ac:dyDescent="0.4">
      <c r="A186" s="130" t="s">
        <v>962</v>
      </c>
      <c r="B186" s="131" t="s">
        <v>963</v>
      </c>
      <c r="C186" s="131" t="s">
        <v>985</v>
      </c>
      <c r="D186" s="131" t="s">
        <v>721</v>
      </c>
      <c r="E186" s="131" t="s">
        <v>986</v>
      </c>
      <c r="F186" s="131" t="s">
        <v>987</v>
      </c>
      <c r="G186" s="131" t="s">
        <v>992</v>
      </c>
      <c r="H186" s="132" t="s">
        <v>993</v>
      </c>
    </row>
    <row r="187" spans="1:8" ht="15" thickBot="1" x14ac:dyDescent="0.4">
      <c r="A187" s="130" t="s">
        <v>962</v>
      </c>
      <c r="B187" s="131" t="s">
        <v>963</v>
      </c>
      <c r="C187" s="131" t="s">
        <v>985</v>
      </c>
      <c r="D187" s="131" t="s">
        <v>721</v>
      </c>
      <c r="E187" s="131" t="s">
        <v>986</v>
      </c>
      <c r="F187" s="131" t="s">
        <v>987</v>
      </c>
      <c r="G187" s="131" t="s">
        <v>761</v>
      </c>
      <c r="H187" s="132" t="s">
        <v>762</v>
      </c>
    </row>
    <row r="188" spans="1:8" ht="15" thickBot="1" x14ac:dyDescent="0.4">
      <c r="A188" s="130" t="s">
        <v>962</v>
      </c>
      <c r="B188" s="131" t="s">
        <v>963</v>
      </c>
      <c r="C188" s="131" t="s">
        <v>985</v>
      </c>
      <c r="D188" s="131" t="s">
        <v>721</v>
      </c>
      <c r="E188" s="131" t="s">
        <v>986</v>
      </c>
      <c r="F188" s="131" t="s">
        <v>987</v>
      </c>
      <c r="G188" s="131" t="s">
        <v>763</v>
      </c>
      <c r="H188" s="132" t="s">
        <v>764</v>
      </c>
    </row>
    <row r="189" spans="1:8" ht="15" thickBot="1" x14ac:dyDescent="0.4">
      <c r="A189" s="130" t="s">
        <v>962</v>
      </c>
      <c r="B189" s="131" t="s">
        <v>963</v>
      </c>
      <c r="C189" s="131" t="s">
        <v>985</v>
      </c>
      <c r="D189" s="131" t="s">
        <v>721</v>
      </c>
      <c r="E189" s="131" t="s">
        <v>994</v>
      </c>
      <c r="F189" s="131" t="s">
        <v>995</v>
      </c>
      <c r="G189" s="131" t="s">
        <v>996</v>
      </c>
      <c r="H189" s="132" t="s">
        <v>997</v>
      </c>
    </row>
    <row r="190" spans="1:8" ht="15" thickBot="1" x14ac:dyDescent="0.4">
      <c r="A190" s="130" t="s">
        <v>962</v>
      </c>
      <c r="B190" s="131" t="s">
        <v>963</v>
      </c>
      <c r="C190" s="131" t="s">
        <v>985</v>
      </c>
      <c r="D190" s="131" t="s">
        <v>721</v>
      </c>
      <c r="E190" s="131" t="s">
        <v>994</v>
      </c>
      <c r="F190" s="131" t="s">
        <v>995</v>
      </c>
      <c r="G190" s="131" t="s">
        <v>765</v>
      </c>
      <c r="H190" s="132" t="s">
        <v>766</v>
      </c>
    </row>
    <row r="191" spans="1:8" ht="15" thickBot="1" x14ac:dyDescent="0.4">
      <c r="A191" s="130" t="s">
        <v>962</v>
      </c>
      <c r="B191" s="131" t="s">
        <v>963</v>
      </c>
      <c r="C191" s="131" t="s">
        <v>985</v>
      </c>
      <c r="D191" s="131" t="s">
        <v>721</v>
      </c>
      <c r="E191" s="131" t="s">
        <v>742</v>
      </c>
      <c r="F191" s="131" t="s">
        <v>743</v>
      </c>
      <c r="G191" s="131" t="s">
        <v>744</v>
      </c>
      <c r="H191" s="132" t="s">
        <v>745</v>
      </c>
    </row>
    <row r="192" spans="1:8" ht="15" thickBot="1" x14ac:dyDescent="0.4">
      <c r="A192" s="130" t="s">
        <v>962</v>
      </c>
      <c r="B192" s="131" t="s">
        <v>963</v>
      </c>
      <c r="C192" s="131" t="s">
        <v>985</v>
      </c>
      <c r="D192" s="131" t="s">
        <v>721</v>
      </c>
      <c r="E192" s="131" t="s">
        <v>746</v>
      </c>
      <c r="F192" s="131" t="s">
        <v>747</v>
      </c>
      <c r="G192" s="131" t="s">
        <v>748</v>
      </c>
      <c r="H192" s="132" t="s">
        <v>749</v>
      </c>
    </row>
    <row r="193" spans="1:8" ht="15" thickBot="1" x14ac:dyDescent="0.4">
      <c r="A193" s="130" t="s">
        <v>962</v>
      </c>
      <c r="B193" s="131" t="s">
        <v>963</v>
      </c>
      <c r="C193" s="131" t="s">
        <v>985</v>
      </c>
      <c r="D193" s="131" t="s">
        <v>721</v>
      </c>
      <c r="E193" s="131" t="s">
        <v>746</v>
      </c>
      <c r="F193" s="131" t="s">
        <v>747</v>
      </c>
      <c r="G193" s="131" t="s">
        <v>750</v>
      </c>
      <c r="H193" s="132" t="s">
        <v>751</v>
      </c>
    </row>
    <row r="194" spans="1:8" ht="15" thickBot="1" x14ac:dyDescent="0.4">
      <c r="A194" s="130" t="s">
        <v>962</v>
      </c>
      <c r="B194" s="131" t="s">
        <v>963</v>
      </c>
      <c r="C194" s="131" t="s">
        <v>985</v>
      </c>
      <c r="D194" s="131" t="s">
        <v>721</v>
      </c>
      <c r="E194" s="131" t="s">
        <v>813</v>
      </c>
      <c r="F194" s="131" t="s">
        <v>814</v>
      </c>
      <c r="G194" s="131" t="s">
        <v>815</v>
      </c>
      <c r="H194" s="132" t="s">
        <v>816</v>
      </c>
    </row>
    <row r="195" spans="1:8" ht="15" thickBot="1" x14ac:dyDescent="0.4">
      <c r="A195" s="130" t="s">
        <v>962</v>
      </c>
      <c r="B195" s="131" t="s">
        <v>963</v>
      </c>
      <c r="C195" s="131" t="s">
        <v>985</v>
      </c>
      <c r="D195" s="131" t="s">
        <v>721</v>
      </c>
      <c r="E195" s="131" t="s">
        <v>813</v>
      </c>
      <c r="F195" s="131" t="s">
        <v>814</v>
      </c>
      <c r="G195" s="131" t="s">
        <v>817</v>
      </c>
      <c r="H195" s="132" t="s">
        <v>818</v>
      </c>
    </row>
    <row r="196" spans="1:8" ht="15" thickBot="1" x14ac:dyDescent="0.4">
      <c r="A196" s="130" t="s">
        <v>962</v>
      </c>
      <c r="B196" s="131" t="s">
        <v>963</v>
      </c>
      <c r="C196" s="131" t="s">
        <v>985</v>
      </c>
      <c r="D196" s="131" t="s">
        <v>721</v>
      </c>
      <c r="E196" s="131" t="s">
        <v>813</v>
      </c>
      <c r="F196" s="131" t="s">
        <v>814</v>
      </c>
      <c r="G196" s="131" t="s">
        <v>819</v>
      </c>
      <c r="H196" s="132" t="s">
        <v>820</v>
      </c>
    </row>
    <row r="197" spans="1:8" ht="15" thickBot="1" x14ac:dyDescent="0.4">
      <c r="A197" s="130" t="s">
        <v>962</v>
      </c>
      <c r="B197" s="131" t="s">
        <v>963</v>
      </c>
      <c r="C197" s="131" t="s">
        <v>985</v>
      </c>
      <c r="D197" s="131" t="s">
        <v>721</v>
      </c>
      <c r="E197" s="131" t="s">
        <v>813</v>
      </c>
      <c r="F197" s="131" t="s">
        <v>814</v>
      </c>
      <c r="G197" s="131" t="s">
        <v>821</v>
      </c>
      <c r="H197" s="132" t="s">
        <v>822</v>
      </c>
    </row>
    <row r="198" spans="1:8" ht="15" thickBot="1" x14ac:dyDescent="0.4">
      <c r="A198" s="130" t="s">
        <v>962</v>
      </c>
      <c r="B198" s="131" t="s">
        <v>963</v>
      </c>
      <c r="C198" s="131" t="s">
        <v>985</v>
      </c>
      <c r="D198" s="131" t="s">
        <v>721</v>
      </c>
      <c r="E198" s="131" t="s">
        <v>968</v>
      </c>
      <c r="F198" s="131" t="s">
        <v>969</v>
      </c>
      <c r="G198" s="131" t="s">
        <v>970</v>
      </c>
      <c r="H198" s="132" t="s">
        <v>969</v>
      </c>
    </row>
    <row r="199" spans="1:8" ht="15" thickBot="1" x14ac:dyDescent="0.4">
      <c r="A199" s="130" t="s">
        <v>962</v>
      </c>
      <c r="B199" s="131" t="s">
        <v>963</v>
      </c>
      <c r="C199" s="131" t="s">
        <v>985</v>
      </c>
      <c r="D199" s="131" t="s">
        <v>721</v>
      </c>
      <c r="E199" s="131" t="s">
        <v>971</v>
      </c>
      <c r="F199" s="131" t="s">
        <v>972</v>
      </c>
      <c r="G199" s="131" t="s">
        <v>998</v>
      </c>
      <c r="H199" s="132" t="s">
        <v>999</v>
      </c>
    </row>
    <row r="200" spans="1:8" ht="15" thickBot="1" x14ac:dyDescent="0.4">
      <c r="A200" s="130" t="s">
        <v>962</v>
      </c>
      <c r="B200" s="131" t="s">
        <v>963</v>
      </c>
      <c r="C200" s="131" t="s">
        <v>985</v>
      </c>
      <c r="D200" s="131" t="s">
        <v>721</v>
      </c>
      <c r="E200" s="131" t="s">
        <v>971</v>
      </c>
      <c r="F200" s="131" t="s">
        <v>972</v>
      </c>
      <c r="G200" s="131" t="s">
        <v>1000</v>
      </c>
      <c r="H200" s="132" t="s">
        <v>1001</v>
      </c>
    </row>
    <row r="201" spans="1:8" ht="15" thickBot="1" x14ac:dyDescent="0.4">
      <c r="A201" s="130" t="s">
        <v>962</v>
      </c>
      <c r="B201" s="131" t="s">
        <v>963</v>
      </c>
      <c r="C201" s="131" t="s">
        <v>985</v>
      </c>
      <c r="D201" s="131" t="s">
        <v>721</v>
      </c>
      <c r="E201" s="131" t="s">
        <v>971</v>
      </c>
      <c r="F201" s="131" t="s">
        <v>972</v>
      </c>
      <c r="G201" s="131" t="s">
        <v>1002</v>
      </c>
      <c r="H201" s="132" t="s">
        <v>1003</v>
      </c>
    </row>
    <row r="202" spans="1:8" ht="15" thickBot="1" x14ac:dyDescent="0.4">
      <c r="A202" s="130" t="s">
        <v>962</v>
      </c>
      <c r="B202" s="131" t="s">
        <v>963</v>
      </c>
      <c r="C202" s="131" t="s">
        <v>985</v>
      </c>
      <c r="D202" s="131" t="s">
        <v>721</v>
      </c>
      <c r="E202" s="131" t="s">
        <v>971</v>
      </c>
      <c r="F202" s="131" t="s">
        <v>972</v>
      </c>
      <c r="G202" s="131" t="s">
        <v>983</v>
      </c>
      <c r="H202" s="132" t="s">
        <v>984</v>
      </c>
    </row>
    <row r="203" spans="1:8" ht="15" thickBot="1" x14ac:dyDescent="0.4">
      <c r="A203" s="130" t="s">
        <v>962</v>
      </c>
      <c r="B203" s="131" t="s">
        <v>963</v>
      </c>
      <c r="C203" s="131" t="s">
        <v>985</v>
      </c>
      <c r="D203" s="131" t="s">
        <v>721</v>
      </c>
      <c r="E203" s="131" t="s">
        <v>971</v>
      </c>
      <c r="F203" s="131" t="s">
        <v>972</v>
      </c>
      <c r="G203" s="131" t="s">
        <v>973</v>
      </c>
      <c r="H203" s="132" t="s">
        <v>974</v>
      </c>
    </row>
    <row r="204" spans="1:8" ht="15" thickBot="1" x14ac:dyDescent="0.4">
      <c r="A204" s="130" t="s">
        <v>962</v>
      </c>
      <c r="B204" s="131" t="s">
        <v>963</v>
      </c>
      <c r="C204" s="131" t="s">
        <v>985</v>
      </c>
      <c r="D204" s="131" t="s">
        <v>721</v>
      </c>
      <c r="E204" s="131" t="s">
        <v>1004</v>
      </c>
      <c r="F204" s="131" t="s">
        <v>1005</v>
      </c>
      <c r="G204" s="131" t="s">
        <v>1006</v>
      </c>
      <c r="H204" s="132" t="s">
        <v>1007</v>
      </c>
    </row>
    <row r="205" spans="1:8" ht="15" thickBot="1" x14ac:dyDescent="0.4">
      <c r="A205" s="130" t="s">
        <v>962</v>
      </c>
      <c r="B205" s="131" t="s">
        <v>963</v>
      </c>
      <c r="C205" s="131" t="s">
        <v>985</v>
      </c>
      <c r="D205" s="131" t="s">
        <v>721</v>
      </c>
      <c r="E205" s="131" t="s">
        <v>1004</v>
      </c>
      <c r="F205" s="131" t="s">
        <v>1005</v>
      </c>
      <c r="G205" s="131" t="s">
        <v>1008</v>
      </c>
      <c r="H205" s="132" t="s">
        <v>1009</v>
      </c>
    </row>
    <row r="206" spans="1:8" ht="15" thickBot="1" x14ac:dyDescent="0.4">
      <c r="A206" s="130" t="s">
        <v>962</v>
      </c>
      <c r="B206" s="131" t="s">
        <v>963</v>
      </c>
      <c r="C206" s="131" t="s">
        <v>985</v>
      </c>
      <c r="D206" s="131" t="s">
        <v>721</v>
      </c>
      <c r="E206" s="131" t="s">
        <v>1004</v>
      </c>
      <c r="F206" s="131" t="s">
        <v>1005</v>
      </c>
      <c r="G206" s="131" t="s">
        <v>1010</v>
      </c>
      <c r="H206" s="132" t="s">
        <v>1011</v>
      </c>
    </row>
    <row r="207" spans="1:8" ht="15" thickBot="1" x14ac:dyDescent="0.4">
      <c r="A207" s="130" t="s">
        <v>962</v>
      </c>
      <c r="B207" s="131" t="s">
        <v>963</v>
      </c>
      <c r="C207" s="131" t="s">
        <v>985</v>
      </c>
      <c r="D207" s="131" t="s">
        <v>721</v>
      </c>
      <c r="E207" s="131" t="s">
        <v>1004</v>
      </c>
      <c r="F207" s="131" t="s">
        <v>1005</v>
      </c>
      <c r="G207" s="131" t="s">
        <v>1012</v>
      </c>
      <c r="H207" s="132" t="s">
        <v>1013</v>
      </c>
    </row>
    <row r="208" spans="1:8" ht="15" thickBot="1" x14ac:dyDescent="0.4">
      <c r="A208" s="130" t="s">
        <v>962</v>
      </c>
      <c r="B208" s="131" t="s">
        <v>963</v>
      </c>
      <c r="C208" s="131" t="s">
        <v>985</v>
      </c>
      <c r="D208" s="131" t="s">
        <v>721</v>
      </c>
      <c r="E208" s="131" t="s">
        <v>876</v>
      </c>
      <c r="F208" s="131" t="s">
        <v>877</v>
      </c>
      <c r="G208" s="131" t="s">
        <v>903</v>
      </c>
      <c r="H208" s="132" t="s">
        <v>904</v>
      </c>
    </row>
    <row r="209" spans="1:8" ht="15" thickBot="1" x14ac:dyDescent="0.4">
      <c r="A209" s="130" t="s">
        <v>962</v>
      </c>
      <c r="B209" s="131" t="s">
        <v>963</v>
      </c>
      <c r="C209" s="131" t="s">
        <v>985</v>
      </c>
      <c r="D209" s="131" t="s">
        <v>721</v>
      </c>
      <c r="E209" s="131" t="s">
        <v>876</v>
      </c>
      <c r="F209" s="131" t="s">
        <v>877</v>
      </c>
      <c r="G209" s="131" t="s">
        <v>878</v>
      </c>
      <c r="H209" s="132" t="s">
        <v>879</v>
      </c>
    </row>
    <row r="210" spans="1:8" ht="15" thickBot="1" x14ac:dyDescent="0.4">
      <c r="A210" s="130" t="s">
        <v>962</v>
      </c>
      <c r="B210" s="131" t="s">
        <v>963</v>
      </c>
      <c r="C210" s="131" t="s">
        <v>985</v>
      </c>
      <c r="D210" s="131" t="s">
        <v>721</v>
      </c>
      <c r="E210" s="131" t="s">
        <v>752</v>
      </c>
      <c r="F210" s="131" t="s">
        <v>753</v>
      </c>
      <c r="G210" s="131" t="s">
        <v>914</v>
      </c>
      <c r="H210" s="132" t="s">
        <v>915</v>
      </c>
    </row>
    <row r="211" spans="1:8" ht="15" thickBot="1" x14ac:dyDescent="0.4">
      <c r="A211" s="130" t="s">
        <v>962</v>
      </c>
      <c r="B211" s="131" t="s">
        <v>963</v>
      </c>
      <c r="C211" s="131" t="s">
        <v>985</v>
      </c>
      <c r="D211" s="131" t="s">
        <v>721</v>
      </c>
      <c r="E211" s="131" t="s">
        <v>752</v>
      </c>
      <c r="F211" s="131" t="s">
        <v>753</v>
      </c>
      <c r="G211" s="131" t="s">
        <v>932</v>
      </c>
      <c r="H211" s="132" t="s">
        <v>933</v>
      </c>
    </row>
    <row r="212" spans="1:8" ht="15" thickBot="1" x14ac:dyDescent="0.4">
      <c r="A212" s="130" t="s">
        <v>962</v>
      </c>
      <c r="B212" s="131" t="s">
        <v>963</v>
      </c>
      <c r="C212" s="131" t="s">
        <v>985</v>
      </c>
      <c r="D212" s="131" t="s">
        <v>721</v>
      </c>
      <c r="E212" s="131" t="s">
        <v>752</v>
      </c>
      <c r="F212" s="131" t="s">
        <v>753</v>
      </c>
      <c r="G212" s="131" t="s">
        <v>861</v>
      </c>
      <c r="H212" s="132" t="s">
        <v>862</v>
      </c>
    </row>
    <row r="213" spans="1:8" ht="15" thickBot="1" x14ac:dyDescent="0.4">
      <c r="A213" s="130" t="s">
        <v>962</v>
      </c>
      <c r="B213" s="131" t="s">
        <v>963</v>
      </c>
      <c r="C213" s="131" t="s">
        <v>985</v>
      </c>
      <c r="D213" s="131" t="s">
        <v>721</v>
      </c>
      <c r="E213" s="131" t="s">
        <v>752</v>
      </c>
      <c r="F213" s="131" t="s">
        <v>753</v>
      </c>
      <c r="G213" s="131" t="s">
        <v>863</v>
      </c>
      <c r="H213" s="132" t="s">
        <v>864</v>
      </c>
    </row>
    <row r="214" spans="1:8" ht="15" thickBot="1" x14ac:dyDescent="0.4">
      <c r="A214" s="130" t="s">
        <v>962</v>
      </c>
      <c r="B214" s="131" t="s">
        <v>963</v>
      </c>
      <c r="C214" s="131" t="s">
        <v>985</v>
      </c>
      <c r="D214" s="131" t="s">
        <v>721</v>
      </c>
      <c r="E214" s="131" t="s">
        <v>752</v>
      </c>
      <c r="F214" s="131" t="s">
        <v>753</v>
      </c>
      <c r="G214" s="131" t="s">
        <v>936</v>
      </c>
      <c r="H214" s="132" t="s">
        <v>937</v>
      </c>
    </row>
    <row r="215" spans="1:8" ht="15" thickBot="1" x14ac:dyDescent="0.4">
      <c r="A215" s="130" t="s">
        <v>962</v>
      </c>
      <c r="B215" s="131" t="s">
        <v>963</v>
      </c>
      <c r="C215" s="131" t="s">
        <v>985</v>
      </c>
      <c r="D215" s="131" t="s">
        <v>721</v>
      </c>
      <c r="E215" s="131" t="s">
        <v>752</v>
      </c>
      <c r="F215" s="131" t="s">
        <v>753</v>
      </c>
      <c r="G215" s="131" t="s">
        <v>940</v>
      </c>
      <c r="H215" s="132" t="s">
        <v>941</v>
      </c>
    </row>
    <row r="216" spans="1:8" ht="15" thickBot="1" x14ac:dyDescent="0.4">
      <c r="A216" s="130" t="s">
        <v>962</v>
      </c>
      <c r="B216" s="131" t="s">
        <v>963</v>
      </c>
      <c r="C216" s="131" t="s">
        <v>985</v>
      </c>
      <c r="D216" s="131" t="s">
        <v>721</v>
      </c>
      <c r="E216" s="131" t="s">
        <v>752</v>
      </c>
      <c r="F216" s="131" t="s">
        <v>753</v>
      </c>
      <c r="G216" s="131" t="s">
        <v>1014</v>
      </c>
      <c r="H216" s="132" t="s">
        <v>1015</v>
      </c>
    </row>
    <row r="217" spans="1:8" ht="15" thickBot="1" x14ac:dyDescent="0.4">
      <c r="A217" s="130" t="s">
        <v>962</v>
      </c>
      <c r="B217" s="131" t="s">
        <v>963</v>
      </c>
      <c r="C217" s="131" t="s">
        <v>985</v>
      </c>
      <c r="D217" s="131" t="s">
        <v>721</v>
      </c>
      <c r="E217" s="131" t="s">
        <v>752</v>
      </c>
      <c r="F217" s="131" t="s">
        <v>753</v>
      </c>
      <c r="G217" s="131" t="s">
        <v>942</v>
      </c>
      <c r="H217" s="132" t="s">
        <v>943</v>
      </c>
    </row>
    <row r="218" spans="1:8" ht="15" thickBot="1" x14ac:dyDescent="0.4">
      <c r="A218" s="130" t="s">
        <v>962</v>
      </c>
      <c r="B218" s="131" t="s">
        <v>963</v>
      </c>
      <c r="C218" s="131" t="s">
        <v>985</v>
      </c>
      <c r="D218" s="131" t="s">
        <v>721</v>
      </c>
      <c r="E218" s="131" t="s">
        <v>752</v>
      </c>
      <c r="F218" s="131" t="s">
        <v>753</v>
      </c>
      <c r="G218" s="131" t="s">
        <v>946</v>
      </c>
      <c r="H218" s="132" t="s">
        <v>947</v>
      </c>
    </row>
    <row r="219" spans="1:8" ht="15" thickBot="1" x14ac:dyDescent="0.4">
      <c r="A219" s="130" t="s">
        <v>962</v>
      </c>
      <c r="B219" s="131" t="s">
        <v>963</v>
      </c>
      <c r="C219" s="131" t="s">
        <v>985</v>
      </c>
      <c r="D219" s="131" t="s">
        <v>721</v>
      </c>
      <c r="E219" s="131" t="s">
        <v>752</v>
      </c>
      <c r="F219" s="131" t="s">
        <v>753</v>
      </c>
      <c r="G219" s="131" t="s">
        <v>1016</v>
      </c>
      <c r="H219" s="132" t="s">
        <v>1017</v>
      </c>
    </row>
    <row r="220" spans="1:8" ht="15" thickBot="1" x14ac:dyDescent="0.4">
      <c r="A220" s="130" t="s">
        <v>962</v>
      </c>
      <c r="B220" s="131" t="s">
        <v>963</v>
      </c>
      <c r="C220" s="131" t="s">
        <v>985</v>
      </c>
      <c r="D220" s="131" t="s">
        <v>721</v>
      </c>
      <c r="E220" s="131" t="s">
        <v>752</v>
      </c>
      <c r="F220" s="131" t="s">
        <v>753</v>
      </c>
      <c r="G220" s="131" t="s">
        <v>948</v>
      </c>
      <c r="H220" s="132" t="s">
        <v>949</v>
      </c>
    </row>
    <row r="221" spans="1:8" ht="15" thickBot="1" x14ac:dyDescent="0.4">
      <c r="A221" s="130" t="s">
        <v>962</v>
      </c>
      <c r="B221" s="131" t="s">
        <v>963</v>
      </c>
      <c r="C221" s="131" t="s">
        <v>985</v>
      </c>
      <c r="D221" s="131" t="s">
        <v>721</v>
      </c>
      <c r="E221" s="131" t="s">
        <v>752</v>
      </c>
      <c r="F221" s="131" t="s">
        <v>753</v>
      </c>
      <c r="G221" s="131" t="s">
        <v>754</v>
      </c>
      <c r="H221" s="132" t="s">
        <v>753</v>
      </c>
    </row>
    <row r="222" spans="1:8" ht="15" thickBot="1" x14ac:dyDescent="0.4">
      <c r="A222" s="130" t="s">
        <v>1018</v>
      </c>
      <c r="B222" s="131" t="s">
        <v>1019</v>
      </c>
      <c r="C222" s="131" t="s">
        <v>678</v>
      </c>
      <c r="D222" s="131" t="s">
        <v>678</v>
      </c>
      <c r="E222" s="131" t="s">
        <v>964</v>
      </c>
      <c r="F222" s="131" t="s">
        <v>965</v>
      </c>
      <c r="G222" s="131" t="s">
        <v>678</v>
      </c>
      <c r="H222" s="132" t="s">
        <v>678</v>
      </c>
    </row>
    <row r="223" spans="1:8" ht="15" thickBot="1" x14ac:dyDescent="0.4">
      <c r="A223" s="130" t="s">
        <v>1018</v>
      </c>
      <c r="B223" s="131" t="s">
        <v>1019</v>
      </c>
      <c r="C223" s="131" t="s">
        <v>1020</v>
      </c>
      <c r="D223" s="131" t="s">
        <v>1021</v>
      </c>
      <c r="E223" s="131" t="s">
        <v>797</v>
      </c>
      <c r="F223" s="131" t="s">
        <v>798</v>
      </c>
      <c r="G223" s="131" t="s">
        <v>799</v>
      </c>
      <c r="H223" s="132" t="s">
        <v>800</v>
      </c>
    </row>
    <row r="224" spans="1:8" ht="15" thickBot="1" x14ac:dyDescent="0.4">
      <c r="A224" s="130" t="s">
        <v>1018</v>
      </c>
      <c r="B224" s="131" t="s">
        <v>1019</v>
      </c>
      <c r="C224" s="131" t="s">
        <v>1020</v>
      </c>
      <c r="D224" s="131" t="s">
        <v>1021</v>
      </c>
      <c r="E224" s="131" t="s">
        <v>797</v>
      </c>
      <c r="F224" s="131" t="s">
        <v>798</v>
      </c>
      <c r="G224" s="131" t="s">
        <v>801</v>
      </c>
      <c r="H224" s="132" t="s">
        <v>802</v>
      </c>
    </row>
    <row r="225" spans="1:8" ht="15" thickBot="1" x14ac:dyDescent="0.4">
      <c r="A225" s="130" t="s">
        <v>1018</v>
      </c>
      <c r="B225" s="131" t="s">
        <v>1019</v>
      </c>
      <c r="C225" s="131" t="s">
        <v>1022</v>
      </c>
      <c r="D225" s="131" t="s">
        <v>1023</v>
      </c>
      <c r="E225" s="131" t="s">
        <v>767</v>
      </c>
      <c r="F225" s="131" t="s">
        <v>768</v>
      </c>
      <c r="G225" s="131" t="s">
        <v>769</v>
      </c>
      <c r="H225" s="132" t="s">
        <v>770</v>
      </c>
    </row>
    <row r="226" spans="1:8" ht="15" thickBot="1" x14ac:dyDescent="0.4">
      <c r="A226" s="130" t="s">
        <v>1018</v>
      </c>
      <c r="B226" s="131" t="s">
        <v>1019</v>
      </c>
      <c r="C226" s="131" t="s">
        <v>1022</v>
      </c>
      <c r="D226" s="131" t="s">
        <v>1023</v>
      </c>
      <c r="E226" s="131" t="s">
        <v>767</v>
      </c>
      <c r="F226" s="131" t="s">
        <v>768</v>
      </c>
      <c r="G226" s="131" t="s">
        <v>771</v>
      </c>
      <c r="H226" s="132" t="s">
        <v>772</v>
      </c>
    </row>
    <row r="227" spans="1:8" ht="15" thickBot="1" x14ac:dyDescent="0.4">
      <c r="A227" s="130" t="s">
        <v>1018</v>
      </c>
      <c r="B227" s="131" t="s">
        <v>1019</v>
      </c>
      <c r="C227" s="131" t="s">
        <v>1022</v>
      </c>
      <c r="D227" s="131" t="s">
        <v>1023</v>
      </c>
      <c r="E227" s="131" t="s">
        <v>1024</v>
      </c>
      <c r="F227" s="131" t="s">
        <v>1025</v>
      </c>
      <c r="G227" s="131" t="s">
        <v>1026</v>
      </c>
      <c r="H227" s="132" t="s">
        <v>1027</v>
      </c>
    </row>
    <row r="228" spans="1:8" ht="15" thickBot="1" x14ac:dyDescent="0.4">
      <c r="A228" s="130" t="s">
        <v>1018</v>
      </c>
      <c r="B228" s="131" t="s">
        <v>1019</v>
      </c>
      <c r="C228" s="131" t="s">
        <v>1022</v>
      </c>
      <c r="D228" s="131" t="s">
        <v>1023</v>
      </c>
      <c r="E228" s="131" t="s">
        <v>797</v>
      </c>
      <c r="F228" s="131" t="s">
        <v>798</v>
      </c>
      <c r="G228" s="131" t="s">
        <v>801</v>
      </c>
      <c r="H228" s="132" t="s">
        <v>802</v>
      </c>
    </row>
    <row r="229" spans="1:8" ht="15" thickBot="1" x14ac:dyDescent="0.4">
      <c r="A229" s="130" t="s">
        <v>1018</v>
      </c>
      <c r="B229" s="131" t="s">
        <v>1019</v>
      </c>
      <c r="C229" s="131" t="s">
        <v>1028</v>
      </c>
      <c r="D229" s="131" t="s">
        <v>1029</v>
      </c>
      <c r="E229" s="131" t="s">
        <v>1030</v>
      </c>
      <c r="F229" s="131" t="s">
        <v>1031</v>
      </c>
      <c r="G229" s="131" t="s">
        <v>1032</v>
      </c>
      <c r="H229" s="132" t="s">
        <v>1033</v>
      </c>
    </row>
    <row r="230" spans="1:8" ht="15" thickBot="1" x14ac:dyDescent="0.4">
      <c r="A230" s="130" t="s">
        <v>1018</v>
      </c>
      <c r="B230" s="131" t="s">
        <v>1019</v>
      </c>
      <c r="C230" s="131" t="s">
        <v>1034</v>
      </c>
      <c r="D230" s="131" t="s">
        <v>1035</v>
      </c>
      <c r="E230" s="131" t="s">
        <v>1030</v>
      </c>
      <c r="F230" s="131" t="s">
        <v>1031</v>
      </c>
      <c r="G230" s="131" t="s">
        <v>1032</v>
      </c>
      <c r="H230" s="132" t="s">
        <v>1033</v>
      </c>
    </row>
    <row r="231" spans="1:8" ht="15" thickBot="1" x14ac:dyDescent="0.4">
      <c r="A231" s="130" t="s">
        <v>1018</v>
      </c>
      <c r="B231" s="131" t="s">
        <v>1019</v>
      </c>
      <c r="C231" s="131" t="s">
        <v>1034</v>
      </c>
      <c r="D231" s="131" t="s">
        <v>1035</v>
      </c>
      <c r="E231" s="131" t="s">
        <v>1030</v>
      </c>
      <c r="F231" s="131" t="s">
        <v>1031</v>
      </c>
      <c r="G231" s="131" t="s">
        <v>1036</v>
      </c>
      <c r="H231" s="132" t="s">
        <v>1035</v>
      </c>
    </row>
    <row r="232" spans="1:8" ht="15" thickBot="1" x14ac:dyDescent="0.4">
      <c r="A232" s="130" t="s">
        <v>1018</v>
      </c>
      <c r="B232" s="131" t="s">
        <v>1019</v>
      </c>
      <c r="C232" s="131" t="s">
        <v>1037</v>
      </c>
      <c r="D232" s="131" t="s">
        <v>1038</v>
      </c>
      <c r="E232" s="131" t="s">
        <v>1030</v>
      </c>
      <c r="F232" s="131" t="s">
        <v>1031</v>
      </c>
      <c r="G232" s="131" t="s">
        <v>1039</v>
      </c>
      <c r="H232" s="132" t="s">
        <v>1040</v>
      </c>
    </row>
    <row r="233" spans="1:8" ht="15" thickBot="1" x14ac:dyDescent="0.4">
      <c r="A233" s="130" t="s">
        <v>1018</v>
      </c>
      <c r="B233" s="131" t="s">
        <v>1019</v>
      </c>
      <c r="C233" s="131" t="s">
        <v>1041</v>
      </c>
      <c r="D233" s="131" t="s">
        <v>721</v>
      </c>
      <c r="E233" s="131" t="s">
        <v>1030</v>
      </c>
      <c r="F233" s="131" t="s">
        <v>1031</v>
      </c>
      <c r="G233" s="131" t="s">
        <v>1032</v>
      </c>
      <c r="H233" s="132" t="s">
        <v>1033</v>
      </c>
    </row>
    <row r="234" spans="1:8" ht="15" thickBot="1" x14ac:dyDescent="0.4">
      <c r="A234" s="130" t="s">
        <v>1018</v>
      </c>
      <c r="B234" s="131" t="s">
        <v>1019</v>
      </c>
      <c r="C234" s="131" t="s">
        <v>1041</v>
      </c>
      <c r="D234" s="131" t="s">
        <v>721</v>
      </c>
      <c r="E234" s="131" t="s">
        <v>1030</v>
      </c>
      <c r="F234" s="131" t="s">
        <v>1031</v>
      </c>
      <c r="G234" s="131" t="s">
        <v>1042</v>
      </c>
      <c r="H234" s="132" t="s">
        <v>1043</v>
      </c>
    </row>
    <row r="235" spans="1:8" ht="15" thickBot="1" x14ac:dyDescent="0.4">
      <c r="A235" s="130" t="s">
        <v>1018</v>
      </c>
      <c r="B235" s="131" t="s">
        <v>1019</v>
      </c>
      <c r="C235" s="131" t="s">
        <v>1041</v>
      </c>
      <c r="D235" s="131" t="s">
        <v>721</v>
      </c>
      <c r="E235" s="131" t="s">
        <v>1024</v>
      </c>
      <c r="F235" s="131" t="s">
        <v>1025</v>
      </c>
      <c r="G235" s="131" t="s">
        <v>1026</v>
      </c>
      <c r="H235" s="132" t="s">
        <v>1027</v>
      </c>
    </row>
    <row r="236" spans="1:8" ht="15" thickBot="1" x14ac:dyDescent="0.4">
      <c r="A236" s="130" t="s">
        <v>1018</v>
      </c>
      <c r="B236" s="131" t="s">
        <v>1019</v>
      </c>
      <c r="C236" s="131" t="s">
        <v>1041</v>
      </c>
      <c r="D236" s="131" t="s">
        <v>721</v>
      </c>
      <c r="E236" s="131" t="s">
        <v>1044</v>
      </c>
      <c r="F236" s="131" t="s">
        <v>1045</v>
      </c>
      <c r="G236" s="131" t="s">
        <v>1046</v>
      </c>
      <c r="H236" s="132" t="s">
        <v>1047</v>
      </c>
    </row>
    <row r="237" spans="1:8" ht="15" thickBot="1" x14ac:dyDescent="0.4">
      <c r="A237" s="130" t="s">
        <v>1018</v>
      </c>
      <c r="B237" s="131" t="s">
        <v>1019</v>
      </c>
      <c r="C237" s="131" t="s">
        <v>1041</v>
      </c>
      <c r="D237" s="131" t="s">
        <v>721</v>
      </c>
      <c r="E237" s="131" t="s">
        <v>752</v>
      </c>
      <c r="F237" s="131" t="s">
        <v>753</v>
      </c>
      <c r="G237" s="131" t="s">
        <v>754</v>
      </c>
      <c r="H237" s="132" t="s">
        <v>753</v>
      </c>
    </row>
    <row r="238" spans="1:8" ht="15" thickBot="1" x14ac:dyDescent="0.4">
      <c r="A238" s="130" t="s">
        <v>1048</v>
      </c>
      <c r="B238" s="131" t="s">
        <v>1049</v>
      </c>
      <c r="C238" s="131" t="s">
        <v>678</v>
      </c>
      <c r="D238" s="131" t="s">
        <v>678</v>
      </c>
      <c r="E238" s="131" t="s">
        <v>964</v>
      </c>
      <c r="F238" s="131" t="s">
        <v>965</v>
      </c>
      <c r="G238" s="131" t="s">
        <v>678</v>
      </c>
      <c r="H238" s="132" t="s">
        <v>678</v>
      </c>
    </row>
    <row r="239" spans="1:8" ht="15" thickBot="1" x14ac:dyDescent="0.4">
      <c r="A239" s="130" t="s">
        <v>1048</v>
      </c>
      <c r="B239" s="131" t="s">
        <v>1049</v>
      </c>
      <c r="C239" s="131" t="s">
        <v>1050</v>
      </c>
      <c r="D239" s="131" t="s">
        <v>1051</v>
      </c>
      <c r="E239" s="131" t="s">
        <v>1052</v>
      </c>
      <c r="F239" s="131" t="s">
        <v>1053</v>
      </c>
      <c r="G239" s="131" t="s">
        <v>1054</v>
      </c>
      <c r="H239" s="132" t="s">
        <v>1055</v>
      </c>
    </row>
    <row r="240" spans="1:8" ht="15" thickBot="1" x14ac:dyDescent="0.4">
      <c r="A240" s="130" t="s">
        <v>1048</v>
      </c>
      <c r="B240" s="131" t="s">
        <v>1049</v>
      </c>
      <c r="C240" s="131" t="s">
        <v>1050</v>
      </c>
      <c r="D240" s="131" t="s">
        <v>1051</v>
      </c>
      <c r="E240" s="131" t="s">
        <v>678</v>
      </c>
      <c r="F240" s="131" t="s">
        <v>678</v>
      </c>
      <c r="G240" s="131" t="s">
        <v>883</v>
      </c>
      <c r="H240" s="132" t="s">
        <v>884</v>
      </c>
    </row>
    <row r="241" spans="1:8" ht="15" thickBot="1" x14ac:dyDescent="0.4">
      <c r="A241" s="130" t="s">
        <v>1048</v>
      </c>
      <c r="B241" s="131" t="s">
        <v>1049</v>
      </c>
      <c r="C241" s="131" t="s">
        <v>1056</v>
      </c>
      <c r="D241" s="131" t="s">
        <v>1057</v>
      </c>
      <c r="E241" s="131" t="s">
        <v>1052</v>
      </c>
      <c r="F241" s="131" t="s">
        <v>1053</v>
      </c>
      <c r="G241" s="131" t="s">
        <v>1054</v>
      </c>
      <c r="H241" s="132" t="s">
        <v>1055</v>
      </c>
    </row>
    <row r="242" spans="1:8" ht="15" thickBot="1" x14ac:dyDescent="0.4">
      <c r="A242" s="130" t="s">
        <v>1048</v>
      </c>
      <c r="B242" s="131" t="s">
        <v>1049</v>
      </c>
      <c r="C242" s="131" t="s">
        <v>1056</v>
      </c>
      <c r="D242" s="131" t="s">
        <v>1057</v>
      </c>
      <c r="E242" s="131" t="s">
        <v>678</v>
      </c>
      <c r="F242" s="131" t="s">
        <v>678</v>
      </c>
      <c r="G242" s="131" t="s">
        <v>883</v>
      </c>
      <c r="H242" s="132" t="s">
        <v>884</v>
      </c>
    </row>
    <row r="243" spans="1:8" ht="15" thickBot="1" x14ac:dyDescent="0.4">
      <c r="A243" s="130" t="s">
        <v>1048</v>
      </c>
      <c r="B243" s="131" t="s">
        <v>1049</v>
      </c>
      <c r="C243" s="131" t="s">
        <v>1058</v>
      </c>
      <c r="D243" s="131" t="s">
        <v>1059</v>
      </c>
      <c r="E243" s="131" t="s">
        <v>797</v>
      </c>
      <c r="F243" s="131" t="s">
        <v>798</v>
      </c>
      <c r="G243" s="131" t="s">
        <v>799</v>
      </c>
      <c r="H243" s="132" t="s">
        <v>800</v>
      </c>
    </row>
    <row r="244" spans="1:8" ht="15" thickBot="1" x14ac:dyDescent="0.4">
      <c r="A244" s="130" t="s">
        <v>1048</v>
      </c>
      <c r="B244" s="131" t="s">
        <v>1049</v>
      </c>
      <c r="C244" s="131" t="s">
        <v>1058</v>
      </c>
      <c r="D244" s="131" t="s">
        <v>1059</v>
      </c>
      <c r="E244" s="131" t="s">
        <v>797</v>
      </c>
      <c r="F244" s="131" t="s">
        <v>798</v>
      </c>
      <c r="G244" s="131" t="s">
        <v>801</v>
      </c>
      <c r="H244" s="132" t="s">
        <v>802</v>
      </c>
    </row>
    <row r="245" spans="1:8" ht="15" thickBot="1" x14ac:dyDescent="0.4">
      <c r="A245" s="130" t="s">
        <v>1048</v>
      </c>
      <c r="B245" s="131" t="s">
        <v>1049</v>
      </c>
      <c r="C245" s="131" t="s">
        <v>1060</v>
      </c>
      <c r="D245" s="131" t="s">
        <v>1061</v>
      </c>
      <c r="E245" s="131" t="s">
        <v>793</v>
      </c>
      <c r="F245" s="131" t="s">
        <v>794</v>
      </c>
      <c r="G245" s="131" t="s">
        <v>795</v>
      </c>
      <c r="H245" s="132" t="s">
        <v>796</v>
      </c>
    </row>
    <row r="246" spans="1:8" ht="15" thickBot="1" x14ac:dyDescent="0.4">
      <c r="A246" s="130" t="s">
        <v>1048</v>
      </c>
      <c r="B246" s="131" t="s">
        <v>1049</v>
      </c>
      <c r="C246" s="131" t="s">
        <v>1060</v>
      </c>
      <c r="D246" s="131" t="s">
        <v>1061</v>
      </c>
      <c r="E246" s="131" t="s">
        <v>793</v>
      </c>
      <c r="F246" s="131" t="s">
        <v>794</v>
      </c>
      <c r="G246" s="131" t="s">
        <v>1062</v>
      </c>
      <c r="H246" s="132" t="s">
        <v>1061</v>
      </c>
    </row>
    <row r="247" spans="1:8" ht="15" thickBot="1" x14ac:dyDescent="0.4">
      <c r="A247" s="130" t="s">
        <v>1048</v>
      </c>
      <c r="B247" s="131" t="s">
        <v>1049</v>
      </c>
      <c r="C247" s="131" t="s">
        <v>1063</v>
      </c>
      <c r="D247" s="131" t="s">
        <v>1064</v>
      </c>
      <c r="E247" s="131" t="s">
        <v>738</v>
      </c>
      <c r="F247" s="131" t="s">
        <v>739</v>
      </c>
      <c r="G247" s="131" t="s">
        <v>740</v>
      </c>
      <c r="H247" s="132" t="s">
        <v>741</v>
      </c>
    </row>
    <row r="248" spans="1:8" ht="15" thickBot="1" x14ac:dyDescent="0.4">
      <c r="A248" s="130" t="s">
        <v>1048</v>
      </c>
      <c r="B248" s="131" t="s">
        <v>1049</v>
      </c>
      <c r="C248" s="131" t="s">
        <v>1065</v>
      </c>
      <c r="D248" s="131" t="s">
        <v>1066</v>
      </c>
      <c r="E248" s="131" t="s">
        <v>986</v>
      </c>
      <c r="F248" s="131" t="s">
        <v>987</v>
      </c>
      <c r="G248" s="131" t="s">
        <v>988</v>
      </c>
      <c r="H248" s="132" t="s">
        <v>989</v>
      </c>
    </row>
    <row r="249" spans="1:8" ht="15" thickBot="1" x14ac:dyDescent="0.4">
      <c r="A249" s="130" t="s">
        <v>1048</v>
      </c>
      <c r="B249" s="131" t="s">
        <v>1049</v>
      </c>
      <c r="C249" s="131" t="s">
        <v>1065</v>
      </c>
      <c r="D249" s="131" t="s">
        <v>1066</v>
      </c>
      <c r="E249" s="131" t="s">
        <v>986</v>
      </c>
      <c r="F249" s="131" t="s">
        <v>987</v>
      </c>
      <c r="G249" s="131" t="s">
        <v>990</v>
      </c>
      <c r="H249" s="132" t="s">
        <v>991</v>
      </c>
    </row>
    <row r="250" spans="1:8" ht="15" thickBot="1" x14ac:dyDescent="0.4">
      <c r="A250" s="130" t="s">
        <v>1048</v>
      </c>
      <c r="B250" s="131" t="s">
        <v>1049</v>
      </c>
      <c r="C250" s="131" t="s">
        <v>1065</v>
      </c>
      <c r="D250" s="131" t="s">
        <v>1066</v>
      </c>
      <c r="E250" s="131" t="s">
        <v>986</v>
      </c>
      <c r="F250" s="131" t="s">
        <v>987</v>
      </c>
      <c r="G250" s="131" t="s">
        <v>992</v>
      </c>
      <c r="H250" s="132" t="s">
        <v>993</v>
      </c>
    </row>
    <row r="251" spans="1:8" ht="15" thickBot="1" x14ac:dyDescent="0.4">
      <c r="A251" s="130" t="s">
        <v>1048</v>
      </c>
      <c r="B251" s="131" t="s">
        <v>1049</v>
      </c>
      <c r="C251" s="131" t="s">
        <v>1065</v>
      </c>
      <c r="D251" s="131" t="s">
        <v>1066</v>
      </c>
      <c r="E251" s="131" t="s">
        <v>986</v>
      </c>
      <c r="F251" s="131" t="s">
        <v>987</v>
      </c>
      <c r="G251" s="131" t="s">
        <v>761</v>
      </c>
      <c r="H251" s="132" t="s">
        <v>762</v>
      </c>
    </row>
    <row r="252" spans="1:8" ht="15" thickBot="1" x14ac:dyDescent="0.4">
      <c r="A252" s="130" t="s">
        <v>1048</v>
      </c>
      <c r="B252" s="131" t="s">
        <v>1049</v>
      </c>
      <c r="C252" s="131" t="s">
        <v>1065</v>
      </c>
      <c r="D252" s="131" t="s">
        <v>1066</v>
      </c>
      <c r="E252" s="131" t="s">
        <v>986</v>
      </c>
      <c r="F252" s="131" t="s">
        <v>987</v>
      </c>
      <c r="G252" s="131" t="s">
        <v>763</v>
      </c>
      <c r="H252" s="132" t="s">
        <v>764</v>
      </c>
    </row>
    <row r="253" spans="1:8" ht="15" thickBot="1" x14ac:dyDescent="0.4">
      <c r="A253" s="130" t="s">
        <v>1048</v>
      </c>
      <c r="B253" s="131" t="s">
        <v>1049</v>
      </c>
      <c r="C253" s="131" t="s">
        <v>1065</v>
      </c>
      <c r="D253" s="131" t="s">
        <v>1066</v>
      </c>
      <c r="E253" s="131" t="s">
        <v>742</v>
      </c>
      <c r="F253" s="131" t="s">
        <v>743</v>
      </c>
      <c r="G253" s="131" t="s">
        <v>744</v>
      </c>
      <c r="H253" s="132" t="s">
        <v>745</v>
      </c>
    </row>
    <row r="254" spans="1:8" ht="15" thickBot="1" x14ac:dyDescent="0.4">
      <c r="A254" s="130" t="s">
        <v>1048</v>
      </c>
      <c r="B254" s="131" t="s">
        <v>1049</v>
      </c>
      <c r="C254" s="131" t="s">
        <v>1065</v>
      </c>
      <c r="D254" s="131" t="s">
        <v>1066</v>
      </c>
      <c r="E254" s="131" t="s">
        <v>803</v>
      </c>
      <c r="F254" s="131" t="s">
        <v>804</v>
      </c>
      <c r="G254" s="131" t="s">
        <v>805</v>
      </c>
      <c r="H254" s="132" t="s">
        <v>806</v>
      </c>
    </row>
    <row r="255" spans="1:8" ht="15" thickBot="1" x14ac:dyDescent="0.4">
      <c r="A255" s="130" t="s">
        <v>1048</v>
      </c>
      <c r="B255" s="131" t="s">
        <v>1049</v>
      </c>
      <c r="C255" s="131" t="s">
        <v>1065</v>
      </c>
      <c r="D255" s="131" t="s">
        <v>1066</v>
      </c>
      <c r="E255" s="131" t="s">
        <v>803</v>
      </c>
      <c r="F255" s="131" t="s">
        <v>804</v>
      </c>
      <c r="G255" s="131" t="s">
        <v>807</v>
      </c>
      <c r="H255" s="132" t="s">
        <v>808</v>
      </c>
    </row>
    <row r="256" spans="1:8" ht="15" thickBot="1" x14ac:dyDescent="0.4">
      <c r="A256" s="130" t="s">
        <v>1048</v>
      </c>
      <c r="B256" s="131" t="s">
        <v>1049</v>
      </c>
      <c r="C256" s="131" t="s">
        <v>1065</v>
      </c>
      <c r="D256" s="131" t="s">
        <v>1066</v>
      </c>
      <c r="E256" s="131" t="s">
        <v>746</v>
      </c>
      <c r="F256" s="131" t="s">
        <v>747</v>
      </c>
      <c r="G256" s="131" t="s">
        <v>748</v>
      </c>
      <c r="H256" s="132" t="s">
        <v>749</v>
      </c>
    </row>
    <row r="257" spans="1:8" ht="15" thickBot="1" x14ac:dyDescent="0.4">
      <c r="A257" s="130" t="s">
        <v>1048</v>
      </c>
      <c r="B257" s="131" t="s">
        <v>1049</v>
      </c>
      <c r="C257" s="131" t="s">
        <v>1065</v>
      </c>
      <c r="D257" s="131" t="s">
        <v>1066</v>
      </c>
      <c r="E257" s="131" t="s">
        <v>746</v>
      </c>
      <c r="F257" s="131" t="s">
        <v>747</v>
      </c>
      <c r="G257" s="131" t="s">
        <v>750</v>
      </c>
      <c r="H257" s="132" t="s">
        <v>751</v>
      </c>
    </row>
    <row r="258" spans="1:8" ht="15" thickBot="1" x14ac:dyDescent="0.4">
      <c r="A258" s="130" t="s">
        <v>1048</v>
      </c>
      <c r="B258" s="131" t="s">
        <v>1049</v>
      </c>
      <c r="C258" s="131" t="s">
        <v>1065</v>
      </c>
      <c r="D258" s="131" t="s">
        <v>1066</v>
      </c>
      <c r="E258" s="131" t="s">
        <v>1004</v>
      </c>
      <c r="F258" s="131" t="s">
        <v>1005</v>
      </c>
      <c r="G258" s="131" t="s">
        <v>1006</v>
      </c>
      <c r="H258" s="132" t="s">
        <v>1007</v>
      </c>
    </row>
    <row r="259" spans="1:8" ht="15" thickBot="1" x14ac:dyDescent="0.4">
      <c r="A259" s="130" t="s">
        <v>1048</v>
      </c>
      <c r="B259" s="131" t="s">
        <v>1049</v>
      </c>
      <c r="C259" s="131" t="s">
        <v>1065</v>
      </c>
      <c r="D259" s="131" t="s">
        <v>1066</v>
      </c>
      <c r="E259" s="131" t="s">
        <v>1004</v>
      </c>
      <c r="F259" s="131" t="s">
        <v>1005</v>
      </c>
      <c r="G259" s="131" t="s">
        <v>1008</v>
      </c>
      <c r="H259" s="132" t="s">
        <v>1009</v>
      </c>
    </row>
    <row r="260" spans="1:8" ht="15" thickBot="1" x14ac:dyDescent="0.4">
      <c r="A260" s="130" t="s">
        <v>1048</v>
      </c>
      <c r="B260" s="131" t="s">
        <v>1049</v>
      </c>
      <c r="C260" s="131" t="s">
        <v>1065</v>
      </c>
      <c r="D260" s="131" t="s">
        <v>1066</v>
      </c>
      <c r="E260" s="131" t="s">
        <v>1004</v>
      </c>
      <c r="F260" s="131" t="s">
        <v>1005</v>
      </c>
      <c r="G260" s="131" t="s">
        <v>1010</v>
      </c>
      <c r="H260" s="132" t="s">
        <v>1011</v>
      </c>
    </row>
    <row r="261" spans="1:8" ht="15" thickBot="1" x14ac:dyDescent="0.4">
      <c r="A261" s="130" t="s">
        <v>1048</v>
      </c>
      <c r="B261" s="131" t="s">
        <v>1049</v>
      </c>
      <c r="C261" s="131" t="s">
        <v>1065</v>
      </c>
      <c r="D261" s="131" t="s">
        <v>1066</v>
      </c>
      <c r="E261" s="131" t="s">
        <v>1004</v>
      </c>
      <c r="F261" s="131" t="s">
        <v>1005</v>
      </c>
      <c r="G261" s="131" t="s">
        <v>1012</v>
      </c>
      <c r="H261" s="132" t="s">
        <v>1013</v>
      </c>
    </row>
    <row r="262" spans="1:8" ht="15" thickBot="1" x14ac:dyDescent="0.4">
      <c r="A262" s="130" t="s">
        <v>1048</v>
      </c>
      <c r="B262" s="131" t="s">
        <v>1049</v>
      </c>
      <c r="C262" s="131" t="s">
        <v>1067</v>
      </c>
      <c r="D262" s="131" t="s">
        <v>1068</v>
      </c>
      <c r="E262" s="131" t="s">
        <v>986</v>
      </c>
      <c r="F262" s="131" t="s">
        <v>987</v>
      </c>
      <c r="G262" s="131" t="s">
        <v>988</v>
      </c>
      <c r="H262" s="132" t="s">
        <v>989</v>
      </c>
    </row>
    <row r="263" spans="1:8" ht="15" thickBot="1" x14ac:dyDescent="0.4">
      <c r="A263" s="130" t="s">
        <v>1048</v>
      </c>
      <c r="B263" s="131" t="s">
        <v>1049</v>
      </c>
      <c r="C263" s="131" t="s">
        <v>1067</v>
      </c>
      <c r="D263" s="131" t="s">
        <v>1068</v>
      </c>
      <c r="E263" s="131" t="s">
        <v>986</v>
      </c>
      <c r="F263" s="131" t="s">
        <v>987</v>
      </c>
      <c r="G263" s="131" t="s">
        <v>990</v>
      </c>
      <c r="H263" s="132" t="s">
        <v>991</v>
      </c>
    </row>
    <row r="264" spans="1:8" ht="15" thickBot="1" x14ac:dyDescent="0.4">
      <c r="A264" s="130" t="s">
        <v>1048</v>
      </c>
      <c r="B264" s="131" t="s">
        <v>1049</v>
      </c>
      <c r="C264" s="131" t="s">
        <v>1067</v>
      </c>
      <c r="D264" s="131" t="s">
        <v>1068</v>
      </c>
      <c r="E264" s="131" t="s">
        <v>986</v>
      </c>
      <c r="F264" s="131" t="s">
        <v>987</v>
      </c>
      <c r="G264" s="131" t="s">
        <v>992</v>
      </c>
      <c r="H264" s="132" t="s">
        <v>993</v>
      </c>
    </row>
    <row r="265" spans="1:8" ht="15" thickBot="1" x14ac:dyDescent="0.4">
      <c r="A265" s="130" t="s">
        <v>1048</v>
      </c>
      <c r="B265" s="131" t="s">
        <v>1049</v>
      </c>
      <c r="C265" s="131" t="s">
        <v>1067</v>
      </c>
      <c r="D265" s="131" t="s">
        <v>1068</v>
      </c>
      <c r="E265" s="131" t="s">
        <v>986</v>
      </c>
      <c r="F265" s="131" t="s">
        <v>987</v>
      </c>
      <c r="G265" s="131" t="s">
        <v>761</v>
      </c>
      <c r="H265" s="132" t="s">
        <v>762</v>
      </c>
    </row>
    <row r="266" spans="1:8" ht="15" thickBot="1" x14ac:dyDescent="0.4">
      <c r="A266" s="130" t="s">
        <v>1048</v>
      </c>
      <c r="B266" s="131" t="s">
        <v>1049</v>
      </c>
      <c r="C266" s="131" t="s">
        <v>1067</v>
      </c>
      <c r="D266" s="131" t="s">
        <v>1068</v>
      </c>
      <c r="E266" s="131" t="s">
        <v>986</v>
      </c>
      <c r="F266" s="131" t="s">
        <v>987</v>
      </c>
      <c r="G266" s="131" t="s">
        <v>763</v>
      </c>
      <c r="H266" s="132" t="s">
        <v>764</v>
      </c>
    </row>
    <row r="267" spans="1:8" ht="15" thickBot="1" x14ac:dyDescent="0.4">
      <c r="A267" s="130" t="s">
        <v>1048</v>
      </c>
      <c r="B267" s="131" t="s">
        <v>1049</v>
      </c>
      <c r="C267" s="131" t="s">
        <v>1067</v>
      </c>
      <c r="D267" s="131" t="s">
        <v>1068</v>
      </c>
      <c r="E267" s="131" t="s">
        <v>742</v>
      </c>
      <c r="F267" s="131" t="s">
        <v>743</v>
      </c>
      <c r="G267" s="131" t="s">
        <v>744</v>
      </c>
      <c r="H267" s="132" t="s">
        <v>745</v>
      </c>
    </row>
    <row r="268" spans="1:8" ht="15" thickBot="1" x14ac:dyDescent="0.4">
      <c r="A268" s="130" t="s">
        <v>1048</v>
      </c>
      <c r="B268" s="131" t="s">
        <v>1049</v>
      </c>
      <c r="C268" s="131" t="s">
        <v>1067</v>
      </c>
      <c r="D268" s="131" t="s">
        <v>1068</v>
      </c>
      <c r="E268" s="131" t="s">
        <v>803</v>
      </c>
      <c r="F268" s="131" t="s">
        <v>804</v>
      </c>
      <c r="G268" s="131" t="s">
        <v>805</v>
      </c>
      <c r="H268" s="132" t="s">
        <v>806</v>
      </c>
    </row>
    <row r="269" spans="1:8" ht="15" thickBot="1" x14ac:dyDescent="0.4">
      <c r="A269" s="130" t="s">
        <v>1048</v>
      </c>
      <c r="B269" s="131" t="s">
        <v>1049</v>
      </c>
      <c r="C269" s="131" t="s">
        <v>1067</v>
      </c>
      <c r="D269" s="131" t="s">
        <v>1068</v>
      </c>
      <c r="E269" s="131" t="s">
        <v>803</v>
      </c>
      <c r="F269" s="131" t="s">
        <v>804</v>
      </c>
      <c r="G269" s="131" t="s">
        <v>807</v>
      </c>
      <c r="H269" s="132" t="s">
        <v>808</v>
      </c>
    </row>
    <row r="270" spans="1:8" ht="15" thickBot="1" x14ac:dyDescent="0.4">
      <c r="A270" s="130" t="s">
        <v>1048</v>
      </c>
      <c r="B270" s="131" t="s">
        <v>1049</v>
      </c>
      <c r="C270" s="131" t="s">
        <v>1067</v>
      </c>
      <c r="D270" s="131" t="s">
        <v>1068</v>
      </c>
      <c r="E270" s="131" t="s">
        <v>746</v>
      </c>
      <c r="F270" s="131" t="s">
        <v>747</v>
      </c>
      <c r="G270" s="131" t="s">
        <v>748</v>
      </c>
      <c r="H270" s="132" t="s">
        <v>749</v>
      </c>
    </row>
    <row r="271" spans="1:8" ht="15" thickBot="1" x14ac:dyDescent="0.4">
      <c r="A271" s="130" t="s">
        <v>1048</v>
      </c>
      <c r="B271" s="131" t="s">
        <v>1049</v>
      </c>
      <c r="C271" s="131" t="s">
        <v>1067</v>
      </c>
      <c r="D271" s="131" t="s">
        <v>1068</v>
      </c>
      <c r="E271" s="131" t="s">
        <v>746</v>
      </c>
      <c r="F271" s="131" t="s">
        <v>747</v>
      </c>
      <c r="G271" s="131" t="s">
        <v>750</v>
      </c>
      <c r="H271" s="132" t="s">
        <v>751</v>
      </c>
    </row>
    <row r="272" spans="1:8" ht="15" thickBot="1" x14ac:dyDescent="0.4">
      <c r="A272" s="130" t="s">
        <v>1048</v>
      </c>
      <c r="B272" s="131" t="s">
        <v>1049</v>
      </c>
      <c r="C272" s="131" t="s">
        <v>1067</v>
      </c>
      <c r="D272" s="131" t="s">
        <v>1068</v>
      </c>
      <c r="E272" s="131" t="s">
        <v>1004</v>
      </c>
      <c r="F272" s="131" t="s">
        <v>1005</v>
      </c>
      <c r="G272" s="131" t="s">
        <v>1006</v>
      </c>
      <c r="H272" s="132" t="s">
        <v>1007</v>
      </c>
    </row>
    <row r="273" spans="1:8" ht="15" thickBot="1" x14ac:dyDescent="0.4">
      <c r="A273" s="130" t="s">
        <v>1048</v>
      </c>
      <c r="B273" s="131" t="s">
        <v>1049</v>
      </c>
      <c r="C273" s="131" t="s">
        <v>1067</v>
      </c>
      <c r="D273" s="131" t="s">
        <v>1068</v>
      </c>
      <c r="E273" s="131" t="s">
        <v>1004</v>
      </c>
      <c r="F273" s="131" t="s">
        <v>1005</v>
      </c>
      <c r="G273" s="131" t="s">
        <v>1008</v>
      </c>
      <c r="H273" s="132" t="s">
        <v>1009</v>
      </c>
    </row>
    <row r="274" spans="1:8" ht="15" thickBot="1" x14ac:dyDescent="0.4">
      <c r="A274" s="130" t="s">
        <v>1048</v>
      </c>
      <c r="B274" s="131" t="s">
        <v>1049</v>
      </c>
      <c r="C274" s="131" t="s">
        <v>1067</v>
      </c>
      <c r="D274" s="131" t="s">
        <v>1068</v>
      </c>
      <c r="E274" s="131" t="s">
        <v>1004</v>
      </c>
      <c r="F274" s="131" t="s">
        <v>1005</v>
      </c>
      <c r="G274" s="131" t="s">
        <v>1010</v>
      </c>
      <c r="H274" s="132" t="s">
        <v>1011</v>
      </c>
    </row>
    <row r="275" spans="1:8" ht="15" thickBot="1" x14ac:dyDescent="0.4">
      <c r="A275" s="130" t="s">
        <v>1048</v>
      </c>
      <c r="B275" s="131" t="s">
        <v>1049</v>
      </c>
      <c r="C275" s="131" t="s">
        <v>1067</v>
      </c>
      <c r="D275" s="131" t="s">
        <v>1068</v>
      </c>
      <c r="E275" s="131" t="s">
        <v>1004</v>
      </c>
      <c r="F275" s="131" t="s">
        <v>1005</v>
      </c>
      <c r="G275" s="131" t="s">
        <v>1012</v>
      </c>
      <c r="H275" s="132" t="s">
        <v>1013</v>
      </c>
    </row>
    <row r="276" spans="1:8" ht="15" thickBot="1" x14ac:dyDescent="0.4">
      <c r="A276" s="130" t="s">
        <v>1048</v>
      </c>
      <c r="B276" s="131" t="s">
        <v>1049</v>
      </c>
      <c r="C276" s="131" t="s">
        <v>1069</v>
      </c>
      <c r="D276" s="131" t="s">
        <v>1070</v>
      </c>
      <c r="E276" s="131" t="s">
        <v>1071</v>
      </c>
      <c r="F276" s="131" t="s">
        <v>1072</v>
      </c>
      <c r="G276" s="131" t="s">
        <v>1073</v>
      </c>
      <c r="H276" s="132" t="s">
        <v>1072</v>
      </c>
    </row>
    <row r="277" spans="1:8" ht="15" thickBot="1" x14ac:dyDescent="0.4">
      <c r="A277" s="130" t="s">
        <v>1048</v>
      </c>
      <c r="B277" s="131" t="s">
        <v>1049</v>
      </c>
      <c r="C277" s="131" t="s">
        <v>1069</v>
      </c>
      <c r="D277" s="131" t="s">
        <v>1070</v>
      </c>
      <c r="E277" s="131" t="s">
        <v>722</v>
      </c>
      <c r="F277" s="131" t="s">
        <v>723</v>
      </c>
      <c r="G277" s="131" t="s">
        <v>724</v>
      </c>
      <c r="H277" s="132" t="s">
        <v>725</v>
      </c>
    </row>
    <row r="278" spans="1:8" ht="15" thickBot="1" x14ac:dyDescent="0.4">
      <c r="A278" s="130" t="s">
        <v>1048</v>
      </c>
      <c r="B278" s="131" t="s">
        <v>1049</v>
      </c>
      <c r="C278" s="131" t="s">
        <v>1069</v>
      </c>
      <c r="D278" s="131" t="s">
        <v>1070</v>
      </c>
      <c r="E278" s="131" t="s">
        <v>722</v>
      </c>
      <c r="F278" s="131" t="s">
        <v>723</v>
      </c>
      <c r="G278" s="131" t="s">
        <v>726</v>
      </c>
      <c r="H278" s="132" t="s">
        <v>727</v>
      </c>
    </row>
    <row r="279" spans="1:8" ht="15" thickBot="1" x14ac:dyDescent="0.4">
      <c r="A279" s="130" t="s">
        <v>1048</v>
      </c>
      <c r="B279" s="131" t="s">
        <v>1049</v>
      </c>
      <c r="C279" s="131" t="s">
        <v>1069</v>
      </c>
      <c r="D279" s="131" t="s">
        <v>1070</v>
      </c>
      <c r="E279" s="131" t="s">
        <v>722</v>
      </c>
      <c r="F279" s="131" t="s">
        <v>723</v>
      </c>
      <c r="G279" s="131" t="s">
        <v>728</v>
      </c>
      <c r="H279" s="132" t="s">
        <v>729</v>
      </c>
    </row>
    <row r="280" spans="1:8" ht="15" thickBot="1" x14ac:dyDescent="0.4">
      <c r="A280" s="130" t="s">
        <v>1048</v>
      </c>
      <c r="B280" s="131" t="s">
        <v>1049</v>
      </c>
      <c r="C280" s="131" t="s">
        <v>1069</v>
      </c>
      <c r="D280" s="131" t="s">
        <v>1070</v>
      </c>
      <c r="E280" s="131" t="s">
        <v>722</v>
      </c>
      <c r="F280" s="131" t="s">
        <v>723</v>
      </c>
      <c r="G280" s="131" t="s">
        <v>730</v>
      </c>
      <c r="H280" s="132" t="s">
        <v>731</v>
      </c>
    </row>
    <row r="281" spans="1:8" ht="15" thickBot="1" x14ac:dyDescent="0.4">
      <c r="A281" s="130" t="s">
        <v>1048</v>
      </c>
      <c r="B281" s="131" t="s">
        <v>1049</v>
      </c>
      <c r="C281" s="131" t="s">
        <v>1069</v>
      </c>
      <c r="D281" s="131" t="s">
        <v>1070</v>
      </c>
      <c r="E281" s="131" t="s">
        <v>910</v>
      </c>
      <c r="F281" s="131" t="s">
        <v>911</v>
      </c>
      <c r="G281" s="131" t="s">
        <v>912</v>
      </c>
      <c r="H281" s="132" t="s">
        <v>913</v>
      </c>
    </row>
    <row r="282" spans="1:8" ht="15" thickBot="1" x14ac:dyDescent="0.4">
      <c r="A282" s="130" t="s">
        <v>1048</v>
      </c>
      <c r="B282" s="131" t="s">
        <v>1049</v>
      </c>
      <c r="C282" s="131" t="s">
        <v>1069</v>
      </c>
      <c r="D282" s="131" t="s">
        <v>1070</v>
      </c>
      <c r="E282" s="131" t="s">
        <v>910</v>
      </c>
      <c r="F282" s="131" t="s">
        <v>911</v>
      </c>
      <c r="G282" s="131" t="s">
        <v>1074</v>
      </c>
      <c r="H282" s="132" t="s">
        <v>1075</v>
      </c>
    </row>
    <row r="283" spans="1:8" ht="15" thickBot="1" x14ac:dyDescent="0.4">
      <c r="A283" s="130" t="s">
        <v>1048</v>
      </c>
      <c r="B283" s="131" t="s">
        <v>1049</v>
      </c>
      <c r="C283" s="131" t="s">
        <v>1069</v>
      </c>
      <c r="D283" s="131" t="s">
        <v>1070</v>
      </c>
      <c r="E283" s="131" t="s">
        <v>1024</v>
      </c>
      <c r="F283" s="131" t="s">
        <v>1025</v>
      </c>
      <c r="G283" s="131" t="s">
        <v>1026</v>
      </c>
      <c r="H283" s="132" t="s">
        <v>1027</v>
      </c>
    </row>
    <row r="284" spans="1:8" ht="15" thickBot="1" x14ac:dyDescent="0.4">
      <c r="A284" s="130" t="s">
        <v>1048</v>
      </c>
      <c r="B284" s="131" t="s">
        <v>1049</v>
      </c>
      <c r="C284" s="131" t="s">
        <v>1069</v>
      </c>
      <c r="D284" s="131" t="s">
        <v>1070</v>
      </c>
      <c r="E284" s="131" t="s">
        <v>797</v>
      </c>
      <c r="F284" s="131" t="s">
        <v>798</v>
      </c>
      <c r="G284" s="131" t="s">
        <v>799</v>
      </c>
      <c r="H284" s="132" t="s">
        <v>800</v>
      </c>
    </row>
    <row r="285" spans="1:8" ht="15" thickBot="1" x14ac:dyDescent="0.4">
      <c r="A285" s="130" t="s">
        <v>1048</v>
      </c>
      <c r="B285" s="131" t="s">
        <v>1049</v>
      </c>
      <c r="C285" s="131" t="s">
        <v>1069</v>
      </c>
      <c r="D285" s="131" t="s">
        <v>1070</v>
      </c>
      <c r="E285" s="131" t="s">
        <v>797</v>
      </c>
      <c r="F285" s="131" t="s">
        <v>798</v>
      </c>
      <c r="G285" s="131" t="s">
        <v>801</v>
      </c>
      <c r="H285" s="132" t="s">
        <v>802</v>
      </c>
    </row>
    <row r="286" spans="1:8" ht="15" thickBot="1" x14ac:dyDescent="0.4">
      <c r="A286" s="130" t="s">
        <v>1048</v>
      </c>
      <c r="B286" s="131" t="s">
        <v>1049</v>
      </c>
      <c r="C286" s="131" t="s">
        <v>1069</v>
      </c>
      <c r="D286" s="131" t="s">
        <v>1070</v>
      </c>
      <c r="E286" s="131" t="s">
        <v>1044</v>
      </c>
      <c r="F286" s="131" t="s">
        <v>1045</v>
      </c>
      <c r="G286" s="131" t="s">
        <v>1046</v>
      </c>
      <c r="H286" s="132" t="s">
        <v>1047</v>
      </c>
    </row>
    <row r="287" spans="1:8" ht="15" thickBot="1" x14ac:dyDescent="0.4">
      <c r="A287" s="130" t="s">
        <v>1048</v>
      </c>
      <c r="B287" s="131" t="s">
        <v>1049</v>
      </c>
      <c r="C287" s="131" t="s">
        <v>1069</v>
      </c>
      <c r="D287" s="131" t="s">
        <v>1070</v>
      </c>
      <c r="E287" s="131" t="s">
        <v>825</v>
      </c>
      <c r="F287" s="131" t="s">
        <v>1076</v>
      </c>
      <c r="G287" s="131" t="s">
        <v>827</v>
      </c>
      <c r="H287" s="132" t="s">
        <v>828</v>
      </c>
    </row>
    <row r="288" spans="1:8" ht="15" thickBot="1" x14ac:dyDescent="0.4">
      <c r="A288" s="130" t="s">
        <v>1048</v>
      </c>
      <c r="B288" s="131" t="s">
        <v>1049</v>
      </c>
      <c r="C288" s="131" t="s">
        <v>1069</v>
      </c>
      <c r="D288" s="131" t="s">
        <v>1070</v>
      </c>
      <c r="E288" s="131" t="s">
        <v>825</v>
      </c>
      <c r="F288" s="131" t="s">
        <v>1076</v>
      </c>
      <c r="G288" s="131" t="s">
        <v>829</v>
      </c>
      <c r="H288" s="132" t="s">
        <v>830</v>
      </c>
    </row>
    <row r="289" spans="1:8" ht="15" thickBot="1" x14ac:dyDescent="0.4">
      <c r="A289" s="130" t="s">
        <v>1048</v>
      </c>
      <c r="B289" s="131" t="s">
        <v>1049</v>
      </c>
      <c r="C289" s="131" t="s">
        <v>1069</v>
      </c>
      <c r="D289" s="131" t="s">
        <v>1070</v>
      </c>
      <c r="E289" s="131" t="s">
        <v>825</v>
      </c>
      <c r="F289" s="131" t="s">
        <v>1076</v>
      </c>
      <c r="G289" s="131" t="s">
        <v>831</v>
      </c>
      <c r="H289" s="132" t="s">
        <v>832</v>
      </c>
    </row>
    <row r="290" spans="1:8" ht="15" thickBot="1" x14ac:dyDescent="0.4">
      <c r="A290" s="130" t="s">
        <v>1048</v>
      </c>
      <c r="B290" s="131" t="s">
        <v>1049</v>
      </c>
      <c r="C290" s="131" t="s">
        <v>1069</v>
      </c>
      <c r="D290" s="131" t="s">
        <v>1070</v>
      </c>
      <c r="E290" s="131" t="s">
        <v>752</v>
      </c>
      <c r="F290" s="131" t="s">
        <v>753</v>
      </c>
      <c r="G290" s="131" t="s">
        <v>754</v>
      </c>
      <c r="H290" s="132" t="s">
        <v>753</v>
      </c>
    </row>
    <row r="291" spans="1:8" ht="15" thickBot="1" x14ac:dyDescent="0.4">
      <c r="A291" s="130" t="s">
        <v>1048</v>
      </c>
      <c r="B291" s="131" t="s">
        <v>1049</v>
      </c>
      <c r="C291" s="131" t="s">
        <v>1077</v>
      </c>
      <c r="D291" s="131" t="s">
        <v>721</v>
      </c>
      <c r="E291" s="131" t="s">
        <v>1071</v>
      </c>
      <c r="F291" s="131" t="s">
        <v>1072</v>
      </c>
      <c r="G291" s="131" t="s">
        <v>1073</v>
      </c>
      <c r="H291" s="132" t="s">
        <v>1072</v>
      </c>
    </row>
    <row r="292" spans="1:8" ht="15" thickBot="1" x14ac:dyDescent="0.4">
      <c r="A292" s="130" t="s">
        <v>1048</v>
      </c>
      <c r="B292" s="131" t="s">
        <v>1049</v>
      </c>
      <c r="C292" s="131" t="s">
        <v>1077</v>
      </c>
      <c r="D292" s="131" t="s">
        <v>721</v>
      </c>
      <c r="E292" s="131" t="s">
        <v>1071</v>
      </c>
      <c r="F292" s="131" t="s">
        <v>1072</v>
      </c>
      <c r="G292" s="131" t="s">
        <v>1078</v>
      </c>
      <c r="H292" s="132" t="s">
        <v>1079</v>
      </c>
    </row>
    <row r="293" spans="1:8" ht="15" thickBot="1" x14ac:dyDescent="0.4">
      <c r="A293" s="130" t="s">
        <v>1048</v>
      </c>
      <c r="B293" s="131" t="s">
        <v>1049</v>
      </c>
      <c r="C293" s="131" t="s">
        <v>1077</v>
      </c>
      <c r="D293" s="131" t="s">
        <v>721</v>
      </c>
      <c r="E293" s="131" t="s">
        <v>722</v>
      </c>
      <c r="F293" s="131" t="s">
        <v>723</v>
      </c>
      <c r="G293" s="131" t="s">
        <v>724</v>
      </c>
      <c r="H293" s="132" t="s">
        <v>725</v>
      </c>
    </row>
    <row r="294" spans="1:8" ht="15" thickBot="1" x14ac:dyDescent="0.4">
      <c r="A294" s="130" t="s">
        <v>1048</v>
      </c>
      <c r="B294" s="131" t="s">
        <v>1049</v>
      </c>
      <c r="C294" s="131" t="s">
        <v>1077</v>
      </c>
      <c r="D294" s="131" t="s">
        <v>721</v>
      </c>
      <c r="E294" s="131" t="s">
        <v>722</v>
      </c>
      <c r="F294" s="131" t="s">
        <v>723</v>
      </c>
      <c r="G294" s="131" t="s">
        <v>726</v>
      </c>
      <c r="H294" s="132" t="s">
        <v>727</v>
      </c>
    </row>
    <row r="295" spans="1:8" ht="15" thickBot="1" x14ac:dyDescent="0.4">
      <c r="A295" s="130" t="s">
        <v>1048</v>
      </c>
      <c r="B295" s="131" t="s">
        <v>1049</v>
      </c>
      <c r="C295" s="131" t="s">
        <v>1077</v>
      </c>
      <c r="D295" s="131" t="s">
        <v>721</v>
      </c>
      <c r="E295" s="131" t="s">
        <v>722</v>
      </c>
      <c r="F295" s="131" t="s">
        <v>723</v>
      </c>
      <c r="G295" s="131" t="s">
        <v>728</v>
      </c>
      <c r="H295" s="132" t="s">
        <v>729</v>
      </c>
    </row>
    <row r="296" spans="1:8" ht="15" thickBot="1" x14ac:dyDescent="0.4">
      <c r="A296" s="130" t="s">
        <v>1048</v>
      </c>
      <c r="B296" s="131" t="s">
        <v>1049</v>
      </c>
      <c r="C296" s="131" t="s">
        <v>1077</v>
      </c>
      <c r="D296" s="131" t="s">
        <v>721</v>
      </c>
      <c r="E296" s="131" t="s">
        <v>722</v>
      </c>
      <c r="F296" s="131" t="s">
        <v>723</v>
      </c>
      <c r="G296" s="131" t="s">
        <v>730</v>
      </c>
      <c r="H296" s="132" t="s">
        <v>731</v>
      </c>
    </row>
    <row r="297" spans="1:8" ht="15" thickBot="1" x14ac:dyDescent="0.4">
      <c r="A297" s="130" t="s">
        <v>1048</v>
      </c>
      <c r="B297" s="131" t="s">
        <v>1049</v>
      </c>
      <c r="C297" s="131" t="s">
        <v>1077</v>
      </c>
      <c r="D297" s="131" t="s">
        <v>721</v>
      </c>
      <c r="E297" s="131" t="s">
        <v>910</v>
      </c>
      <c r="F297" s="131" t="s">
        <v>911</v>
      </c>
      <c r="G297" s="131" t="s">
        <v>912</v>
      </c>
      <c r="H297" s="132" t="s">
        <v>913</v>
      </c>
    </row>
    <row r="298" spans="1:8" ht="15" thickBot="1" x14ac:dyDescent="0.4">
      <c r="A298" s="130" t="s">
        <v>1048</v>
      </c>
      <c r="B298" s="131" t="s">
        <v>1049</v>
      </c>
      <c r="C298" s="131" t="s">
        <v>1077</v>
      </c>
      <c r="D298" s="131" t="s">
        <v>721</v>
      </c>
      <c r="E298" s="131" t="s">
        <v>910</v>
      </c>
      <c r="F298" s="131" t="s">
        <v>911</v>
      </c>
      <c r="G298" s="131" t="s">
        <v>1074</v>
      </c>
      <c r="H298" s="132" t="s">
        <v>1075</v>
      </c>
    </row>
    <row r="299" spans="1:8" ht="15" thickBot="1" x14ac:dyDescent="0.4">
      <c r="A299" s="130" t="s">
        <v>1048</v>
      </c>
      <c r="B299" s="131" t="s">
        <v>1049</v>
      </c>
      <c r="C299" s="131" t="s">
        <v>1077</v>
      </c>
      <c r="D299" s="131" t="s">
        <v>721</v>
      </c>
      <c r="E299" s="131" t="s">
        <v>1024</v>
      </c>
      <c r="F299" s="131" t="s">
        <v>1025</v>
      </c>
      <c r="G299" s="131" t="s">
        <v>1026</v>
      </c>
      <c r="H299" s="132" t="s">
        <v>1027</v>
      </c>
    </row>
    <row r="300" spans="1:8" ht="15" thickBot="1" x14ac:dyDescent="0.4">
      <c r="A300" s="130" t="s">
        <v>1048</v>
      </c>
      <c r="B300" s="131" t="s">
        <v>1049</v>
      </c>
      <c r="C300" s="131" t="s">
        <v>1077</v>
      </c>
      <c r="D300" s="131" t="s">
        <v>721</v>
      </c>
      <c r="E300" s="131" t="s">
        <v>803</v>
      </c>
      <c r="F300" s="131" t="s">
        <v>804</v>
      </c>
      <c r="G300" s="131" t="s">
        <v>805</v>
      </c>
      <c r="H300" s="132" t="s">
        <v>806</v>
      </c>
    </row>
    <row r="301" spans="1:8" ht="15" thickBot="1" x14ac:dyDescent="0.4">
      <c r="A301" s="130" t="s">
        <v>1048</v>
      </c>
      <c r="B301" s="131" t="s">
        <v>1049</v>
      </c>
      <c r="C301" s="131" t="s">
        <v>1077</v>
      </c>
      <c r="D301" s="131" t="s">
        <v>721</v>
      </c>
      <c r="E301" s="131" t="s">
        <v>803</v>
      </c>
      <c r="F301" s="131" t="s">
        <v>804</v>
      </c>
      <c r="G301" s="131" t="s">
        <v>807</v>
      </c>
      <c r="H301" s="132" t="s">
        <v>808</v>
      </c>
    </row>
    <row r="302" spans="1:8" ht="15" thickBot="1" x14ac:dyDescent="0.4">
      <c r="A302" s="130" t="s">
        <v>1048</v>
      </c>
      <c r="B302" s="131" t="s">
        <v>1049</v>
      </c>
      <c r="C302" s="131" t="s">
        <v>1077</v>
      </c>
      <c r="D302" s="131" t="s">
        <v>721</v>
      </c>
      <c r="E302" s="131" t="s">
        <v>1044</v>
      </c>
      <c r="F302" s="131" t="s">
        <v>1045</v>
      </c>
      <c r="G302" s="131" t="s">
        <v>1046</v>
      </c>
      <c r="H302" s="132" t="s">
        <v>1047</v>
      </c>
    </row>
    <row r="303" spans="1:8" ht="15" thickBot="1" x14ac:dyDescent="0.4">
      <c r="A303" s="130" t="s">
        <v>1048</v>
      </c>
      <c r="B303" s="131" t="s">
        <v>1049</v>
      </c>
      <c r="C303" s="131" t="s">
        <v>1077</v>
      </c>
      <c r="D303" s="131" t="s">
        <v>721</v>
      </c>
      <c r="E303" s="131" t="s">
        <v>1080</v>
      </c>
      <c r="F303" s="131" t="s">
        <v>1081</v>
      </c>
      <c r="G303" s="131" t="s">
        <v>1082</v>
      </c>
      <c r="H303" s="132" t="s">
        <v>1083</v>
      </c>
    </row>
    <row r="304" spans="1:8" ht="15" thickBot="1" x14ac:dyDescent="0.4">
      <c r="A304" s="130" t="s">
        <v>1048</v>
      </c>
      <c r="B304" s="131" t="s">
        <v>1049</v>
      </c>
      <c r="C304" s="131" t="s">
        <v>1077</v>
      </c>
      <c r="D304" s="131" t="s">
        <v>721</v>
      </c>
      <c r="E304" s="131" t="s">
        <v>752</v>
      </c>
      <c r="F304" s="131" t="s">
        <v>753</v>
      </c>
      <c r="G304" s="131" t="s">
        <v>1084</v>
      </c>
      <c r="H304" s="132" t="s">
        <v>1085</v>
      </c>
    </row>
    <row r="305" spans="1:8" ht="15" thickBot="1" x14ac:dyDescent="0.4">
      <c r="A305" s="130" t="s">
        <v>1048</v>
      </c>
      <c r="B305" s="131" t="s">
        <v>1049</v>
      </c>
      <c r="C305" s="131" t="s">
        <v>1077</v>
      </c>
      <c r="D305" s="131" t="s">
        <v>721</v>
      </c>
      <c r="E305" s="131" t="s">
        <v>752</v>
      </c>
      <c r="F305" s="131" t="s">
        <v>753</v>
      </c>
      <c r="G305" s="131" t="s">
        <v>914</v>
      </c>
      <c r="H305" s="132" t="s">
        <v>915</v>
      </c>
    </row>
    <row r="306" spans="1:8" ht="15" thickBot="1" x14ac:dyDescent="0.4">
      <c r="A306" s="130" t="s">
        <v>1048</v>
      </c>
      <c r="B306" s="131" t="s">
        <v>1049</v>
      </c>
      <c r="C306" s="131" t="s">
        <v>1077</v>
      </c>
      <c r="D306" s="131" t="s">
        <v>721</v>
      </c>
      <c r="E306" s="131" t="s">
        <v>752</v>
      </c>
      <c r="F306" s="131" t="s">
        <v>753</v>
      </c>
      <c r="G306" s="131" t="s">
        <v>916</v>
      </c>
      <c r="H306" s="132" t="s">
        <v>917</v>
      </c>
    </row>
    <row r="307" spans="1:8" ht="15" thickBot="1" x14ac:dyDescent="0.4">
      <c r="A307" s="130" t="s">
        <v>1048</v>
      </c>
      <c r="B307" s="131" t="s">
        <v>1049</v>
      </c>
      <c r="C307" s="131" t="s">
        <v>1077</v>
      </c>
      <c r="D307" s="131" t="s">
        <v>721</v>
      </c>
      <c r="E307" s="131" t="s">
        <v>752</v>
      </c>
      <c r="F307" s="131" t="s">
        <v>753</v>
      </c>
      <c r="G307" s="131" t="s">
        <v>922</v>
      </c>
      <c r="H307" s="132" t="s">
        <v>923</v>
      </c>
    </row>
    <row r="308" spans="1:8" ht="15" thickBot="1" x14ac:dyDescent="0.4">
      <c r="A308" s="130" t="s">
        <v>1048</v>
      </c>
      <c r="B308" s="131" t="s">
        <v>1049</v>
      </c>
      <c r="C308" s="131" t="s">
        <v>1077</v>
      </c>
      <c r="D308" s="131" t="s">
        <v>721</v>
      </c>
      <c r="E308" s="131" t="s">
        <v>752</v>
      </c>
      <c r="F308" s="131" t="s">
        <v>753</v>
      </c>
      <c r="G308" s="131" t="s">
        <v>934</v>
      </c>
      <c r="H308" s="132" t="s">
        <v>935</v>
      </c>
    </row>
    <row r="309" spans="1:8" ht="15" thickBot="1" x14ac:dyDescent="0.4">
      <c r="A309" s="130" t="s">
        <v>1048</v>
      </c>
      <c r="B309" s="131" t="s">
        <v>1049</v>
      </c>
      <c r="C309" s="131" t="s">
        <v>1077</v>
      </c>
      <c r="D309" s="131" t="s">
        <v>721</v>
      </c>
      <c r="E309" s="131" t="s">
        <v>752</v>
      </c>
      <c r="F309" s="131" t="s">
        <v>753</v>
      </c>
      <c r="G309" s="131" t="s">
        <v>942</v>
      </c>
      <c r="H309" s="132" t="s">
        <v>943</v>
      </c>
    </row>
    <row r="310" spans="1:8" ht="15" thickBot="1" x14ac:dyDescent="0.4">
      <c r="A310" s="130" t="s">
        <v>1048</v>
      </c>
      <c r="B310" s="131" t="s">
        <v>1049</v>
      </c>
      <c r="C310" s="131" t="s">
        <v>1077</v>
      </c>
      <c r="D310" s="131" t="s">
        <v>721</v>
      </c>
      <c r="E310" s="131" t="s">
        <v>752</v>
      </c>
      <c r="F310" s="131" t="s">
        <v>753</v>
      </c>
      <c r="G310" s="131" t="s">
        <v>1016</v>
      </c>
      <c r="H310" s="132" t="s">
        <v>1017</v>
      </c>
    </row>
    <row r="311" spans="1:8" ht="15" thickBot="1" x14ac:dyDescent="0.4">
      <c r="A311" s="130" t="s">
        <v>1048</v>
      </c>
      <c r="B311" s="131" t="s">
        <v>1049</v>
      </c>
      <c r="C311" s="131" t="s">
        <v>1077</v>
      </c>
      <c r="D311" s="131" t="s">
        <v>721</v>
      </c>
      <c r="E311" s="131" t="s">
        <v>752</v>
      </c>
      <c r="F311" s="131" t="s">
        <v>753</v>
      </c>
      <c r="G311" s="131" t="s">
        <v>948</v>
      </c>
      <c r="H311" s="132" t="s">
        <v>949</v>
      </c>
    </row>
    <row r="312" spans="1:8" x14ac:dyDescent="0.35">
      <c r="A312" s="135" t="s">
        <v>1048</v>
      </c>
      <c r="B312" s="136" t="s">
        <v>1049</v>
      </c>
      <c r="C312" s="136" t="s">
        <v>1077</v>
      </c>
      <c r="D312" s="136" t="s">
        <v>721</v>
      </c>
      <c r="E312" s="136" t="s">
        <v>752</v>
      </c>
      <c r="F312" s="136" t="s">
        <v>753</v>
      </c>
      <c r="G312" s="136" t="s">
        <v>754</v>
      </c>
      <c r="H312" s="137" t="s">
        <v>753</v>
      </c>
    </row>
  </sheetData>
  <sheetProtection sheet="1" objects="1" scenarios="1" formatCells="0" formatColumns="0" formatRows="0" sort="0" autoFilter="0"/>
  <autoFilter ref="A1:K312" xr:uid="{9CE0615B-5434-4869-BE91-E72F69B162E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D3331-6FDB-4221-9BB6-C59F43FFFA0C}">
  <sheetPr codeName="Sheet12">
    <tabColor rgb="FF9966FF"/>
  </sheetPr>
  <dimension ref="A1:C69"/>
  <sheetViews>
    <sheetView workbookViewId="0"/>
  </sheetViews>
  <sheetFormatPr defaultRowHeight="14.5" x14ac:dyDescent="0.35"/>
  <cols>
    <col min="1" max="1" width="18.26953125" style="68" customWidth="1"/>
    <col min="2" max="2" width="8.7265625" style="17"/>
    <col min="3" max="3" width="70.26953125" style="17" customWidth="1"/>
    <col min="4" max="16384" width="8.7265625" style="17"/>
  </cols>
  <sheetData>
    <row r="1" spans="1:3" x14ac:dyDescent="0.35">
      <c r="A1" s="138" t="s">
        <v>1086</v>
      </c>
      <c r="B1" s="139" t="s">
        <v>1087</v>
      </c>
      <c r="C1" s="139" t="s">
        <v>1088</v>
      </c>
    </row>
    <row r="2" spans="1:3" x14ac:dyDescent="0.35">
      <c r="A2" s="89">
        <v>11</v>
      </c>
      <c r="B2" s="140" t="s">
        <v>1089</v>
      </c>
      <c r="C2" s="28" t="s">
        <v>1090</v>
      </c>
    </row>
    <row r="3" spans="1:3" x14ac:dyDescent="0.35">
      <c r="A3" s="89">
        <v>211</v>
      </c>
      <c r="B3" s="141" t="s">
        <v>1091</v>
      </c>
      <c r="C3" s="141" t="s">
        <v>1092</v>
      </c>
    </row>
    <row r="4" spans="1:3" x14ac:dyDescent="0.35">
      <c r="A4" s="89">
        <v>213</v>
      </c>
      <c r="B4" s="141" t="s">
        <v>1091</v>
      </c>
      <c r="C4" s="141" t="s">
        <v>1092</v>
      </c>
    </row>
    <row r="5" spans="1:3" x14ac:dyDescent="0.35">
      <c r="A5" s="89">
        <v>212</v>
      </c>
      <c r="B5" s="140" t="s">
        <v>1093</v>
      </c>
      <c r="C5" s="28" t="s">
        <v>1094</v>
      </c>
    </row>
    <row r="6" spans="1:3" x14ac:dyDescent="0.35">
      <c r="A6" s="89">
        <v>22</v>
      </c>
      <c r="B6" s="140" t="s">
        <v>1095</v>
      </c>
      <c r="C6" s="28" t="s">
        <v>1096</v>
      </c>
    </row>
    <row r="7" spans="1:3" x14ac:dyDescent="0.35">
      <c r="A7" s="89">
        <v>23</v>
      </c>
      <c r="B7" s="140" t="s">
        <v>1097</v>
      </c>
      <c r="C7" s="28" t="s">
        <v>1098</v>
      </c>
    </row>
    <row r="8" spans="1:3" x14ac:dyDescent="0.35">
      <c r="A8" s="89">
        <v>311</v>
      </c>
      <c r="B8" s="141" t="s">
        <v>1099</v>
      </c>
      <c r="C8" s="141" t="s">
        <v>1100</v>
      </c>
    </row>
    <row r="9" spans="1:3" x14ac:dyDescent="0.35">
      <c r="A9" s="89">
        <v>312</v>
      </c>
      <c r="B9" s="141" t="s">
        <v>1099</v>
      </c>
      <c r="C9" s="141" t="s">
        <v>1100</v>
      </c>
    </row>
    <row r="10" spans="1:3" x14ac:dyDescent="0.35">
      <c r="A10" s="89">
        <v>313</v>
      </c>
      <c r="B10" s="141" t="s">
        <v>1101</v>
      </c>
      <c r="C10" s="142" t="s">
        <v>1102</v>
      </c>
    </row>
    <row r="11" spans="1:3" x14ac:dyDescent="0.35">
      <c r="A11" s="89">
        <v>314</v>
      </c>
      <c r="B11" s="141" t="s">
        <v>1101</v>
      </c>
      <c r="C11" s="142" t="s">
        <v>1102</v>
      </c>
    </row>
    <row r="12" spans="1:3" x14ac:dyDescent="0.35">
      <c r="A12" s="89">
        <v>315</v>
      </c>
      <c r="B12" s="141" t="s">
        <v>1101</v>
      </c>
      <c r="C12" s="142" t="s">
        <v>1102</v>
      </c>
    </row>
    <row r="13" spans="1:3" x14ac:dyDescent="0.35">
      <c r="A13" s="89">
        <v>316</v>
      </c>
      <c r="B13" s="141" t="s">
        <v>1101</v>
      </c>
      <c r="C13" s="142" t="s">
        <v>1102</v>
      </c>
    </row>
    <row r="14" spans="1:3" x14ac:dyDescent="0.35">
      <c r="A14" s="89">
        <v>321</v>
      </c>
      <c r="B14" s="140" t="s">
        <v>1103</v>
      </c>
      <c r="C14" s="28" t="s">
        <v>1104</v>
      </c>
    </row>
    <row r="15" spans="1:3" x14ac:dyDescent="0.35">
      <c r="A15" s="89">
        <v>322</v>
      </c>
      <c r="B15" s="140" t="s">
        <v>1105</v>
      </c>
      <c r="C15" s="28" t="s">
        <v>1106</v>
      </c>
    </row>
    <row r="16" spans="1:3" x14ac:dyDescent="0.35">
      <c r="A16" s="89">
        <v>323</v>
      </c>
      <c r="B16" s="140" t="s">
        <v>1107</v>
      </c>
      <c r="C16" s="28" t="s">
        <v>1108</v>
      </c>
    </row>
    <row r="17" spans="1:3" x14ac:dyDescent="0.35">
      <c r="A17" s="89">
        <v>32411</v>
      </c>
      <c r="B17" s="140" t="s">
        <v>1109</v>
      </c>
      <c r="C17" s="28" t="s">
        <v>1110</v>
      </c>
    </row>
    <row r="18" spans="1:3" x14ac:dyDescent="0.35">
      <c r="A18" s="89">
        <v>32412</v>
      </c>
      <c r="B18" s="140" t="s">
        <v>1111</v>
      </c>
      <c r="C18" s="28" t="s">
        <v>1112</v>
      </c>
    </row>
    <row r="19" spans="1:3" x14ac:dyDescent="0.35">
      <c r="A19" s="89">
        <v>324191</v>
      </c>
      <c r="B19" s="140" t="s">
        <v>1113</v>
      </c>
      <c r="C19" s="28" t="s">
        <v>120</v>
      </c>
    </row>
    <row r="20" spans="1:3" x14ac:dyDescent="0.35">
      <c r="A20" s="89">
        <v>324199</v>
      </c>
      <c r="B20" s="140" t="s">
        <v>1114</v>
      </c>
      <c r="C20" s="28" t="s">
        <v>1115</v>
      </c>
    </row>
    <row r="21" spans="1:3" x14ac:dyDescent="0.35">
      <c r="A21" s="89">
        <v>32511</v>
      </c>
      <c r="B21" s="140" t="s">
        <v>1116</v>
      </c>
      <c r="C21" s="28" t="s">
        <v>1117</v>
      </c>
    </row>
    <row r="22" spans="1:3" x14ac:dyDescent="0.35">
      <c r="A22" s="89">
        <v>32512</v>
      </c>
      <c r="B22" s="140" t="s">
        <v>1118</v>
      </c>
      <c r="C22" s="28" t="s">
        <v>1119</v>
      </c>
    </row>
    <row r="23" spans="1:3" x14ac:dyDescent="0.35">
      <c r="A23" s="89">
        <v>32513</v>
      </c>
      <c r="B23" s="140" t="s">
        <v>1120</v>
      </c>
      <c r="C23" s="28" t="s">
        <v>1121</v>
      </c>
    </row>
    <row r="24" spans="1:3" x14ac:dyDescent="0.35">
      <c r="A24" s="89">
        <v>325182</v>
      </c>
      <c r="B24" s="140" t="s">
        <v>1122</v>
      </c>
      <c r="C24" s="28" t="s">
        <v>1123</v>
      </c>
    </row>
    <row r="25" spans="1:3" x14ac:dyDescent="0.35">
      <c r="A25" s="89">
        <v>32518</v>
      </c>
      <c r="B25" s="140" t="s">
        <v>1124</v>
      </c>
      <c r="C25" s="28" t="s">
        <v>1125</v>
      </c>
    </row>
    <row r="26" spans="1:3" x14ac:dyDescent="0.35">
      <c r="A26" s="89">
        <v>325192</v>
      </c>
      <c r="B26" s="140" t="s">
        <v>1126</v>
      </c>
      <c r="C26" s="28" t="s">
        <v>1127</v>
      </c>
    </row>
    <row r="27" spans="1:3" x14ac:dyDescent="0.35">
      <c r="A27" s="89">
        <v>32519</v>
      </c>
      <c r="B27" s="140" t="s">
        <v>1128</v>
      </c>
      <c r="C27" s="28" t="s">
        <v>1129</v>
      </c>
    </row>
    <row r="28" spans="1:3" x14ac:dyDescent="0.35">
      <c r="A28" s="89">
        <v>325211</v>
      </c>
      <c r="B28" s="140" t="s">
        <v>1130</v>
      </c>
      <c r="C28" s="28" t="s">
        <v>1131</v>
      </c>
    </row>
    <row r="29" spans="1:3" x14ac:dyDescent="0.35">
      <c r="A29" s="89">
        <v>325212</v>
      </c>
      <c r="B29" s="140" t="s">
        <v>1132</v>
      </c>
      <c r="C29" s="28" t="s">
        <v>1133</v>
      </c>
    </row>
    <row r="30" spans="1:3" x14ac:dyDescent="0.35">
      <c r="A30" s="89">
        <v>32522</v>
      </c>
      <c r="B30" s="140" t="s">
        <v>1134</v>
      </c>
      <c r="C30" s="28" t="s">
        <v>1135</v>
      </c>
    </row>
    <row r="31" spans="1:3" x14ac:dyDescent="0.35">
      <c r="A31" s="89">
        <v>3253</v>
      </c>
      <c r="B31" s="140" t="s">
        <v>1136</v>
      </c>
      <c r="C31" s="28" t="s">
        <v>1137</v>
      </c>
    </row>
    <row r="32" spans="1:3" x14ac:dyDescent="0.35">
      <c r="A32" s="89">
        <v>3254</v>
      </c>
      <c r="B32" s="140" t="s">
        <v>1138</v>
      </c>
      <c r="C32" s="28" t="s">
        <v>1139</v>
      </c>
    </row>
    <row r="33" spans="1:3" x14ac:dyDescent="0.35">
      <c r="A33" s="89">
        <v>32551</v>
      </c>
      <c r="B33" s="140" t="s">
        <v>1140</v>
      </c>
      <c r="C33" s="28" t="s">
        <v>1141</v>
      </c>
    </row>
    <row r="34" spans="1:3" x14ac:dyDescent="0.35">
      <c r="A34" s="89">
        <v>32552</v>
      </c>
      <c r="B34" s="140" t="s">
        <v>1142</v>
      </c>
      <c r="C34" s="28" t="s">
        <v>1143</v>
      </c>
    </row>
    <row r="35" spans="1:3" x14ac:dyDescent="0.35">
      <c r="A35" s="89">
        <v>3256</v>
      </c>
      <c r="B35" s="140" t="s">
        <v>1144</v>
      </c>
      <c r="C35" s="28" t="s">
        <v>1145</v>
      </c>
    </row>
    <row r="36" spans="1:3" x14ac:dyDescent="0.35">
      <c r="A36" s="89">
        <v>32591</v>
      </c>
      <c r="B36" s="140" t="s">
        <v>1146</v>
      </c>
      <c r="C36" s="28" t="s">
        <v>1147</v>
      </c>
    </row>
    <row r="37" spans="1:3" x14ac:dyDescent="0.35">
      <c r="A37" s="89">
        <v>32592</v>
      </c>
      <c r="B37" s="140" t="s">
        <v>1148</v>
      </c>
      <c r="C37" s="28" t="s">
        <v>1149</v>
      </c>
    </row>
    <row r="38" spans="1:3" x14ac:dyDescent="0.35">
      <c r="A38" s="89">
        <v>325991</v>
      </c>
      <c r="B38" s="140" t="s">
        <v>1150</v>
      </c>
      <c r="C38" s="28" t="s">
        <v>1151</v>
      </c>
    </row>
    <row r="39" spans="1:3" x14ac:dyDescent="0.35">
      <c r="A39" s="89">
        <v>325992</v>
      </c>
      <c r="B39" s="140" t="s">
        <v>1152</v>
      </c>
      <c r="C39" s="28" t="s">
        <v>1153</v>
      </c>
    </row>
    <row r="40" spans="1:3" x14ac:dyDescent="0.35">
      <c r="A40" s="89">
        <v>325998</v>
      </c>
      <c r="B40" s="140" t="s">
        <v>1154</v>
      </c>
      <c r="C40" s="28" t="s">
        <v>1155</v>
      </c>
    </row>
    <row r="41" spans="1:3" x14ac:dyDescent="0.35">
      <c r="A41" s="89">
        <v>3261</v>
      </c>
      <c r="B41" s="140" t="s">
        <v>1156</v>
      </c>
      <c r="C41" s="28" t="s">
        <v>1157</v>
      </c>
    </row>
    <row r="42" spans="1:3" x14ac:dyDescent="0.35">
      <c r="A42" s="89">
        <v>3262</v>
      </c>
      <c r="B42" s="140" t="s">
        <v>1158</v>
      </c>
      <c r="C42" s="28" t="s">
        <v>1159</v>
      </c>
    </row>
    <row r="43" spans="1:3" x14ac:dyDescent="0.35">
      <c r="A43" s="89">
        <v>327</v>
      </c>
      <c r="B43" s="140" t="s">
        <v>1160</v>
      </c>
      <c r="C43" s="28" t="s">
        <v>1161</v>
      </c>
    </row>
    <row r="44" spans="1:3" x14ac:dyDescent="0.35">
      <c r="A44" s="89">
        <v>331</v>
      </c>
      <c r="B44" s="140" t="s">
        <v>1162</v>
      </c>
      <c r="C44" s="28" t="s">
        <v>1163</v>
      </c>
    </row>
    <row r="45" spans="1:3" x14ac:dyDescent="0.35">
      <c r="A45" s="89">
        <v>332</v>
      </c>
      <c r="B45" s="140" t="s">
        <v>1164</v>
      </c>
      <c r="C45" s="28" t="s">
        <v>1165</v>
      </c>
    </row>
    <row r="46" spans="1:3" x14ac:dyDescent="0.35">
      <c r="A46" s="89">
        <v>333</v>
      </c>
      <c r="B46" s="140" t="s">
        <v>1166</v>
      </c>
      <c r="C46" s="28" t="s">
        <v>1167</v>
      </c>
    </row>
    <row r="47" spans="1:3" x14ac:dyDescent="0.35">
      <c r="A47" s="89">
        <v>334</v>
      </c>
      <c r="B47" s="140" t="s">
        <v>1168</v>
      </c>
      <c r="C47" s="28" t="s">
        <v>1169</v>
      </c>
    </row>
    <row r="48" spans="1:3" x14ac:dyDescent="0.35">
      <c r="A48" s="89">
        <v>335</v>
      </c>
      <c r="B48" s="140" t="s">
        <v>1170</v>
      </c>
      <c r="C48" s="28" t="s">
        <v>1171</v>
      </c>
    </row>
    <row r="49" spans="1:3" x14ac:dyDescent="0.35">
      <c r="A49" s="89">
        <v>336</v>
      </c>
      <c r="B49" s="140" t="s">
        <v>1172</v>
      </c>
      <c r="C49" s="28" t="s">
        <v>1173</v>
      </c>
    </row>
    <row r="50" spans="1:3" x14ac:dyDescent="0.35">
      <c r="A50" s="89">
        <v>337</v>
      </c>
      <c r="B50" s="140" t="s">
        <v>1174</v>
      </c>
      <c r="C50" s="28" t="s">
        <v>1175</v>
      </c>
    </row>
    <row r="51" spans="1:3" x14ac:dyDescent="0.35">
      <c r="A51" s="89">
        <v>339</v>
      </c>
      <c r="B51" s="140" t="s">
        <v>1176</v>
      </c>
      <c r="C51" s="28" t="s">
        <v>1177</v>
      </c>
    </row>
    <row r="52" spans="1:3" x14ac:dyDescent="0.35">
      <c r="A52" s="89">
        <v>42</v>
      </c>
      <c r="B52" s="141" t="s">
        <v>1178</v>
      </c>
      <c r="C52" s="141" t="s">
        <v>1179</v>
      </c>
    </row>
    <row r="53" spans="1:3" x14ac:dyDescent="0.35">
      <c r="A53" s="89">
        <v>44</v>
      </c>
      <c r="B53" s="141" t="s">
        <v>1178</v>
      </c>
      <c r="C53" s="141" t="s">
        <v>1179</v>
      </c>
    </row>
    <row r="54" spans="1:3" x14ac:dyDescent="0.35">
      <c r="A54" s="89">
        <v>45</v>
      </c>
      <c r="B54" s="141" t="s">
        <v>1178</v>
      </c>
      <c r="C54" s="141" t="s">
        <v>1179</v>
      </c>
    </row>
    <row r="55" spans="1:3" x14ac:dyDescent="0.35">
      <c r="A55" s="89">
        <v>48</v>
      </c>
      <c r="B55" s="141" t="s">
        <v>1178</v>
      </c>
      <c r="C55" s="141" t="s">
        <v>1179</v>
      </c>
    </row>
    <row r="56" spans="1:3" x14ac:dyDescent="0.35">
      <c r="A56" s="89">
        <v>49</v>
      </c>
      <c r="B56" s="141" t="s">
        <v>1178</v>
      </c>
      <c r="C56" s="141" t="s">
        <v>1179</v>
      </c>
    </row>
    <row r="57" spans="1:3" x14ac:dyDescent="0.35">
      <c r="A57" s="89">
        <v>51</v>
      </c>
      <c r="B57" s="141" t="s">
        <v>1180</v>
      </c>
      <c r="C57" s="141" t="s">
        <v>1181</v>
      </c>
    </row>
    <row r="58" spans="1:3" x14ac:dyDescent="0.35">
      <c r="A58" s="89">
        <v>52</v>
      </c>
      <c r="B58" s="141" t="s">
        <v>1180</v>
      </c>
      <c r="C58" s="141" t="s">
        <v>1181</v>
      </c>
    </row>
    <row r="59" spans="1:3" x14ac:dyDescent="0.35">
      <c r="A59" s="89">
        <v>53</v>
      </c>
      <c r="B59" s="141" t="s">
        <v>1180</v>
      </c>
      <c r="C59" s="141" t="s">
        <v>1181</v>
      </c>
    </row>
    <row r="60" spans="1:3" x14ac:dyDescent="0.35">
      <c r="A60" s="89">
        <v>54</v>
      </c>
      <c r="B60" s="141" t="s">
        <v>1180</v>
      </c>
      <c r="C60" s="141" t="s">
        <v>1181</v>
      </c>
    </row>
    <row r="61" spans="1:3" x14ac:dyDescent="0.35">
      <c r="A61" s="89">
        <v>55</v>
      </c>
      <c r="B61" s="141" t="s">
        <v>1180</v>
      </c>
      <c r="C61" s="141" t="s">
        <v>1181</v>
      </c>
    </row>
    <row r="62" spans="1:3" x14ac:dyDescent="0.35">
      <c r="A62" s="89">
        <v>56</v>
      </c>
      <c r="B62" s="141" t="s">
        <v>1180</v>
      </c>
      <c r="C62" s="141" t="s">
        <v>1181</v>
      </c>
    </row>
    <row r="63" spans="1:3" x14ac:dyDescent="0.35">
      <c r="A63" s="89">
        <v>61</v>
      </c>
      <c r="B63" s="141" t="s">
        <v>1180</v>
      </c>
      <c r="C63" s="141" t="s">
        <v>1181</v>
      </c>
    </row>
    <row r="64" spans="1:3" x14ac:dyDescent="0.35">
      <c r="A64" s="89">
        <v>62</v>
      </c>
      <c r="B64" s="141" t="s">
        <v>1180</v>
      </c>
      <c r="C64" s="141" t="s">
        <v>1181</v>
      </c>
    </row>
    <row r="65" spans="1:3" x14ac:dyDescent="0.35">
      <c r="A65" s="89">
        <v>71</v>
      </c>
      <c r="B65" s="141" t="s">
        <v>1180</v>
      </c>
      <c r="C65" s="141" t="s">
        <v>1181</v>
      </c>
    </row>
    <row r="66" spans="1:3" x14ac:dyDescent="0.35">
      <c r="A66" s="89">
        <v>72</v>
      </c>
      <c r="B66" s="141" t="s">
        <v>1180</v>
      </c>
      <c r="C66" s="141" t="s">
        <v>1181</v>
      </c>
    </row>
    <row r="67" spans="1:3" x14ac:dyDescent="0.35">
      <c r="A67" s="89">
        <v>81</v>
      </c>
      <c r="B67" s="141" t="s">
        <v>1180</v>
      </c>
      <c r="C67" s="141" t="s">
        <v>1181</v>
      </c>
    </row>
    <row r="68" spans="1:3" x14ac:dyDescent="0.35">
      <c r="A68" s="89">
        <v>92</v>
      </c>
      <c r="B68" s="141" t="s">
        <v>1180</v>
      </c>
      <c r="C68" s="141" t="s">
        <v>1181</v>
      </c>
    </row>
    <row r="69" spans="1:3" x14ac:dyDescent="0.35">
      <c r="A69" s="89"/>
      <c r="B69" s="140" t="s">
        <v>1182</v>
      </c>
      <c r="C69" s="28" t="s">
        <v>1183</v>
      </c>
    </row>
  </sheetData>
  <sheetProtection sheet="1" objects="1" scenarios="1" formatCells="0" formatColumns="0" formatRows="0" sort="0" autoFilter="0"/>
  <autoFilter ref="A1:C69" xr:uid="{3ACD3331-6FDB-4221-9BB6-C59F43FFFA0C}"/>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26EDE-FBEC-4184-B9A3-4630E2ABDE08}">
  <sheetPr codeName="Sheet13">
    <tabColor rgb="FF9966FF"/>
  </sheetPr>
  <dimension ref="A1:C1110"/>
  <sheetViews>
    <sheetView workbookViewId="0"/>
  </sheetViews>
  <sheetFormatPr defaultRowHeight="14.5" x14ac:dyDescent="0.35"/>
  <cols>
    <col min="1" max="1" width="25.26953125" style="17" customWidth="1"/>
    <col min="2" max="2" width="23" style="17" customWidth="1"/>
    <col min="3" max="3" width="50.453125" style="17" customWidth="1"/>
    <col min="4" max="16384" width="8.7265625" style="17"/>
  </cols>
  <sheetData>
    <row r="1" spans="1:3" x14ac:dyDescent="0.35">
      <c r="A1" s="17" t="s">
        <v>1184</v>
      </c>
      <c r="B1" s="17" t="s">
        <v>1185</v>
      </c>
      <c r="C1" s="17" t="s">
        <v>1186</v>
      </c>
    </row>
    <row r="2" spans="1:3" x14ac:dyDescent="0.35">
      <c r="A2" s="17">
        <v>2111</v>
      </c>
      <c r="B2" s="17" t="s">
        <v>1091</v>
      </c>
      <c r="C2" s="17" t="s">
        <v>1092</v>
      </c>
    </row>
    <row r="3" spans="1:3" x14ac:dyDescent="0.35">
      <c r="A3" s="17">
        <v>2121</v>
      </c>
      <c r="B3" s="17" t="s">
        <v>1093</v>
      </c>
      <c r="C3" s="17" t="s">
        <v>1094</v>
      </c>
    </row>
    <row r="4" spans="1:3" x14ac:dyDescent="0.35">
      <c r="A4" s="17">
        <v>2122</v>
      </c>
      <c r="B4" s="17" t="s">
        <v>1093</v>
      </c>
      <c r="C4" s="17" t="s">
        <v>1094</v>
      </c>
    </row>
    <row r="5" spans="1:3" x14ac:dyDescent="0.35">
      <c r="A5" s="17">
        <v>2211</v>
      </c>
      <c r="B5" s="17" t="s">
        <v>1095</v>
      </c>
      <c r="C5" s="17" t="s">
        <v>1096</v>
      </c>
    </row>
    <row r="6" spans="1:3" x14ac:dyDescent="0.35">
      <c r="A6" s="17">
        <v>2212</v>
      </c>
      <c r="B6" s="17" t="s">
        <v>1095</v>
      </c>
      <c r="C6" s="17" t="s">
        <v>1096</v>
      </c>
    </row>
    <row r="7" spans="1:3" x14ac:dyDescent="0.35">
      <c r="A7" s="17">
        <v>2213</v>
      </c>
      <c r="B7" s="17" t="s">
        <v>1095</v>
      </c>
      <c r="C7" s="17" t="s">
        <v>1096</v>
      </c>
    </row>
    <row r="8" spans="1:3" x14ac:dyDescent="0.35">
      <c r="A8" s="17">
        <v>3119</v>
      </c>
      <c r="B8" s="17" t="s">
        <v>1099</v>
      </c>
      <c r="C8" s="17" t="s">
        <v>1100</v>
      </c>
    </row>
    <row r="9" spans="1:3" x14ac:dyDescent="0.35">
      <c r="A9" s="17">
        <v>3121</v>
      </c>
      <c r="B9" s="17" t="s">
        <v>1099</v>
      </c>
      <c r="C9" s="17" t="s">
        <v>1100</v>
      </c>
    </row>
    <row r="10" spans="1:3" x14ac:dyDescent="0.35">
      <c r="A10" s="17">
        <v>3122</v>
      </c>
      <c r="B10" s="17" t="s">
        <v>1099</v>
      </c>
      <c r="C10" s="17" t="s">
        <v>1100</v>
      </c>
    </row>
    <row r="11" spans="1:3" x14ac:dyDescent="0.35">
      <c r="A11" s="17">
        <v>3131</v>
      </c>
      <c r="B11" s="17" t="s">
        <v>1101</v>
      </c>
      <c r="C11" s="17" t="s">
        <v>1102</v>
      </c>
    </row>
    <row r="12" spans="1:3" x14ac:dyDescent="0.35">
      <c r="A12" s="17">
        <v>3132</v>
      </c>
      <c r="B12" s="17" t="s">
        <v>1101</v>
      </c>
      <c r="C12" s="17" t="s">
        <v>1102</v>
      </c>
    </row>
    <row r="13" spans="1:3" x14ac:dyDescent="0.35">
      <c r="A13" s="17">
        <v>3133</v>
      </c>
      <c r="B13" s="17" t="s">
        <v>1101</v>
      </c>
      <c r="C13" s="17" t="s">
        <v>1102</v>
      </c>
    </row>
    <row r="14" spans="1:3" x14ac:dyDescent="0.35">
      <c r="A14" s="17">
        <v>3219</v>
      </c>
      <c r="B14" s="17" t="s">
        <v>1103</v>
      </c>
      <c r="C14" s="17" t="s">
        <v>1104</v>
      </c>
    </row>
    <row r="15" spans="1:3" x14ac:dyDescent="0.35">
      <c r="A15" s="17">
        <v>3221</v>
      </c>
      <c r="B15" s="17" t="s">
        <v>1105</v>
      </c>
      <c r="C15" s="17" t="s">
        <v>1106</v>
      </c>
    </row>
    <row r="16" spans="1:3" x14ac:dyDescent="0.35">
      <c r="A16" s="17">
        <v>3222</v>
      </c>
      <c r="B16" s="17" t="s">
        <v>1105</v>
      </c>
      <c r="C16" s="17" t="s">
        <v>1106</v>
      </c>
    </row>
    <row r="17" spans="1:3" x14ac:dyDescent="0.35">
      <c r="A17" s="17">
        <v>3231</v>
      </c>
      <c r="B17" s="17" t="s">
        <v>1107</v>
      </c>
      <c r="C17" s="17" t="s">
        <v>1108</v>
      </c>
    </row>
    <row r="18" spans="1:3" x14ac:dyDescent="0.35">
      <c r="A18" s="17">
        <v>3251</v>
      </c>
      <c r="B18" s="17" t="s">
        <v>1187</v>
      </c>
      <c r="C18" s="17" t="s">
        <v>1188</v>
      </c>
    </row>
    <row r="19" spans="1:3" x14ac:dyDescent="0.35">
      <c r="A19" s="17">
        <v>3254</v>
      </c>
      <c r="B19" s="17" t="s">
        <v>1138</v>
      </c>
      <c r="C19" s="17" t="s">
        <v>1139</v>
      </c>
    </row>
    <row r="20" spans="1:3" x14ac:dyDescent="0.35">
      <c r="A20" s="17">
        <v>3259</v>
      </c>
      <c r="B20" s="17" t="s">
        <v>1189</v>
      </c>
      <c r="C20" s="17" t="s">
        <v>1188</v>
      </c>
    </row>
    <row r="21" spans="1:3" x14ac:dyDescent="0.35">
      <c r="A21" s="17">
        <v>3261</v>
      </c>
      <c r="B21" s="17" t="s">
        <v>1156</v>
      </c>
      <c r="C21" s="17" t="s">
        <v>1157</v>
      </c>
    </row>
    <row r="22" spans="1:3" ht="58" x14ac:dyDescent="0.35">
      <c r="A22" s="17">
        <v>3274</v>
      </c>
      <c r="B22" s="17" t="s">
        <v>1160</v>
      </c>
      <c r="C22" s="44" t="s">
        <v>1190</v>
      </c>
    </row>
    <row r="23" spans="1:3" x14ac:dyDescent="0.35">
      <c r="A23" s="17">
        <v>3314</v>
      </c>
      <c r="B23" s="17" t="s">
        <v>1162</v>
      </c>
      <c r="C23" s="17" t="s">
        <v>1163</v>
      </c>
    </row>
    <row r="24" spans="1:3" x14ac:dyDescent="0.35">
      <c r="A24" s="17">
        <v>3329</v>
      </c>
      <c r="B24" s="17" t="s">
        <v>1164</v>
      </c>
      <c r="C24" s="17" t="s">
        <v>1165</v>
      </c>
    </row>
    <row r="25" spans="1:3" x14ac:dyDescent="0.35">
      <c r="A25" s="17">
        <v>3335</v>
      </c>
      <c r="B25" s="17" t="s">
        <v>1166</v>
      </c>
      <c r="C25" s="17" t="s">
        <v>1167</v>
      </c>
    </row>
    <row r="26" spans="1:3" x14ac:dyDescent="0.35">
      <c r="A26" s="17">
        <v>3339</v>
      </c>
      <c r="B26" s="17" t="s">
        <v>1176</v>
      </c>
      <c r="C26" s="17" t="s">
        <v>1177</v>
      </c>
    </row>
    <row r="27" spans="1:3" x14ac:dyDescent="0.35">
      <c r="A27" s="17">
        <v>3344</v>
      </c>
      <c r="B27" s="17" t="s">
        <v>1168</v>
      </c>
      <c r="C27" s="17" t="s">
        <v>1169</v>
      </c>
    </row>
    <row r="28" spans="1:3" x14ac:dyDescent="0.35">
      <c r="A28" s="17">
        <v>3363</v>
      </c>
      <c r="B28" s="17" t="s">
        <v>1172</v>
      </c>
      <c r="C28" s="17" t="s">
        <v>1173</v>
      </c>
    </row>
    <row r="29" spans="1:3" x14ac:dyDescent="0.35">
      <c r="A29" s="17">
        <v>3364</v>
      </c>
      <c r="B29" s="17" t="s">
        <v>1172</v>
      </c>
      <c r="C29" s="17" t="s">
        <v>1173</v>
      </c>
    </row>
    <row r="30" spans="1:3" x14ac:dyDescent="0.35">
      <c r="A30" s="17">
        <v>3366</v>
      </c>
      <c r="B30" s="17" t="s">
        <v>1172</v>
      </c>
      <c r="C30" s="17" t="s">
        <v>1173</v>
      </c>
    </row>
    <row r="31" spans="1:3" x14ac:dyDescent="0.35">
      <c r="A31" s="17">
        <v>3371</v>
      </c>
      <c r="B31" s="17" t="s">
        <v>1174</v>
      </c>
      <c r="C31" s="17" t="s">
        <v>1175</v>
      </c>
    </row>
    <row r="32" spans="1:3" x14ac:dyDescent="0.35">
      <c r="A32" s="17">
        <v>3391</v>
      </c>
      <c r="B32" s="17" t="s">
        <v>1176</v>
      </c>
      <c r="C32" s="17" t="s">
        <v>1177</v>
      </c>
    </row>
    <row r="33" spans="1:3" x14ac:dyDescent="0.35">
      <c r="A33" s="17">
        <v>3399</v>
      </c>
      <c r="B33" s="17" t="s">
        <v>1176</v>
      </c>
      <c r="C33" s="17" t="s">
        <v>1177</v>
      </c>
    </row>
    <row r="34" spans="1:3" x14ac:dyDescent="0.35">
      <c r="A34" s="17">
        <v>4247</v>
      </c>
      <c r="B34" s="17" t="s">
        <v>1178</v>
      </c>
      <c r="C34" s="17" t="s">
        <v>1179</v>
      </c>
    </row>
    <row r="35" spans="1:3" x14ac:dyDescent="0.35">
      <c r="A35" s="17">
        <v>4442</v>
      </c>
      <c r="B35" s="17" t="s">
        <v>1178</v>
      </c>
      <c r="C35" s="17" t="s">
        <v>1179</v>
      </c>
    </row>
    <row r="36" spans="1:3" x14ac:dyDescent="0.35">
      <c r="A36" s="17">
        <v>4481</v>
      </c>
      <c r="B36" s="17" t="s">
        <v>1178</v>
      </c>
      <c r="C36" s="17" t="s">
        <v>1179</v>
      </c>
    </row>
    <row r="37" spans="1:3" x14ac:dyDescent="0.35">
      <c r="A37" s="17">
        <v>4811</v>
      </c>
      <c r="B37" s="17" t="s">
        <v>1178</v>
      </c>
      <c r="C37" s="17" t="s">
        <v>1179</v>
      </c>
    </row>
    <row r="38" spans="1:3" x14ac:dyDescent="0.35">
      <c r="A38" s="17">
        <v>4862</v>
      </c>
      <c r="B38" s="17" t="s">
        <v>1178</v>
      </c>
      <c r="C38" s="17" t="s">
        <v>1179</v>
      </c>
    </row>
    <row r="39" spans="1:3" x14ac:dyDescent="0.35">
      <c r="A39" s="17">
        <v>4883</v>
      </c>
      <c r="B39" s="17" t="s">
        <v>1178</v>
      </c>
      <c r="C39" s="17" t="s">
        <v>1179</v>
      </c>
    </row>
    <row r="40" spans="1:3" x14ac:dyDescent="0.35">
      <c r="A40" s="17">
        <v>4931</v>
      </c>
      <c r="B40" s="17" t="s">
        <v>1178</v>
      </c>
      <c r="C40" s="17" t="s">
        <v>1179</v>
      </c>
    </row>
    <row r="41" spans="1:3" x14ac:dyDescent="0.35">
      <c r="A41" s="17">
        <v>5122</v>
      </c>
      <c r="B41" s="17" t="s">
        <v>1180</v>
      </c>
      <c r="C41" s="17" t="s">
        <v>1181</v>
      </c>
    </row>
    <row r="42" spans="1:3" x14ac:dyDescent="0.35">
      <c r="A42" s="17">
        <v>5173</v>
      </c>
      <c r="B42" s="17" t="s">
        <v>1180</v>
      </c>
      <c r="C42" s="17" t="s">
        <v>1181</v>
      </c>
    </row>
    <row r="43" spans="1:3" x14ac:dyDescent="0.35">
      <c r="A43" s="17">
        <v>5182</v>
      </c>
      <c r="B43" s="17" t="s">
        <v>1180</v>
      </c>
      <c r="C43" s="17" t="s">
        <v>1181</v>
      </c>
    </row>
    <row r="44" spans="1:3" x14ac:dyDescent="0.35">
      <c r="A44" s="17">
        <v>5241</v>
      </c>
      <c r="B44" s="17" t="s">
        <v>1180</v>
      </c>
      <c r="C44" s="17" t="s">
        <v>1181</v>
      </c>
    </row>
    <row r="45" spans="1:3" x14ac:dyDescent="0.35">
      <c r="A45" s="17">
        <v>5311</v>
      </c>
      <c r="B45" s="17" t="s">
        <v>1180</v>
      </c>
      <c r="C45" s="17" t="s">
        <v>1181</v>
      </c>
    </row>
    <row r="46" spans="1:3" x14ac:dyDescent="0.35">
      <c r="A46" s="17">
        <v>5511</v>
      </c>
      <c r="B46" s="17" t="s">
        <v>1180</v>
      </c>
      <c r="C46" s="17" t="s">
        <v>1181</v>
      </c>
    </row>
    <row r="47" spans="1:3" x14ac:dyDescent="0.35">
      <c r="A47" s="17">
        <v>5614</v>
      </c>
      <c r="B47" s="17" t="s">
        <v>1180</v>
      </c>
      <c r="C47" s="17" t="s">
        <v>1181</v>
      </c>
    </row>
    <row r="48" spans="1:3" x14ac:dyDescent="0.35">
      <c r="A48" s="17">
        <v>6113</v>
      </c>
      <c r="B48" s="17" t="s">
        <v>1180</v>
      </c>
      <c r="C48" s="17" t="s">
        <v>1181</v>
      </c>
    </row>
    <row r="49" spans="1:3" x14ac:dyDescent="0.35">
      <c r="A49" s="17">
        <v>6115</v>
      </c>
      <c r="B49" s="17" t="s">
        <v>1180</v>
      </c>
      <c r="C49" s="17" t="s">
        <v>1181</v>
      </c>
    </row>
    <row r="50" spans="1:3" x14ac:dyDescent="0.35">
      <c r="A50" s="17">
        <v>6221</v>
      </c>
      <c r="B50" s="17" t="s">
        <v>1180</v>
      </c>
      <c r="C50" s="17" t="s">
        <v>1181</v>
      </c>
    </row>
    <row r="51" spans="1:3" x14ac:dyDescent="0.35">
      <c r="A51" s="17">
        <v>6239</v>
      </c>
      <c r="B51" s="17" t="s">
        <v>1180</v>
      </c>
      <c r="C51" s="17" t="s">
        <v>1181</v>
      </c>
    </row>
    <row r="52" spans="1:3" x14ac:dyDescent="0.35">
      <c r="A52" s="17">
        <v>7211</v>
      </c>
      <c r="B52" s="17" t="s">
        <v>1180</v>
      </c>
      <c r="C52" s="17" t="s">
        <v>1181</v>
      </c>
    </row>
    <row r="53" spans="1:3" x14ac:dyDescent="0.35">
      <c r="A53" s="17">
        <v>8123</v>
      </c>
      <c r="B53" s="17" t="s">
        <v>1180</v>
      </c>
      <c r="C53" s="17" t="s">
        <v>1181</v>
      </c>
    </row>
    <row r="54" spans="1:3" x14ac:dyDescent="0.35">
      <c r="A54" s="17">
        <v>9211</v>
      </c>
      <c r="B54" s="17" t="s">
        <v>1180</v>
      </c>
      <c r="C54" s="17" t="s">
        <v>1181</v>
      </c>
    </row>
    <row r="55" spans="1:3" x14ac:dyDescent="0.35">
      <c r="A55" s="17">
        <v>11232</v>
      </c>
      <c r="B55" s="17" t="s">
        <v>1089</v>
      </c>
      <c r="C55" s="17" t="s">
        <v>1090</v>
      </c>
    </row>
    <row r="56" spans="1:3" x14ac:dyDescent="0.35">
      <c r="A56" s="17">
        <v>11521</v>
      </c>
      <c r="B56" s="17" t="s">
        <v>1089</v>
      </c>
      <c r="C56" s="17" t="s">
        <v>1090</v>
      </c>
    </row>
    <row r="57" spans="1:3" x14ac:dyDescent="0.35">
      <c r="A57" s="17">
        <v>11531</v>
      </c>
      <c r="B57" s="17" t="s">
        <v>1089</v>
      </c>
      <c r="C57" s="17" t="s">
        <v>1090</v>
      </c>
    </row>
    <row r="58" spans="1:3" x14ac:dyDescent="0.35">
      <c r="A58" s="17">
        <v>21112</v>
      </c>
      <c r="B58" s="17" t="s">
        <v>1091</v>
      </c>
      <c r="C58" s="17" t="s">
        <v>1092</v>
      </c>
    </row>
    <row r="59" spans="1:3" x14ac:dyDescent="0.35">
      <c r="A59" s="17">
        <v>21113</v>
      </c>
      <c r="B59" s="17" t="s">
        <v>1091</v>
      </c>
      <c r="C59" s="17" t="s">
        <v>1092</v>
      </c>
    </row>
    <row r="60" spans="1:3" x14ac:dyDescent="0.35">
      <c r="A60" s="17">
        <v>21211</v>
      </c>
      <c r="B60" s="17" t="s">
        <v>1093</v>
      </c>
      <c r="C60" s="17" t="s">
        <v>1094</v>
      </c>
    </row>
    <row r="61" spans="1:3" x14ac:dyDescent="0.35">
      <c r="A61" s="17">
        <v>21223</v>
      </c>
      <c r="B61" s="17" t="s">
        <v>1093</v>
      </c>
      <c r="C61" s="17" t="s">
        <v>1094</v>
      </c>
    </row>
    <row r="62" spans="1:3" x14ac:dyDescent="0.35">
      <c r="A62" s="17">
        <v>21231</v>
      </c>
      <c r="B62" s="17" t="s">
        <v>1093</v>
      </c>
      <c r="C62" s="17" t="s">
        <v>1094</v>
      </c>
    </row>
    <row r="63" spans="1:3" x14ac:dyDescent="0.35">
      <c r="A63" s="17">
        <v>21232</v>
      </c>
      <c r="B63" s="17" t="s">
        <v>1093</v>
      </c>
      <c r="C63" s="17" t="s">
        <v>1094</v>
      </c>
    </row>
    <row r="64" spans="1:3" x14ac:dyDescent="0.35">
      <c r="A64" s="17">
        <v>22111</v>
      </c>
      <c r="B64" s="17" t="s">
        <v>1095</v>
      </c>
      <c r="C64" s="17" t="s">
        <v>1096</v>
      </c>
    </row>
    <row r="65" spans="1:3" x14ac:dyDescent="0.35">
      <c r="A65" s="17">
        <v>22112</v>
      </c>
      <c r="B65" s="17" t="s">
        <v>1095</v>
      </c>
      <c r="C65" s="17" t="s">
        <v>1096</v>
      </c>
    </row>
    <row r="66" spans="1:3" x14ac:dyDescent="0.35">
      <c r="A66" s="17">
        <v>22121</v>
      </c>
      <c r="B66" s="17" t="s">
        <v>1095</v>
      </c>
      <c r="C66" s="17" t="s">
        <v>1096</v>
      </c>
    </row>
    <row r="67" spans="1:3" x14ac:dyDescent="0.35">
      <c r="A67" s="17">
        <v>22131</v>
      </c>
      <c r="B67" s="17" t="s">
        <v>1095</v>
      </c>
      <c r="C67" s="17" t="s">
        <v>1096</v>
      </c>
    </row>
    <row r="68" spans="1:3" x14ac:dyDescent="0.35">
      <c r="A68" s="17">
        <v>22132</v>
      </c>
      <c r="B68" s="17" t="s">
        <v>1095</v>
      </c>
      <c r="C68" s="17" t="s">
        <v>1096</v>
      </c>
    </row>
    <row r="69" spans="1:3" x14ac:dyDescent="0.35">
      <c r="A69" s="17">
        <v>22133</v>
      </c>
      <c r="B69" s="17" t="s">
        <v>1095</v>
      </c>
      <c r="C69" s="17" t="s">
        <v>1096</v>
      </c>
    </row>
    <row r="70" spans="1:3" x14ac:dyDescent="0.35">
      <c r="A70" s="17">
        <v>31123</v>
      </c>
      <c r="B70" s="17" t="s">
        <v>1099</v>
      </c>
      <c r="C70" s="17" t="s">
        <v>1100</v>
      </c>
    </row>
    <row r="71" spans="1:3" x14ac:dyDescent="0.35">
      <c r="A71" s="17">
        <v>31134</v>
      </c>
      <c r="B71" s="17" t="s">
        <v>1099</v>
      </c>
      <c r="C71" s="17" t="s">
        <v>1100</v>
      </c>
    </row>
    <row r="72" spans="1:3" x14ac:dyDescent="0.35">
      <c r="A72" s="17">
        <v>31161</v>
      </c>
      <c r="B72" s="17" t="s">
        <v>1099</v>
      </c>
      <c r="C72" s="17" t="s">
        <v>1100</v>
      </c>
    </row>
    <row r="73" spans="1:3" x14ac:dyDescent="0.35">
      <c r="A73" s="17">
        <v>31171</v>
      </c>
      <c r="B73" s="17" t="s">
        <v>1099</v>
      </c>
      <c r="C73" s="17" t="s">
        <v>1100</v>
      </c>
    </row>
    <row r="74" spans="1:3" x14ac:dyDescent="0.35">
      <c r="A74" s="17">
        <v>31183</v>
      </c>
      <c r="B74" s="17" t="s">
        <v>1099</v>
      </c>
      <c r="C74" s="17" t="s">
        <v>1100</v>
      </c>
    </row>
    <row r="75" spans="1:3" x14ac:dyDescent="0.35">
      <c r="A75" s="17">
        <v>31191</v>
      </c>
      <c r="B75" s="17" t="s">
        <v>1099</v>
      </c>
      <c r="C75" s="17" t="s">
        <v>1100</v>
      </c>
    </row>
    <row r="76" spans="1:3" x14ac:dyDescent="0.35">
      <c r="A76" s="17">
        <v>31192</v>
      </c>
      <c r="B76" s="17" t="s">
        <v>1099</v>
      </c>
      <c r="C76" s="17" t="s">
        <v>1100</v>
      </c>
    </row>
    <row r="77" spans="1:3" x14ac:dyDescent="0.35">
      <c r="A77" s="17">
        <v>31193</v>
      </c>
      <c r="B77" s="17" t="s">
        <v>1099</v>
      </c>
      <c r="C77" s="17" t="s">
        <v>1100</v>
      </c>
    </row>
    <row r="78" spans="1:3" x14ac:dyDescent="0.35">
      <c r="A78" s="17">
        <v>31194</v>
      </c>
      <c r="B78" s="17" t="s">
        <v>1099</v>
      </c>
      <c r="C78" s="17" t="s">
        <v>1100</v>
      </c>
    </row>
    <row r="79" spans="1:3" x14ac:dyDescent="0.35">
      <c r="A79" s="17">
        <v>31199</v>
      </c>
      <c r="B79" s="17" t="s">
        <v>1099</v>
      </c>
      <c r="C79" s="17" t="s">
        <v>1100</v>
      </c>
    </row>
    <row r="80" spans="1:3" x14ac:dyDescent="0.35">
      <c r="A80" s="17">
        <v>31212</v>
      </c>
      <c r="B80" s="17" t="s">
        <v>1099</v>
      </c>
      <c r="C80" s="17" t="s">
        <v>1100</v>
      </c>
    </row>
    <row r="81" spans="1:3" x14ac:dyDescent="0.35">
      <c r="A81" s="17">
        <v>31214</v>
      </c>
      <c r="B81" s="17" t="s">
        <v>1099</v>
      </c>
      <c r="C81" s="17" t="s">
        <v>1100</v>
      </c>
    </row>
    <row r="82" spans="1:3" x14ac:dyDescent="0.35">
      <c r="A82" s="17">
        <v>31321</v>
      </c>
      <c r="B82" s="17" t="s">
        <v>1101</v>
      </c>
      <c r="C82" s="17" t="s">
        <v>1102</v>
      </c>
    </row>
    <row r="83" spans="1:3" x14ac:dyDescent="0.35">
      <c r="A83" s="17">
        <v>31323</v>
      </c>
      <c r="B83" s="17" t="s">
        <v>1101</v>
      </c>
      <c r="C83" s="17" t="s">
        <v>1102</v>
      </c>
    </row>
    <row r="84" spans="1:3" x14ac:dyDescent="0.35">
      <c r="A84" s="17">
        <v>31331</v>
      </c>
      <c r="B84" s="17" t="s">
        <v>1101</v>
      </c>
      <c r="C84" s="17" t="s">
        <v>1102</v>
      </c>
    </row>
    <row r="85" spans="1:3" x14ac:dyDescent="0.35">
      <c r="A85" s="17">
        <v>31332</v>
      </c>
      <c r="B85" s="17" t="s">
        <v>1101</v>
      </c>
      <c r="C85" s="17" t="s">
        <v>1102</v>
      </c>
    </row>
    <row r="86" spans="1:3" x14ac:dyDescent="0.35">
      <c r="A86" s="17">
        <v>31411</v>
      </c>
      <c r="B86" s="17" t="s">
        <v>1101</v>
      </c>
      <c r="C86" s="17" t="s">
        <v>1102</v>
      </c>
    </row>
    <row r="87" spans="1:3" x14ac:dyDescent="0.35">
      <c r="A87" s="17">
        <v>31499</v>
      </c>
      <c r="B87" s="17" t="s">
        <v>1101</v>
      </c>
      <c r="C87" s="17" t="s">
        <v>1102</v>
      </c>
    </row>
    <row r="88" spans="1:3" x14ac:dyDescent="0.35">
      <c r="A88" s="17">
        <v>31611</v>
      </c>
      <c r="B88" s="17" t="s">
        <v>1101</v>
      </c>
      <c r="C88" s="17" t="s">
        <v>1102</v>
      </c>
    </row>
    <row r="89" spans="1:3" x14ac:dyDescent="0.35">
      <c r="A89" s="17">
        <v>32111</v>
      </c>
      <c r="B89" s="17" t="s">
        <v>1103</v>
      </c>
      <c r="C89" s="17" t="s">
        <v>1104</v>
      </c>
    </row>
    <row r="90" spans="1:3" x14ac:dyDescent="0.35">
      <c r="A90" s="17">
        <v>32121</v>
      </c>
      <c r="B90" s="17" t="s">
        <v>1103</v>
      </c>
      <c r="C90" s="17" t="s">
        <v>1104</v>
      </c>
    </row>
    <row r="91" spans="1:3" x14ac:dyDescent="0.35">
      <c r="A91" s="17">
        <v>32191</v>
      </c>
      <c r="B91" s="17" t="s">
        <v>1103</v>
      </c>
      <c r="C91" s="17" t="s">
        <v>1104</v>
      </c>
    </row>
    <row r="92" spans="1:3" x14ac:dyDescent="0.35">
      <c r="A92" s="17">
        <v>32192</v>
      </c>
      <c r="B92" s="17" t="s">
        <v>1103</v>
      </c>
      <c r="C92" s="17" t="s">
        <v>1104</v>
      </c>
    </row>
    <row r="93" spans="1:3" x14ac:dyDescent="0.35">
      <c r="A93" s="17">
        <v>32199</v>
      </c>
      <c r="B93" s="17" t="s">
        <v>1103</v>
      </c>
      <c r="C93" s="17" t="s">
        <v>1104</v>
      </c>
    </row>
    <row r="94" spans="1:3" x14ac:dyDescent="0.35">
      <c r="A94" s="17">
        <v>32211</v>
      </c>
      <c r="B94" s="17" t="s">
        <v>1105</v>
      </c>
      <c r="C94" s="17" t="s">
        <v>1106</v>
      </c>
    </row>
    <row r="95" spans="1:3" x14ac:dyDescent="0.35">
      <c r="A95" s="17">
        <v>32212</v>
      </c>
      <c r="B95" s="17" t="s">
        <v>1105</v>
      </c>
      <c r="C95" s="17" t="s">
        <v>1106</v>
      </c>
    </row>
    <row r="96" spans="1:3" x14ac:dyDescent="0.35">
      <c r="A96" s="17">
        <v>32213</v>
      </c>
      <c r="B96" s="17" t="s">
        <v>1105</v>
      </c>
      <c r="C96" s="17" t="s">
        <v>1106</v>
      </c>
    </row>
    <row r="97" spans="1:3" x14ac:dyDescent="0.35">
      <c r="A97" s="17">
        <v>32222</v>
      </c>
      <c r="B97" s="17" t="s">
        <v>1105</v>
      </c>
      <c r="C97" s="17" t="s">
        <v>1106</v>
      </c>
    </row>
    <row r="98" spans="1:3" x14ac:dyDescent="0.35">
      <c r="A98" s="17">
        <v>32311</v>
      </c>
      <c r="B98" s="17" t="s">
        <v>1107</v>
      </c>
      <c r="C98" s="17" t="s">
        <v>1108</v>
      </c>
    </row>
    <row r="99" spans="1:3" x14ac:dyDescent="0.35">
      <c r="A99" s="17">
        <v>32411</v>
      </c>
      <c r="B99" s="17" t="s">
        <v>1109</v>
      </c>
      <c r="C99" s="17" t="s">
        <v>1110</v>
      </c>
    </row>
    <row r="100" spans="1:3" x14ac:dyDescent="0.35">
      <c r="A100" s="17">
        <v>32412</v>
      </c>
      <c r="B100" s="17" t="s">
        <v>1111</v>
      </c>
      <c r="C100" s="17" t="s">
        <v>1112</v>
      </c>
    </row>
    <row r="101" spans="1:3" x14ac:dyDescent="0.35">
      <c r="A101" s="17">
        <v>32512</v>
      </c>
      <c r="B101" s="17" t="s">
        <v>1118</v>
      </c>
      <c r="C101" s="17" t="s">
        <v>1119</v>
      </c>
    </row>
    <row r="102" spans="1:3" x14ac:dyDescent="0.35">
      <c r="A102" s="17">
        <v>32513</v>
      </c>
      <c r="B102" s="17" t="s">
        <v>1120</v>
      </c>
      <c r="C102" s="17" t="s">
        <v>1121</v>
      </c>
    </row>
    <row r="103" spans="1:3" x14ac:dyDescent="0.35">
      <c r="A103" s="17">
        <v>32518</v>
      </c>
      <c r="B103" s="17" t="s">
        <v>1124</v>
      </c>
      <c r="C103" s="17" t="s">
        <v>1125</v>
      </c>
    </row>
    <row r="104" spans="1:3" x14ac:dyDescent="0.35">
      <c r="A104" s="17">
        <v>32519</v>
      </c>
      <c r="B104" s="17" t="s">
        <v>1128</v>
      </c>
      <c r="C104" s="17" t="s">
        <v>1129</v>
      </c>
    </row>
    <row r="105" spans="1:3" x14ac:dyDescent="0.35">
      <c r="A105" s="17">
        <v>32521</v>
      </c>
      <c r="B105" s="17" t="s">
        <v>1191</v>
      </c>
      <c r="C105" s="17" t="s">
        <v>1192</v>
      </c>
    </row>
    <row r="106" spans="1:3" x14ac:dyDescent="0.35">
      <c r="A106" s="17">
        <v>32532</v>
      </c>
      <c r="B106" s="17" t="s">
        <v>1136</v>
      </c>
      <c r="C106" s="17" t="s">
        <v>1137</v>
      </c>
    </row>
    <row r="107" spans="1:3" x14ac:dyDescent="0.35">
      <c r="A107" s="17">
        <v>32551</v>
      </c>
      <c r="B107" s="17" t="s">
        <v>1140</v>
      </c>
      <c r="C107" s="17" t="s">
        <v>1141</v>
      </c>
    </row>
    <row r="108" spans="1:3" x14ac:dyDescent="0.35">
      <c r="A108" s="17">
        <v>32552</v>
      </c>
      <c r="B108" s="17" t="s">
        <v>1142</v>
      </c>
      <c r="C108" s="17" t="s">
        <v>1143</v>
      </c>
    </row>
    <row r="109" spans="1:3" x14ac:dyDescent="0.35">
      <c r="A109" s="17">
        <v>32562</v>
      </c>
      <c r="B109" s="17" t="s">
        <v>1144</v>
      </c>
      <c r="C109" s="17" t="s">
        <v>1145</v>
      </c>
    </row>
    <row r="110" spans="1:3" x14ac:dyDescent="0.35">
      <c r="A110" s="17">
        <v>32591</v>
      </c>
      <c r="B110" s="17" t="s">
        <v>1146</v>
      </c>
      <c r="C110" s="17" t="s">
        <v>1147</v>
      </c>
    </row>
    <row r="111" spans="1:3" x14ac:dyDescent="0.35">
      <c r="A111" s="17">
        <v>32592</v>
      </c>
      <c r="B111" s="17" t="s">
        <v>1148</v>
      </c>
      <c r="C111" s="17" t="s">
        <v>1149</v>
      </c>
    </row>
    <row r="112" spans="1:3" x14ac:dyDescent="0.35">
      <c r="A112" s="17">
        <v>32612</v>
      </c>
      <c r="B112" s="17" t="s">
        <v>1156</v>
      </c>
      <c r="C112" s="17" t="s">
        <v>1157</v>
      </c>
    </row>
    <row r="113" spans="1:3" x14ac:dyDescent="0.35">
      <c r="A113" s="17">
        <v>32613</v>
      </c>
      <c r="B113" s="17" t="s">
        <v>1156</v>
      </c>
      <c r="C113" s="17" t="s">
        <v>1157</v>
      </c>
    </row>
    <row r="114" spans="1:3" x14ac:dyDescent="0.35">
      <c r="A114" s="17">
        <v>32614</v>
      </c>
      <c r="B114" s="17" t="s">
        <v>1156</v>
      </c>
      <c r="C114" s="17" t="s">
        <v>1157</v>
      </c>
    </row>
    <row r="115" spans="1:3" x14ac:dyDescent="0.35">
      <c r="A115" s="17">
        <v>32615</v>
      </c>
      <c r="B115" s="17" t="s">
        <v>1156</v>
      </c>
      <c r="C115" s="17" t="s">
        <v>1157</v>
      </c>
    </row>
    <row r="116" spans="1:3" x14ac:dyDescent="0.35">
      <c r="A116" s="17">
        <v>32619</v>
      </c>
      <c r="B116" s="17" t="s">
        <v>1156</v>
      </c>
      <c r="C116" s="17" t="s">
        <v>1157</v>
      </c>
    </row>
    <row r="117" spans="1:3" x14ac:dyDescent="0.35">
      <c r="A117" s="17">
        <v>32622</v>
      </c>
      <c r="B117" s="17" t="s">
        <v>1158</v>
      </c>
      <c r="C117" s="17" t="s">
        <v>1159</v>
      </c>
    </row>
    <row r="118" spans="1:3" x14ac:dyDescent="0.35">
      <c r="A118" s="17">
        <v>32712</v>
      </c>
      <c r="B118" s="17" t="s">
        <v>1160</v>
      </c>
      <c r="C118" s="17" t="s">
        <v>1190</v>
      </c>
    </row>
    <row r="119" spans="1:3" x14ac:dyDescent="0.35">
      <c r="A119" s="17">
        <v>32731</v>
      </c>
      <c r="B119" s="17" t="s">
        <v>1160</v>
      </c>
      <c r="C119" s="17" t="s">
        <v>1190</v>
      </c>
    </row>
    <row r="120" spans="1:3" x14ac:dyDescent="0.35">
      <c r="A120" s="17">
        <v>32732</v>
      </c>
      <c r="B120" s="17" t="s">
        <v>1160</v>
      </c>
      <c r="C120" s="17" t="s">
        <v>1190</v>
      </c>
    </row>
    <row r="121" spans="1:3" x14ac:dyDescent="0.35">
      <c r="A121" s="17">
        <v>32733</v>
      </c>
      <c r="B121" s="17" t="s">
        <v>1160</v>
      </c>
      <c r="C121" s="17" t="s">
        <v>1190</v>
      </c>
    </row>
    <row r="122" spans="1:3" x14ac:dyDescent="0.35">
      <c r="A122" s="17">
        <v>32739</v>
      </c>
      <c r="B122" s="17" t="s">
        <v>1160</v>
      </c>
      <c r="C122" s="17" t="s">
        <v>1190</v>
      </c>
    </row>
    <row r="123" spans="1:3" x14ac:dyDescent="0.35">
      <c r="A123" s="17">
        <v>32741</v>
      </c>
      <c r="B123" s="17" t="s">
        <v>1160</v>
      </c>
      <c r="C123" s="17" t="s">
        <v>1190</v>
      </c>
    </row>
    <row r="124" spans="1:3" x14ac:dyDescent="0.35">
      <c r="A124" s="17">
        <v>32742</v>
      </c>
      <c r="B124" s="17" t="s">
        <v>1160</v>
      </c>
      <c r="C124" s="17" t="s">
        <v>1190</v>
      </c>
    </row>
    <row r="125" spans="1:3" x14ac:dyDescent="0.35">
      <c r="A125" s="17">
        <v>32791</v>
      </c>
      <c r="B125" s="17" t="s">
        <v>1160</v>
      </c>
      <c r="C125" s="17" t="s">
        <v>1190</v>
      </c>
    </row>
    <row r="126" spans="1:3" x14ac:dyDescent="0.35">
      <c r="A126" s="17">
        <v>32799</v>
      </c>
      <c r="B126" s="17" t="s">
        <v>1160</v>
      </c>
      <c r="C126" s="17" t="s">
        <v>1190</v>
      </c>
    </row>
    <row r="127" spans="1:3" x14ac:dyDescent="0.35">
      <c r="A127" s="17">
        <v>33111</v>
      </c>
      <c r="B127" s="17" t="s">
        <v>1162</v>
      </c>
      <c r="C127" s="17" t="s">
        <v>1163</v>
      </c>
    </row>
    <row r="128" spans="1:3" x14ac:dyDescent="0.35">
      <c r="A128" s="17">
        <v>33121</v>
      </c>
      <c r="B128" s="17" t="s">
        <v>1162</v>
      </c>
      <c r="C128" s="17" t="s">
        <v>1163</v>
      </c>
    </row>
    <row r="129" spans="1:3" x14ac:dyDescent="0.35">
      <c r="A129" s="17">
        <v>33131</v>
      </c>
      <c r="B129" s="17" t="s">
        <v>1162</v>
      </c>
      <c r="C129" s="17" t="s">
        <v>1163</v>
      </c>
    </row>
    <row r="130" spans="1:3" x14ac:dyDescent="0.35">
      <c r="A130" s="17">
        <v>33141</v>
      </c>
      <c r="B130" s="17" t="s">
        <v>1162</v>
      </c>
      <c r="C130" s="17" t="s">
        <v>1163</v>
      </c>
    </row>
    <row r="131" spans="1:3" x14ac:dyDescent="0.35">
      <c r="A131" s="17">
        <v>33142</v>
      </c>
      <c r="B131" s="17" t="s">
        <v>1162</v>
      </c>
      <c r="C131" s="17" t="s">
        <v>1163</v>
      </c>
    </row>
    <row r="132" spans="1:3" x14ac:dyDescent="0.35">
      <c r="A132" s="17">
        <v>33151</v>
      </c>
      <c r="B132" s="17" t="s">
        <v>1162</v>
      </c>
      <c r="C132" s="17" t="s">
        <v>1163</v>
      </c>
    </row>
    <row r="133" spans="1:3" x14ac:dyDescent="0.35">
      <c r="A133" s="17">
        <v>33211</v>
      </c>
      <c r="B133" s="17" t="s">
        <v>1164</v>
      </c>
      <c r="C133" s="17" t="s">
        <v>1165</v>
      </c>
    </row>
    <row r="134" spans="1:3" x14ac:dyDescent="0.35">
      <c r="A134" s="17">
        <v>33221</v>
      </c>
      <c r="B134" s="17" t="s">
        <v>1164</v>
      </c>
      <c r="C134" s="17" t="s">
        <v>1165</v>
      </c>
    </row>
    <row r="135" spans="1:3" x14ac:dyDescent="0.35">
      <c r="A135" s="17">
        <v>33242</v>
      </c>
      <c r="B135" s="17" t="s">
        <v>1164</v>
      </c>
      <c r="C135" s="17" t="s">
        <v>1165</v>
      </c>
    </row>
    <row r="136" spans="1:3" x14ac:dyDescent="0.35">
      <c r="A136" s="17">
        <v>33251</v>
      </c>
      <c r="B136" s="17" t="s">
        <v>1164</v>
      </c>
      <c r="C136" s="17" t="s">
        <v>1165</v>
      </c>
    </row>
    <row r="137" spans="1:3" x14ac:dyDescent="0.35">
      <c r="A137" s="17">
        <v>33299</v>
      </c>
      <c r="B137" s="17" t="s">
        <v>1164</v>
      </c>
      <c r="C137" s="17" t="s">
        <v>1165</v>
      </c>
    </row>
    <row r="138" spans="1:3" x14ac:dyDescent="0.35">
      <c r="A138" s="17">
        <v>33312</v>
      </c>
      <c r="B138" s="17" t="s">
        <v>1166</v>
      </c>
      <c r="C138" s="17" t="s">
        <v>1167</v>
      </c>
    </row>
    <row r="139" spans="1:3" x14ac:dyDescent="0.35">
      <c r="A139" s="17">
        <v>33324</v>
      </c>
      <c r="B139" s="17" t="s">
        <v>1166</v>
      </c>
      <c r="C139" s="17" t="s">
        <v>1167</v>
      </c>
    </row>
    <row r="140" spans="1:3" x14ac:dyDescent="0.35">
      <c r="A140" s="17">
        <v>33331</v>
      </c>
      <c r="B140" s="17" t="s">
        <v>1166</v>
      </c>
      <c r="C140" s="17" t="s">
        <v>1167</v>
      </c>
    </row>
    <row r="141" spans="1:3" x14ac:dyDescent="0.35">
      <c r="A141" s="17">
        <v>33361</v>
      </c>
      <c r="B141" s="17" t="s">
        <v>1166</v>
      </c>
      <c r="C141" s="17" t="s">
        <v>1167</v>
      </c>
    </row>
    <row r="142" spans="1:3" x14ac:dyDescent="0.35">
      <c r="A142" s="17">
        <v>33421</v>
      </c>
      <c r="B142" s="17" t="s">
        <v>1168</v>
      </c>
      <c r="C142" s="17" t="s">
        <v>1169</v>
      </c>
    </row>
    <row r="143" spans="1:3" x14ac:dyDescent="0.35">
      <c r="A143" s="17">
        <v>33422</v>
      </c>
      <c r="B143" s="17" t="s">
        <v>1168</v>
      </c>
      <c r="C143" s="17" t="s">
        <v>1169</v>
      </c>
    </row>
    <row r="144" spans="1:3" x14ac:dyDescent="0.35">
      <c r="A144" s="17">
        <v>33431</v>
      </c>
      <c r="B144" s="17" t="s">
        <v>1168</v>
      </c>
      <c r="C144" s="17" t="s">
        <v>1169</v>
      </c>
    </row>
    <row r="145" spans="1:3" x14ac:dyDescent="0.35">
      <c r="A145" s="17">
        <v>33451</v>
      </c>
      <c r="B145" s="17" t="s">
        <v>1168</v>
      </c>
      <c r="C145" s="17" t="s">
        <v>1169</v>
      </c>
    </row>
    <row r="146" spans="1:3" x14ac:dyDescent="0.35">
      <c r="A146" s="17">
        <v>33521</v>
      </c>
      <c r="B146" s="17" t="s">
        <v>1170</v>
      </c>
      <c r="C146" s="17" t="s">
        <v>1171</v>
      </c>
    </row>
    <row r="147" spans="1:3" x14ac:dyDescent="0.35">
      <c r="A147" s="17">
        <v>33522</v>
      </c>
      <c r="B147" s="17" t="s">
        <v>1170</v>
      </c>
      <c r="C147" s="17" t="s">
        <v>1171</v>
      </c>
    </row>
    <row r="148" spans="1:3" x14ac:dyDescent="0.35">
      <c r="A148" s="17">
        <v>33531</v>
      </c>
      <c r="B148" s="17" t="s">
        <v>1170</v>
      </c>
      <c r="C148" s="17" t="s">
        <v>1171</v>
      </c>
    </row>
    <row r="149" spans="1:3" x14ac:dyDescent="0.35">
      <c r="A149" s="17">
        <v>33612</v>
      </c>
      <c r="B149" s="17" t="s">
        <v>1172</v>
      </c>
      <c r="C149" s="17" t="s">
        <v>1173</v>
      </c>
    </row>
    <row r="150" spans="1:3" x14ac:dyDescent="0.35">
      <c r="A150" s="17">
        <v>33633</v>
      </c>
      <c r="B150" s="17" t="s">
        <v>1172</v>
      </c>
      <c r="C150" s="17" t="s">
        <v>1173</v>
      </c>
    </row>
    <row r="151" spans="1:3" x14ac:dyDescent="0.35">
      <c r="A151" s="17">
        <v>33634</v>
      </c>
      <c r="B151" s="17" t="s">
        <v>1172</v>
      </c>
      <c r="C151" s="17" t="s">
        <v>1173</v>
      </c>
    </row>
    <row r="152" spans="1:3" x14ac:dyDescent="0.35">
      <c r="A152" s="17">
        <v>33635</v>
      </c>
      <c r="B152" s="17" t="s">
        <v>1172</v>
      </c>
      <c r="C152" s="17" t="s">
        <v>1173</v>
      </c>
    </row>
    <row r="153" spans="1:3" x14ac:dyDescent="0.35">
      <c r="A153" s="17">
        <v>33636</v>
      </c>
      <c r="B153" s="17" t="s">
        <v>1172</v>
      </c>
      <c r="C153" s="17" t="s">
        <v>1173</v>
      </c>
    </row>
    <row r="154" spans="1:3" x14ac:dyDescent="0.35">
      <c r="A154" s="17">
        <v>33637</v>
      </c>
      <c r="B154" s="17" t="s">
        <v>1172</v>
      </c>
      <c r="C154" s="17" t="s">
        <v>1173</v>
      </c>
    </row>
    <row r="155" spans="1:3" x14ac:dyDescent="0.35">
      <c r="A155" s="17">
        <v>33639</v>
      </c>
      <c r="B155" s="17" t="s">
        <v>1172</v>
      </c>
      <c r="C155" s="17" t="s">
        <v>1173</v>
      </c>
    </row>
    <row r="156" spans="1:3" x14ac:dyDescent="0.35">
      <c r="A156" s="17">
        <v>33641</v>
      </c>
      <c r="B156" s="17" t="s">
        <v>1172</v>
      </c>
      <c r="C156" s="17" t="s">
        <v>1173</v>
      </c>
    </row>
    <row r="157" spans="1:3" x14ac:dyDescent="0.35">
      <c r="A157" s="17">
        <v>33651</v>
      </c>
      <c r="B157" s="17" t="s">
        <v>1172</v>
      </c>
      <c r="C157" s="17" t="s">
        <v>1173</v>
      </c>
    </row>
    <row r="158" spans="1:3" x14ac:dyDescent="0.35">
      <c r="A158" s="17">
        <v>33711</v>
      </c>
      <c r="B158" s="17" t="s">
        <v>1174</v>
      </c>
      <c r="C158" s="17" t="s">
        <v>1175</v>
      </c>
    </row>
    <row r="159" spans="1:3" x14ac:dyDescent="0.35">
      <c r="A159" s="17">
        <v>33712</v>
      </c>
      <c r="B159" s="17" t="s">
        <v>1174</v>
      </c>
      <c r="C159" s="17" t="s">
        <v>1175</v>
      </c>
    </row>
    <row r="160" spans="1:3" x14ac:dyDescent="0.35">
      <c r="A160" s="17">
        <v>33721</v>
      </c>
      <c r="B160" s="17" t="s">
        <v>1174</v>
      </c>
      <c r="C160" s="17" t="s">
        <v>1175</v>
      </c>
    </row>
    <row r="161" spans="1:3" x14ac:dyDescent="0.35">
      <c r="A161" s="17">
        <v>33911</v>
      </c>
      <c r="B161" s="17" t="s">
        <v>1176</v>
      </c>
      <c r="C161" s="17" t="s">
        <v>1177</v>
      </c>
    </row>
    <row r="162" spans="1:3" x14ac:dyDescent="0.35">
      <c r="A162" s="17">
        <v>33991</v>
      </c>
      <c r="B162" s="17" t="s">
        <v>1176</v>
      </c>
      <c r="C162" s="17" t="s">
        <v>1177</v>
      </c>
    </row>
    <row r="163" spans="1:3" x14ac:dyDescent="0.35">
      <c r="A163" s="17">
        <v>33993</v>
      </c>
      <c r="B163" s="17" t="s">
        <v>1176</v>
      </c>
      <c r="C163" s="17" t="s">
        <v>1177</v>
      </c>
    </row>
    <row r="164" spans="1:3" x14ac:dyDescent="0.35">
      <c r="A164" s="17">
        <v>33994</v>
      </c>
      <c r="B164" s="17" t="s">
        <v>1176</v>
      </c>
      <c r="C164" s="17" t="s">
        <v>1177</v>
      </c>
    </row>
    <row r="165" spans="1:3" x14ac:dyDescent="0.35">
      <c r="A165" s="17">
        <v>33995</v>
      </c>
      <c r="B165" s="17" t="s">
        <v>1176</v>
      </c>
      <c r="C165" s="17" t="s">
        <v>1177</v>
      </c>
    </row>
    <row r="166" spans="1:3" x14ac:dyDescent="0.35">
      <c r="A166" s="17">
        <v>33999</v>
      </c>
      <c r="B166" s="17" t="s">
        <v>1176</v>
      </c>
      <c r="C166" s="17" t="s">
        <v>1177</v>
      </c>
    </row>
    <row r="167" spans="1:3" x14ac:dyDescent="0.35">
      <c r="A167" s="17">
        <v>42312</v>
      </c>
      <c r="B167" s="17" t="s">
        <v>1178</v>
      </c>
      <c r="C167" s="17" t="s">
        <v>1179</v>
      </c>
    </row>
    <row r="168" spans="1:3" x14ac:dyDescent="0.35">
      <c r="A168" s="17">
        <v>42331</v>
      </c>
      <c r="B168" s="17" t="s">
        <v>1178</v>
      </c>
      <c r="C168" s="17" t="s">
        <v>1179</v>
      </c>
    </row>
    <row r="169" spans="1:3" x14ac:dyDescent="0.35">
      <c r="A169" s="17">
        <v>42332</v>
      </c>
      <c r="B169" s="17" t="s">
        <v>1178</v>
      </c>
      <c r="C169" s="17" t="s">
        <v>1179</v>
      </c>
    </row>
    <row r="170" spans="1:3" x14ac:dyDescent="0.35">
      <c r="A170" s="17">
        <v>42352</v>
      </c>
      <c r="B170" s="17" t="s">
        <v>1178</v>
      </c>
      <c r="C170" s="17" t="s">
        <v>1179</v>
      </c>
    </row>
    <row r="171" spans="1:3" x14ac:dyDescent="0.35">
      <c r="A171" s="17">
        <v>42393</v>
      </c>
      <c r="B171" s="17" t="s">
        <v>1178</v>
      </c>
      <c r="C171" s="17" t="s">
        <v>1179</v>
      </c>
    </row>
    <row r="172" spans="1:3" x14ac:dyDescent="0.35">
      <c r="A172" s="17">
        <v>42451</v>
      </c>
      <c r="B172" s="17" t="s">
        <v>1178</v>
      </c>
      <c r="C172" s="17" t="s">
        <v>1179</v>
      </c>
    </row>
    <row r="173" spans="1:3" x14ac:dyDescent="0.35">
      <c r="A173" s="17">
        <v>42469</v>
      </c>
      <c r="B173" s="17" t="s">
        <v>1178</v>
      </c>
      <c r="C173" s="17" t="s">
        <v>1179</v>
      </c>
    </row>
    <row r="174" spans="1:3" x14ac:dyDescent="0.35">
      <c r="A174" s="17">
        <v>42471</v>
      </c>
      <c r="B174" s="17" t="s">
        <v>1178</v>
      </c>
      <c r="C174" s="17" t="s">
        <v>1179</v>
      </c>
    </row>
    <row r="175" spans="1:3" x14ac:dyDescent="0.35">
      <c r="A175" s="17">
        <v>42482</v>
      </c>
      <c r="B175" s="17" t="s">
        <v>1178</v>
      </c>
      <c r="C175" s="17" t="s">
        <v>1179</v>
      </c>
    </row>
    <row r="176" spans="1:3" x14ac:dyDescent="0.35">
      <c r="A176" s="17">
        <v>42512</v>
      </c>
      <c r="B176" s="17" t="s">
        <v>1178</v>
      </c>
      <c r="C176" s="17" t="s">
        <v>1179</v>
      </c>
    </row>
    <row r="177" spans="1:3" x14ac:dyDescent="0.35">
      <c r="A177" s="17">
        <v>44419</v>
      </c>
      <c r="B177" s="17" t="s">
        <v>1178</v>
      </c>
      <c r="C177" s="17" t="s">
        <v>1179</v>
      </c>
    </row>
    <row r="178" spans="1:3" x14ac:dyDescent="0.35">
      <c r="A178" s="17">
        <v>44611</v>
      </c>
      <c r="B178" s="17" t="s">
        <v>1178</v>
      </c>
      <c r="C178" s="17" t="s">
        <v>1179</v>
      </c>
    </row>
    <row r="179" spans="1:3" x14ac:dyDescent="0.35">
      <c r="A179" s="17">
        <v>44831</v>
      </c>
      <c r="B179" s="17" t="s">
        <v>1178</v>
      </c>
      <c r="C179" s="17" t="s">
        <v>1179</v>
      </c>
    </row>
    <row r="180" spans="1:3" x14ac:dyDescent="0.35">
      <c r="A180" s="17">
        <v>45431</v>
      </c>
      <c r="B180" s="17" t="s">
        <v>1178</v>
      </c>
      <c r="C180" s="17" t="s">
        <v>1179</v>
      </c>
    </row>
    <row r="181" spans="1:3" x14ac:dyDescent="0.35">
      <c r="A181" s="17">
        <v>48111</v>
      </c>
      <c r="B181" s="17" t="s">
        <v>1178</v>
      </c>
      <c r="C181" s="17" t="s">
        <v>1179</v>
      </c>
    </row>
    <row r="182" spans="1:3" x14ac:dyDescent="0.35">
      <c r="A182" s="17">
        <v>48211</v>
      </c>
      <c r="B182" s="17" t="s">
        <v>1178</v>
      </c>
      <c r="C182" s="17" t="s">
        <v>1179</v>
      </c>
    </row>
    <row r="183" spans="1:3" x14ac:dyDescent="0.35">
      <c r="A183" s="17">
        <v>48411</v>
      </c>
      <c r="B183" s="17" t="s">
        <v>1178</v>
      </c>
      <c r="C183" s="17" t="s">
        <v>1179</v>
      </c>
    </row>
    <row r="184" spans="1:3" x14ac:dyDescent="0.35">
      <c r="A184" s="17">
        <v>48422</v>
      </c>
      <c r="B184" s="17" t="s">
        <v>1178</v>
      </c>
      <c r="C184" s="17" t="s">
        <v>1179</v>
      </c>
    </row>
    <row r="185" spans="1:3" x14ac:dyDescent="0.35">
      <c r="A185" s="17">
        <v>48621</v>
      </c>
      <c r="B185" s="17" t="s">
        <v>1178</v>
      </c>
      <c r="C185" s="17" t="s">
        <v>1179</v>
      </c>
    </row>
    <row r="186" spans="1:3" x14ac:dyDescent="0.35">
      <c r="A186" s="17">
        <v>48691</v>
      </c>
      <c r="B186" s="17" t="s">
        <v>1178</v>
      </c>
      <c r="C186" s="17" t="s">
        <v>1179</v>
      </c>
    </row>
    <row r="187" spans="1:3" x14ac:dyDescent="0.35">
      <c r="A187" s="17">
        <v>48699</v>
      </c>
      <c r="B187" s="17" t="s">
        <v>1178</v>
      </c>
      <c r="C187" s="17" t="s">
        <v>1179</v>
      </c>
    </row>
    <row r="188" spans="1:3" x14ac:dyDescent="0.35">
      <c r="A188" s="17">
        <v>48811</v>
      </c>
      <c r="B188" s="17" t="s">
        <v>1178</v>
      </c>
      <c r="C188" s="17" t="s">
        <v>1179</v>
      </c>
    </row>
    <row r="189" spans="1:3" x14ac:dyDescent="0.35">
      <c r="A189" s="17">
        <v>48819</v>
      </c>
      <c r="B189" s="17" t="s">
        <v>1178</v>
      </c>
      <c r="C189" s="17" t="s">
        <v>1179</v>
      </c>
    </row>
    <row r="190" spans="1:3" x14ac:dyDescent="0.35">
      <c r="A190" s="17">
        <v>48821</v>
      </c>
      <c r="B190" s="17" t="s">
        <v>1178</v>
      </c>
      <c r="C190" s="17" t="s">
        <v>1179</v>
      </c>
    </row>
    <row r="191" spans="1:3" x14ac:dyDescent="0.35">
      <c r="A191" s="17">
        <v>48831</v>
      </c>
      <c r="B191" s="17" t="s">
        <v>1178</v>
      </c>
      <c r="C191" s="17" t="s">
        <v>1179</v>
      </c>
    </row>
    <row r="192" spans="1:3" x14ac:dyDescent="0.35">
      <c r="A192" s="17">
        <v>48832</v>
      </c>
      <c r="B192" s="17" t="s">
        <v>1178</v>
      </c>
      <c r="C192" s="17" t="s">
        <v>1179</v>
      </c>
    </row>
    <row r="193" spans="1:3" x14ac:dyDescent="0.35">
      <c r="A193" s="17">
        <v>48849</v>
      </c>
      <c r="B193" s="17" t="s">
        <v>1178</v>
      </c>
      <c r="C193" s="17" t="s">
        <v>1179</v>
      </c>
    </row>
    <row r="194" spans="1:3" x14ac:dyDescent="0.35">
      <c r="A194" s="17">
        <v>49211</v>
      </c>
      <c r="B194" s="17" t="s">
        <v>1178</v>
      </c>
      <c r="C194" s="17" t="s">
        <v>1179</v>
      </c>
    </row>
    <row r="195" spans="1:3" x14ac:dyDescent="0.35">
      <c r="A195" s="17">
        <v>49311</v>
      </c>
      <c r="B195" s="17" t="s">
        <v>1178</v>
      </c>
      <c r="C195" s="17" t="s">
        <v>1179</v>
      </c>
    </row>
    <row r="196" spans="1:3" x14ac:dyDescent="0.35">
      <c r="A196" s="17">
        <v>49313</v>
      </c>
      <c r="B196" s="17" t="s">
        <v>1178</v>
      </c>
      <c r="C196" s="17" t="s">
        <v>1179</v>
      </c>
    </row>
    <row r="197" spans="1:3" x14ac:dyDescent="0.35">
      <c r="A197" s="17">
        <v>49319</v>
      </c>
      <c r="B197" s="17" t="s">
        <v>1178</v>
      </c>
      <c r="C197" s="17" t="s">
        <v>1179</v>
      </c>
    </row>
    <row r="198" spans="1:3" x14ac:dyDescent="0.35">
      <c r="A198" s="17">
        <v>51111</v>
      </c>
      <c r="B198" s="17" t="s">
        <v>1180</v>
      </c>
      <c r="C198" s="17" t="s">
        <v>1181</v>
      </c>
    </row>
    <row r="199" spans="1:3" x14ac:dyDescent="0.35">
      <c r="A199" s="17">
        <v>51821</v>
      </c>
      <c r="B199" s="17" t="s">
        <v>1180</v>
      </c>
      <c r="C199" s="17" t="s">
        <v>1181</v>
      </c>
    </row>
    <row r="200" spans="1:3" x14ac:dyDescent="0.35">
      <c r="A200" s="17">
        <v>52211</v>
      </c>
      <c r="B200" s="17" t="s">
        <v>1180</v>
      </c>
      <c r="C200" s="17" t="s">
        <v>1181</v>
      </c>
    </row>
    <row r="201" spans="1:3" x14ac:dyDescent="0.35">
      <c r="A201" s="17">
        <v>52212</v>
      </c>
      <c r="B201" s="17" t="s">
        <v>1180</v>
      </c>
      <c r="C201" s="17" t="s">
        <v>1181</v>
      </c>
    </row>
    <row r="202" spans="1:3" x14ac:dyDescent="0.35">
      <c r="A202" s="17">
        <v>52221</v>
      </c>
      <c r="B202" s="17" t="s">
        <v>1180</v>
      </c>
      <c r="C202" s="17" t="s">
        <v>1181</v>
      </c>
    </row>
    <row r="203" spans="1:3" x14ac:dyDescent="0.35">
      <c r="A203" s="17">
        <v>52393</v>
      </c>
      <c r="B203" s="17" t="s">
        <v>1180</v>
      </c>
      <c r="C203" s="17" t="s">
        <v>1181</v>
      </c>
    </row>
    <row r="204" spans="1:3" x14ac:dyDescent="0.35">
      <c r="A204" s="17">
        <v>53111</v>
      </c>
      <c r="B204" s="17" t="s">
        <v>1180</v>
      </c>
      <c r="C204" s="17" t="s">
        <v>1181</v>
      </c>
    </row>
    <row r="205" spans="1:3" x14ac:dyDescent="0.35">
      <c r="A205" s="17">
        <v>53112</v>
      </c>
      <c r="B205" s="17" t="s">
        <v>1180</v>
      </c>
      <c r="C205" s="17" t="s">
        <v>1181</v>
      </c>
    </row>
    <row r="206" spans="1:3" x14ac:dyDescent="0.35">
      <c r="A206" s="17">
        <v>53121</v>
      </c>
      <c r="B206" s="17" t="s">
        <v>1180</v>
      </c>
      <c r="C206" s="17" t="s">
        <v>1181</v>
      </c>
    </row>
    <row r="207" spans="1:3" x14ac:dyDescent="0.35">
      <c r="A207" s="17">
        <v>54138</v>
      </c>
      <c r="B207" s="17" t="s">
        <v>1180</v>
      </c>
      <c r="C207" s="17" t="s">
        <v>1181</v>
      </c>
    </row>
    <row r="208" spans="1:3" x14ac:dyDescent="0.35">
      <c r="A208" s="17">
        <v>54171</v>
      </c>
      <c r="B208" s="17" t="s">
        <v>1180</v>
      </c>
      <c r="C208" s="17" t="s">
        <v>1181</v>
      </c>
    </row>
    <row r="209" spans="1:3" x14ac:dyDescent="0.35">
      <c r="A209" s="17">
        <v>54184</v>
      </c>
      <c r="B209" s="17" t="s">
        <v>1180</v>
      </c>
      <c r="C209" s="17" t="s">
        <v>1181</v>
      </c>
    </row>
    <row r="210" spans="1:3" x14ac:dyDescent="0.35">
      <c r="A210" s="17">
        <v>54191</v>
      </c>
      <c r="B210" s="17" t="s">
        <v>1180</v>
      </c>
      <c r="C210" s="17" t="s">
        <v>1181</v>
      </c>
    </row>
    <row r="211" spans="1:3" x14ac:dyDescent="0.35">
      <c r="A211" s="17">
        <v>54199</v>
      </c>
      <c r="B211" s="17" t="s">
        <v>1180</v>
      </c>
      <c r="C211" s="17" t="s">
        <v>1181</v>
      </c>
    </row>
    <row r="212" spans="1:3" x14ac:dyDescent="0.35">
      <c r="A212" s="17">
        <v>56111</v>
      </c>
      <c r="B212" s="17" t="s">
        <v>1180</v>
      </c>
      <c r="C212" s="17" t="s">
        <v>1181</v>
      </c>
    </row>
    <row r="213" spans="1:3" x14ac:dyDescent="0.35">
      <c r="A213" s="17">
        <v>56173</v>
      </c>
      <c r="B213" s="17" t="s">
        <v>1180</v>
      </c>
      <c r="C213" s="17" t="s">
        <v>1181</v>
      </c>
    </row>
    <row r="214" spans="1:3" x14ac:dyDescent="0.35">
      <c r="A214" s="17">
        <v>56191</v>
      </c>
      <c r="B214" s="17" t="s">
        <v>1180</v>
      </c>
      <c r="C214" s="17" t="s">
        <v>1181</v>
      </c>
    </row>
    <row r="215" spans="1:3" x14ac:dyDescent="0.35">
      <c r="A215" s="17">
        <v>56211</v>
      </c>
      <c r="B215" s="17" t="s">
        <v>1180</v>
      </c>
      <c r="C215" s="17" t="s">
        <v>1181</v>
      </c>
    </row>
    <row r="216" spans="1:3" x14ac:dyDescent="0.35">
      <c r="A216" s="17">
        <v>56292</v>
      </c>
      <c r="B216" s="17" t="s">
        <v>1180</v>
      </c>
      <c r="C216" s="17" t="s">
        <v>1181</v>
      </c>
    </row>
    <row r="217" spans="1:3" x14ac:dyDescent="0.35">
      <c r="A217" s="17">
        <v>61121</v>
      </c>
      <c r="B217" s="17" t="s">
        <v>1180</v>
      </c>
      <c r="C217" s="17" t="s">
        <v>1181</v>
      </c>
    </row>
    <row r="218" spans="1:3" x14ac:dyDescent="0.35">
      <c r="A218" s="17">
        <v>61131</v>
      </c>
      <c r="B218" s="17" t="s">
        <v>1180</v>
      </c>
      <c r="C218" s="17" t="s">
        <v>1181</v>
      </c>
    </row>
    <row r="219" spans="1:3" x14ac:dyDescent="0.35">
      <c r="A219" s="17">
        <v>61171</v>
      </c>
      <c r="B219" s="17" t="s">
        <v>1180</v>
      </c>
      <c r="C219" s="17" t="s">
        <v>1181</v>
      </c>
    </row>
    <row r="220" spans="1:3" x14ac:dyDescent="0.35">
      <c r="A220" s="17">
        <v>62111</v>
      </c>
      <c r="B220" s="17" t="s">
        <v>1180</v>
      </c>
      <c r="C220" s="17" t="s">
        <v>1181</v>
      </c>
    </row>
    <row r="221" spans="1:3" x14ac:dyDescent="0.35">
      <c r="A221" s="17">
        <v>62199</v>
      </c>
      <c r="B221" s="17" t="s">
        <v>1180</v>
      </c>
      <c r="C221" s="17" t="s">
        <v>1181</v>
      </c>
    </row>
    <row r="222" spans="1:3" x14ac:dyDescent="0.35">
      <c r="A222" s="17">
        <v>62211</v>
      </c>
      <c r="B222" s="17" t="s">
        <v>1180</v>
      </c>
      <c r="C222" s="17" t="s">
        <v>1181</v>
      </c>
    </row>
    <row r="223" spans="1:3" x14ac:dyDescent="0.35">
      <c r="A223" s="17">
        <v>62221</v>
      </c>
      <c r="B223" s="17" t="s">
        <v>1180</v>
      </c>
      <c r="C223" s="17" t="s">
        <v>1181</v>
      </c>
    </row>
    <row r="224" spans="1:3" x14ac:dyDescent="0.35">
      <c r="A224" s="17">
        <v>62231</v>
      </c>
      <c r="B224" s="17" t="s">
        <v>1180</v>
      </c>
      <c r="C224" s="17" t="s">
        <v>1181</v>
      </c>
    </row>
    <row r="225" spans="1:3" x14ac:dyDescent="0.35">
      <c r="A225" s="17">
        <v>62311</v>
      </c>
      <c r="B225" s="17" t="s">
        <v>1180</v>
      </c>
      <c r="C225" s="17" t="s">
        <v>1181</v>
      </c>
    </row>
    <row r="226" spans="1:3" x14ac:dyDescent="0.35">
      <c r="A226" s="17">
        <v>62321</v>
      </c>
      <c r="B226" s="17" t="s">
        <v>1180</v>
      </c>
      <c r="C226" s="17" t="s">
        <v>1181</v>
      </c>
    </row>
    <row r="227" spans="1:3" x14ac:dyDescent="0.35">
      <c r="A227" s="17">
        <v>62322</v>
      </c>
      <c r="B227" s="17" t="s">
        <v>1180</v>
      </c>
      <c r="C227" s="17" t="s">
        <v>1181</v>
      </c>
    </row>
    <row r="228" spans="1:3" x14ac:dyDescent="0.35">
      <c r="A228" s="17">
        <v>62422</v>
      </c>
      <c r="B228" s="17" t="s">
        <v>1180</v>
      </c>
      <c r="C228" s="17" t="s">
        <v>1181</v>
      </c>
    </row>
    <row r="229" spans="1:3" x14ac:dyDescent="0.35">
      <c r="A229" s="17">
        <v>71321</v>
      </c>
      <c r="B229" s="17" t="s">
        <v>1180</v>
      </c>
      <c r="C229" s="17" t="s">
        <v>1181</v>
      </c>
    </row>
    <row r="230" spans="1:3" x14ac:dyDescent="0.35">
      <c r="A230" s="17">
        <v>71329</v>
      </c>
      <c r="B230" s="17" t="s">
        <v>1180</v>
      </c>
      <c r="C230" s="17" t="s">
        <v>1181</v>
      </c>
    </row>
    <row r="231" spans="1:3" x14ac:dyDescent="0.35">
      <c r="A231" s="17">
        <v>72111</v>
      </c>
      <c r="B231" s="17" t="s">
        <v>1180</v>
      </c>
      <c r="C231" s="17" t="s">
        <v>1181</v>
      </c>
    </row>
    <row r="232" spans="1:3" x14ac:dyDescent="0.35">
      <c r="A232" s="17">
        <v>72112</v>
      </c>
      <c r="B232" s="17" t="s">
        <v>1180</v>
      </c>
      <c r="C232" s="17" t="s">
        <v>1181</v>
      </c>
    </row>
    <row r="233" spans="1:3" x14ac:dyDescent="0.35">
      <c r="A233" s="17">
        <v>81121</v>
      </c>
      <c r="B233" s="17" t="s">
        <v>1180</v>
      </c>
      <c r="C233" s="17" t="s">
        <v>1181</v>
      </c>
    </row>
    <row r="234" spans="1:3" x14ac:dyDescent="0.35">
      <c r="A234" s="17">
        <v>81131</v>
      </c>
      <c r="B234" s="17" t="s">
        <v>1180</v>
      </c>
      <c r="C234" s="17" t="s">
        <v>1181</v>
      </c>
    </row>
    <row r="235" spans="1:3" x14ac:dyDescent="0.35">
      <c r="A235" s="17">
        <v>81221</v>
      </c>
      <c r="B235" s="17" t="s">
        <v>1180</v>
      </c>
      <c r="C235" s="17" t="s">
        <v>1181</v>
      </c>
    </row>
    <row r="236" spans="1:3" x14ac:dyDescent="0.35">
      <c r="A236" s="17">
        <v>81222</v>
      </c>
      <c r="B236" s="17" t="s">
        <v>1180</v>
      </c>
      <c r="C236" s="17" t="s">
        <v>1181</v>
      </c>
    </row>
    <row r="237" spans="1:3" x14ac:dyDescent="0.35">
      <c r="A237" s="17">
        <v>81232</v>
      </c>
      <c r="B237" s="17" t="s">
        <v>1180</v>
      </c>
      <c r="C237" s="17" t="s">
        <v>1181</v>
      </c>
    </row>
    <row r="238" spans="1:3" x14ac:dyDescent="0.35">
      <c r="A238" s="17">
        <v>92113</v>
      </c>
      <c r="B238" s="17" t="s">
        <v>1180</v>
      </c>
      <c r="C238" s="17" t="s">
        <v>1181</v>
      </c>
    </row>
    <row r="239" spans="1:3" x14ac:dyDescent="0.35">
      <c r="A239" s="17">
        <v>92119</v>
      </c>
      <c r="B239" s="17" t="s">
        <v>1180</v>
      </c>
      <c r="C239" s="17" t="s">
        <v>1181</v>
      </c>
    </row>
    <row r="240" spans="1:3" x14ac:dyDescent="0.35">
      <c r="A240" s="17">
        <v>92211</v>
      </c>
      <c r="B240" s="17" t="s">
        <v>1180</v>
      </c>
      <c r="C240" s="17" t="s">
        <v>1181</v>
      </c>
    </row>
    <row r="241" spans="1:3" x14ac:dyDescent="0.35">
      <c r="A241" s="17">
        <v>92214</v>
      </c>
      <c r="B241" s="17" t="s">
        <v>1180</v>
      </c>
      <c r="C241" s="17" t="s">
        <v>1181</v>
      </c>
    </row>
    <row r="242" spans="1:3" x14ac:dyDescent="0.35">
      <c r="A242" s="17">
        <v>92219</v>
      </c>
      <c r="B242" s="17" t="s">
        <v>1180</v>
      </c>
      <c r="C242" s="17" t="s">
        <v>1181</v>
      </c>
    </row>
    <row r="243" spans="1:3" x14ac:dyDescent="0.35">
      <c r="A243" s="17">
        <v>92312</v>
      </c>
      <c r="B243" s="17" t="s">
        <v>1180</v>
      </c>
      <c r="C243" s="17" t="s">
        <v>1181</v>
      </c>
    </row>
    <row r="244" spans="1:3" x14ac:dyDescent="0.35">
      <c r="A244" s="17">
        <v>92411</v>
      </c>
      <c r="B244" s="17" t="s">
        <v>1180</v>
      </c>
      <c r="C244" s="17" t="s">
        <v>1181</v>
      </c>
    </row>
    <row r="245" spans="1:3" x14ac:dyDescent="0.35">
      <c r="A245" s="17">
        <v>92711</v>
      </c>
      <c r="B245" s="17" t="s">
        <v>1180</v>
      </c>
      <c r="C245" s="17" t="s">
        <v>1181</v>
      </c>
    </row>
    <row r="246" spans="1:3" x14ac:dyDescent="0.35">
      <c r="A246" s="17">
        <v>92811</v>
      </c>
      <c r="B246" s="17" t="s">
        <v>1180</v>
      </c>
      <c r="C246" s="17" t="s">
        <v>1181</v>
      </c>
    </row>
    <row r="247" spans="1:3" x14ac:dyDescent="0.35">
      <c r="A247" s="17">
        <v>111110</v>
      </c>
      <c r="B247" s="17" t="s">
        <v>1089</v>
      </c>
      <c r="C247" s="17" t="s">
        <v>1090</v>
      </c>
    </row>
    <row r="248" spans="1:3" x14ac:dyDescent="0.35">
      <c r="A248" s="17">
        <v>111120</v>
      </c>
      <c r="B248" s="17" t="s">
        <v>1089</v>
      </c>
      <c r="C248" s="17" t="s">
        <v>1090</v>
      </c>
    </row>
    <row r="249" spans="1:3" x14ac:dyDescent="0.35">
      <c r="A249" s="17">
        <v>111130</v>
      </c>
      <c r="B249" s="17" t="s">
        <v>1089</v>
      </c>
      <c r="C249" s="17" t="s">
        <v>1090</v>
      </c>
    </row>
    <row r="250" spans="1:3" x14ac:dyDescent="0.35">
      <c r="A250" s="17">
        <v>111150</v>
      </c>
      <c r="B250" s="17" t="s">
        <v>1089</v>
      </c>
      <c r="C250" s="17" t="s">
        <v>1090</v>
      </c>
    </row>
    <row r="251" spans="1:3" x14ac:dyDescent="0.35">
      <c r="A251" s="17">
        <v>111160</v>
      </c>
      <c r="B251" s="17" t="s">
        <v>1089</v>
      </c>
      <c r="C251" s="17" t="s">
        <v>1090</v>
      </c>
    </row>
    <row r="252" spans="1:3" x14ac:dyDescent="0.35">
      <c r="A252" s="17">
        <v>111191</v>
      </c>
      <c r="B252" s="17" t="s">
        <v>1089</v>
      </c>
      <c r="C252" s="17" t="s">
        <v>1090</v>
      </c>
    </row>
    <row r="253" spans="1:3" x14ac:dyDescent="0.35">
      <c r="A253" s="17">
        <v>111199</v>
      </c>
      <c r="B253" s="17" t="s">
        <v>1089</v>
      </c>
      <c r="C253" s="17" t="s">
        <v>1090</v>
      </c>
    </row>
    <row r="254" spans="1:3" x14ac:dyDescent="0.35">
      <c r="A254" s="17">
        <v>111219</v>
      </c>
      <c r="B254" s="17" t="s">
        <v>1089</v>
      </c>
      <c r="C254" s="17" t="s">
        <v>1090</v>
      </c>
    </row>
    <row r="255" spans="1:3" x14ac:dyDescent="0.35">
      <c r="A255" s="17">
        <v>111332</v>
      </c>
      <c r="B255" s="17" t="s">
        <v>1089</v>
      </c>
      <c r="C255" s="17" t="s">
        <v>1090</v>
      </c>
    </row>
    <row r="256" spans="1:3" x14ac:dyDescent="0.35">
      <c r="A256" s="17">
        <v>111334</v>
      </c>
      <c r="B256" s="17" t="s">
        <v>1089</v>
      </c>
      <c r="C256" s="17" t="s">
        <v>1090</v>
      </c>
    </row>
    <row r="257" spans="1:3" x14ac:dyDescent="0.35">
      <c r="A257" s="17">
        <v>111335</v>
      </c>
      <c r="B257" s="17" t="s">
        <v>1089</v>
      </c>
      <c r="C257" s="17" t="s">
        <v>1090</v>
      </c>
    </row>
    <row r="258" spans="1:3" x14ac:dyDescent="0.35">
      <c r="A258" s="17">
        <v>111339</v>
      </c>
      <c r="B258" s="17" t="s">
        <v>1089</v>
      </c>
      <c r="C258" s="17" t="s">
        <v>1090</v>
      </c>
    </row>
    <row r="259" spans="1:3" x14ac:dyDescent="0.35">
      <c r="A259" s="17">
        <v>111411</v>
      </c>
      <c r="B259" s="17" t="s">
        <v>1089</v>
      </c>
      <c r="C259" s="17" t="s">
        <v>1090</v>
      </c>
    </row>
    <row r="260" spans="1:3" x14ac:dyDescent="0.35">
      <c r="A260" s="17">
        <v>111419</v>
      </c>
      <c r="B260" s="17" t="s">
        <v>1089</v>
      </c>
      <c r="C260" s="17" t="s">
        <v>1090</v>
      </c>
    </row>
    <row r="261" spans="1:3" x14ac:dyDescent="0.35">
      <c r="A261" s="17">
        <v>111421</v>
      </c>
      <c r="B261" s="17" t="s">
        <v>1089</v>
      </c>
      <c r="C261" s="17" t="s">
        <v>1090</v>
      </c>
    </row>
    <row r="262" spans="1:3" x14ac:dyDescent="0.35">
      <c r="A262" s="17">
        <v>111422</v>
      </c>
      <c r="B262" s="17" t="s">
        <v>1089</v>
      </c>
      <c r="C262" s="17" t="s">
        <v>1090</v>
      </c>
    </row>
    <row r="263" spans="1:3" x14ac:dyDescent="0.35">
      <c r="A263" s="17">
        <v>111940</v>
      </c>
      <c r="B263" s="17" t="s">
        <v>1089</v>
      </c>
      <c r="C263" s="17" t="s">
        <v>1090</v>
      </c>
    </row>
    <row r="264" spans="1:3" x14ac:dyDescent="0.35">
      <c r="A264" s="17">
        <v>111998</v>
      </c>
      <c r="B264" s="17" t="s">
        <v>1089</v>
      </c>
      <c r="C264" s="17" t="s">
        <v>1090</v>
      </c>
    </row>
    <row r="265" spans="1:3" x14ac:dyDescent="0.35">
      <c r="A265" s="17">
        <v>112112</v>
      </c>
      <c r="B265" s="17" t="s">
        <v>1089</v>
      </c>
      <c r="C265" s="17" t="s">
        <v>1090</v>
      </c>
    </row>
    <row r="266" spans="1:3" x14ac:dyDescent="0.35">
      <c r="A266" s="17">
        <v>112120</v>
      </c>
      <c r="B266" s="17" t="s">
        <v>1089</v>
      </c>
      <c r="C266" s="17" t="s">
        <v>1090</v>
      </c>
    </row>
    <row r="267" spans="1:3" x14ac:dyDescent="0.35">
      <c r="A267" s="17">
        <v>112130</v>
      </c>
      <c r="B267" s="17" t="s">
        <v>1089</v>
      </c>
      <c r="C267" s="17" t="s">
        <v>1090</v>
      </c>
    </row>
    <row r="268" spans="1:3" x14ac:dyDescent="0.35">
      <c r="A268" s="17">
        <v>112210</v>
      </c>
      <c r="B268" s="17" t="s">
        <v>1089</v>
      </c>
      <c r="C268" s="17" t="s">
        <v>1090</v>
      </c>
    </row>
    <row r="269" spans="1:3" x14ac:dyDescent="0.35">
      <c r="A269" s="17">
        <v>112310</v>
      </c>
      <c r="B269" s="17" t="s">
        <v>1089</v>
      </c>
      <c r="C269" s="17" t="s">
        <v>1090</v>
      </c>
    </row>
    <row r="270" spans="1:3" x14ac:dyDescent="0.35">
      <c r="A270" s="17">
        <v>112390</v>
      </c>
      <c r="B270" s="17" t="s">
        <v>1089</v>
      </c>
      <c r="C270" s="17" t="s">
        <v>1090</v>
      </c>
    </row>
    <row r="271" spans="1:3" x14ac:dyDescent="0.35">
      <c r="A271" s="17">
        <v>112511</v>
      </c>
      <c r="B271" s="17" t="s">
        <v>1089</v>
      </c>
      <c r="C271" s="17" t="s">
        <v>1090</v>
      </c>
    </row>
    <row r="272" spans="1:3" x14ac:dyDescent="0.35">
      <c r="A272" s="17">
        <v>112910</v>
      </c>
      <c r="B272" s="17" t="s">
        <v>1089</v>
      </c>
      <c r="C272" s="17" t="s">
        <v>1090</v>
      </c>
    </row>
    <row r="273" spans="1:3" x14ac:dyDescent="0.35">
      <c r="A273" s="17">
        <v>112920</v>
      </c>
      <c r="B273" s="17" t="s">
        <v>1089</v>
      </c>
      <c r="C273" s="17" t="s">
        <v>1090</v>
      </c>
    </row>
    <row r="274" spans="1:3" x14ac:dyDescent="0.35">
      <c r="A274" s="17">
        <v>112990</v>
      </c>
      <c r="B274" s="17" t="s">
        <v>1089</v>
      </c>
      <c r="C274" s="17" t="s">
        <v>1090</v>
      </c>
    </row>
    <row r="275" spans="1:3" x14ac:dyDescent="0.35">
      <c r="A275" s="17">
        <v>113310</v>
      </c>
      <c r="B275" s="17" t="s">
        <v>1089</v>
      </c>
      <c r="C275" s="17" t="s">
        <v>1090</v>
      </c>
    </row>
    <row r="276" spans="1:3" x14ac:dyDescent="0.35">
      <c r="A276" s="17">
        <v>114111</v>
      </c>
      <c r="B276" s="17" t="s">
        <v>1089</v>
      </c>
      <c r="C276" s="17" t="s">
        <v>1090</v>
      </c>
    </row>
    <row r="277" spans="1:3" x14ac:dyDescent="0.35">
      <c r="A277" s="17">
        <v>114112</v>
      </c>
      <c r="B277" s="17" t="s">
        <v>1089</v>
      </c>
      <c r="C277" s="17" t="s">
        <v>1090</v>
      </c>
    </row>
    <row r="278" spans="1:3" x14ac:dyDescent="0.35">
      <c r="A278" s="17">
        <v>115111</v>
      </c>
      <c r="B278" s="17" t="s">
        <v>1089</v>
      </c>
      <c r="C278" s="17" t="s">
        <v>1090</v>
      </c>
    </row>
    <row r="279" spans="1:3" x14ac:dyDescent="0.35">
      <c r="A279" s="17">
        <v>115112</v>
      </c>
      <c r="B279" s="17" t="s">
        <v>1089</v>
      </c>
      <c r="C279" s="17" t="s">
        <v>1090</v>
      </c>
    </row>
    <row r="280" spans="1:3" x14ac:dyDescent="0.35">
      <c r="A280" s="17">
        <v>115113</v>
      </c>
      <c r="B280" s="17" t="s">
        <v>1089</v>
      </c>
      <c r="C280" s="17" t="s">
        <v>1090</v>
      </c>
    </row>
    <row r="281" spans="1:3" x14ac:dyDescent="0.35">
      <c r="A281" s="17">
        <v>115114</v>
      </c>
      <c r="B281" s="17" t="s">
        <v>1089</v>
      </c>
      <c r="C281" s="17" t="s">
        <v>1090</v>
      </c>
    </row>
    <row r="282" spans="1:3" x14ac:dyDescent="0.35">
      <c r="A282" s="17">
        <v>115210</v>
      </c>
      <c r="B282" s="17" t="s">
        <v>1089</v>
      </c>
      <c r="C282" s="17" t="s">
        <v>1090</v>
      </c>
    </row>
    <row r="283" spans="1:3" x14ac:dyDescent="0.35">
      <c r="A283" s="17">
        <v>115310</v>
      </c>
      <c r="B283" s="17" t="s">
        <v>1089</v>
      </c>
      <c r="C283" s="17" t="s">
        <v>1090</v>
      </c>
    </row>
    <row r="284" spans="1:3" x14ac:dyDescent="0.35">
      <c r="A284" s="17">
        <v>211120</v>
      </c>
      <c r="B284" s="17" t="s">
        <v>1091</v>
      </c>
      <c r="C284" s="17" t="s">
        <v>1092</v>
      </c>
    </row>
    <row r="285" spans="1:3" x14ac:dyDescent="0.35">
      <c r="A285" s="17">
        <v>211130</v>
      </c>
      <c r="B285" s="17" t="s">
        <v>1091</v>
      </c>
      <c r="C285" s="17" t="s">
        <v>1092</v>
      </c>
    </row>
    <row r="286" spans="1:3" x14ac:dyDescent="0.35">
      <c r="A286" s="17">
        <v>212111</v>
      </c>
      <c r="B286" s="17" t="s">
        <v>1093</v>
      </c>
      <c r="C286" s="17" t="s">
        <v>1094</v>
      </c>
    </row>
    <row r="287" spans="1:3" x14ac:dyDescent="0.35">
      <c r="A287" s="17">
        <v>212112</v>
      </c>
      <c r="B287" s="17" t="s">
        <v>1093</v>
      </c>
      <c r="C287" s="17" t="s">
        <v>1094</v>
      </c>
    </row>
    <row r="288" spans="1:3" x14ac:dyDescent="0.35">
      <c r="A288" s="17">
        <v>212210</v>
      </c>
      <c r="B288" s="17" t="s">
        <v>1093</v>
      </c>
      <c r="C288" s="17" t="s">
        <v>1094</v>
      </c>
    </row>
    <row r="289" spans="1:3" x14ac:dyDescent="0.35">
      <c r="A289" s="17">
        <v>212221</v>
      </c>
      <c r="B289" s="17" t="s">
        <v>1093</v>
      </c>
      <c r="C289" s="17" t="s">
        <v>1094</v>
      </c>
    </row>
    <row r="290" spans="1:3" x14ac:dyDescent="0.35">
      <c r="A290" s="17">
        <v>212230</v>
      </c>
      <c r="B290" s="17" t="s">
        <v>1093</v>
      </c>
      <c r="C290" s="17" t="s">
        <v>1094</v>
      </c>
    </row>
    <row r="291" spans="1:3" x14ac:dyDescent="0.35">
      <c r="A291" s="17">
        <v>212291</v>
      </c>
      <c r="B291" s="17" t="s">
        <v>1093</v>
      </c>
      <c r="C291" s="17" t="s">
        <v>1094</v>
      </c>
    </row>
    <row r="292" spans="1:3" x14ac:dyDescent="0.35">
      <c r="A292" s="17">
        <v>212299</v>
      </c>
      <c r="B292" s="17" t="s">
        <v>1093</v>
      </c>
      <c r="C292" s="17" t="s">
        <v>1094</v>
      </c>
    </row>
    <row r="293" spans="1:3" x14ac:dyDescent="0.35">
      <c r="A293" s="17">
        <v>212311</v>
      </c>
      <c r="B293" s="17" t="s">
        <v>1093</v>
      </c>
      <c r="C293" s="17" t="s">
        <v>1094</v>
      </c>
    </row>
    <row r="294" spans="1:3" x14ac:dyDescent="0.35">
      <c r="A294" s="17">
        <v>212312</v>
      </c>
      <c r="B294" s="17" t="s">
        <v>1093</v>
      </c>
      <c r="C294" s="17" t="s">
        <v>1094</v>
      </c>
    </row>
    <row r="295" spans="1:3" x14ac:dyDescent="0.35">
      <c r="A295" s="17">
        <v>212313</v>
      </c>
      <c r="B295" s="17" t="s">
        <v>1093</v>
      </c>
      <c r="C295" s="17" t="s">
        <v>1094</v>
      </c>
    </row>
    <row r="296" spans="1:3" x14ac:dyDescent="0.35">
      <c r="A296" s="17">
        <v>212319</v>
      </c>
      <c r="B296" s="17" t="s">
        <v>1093</v>
      </c>
      <c r="C296" s="17" t="s">
        <v>1094</v>
      </c>
    </row>
    <row r="297" spans="1:3" x14ac:dyDescent="0.35">
      <c r="A297" s="17">
        <v>212321</v>
      </c>
      <c r="B297" s="17" t="s">
        <v>1093</v>
      </c>
      <c r="C297" s="17" t="s">
        <v>1094</v>
      </c>
    </row>
    <row r="298" spans="1:3" x14ac:dyDescent="0.35">
      <c r="A298" s="17">
        <v>212322</v>
      </c>
      <c r="B298" s="17" t="s">
        <v>1093</v>
      </c>
      <c r="C298" s="17" t="s">
        <v>1094</v>
      </c>
    </row>
    <row r="299" spans="1:3" x14ac:dyDescent="0.35">
      <c r="A299" s="17">
        <v>212324</v>
      </c>
      <c r="B299" s="17" t="s">
        <v>1093</v>
      </c>
      <c r="C299" s="17" t="s">
        <v>1094</v>
      </c>
    </row>
    <row r="300" spans="1:3" x14ac:dyDescent="0.35">
      <c r="A300" s="17">
        <v>212325</v>
      </c>
      <c r="B300" s="17" t="s">
        <v>1093</v>
      </c>
      <c r="C300" s="17" t="s">
        <v>1094</v>
      </c>
    </row>
    <row r="301" spans="1:3" x14ac:dyDescent="0.35">
      <c r="A301" s="17">
        <v>212391</v>
      </c>
      <c r="B301" s="17" t="s">
        <v>1093</v>
      </c>
      <c r="C301" s="17" t="s">
        <v>1094</v>
      </c>
    </row>
    <row r="302" spans="1:3" x14ac:dyDescent="0.35">
      <c r="A302" s="17">
        <v>212393</v>
      </c>
      <c r="B302" s="17" t="s">
        <v>1093</v>
      </c>
      <c r="C302" s="17" t="s">
        <v>1094</v>
      </c>
    </row>
    <row r="303" spans="1:3" x14ac:dyDescent="0.35">
      <c r="A303" s="17">
        <v>212399</v>
      </c>
      <c r="B303" s="17" t="s">
        <v>1093</v>
      </c>
      <c r="C303" s="17" t="s">
        <v>1094</v>
      </c>
    </row>
    <row r="304" spans="1:3" x14ac:dyDescent="0.35">
      <c r="A304" s="17">
        <v>213111</v>
      </c>
      <c r="B304" s="17" t="s">
        <v>1091</v>
      </c>
      <c r="C304" s="17" t="s">
        <v>1092</v>
      </c>
    </row>
    <row r="305" spans="1:3" x14ac:dyDescent="0.35">
      <c r="A305" s="17">
        <v>213112</v>
      </c>
      <c r="B305" s="17" t="s">
        <v>1091</v>
      </c>
      <c r="C305" s="17" t="s">
        <v>1092</v>
      </c>
    </row>
    <row r="306" spans="1:3" x14ac:dyDescent="0.35">
      <c r="A306" s="17">
        <v>213113</v>
      </c>
      <c r="B306" s="17" t="s">
        <v>1091</v>
      </c>
      <c r="C306" s="17" t="s">
        <v>1092</v>
      </c>
    </row>
    <row r="307" spans="1:3" x14ac:dyDescent="0.35">
      <c r="A307" s="17">
        <v>213114</v>
      </c>
      <c r="B307" s="17" t="s">
        <v>1091</v>
      </c>
      <c r="C307" s="17" t="s">
        <v>1092</v>
      </c>
    </row>
    <row r="308" spans="1:3" x14ac:dyDescent="0.35">
      <c r="A308" s="17">
        <v>213115</v>
      </c>
      <c r="B308" s="17" t="s">
        <v>1091</v>
      </c>
      <c r="C308" s="17" t="s">
        <v>1092</v>
      </c>
    </row>
    <row r="309" spans="1:3" x14ac:dyDescent="0.35">
      <c r="A309" s="17">
        <v>221112</v>
      </c>
      <c r="B309" s="17" t="s">
        <v>1095</v>
      </c>
      <c r="C309" s="17" t="s">
        <v>1096</v>
      </c>
    </row>
    <row r="310" spans="1:3" x14ac:dyDescent="0.35">
      <c r="A310" s="17">
        <v>221113</v>
      </c>
      <c r="B310" s="17" t="s">
        <v>1095</v>
      </c>
      <c r="C310" s="17" t="s">
        <v>1096</v>
      </c>
    </row>
    <row r="311" spans="1:3" x14ac:dyDescent="0.35">
      <c r="A311" s="17">
        <v>221114</v>
      </c>
      <c r="B311" s="17" t="s">
        <v>1095</v>
      </c>
      <c r="C311" s="17" t="s">
        <v>1096</v>
      </c>
    </row>
    <row r="312" spans="1:3" x14ac:dyDescent="0.35">
      <c r="A312" s="17">
        <v>221115</v>
      </c>
      <c r="B312" s="17" t="s">
        <v>1095</v>
      </c>
      <c r="C312" s="17" t="s">
        <v>1096</v>
      </c>
    </row>
    <row r="313" spans="1:3" x14ac:dyDescent="0.35">
      <c r="A313" s="17">
        <v>221116</v>
      </c>
      <c r="B313" s="17" t="s">
        <v>1095</v>
      </c>
      <c r="C313" s="17" t="s">
        <v>1096</v>
      </c>
    </row>
    <row r="314" spans="1:3" x14ac:dyDescent="0.35">
      <c r="A314" s="17">
        <v>221117</v>
      </c>
      <c r="B314" s="17" t="s">
        <v>1095</v>
      </c>
      <c r="C314" s="17" t="s">
        <v>1096</v>
      </c>
    </row>
    <row r="315" spans="1:3" x14ac:dyDescent="0.35">
      <c r="A315" s="17">
        <v>221118</v>
      </c>
      <c r="B315" s="17" t="s">
        <v>1095</v>
      </c>
      <c r="C315" s="17" t="s">
        <v>1096</v>
      </c>
    </row>
    <row r="316" spans="1:3" x14ac:dyDescent="0.35">
      <c r="A316" s="17">
        <v>221121</v>
      </c>
      <c r="B316" s="17" t="s">
        <v>1095</v>
      </c>
      <c r="C316" s="17" t="s">
        <v>1096</v>
      </c>
    </row>
    <row r="317" spans="1:3" x14ac:dyDescent="0.35">
      <c r="A317" s="17">
        <v>221122</v>
      </c>
      <c r="B317" s="17" t="s">
        <v>1095</v>
      </c>
      <c r="C317" s="17" t="s">
        <v>1096</v>
      </c>
    </row>
    <row r="318" spans="1:3" x14ac:dyDescent="0.35">
      <c r="A318" s="17">
        <v>221210</v>
      </c>
      <c r="B318" s="17" t="s">
        <v>1095</v>
      </c>
      <c r="C318" s="17" t="s">
        <v>1096</v>
      </c>
    </row>
    <row r="319" spans="1:3" x14ac:dyDescent="0.35">
      <c r="A319" s="17">
        <v>221310</v>
      </c>
      <c r="B319" s="17" t="s">
        <v>1095</v>
      </c>
      <c r="C319" s="17" t="s">
        <v>1096</v>
      </c>
    </row>
    <row r="320" spans="1:3" x14ac:dyDescent="0.35">
      <c r="A320" s="17">
        <v>221320</v>
      </c>
      <c r="B320" s="17" t="s">
        <v>1095</v>
      </c>
      <c r="C320" s="17" t="s">
        <v>1096</v>
      </c>
    </row>
    <row r="321" spans="1:3" x14ac:dyDescent="0.35">
      <c r="A321" s="17">
        <v>221330</v>
      </c>
      <c r="B321" s="17" t="s">
        <v>1095</v>
      </c>
      <c r="C321" s="17" t="s">
        <v>1096</v>
      </c>
    </row>
    <row r="322" spans="1:3" x14ac:dyDescent="0.35">
      <c r="A322" s="17">
        <v>236115</v>
      </c>
      <c r="B322" s="17" t="s">
        <v>1097</v>
      </c>
      <c r="C322" s="17" t="s">
        <v>1098</v>
      </c>
    </row>
    <row r="323" spans="1:3" x14ac:dyDescent="0.35">
      <c r="A323" s="17">
        <v>236116</v>
      </c>
      <c r="B323" s="17" t="s">
        <v>1097</v>
      </c>
      <c r="C323" s="17" t="s">
        <v>1098</v>
      </c>
    </row>
    <row r="324" spans="1:3" x14ac:dyDescent="0.35">
      <c r="A324" s="17">
        <v>236117</v>
      </c>
      <c r="B324" s="17" t="s">
        <v>1097</v>
      </c>
      <c r="C324" s="17" t="s">
        <v>1098</v>
      </c>
    </row>
    <row r="325" spans="1:3" x14ac:dyDescent="0.35">
      <c r="A325" s="17">
        <v>236118</v>
      </c>
      <c r="B325" s="17" t="s">
        <v>1097</v>
      </c>
      <c r="C325" s="17" t="s">
        <v>1098</v>
      </c>
    </row>
    <row r="326" spans="1:3" x14ac:dyDescent="0.35">
      <c r="A326" s="17">
        <v>236210</v>
      </c>
      <c r="B326" s="17" t="s">
        <v>1097</v>
      </c>
      <c r="C326" s="17" t="s">
        <v>1098</v>
      </c>
    </row>
    <row r="327" spans="1:3" x14ac:dyDescent="0.35">
      <c r="A327" s="17">
        <v>236220</v>
      </c>
      <c r="B327" s="17" t="s">
        <v>1097</v>
      </c>
      <c r="C327" s="17" t="s">
        <v>1098</v>
      </c>
    </row>
    <row r="328" spans="1:3" x14ac:dyDescent="0.35">
      <c r="A328" s="17">
        <v>237110</v>
      </c>
      <c r="B328" s="17" t="s">
        <v>1097</v>
      </c>
      <c r="C328" s="17" t="s">
        <v>1098</v>
      </c>
    </row>
    <row r="329" spans="1:3" x14ac:dyDescent="0.35">
      <c r="A329" s="17">
        <v>237120</v>
      </c>
      <c r="B329" s="17" t="s">
        <v>1097</v>
      </c>
      <c r="C329" s="17" t="s">
        <v>1098</v>
      </c>
    </row>
    <row r="330" spans="1:3" x14ac:dyDescent="0.35">
      <c r="A330" s="17">
        <v>237130</v>
      </c>
      <c r="B330" s="17" t="s">
        <v>1097</v>
      </c>
      <c r="C330" s="17" t="s">
        <v>1098</v>
      </c>
    </row>
    <row r="331" spans="1:3" x14ac:dyDescent="0.35">
      <c r="A331" s="17">
        <v>237210</v>
      </c>
      <c r="B331" s="17" t="s">
        <v>1097</v>
      </c>
      <c r="C331" s="17" t="s">
        <v>1098</v>
      </c>
    </row>
    <row r="332" spans="1:3" x14ac:dyDescent="0.35">
      <c r="A332" s="17">
        <v>237310</v>
      </c>
      <c r="B332" s="17" t="s">
        <v>1097</v>
      </c>
      <c r="C332" s="17" t="s">
        <v>1098</v>
      </c>
    </row>
    <row r="333" spans="1:3" x14ac:dyDescent="0.35">
      <c r="A333" s="17">
        <v>237990</v>
      </c>
      <c r="B333" s="17" t="s">
        <v>1097</v>
      </c>
      <c r="C333" s="17" t="s">
        <v>1098</v>
      </c>
    </row>
    <row r="334" spans="1:3" x14ac:dyDescent="0.35">
      <c r="A334" s="17">
        <v>238110</v>
      </c>
      <c r="B334" s="17" t="s">
        <v>1097</v>
      </c>
      <c r="C334" s="17" t="s">
        <v>1098</v>
      </c>
    </row>
    <row r="335" spans="1:3" x14ac:dyDescent="0.35">
      <c r="A335" s="17">
        <v>238120</v>
      </c>
      <c r="B335" s="17" t="s">
        <v>1097</v>
      </c>
      <c r="C335" s="17" t="s">
        <v>1098</v>
      </c>
    </row>
    <row r="336" spans="1:3" x14ac:dyDescent="0.35">
      <c r="A336" s="17">
        <v>238140</v>
      </c>
      <c r="B336" s="17" t="s">
        <v>1097</v>
      </c>
      <c r="C336" s="17" t="s">
        <v>1098</v>
      </c>
    </row>
    <row r="337" spans="1:3" x14ac:dyDescent="0.35">
      <c r="A337" s="17">
        <v>238160</v>
      </c>
      <c r="B337" s="17" t="s">
        <v>1097</v>
      </c>
      <c r="C337" s="17" t="s">
        <v>1098</v>
      </c>
    </row>
    <row r="338" spans="1:3" x14ac:dyDescent="0.35">
      <c r="A338" s="17">
        <v>238190</v>
      </c>
      <c r="B338" s="17" t="s">
        <v>1097</v>
      </c>
      <c r="C338" s="17" t="s">
        <v>1098</v>
      </c>
    </row>
    <row r="339" spans="1:3" x14ac:dyDescent="0.35">
      <c r="A339" s="17">
        <v>238210</v>
      </c>
      <c r="B339" s="17" t="s">
        <v>1097</v>
      </c>
      <c r="C339" s="17" t="s">
        <v>1098</v>
      </c>
    </row>
    <row r="340" spans="1:3" x14ac:dyDescent="0.35">
      <c r="A340" s="17">
        <v>238220</v>
      </c>
      <c r="B340" s="17" t="s">
        <v>1097</v>
      </c>
      <c r="C340" s="17" t="s">
        <v>1098</v>
      </c>
    </row>
    <row r="341" spans="1:3" x14ac:dyDescent="0.35">
      <c r="A341" s="17">
        <v>238320</v>
      </c>
      <c r="B341" s="17" t="s">
        <v>1097</v>
      </c>
      <c r="C341" s="17" t="s">
        <v>1098</v>
      </c>
    </row>
    <row r="342" spans="1:3" x14ac:dyDescent="0.35">
      <c r="A342" s="17">
        <v>238340</v>
      </c>
      <c r="B342" s="17" t="s">
        <v>1097</v>
      </c>
      <c r="C342" s="17" t="s">
        <v>1098</v>
      </c>
    </row>
    <row r="343" spans="1:3" x14ac:dyDescent="0.35">
      <c r="A343" s="17">
        <v>238910</v>
      </c>
      <c r="B343" s="17" t="s">
        <v>1097</v>
      </c>
      <c r="C343" s="17" t="s">
        <v>1098</v>
      </c>
    </row>
    <row r="344" spans="1:3" x14ac:dyDescent="0.35">
      <c r="A344" s="17">
        <v>238990</v>
      </c>
      <c r="B344" s="17" t="s">
        <v>1097</v>
      </c>
      <c r="C344" s="17" t="s">
        <v>1098</v>
      </c>
    </row>
    <row r="345" spans="1:3" x14ac:dyDescent="0.35">
      <c r="A345" s="17">
        <v>311111</v>
      </c>
      <c r="B345" s="17" t="s">
        <v>1099</v>
      </c>
      <c r="C345" s="17" t="s">
        <v>1100</v>
      </c>
    </row>
    <row r="346" spans="1:3" x14ac:dyDescent="0.35">
      <c r="A346" s="17">
        <v>311119</v>
      </c>
      <c r="B346" s="17" t="s">
        <v>1099</v>
      </c>
      <c r="C346" s="17" t="s">
        <v>1100</v>
      </c>
    </row>
    <row r="347" spans="1:3" x14ac:dyDescent="0.35">
      <c r="A347" s="17">
        <v>311211</v>
      </c>
      <c r="B347" s="17" t="s">
        <v>1099</v>
      </c>
      <c r="C347" s="17" t="s">
        <v>1100</v>
      </c>
    </row>
    <row r="348" spans="1:3" x14ac:dyDescent="0.35">
      <c r="A348" s="17">
        <v>311212</v>
      </c>
      <c r="B348" s="17" t="s">
        <v>1099</v>
      </c>
      <c r="C348" s="17" t="s">
        <v>1100</v>
      </c>
    </row>
    <row r="349" spans="1:3" x14ac:dyDescent="0.35">
      <c r="A349" s="17">
        <v>311213</v>
      </c>
      <c r="B349" s="17" t="s">
        <v>1099</v>
      </c>
      <c r="C349" s="17" t="s">
        <v>1100</v>
      </c>
    </row>
    <row r="350" spans="1:3" x14ac:dyDescent="0.35">
      <c r="A350" s="17">
        <v>311221</v>
      </c>
      <c r="B350" s="17" t="s">
        <v>1099</v>
      </c>
      <c r="C350" s="17" t="s">
        <v>1100</v>
      </c>
    </row>
    <row r="351" spans="1:3" x14ac:dyDescent="0.35">
      <c r="A351" s="17">
        <v>311224</v>
      </c>
      <c r="B351" s="17" t="s">
        <v>1099</v>
      </c>
      <c r="C351" s="17" t="s">
        <v>1100</v>
      </c>
    </row>
    <row r="352" spans="1:3" x14ac:dyDescent="0.35">
      <c r="A352" s="17">
        <v>311225</v>
      </c>
      <c r="B352" s="17" t="s">
        <v>1099</v>
      </c>
      <c r="C352" s="17" t="s">
        <v>1100</v>
      </c>
    </row>
    <row r="353" spans="1:3" x14ac:dyDescent="0.35">
      <c r="A353" s="17">
        <v>311230</v>
      </c>
      <c r="B353" s="17" t="s">
        <v>1099</v>
      </c>
      <c r="C353" s="17" t="s">
        <v>1100</v>
      </c>
    </row>
    <row r="354" spans="1:3" x14ac:dyDescent="0.35">
      <c r="A354" s="17">
        <v>311313</v>
      </c>
      <c r="B354" s="17" t="s">
        <v>1099</v>
      </c>
      <c r="C354" s="17" t="s">
        <v>1100</v>
      </c>
    </row>
    <row r="355" spans="1:3" x14ac:dyDescent="0.35">
      <c r="A355" s="17">
        <v>311314</v>
      </c>
      <c r="B355" s="17" t="s">
        <v>1099</v>
      </c>
      <c r="C355" s="17" t="s">
        <v>1100</v>
      </c>
    </row>
    <row r="356" spans="1:3" x14ac:dyDescent="0.35">
      <c r="A356" s="17">
        <v>311340</v>
      </c>
      <c r="B356" s="17" t="s">
        <v>1099</v>
      </c>
      <c r="C356" s="17" t="s">
        <v>1100</v>
      </c>
    </row>
    <row r="357" spans="1:3" x14ac:dyDescent="0.35">
      <c r="A357" s="17">
        <v>311351</v>
      </c>
      <c r="B357" s="17" t="s">
        <v>1099</v>
      </c>
      <c r="C357" s="17" t="s">
        <v>1100</v>
      </c>
    </row>
    <row r="358" spans="1:3" x14ac:dyDescent="0.35">
      <c r="A358" s="17">
        <v>311352</v>
      </c>
      <c r="B358" s="17" t="s">
        <v>1099</v>
      </c>
      <c r="C358" s="17" t="s">
        <v>1100</v>
      </c>
    </row>
    <row r="359" spans="1:3" x14ac:dyDescent="0.35">
      <c r="A359" s="17">
        <v>311411</v>
      </c>
      <c r="B359" s="17" t="s">
        <v>1099</v>
      </c>
      <c r="C359" s="17" t="s">
        <v>1100</v>
      </c>
    </row>
    <row r="360" spans="1:3" x14ac:dyDescent="0.35">
      <c r="A360" s="17">
        <v>311412</v>
      </c>
      <c r="B360" s="17" t="s">
        <v>1099</v>
      </c>
      <c r="C360" s="17" t="s">
        <v>1100</v>
      </c>
    </row>
    <row r="361" spans="1:3" x14ac:dyDescent="0.35">
      <c r="A361" s="17">
        <v>311421</v>
      </c>
      <c r="B361" s="17" t="s">
        <v>1099</v>
      </c>
      <c r="C361" s="17" t="s">
        <v>1100</v>
      </c>
    </row>
    <row r="362" spans="1:3" x14ac:dyDescent="0.35">
      <c r="A362" s="17">
        <v>311422</v>
      </c>
      <c r="B362" s="17" t="s">
        <v>1099</v>
      </c>
      <c r="C362" s="17" t="s">
        <v>1100</v>
      </c>
    </row>
    <row r="363" spans="1:3" x14ac:dyDescent="0.35">
      <c r="A363" s="17">
        <v>311423</v>
      </c>
      <c r="B363" s="17" t="s">
        <v>1099</v>
      </c>
      <c r="C363" s="17" t="s">
        <v>1100</v>
      </c>
    </row>
    <row r="364" spans="1:3" x14ac:dyDescent="0.35">
      <c r="A364" s="17">
        <v>311511</v>
      </c>
      <c r="B364" s="17" t="s">
        <v>1099</v>
      </c>
      <c r="C364" s="17" t="s">
        <v>1100</v>
      </c>
    </row>
    <row r="365" spans="1:3" x14ac:dyDescent="0.35">
      <c r="A365" s="17">
        <v>311512</v>
      </c>
      <c r="B365" s="17" t="s">
        <v>1099</v>
      </c>
      <c r="C365" s="17" t="s">
        <v>1100</v>
      </c>
    </row>
    <row r="366" spans="1:3" x14ac:dyDescent="0.35">
      <c r="A366" s="17">
        <v>311513</v>
      </c>
      <c r="B366" s="17" t="s">
        <v>1099</v>
      </c>
      <c r="C366" s="17" t="s">
        <v>1100</v>
      </c>
    </row>
    <row r="367" spans="1:3" x14ac:dyDescent="0.35">
      <c r="A367" s="17">
        <v>311514</v>
      </c>
      <c r="B367" s="17" t="s">
        <v>1099</v>
      </c>
      <c r="C367" s="17" t="s">
        <v>1100</v>
      </c>
    </row>
    <row r="368" spans="1:3" x14ac:dyDescent="0.35">
      <c r="A368" s="17">
        <v>311520</v>
      </c>
      <c r="B368" s="17" t="s">
        <v>1099</v>
      </c>
      <c r="C368" s="17" t="s">
        <v>1100</v>
      </c>
    </row>
    <row r="369" spans="1:3" x14ac:dyDescent="0.35">
      <c r="A369" s="17">
        <v>311611</v>
      </c>
      <c r="B369" s="17" t="s">
        <v>1099</v>
      </c>
      <c r="C369" s="17" t="s">
        <v>1100</v>
      </c>
    </row>
    <row r="370" spans="1:3" x14ac:dyDescent="0.35">
      <c r="A370" s="17">
        <v>311612</v>
      </c>
      <c r="B370" s="17" t="s">
        <v>1099</v>
      </c>
      <c r="C370" s="17" t="s">
        <v>1100</v>
      </c>
    </row>
    <row r="371" spans="1:3" x14ac:dyDescent="0.35">
      <c r="A371" s="17">
        <v>311613</v>
      </c>
      <c r="B371" s="17" t="s">
        <v>1099</v>
      </c>
      <c r="C371" s="17" t="s">
        <v>1100</v>
      </c>
    </row>
    <row r="372" spans="1:3" x14ac:dyDescent="0.35">
      <c r="A372" s="17">
        <v>311615</v>
      </c>
      <c r="B372" s="17" t="s">
        <v>1099</v>
      </c>
      <c r="C372" s="17" t="s">
        <v>1100</v>
      </c>
    </row>
    <row r="373" spans="1:3" x14ac:dyDescent="0.35">
      <c r="A373" s="17">
        <v>311710</v>
      </c>
      <c r="B373" s="17" t="s">
        <v>1099</v>
      </c>
      <c r="C373" s="17" t="s">
        <v>1100</v>
      </c>
    </row>
    <row r="374" spans="1:3" x14ac:dyDescent="0.35">
      <c r="A374" s="17">
        <v>311811</v>
      </c>
      <c r="B374" s="17" t="s">
        <v>1099</v>
      </c>
      <c r="C374" s="17" t="s">
        <v>1100</v>
      </c>
    </row>
    <row r="375" spans="1:3" x14ac:dyDescent="0.35">
      <c r="A375" s="17">
        <v>311812</v>
      </c>
      <c r="B375" s="17" t="s">
        <v>1099</v>
      </c>
      <c r="C375" s="17" t="s">
        <v>1100</v>
      </c>
    </row>
    <row r="376" spans="1:3" x14ac:dyDescent="0.35">
      <c r="A376" s="17">
        <v>311813</v>
      </c>
      <c r="B376" s="17" t="s">
        <v>1099</v>
      </c>
      <c r="C376" s="17" t="s">
        <v>1100</v>
      </c>
    </row>
    <row r="377" spans="1:3" x14ac:dyDescent="0.35">
      <c r="A377" s="17">
        <v>311821</v>
      </c>
      <c r="B377" s="17" t="s">
        <v>1099</v>
      </c>
      <c r="C377" s="17" t="s">
        <v>1100</v>
      </c>
    </row>
    <row r="378" spans="1:3" x14ac:dyDescent="0.35">
      <c r="A378" s="17">
        <v>311824</v>
      </c>
      <c r="B378" s="17" t="s">
        <v>1099</v>
      </c>
      <c r="C378" s="17" t="s">
        <v>1100</v>
      </c>
    </row>
    <row r="379" spans="1:3" x14ac:dyDescent="0.35">
      <c r="A379" s="17">
        <v>311830</v>
      </c>
      <c r="B379" s="17" t="s">
        <v>1099</v>
      </c>
      <c r="C379" s="17" t="s">
        <v>1100</v>
      </c>
    </row>
    <row r="380" spans="1:3" x14ac:dyDescent="0.35">
      <c r="A380" s="17">
        <v>311911</v>
      </c>
      <c r="B380" s="17" t="s">
        <v>1099</v>
      </c>
      <c r="C380" s="17" t="s">
        <v>1100</v>
      </c>
    </row>
    <row r="381" spans="1:3" x14ac:dyDescent="0.35">
      <c r="A381" s="17">
        <v>311919</v>
      </c>
      <c r="B381" s="17" t="s">
        <v>1099</v>
      </c>
      <c r="C381" s="17" t="s">
        <v>1100</v>
      </c>
    </row>
    <row r="382" spans="1:3" x14ac:dyDescent="0.35">
      <c r="A382" s="17">
        <v>311920</v>
      </c>
      <c r="B382" s="17" t="s">
        <v>1099</v>
      </c>
      <c r="C382" s="17" t="s">
        <v>1100</v>
      </c>
    </row>
    <row r="383" spans="1:3" x14ac:dyDescent="0.35">
      <c r="A383" s="17">
        <v>311930</v>
      </c>
      <c r="B383" s="17" t="s">
        <v>1099</v>
      </c>
      <c r="C383" s="17" t="s">
        <v>1100</v>
      </c>
    </row>
    <row r="384" spans="1:3" x14ac:dyDescent="0.35">
      <c r="A384" s="17">
        <v>311941</v>
      </c>
      <c r="B384" s="17" t="s">
        <v>1099</v>
      </c>
      <c r="C384" s="17" t="s">
        <v>1100</v>
      </c>
    </row>
    <row r="385" spans="1:3" x14ac:dyDescent="0.35">
      <c r="A385" s="17">
        <v>311942</v>
      </c>
      <c r="B385" s="17" t="s">
        <v>1099</v>
      </c>
      <c r="C385" s="17" t="s">
        <v>1100</v>
      </c>
    </row>
    <row r="386" spans="1:3" x14ac:dyDescent="0.35">
      <c r="A386" s="17">
        <v>311991</v>
      </c>
      <c r="B386" s="17" t="s">
        <v>1099</v>
      </c>
      <c r="C386" s="17" t="s">
        <v>1100</v>
      </c>
    </row>
    <row r="387" spans="1:3" x14ac:dyDescent="0.35">
      <c r="A387" s="17">
        <v>311999</v>
      </c>
      <c r="B387" s="17" t="s">
        <v>1099</v>
      </c>
      <c r="C387" s="17" t="s">
        <v>1100</v>
      </c>
    </row>
    <row r="388" spans="1:3" x14ac:dyDescent="0.35">
      <c r="A388" s="17">
        <v>312111</v>
      </c>
      <c r="B388" s="17" t="s">
        <v>1099</v>
      </c>
      <c r="C388" s="17" t="s">
        <v>1100</v>
      </c>
    </row>
    <row r="389" spans="1:3" x14ac:dyDescent="0.35">
      <c r="A389" s="17">
        <v>312112</v>
      </c>
      <c r="B389" s="17" t="s">
        <v>1099</v>
      </c>
      <c r="C389" s="17" t="s">
        <v>1100</v>
      </c>
    </row>
    <row r="390" spans="1:3" x14ac:dyDescent="0.35">
      <c r="A390" s="17">
        <v>312113</v>
      </c>
      <c r="B390" s="17" t="s">
        <v>1099</v>
      </c>
      <c r="C390" s="17" t="s">
        <v>1100</v>
      </c>
    </row>
    <row r="391" spans="1:3" x14ac:dyDescent="0.35">
      <c r="A391" s="17">
        <v>312120</v>
      </c>
      <c r="B391" s="17" t="s">
        <v>1099</v>
      </c>
      <c r="C391" s="17" t="s">
        <v>1100</v>
      </c>
    </row>
    <row r="392" spans="1:3" x14ac:dyDescent="0.35">
      <c r="A392" s="17">
        <v>312130</v>
      </c>
      <c r="B392" s="17" t="s">
        <v>1099</v>
      </c>
      <c r="C392" s="17" t="s">
        <v>1100</v>
      </c>
    </row>
    <row r="393" spans="1:3" x14ac:dyDescent="0.35">
      <c r="A393" s="17">
        <v>312140</v>
      </c>
      <c r="B393" s="17" t="s">
        <v>1099</v>
      </c>
      <c r="C393" s="17" t="s">
        <v>1100</v>
      </c>
    </row>
    <row r="394" spans="1:3" x14ac:dyDescent="0.35">
      <c r="A394" s="17">
        <v>312230</v>
      </c>
      <c r="B394" s="17" t="s">
        <v>1099</v>
      </c>
      <c r="C394" s="17" t="s">
        <v>1100</v>
      </c>
    </row>
    <row r="395" spans="1:3" x14ac:dyDescent="0.35">
      <c r="A395" s="17">
        <v>313110</v>
      </c>
      <c r="B395" s="17" t="s">
        <v>1101</v>
      </c>
      <c r="C395" s="17" t="s">
        <v>1102</v>
      </c>
    </row>
    <row r="396" spans="1:3" x14ac:dyDescent="0.35">
      <c r="A396" s="17">
        <v>313210</v>
      </c>
      <c r="B396" s="17" t="s">
        <v>1101</v>
      </c>
      <c r="C396" s="17" t="s">
        <v>1102</v>
      </c>
    </row>
    <row r="397" spans="1:3" x14ac:dyDescent="0.35">
      <c r="A397" s="17">
        <v>313220</v>
      </c>
      <c r="B397" s="17" t="s">
        <v>1101</v>
      </c>
      <c r="C397" s="17" t="s">
        <v>1102</v>
      </c>
    </row>
    <row r="398" spans="1:3" x14ac:dyDescent="0.35">
      <c r="A398" s="17">
        <v>313230</v>
      </c>
      <c r="B398" s="17" t="s">
        <v>1101</v>
      </c>
      <c r="C398" s="17" t="s">
        <v>1102</v>
      </c>
    </row>
    <row r="399" spans="1:3" x14ac:dyDescent="0.35">
      <c r="A399" s="17">
        <v>313240</v>
      </c>
      <c r="B399" s="17" t="s">
        <v>1101</v>
      </c>
      <c r="C399" s="17" t="s">
        <v>1102</v>
      </c>
    </row>
    <row r="400" spans="1:3" x14ac:dyDescent="0.35">
      <c r="A400" s="17">
        <v>313310</v>
      </c>
      <c r="B400" s="17" t="s">
        <v>1101</v>
      </c>
      <c r="C400" s="17" t="s">
        <v>1102</v>
      </c>
    </row>
    <row r="401" spans="1:3" x14ac:dyDescent="0.35">
      <c r="A401" s="17">
        <v>313320</v>
      </c>
      <c r="B401" s="17" t="s">
        <v>1101</v>
      </c>
      <c r="C401" s="17" t="s">
        <v>1102</v>
      </c>
    </row>
    <row r="402" spans="1:3" x14ac:dyDescent="0.35">
      <c r="A402" s="17">
        <v>314110</v>
      </c>
      <c r="B402" s="17" t="s">
        <v>1101</v>
      </c>
      <c r="C402" s="17" t="s">
        <v>1102</v>
      </c>
    </row>
    <row r="403" spans="1:3" x14ac:dyDescent="0.35">
      <c r="A403" s="17">
        <v>314120</v>
      </c>
      <c r="B403" s="17" t="s">
        <v>1101</v>
      </c>
      <c r="C403" s="17" t="s">
        <v>1102</v>
      </c>
    </row>
    <row r="404" spans="1:3" x14ac:dyDescent="0.35">
      <c r="A404" s="17">
        <v>314910</v>
      </c>
      <c r="B404" s="17" t="s">
        <v>1101</v>
      </c>
      <c r="C404" s="17" t="s">
        <v>1102</v>
      </c>
    </row>
    <row r="405" spans="1:3" x14ac:dyDescent="0.35">
      <c r="A405" s="17">
        <v>314994</v>
      </c>
      <c r="B405" s="17" t="s">
        <v>1101</v>
      </c>
      <c r="C405" s="17" t="s">
        <v>1102</v>
      </c>
    </row>
    <row r="406" spans="1:3" x14ac:dyDescent="0.35">
      <c r="A406" s="17">
        <v>314999</v>
      </c>
      <c r="B406" s="17" t="s">
        <v>1101</v>
      </c>
      <c r="C406" s="17" t="s">
        <v>1102</v>
      </c>
    </row>
    <row r="407" spans="1:3" x14ac:dyDescent="0.35">
      <c r="A407" s="17">
        <v>315110</v>
      </c>
      <c r="B407" s="17" t="s">
        <v>1101</v>
      </c>
      <c r="C407" s="17" t="s">
        <v>1102</v>
      </c>
    </row>
    <row r="408" spans="1:3" x14ac:dyDescent="0.35">
      <c r="A408" s="17">
        <v>315190</v>
      </c>
      <c r="B408" s="17" t="s">
        <v>1101</v>
      </c>
      <c r="C408" s="17" t="s">
        <v>1102</v>
      </c>
    </row>
    <row r="409" spans="1:3" x14ac:dyDescent="0.35">
      <c r="A409" s="17">
        <v>315210</v>
      </c>
      <c r="B409" s="17" t="s">
        <v>1101</v>
      </c>
      <c r="C409" s="17" t="s">
        <v>1102</v>
      </c>
    </row>
    <row r="410" spans="1:3" x14ac:dyDescent="0.35">
      <c r="A410" s="17">
        <v>315220</v>
      </c>
      <c r="B410" s="17" t="s">
        <v>1101</v>
      </c>
      <c r="C410" s="17" t="s">
        <v>1102</v>
      </c>
    </row>
    <row r="411" spans="1:3" x14ac:dyDescent="0.35">
      <c r="A411" s="17">
        <v>315240</v>
      </c>
      <c r="B411" s="17" t="s">
        <v>1101</v>
      </c>
      <c r="C411" s="17" t="s">
        <v>1102</v>
      </c>
    </row>
    <row r="412" spans="1:3" x14ac:dyDescent="0.35">
      <c r="A412" s="17">
        <v>315280</v>
      </c>
      <c r="B412" s="17" t="s">
        <v>1101</v>
      </c>
      <c r="C412" s="17" t="s">
        <v>1102</v>
      </c>
    </row>
    <row r="413" spans="1:3" x14ac:dyDescent="0.35">
      <c r="A413" s="17">
        <v>315990</v>
      </c>
      <c r="B413" s="17" t="s">
        <v>1101</v>
      </c>
      <c r="C413" s="17" t="s">
        <v>1102</v>
      </c>
    </row>
    <row r="414" spans="1:3" x14ac:dyDescent="0.35">
      <c r="A414" s="17">
        <v>316110</v>
      </c>
      <c r="B414" s="17" t="s">
        <v>1101</v>
      </c>
      <c r="C414" s="17" t="s">
        <v>1102</v>
      </c>
    </row>
    <row r="415" spans="1:3" x14ac:dyDescent="0.35">
      <c r="A415" s="17">
        <v>316210</v>
      </c>
      <c r="B415" s="17" t="s">
        <v>1101</v>
      </c>
      <c r="C415" s="17" t="s">
        <v>1102</v>
      </c>
    </row>
    <row r="416" spans="1:3" x14ac:dyDescent="0.35">
      <c r="A416" s="17">
        <v>321113</v>
      </c>
      <c r="B416" s="17" t="s">
        <v>1103</v>
      </c>
      <c r="C416" s="17" t="s">
        <v>1104</v>
      </c>
    </row>
    <row r="417" spans="1:3" x14ac:dyDescent="0.35">
      <c r="A417" s="17">
        <v>321114</v>
      </c>
      <c r="B417" s="17" t="s">
        <v>1103</v>
      </c>
      <c r="C417" s="17" t="s">
        <v>1104</v>
      </c>
    </row>
    <row r="418" spans="1:3" x14ac:dyDescent="0.35">
      <c r="A418" s="17">
        <v>321211</v>
      </c>
      <c r="B418" s="17" t="s">
        <v>1103</v>
      </c>
      <c r="C418" s="17" t="s">
        <v>1104</v>
      </c>
    </row>
    <row r="419" spans="1:3" x14ac:dyDescent="0.35">
      <c r="A419" s="17">
        <v>321212</v>
      </c>
      <c r="B419" s="17" t="s">
        <v>1103</v>
      </c>
      <c r="C419" s="17" t="s">
        <v>1104</v>
      </c>
    </row>
    <row r="420" spans="1:3" x14ac:dyDescent="0.35">
      <c r="A420" s="17">
        <v>321213</v>
      </c>
      <c r="B420" s="17" t="s">
        <v>1103</v>
      </c>
      <c r="C420" s="17" t="s">
        <v>1104</v>
      </c>
    </row>
    <row r="421" spans="1:3" x14ac:dyDescent="0.35">
      <c r="A421" s="17">
        <v>321214</v>
      </c>
      <c r="B421" s="17" t="s">
        <v>1103</v>
      </c>
      <c r="C421" s="17" t="s">
        <v>1104</v>
      </c>
    </row>
    <row r="422" spans="1:3" x14ac:dyDescent="0.35">
      <c r="A422" s="17">
        <v>321219</v>
      </c>
      <c r="B422" s="17" t="s">
        <v>1103</v>
      </c>
      <c r="C422" s="17" t="s">
        <v>1104</v>
      </c>
    </row>
    <row r="423" spans="1:3" x14ac:dyDescent="0.35">
      <c r="A423" s="17">
        <v>321911</v>
      </c>
      <c r="B423" s="17" t="s">
        <v>1103</v>
      </c>
      <c r="C423" s="17" t="s">
        <v>1104</v>
      </c>
    </row>
    <row r="424" spans="1:3" x14ac:dyDescent="0.35">
      <c r="A424" s="17">
        <v>321912</v>
      </c>
      <c r="B424" s="17" t="s">
        <v>1103</v>
      </c>
      <c r="C424" s="17" t="s">
        <v>1104</v>
      </c>
    </row>
    <row r="425" spans="1:3" x14ac:dyDescent="0.35">
      <c r="A425" s="17">
        <v>321918</v>
      </c>
      <c r="B425" s="17" t="s">
        <v>1103</v>
      </c>
      <c r="C425" s="17" t="s">
        <v>1104</v>
      </c>
    </row>
    <row r="426" spans="1:3" x14ac:dyDescent="0.35">
      <c r="A426" s="17">
        <v>321920</v>
      </c>
      <c r="B426" s="17" t="s">
        <v>1103</v>
      </c>
      <c r="C426" s="17" t="s">
        <v>1104</v>
      </c>
    </row>
    <row r="427" spans="1:3" x14ac:dyDescent="0.35">
      <c r="A427" s="17">
        <v>321991</v>
      </c>
      <c r="B427" s="17" t="s">
        <v>1103</v>
      </c>
      <c r="C427" s="17" t="s">
        <v>1104</v>
      </c>
    </row>
    <row r="428" spans="1:3" x14ac:dyDescent="0.35">
      <c r="A428" s="17">
        <v>321999</v>
      </c>
      <c r="B428" s="17" t="s">
        <v>1103</v>
      </c>
      <c r="C428" s="17" t="s">
        <v>1104</v>
      </c>
    </row>
    <row r="429" spans="1:3" x14ac:dyDescent="0.35">
      <c r="A429" s="17">
        <v>322110</v>
      </c>
      <c r="B429" s="17" t="s">
        <v>1105</v>
      </c>
      <c r="C429" s="17" t="s">
        <v>1106</v>
      </c>
    </row>
    <row r="430" spans="1:3" x14ac:dyDescent="0.35">
      <c r="A430" s="17">
        <v>322121</v>
      </c>
      <c r="B430" s="17" t="s">
        <v>1105</v>
      </c>
      <c r="C430" s="17" t="s">
        <v>1106</v>
      </c>
    </row>
    <row r="431" spans="1:3" x14ac:dyDescent="0.35">
      <c r="A431" s="17">
        <v>322122</v>
      </c>
      <c r="B431" s="17" t="s">
        <v>1105</v>
      </c>
      <c r="C431" s="17" t="s">
        <v>1106</v>
      </c>
    </row>
    <row r="432" spans="1:3" x14ac:dyDescent="0.35">
      <c r="A432" s="17">
        <v>322130</v>
      </c>
      <c r="B432" s="17" t="s">
        <v>1105</v>
      </c>
      <c r="C432" s="17" t="s">
        <v>1106</v>
      </c>
    </row>
    <row r="433" spans="1:3" x14ac:dyDescent="0.35">
      <c r="A433" s="17">
        <v>322211</v>
      </c>
      <c r="B433" s="17" t="s">
        <v>1105</v>
      </c>
      <c r="C433" s="17" t="s">
        <v>1106</v>
      </c>
    </row>
    <row r="434" spans="1:3" x14ac:dyDescent="0.35">
      <c r="A434" s="17">
        <v>322212</v>
      </c>
      <c r="B434" s="17" t="s">
        <v>1105</v>
      </c>
      <c r="C434" s="17" t="s">
        <v>1106</v>
      </c>
    </row>
    <row r="435" spans="1:3" x14ac:dyDescent="0.35">
      <c r="A435" s="17">
        <v>322219</v>
      </c>
      <c r="B435" s="17" t="s">
        <v>1105</v>
      </c>
      <c r="C435" s="17" t="s">
        <v>1106</v>
      </c>
    </row>
    <row r="436" spans="1:3" x14ac:dyDescent="0.35">
      <c r="A436" s="17">
        <v>322220</v>
      </c>
      <c r="B436" s="17" t="s">
        <v>1105</v>
      </c>
      <c r="C436" s="17" t="s">
        <v>1106</v>
      </c>
    </row>
    <row r="437" spans="1:3" x14ac:dyDescent="0.35">
      <c r="A437" s="17">
        <v>322230</v>
      </c>
      <c r="B437" s="17" t="s">
        <v>1105</v>
      </c>
      <c r="C437" s="17" t="s">
        <v>1106</v>
      </c>
    </row>
    <row r="438" spans="1:3" x14ac:dyDescent="0.35">
      <c r="A438" s="17">
        <v>322291</v>
      </c>
      <c r="B438" s="17" t="s">
        <v>1105</v>
      </c>
      <c r="C438" s="17" t="s">
        <v>1106</v>
      </c>
    </row>
    <row r="439" spans="1:3" x14ac:dyDescent="0.35">
      <c r="A439" s="17">
        <v>322299</v>
      </c>
      <c r="B439" s="17" t="s">
        <v>1105</v>
      </c>
      <c r="C439" s="17" t="s">
        <v>1106</v>
      </c>
    </row>
    <row r="440" spans="1:3" x14ac:dyDescent="0.35">
      <c r="A440" s="17">
        <v>323111</v>
      </c>
      <c r="B440" s="17" t="s">
        <v>1107</v>
      </c>
      <c r="C440" s="17" t="s">
        <v>1108</v>
      </c>
    </row>
    <row r="441" spans="1:3" x14ac:dyDescent="0.35">
      <c r="A441" s="17">
        <v>323113</v>
      </c>
      <c r="B441" s="17" t="s">
        <v>1107</v>
      </c>
      <c r="C441" s="17" t="s">
        <v>1108</v>
      </c>
    </row>
    <row r="442" spans="1:3" x14ac:dyDescent="0.35">
      <c r="A442" s="17">
        <v>323117</v>
      </c>
      <c r="B442" s="17" t="s">
        <v>1107</v>
      </c>
      <c r="C442" s="17" t="s">
        <v>1108</v>
      </c>
    </row>
    <row r="443" spans="1:3" x14ac:dyDescent="0.35">
      <c r="A443" s="17">
        <v>323120</v>
      </c>
      <c r="B443" s="17" t="s">
        <v>1107</v>
      </c>
      <c r="C443" s="17" t="s">
        <v>1108</v>
      </c>
    </row>
    <row r="444" spans="1:3" x14ac:dyDescent="0.35">
      <c r="A444" s="17">
        <v>324110</v>
      </c>
      <c r="B444" s="17" t="s">
        <v>1109</v>
      </c>
      <c r="C444" s="17" t="s">
        <v>1110</v>
      </c>
    </row>
    <row r="445" spans="1:3" x14ac:dyDescent="0.35">
      <c r="A445" s="17">
        <v>324121</v>
      </c>
      <c r="B445" s="17" t="s">
        <v>1111</v>
      </c>
      <c r="C445" s="17" t="s">
        <v>1112</v>
      </c>
    </row>
    <row r="446" spans="1:3" x14ac:dyDescent="0.35">
      <c r="A446" s="17">
        <v>324122</v>
      </c>
      <c r="B446" s="17" t="s">
        <v>1111</v>
      </c>
      <c r="C446" s="17" t="s">
        <v>1112</v>
      </c>
    </row>
    <row r="447" spans="1:3" x14ac:dyDescent="0.35">
      <c r="A447" s="17">
        <v>324191</v>
      </c>
      <c r="B447" s="17" t="s">
        <v>1113</v>
      </c>
      <c r="C447" s="17" t="s">
        <v>120</v>
      </c>
    </row>
    <row r="448" spans="1:3" x14ac:dyDescent="0.35">
      <c r="A448" s="17">
        <v>324199</v>
      </c>
      <c r="B448" s="17" t="s">
        <v>1114</v>
      </c>
      <c r="C448" s="17" t="s">
        <v>1115</v>
      </c>
    </row>
    <row r="449" spans="1:3" x14ac:dyDescent="0.35">
      <c r="A449" s="17">
        <v>325110</v>
      </c>
      <c r="B449" s="17" t="s">
        <v>1116</v>
      </c>
      <c r="C449" s="17" t="s">
        <v>1117</v>
      </c>
    </row>
    <row r="450" spans="1:3" x14ac:dyDescent="0.35">
      <c r="A450" s="17">
        <v>325120</v>
      </c>
      <c r="B450" s="17" t="s">
        <v>1118</v>
      </c>
      <c r="C450" s="17" t="s">
        <v>1119</v>
      </c>
    </row>
    <row r="451" spans="1:3" x14ac:dyDescent="0.35">
      <c r="A451" s="17">
        <v>325130</v>
      </c>
      <c r="B451" s="17" t="s">
        <v>1120</v>
      </c>
      <c r="C451" s="17" t="s">
        <v>1121</v>
      </c>
    </row>
    <row r="452" spans="1:3" x14ac:dyDescent="0.35">
      <c r="A452" s="17">
        <v>325180</v>
      </c>
      <c r="B452" s="17" t="s">
        <v>1124</v>
      </c>
      <c r="C452" s="17" t="s">
        <v>1125</v>
      </c>
    </row>
    <row r="453" spans="1:3" x14ac:dyDescent="0.35">
      <c r="A453" s="17">
        <v>325193</v>
      </c>
      <c r="B453" s="17" t="s">
        <v>1128</v>
      </c>
      <c r="C453" s="17" t="s">
        <v>1129</v>
      </c>
    </row>
    <row r="454" spans="1:3" x14ac:dyDescent="0.35">
      <c r="A454" s="17">
        <v>325194</v>
      </c>
      <c r="B454" s="17" t="s">
        <v>1128</v>
      </c>
      <c r="C454" s="17" t="s">
        <v>1129</v>
      </c>
    </row>
    <row r="455" spans="1:3" x14ac:dyDescent="0.35">
      <c r="A455" s="17">
        <v>325199</v>
      </c>
      <c r="B455" s="17" t="s">
        <v>1128</v>
      </c>
      <c r="C455" s="17" t="s">
        <v>1129</v>
      </c>
    </row>
    <row r="456" spans="1:3" x14ac:dyDescent="0.35">
      <c r="A456" s="17">
        <v>325211</v>
      </c>
      <c r="B456" s="17" t="s">
        <v>1130</v>
      </c>
      <c r="C456" s="17" t="s">
        <v>1131</v>
      </c>
    </row>
    <row r="457" spans="1:3" x14ac:dyDescent="0.35">
      <c r="A457" s="17">
        <v>325212</v>
      </c>
      <c r="B457" s="17" t="s">
        <v>1132</v>
      </c>
      <c r="C457" s="17" t="s">
        <v>1133</v>
      </c>
    </row>
    <row r="458" spans="1:3" x14ac:dyDescent="0.35">
      <c r="A458" s="17">
        <v>325220</v>
      </c>
      <c r="B458" s="17" t="s">
        <v>1134</v>
      </c>
      <c r="C458" s="17" t="s">
        <v>1135</v>
      </c>
    </row>
    <row r="459" spans="1:3" x14ac:dyDescent="0.35">
      <c r="A459" s="17">
        <v>325311</v>
      </c>
      <c r="B459" s="17" t="s">
        <v>1136</v>
      </c>
      <c r="C459" s="17" t="s">
        <v>1137</v>
      </c>
    </row>
    <row r="460" spans="1:3" x14ac:dyDescent="0.35">
      <c r="A460" s="17">
        <v>325312</v>
      </c>
      <c r="B460" s="17" t="s">
        <v>1136</v>
      </c>
      <c r="C460" s="17" t="s">
        <v>1137</v>
      </c>
    </row>
    <row r="461" spans="1:3" x14ac:dyDescent="0.35">
      <c r="A461" s="17">
        <v>325314</v>
      </c>
      <c r="B461" s="17" t="s">
        <v>1136</v>
      </c>
      <c r="C461" s="17" t="s">
        <v>1137</v>
      </c>
    </row>
    <row r="462" spans="1:3" x14ac:dyDescent="0.35">
      <c r="A462" s="17">
        <v>325320</v>
      </c>
      <c r="B462" s="17" t="s">
        <v>1136</v>
      </c>
      <c r="C462" s="17" t="s">
        <v>1137</v>
      </c>
    </row>
    <row r="463" spans="1:3" x14ac:dyDescent="0.35">
      <c r="A463" s="17">
        <v>325411</v>
      </c>
      <c r="B463" s="17" t="s">
        <v>1138</v>
      </c>
      <c r="C463" s="17" t="s">
        <v>1139</v>
      </c>
    </row>
    <row r="464" spans="1:3" x14ac:dyDescent="0.35">
      <c r="A464" s="17">
        <v>325412</v>
      </c>
      <c r="B464" s="17" t="s">
        <v>1138</v>
      </c>
      <c r="C464" s="17" t="s">
        <v>1139</v>
      </c>
    </row>
    <row r="465" spans="1:3" x14ac:dyDescent="0.35">
      <c r="A465" s="17">
        <v>325413</v>
      </c>
      <c r="B465" s="17" t="s">
        <v>1138</v>
      </c>
      <c r="C465" s="17" t="s">
        <v>1139</v>
      </c>
    </row>
    <row r="466" spans="1:3" x14ac:dyDescent="0.35">
      <c r="A466" s="17">
        <v>325414</v>
      </c>
      <c r="B466" s="17" t="s">
        <v>1138</v>
      </c>
      <c r="C466" s="17" t="s">
        <v>1139</v>
      </c>
    </row>
    <row r="467" spans="1:3" x14ac:dyDescent="0.35">
      <c r="A467" s="17">
        <v>325510</v>
      </c>
      <c r="B467" s="17" t="s">
        <v>1140</v>
      </c>
      <c r="C467" s="17" t="s">
        <v>1141</v>
      </c>
    </row>
    <row r="468" spans="1:3" x14ac:dyDescent="0.35">
      <c r="A468" s="17">
        <v>325520</v>
      </c>
      <c r="B468" s="17" t="s">
        <v>1142</v>
      </c>
      <c r="C468" s="17" t="s">
        <v>1143</v>
      </c>
    </row>
    <row r="469" spans="1:3" x14ac:dyDescent="0.35">
      <c r="A469" s="17">
        <v>325611</v>
      </c>
      <c r="B469" s="17" t="s">
        <v>1144</v>
      </c>
      <c r="C469" s="17" t="s">
        <v>1145</v>
      </c>
    </row>
    <row r="470" spans="1:3" x14ac:dyDescent="0.35">
      <c r="A470" s="17">
        <v>325612</v>
      </c>
      <c r="B470" s="17" t="s">
        <v>1144</v>
      </c>
      <c r="C470" s="17" t="s">
        <v>1145</v>
      </c>
    </row>
    <row r="471" spans="1:3" x14ac:dyDescent="0.35">
      <c r="A471" s="17">
        <v>325613</v>
      </c>
      <c r="B471" s="17" t="s">
        <v>1144</v>
      </c>
      <c r="C471" s="17" t="s">
        <v>1145</v>
      </c>
    </row>
    <row r="472" spans="1:3" x14ac:dyDescent="0.35">
      <c r="A472" s="17">
        <v>325620</v>
      </c>
      <c r="B472" s="17" t="s">
        <v>1144</v>
      </c>
      <c r="C472" s="17" t="s">
        <v>1145</v>
      </c>
    </row>
    <row r="473" spans="1:3" x14ac:dyDescent="0.35">
      <c r="A473" s="17">
        <v>325910</v>
      </c>
      <c r="B473" s="17" t="s">
        <v>1146</v>
      </c>
      <c r="C473" s="17" t="s">
        <v>1147</v>
      </c>
    </row>
    <row r="474" spans="1:3" x14ac:dyDescent="0.35">
      <c r="A474" s="17">
        <v>325920</v>
      </c>
      <c r="B474" s="17" t="s">
        <v>1148</v>
      </c>
      <c r="C474" s="17" t="s">
        <v>1149</v>
      </c>
    </row>
    <row r="475" spans="1:3" x14ac:dyDescent="0.35">
      <c r="A475" s="17">
        <v>325991</v>
      </c>
      <c r="B475" s="17" t="s">
        <v>1150</v>
      </c>
      <c r="C475" s="17" t="s">
        <v>1151</v>
      </c>
    </row>
    <row r="476" spans="1:3" x14ac:dyDescent="0.35">
      <c r="A476" s="17">
        <v>325992</v>
      </c>
      <c r="B476" s="17" t="s">
        <v>1152</v>
      </c>
      <c r="C476" s="17" t="s">
        <v>1153</v>
      </c>
    </row>
    <row r="477" spans="1:3" x14ac:dyDescent="0.35">
      <c r="A477" s="17">
        <v>325998</v>
      </c>
      <c r="B477" s="17" t="s">
        <v>1154</v>
      </c>
      <c r="C477" s="17" t="s">
        <v>1155</v>
      </c>
    </row>
    <row r="478" spans="1:3" x14ac:dyDescent="0.35">
      <c r="A478" s="17">
        <v>326111</v>
      </c>
      <c r="B478" s="17" t="s">
        <v>1156</v>
      </c>
      <c r="C478" s="17" t="s">
        <v>1157</v>
      </c>
    </row>
    <row r="479" spans="1:3" x14ac:dyDescent="0.35">
      <c r="A479" s="17">
        <v>326112</v>
      </c>
      <c r="B479" s="17" t="s">
        <v>1156</v>
      </c>
      <c r="C479" s="17" t="s">
        <v>1157</v>
      </c>
    </row>
    <row r="480" spans="1:3" x14ac:dyDescent="0.35">
      <c r="A480" s="17">
        <v>326113</v>
      </c>
      <c r="B480" s="17" t="s">
        <v>1156</v>
      </c>
      <c r="C480" s="17" t="s">
        <v>1157</v>
      </c>
    </row>
    <row r="481" spans="1:3" x14ac:dyDescent="0.35">
      <c r="A481" s="17">
        <v>326121</v>
      </c>
      <c r="B481" s="17" t="s">
        <v>1156</v>
      </c>
      <c r="C481" s="17" t="s">
        <v>1157</v>
      </c>
    </row>
    <row r="482" spans="1:3" x14ac:dyDescent="0.35">
      <c r="A482" s="17">
        <v>326122</v>
      </c>
      <c r="B482" s="17" t="s">
        <v>1156</v>
      </c>
      <c r="C482" s="17" t="s">
        <v>1157</v>
      </c>
    </row>
    <row r="483" spans="1:3" x14ac:dyDescent="0.35">
      <c r="A483" s="17">
        <v>326130</v>
      </c>
      <c r="B483" s="17" t="s">
        <v>1156</v>
      </c>
      <c r="C483" s="17" t="s">
        <v>1157</v>
      </c>
    </row>
    <row r="484" spans="1:3" x14ac:dyDescent="0.35">
      <c r="A484" s="17">
        <v>326140</v>
      </c>
      <c r="B484" s="17" t="s">
        <v>1156</v>
      </c>
      <c r="C484" s="17" t="s">
        <v>1157</v>
      </c>
    </row>
    <row r="485" spans="1:3" x14ac:dyDescent="0.35">
      <c r="A485" s="17">
        <v>326150</v>
      </c>
      <c r="B485" s="17" t="s">
        <v>1156</v>
      </c>
      <c r="C485" s="17" t="s">
        <v>1157</v>
      </c>
    </row>
    <row r="486" spans="1:3" x14ac:dyDescent="0.35">
      <c r="A486" s="17">
        <v>326160</v>
      </c>
      <c r="B486" s="17" t="s">
        <v>1156</v>
      </c>
      <c r="C486" s="17" t="s">
        <v>1157</v>
      </c>
    </row>
    <row r="487" spans="1:3" x14ac:dyDescent="0.35">
      <c r="A487" s="17">
        <v>326191</v>
      </c>
      <c r="B487" s="17" t="s">
        <v>1156</v>
      </c>
      <c r="C487" s="17" t="s">
        <v>1157</v>
      </c>
    </row>
    <row r="488" spans="1:3" x14ac:dyDescent="0.35">
      <c r="A488" s="17">
        <v>326199</v>
      </c>
      <c r="B488" s="17" t="s">
        <v>1156</v>
      </c>
      <c r="C488" s="17" t="s">
        <v>1157</v>
      </c>
    </row>
    <row r="489" spans="1:3" x14ac:dyDescent="0.35">
      <c r="A489" s="17">
        <v>326211</v>
      </c>
      <c r="B489" s="17" t="s">
        <v>1158</v>
      </c>
      <c r="C489" s="17" t="s">
        <v>1159</v>
      </c>
    </row>
    <row r="490" spans="1:3" x14ac:dyDescent="0.35">
      <c r="A490" s="17">
        <v>326212</v>
      </c>
      <c r="B490" s="17" t="s">
        <v>1158</v>
      </c>
      <c r="C490" s="17" t="s">
        <v>1159</v>
      </c>
    </row>
    <row r="491" spans="1:3" x14ac:dyDescent="0.35">
      <c r="A491" s="17">
        <v>326220</v>
      </c>
      <c r="B491" s="17" t="s">
        <v>1158</v>
      </c>
      <c r="C491" s="17" t="s">
        <v>1159</v>
      </c>
    </row>
    <row r="492" spans="1:3" x14ac:dyDescent="0.35">
      <c r="A492" s="17">
        <v>326291</v>
      </c>
      <c r="B492" s="17" t="s">
        <v>1158</v>
      </c>
      <c r="C492" s="17" t="s">
        <v>1159</v>
      </c>
    </row>
    <row r="493" spans="1:3" x14ac:dyDescent="0.35">
      <c r="A493" s="17">
        <v>326299</v>
      </c>
      <c r="B493" s="17" t="s">
        <v>1158</v>
      </c>
      <c r="C493" s="17" t="s">
        <v>1159</v>
      </c>
    </row>
    <row r="494" spans="1:3" x14ac:dyDescent="0.35">
      <c r="A494" s="17">
        <v>327110</v>
      </c>
      <c r="B494" s="17" t="s">
        <v>1160</v>
      </c>
      <c r="C494" s="17" t="s">
        <v>1190</v>
      </c>
    </row>
    <row r="495" spans="1:3" x14ac:dyDescent="0.35">
      <c r="A495" s="17">
        <v>327120</v>
      </c>
      <c r="B495" s="17" t="s">
        <v>1160</v>
      </c>
      <c r="C495" s="17" t="s">
        <v>1190</v>
      </c>
    </row>
    <row r="496" spans="1:3" x14ac:dyDescent="0.35">
      <c r="A496" s="17">
        <v>327211</v>
      </c>
      <c r="B496" s="17" t="s">
        <v>1160</v>
      </c>
      <c r="C496" s="17" t="s">
        <v>1190</v>
      </c>
    </row>
    <row r="497" spans="1:3" x14ac:dyDescent="0.35">
      <c r="A497" s="17">
        <v>327212</v>
      </c>
      <c r="B497" s="17" t="s">
        <v>1160</v>
      </c>
      <c r="C497" s="17" t="s">
        <v>1190</v>
      </c>
    </row>
    <row r="498" spans="1:3" x14ac:dyDescent="0.35">
      <c r="A498" s="17">
        <v>327213</v>
      </c>
      <c r="B498" s="17" t="s">
        <v>1160</v>
      </c>
      <c r="C498" s="17" t="s">
        <v>1190</v>
      </c>
    </row>
    <row r="499" spans="1:3" x14ac:dyDescent="0.35">
      <c r="A499" s="17">
        <v>327215</v>
      </c>
      <c r="B499" s="17" t="s">
        <v>1160</v>
      </c>
      <c r="C499" s="17" t="s">
        <v>1190</v>
      </c>
    </row>
    <row r="500" spans="1:3" x14ac:dyDescent="0.35">
      <c r="A500" s="17">
        <v>327310</v>
      </c>
      <c r="B500" s="17" t="s">
        <v>1160</v>
      </c>
      <c r="C500" s="17" t="s">
        <v>1190</v>
      </c>
    </row>
    <row r="501" spans="1:3" x14ac:dyDescent="0.35">
      <c r="A501" s="17">
        <v>327320</v>
      </c>
      <c r="B501" s="17" t="s">
        <v>1160</v>
      </c>
      <c r="C501" s="17" t="s">
        <v>1190</v>
      </c>
    </row>
    <row r="502" spans="1:3" x14ac:dyDescent="0.35">
      <c r="A502" s="17">
        <v>327331</v>
      </c>
      <c r="B502" s="17" t="s">
        <v>1160</v>
      </c>
      <c r="C502" s="17" t="s">
        <v>1190</v>
      </c>
    </row>
    <row r="503" spans="1:3" x14ac:dyDescent="0.35">
      <c r="A503" s="17">
        <v>327332</v>
      </c>
      <c r="B503" s="17" t="s">
        <v>1160</v>
      </c>
      <c r="C503" s="17" t="s">
        <v>1190</v>
      </c>
    </row>
    <row r="504" spans="1:3" x14ac:dyDescent="0.35">
      <c r="A504" s="17">
        <v>327390</v>
      </c>
      <c r="B504" s="17" t="s">
        <v>1160</v>
      </c>
      <c r="C504" s="17" t="s">
        <v>1190</v>
      </c>
    </row>
    <row r="505" spans="1:3" x14ac:dyDescent="0.35">
      <c r="A505" s="17">
        <v>327410</v>
      </c>
      <c r="B505" s="17" t="s">
        <v>1160</v>
      </c>
      <c r="C505" s="17" t="s">
        <v>1190</v>
      </c>
    </row>
    <row r="506" spans="1:3" x14ac:dyDescent="0.35">
      <c r="A506" s="17">
        <v>327420</v>
      </c>
      <c r="B506" s="17" t="s">
        <v>1160</v>
      </c>
      <c r="C506" s="17" t="s">
        <v>1190</v>
      </c>
    </row>
    <row r="507" spans="1:3" x14ac:dyDescent="0.35">
      <c r="A507" s="17">
        <v>327910</v>
      </c>
      <c r="B507" s="17" t="s">
        <v>1160</v>
      </c>
      <c r="C507" s="17" t="s">
        <v>1190</v>
      </c>
    </row>
    <row r="508" spans="1:3" x14ac:dyDescent="0.35">
      <c r="A508" s="17">
        <v>327991</v>
      </c>
      <c r="B508" s="17" t="s">
        <v>1160</v>
      </c>
      <c r="C508" s="17" t="s">
        <v>1190</v>
      </c>
    </row>
    <row r="509" spans="1:3" x14ac:dyDescent="0.35">
      <c r="A509" s="17">
        <v>327992</v>
      </c>
      <c r="B509" s="17" t="s">
        <v>1160</v>
      </c>
      <c r="C509" s="17" t="s">
        <v>1190</v>
      </c>
    </row>
    <row r="510" spans="1:3" x14ac:dyDescent="0.35">
      <c r="A510" s="17">
        <v>327993</v>
      </c>
      <c r="B510" s="17" t="s">
        <v>1160</v>
      </c>
      <c r="C510" s="17" t="s">
        <v>1190</v>
      </c>
    </row>
    <row r="511" spans="1:3" x14ac:dyDescent="0.35">
      <c r="A511" s="17">
        <v>327999</v>
      </c>
      <c r="B511" s="17" t="s">
        <v>1160</v>
      </c>
      <c r="C511" s="17" t="s">
        <v>1190</v>
      </c>
    </row>
    <row r="512" spans="1:3" x14ac:dyDescent="0.35">
      <c r="A512" s="17">
        <v>331110</v>
      </c>
      <c r="B512" s="17" t="s">
        <v>1162</v>
      </c>
      <c r="C512" s="17" t="s">
        <v>1163</v>
      </c>
    </row>
    <row r="513" spans="1:3" x14ac:dyDescent="0.35">
      <c r="A513" s="17">
        <v>331210</v>
      </c>
      <c r="B513" s="17" t="s">
        <v>1162</v>
      </c>
      <c r="C513" s="17" t="s">
        <v>1163</v>
      </c>
    </row>
    <row r="514" spans="1:3" x14ac:dyDescent="0.35">
      <c r="A514" s="17">
        <v>331221</v>
      </c>
      <c r="B514" s="17" t="s">
        <v>1162</v>
      </c>
      <c r="C514" s="17" t="s">
        <v>1163</v>
      </c>
    </row>
    <row r="515" spans="1:3" x14ac:dyDescent="0.35">
      <c r="A515" s="17">
        <v>331222</v>
      </c>
      <c r="B515" s="17" t="s">
        <v>1162</v>
      </c>
      <c r="C515" s="17" t="s">
        <v>1163</v>
      </c>
    </row>
    <row r="516" spans="1:3" x14ac:dyDescent="0.35">
      <c r="A516" s="17">
        <v>331313</v>
      </c>
      <c r="B516" s="17" t="s">
        <v>1162</v>
      </c>
      <c r="C516" s="17" t="s">
        <v>1163</v>
      </c>
    </row>
    <row r="517" spans="1:3" x14ac:dyDescent="0.35">
      <c r="A517" s="17">
        <v>331314</v>
      </c>
      <c r="B517" s="17" t="s">
        <v>1162</v>
      </c>
      <c r="C517" s="17" t="s">
        <v>1163</v>
      </c>
    </row>
    <row r="518" spans="1:3" x14ac:dyDescent="0.35">
      <c r="A518" s="17">
        <v>331315</v>
      </c>
      <c r="B518" s="17" t="s">
        <v>1162</v>
      </c>
      <c r="C518" s="17" t="s">
        <v>1163</v>
      </c>
    </row>
    <row r="519" spans="1:3" x14ac:dyDescent="0.35">
      <c r="A519" s="17">
        <v>331318</v>
      </c>
      <c r="B519" s="17" t="s">
        <v>1162</v>
      </c>
      <c r="C519" s="17" t="s">
        <v>1163</v>
      </c>
    </row>
    <row r="520" spans="1:3" x14ac:dyDescent="0.35">
      <c r="A520" s="17">
        <v>331410</v>
      </c>
      <c r="B520" s="17" t="s">
        <v>1162</v>
      </c>
      <c r="C520" s="17" t="s">
        <v>1163</v>
      </c>
    </row>
    <row r="521" spans="1:3" x14ac:dyDescent="0.35">
      <c r="A521" s="17">
        <v>331420</v>
      </c>
      <c r="B521" s="17" t="s">
        <v>1162</v>
      </c>
      <c r="C521" s="17" t="s">
        <v>1163</v>
      </c>
    </row>
    <row r="522" spans="1:3" x14ac:dyDescent="0.35">
      <c r="A522" s="17">
        <v>331491</v>
      </c>
      <c r="B522" s="17" t="s">
        <v>1162</v>
      </c>
      <c r="C522" s="17" t="s">
        <v>1163</v>
      </c>
    </row>
    <row r="523" spans="1:3" x14ac:dyDescent="0.35">
      <c r="A523" s="17">
        <v>331492</v>
      </c>
      <c r="B523" s="17" t="s">
        <v>1162</v>
      </c>
      <c r="C523" s="17" t="s">
        <v>1163</v>
      </c>
    </row>
    <row r="524" spans="1:3" x14ac:dyDescent="0.35">
      <c r="A524" s="17">
        <v>331511</v>
      </c>
      <c r="B524" s="17" t="s">
        <v>1162</v>
      </c>
      <c r="C524" s="17" t="s">
        <v>1163</v>
      </c>
    </row>
    <row r="525" spans="1:3" x14ac:dyDescent="0.35">
      <c r="A525" s="17">
        <v>331512</v>
      </c>
      <c r="B525" s="17" t="s">
        <v>1162</v>
      </c>
      <c r="C525" s="17" t="s">
        <v>1163</v>
      </c>
    </row>
    <row r="526" spans="1:3" x14ac:dyDescent="0.35">
      <c r="A526" s="17">
        <v>331513</v>
      </c>
      <c r="B526" s="17" t="s">
        <v>1162</v>
      </c>
      <c r="C526" s="17" t="s">
        <v>1163</v>
      </c>
    </row>
    <row r="527" spans="1:3" x14ac:dyDescent="0.35">
      <c r="A527" s="17">
        <v>331523</v>
      </c>
      <c r="B527" s="17" t="s">
        <v>1162</v>
      </c>
      <c r="C527" s="17" t="s">
        <v>1163</v>
      </c>
    </row>
    <row r="528" spans="1:3" x14ac:dyDescent="0.35">
      <c r="A528" s="17">
        <v>331524</v>
      </c>
      <c r="B528" s="17" t="s">
        <v>1162</v>
      </c>
      <c r="C528" s="17" t="s">
        <v>1163</v>
      </c>
    </row>
    <row r="529" spans="1:3" x14ac:dyDescent="0.35">
      <c r="A529" s="17">
        <v>331529</v>
      </c>
      <c r="B529" s="17" t="s">
        <v>1162</v>
      </c>
      <c r="C529" s="17" t="s">
        <v>1163</v>
      </c>
    </row>
    <row r="530" spans="1:3" x14ac:dyDescent="0.35">
      <c r="A530" s="17">
        <v>332111</v>
      </c>
      <c r="B530" s="17" t="s">
        <v>1164</v>
      </c>
      <c r="C530" s="17" t="s">
        <v>1165</v>
      </c>
    </row>
    <row r="531" spans="1:3" x14ac:dyDescent="0.35">
      <c r="A531" s="17">
        <v>332112</v>
      </c>
      <c r="B531" s="17" t="s">
        <v>1164</v>
      </c>
      <c r="C531" s="17" t="s">
        <v>1165</v>
      </c>
    </row>
    <row r="532" spans="1:3" x14ac:dyDescent="0.35">
      <c r="A532" s="17">
        <v>332117</v>
      </c>
      <c r="B532" s="17" t="s">
        <v>1164</v>
      </c>
      <c r="C532" s="17" t="s">
        <v>1165</v>
      </c>
    </row>
    <row r="533" spans="1:3" x14ac:dyDescent="0.35">
      <c r="A533" s="17">
        <v>332119</v>
      </c>
      <c r="B533" s="17" t="s">
        <v>1164</v>
      </c>
      <c r="C533" s="17" t="s">
        <v>1165</v>
      </c>
    </row>
    <row r="534" spans="1:3" x14ac:dyDescent="0.35">
      <c r="A534" s="17">
        <v>332215</v>
      </c>
      <c r="B534" s="17" t="s">
        <v>1164</v>
      </c>
      <c r="C534" s="17" t="s">
        <v>1165</v>
      </c>
    </row>
    <row r="535" spans="1:3" x14ac:dyDescent="0.35">
      <c r="A535" s="17">
        <v>332216</v>
      </c>
      <c r="B535" s="17" t="s">
        <v>1164</v>
      </c>
      <c r="C535" s="17" t="s">
        <v>1165</v>
      </c>
    </row>
    <row r="536" spans="1:3" x14ac:dyDescent="0.35">
      <c r="A536" s="17">
        <v>332311</v>
      </c>
      <c r="B536" s="17" t="s">
        <v>1164</v>
      </c>
      <c r="C536" s="17" t="s">
        <v>1165</v>
      </c>
    </row>
    <row r="537" spans="1:3" x14ac:dyDescent="0.35">
      <c r="A537" s="17">
        <v>332312</v>
      </c>
      <c r="B537" s="17" t="s">
        <v>1164</v>
      </c>
      <c r="C537" s="17" t="s">
        <v>1165</v>
      </c>
    </row>
    <row r="538" spans="1:3" x14ac:dyDescent="0.35">
      <c r="A538" s="17">
        <v>332313</v>
      </c>
      <c r="B538" s="17" t="s">
        <v>1164</v>
      </c>
      <c r="C538" s="17" t="s">
        <v>1165</v>
      </c>
    </row>
    <row r="539" spans="1:3" x14ac:dyDescent="0.35">
      <c r="A539" s="17">
        <v>332321</v>
      </c>
      <c r="B539" s="17" t="s">
        <v>1164</v>
      </c>
      <c r="C539" s="17" t="s">
        <v>1165</v>
      </c>
    </row>
    <row r="540" spans="1:3" x14ac:dyDescent="0.35">
      <c r="A540" s="17">
        <v>332322</v>
      </c>
      <c r="B540" s="17" t="s">
        <v>1164</v>
      </c>
      <c r="C540" s="17" t="s">
        <v>1165</v>
      </c>
    </row>
    <row r="541" spans="1:3" x14ac:dyDescent="0.35">
      <c r="A541" s="17">
        <v>332323</v>
      </c>
      <c r="B541" s="17" t="s">
        <v>1164</v>
      </c>
      <c r="C541" s="17" t="s">
        <v>1165</v>
      </c>
    </row>
    <row r="542" spans="1:3" x14ac:dyDescent="0.35">
      <c r="A542" s="17">
        <v>332410</v>
      </c>
      <c r="B542" s="17" t="s">
        <v>1164</v>
      </c>
      <c r="C542" s="17" t="s">
        <v>1165</v>
      </c>
    </row>
    <row r="543" spans="1:3" x14ac:dyDescent="0.35">
      <c r="A543" s="17">
        <v>332420</v>
      </c>
      <c r="B543" s="17" t="s">
        <v>1164</v>
      </c>
      <c r="C543" s="17" t="s">
        <v>1165</v>
      </c>
    </row>
    <row r="544" spans="1:3" x14ac:dyDescent="0.35">
      <c r="A544" s="17">
        <v>332431</v>
      </c>
      <c r="B544" s="17" t="s">
        <v>1164</v>
      </c>
      <c r="C544" s="17" t="s">
        <v>1165</v>
      </c>
    </row>
    <row r="545" spans="1:3" x14ac:dyDescent="0.35">
      <c r="A545" s="17">
        <v>332439</v>
      </c>
      <c r="B545" s="17" t="s">
        <v>1164</v>
      </c>
      <c r="C545" s="17" t="s">
        <v>1165</v>
      </c>
    </row>
    <row r="546" spans="1:3" x14ac:dyDescent="0.35">
      <c r="A546" s="17">
        <v>332510</v>
      </c>
      <c r="B546" s="17" t="s">
        <v>1164</v>
      </c>
      <c r="C546" s="17" t="s">
        <v>1165</v>
      </c>
    </row>
    <row r="547" spans="1:3" x14ac:dyDescent="0.35">
      <c r="A547" s="17">
        <v>332613</v>
      </c>
      <c r="B547" s="17" t="s">
        <v>1164</v>
      </c>
      <c r="C547" s="17" t="s">
        <v>1165</v>
      </c>
    </row>
    <row r="548" spans="1:3" x14ac:dyDescent="0.35">
      <c r="A548" s="17">
        <v>332618</v>
      </c>
      <c r="B548" s="17" t="s">
        <v>1164</v>
      </c>
      <c r="C548" s="17" t="s">
        <v>1165</v>
      </c>
    </row>
    <row r="549" spans="1:3" x14ac:dyDescent="0.35">
      <c r="A549" s="17">
        <v>332710</v>
      </c>
      <c r="B549" s="17" t="s">
        <v>1164</v>
      </c>
      <c r="C549" s="17" t="s">
        <v>1165</v>
      </c>
    </row>
    <row r="550" spans="1:3" x14ac:dyDescent="0.35">
      <c r="A550" s="17">
        <v>332721</v>
      </c>
      <c r="B550" s="17" t="s">
        <v>1164</v>
      </c>
      <c r="C550" s="17" t="s">
        <v>1165</v>
      </c>
    </row>
    <row r="551" spans="1:3" x14ac:dyDescent="0.35">
      <c r="A551" s="17">
        <v>332722</v>
      </c>
      <c r="B551" s="17" t="s">
        <v>1164</v>
      </c>
      <c r="C551" s="17" t="s">
        <v>1165</v>
      </c>
    </row>
    <row r="552" spans="1:3" x14ac:dyDescent="0.35">
      <c r="A552" s="17">
        <v>332811</v>
      </c>
      <c r="B552" s="17" t="s">
        <v>1164</v>
      </c>
      <c r="C552" s="17" t="s">
        <v>1165</v>
      </c>
    </row>
    <row r="553" spans="1:3" x14ac:dyDescent="0.35">
      <c r="A553" s="17">
        <v>332812</v>
      </c>
      <c r="B553" s="17" t="s">
        <v>1164</v>
      </c>
      <c r="C553" s="17" t="s">
        <v>1165</v>
      </c>
    </row>
    <row r="554" spans="1:3" x14ac:dyDescent="0.35">
      <c r="A554" s="17">
        <v>332813</v>
      </c>
      <c r="B554" s="17" t="s">
        <v>1164</v>
      </c>
      <c r="C554" s="17" t="s">
        <v>1165</v>
      </c>
    </row>
    <row r="555" spans="1:3" x14ac:dyDescent="0.35">
      <c r="A555" s="17">
        <v>332911</v>
      </c>
      <c r="B555" s="17" t="s">
        <v>1164</v>
      </c>
      <c r="C555" s="17" t="s">
        <v>1165</v>
      </c>
    </row>
    <row r="556" spans="1:3" x14ac:dyDescent="0.35">
      <c r="A556" s="17">
        <v>332912</v>
      </c>
      <c r="B556" s="17" t="s">
        <v>1164</v>
      </c>
      <c r="C556" s="17" t="s">
        <v>1165</v>
      </c>
    </row>
    <row r="557" spans="1:3" x14ac:dyDescent="0.35">
      <c r="A557" s="17">
        <v>332913</v>
      </c>
      <c r="B557" s="17" t="s">
        <v>1164</v>
      </c>
      <c r="C557" s="17" t="s">
        <v>1165</v>
      </c>
    </row>
    <row r="558" spans="1:3" x14ac:dyDescent="0.35">
      <c r="A558" s="17">
        <v>332919</v>
      </c>
      <c r="B558" s="17" t="s">
        <v>1164</v>
      </c>
      <c r="C558" s="17" t="s">
        <v>1165</v>
      </c>
    </row>
    <row r="559" spans="1:3" x14ac:dyDescent="0.35">
      <c r="A559" s="17">
        <v>332991</v>
      </c>
      <c r="B559" s="17" t="s">
        <v>1164</v>
      </c>
      <c r="C559" s="17" t="s">
        <v>1165</v>
      </c>
    </row>
    <row r="560" spans="1:3" x14ac:dyDescent="0.35">
      <c r="A560" s="17">
        <v>332992</v>
      </c>
      <c r="B560" s="17" t="s">
        <v>1164</v>
      </c>
      <c r="C560" s="17" t="s">
        <v>1165</v>
      </c>
    </row>
    <row r="561" spans="1:3" x14ac:dyDescent="0.35">
      <c r="A561" s="17">
        <v>332993</v>
      </c>
      <c r="B561" s="17" t="s">
        <v>1164</v>
      </c>
      <c r="C561" s="17" t="s">
        <v>1165</v>
      </c>
    </row>
    <row r="562" spans="1:3" x14ac:dyDescent="0.35">
      <c r="A562" s="17">
        <v>332994</v>
      </c>
      <c r="B562" s="17" t="s">
        <v>1164</v>
      </c>
      <c r="C562" s="17" t="s">
        <v>1165</v>
      </c>
    </row>
    <row r="563" spans="1:3" x14ac:dyDescent="0.35">
      <c r="A563" s="17">
        <v>332996</v>
      </c>
      <c r="B563" s="17" t="s">
        <v>1164</v>
      </c>
      <c r="C563" s="17" t="s">
        <v>1165</v>
      </c>
    </row>
    <row r="564" spans="1:3" x14ac:dyDescent="0.35">
      <c r="A564" s="17">
        <v>332999</v>
      </c>
      <c r="B564" s="17" t="s">
        <v>1164</v>
      </c>
      <c r="C564" s="17" t="s">
        <v>1165</v>
      </c>
    </row>
    <row r="565" spans="1:3" x14ac:dyDescent="0.35">
      <c r="A565" s="17">
        <v>333111</v>
      </c>
      <c r="B565" s="17" t="s">
        <v>1166</v>
      </c>
      <c r="C565" s="17" t="s">
        <v>1167</v>
      </c>
    </row>
    <row r="566" spans="1:3" x14ac:dyDescent="0.35">
      <c r="A566" s="17">
        <v>333112</v>
      </c>
      <c r="B566" s="17" t="s">
        <v>1166</v>
      </c>
      <c r="C566" s="17" t="s">
        <v>1167</v>
      </c>
    </row>
    <row r="567" spans="1:3" x14ac:dyDescent="0.35">
      <c r="A567" s="17">
        <v>333120</v>
      </c>
      <c r="B567" s="17" t="s">
        <v>1166</v>
      </c>
      <c r="C567" s="17" t="s">
        <v>1167</v>
      </c>
    </row>
    <row r="568" spans="1:3" x14ac:dyDescent="0.35">
      <c r="A568" s="17">
        <v>333131</v>
      </c>
      <c r="B568" s="17" t="s">
        <v>1166</v>
      </c>
      <c r="C568" s="17" t="s">
        <v>1167</v>
      </c>
    </row>
    <row r="569" spans="1:3" x14ac:dyDescent="0.35">
      <c r="A569" s="17">
        <v>333132</v>
      </c>
      <c r="B569" s="17" t="s">
        <v>1166</v>
      </c>
      <c r="C569" s="17" t="s">
        <v>1167</v>
      </c>
    </row>
    <row r="570" spans="1:3" x14ac:dyDescent="0.35">
      <c r="A570" s="17">
        <v>333241</v>
      </c>
      <c r="B570" s="17" t="s">
        <v>1166</v>
      </c>
      <c r="C570" s="17" t="s">
        <v>1167</v>
      </c>
    </row>
    <row r="571" spans="1:3" x14ac:dyDescent="0.35">
      <c r="A571" s="17">
        <v>333242</v>
      </c>
      <c r="B571" s="17" t="s">
        <v>1166</v>
      </c>
      <c r="C571" s="17" t="s">
        <v>1167</v>
      </c>
    </row>
    <row r="572" spans="1:3" x14ac:dyDescent="0.35">
      <c r="A572" s="17">
        <v>333243</v>
      </c>
      <c r="B572" s="17" t="s">
        <v>1166</v>
      </c>
      <c r="C572" s="17" t="s">
        <v>1167</v>
      </c>
    </row>
    <row r="573" spans="1:3" x14ac:dyDescent="0.35">
      <c r="A573" s="17">
        <v>333244</v>
      </c>
      <c r="B573" s="17" t="s">
        <v>1166</v>
      </c>
      <c r="C573" s="17" t="s">
        <v>1167</v>
      </c>
    </row>
    <row r="574" spans="1:3" x14ac:dyDescent="0.35">
      <c r="A574" s="17">
        <v>333249</v>
      </c>
      <c r="B574" s="17" t="s">
        <v>1166</v>
      </c>
      <c r="C574" s="17" t="s">
        <v>1167</v>
      </c>
    </row>
    <row r="575" spans="1:3" x14ac:dyDescent="0.35">
      <c r="A575" s="17">
        <v>333314</v>
      </c>
      <c r="B575" s="17" t="s">
        <v>1166</v>
      </c>
      <c r="C575" s="17" t="s">
        <v>1167</v>
      </c>
    </row>
    <row r="576" spans="1:3" x14ac:dyDescent="0.35">
      <c r="A576" s="17">
        <v>333316</v>
      </c>
      <c r="B576" s="17" t="s">
        <v>1166</v>
      </c>
      <c r="C576" s="17" t="s">
        <v>1167</v>
      </c>
    </row>
    <row r="577" spans="1:3" x14ac:dyDescent="0.35">
      <c r="A577" s="17">
        <v>333318</v>
      </c>
      <c r="B577" s="17" t="s">
        <v>1166</v>
      </c>
      <c r="C577" s="17" t="s">
        <v>1167</v>
      </c>
    </row>
    <row r="578" spans="1:3" x14ac:dyDescent="0.35">
      <c r="A578" s="17">
        <v>333413</v>
      </c>
      <c r="B578" s="17" t="s">
        <v>1166</v>
      </c>
      <c r="C578" s="17" t="s">
        <v>1167</v>
      </c>
    </row>
    <row r="579" spans="1:3" x14ac:dyDescent="0.35">
      <c r="A579" s="17">
        <v>333414</v>
      </c>
      <c r="B579" s="17" t="s">
        <v>1166</v>
      </c>
      <c r="C579" s="17" t="s">
        <v>1167</v>
      </c>
    </row>
    <row r="580" spans="1:3" x14ac:dyDescent="0.35">
      <c r="A580" s="17">
        <v>333415</v>
      </c>
      <c r="B580" s="17" t="s">
        <v>1166</v>
      </c>
      <c r="C580" s="17" t="s">
        <v>1167</v>
      </c>
    </row>
    <row r="581" spans="1:3" x14ac:dyDescent="0.35">
      <c r="A581" s="17">
        <v>333511</v>
      </c>
      <c r="B581" s="17" t="s">
        <v>1166</v>
      </c>
      <c r="C581" s="17" t="s">
        <v>1167</v>
      </c>
    </row>
    <row r="582" spans="1:3" x14ac:dyDescent="0.35">
      <c r="A582" s="17">
        <v>333514</v>
      </c>
      <c r="B582" s="17" t="s">
        <v>1166</v>
      </c>
      <c r="C582" s="17" t="s">
        <v>1167</v>
      </c>
    </row>
    <row r="583" spans="1:3" x14ac:dyDescent="0.35">
      <c r="A583" s="17">
        <v>333515</v>
      </c>
      <c r="B583" s="17" t="s">
        <v>1166</v>
      </c>
      <c r="C583" s="17" t="s">
        <v>1167</v>
      </c>
    </row>
    <row r="584" spans="1:3" x14ac:dyDescent="0.35">
      <c r="A584" s="17">
        <v>333517</v>
      </c>
      <c r="B584" s="17" t="s">
        <v>1166</v>
      </c>
      <c r="C584" s="17" t="s">
        <v>1167</v>
      </c>
    </row>
    <row r="585" spans="1:3" x14ac:dyDescent="0.35">
      <c r="A585" s="17">
        <v>333519</v>
      </c>
      <c r="B585" s="17" t="s">
        <v>1166</v>
      </c>
      <c r="C585" s="17" t="s">
        <v>1167</v>
      </c>
    </row>
    <row r="586" spans="1:3" x14ac:dyDescent="0.35">
      <c r="A586" s="17">
        <v>333611</v>
      </c>
      <c r="B586" s="17" t="s">
        <v>1166</v>
      </c>
      <c r="C586" s="17" t="s">
        <v>1167</v>
      </c>
    </row>
    <row r="587" spans="1:3" x14ac:dyDescent="0.35">
      <c r="A587" s="17">
        <v>333612</v>
      </c>
      <c r="B587" s="17" t="s">
        <v>1166</v>
      </c>
      <c r="C587" s="17" t="s">
        <v>1167</v>
      </c>
    </row>
    <row r="588" spans="1:3" x14ac:dyDescent="0.35">
      <c r="A588" s="17">
        <v>333613</v>
      </c>
      <c r="B588" s="17" t="s">
        <v>1166</v>
      </c>
      <c r="C588" s="17" t="s">
        <v>1167</v>
      </c>
    </row>
    <row r="589" spans="1:3" x14ac:dyDescent="0.35">
      <c r="A589" s="17">
        <v>333618</v>
      </c>
      <c r="B589" s="17" t="s">
        <v>1166</v>
      </c>
      <c r="C589" s="17" t="s">
        <v>1167</v>
      </c>
    </row>
    <row r="590" spans="1:3" x14ac:dyDescent="0.35">
      <c r="A590" s="17">
        <v>333912</v>
      </c>
      <c r="B590" s="17" t="s">
        <v>1166</v>
      </c>
      <c r="C590" s="17" t="s">
        <v>1167</v>
      </c>
    </row>
    <row r="591" spans="1:3" x14ac:dyDescent="0.35">
      <c r="A591" s="17">
        <v>333914</v>
      </c>
      <c r="B591" s="17" t="s">
        <v>1166</v>
      </c>
      <c r="C591" s="17" t="s">
        <v>1167</v>
      </c>
    </row>
    <row r="592" spans="1:3" x14ac:dyDescent="0.35">
      <c r="A592" s="17">
        <v>333921</v>
      </c>
      <c r="B592" s="17" t="s">
        <v>1166</v>
      </c>
      <c r="C592" s="17" t="s">
        <v>1167</v>
      </c>
    </row>
    <row r="593" spans="1:3" x14ac:dyDescent="0.35">
      <c r="A593" s="17">
        <v>333922</v>
      </c>
      <c r="B593" s="17" t="s">
        <v>1166</v>
      </c>
      <c r="C593" s="17" t="s">
        <v>1167</v>
      </c>
    </row>
    <row r="594" spans="1:3" x14ac:dyDescent="0.35">
      <c r="A594" s="17">
        <v>333923</v>
      </c>
      <c r="B594" s="17" t="s">
        <v>1166</v>
      </c>
      <c r="C594" s="17" t="s">
        <v>1167</v>
      </c>
    </row>
    <row r="595" spans="1:3" x14ac:dyDescent="0.35">
      <c r="A595" s="17">
        <v>333924</v>
      </c>
      <c r="B595" s="17" t="s">
        <v>1166</v>
      </c>
      <c r="C595" s="17" t="s">
        <v>1167</v>
      </c>
    </row>
    <row r="596" spans="1:3" x14ac:dyDescent="0.35">
      <c r="A596" s="17">
        <v>333991</v>
      </c>
      <c r="B596" s="17" t="s">
        <v>1166</v>
      </c>
      <c r="C596" s="17" t="s">
        <v>1167</v>
      </c>
    </row>
    <row r="597" spans="1:3" x14ac:dyDescent="0.35">
      <c r="A597" s="17">
        <v>333992</v>
      </c>
      <c r="B597" s="17" t="s">
        <v>1166</v>
      </c>
      <c r="C597" s="17" t="s">
        <v>1167</v>
      </c>
    </row>
    <row r="598" spans="1:3" x14ac:dyDescent="0.35">
      <c r="A598" s="17">
        <v>333994</v>
      </c>
      <c r="B598" s="17" t="s">
        <v>1166</v>
      </c>
      <c r="C598" s="17" t="s">
        <v>1167</v>
      </c>
    </row>
    <row r="599" spans="1:3" x14ac:dyDescent="0.35">
      <c r="A599" s="17">
        <v>333995</v>
      </c>
      <c r="B599" s="17" t="s">
        <v>1166</v>
      </c>
      <c r="C599" s="17" t="s">
        <v>1167</v>
      </c>
    </row>
    <row r="600" spans="1:3" x14ac:dyDescent="0.35">
      <c r="A600" s="17">
        <v>333996</v>
      </c>
      <c r="B600" s="17" t="s">
        <v>1166</v>
      </c>
      <c r="C600" s="17" t="s">
        <v>1167</v>
      </c>
    </row>
    <row r="601" spans="1:3" x14ac:dyDescent="0.35">
      <c r="A601" s="17">
        <v>333997</v>
      </c>
      <c r="B601" s="17" t="s">
        <v>1166</v>
      </c>
      <c r="C601" s="17" t="s">
        <v>1167</v>
      </c>
    </row>
    <row r="602" spans="1:3" x14ac:dyDescent="0.35">
      <c r="A602" s="17">
        <v>333999</v>
      </c>
      <c r="B602" s="17" t="s">
        <v>1166</v>
      </c>
      <c r="C602" s="17" t="s">
        <v>1167</v>
      </c>
    </row>
    <row r="603" spans="1:3" x14ac:dyDescent="0.35">
      <c r="A603" s="17">
        <v>334111</v>
      </c>
      <c r="B603" s="17" t="s">
        <v>1168</v>
      </c>
      <c r="C603" s="17" t="s">
        <v>1169</v>
      </c>
    </row>
    <row r="604" spans="1:3" x14ac:dyDescent="0.35">
      <c r="A604" s="17">
        <v>334112</v>
      </c>
      <c r="B604" s="17" t="s">
        <v>1168</v>
      </c>
      <c r="C604" s="17" t="s">
        <v>1169</v>
      </c>
    </row>
    <row r="605" spans="1:3" x14ac:dyDescent="0.35">
      <c r="A605" s="17">
        <v>334118</v>
      </c>
      <c r="B605" s="17" t="s">
        <v>1168</v>
      </c>
      <c r="C605" s="17" t="s">
        <v>1169</v>
      </c>
    </row>
    <row r="606" spans="1:3" x14ac:dyDescent="0.35">
      <c r="A606" s="17">
        <v>334210</v>
      </c>
      <c r="B606" s="17" t="s">
        <v>1168</v>
      </c>
      <c r="C606" s="17" t="s">
        <v>1169</v>
      </c>
    </row>
    <row r="607" spans="1:3" x14ac:dyDescent="0.35">
      <c r="A607" s="17">
        <v>334220</v>
      </c>
      <c r="B607" s="17" t="s">
        <v>1168</v>
      </c>
      <c r="C607" s="17" t="s">
        <v>1169</v>
      </c>
    </row>
    <row r="608" spans="1:3" x14ac:dyDescent="0.35">
      <c r="A608" s="17">
        <v>334290</v>
      </c>
      <c r="B608" s="17" t="s">
        <v>1168</v>
      </c>
      <c r="C608" s="17" t="s">
        <v>1169</v>
      </c>
    </row>
    <row r="609" spans="1:3" x14ac:dyDescent="0.35">
      <c r="A609" s="17">
        <v>334310</v>
      </c>
      <c r="B609" s="17" t="s">
        <v>1168</v>
      </c>
      <c r="C609" s="17" t="s">
        <v>1169</v>
      </c>
    </row>
    <row r="610" spans="1:3" x14ac:dyDescent="0.35">
      <c r="A610" s="17">
        <v>334412</v>
      </c>
      <c r="B610" s="17" t="s">
        <v>1168</v>
      </c>
      <c r="C610" s="17" t="s">
        <v>1169</v>
      </c>
    </row>
    <row r="611" spans="1:3" x14ac:dyDescent="0.35">
      <c r="A611" s="17">
        <v>334413</v>
      </c>
      <c r="B611" s="17" t="s">
        <v>1168</v>
      </c>
      <c r="C611" s="17" t="s">
        <v>1169</v>
      </c>
    </row>
    <row r="612" spans="1:3" x14ac:dyDescent="0.35">
      <c r="A612" s="17">
        <v>334416</v>
      </c>
      <c r="B612" s="17" t="s">
        <v>1168</v>
      </c>
      <c r="C612" s="17" t="s">
        <v>1169</v>
      </c>
    </row>
    <row r="613" spans="1:3" x14ac:dyDescent="0.35">
      <c r="A613" s="17">
        <v>334417</v>
      </c>
      <c r="B613" s="17" t="s">
        <v>1168</v>
      </c>
      <c r="C613" s="17" t="s">
        <v>1169</v>
      </c>
    </row>
    <row r="614" spans="1:3" x14ac:dyDescent="0.35">
      <c r="A614" s="17">
        <v>334418</v>
      </c>
      <c r="B614" s="17" t="s">
        <v>1168</v>
      </c>
      <c r="C614" s="17" t="s">
        <v>1169</v>
      </c>
    </row>
    <row r="615" spans="1:3" x14ac:dyDescent="0.35">
      <c r="A615" s="17">
        <v>334419</v>
      </c>
      <c r="B615" s="17" t="s">
        <v>1168</v>
      </c>
      <c r="C615" s="17" t="s">
        <v>1169</v>
      </c>
    </row>
    <row r="616" spans="1:3" x14ac:dyDescent="0.35">
      <c r="A616" s="17">
        <v>334510</v>
      </c>
      <c r="B616" s="17" t="s">
        <v>1168</v>
      </c>
      <c r="C616" s="17" t="s">
        <v>1169</v>
      </c>
    </row>
    <row r="617" spans="1:3" x14ac:dyDescent="0.35">
      <c r="A617" s="17">
        <v>334511</v>
      </c>
      <c r="B617" s="17" t="s">
        <v>1168</v>
      </c>
      <c r="C617" s="17" t="s">
        <v>1169</v>
      </c>
    </row>
    <row r="618" spans="1:3" x14ac:dyDescent="0.35">
      <c r="A618" s="17">
        <v>334512</v>
      </c>
      <c r="B618" s="17" t="s">
        <v>1168</v>
      </c>
      <c r="C618" s="17" t="s">
        <v>1169</v>
      </c>
    </row>
    <row r="619" spans="1:3" x14ac:dyDescent="0.35">
      <c r="A619" s="17">
        <v>334513</v>
      </c>
      <c r="B619" s="17" t="s">
        <v>1168</v>
      </c>
      <c r="C619" s="17" t="s">
        <v>1169</v>
      </c>
    </row>
    <row r="620" spans="1:3" x14ac:dyDescent="0.35">
      <c r="A620" s="17">
        <v>334514</v>
      </c>
      <c r="B620" s="17" t="s">
        <v>1168</v>
      </c>
      <c r="C620" s="17" t="s">
        <v>1169</v>
      </c>
    </row>
    <row r="621" spans="1:3" x14ac:dyDescent="0.35">
      <c r="A621" s="17">
        <v>334515</v>
      </c>
      <c r="B621" s="17" t="s">
        <v>1168</v>
      </c>
      <c r="C621" s="17" t="s">
        <v>1169</v>
      </c>
    </row>
    <row r="622" spans="1:3" x14ac:dyDescent="0.35">
      <c r="A622" s="17">
        <v>334516</v>
      </c>
      <c r="B622" s="17" t="s">
        <v>1168</v>
      </c>
      <c r="C622" s="17" t="s">
        <v>1169</v>
      </c>
    </row>
    <row r="623" spans="1:3" x14ac:dyDescent="0.35">
      <c r="A623" s="17">
        <v>334517</v>
      </c>
      <c r="B623" s="17" t="s">
        <v>1168</v>
      </c>
      <c r="C623" s="17" t="s">
        <v>1169</v>
      </c>
    </row>
    <row r="624" spans="1:3" x14ac:dyDescent="0.35">
      <c r="A624" s="17">
        <v>334519</v>
      </c>
      <c r="B624" s="17" t="s">
        <v>1168</v>
      </c>
      <c r="C624" s="17" t="s">
        <v>1169</v>
      </c>
    </row>
    <row r="625" spans="1:3" x14ac:dyDescent="0.35">
      <c r="A625" s="17">
        <v>334613</v>
      </c>
      <c r="B625" s="17" t="s">
        <v>1168</v>
      </c>
      <c r="C625" s="17" t="s">
        <v>1169</v>
      </c>
    </row>
    <row r="626" spans="1:3" x14ac:dyDescent="0.35">
      <c r="A626" s="17">
        <v>334614</v>
      </c>
      <c r="B626" s="17" t="s">
        <v>1168</v>
      </c>
      <c r="C626" s="17" t="s">
        <v>1169</v>
      </c>
    </row>
    <row r="627" spans="1:3" x14ac:dyDescent="0.35">
      <c r="A627" s="17">
        <v>335110</v>
      </c>
      <c r="B627" s="17" t="s">
        <v>1170</v>
      </c>
      <c r="C627" s="17" t="s">
        <v>1171</v>
      </c>
    </row>
    <row r="628" spans="1:3" x14ac:dyDescent="0.35">
      <c r="A628" s="17">
        <v>335121</v>
      </c>
      <c r="B628" s="17" t="s">
        <v>1170</v>
      </c>
      <c r="C628" s="17" t="s">
        <v>1171</v>
      </c>
    </row>
    <row r="629" spans="1:3" x14ac:dyDescent="0.35">
      <c r="A629" s="17">
        <v>335122</v>
      </c>
      <c r="B629" s="17" t="s">
        <v>1170</v>
      </c>
      <c r="C629" s="17" t="s">
        <v>1171</v>
      </c>
    </row>
    <row r="630" spans="1:3" x14ac:dyDescent="0.35">
      <c r="A630" s="17">
        <v>335129</v>
      </c>
      <c r="B630" s="17" t="s">
        <v>1170</v>
      </c>
      <c r="C630" s="17" t="s">
        <v>1171</v>
      </c>
    </row>
    <row r="631" spans="1:3" x14ac:dyDescent="0.35">
      <c r="A631" s="17">
        <v>335210</v>
      </c>
      <c r="B631" s="17" t="s">
        <v>1170</v>
      </c>
      <c r="C631" s="17" t="s">
        <v>1171</v>
      </c>
    </row>
    <row r="632" spans="1:3" x14ac:dyDescent="0.35">
      <c r="A632" s="17">
        <v>335220</v>
      </c>
      <c r="B632" s="17" t="s">
        <v>1170</v>
      </c>
      <c r="C632" s="17" t="s">
        <v>1171</v>
      </c>
    </row>
    <row r="633" spans="1:3" x14ac:dyDescent="0.35">
      <c r="A633" s="17">
        <v>335311</v>
      </c>
      <c r="B633" s="17" t="s">
        <v>1170</v>
      </c>
      <c r="C633" s="17" t="s">
        <v>1171</v>
      </c>
    </row>
    <row r="634" spans="1:3" x14ac:dyDescent="0.35">
      <c r="A634" s="17">
        <v>335312</v>
      </c>
      <c r="B634" s="17" t="s">
        <v>1170</v>
      </c>
      <c r="C634" s="17" t="s">
        <v>1171</v>
      </c>
    </row>
    <row r="635" spans="1:3" x14ac:dyDescent="0.35">
      <c r="A635" s="17">
        <v>335313</v>
      </c>
      <c r="B635" s="17" t="s">
        <v>1170</v>
      </c>
      <c r="C635" s="17" t="s">
        <v>1171</v>
      </c>
    </row>
    <row r="636" spans="1:3" x14ac:dyDescent="0.35">
      <c r="A636" s="17">
        <v>335314</v>
      </c>
      <c r="B636" s="17" t="s">
        <v>1170</v>
      </c>
      <c r="C636" s="17" t="s">
        <v>1171</v>
      </c>
    </row>
    <row r="637" spans="1:3" x14ac:dyDescent="0.35">
      <c r="A637" s="17">
        <v>335911</v>
      </c>
      <c r="B637" s="17" t="s">
        <v>1170</v>
      </c>
      <c r="C637" s="17" t="s">
        <v>1171</v>
      </c>
    </row>
    <row r="638" spans="1:3" x14ac:dyDescent="0.35">
      <c r="A638" s="17">
        <v>335912</v>
      </c>
      <c r="B638" s="17" t="s">
        <v>1170</v>
      </c>
      <c r="C638" s="17" t="s">
        <v>1171</v>
      </c>
    </row>
    <row r="639" spans="1:3" x14ac:dyDescent="0.35">
      <c r="A639" s="17">
        <v>335921</v>
      </c>
      <c r="B639" s="17" t="s">
        <v>1170</v>
      </c>
      <c r="C639" s="17" t="s">
        <v>1171</v>
      </c>
    </row>
    <row r="640" spans="1:3" x14ac:dyDescent="0.35">
      <c r="A640" s="17">
        <v>335929</v>
      </c>
      <c r="B640" s="17" t="s">
        <v>1170</v>
      </c>
      <c r="C640" s="17" t="s">
        <v>1171</v>
      </c>
    </row>
    <row r="641" spans="1:3" x14ac:dyDescent="0.35">
      <c r="A641" s="17">
        <v>335931</v>
      </c>
      <c r="B641" s="17" t="s">
        <v>1170</v>
      </c>
      <c r="C641" s="17" t="s">
        <v>1171</v>
      </c>
    </row>
    <row r="642" spans="1:3" x14ac:dyDescent="0.35">
      <c r="A642" s="17">
        <v>335932</v>
      </c>
      <c r="B642" s="17" t="s">
        <v>1170</v>
      </c>
      <c r="C642" s="17" t="s">
        <v>1171</v>
      </c>
    </row>
    <row r="643" spans="1:3" x14ac:dyDescent="0.35">
      <c r="A643" s="17">
        <v>335991</v>
      </c>
      <c r="B643" s="17" t="s">
        <v>1170</v>
      </c>
      <c r="C643" s="17" t="s">
        <v>1171</v>
      </c>
    </row>
    <row r="644" spans="1:3" x14ac:dyDescent="0.35">
      <c r="A644" s="17">
        <v>335999</v>
      </c>
      <c r="B644" s="17" t="s">
        <v>1170</v>
      </c>
      <c r="C644" s="17" t="s">
        <v>1171</v>
      </c>
    </row>
    <row r="645" spans="1:3" x14ac:dyDescent="0.35">
      <c r="A645" s="17">
        <v>336111</v>
      </c>
      <c r="B645" s="17" t="s">
        <v>1172</v>
      </c>
      <c r="C645" s="17" t="s">
        <v>1173</v>
      </c>
    </row>
    <row r="646" spans="1:3" x14ac:dyDescent="0.35">
      <c r="A646" s="17">
        <v>336112</v>
      </c>
      <c r="B646" s="17" t="s">
        <v>1172</v>
      </c>
      <c r="C646" s="17" t="s">
        <v>1173</v>
      </c>
    </row>
    <row r="647" spans="1:3" x14ac:dyDescent="0.35">
      <c r="A647" s="17">
        <v>336120</v>
      </c>
      <c r="B647" s="17" t="s">
        <v>1172</v>
      </c>
      <c r="C647" s="17" t="s">
        <v>1173</v>
      </c>
    </row>
    <row r="648" spans="1:3" x14ac:dyDescent="0.35">
      <c r="A648" s="17">
        <v>336211</v>
      </c>
      <c r="B648" s="17" t="s">
        <v>1172</v>
      </c>
      <c r="C648" s="17" t="s">
        <v>1173</v>
      </c>
    </row>
    <row r="649" spans="1:3" x14ac:dyDescent="0.35">
      <c r="A649" s="17">
        <v>336212</v>
      </c>
      <c r="B649" s="17" t="s">
        <v>1172</v>
      </c>
      <c r="C649" s="17" t="s">
        <v>1173</v>
      </c>
    </row>
    <row r="650" spans="1:3" x14ac:dyDescent="0.35">
      <c r="A650" s="17">
        <v>336213</v>
      </c>
      <c r="B650" s="17" t="s">
        <v>1172</v>
      </c>
      <c r="C650" s="17" t="s">
        <v>1173</v>
      </c>
    </row>
    <row r="651" spans="1:3" x14ac:dyDescent="0.35">
      <c r="A651" s="17">
        <v>336214</v>
      </c>
      <c r="B651" s="17" t="s">
        <v>1172</v>
      </c>
      <c r="C651" s="17" t="s">
        <v>1173</v>
      </c>
    </row>
    <row r="652" spans="1:3" x14ac:dyDescent="0.35">
      <c r="A652" s="17">
        <v>336310</v>
      </c>
      <c r="B652" s="17" t="s">
        <v>1172</v>
      </c>
      <c r="C652" s="17" t="s">
        <v>1173</v>
      </c>
    </row>
    <row r="653" spans="1:3" x14ac:dyDescent="0.35">
      <c r="A653" s="17">
        <v>336320</v>
      </c>
      <c r="B653" s="17" t="s">
        <v>1172</v>
      </c>
      <c r="C653" s="17" t="s">
        <v>1173</v>
      </c>
    </row>
    <row r="654" spans="1:3" x14ac:dyDescent="0.35">
      <c r="A654" s="17">
        <v>336330</v>
      </c>
      <c r="B654" s="17" t="s">
        <v>1172</v>
      </c>
      <c r="C654" s="17" t="s">
        <v>1173</v>
      </c>
    </row>
    <row r="655" spans="1:3" x14ac:dyDescent="0.35">
      <c r="A655" s="17">
        <v>336340</v>
      </c>
      <c r="B655" s="17" t="s">
        <v>1172</v>
      </c>
      <c r="C655" s="17" t="s">
        <v>1173</v>
      </c>
    </row>
    <row r="656" spans="1:3" x14ac:dyDescent="0.35">
      <c r="A656" s="17">
        <v>336350</v>
      </c>
      <c r="B656" s="17" t="s">
        <v>1172</v>
      </c>
      <c r="C656" s="17" t="s">
        <v>1173</v>
      </c>
    </row>
    <row r="657" spans="1:3" x14ac:dyDescent="0.35">
      <c r="A657" s="17">
        <v>336360</v>
      </c>
      <c r="B657" s="17" t="s">
        <v>1172</v>
      </c>
      <c r="C657" s="17" t="s">
        <v>1173</v>
      </c>
    </row>
    <row r="658" spans="1:3" x14ac:dyDescent="0.35">
      <c r="A658" s="17">
        <v>336370</v>
      </c>
      <c r="B658" s="17" t="s">
        <v>1172</v>
      </c>
      <c r="C658" s="17" t="s">
        <v>1173</v>
      </c>
    </row>
    <row r="659" spans="1:3" x14ac:dyDescent="0.35">
      <c r="A659" s="17">
        <v>336390</v>
      </c>
      <c r="B659" s="17" t="s">
        <v>1172</v>
      </c>
      <c r="C659" s="17" t="s">
        <v>1173</v>
      </c>
    </row>
    <row r="660" spans="1:3" x14ac:dyDescent="0.35">
      <c r="A660" s="17">
        <v>336411</v>
      </c>
      <c r="B660" s="17" t="s">
        <v>1172</v>
      </c>
      <c r="C660" s="17" t="s">
        <v>1173</v>
      </c>
    </row>
    <row r="661" spans="1:3" x14ac:dyDescent="0.35">
      <c r="A661" s="17">
        <v>336412</v>
      </c>
      <c r="B661" s="17" t="s">
        <v>1172</v>
      </c>
      <c r="C661" s="17" t="s">
        <v>1173</v>
      </c>
    </row>
    <row r="662" spans="1:3" x14ac:dyDescent="0.35">
      <c r="A662" s="17">
        <v>336413</v>
      </c>
      <c r="B662" s="17" t="s">
        <v>1172</v>
      </c>
      <c r="C662" s="17" t="s">
        <v>1173</v>
      </c>
    </row>
    <row r="663" spans="1:3" x14ac:dyDescent="0.35">
      <c r="A663" s="17">
        <v>336414</v>
      </c>
      <c r="B663" s="17" t="s">
        <v>1172</v>
      </c>
      <c r="C663" s="17" t="s">
        <v>1173</v>
      </c>
    </row>
    <row r="664" spans="1:3" x14ac:dyDescent="0.35">
      <c r="A664" s="17">
        <v>336415</v>
      </c>
      <c r="B664" s="17" t="s">
        <v>1172</v>
      </c>
      <c r="C664" s="17" t="s">
        <v>1173</v>
      </c>
    </row>
    <row r="665" spans="1:3" x14ac:dyDescent="0.35">
      <c r="A665" s="17">
        <v>336419</v>
      </c>
      <c r="B665" s="17" t="s">
        <v>1172</v>
      </c>
      <c r="C665" s="17" t="s">
        <v>1173</v>
      </c>
    </row>
    <row r="666" spans="1:3" x14ac:dyDescent="0.35">
      <c r="A666" s="17">
        <v>336510</v>
      </c>
      <c r="B666" s="17" t="s">
        <v>1172</v>
      </c>
      <c r="C666" s="17" t="s">
        <v>1173</v>
      </c>
    </row>
    <row r="667" spans="1:3" x14ac:dyDescent="0.35">
      <c r="A667" s="17">
        <v>336611</v>
      </c>
      <c r="B667" s="17" t="s">
        <v>1172</v>
      </c>
      <c r="C667" s="17" t="s">
        <v>1173</v>
      </c>
    </row>
    <row r="668" spans="1:3" x14ac:dyDescent="0.35">
      <c r="A668" s="17">
        <v>336612</v>
      </c>
      <c r="B668" s="17" t="s">
        <v>1172</v>
      </c>
      <c r="C668" s="17" t="s">
        <v>1173</v>
      </c>
    </row>
    <row r="669" spans="1:3" x14ac:dyDescent="0.35">
      <c r="A669" s="17">
        <v>336991</v>
      </c>
      <c r="B669" s="17" t="s">
        <v>1172</v>
      </c>
      <c r="C669" s="17" t="s">
        <v>1173</v>
      </c>
    </row>
    <row r="670" spans="1:3" x14ac:dyDescent="0.35">
      <c r="A670" s="17">
        <v>336992</v>
      </c>
      <c r="B670" s="17" t="s">
        <v>1172</v>
      </c>
      <c r="C670" s="17" t="s">
        <v>1173</v>
      </c>
    </row>
    <row r="671" spans="1:3" x14ac:dyDescent="0.35">
      <c r="A671" s="17">
        <v>336999</v>
      </c>
      <c r="B671" s="17" t="s">
        <v>1172</v>
      </c>
      <c r="C671" s="17" t="s">
        <v>1173</v>
      </c>
    </row>
    <row r="672" spans="1:3" x14ac:dyDescent="0.35">
      <c r="A672" s="17">
        <v>337110</v>
      </c>
      <c r="B672" s="17" t="s">
        <v>1174</v>
      </c>
      <c r="C672" s="17" t="s">
        <v>1175</v>
      </c>
    </row>
    <row r="673" spans="1:3" x14ac:dyDescent="0.35">
      <c r="A673" s="17">
        <v>337121</v>
      </c>
      <c r="B673" s="17" t="s">
        <v>1174</v>
      </c>
      <c r="C673" s="17" t="s">
        <v>1175</v>
      </c>
    </row>
    <row r="674" spans="1:3" x14ac:dyDescent="0.35">
      <c r="A674" s="17">
        <v>337122</v>
      </c>
      <c r="B674" s="17" t="s">
        <v>1174</v>
      </c>
      <c r="C674" s="17" t="s">
        <v>1175</v>
      </c>
    </row>
    <row r="675" spans="1:3" x14ac:dyDescent="0.35">
      <c r="A675" s="17">
        <v>337124</v>
      </c>
      <c r="B675" s="17" t="s">
        <v>1174</v>
      </c>
      <c r="C675" s="17" t="s">
        <v>1175</v>
      </c>
    </row>
    <row r="676" spans="1:3" x14ac:dyDescent="0.35">
      <c r="A676" s="17">
        <v>337125</v>
      </c>
      <c r="B676" s="17" t="s">
        <v>1174</v>
      </c>
      <c r="C676" s="17" t="s">
        <v>1175</v>
      </c>
    </row>
    <row r="677" spans="1:3" x14ac:dyDescent="0.35">
      <c r="A677" s="17">
        <v>337127</v>
      </c>
      <c r="B677" s="17" t="s">
        <v>1174</v>
      </c>
      <c r="C677" s="17" t="s">
        <v>1175</v>
      </c>
    </row>
    <row r="678" spans="1:3" x14ac:dyDescent="0.35">
      <c r="A678" s="17">
        <v>337211</v>
      </c>
      <c r="B678" s="17" t="s">
        <v>1174</v>
      </c>
      <c r="C678" s="17" t="s">
        <v>1175</v>
      </c>
    </row>
    <row r="679" spans="1:3" x14ac:dyDescent="0.35">
      <c r="A679" s="17">
        <v>337212</v>
      </c>
      <c r="B679" s="17" t="s">
        <v>1174</v>
      </c>
      <c r="C679" s="17" t="s">
        <v>1175</v>
      </c>
    </row>
    <row r="680" spans="1:3" x14ac:dyDescent="0.35">
      <c r="A680" s="17">
        <v>337214</v>
      </c>
      <c r="B680" s="17" t="s">
        <v>1174</v>
      </c>
      <c r="C680" s="17" t="s">
        <v>1175</v>
      </c>
    </row>
    <row r="681" spans="1:3" x14ac:dyDescent="0.35">
      <c r="A681" s="17">
        <v>337215</v>
      </c>
      <c r="B681" s="17" t="s">
        <v>1174</v>
      </c>
      <c r="C681" s="17" t="s">
        <v>1175</v>
      </c>
    </row>
    <row r="682" spans="1:3" x14ac:dyDescent="0.35">
      <c r="A682" s="17">
        <v>337910</v>
      </c>
      <c r="B682" s="17" t="s">
        <v>1174</v>
      </c>
      <c r="C682" s="17" t="s">
        <v>1175</v>
      </c>
    </row>
    <row r="683" spans="1:3" x14ac:dyDescent="0.35">
      <c r="A683" s="17">
        <v>337920</v>
      </c>
      <c r="B683" s="17" t="s">
        <v>1174</v>
      </c>
      <c r="C683" s="17" t="s">
        <v>1175</v>
      </c>
    </row>
    <row r="684" spans="1:3" x14ac:dyDescent="0.35">
      <c r="A684" s="17">
        <v>339112</v>
      </c>
      <c r="B684" s="17" t="s">
        <v>1176</v>
      </c>
      <c r="C684" s="17" t="s">
        <v>1177</v>
      </c>
    </row>
    <row r="685" spans="1:3" x14ac:dyDescent="0.35">
      <c r="A685" s="17">
        <v>339113</v>
      </c>
      <c r="B685" s="17" t="s">
        <v>1176</v>
      </c>
      <c r="C685" s="17" t="s">
        <v>1177</v>
      </c>
    </row>
    <row r="686" spans="1:3" x14ac:dyDescent="0.35">
      <c r="A686" s="17">
        <v>339114</v>
      </c>
      <c r="B686" s="17" t="s">
        <v>1176</v>
      </c>
      <c r="C686" s="17" t="s">
        <v>1177</v>
      </c>
    </row>
    <row r="687" spans="1:3" x14ac:dyDescent="0.35">
      <c r="A687" s="17">
        <v>339115</v>
      </c>
      <c r="B687" s="17" t="s">
        <v>1176</v>
      </c>
      <c r="C687" s="17" t="s">
        <v>1177</v>
      </c>
    </row>
    <row r="688" spans="1:3" x14ac:dyDescent="0.35">
      <c r="A688" s="17">
        <v>339116</v>
      </c>
      <c r="B688" s="17" t="s">
        <v>1176</v>
      </c>
      <c r="C688" s="17" t="s">
        <v>1177</v>
      </c>
    </row>
    <row r="689" spans="1:3" x14ac:dyDescent="0.35">
      <c r="A689" s="17">
        <v>339910</v>
      </c>
      <c r="B689" s="17" t="s">
        <v>1176</v>
      </c>
      <c r="C689" s="17" t="s">
        <v>1177</v>
      </c>
    </row>
    <row r="690" spans="1:3" x14ac:dyDescent="0.35">
      <c r="A690" s="17">
        <v>339920</v>
      </c>
      <c r="B690" s="17" t="s">
        <v>1176</v>
      </c>
      <c r="C690" s="17" t="s">
        <v>1177</v>
      </c>
    </row>
    <row r="691" spans="1:3" x14ac:dyDescent="0.35">
      <c r="A691" s="17">
        <v>339930</v>
      </c>
      <c r="B691" s="17" t="s">
        <v>1176</v>
      </c>
      <c r="C691" s="17" t="s">
        <v>1177</v>
      </c>
    </row>
    <row r="692" spans="1:3" x14ac:dyDescent="0.35">
      <c r="A692" s="17">
        <v>339940</v>
      </c>
      <c r="B692" s="17" t="s">
        <v>1176</v>
      </c>
      <c r="C692" s="17" t="s">
        <v>1177</v>
      </c>
    </row>
    <row r="693" spans="1:3" x14ac:dyDescent="0.35">
      <c r="A693" s="17">
        <v>339950</v>
      </c>
      <c r="B693" s="17" t="s">
        <v>1176</v>
      </c>
      <c r="C693" s="17" t="s">
        <v>1177</v>
      </c>
    </row>
    <row r="694" spans="1:3" x14ac:dyDescent="0.35">
      <c r="A694" s="17">
        <v>339991</v>
      </c>
      <c r="B694" s="17" t="s">
        <v>1176</v>
      </c>
      <c r="C694" s="17" t="s">
        <v>1177</v>
      </c>
    </row>
    <row r="695" spans="1:3" x14ac:dyDescent="0.35">
      <c r="A695" s="17">
        <v>339992</v>
      </c>
      <c r="B695" s="17" t="s">
        <v>1176</v>
      </c>
      <c r="C695" s="17" t="s">
        <v>1177</v>
      </c>
    </row>
    <row r="696" spans="1:3" x14ac:dyDescent="0.35">
      <c r="A696" s="17">
        <v>339993</v>
      </c>
      <c r="B696" s="17" t="s">
        <v>1176</v>
      </c>
      <c r="C696" s="17" t="s">
        <v>1177</v>
      </c>
    </row>
    <row r="697" spans="1:3" x14ac:dyDescent="0.35">
      <c r="A697" s="17">
        <v>339994</v>
      </c>
      <c r="B697" s="17" t="s">
        <v>1176</v>
      </c>
      <c r="C697" s="17" t="s">
        <v>1177</v>
      </c>
    </row>
    <row r="698" spans="1:3" x14ac:dyDescent="0.35">
      <c r="A698" s="17">
        <v>339995</v>
      </c>
      <c r="B698" s="17" t="s">
        <v>1176</v>
      </c>
      <c r="C698" s="17" t="s">
        <v>1177</v>
      </c>
    </row>
    <row r="699" spans="1:3" x14ac:dyDescent="0.35">
      <c r="A699" s="17">
        <v>339999</v>
      </c>
      <c r="B699" s="17" t="s">
        <v>1176</v>
      </c>
      <c r="C699" s="17" t="s">
        <v>1177</v>
      </c>
    </row>
    <row r="700" spans="1:3" x14ac:dyDescent="0.35">
      <c r="A700" s="17">
        <v>423110</v>
      </c>
      <c r="B700" s="17" t="s">
        <v>1178</v>
      </c>
      <c r="C700" s="17" t="s">
        <v>1179</v>
      </c>
    </row>
    <row r="701" spans="1:3" x14ac:dyDescent="0.35">
      <c r="A701" s="17">
        <v>423120</v>
      </c>
      <c r="B701" s="17" t="s">
        <v>1178</v>
      </c>
      <c r="C701" s="17" t="s">
        <v>1179</v>
      </c>
    </row>
    <row r="702" spans="1:3" x14ac:dyDescent="0.35">
      <c r="A702" s="17">
        <v>423130</v>
      </c>
      <c r="B702" s="17" t="s">
        <v>1178</v>
      </c>
      <c r="C702" s="17" t="s">
        <v>1179</v>
      </c>
    </row>
    <row r="703" spans="1:3" x14ac:dyDescent="0.35">
      <c r="A703" s="17">
        <v>423140</v>
      </c>
      <c r="B703" s="17" t="s">
        <v>1178</v>
      </c>
      <c r="C703" s="17" t="s">
        <v>1179</v>
      </c>
    </row>
    <row r="704" spans="1:3" x14ac:dyDescent="0.35">
      <c r="A704" s="17">
        <v>423210</v>
      </c>
      <c r="B704" s="17" t="s">
        <v>1178</v>
      </c>
      <c r="C704" s="17" t="s">
        <v>1179</v>
      </c>
    </row>
    <row r="705" spans="1:3" x14ac:dyDescent="0.35">
      <c r="A705" s="17">
        <v>423310</v>
      </c>
      <c r="B705" s="17" t="s">
        <v>1178</v>
      </c>
      <c r="C705" s="17" t="s">
        <v>1179</v>
      </c>
    </row>
    <row r="706" spans="1:3" x14ac:dyDescent="0.35">
      <c r="A706" s="17">
        <v>423320</v>
      </c>
      <c r="B706" s="17" t="s">
        <v>1178</v>
      </c>
      <c r="C706" s="17" t="s">
        <v>1179</v>
      </c>
    </row>
    <row r="707" spans="1:3" x14ac:dyDescent="0.35">
      <c r="A707" s="17">
        <v>423420</v>
      </c>
      <c r="B707" s="17" t="s">
        <v>1178</v>
      </c>
      <c r="C707" s="17" t="s">
        <v>1179</v>
      </c>
    </row>
    <row r="708" spans="1:3" x14ac:dyDescent="0.35">
      <c r="A708" s="17">
        <v>423430</v>
      </c>
      <c r="B708" s="17" t="s">
        <v>1178</v>
      </c>
      <c r="C708" s="17" t="s">
        <v>1179</v>
      </c>
    </row>
    <row r="709" spans="1:3" x14ac:dyDescent="0.35">
      <c r="A709" s="17">
        <v>423450</v>
      </c>
      <c r="B709" s="17" t="s">
        <v>1178</v>
      </c>
      <c r="C709" s="17" t="s">
        <v>1179</v>
      </c>
    </row>
    <row r="710" spans="1:3" x14ac:dyDescent="0.35">
      <c r="A710" s="17">
        <v>423490</v>
      </c>
      <c r="B710" s="17" t="s">
        <v>1178</v>
      </c>
      <c r="C710" s="17" t="s">
        <v>1179</v>
      </c>
    </row>
    <row r="711" spans="1:3" x14ac:dyDescent="0.35">
      <c r="A711" s="17">
        <v>423510</v>
      </c>
      <c r="B711" s="17" t="s">
        <v>1178</v>
      </c>
      <c r="C711" s="17" t="s">
        <v>1179</v>
      </c>
    </row>
    <row r="712" spans="1:3" x14ac:dyDescent="0.35">
      <c r="A712" s="17">
        <v>423520</v>
      </c>
      <c r="B712" s="17" t="s">
        <v>1178</v>
      </c>
      <c r="C712" s="17" t="s">
        <v>1179</v>
      </c>
    </row>
    <row r="713" spans="1:3" x14ac:dyDescent="0.35">
      <c r="A713" s="17">
        <v>423610</v>
      </c>
      <c r="B713" s="17" t="s">
        <v>1178</v>
      </c>
      <c r="C713" s="17" t="s">
        <v>1179</v>
      </c>
    </row>
    <row r="714" spans="1:3" x14ac:dyDescent="0.35">
      <c r="A714" s="17">
        <v>423620</v>
      </c>
      <c r="B714" s="17" t="s">
        <v>1178</v>
      </c>
      <c r="C714" s="17" t="s">
        <v>1179</v>
      </c>
    </row>
    <row r="715" spans="1:3" x14ac:dyDescent="0.35">
      <c r="A715" s="17">
        <v>423690</v>
      </c>
      <c r="B715" s="17" t="s">
        <v>1178</v>
      </c>
      <c r="C715" s="17" t="s">
        <v>1179</v>
      </c>
    </row>
    <row r="716" spans="1:3" x14ac:dyDescent="0.35">
      <c r="A716" s="17">
        <v>423720</v>
      </c>
      <c r="B716" s="17" t="s">
        <v>1178</v>
      </c>
      <c r="C716" s="17" t="s">
        <v>1179</v>
      </c>
    </row>
    <row r="717" spans="1:3" x14ac:dyDescent="0.35">
      <c r="A717" s="17">
        <v>423810</v>
      </c>
      <c r="B717" s="17" t="s">
        <v>1178</v>
      </c>
      <c r="C717" s="17" t="s">
        <v>1179</v>
      </c>
    </row>
    <row r="718" spans="1:3" x14ac:dyDescent="0.35">
      <c r="A718" s="17">
        <v>423820</v>
      </c>
      <c r="B718" s="17" t="s">
        <v>1178</v>
      </c>
      <c r="C718" s="17" t="s">
        <v>1179</v>
      </c>
    </row>
    <row r="719" spans="1:3" x14ac:dyDescent="0.35">
      <c r="A719" s="17">
        <v>423830</v>
      </c>
      <c r="B719" s="17" t="s">
        <v>1178</v>
      </c>
      <c r="C719" s="17" t="s">
        <v>1179</v>
      </c>
    </row>
    <row r="720" spans="1:3" x14ac:dyDescent="0.35">
      <c r="A720" s="17">
        <v>423840</v>
      </c>
      <c r="B720" s="17" t="s">
        <v>1178</v>
      </c>
      <c r="C720" s="17" t="s">
        <v>1179</v>
      </c>
    </row>
    <row r="721" spans="1:3" x14ac:dyDescent="0.35">
      <c r="A721" s="17">
        <v>423860</v>
      </c>
      <c r="B721" s="17" t="s">
        <v>1178</v>
      </c>
      <c r="C721" s="17" t="s">
        <v>1179</v>
      </c>
    </row>
    <row r="722" spans="1:3" x14ac:dyDescent="0.35">
      <c r="A722" s="17">
        <v>423910</v>
      </c>
      <c r="B722" s="17" t="s">
        <v>1178</v>
      </c>
      <c r="C722" s="17" t="s">
        <v>1179</v>
      </c>
    </row>
    <row r="723" spans="1:3" x14ac:dyDescent="0.35">
      <c r="A723" s="17">
        <v>423930</v>
      </c>
      <c r="B723" s="17" t="s">
        <v>1178</v>
      </c>
      <c r="C723" s="17" t="s">
        <v>1179</v>
      </c>
    </row>
    <row r="724" spans="1:3" x14ac:dyDescent="0.35">
      <c r="A724" s="17">
        <v>423990</v>
      </c>
      <c r="B724" s="17" t="s">
        <v>1178</v>
      </c>
      <c r="C724" s="17" t="s">
        <v>1179</v>
      </c>
    </row>
    <row r="725" spans="1:3" x14ac:dyDescent="0.35">
      <c r="A725" s="17">
        <v>424130</v>
      </c>
      <c r="B725" s="17" t="s">
        <v>1178</v>
      </c>
      <c r="C725" s="17" t="s">
        <v>1179</v>
      </c>
    </row>
    <row r="726" spans="1:3" x14ac:dyDescent="0.35">
      <c r="A726" s="17">
        <v>424210</v>
      </c>
      <c r="B726" s="17" t="s">
        <v>1178</v>
      </c>
      <c r="C726" s="17" t="s">
        <v>1179</v>
      </c>
    </row>
    <row r="727" spans="1:3" x14ac:dyDescent="0.35">
      <c r="A727" s="17">
        <v>424330</v>
      </c>
      <c r="B727" s="17" t="s">
        <v>1178</v>
      </c>
      <c r="C727" s="17" t="s">
        <v>1179</v>
      </c>
    </row>
    <row r="728" spans="1:3" x14ac:dyDescent="0.35">
      <c r="A728" s="17">
        <v>424410</v>
      </c>
      <c r="B728" s="17" t="s">
        <v>1178</v>
      </c>
      <c r="C728" s="17" t="s">
        <v>1179</v>
      </c>
    </row>
    <row r="729" spans="1:3" x14ac:dyDescent="0.35">
      <c r="A729" s="17">
        <v>424430</v>
      </c>
      <c r="B729" s="17" t="s">
        <v>1178</v>
      </c>
      <c r="C729" s="17" t="s">
        <v>1179</v>
      </c>
    </row>
    <row r="730" spans="1:3" x14ac:dyDescent="0.35">
      <c r="A730" s="17">
        <v>424440</v>
      </c>
      <c r="B730" s="17" t="s">
        <v>1178</v>
      </c>
      <c r="C730" s="17" t="s">
        <v>1179</v>
      </c>
    </row>
    <row r="731" spans="1:3" x14ac:dyDescent="0.35">
      <c r="A731" s="17">
        <v>424450</v>
      </c>
      <c r="B731" s="17" t="s">
        <v>1178</v>
      </c>
      <c r="C731" s="17" t="s">
        <v>1179</v>
      </c>
    </row>
    <row r="732" spans="1:3" x14ac:dyDescent="0.35">
      <c r="A732" s="17">
        <v>424460</v>
      </c>
      <c r="B732" s="17" t="s">
        <v>1178</v>
      </c>
      <c r="C732" s="17" t="s">
        <v>1179</v>
      </c>
    </row>
    <row r="733" spans="1:3" x14ac:dyDescent="0.35">
      <c r="A733" s="17">
        <v>424470</v>
      </c>
      <c r="B733" s="17" t="s">
        <v>1178</v>
      </c>
      <c r="C733" s="17" t="s">
        <v>1179</v>
      </c>
    </row>
    <row r="734" spans="1:3" x14ac:dyDescent="0.35">
      <c r="A734" s="17">
        <v>424480</v>
      </c>
      <c r="B734" s="17" t="s">
        <v>1178</v>
      </c>
      <c r="C734" s="17" t="s">
        <v>1179</v>
      </c>
    </row>
    <row r="735" spans="1:3" x14ac:dyDescent="0.35">
      <c r="A735" s="17">
        <v>424490</v>
      </c>
      <c r="B735" s="17" t="s">
        <v>1178</v>
      </c>
      <c r="C735" s="17" t="s">
        <v>1179</v>
      </c>
    </row>
    <row r="736" spans="1:3" x14ac:dyDescent="0.35">
      <c r="A736" s="17">
        <v>424510</v>
      </c>
      <c r="B736" s="17" t="s">
        <v>1178</v>
      </c>
      <c r="C736" s="17" t="s">
        <v>1179</v>
      </c>
    </row>
    <row r="737" spans="1:3" x14ac:dyDescent="0.35">
      <c r="A737" s="17">
        <v>424590</v>
      </c>
      <c r="B737" s="17" t="s">
        <v>1178</v>
      </c>
      <c r="C737" s="17" t="s">
        <v>1179</v>
      </c>
    </row>
    <row r="738" spans="1:3" x14ac:dyDescent="0.35">
      <c r="A738" s="17">
        <v>424610</v>
      </c>
      <c r="B738" s="17" t="s">
        <v>1178</v>
      </c>
      <c r="C738" s="17" t="s">
        <v>1179</v>
      </c>
    </row>
    <row r="739" spans="1:3" x14ac:dyDescent="0.35">
      <c r="A739" s="17">
        <v>424690</v>
      </c>
      <c r="B739" s="17" t="s">
        <v>1178</v>
      </c>
      <c r="C739" s="17" t="s">
        <v>1179</v>
      </c>
    </row>
    <row r="740" spans="1:3" x14ac:dyDescent="0.35">
      <c r="A740" s="17">
        <v>424710</v>
      </c>
      <c r="B740" s="17" t="s">
        <v>1178</v>
      </c>
      <c r="C740" s="17" t="s">
        <v>1179</v>
      </c>
    </row>
    <row r="741" spans="1:3" x14ac:dyDescent="0.35">
      <c r="A741" s="17">
        <v>424720</v>
      </c>
      <c r="B741" s="17" t="s">
        <v>1178</v>
      </c>
      <c r="C741" s="17" t="s">
        <v>1179</v>
      </c>
    </row>
    <row r="742" spans="1:3" x14ac:dyDescent="0.35">
      <c r="A742" s="17">
        <v>424820</v>
      </c>
      <c r="B742" s="17" t="s">
        <v>1178</v>
      </c>
      <c r="C742" s="17" t="s">
        <v>1179</v>
      </c>
    </row>
    <row r="743" spans="1:3" x14ac:dyDescent="0.35">
      <c r="A743" s="17">
        <v>424910</v>
      </c>
      <c r="B743" s="17" t="s">
        <v>1178</v>
      </c>
      <c r="C743" s="17" t="s">
        <v>1179</v>
      </c>
    </row>
    <row r="744" spans="1:3" x14ac:dyDescent="0.35">
      <c r="A744" s="17">
        <v>424930</v>
      </c>
      <c r="B744" s="17" t="s">
        <v>1178</v>
      </c>
      <c r="C744" s="17" t="s">
        <v>1179</v>
      </c>
    </row>
    <row r="745" spans="1:3" x14ac:dyDescent="0.35">
      <c r="A745" s="17">
        <v>424950</v>
      </c>
      <c r="B745" s="17" t="s">
        <v>1178</v>
      </c>
      <c r="C745" s="17" t="s">
        <v>1179</v>
      </c>
    </row>
    <row r="746" spans="1:3" x14ac:dyDescent="0.35">
      <c r="A746" s="17">
        <v>424990</v>
      </c>
      <c r="B746" s="17" t="s">
        <v>1178</v>
      </c>
      <c r="C746" s="17" t="s">
        <v>1179</v>
      </c>
    </row>
    <row r="747" spans="1:3" x14ac:dyDescent="0.35">
      <c r="A747" s="17">
        <v>425110</v>
      </c>
      <c r="B747" s="17" t="s">
        <v>1178</v>
      </c>
      <c r="C747" s="17" t="s">
        <v>1179</v>
      </c>
    </row>
    <row r="748" spans="1:3" x14ac:dyDescent="0.35">
      <c r="A748" s="17">
        <v>425120</v>
      </c>
      <c r="B748" s="17" t="s">
        <v>1178</v>
      </c>
      <c r="C748" s="17" t="s">
        <v>1179</v>
      </c>
    </row>
    <row r="749" spans="1:3" x14ac:dyDescent="0.35">
      <c r="A749" s="17">
        <v>441110</v>
      </c>
      <c r="B749" s="17" t="s">
        <v>1178</v>
      </c>
      <c r="C749" s="17" t="s">
        <v>1179</v>
      </c>
    </row>
    <row r="750" spans="1:3" x14ac:dyDescent="0.35">
      <c r="A750" s="17">
        <v>441120</v>
      </c>
      <c r="B750" s="17" t="s">
        <v>1178</v>
      </c>
      <c r="C750" s="17" t="s">
        <v>1179</v>
      </c>
    </row>
    <row r="751" spans="1:3" x14ac:dyDescent="0.35">
      <c r="A751" s="17">
        <v>441228</v>
      </c>
      <c r="B751" s="17" t="s">
        <v>1178</v>
      </c>
      <c r="C751" s="17" t="s">
        <v>1179</v>
      </c>
    </row>
    <row r="752" spans="1:3" x14ac:dyDescent="0.35">
      <c r="A752" s="17">
        <v>441310</v>
      </c>
      <c r="B752" s="17" t="s">
        <v>1178</v>
      </c>
      <c r="C752" s="17" t="s">
        <v>1179</v>
      </c>
    </row>
    <row r="753" spans="1:3" x14ac:dyDescent="0.35">
      <c r="A753" s="17">
        <v>441320</v>
      </c>
      <c r="B753" s="17" t="s">
        <v>1178</v>
      </c>
      <c r="C753" s="17" t="s">
        <v>1179</v>
      </c>
    </row>
    <row r="754" spans="1:3" x14ac:dyDescent="0.35">
      <c r="A754" s="17">
        <v>442110</v>
      </c>
      <c r="B754" s="17" t="s">
        <v>1178</v>
      </c>
      <c r="C754" s="17" t="s">
        <v>1179</v>
      </c>
    </row>
    <row r="755" spans="1:3" x14ac:dyDescent="0.35">
      <c r="A755" s="17">
        <v>442299</v>
      </c>
      <c r="B755" s="17" t="s">
        <v>1178</v>
      </c>
      <c r="C755" s="17" t="s">
        <v>1179</v>
      </c>
    </row>
    <row r="756" spans="1:3" x14ac:dyDescent="0.35">
      <c r="A756" s="17">
        <v>443141</v>
      </c>
      <c r="B756" s="17" t="s">
        <v>1178</v>
      </c>
      <c r="C756" s="17" t="s">
        <v>1179</v>
      </c>
    </row>
    <row r="757" spans="1:3" x14ac:dyDescent="0.35">
      <c r="A757" s="17">
        <v>443142</v>
      </c>
      <c r="B757" s="17" t="s">
        <v>1178</v>
      </c>
      <c r="C757" s="17" t="s">
        <v>1179</v>
      </c>
    </row>
    <row r="758" spans="1:3" x14ac:dyDescent="0.35">
      <c r="A758" s="17">
        <v>444110</v>
      </c>
      <c r="B758" s="17" t="s">
        <v>1178</v>
      </c>
      <c r="C758" s="17" t="s">
        <v>1179</v>
      </c>
    </row>
    <row r="759" spans="1:3" x14ac:dyDescent="0.35">
      <c r="A759" s="17">
        <v>444130</v>
      </c>
      <c r="B759" s="17" t="s">
        <v>1178</v>
      </c>
      <c r="C759" s="17" t="s">
        <v>1179</v>
      </c>
    </row>
    <row r="760" spans="1:3" x14ac:dyDescent="0.35">
      <c r="A760" s="17">
        <v>444190</v>
      </c>
      <c r="B760" s="17" t="s">
        <v>1178</v>
      </c>
      <c r="C760" s="17" t="s">
        <v>1179</v>
      </c>
    </row>
    <row r="761" spans="1:3" x14ac:dyDescent="0.35">
      <c r="A761" s="17">
        <v>444210</v>
      </c>
      <c r="B761" s="17" t="s">
        <v>1178</v>
      </c>
      <c r="C761" s="17" t="s">
        <v>1179</v>
      </c>
    </row>
    <row r="762" spans="1:3" x14ac:dyDescent="0.35">
      <c r="A762" s="17">
        <v>444220</v>
      </c>
      <c r="B762" s="17" t="s">
        <v>1178</v>
      </c>
      <c r="C762" s="17" t="s">
        <v>1179</v>
      </c>
    </row>
    <row r="763" spans="1:3" x14ac:dyDescent="0.35">
      <c r="A763" s="17">
        <v>445110</v>
      </c>
      <c r="B763" s="17" t="s">
        <v>1178</v>
      </c>
      <c r="C763" s="17" t="s">
        <v>1179</v>
      </c>
    </row>
    <row r="764" spans="1:3" x14ac:dyDescent="0.35">
      <c r="A764" s="17">
        <v>445120</v>
      </c>
      <c r="B764" s="17" t="s">
        <v>1178</v>
      </c>
      <c r="C764" s="17" t="s">
        <v>1179</v>
      </c>
    </row>
    <row r="765" spans="1:3" x14ac:dyDescent="0.35">
      <c r="A765" s="17">
        <v>445220</v>
      </c>
      <c r="B765" s="17" t="s">
        <v>1178</v>
      </c>
      <c r="C765" s="17" t="s">
        <v>1179</v>
      </c>
    </row>
    <row r="766" spans="1:3" x14ac:dyDescent="0.35">
      <c r="A766" s="17">
        <v>445299</v>
      </c>
      <c r="B766" s="17" t="s">
        <v>1178</v>
      </c>
      <c r="C766" s="17" t="s">
        <v>1179</v>
      </c>
    </row>
    <row r="767" spans="1:3" x14ac:dyDescent="0.35">
      <c r="A767" s="17">
        <v>446110</v>
      </c>
      <c r="B767" s="17" t="s">
        <v>1178</v>
      </c>
      <c r="C767" s="17" t="s">
        <v>1179</v>
      </c>
    </row>
    <row r="768" spans="1:3" x14ac:dyDescent="0.35">
      <c r="A768" s="17">
        <v>446120</v>
      </c>
      <c r="B768" s="17" t="s">
        <v>1178</v>
      </c>
      <c r="C768" s="17" t="s">
        <v>1179</v>
      </c>
    </row>
    <row r="769" spans="1:3" x14ac:dyDescent="0.35">
      <c r="A769" s="17">
        <v>447110</v>
      </c>
      <c r="B769" s="17" t="s">
        <v>1178</v>
      </c>
      <c r="C769" s="17" t="s">
        <v>1179</v>
      </c>
    </row>
    <row r="770" spans="1:3" x14ac:dyDescent="0.35">
      <c r="A770" s="17">
        <v>447190</v>
      </c>
      <c r="B770" s="17" t="s">
        <v>1178</v>
      </c>
      <c r="C770" s="17" t="s">
        <v>1179</v>
      </c>
    </row>
    <row r="771" spans="1:3" x14ac:dyDescent="0.35">
      <c r="A771" s="17">
        <v>448120</v>
      </c>
      <c r="B771" s="17" t="s">
        <v>1178</v>
      </c>
      <c r="C771" s="17" t="s">
        <v>1179</v>
      </c>
    </row>
    <row r="772" spans="1:3" x14ac:dyDescent="0.35">
      <c r="A772" s="17">
        <v>448130</v>
      </c>
      <c r="B772" s="17" t="s">
        <v>1178</v>
      </c>
      <c r="C772" s="17" t="s">
        <v>1179</v>
      </c>
    </row>
    <row r="773" spans="1:3" x14ac:dyDescent="0.35">
      <c r="A773" s="17">
        <v>448140</v>
      </c>
      <c r="B773" s="17" t="s">
        <v>1178</v>
      </c>
      <c r="C773" s="17" t="s">
        <v>1179</v>
      </c>
    </row>
    <row r="774" spans="1:3" x14ac:dyDescent="0.35">
      <c r="A774" s="17">
        <v>448150</v>
      </c>
      <c r="B774" s="17" t="s">
        <v>1178</v>
      </c>
      <c r="C774" s="17" t="s">
        <v>1179</v>
      </c>
    </row>
    <row r="775" spans="1:3" x14ac:dyDescent="0.35">
      <c r="A775" s="17">
        <v>448190</v>
      </c>
      <c r="B775" s="17" t="s">
        <v>1178</v>
      </c>
      <c r="C775" s="17" t="s">
        <v>1179</v>
      </c>
    </row>
    <row r="776" spans="1:3" x14ac:dyDescent="0.35">
      <c r="A776" s="17">
        <v>451110</v>
      </c>
      <c r="B776" s="17" t="s">
        <v>1178</v>
      </c>
      <c r="C776" s="17" t="s">
        <v>1179</v>
      </c>
    </row>
    <row r="777" spans="1:3" x14ac:dyDescent="0.35">
      <c r="A777" s="17">
        <v>451120</v>
      </c>
      <c r="B777" s="17" t="s">
        <v>1178</v>
      </c>
      <c r="C777" s="17" t="s">
        <v>1179</v>
      </c>
    </row>
    <row r="778" spans="1:3" x14ac:dyDescent="0.35">
      <c r="A778" s="17">
        <v>452210</v>
      </c>
      <c r="B778" s="17" t="s">
        <v>1178</v>
      </c>
      <c r="C778" s="17" t="s">
        <v>1179</v>
      </c>
    </row>
    <row r="779" spans="1:3" x14ac:dyDescent="0.35">
      <c r="A779" s="17">
        <v>452311</v>
      </c>
      <c r="B779" s="17" t="s">
        <v>1178</v>
      </c>
      <c r="C779" s="17" t="s">
        <v>1179</v>
      </c>
    </row>
    <row r="780" spans="1:3" x14ac:dyDescent="0.35">
      <c r="A780" s="17">
        <v>452319</v>
      </c>
      <c r="B780" s="17" t="s">
        <v>1178</v>
      </c>
      <c r="C780" s="17" t="s">
        <v>1179</v>
      </c>
    </row>
    <row r="781" spans="1:3" x14ac:dyDescent="0.35">
      <c r="A781" s="17">
        <v>453210</v>
      </c>
      <c r="B781" s="17" t="s">
        <v>1178</v>
      </c>
      <c r="C781" s="17" t="s">
        <v>1179</v>
      </c>
    </row>
    <row r="782" spans="1:3" x14ac:dyDescent="0.35">
      <c r="A782" s="17">
        <v>453910</v>
      </c>
      <c r="B782" s="17" t="s">
        <v>1178</v>
      </c>
      <c r="C782" s="17" t="s">
        <v>1179</v>
      </c>
    </row>
    <row r="783" spans="1:3" x14ac:dyDescent="0.35">
      <c r="A783" s="17">
        <v>453998</v>
      </c>
      <c r="B783" s="17" t="s">
        <v>1178</v>
      </c>
      <c r="C783" s="17" t="s">
        <v>1179</v>
      </c>
    </row>
    <row r="784" spans="1:3" x14ac:dyDescent="0.35">
      <c r="A784" s="17">
        <v>454110</v>
      </c>
      <c r="B784" s="17" t="s">
        <v>1178</v>
      </c>
      <c r="C784" s="17" t="s">
        <v>1179</v>
      </c>
    </row>
    <row r="785" spans="1:3" x14ac:dyDescent="0.35">
      <c r="A785" s="17">
        <v>454310</v>
      </c>
      <c r="B785" s="17" t="s">
        <v>1178</v>
      </c>
      <c r="C785" s="17" t="s">
        <v>1179</v>
      </c>
    </row>
    <row r="786" spans="1:3" x14ac:dyDescent="0.35">
      <c r="A786" s="17">
        <v>454390</v>
      </c>
      <c r="B786" s="17" t="s">
        <v>1178</v>
      </c>
      <c r="C786" s="17" t="s">
        <v>1179</v>
      </c>
    </row>
    <row r="787" spans="1:3" x14ac:dyDescent="0.35">
      <c r="A787" s="17">
        <v>481111</v>
      </c>
      <c r="B787" s="17" t="s">
        <v>1178</v>
      </c>
      <c r="C787" s="17" t="s">
        <v>1179</v>
      </c>
    </row>
    <row r="788" spans="1:3" x14ac:dyDescent="0.35">
      <c r="A788" s="17">
        <v>481112</v>
      </c>
      <c r="B788" s="17" t="s">
        <v>1178</v>
      </c>
      <c r="C788" s="17" t="s">
        <v>1179</v>
      </c>
    </row>
    <row r="789" spans="1:3" x14ac:dyDescent="0.35">
      <c r="A789" s="17">
        <v>481211</v>
      </c>
      <c r="B789" s="17" t="s">
        <v>1178</v>
      </c>
      <c r="C789" s="17" t="s">
        <v>1179</v>
      </c>
    </row>
    <row r="790" spans="1:3" x14ac:dyDescent="0.35">
      <c r="A790" s="17">
        <v>481219</v>
      </c>
      <c r="B790" s="17" t="s">
        <v>1178</v>
      </c>
      <c r="C790" s="17" t="s">
        <v>1179</v>
      </c>
    </row>
    <row r="791" spans="1:3" x14ac:dyDescent="0.35">
      <c r="A791" s="17">
        <v>482111</v>
      </c>
      <c r="B791" s="17" t="s">
        <v>1178</v>
      </c>
      <c r="C791" s="17" t="s">
        <v>1179</v>
      </c>
    </row>
    <row r="792" spans="1:3" x14ac:dyDescent="0.35">
      <c r="A792" s="17">
        <v>482112</v>
      </c>
      <c r="B792" s="17" t="s">
        <v>1178</v>
      </c>
      <c r="C792" s="17" t="s">
        <v>1179</v>
      </c>
    </row>
    <row r="793" spans="1:3" x14ac:dyDescent="0.35">
      <c r="A793" s="17">
        <v>483111</v>
      </c>
      <c r="B793" s="17" t="s">
        <v>1178</v>
      </c>
      <c r="C793" s="17" t="s">
        <v>1179</v>
      </c>
    </row>
    <row r="794" spans="1:3" x14ac:dyDescent="0.35">
      <c r="A794" s="17">
        <v>483112</v>
      </c>
      <c r="B794" s="17" t="s">
        <v>1178</v>
      </c>
      <c r="C794" s="17" t="s">
        <v>1179</v>
      </c>
    </row>
    <row r="795" spans="1:3" x14ac:dyDescent="0.35">
      <c r="A795" s="17">
        <v>483114</v>
      </c>
      <c r="B795" s="17" t="s">
        <v>1178</v>
      </c>
      <c r="C795" s="17" t="s">
        <v>1179</v>
      </c>
    </row>
    <row r="796" spans="1:3" x14ac:dyDescent="0.35">
      <c r="A796" s="17">
        <v>483211</v>
      </c>
      <c r="B796" s="17" t="s">
        <v>1178</v>
      </c>
      <c r="C796" s="17" t="s">
        <v>1179</v>
      </c>
    </row>
    <row r="797" spans="1:3" x14ac:dyDescent="0.35">
      <c r="A797" s="17">
        <v>483212</v>
      </c>
      <c r="B797" s="17" t="s">
        <v>1178</v>
      </c>
      <c r="C797" s="17" t="s">
        <v>1179</v>
      </c>
    </row>
    <row r="798" spans="1:3" x14ac:dyDescent="0.35">
      <c r="A798" s="17">
        <v>484110</v>
      </c>
      <c r="B798" s="17" t="s">
        <v>1178</v>
      </c>
      <c r="C798" s="17" t="s">
        <v>1179</v>
      </c>
    </row>
    <row r="799" spans="1:3" x14ac:dyDescent="0.35">
      <c r="A799" s="17">
        <v>484121</v>
      </c>
      <c r="B799" s="17" t="s">
        <v>1178</v>
      </c>
      <c r="C799" s="17" t="s">
        <v>1179</v>
      </c>
    </row>
    <row r="800" spans="1:3" x14ac:dyDescent="0.35">
      <c r="A800" s="17">
        <v>484122</v>
      </c>
      <c r="B800" s="17" t="s">
        <v>1178</v>
      </c>
      <c r="C800" s="17" t="s">
        <v>1179</v>
      </c>
    </row>
    <row r="801" spans="1:3" x14ac:dyDescent="0.35">
      <c r="A801" s="17">
        <v>484210</v>
      </c>
      <c r="B801" s="17" t="s">
        <v>1178</v>
      </c>
      <c r="C801" s="17" t="s">
        <v>1179</v>
      </c>
    </row>
    <row r="802" spans="1:3" x14ac:dyDescent="0.35">
      <c r="A802" s="17">
        <v>484220</v>
      </c>
      <c r="B802" s="17" t="s">
        <v>1178</v>
      </c>
      <c r="C802" s="17" t="s">
        <v>1179</v>
      </c>
    </row>
    <row r="803" spans="1:3" x14ac:dyDescent="0.35">
      <c r="A803" s="17">
        <v>484230</v>
      </c>
      <c r="B803" s="17" t="s">
        <v>1178</v>
      </c>
      <c r="C803" s="17" t="s">
        <v>1179</v>
      </c>
    </row>
    <row r="804" spans="1:3" x14ac:dyDescent="0.35">
      <c r="A804" s="17">
        <v>485111</v>
      </c>
      <c r="B804" s="17" t="s">
        <v>1178</v>
      </c>
      <c r="C804" s="17" t="s">
        <v>1179</v>
      </c>
    </row>
    <row r="805" spans="1:3" x14ac:dyDescent="0.35">
      <c r="A805" s="17">
        <v>485112</v>
      </c>
      <c r="B805" s="17" t="s">
        <v>1178</v>
      </c>
      <c r="C805" s="17" t="s">
        <v>1179</v>
      </c>
    </row>
    <row r="806" spans="1:3" x14ac:dyDescent="0.35">
      <c r="A806" s="17">
        <v>485113</v>
      </c>
      <c r="B806" s="17" t="s">
        <v>1178</v>
      </c>
      <c r="C806" s="17" t="s">
        <v>1179</v>
      </c>
    </row>
    <row r="807" spans="1:3" x14ac:dyDescent="0.35">
      <c r="A807" s="17">
        <v>485119</v>
      </c>
      <c r="B807" s="17" t="s">
        <v>1178</v>
      </c>
      <c r="C807" s="17" t="s">
        <v>1179</v>
      </c>
    </row>
    <row r="808" spans="1:3" x14ac:dyDescent="0.35">
      <c r="A808" s="17">
        <v>485210</v>
      </c>
      <c r="B808" s="17" t="s">
        <v>1178</v>
      </c>
      <c r="C808" s="17" t="s">
        <v>1179</v>
      </c>
    </row>
    <row r="809" spans="1:3" x14ac:dyDescent="0.35">
      <c r="A809" s="17">
        <v>485310</v>
      </c>
      <c r="B809" s="17" t="s">
        <v>1178</v>
      </c>
      <c r="C809" s="17" t="s">
        <v>1179</v>
      </c>
    </row>
    <row r="810" spans="1:3" x14ac:dyDescent="0.35">
      <c r="A810" s="17">
        <v>485991</v>
      </c>
      <c r="B810" s="17" t="s">
        <v>1178</v>
      </c>
      <c r="C810" s="17" t="s">
        <v>1179</v>
      </c>
    </row>
    <row r="811" spans="1:3" x14ac:dyDescent="0.35">
      <c r="A811" s="17">
        <v>485999</v>
      </c>
      <c r="B811" s="17" t="s">
        <v>1178</v>
      </c>
      <c r="C811" s="17" t="s">
        <v>1179</v>
      </c>
    </row>
    <row r="812" spans="1:3" x14ac:dyDescent="0.35">
      <c r="A812" s="17">
        <v>486110</v>
      </c>
      <c r="B812" s="17" t="s">
        <v>1178</v>
      </c>
      <c r="C812" s="17" t="s">
        <v>1179</v>
      </c>
    </row>
    <row r="813" spans="1:3" x14ac:dyDescent="0.35">
      <c r="A813" s="17">
        <v>486210</v>
      </c>
      <c r="B813" s="17" t="s">
        <v>1178</v>
      </c>
      <c r="C813" s="17" t="s">
        <v>1179</v>
      </c>
    </row>
    <row r="814" spans="1:3" x14ac:dyDescent="0.35">
      <c r="A814" s="17">
        <v>486910</v>
      </c>
      <c r="B814" s="17" t="s">
        <v>1178</v>
      </c>
      <c r="C814" s="17" t="s">
        <v>1179</v>
      </c>
    </row>
    <row r="815" spans="1:3" x14ac:dyDescent="0.35">
      <c r="A815" s="17">
        <v>486990</v>
      </c>
      <c r="B815" s="17" t="s">
        <v>1178</v>
      </c>
      <c r="C815" s="17" t="s">
        <v>1179</v>
      </c>
    </row>
    <row r="816" spans="1:3" x14ac:dyDescent="0.35">
      <c r="A816" s="17">
        <v>487110</v>
      </c>
      <c r="B816" s="17" t="s">
        <v>1178</v>
      </c>
      <c r="C816" s="17" t="s">
        <v>1179</v>
      </c>
    </row>
    <row r="817" spans="1:3" x14ac:dyDescent="0.35">
      <c r="A817" s="17">
        <v>487990</v>
      </c>
      <c r="B817" s="17" t="s">
        <v>1178</v>
      </c>
      <c r="C817" s="17" t="s">
        <v>1179</v>
      </c>
    </row>
    <row r="818" spans="1:3" x14ac:dyDescent="0.35">
      <c r="A818" s="17">
        <v>488111</v>
      </c>
      <c r="B818" s="17" t="s">
        <v>1178</v>
      </c>
      <c r="C818" s="17" t="s">
        <v>1179</v>
      </c>
    </row>
    <row r="819" spans="1:3" x14ac:dyDescent="0.35">
      <c r="A819" s="17">
        <v>488119</v>
      </c>
      <c r="B819" s="17" t="s">
        <v>1178</v>
      </c>
      <c r="C819" s="17" t="s">
        <v>1179</v>
      </c>
    </row>
    <row r="820" spans="1:3" x14ac:dyDescent="0.35">
      <c r="A820" s="17">
        <v>488190</v>
      </c>
      <c r="B820" s="17" t="s">
        <v>1178</v>
      </c>
      <c r="C820" s="17" t="s">
        <v>1179</v>
      </c>
    </row>
    <row r="821" spans="1:3" x14ac:dyDescent="0.35">
      <c r="A821" s="17">
        <v>488210</v>
      </c>
      <c r="B821" s="17" t="s">
        <v>1178</v>
      </c>
      <c r="C821" s="17" t="s">
        <v>1179</v>
      </c>
    </row>
    <row r="822" spans="1:3" x14ac:dyDescent="0.35">
      <c r="A822" s="17">
        <v>488310</v>
      </c>
      <c r="B822" s="17" t="s">
        <v>1178</v>
      </c>
      <c r="C822" s="17" t="s">
        <v>1179</v>
      </c>
    </row>
    <row r="823" spans="1:3" x14ac:dyDescent="0.35">
      <c r="A823" s="17">
        <v>488320</v>
      </c>
      <c r="B823" s="17" t="s">
        <v>1178</v>
      </c>
      <c r="C823" s="17" t="s">
        <v>1179</v>
      </c>
    </row>
    <row r="824" spans="1:3" x14ac:dyDescent="0.35">
      <c r="A824" s="17">
        <v>488330</v>
      </c>
      <c r="B824" s="17" t="s">
        <v>1178</v>
      </c>
      <c r="C824" s="17" t="s">
        <v>1179</v>
      </c>
    </row>
    <row r="825" spans="1:3" x14ac:dyDescent="0.35">
      <c r="A825" s="17">
        <v>488390</v>
      </c>
      <c r="B825" s="17" t="s">
        <v>1178</v>
      </c>
      <c r="C825" s="17" t="s">
        <v>1179</v>
      </c>
    </row>
    <row r="826" spans="1:3" x14ac:dyDescent="0.35">
      <c r="A826" s="17">
        <v>488410</v>
      </c>
      <c r="B826" s="17" t="s">
        <v>1178</v>
      </c>
      <c r="C826" s="17" t="s">
        <v>1179</v>
      </c>
    </row>
    <row r="827" spans="1:3" x14ac:dyDescent="0.35">
      <c r="A827" s="17">
        <v>488490</v>
      </c>
      <c r="B827" s="17" t="s">
        <v>1178</v>
      </c>
      <c r="C827" s="17" t="s">
        <v>1179</v>
      </c>
    </row>
    <row r="828" spans="1:3" x14ac:dyDescent="0.35">
      <c r="A828" s="17">
        <v>488510</v>
      </c>
      <c r="B828" s="17" t="s">
        <v>1178</v>
      </c>
      <c r="C828" s="17" t="s">
        <v>1179</v>
      </c>
    </row>
    <row r="829" spans="1:3" x14ac:dyDescent="0.35">
      <c r="A829" s="17">
        <v>488991</v>
      </c>
      <c r="B829" s="17" t="s">
        <v>1178</v>
      </c>
      <c r="C829" s="17" t="s">
        <v>1179</v>
      </c>
    </row>
    <row r="830" spans="1:3" x14ac:dyDescent="0.35">
      <c r="A830" s="17">
        <v>488999</v>
      </c>
      <c r="B830" s="17" t="s">
        <v>1178</v>
      </c>
      <c r="C830" s="17" t="s">
        <v>1179</v>
      </c>
    </row>
    <row r="831" spans="1:3" x14ac:dyDescent="0.35">
      <c r="A831" s="17">
        <v>491110</v>
      </c>
      <c r="B831" s="17" t="s">
        <v>1178</v>
      </c>
      <c r="C831" s="17" t="s">
        <v>1179</v>
      </c>
    </row>
    <row r="832" spans="1:3" x14ac:dyDescent="0.35">
      <c r="A832" s="17">
        <v>492110</v>
      </c>
      <c r="B832" s="17" t="s">
        <v>1178</v>
      </c>
      <c r="C832" s="17" t="s">
        <v>1179</v>
      </c>
    </row>
    <row r="833" spans="1:3" x14ac:dyDescent="0.35">
      <c r="A833" s="17">
        <v>493110</v>
      </c>
      <c r="B833" s="17" t="s">
        <v>1178</v>
      </c>
      <c r="C833" s="17" t="s">
        <v>1179</v>
      </c>
    </row>
    <row r="834" spans="1:3" x14ac:dyDescent="0.35">
      <c r="A834" s="17">
        <v>493120</v>
      </c>
      <c r="B834" s="17" t="s">
        <v>1178</v>
      </c>
      <c r="C834" s="17" t="s">
        <v>1179</v>
      </c>
    </row>
    <row r="835" spans="1:3" x14ac:dyDescent="0.35">
      <c r="A835" s="17">
        <v>493130</v>
      </c>
      <c r="B835" s="17" t="s">
        <v>1178</v>
      </c>
      <c r="C835" s="17" t="s">
        <v>1179</v>
      </c>
    </row>
    <row r="836" spans="1:3" x14ac:dyDescent="0.35">
      <c r="A836" s="17">
        <v>493190</v>
      </c>
      <c r="B836" s="17" t="s">
        <v>1178</v>
      </c>
      <c r="C836" s="17" t="s">
        <v>1179</v>
      </c>
    </row>
    <row r="837" spans="1:3" x14ac:dyDescent="0.35">
      <c r="A837" s="17">
        <v>511110</v>
      </c>
      <c r="B837" s="17" t="s">
        <v>1180</v>
      </c>
      <c r="C837" s="17" t="s">
        <v>1181</v>
      </c>
    </row>
    <row r="838" spans="1:3" x14ac:dyDescent="0.35">
      <c r="A838" s="17">
        <v>511120</v>
      </c>
      <c r="B838" s="17" t="s">
        <v>1180</v>
      </c>
      <c r="C838" s="17" t="s">
        <v>1181</v>
      </c>
    </row>
    <row r="839" spans="1:3" x14ac:dyDescent="0.35">
      <c r="A839" s="17">
        <v>511140</v>
      </c>
      <c r="B839" s="17" t="s">
        <v>1180</v>
      </c>
      <c r="C839" s="17" t="s">
        <v>1181</v>
      </c>
    </row>
    <row r="840" spans="1:3" x14ac:dyDescent="0.35">
      <c r="A840" s="17">
        <v>511191</v>
      </c>
      <c r="B840" s="17" t="s">
        <v>1180</v>
      </c>
      <c r="C840" s="17" t="s">
        <v>1181</v>
      </c>
    </row>
    <row r="841" spans="1:3" x14ac:dyDescent="0.35">
      <c r="A841" s="17">
        <v>511199</v>
      </c>
      <c r="B841" s="17" t="s">
        <v>1180</v>
      </c>
      <c r="C841" s="17" t="s">
        <v>1181</v>
      </c>
    </row>
    <row r="842" spans="1:3" x14ac:dyDescent="0.35">
      <c r="A842" s="17">
        <v>511210</v>
      </c>
      <c r="B842" s="17" t="s">
        <v>1180</v>
      </c>
      <c r="C842" s="17" t="s">
        <v>1181</v>
      </c>
    </row>
    <row r="843" spans="1:3" x14ac:dyDescent="0.35">
      <c r="A843" s="17">
        <v>512110</v>
      </c>
      <c r="B843" s="17" t="s">
        <v>1180</v>
      </c>
      <c r="C843" s="17" t="s">
        <v>1181</v>
      </c>
    </row>
    <row r="844" spans="1:3" x14ac:dyDescent="0.35">
      <c r="A844" s="17">
        <v>512131</v>
      </c>
      <c r="B844" s="17" t="s">
        <v>1180</v>
      </c>
      <c r="C844" s="17" t="s">
        <v>1181</v>
      </c>
    </row>
    <row r="845" spans="1:3" x14ac:dyDescent="0.35">
      <c r="A845" s="17">
        <v>512191</v>
      </c>
      <c r="B845" s="17" t="s">
        <v>1180</v>
      </c>
      <c r="C845" s="17" t="s">
        <v>1181</v>
      </c>
    </row>
    <row r="846" spans="1:3" x14ac:dyDescent="0.35">
      <c r="A846" s="17">
        <v>512199</v>
      </c>
      <c r="B846" s="17" t="s">
        <v>1180</v>
      </c>
      <c r="C846" s="17" t="s">
        <v>1181</v>
      </c>
    </row>
    <row r="847" spans="1:3" x14ac:dyDescent="0.35">
      <c r="A847" s="17">
        <v>512230</v>
      </c>
      <c r="B847" s="17" t="s">
        <v>1180</v>
      </c>
      <c r="C847" s="17" t="s">
        <v>1181</v>
      </c>
    </row>
    <row r="848" spans="1:3" x14ac:dyDescent="0.35">
      <c r="A848" s="17">
        <v>512250</v>
      </c>
      <c r="B848" s="17" t="s">
        <v>1180</v>
      </c>
      <c r="C848" s="17" t="s">
        <v>1181</v>
      </c>
    </row>
    <row r="849" spans="1:3" x14ac:dyDescent="0.35">
      <c r="A849" s="17">
        <v>512290</v>
      </c>
      <c r="B849" s="17" t="s">
        <v>1180</v>
      </c>
      <c r="C849" s="17" t="s">
        <v>1181</v>
      </c>
    </row>
    <row r="850" spans="1:3" x14ac:dyDescent="0.35">
      <c r="A850" s="17">
        <v>515111</v>
      </c>
      <c r="B850" s="17" t="s">
        <v>1180</v>
      </c>
      <c r="C850" s="17" t="s">
        <v>1181</v>
      </c>
    </row>
    <row r="851" spans="1:3" x14ac:dyDescent="0.35">
      <c r="A851" s="17">
        <v>515112</v>
      </c>
      <c r="B851" s="17" t="s">
        <v>1180</v>
      </c>
      <c r="C851" s="17" t="s">
        <v>1181</v>
      </c>
    </row>
    <row r="852" spans="1:3" x14ac:dyDescent="0.35">
      <c r="A852" s="17">
        <v>515120</v>
      </c>
      <c r="B852" s="17" t="s">
        <v>1180</v>
      </c>
      <c r="C852" s="17" t="s">
        <v>1181</v>
      </c>
    </row>
    <row r="853" spans="1:3" x14ac:dyDescent="0.35">
      <c r="A853" s="17">
        <v>515210</v>
      </c>
      <c r="B853" s="17" t="s">
        <v>1180</v>
      </c>
      <c r="C853" s="17" t="s">
        <v>1181</v>
      </c>
    </row>
    <row r="854" spans="1:3" x14ac:dyDescent="0.35">
      <c r="A854" s="17">
        <v>517311</v>
      </c>
      <c r="B854" s="17" t="s">
        <v>1180</v>
      </c>
      <c r="C854" s="17" t="s">
        <v>1181</v>
      </c>
    </row>
    <row r="855" spans="1:3" x14ac:dyDescent="0.35">
      <c r="A855" s="17">
        <v>517312</v>
      </c>
      <c r="B855" s="17" t="s">
        <v>1180</v>
      </c>
      <c r="C855" s="17" t="s">
        <v>1181</v>
      </c>
    </row>
    <row r="856" spans="1:3" x14ac:dyDescent="0.35">
      <c r="A856" s="17">
        <v>517410</v>
      </c>
      <c r="B856" s="17" t="s">
        <v>1180</v>
      </c>
      <c r="C856" s="17" t="s">
        <v>1181</v>
      </c>
    </row>
    <row r="857" spans="1:3" x14ac:dyDescent="0.35">
      <c r="A857" s="17">
        <v>517911</v>
      </c>
      <c r="B857" s="17" t="s">
        <v>1180</v>
      </c>
      <c r="C857" s="17" t="s">
        <v>1181</v>
      </c>
    </row>
    <row r="858" spans="1:3" x14ac:dyDescent="0.35">
      <c r="A858" s="17">
        <v>517919</v>
      </c>
      <c r="B858" s="17" t="s">
        <v>1180</v>
      </c>
      <c r="C858" s="17" t="s">
        <v>1181</v>
      </c>
    </row>
    <row r="859" spans="1:3" x14ac:dyDescent="0.35">
      <c r="A859" s="17">
        <v>518210</v>
      </c>
      <c r="B859" s="17" t="s">
        <v>1180</v>
      </c>
      <c r="C859" s="17" t="s">
        <v>1181</v>
      </c>
    </row>
    <row r="860" spans="1:3" x14ac:dyDescent="0.35">
      <c r="A860" s="17">
        <v>519120</v>
      </c>
      <c r="B860" s="17" t="s">
        <v>1180</v>
      </c>
      <c r="C860" s="17" t="s">
        <v>1181</v>
      </c>
    </row>
    <row r="861" spans="1:3" x14ac:dyDescent="0.35">
      <c r="A861" s="17">
        <v>519130</v>
      </c>
      <c r="B861" s="17" t="s">
        <v>1180</v>
      </c>
      <c r="C861" s="17" t="s">
        <v>1181</v>
      </c>
    </row>
    <row r="862" spans="1:3" x14ac:dyDescent="0.35">
      <c r="A862" s="17">
        <v>519190</v>
      </c>
      <c r="B862" s="17" t="s">
        <v>1180</v>
      </c>
      <c r="C862" s="17" t="s">
        <v>1181</v>
      </c>
    </row>
    <row r="863" spans="1:3" x14ac:dyDescent="0.35">
      <c r="A863" s="17">
        <v>521110</v>
      </c>
      <c r="B863" s="17" t="s">
        <v>1180</v>
      </c>
      <c r="C863" s="17" t="s">
        <v>1181</v>
      </c>
    </row>
    <row r="864" spans="1:3" x14ac:dyDescent="0.35">
      <c r="A864" s="17">
        <v>522110</v>
      </c>
      <c r="B864" s="17" t="s">
        <v>1180</v>
      </c>
      <c r="C864" s="17" t="s">
        <v>1181</v>
      </c>
    </row>
    <row r="865" spans="1:3" x14ac:dyDescent="0.35">
      <c r="A865" s="17">
        <v>522120</v>
      </c>
      <c r="B865" s="17" t="s">
        <v>1180</v>
      </c>
      <c r="C865" s="17" t="s">
        <v>1181</v>
      </c>
    </row>
    <row r="866" spans="1:3" x14ac:dyDescent="0.35">
      <c r="A866" s="17">
        <v>522130</v>
      </c>
      <c r="B866" s="17" t="s">
        <v>1180</v>
      </c>
      <c r="C866" s="17" t="s">
        <v>1181</v>
      </c>
    </row>
    <row r="867" spans="1:3" x14ac:dyDescent="0.35">
      <c r="A867" s="17">
        <v>522190</v>
      </c>
      <c r="B867" s="17" t="s">
        <v>1180</v>
      </c>
      <c r="C867" s="17" t="s">
        <v>1181</v>
      </c>
    </row>
    <row r="868" spans="1:3" x14ac:dyDescent="0.35">
      <c r="A868" s="17">
        <v>522210</v>
      </c>
      <c r="B868" s="17" t="s">
        <v>1180</v>
      </c>
      <c r="C868" s="17" t="s">
        <v>1181</v>
      </c>
    </row>
    <row r="869" spans="1:3" x14ac:dyDescent="0.35">
      <c r="A869" s="17">
        <v>522291</v>
      </c>
      <c r="B869" s="17" t="s">
        <v>1180</v>
      </c>
      <c r="C869" s="17" t="s">
        <v>1181</v>
      </c>
    </row>
    <row r="870" spans="1:3" x14ac:dyDescent="0.35">
      <c r="A870" s="17">
        <v>522292</v>
      </c>
      <c r="B870" s="17" t="s">
        <v>1180</v>
      </c>
      <c r="C870" s="17" t="s">
        <v>1181</v>
      </c>
    </row>
    <row r="871" spans="1:3" x14ac:dyDescent="0.35">
      <c r="A871" s="17">
        <v>522294</v>
      </c>
      <c r="B871" s="17" t="s">
        <v>1180</v>
      </c>
      <c r="C871" s="17" t="s">
        <v>1181</v>
      </c>
    </row>
    <row r="872" spans="1:3" x14ac:dyDescent="0.35">
      <c r="A872" s="17">
        <v>522298</v>
      </c>
      <c r="B872" s="17" t="s">
        <v>1180</v>
      </c>
      <c r="C872" s="17" t="s">
        <v>1181</v>
      </c>
    </row>
    <row r="873" spans="1:3" x14ac:dyDescent="0.35">
      <c r="A873" s="17">
        <v>522310</v>
      </c>
      <c r="B873" s="17" t="s">
        <v>1180</v>
      </c>
      <c r="C873" s="17" t="s">
        <v>1181</v>
      </c>
    </row>
    <row r="874" spans="1:3" x14ac:dyDescent="0.35">
      <c r="A874" s="17">
        <v>522320</v>
      </c>
      <c r="B874" s="17" t="s">
        <v>1180</v>
      </c>
      <c r="C874" s="17" t="s">
        <v>1181</v>
      </c>
    </row>
    <row r="875" spans="1:3" x14ac:dyDescent="0.35">
      <c r="A875" s="17">
        <v>522390</v>
      </c>
      <c r="B875" s="17" t="s">
        <v>1180</v>
      </c>
      <c r="C875" s="17" t="s">
        <v>1181</v>
      </c>
    </row>
    <row r="876" spans="1:3" x14ac:dyDescent="0.35">
      <c r="A876" s="17">
        <v>523110</v>
      </c>
      <c r="B876" s="17" t="s">
        <v>1180</v>
      </c>
      <c r="C876" s="17" t="s">
        <v>1181</v>
      </c>
    </row>
    <row r="877" spans="1:3" x14ac:dyDescent="0.35">
      <c r="A877" s="17">
        <v>523120</v>
      </c>
      <c r="B877" s="17" t="s">
        <v>1180</v>
      </c>
      <c r="C877" s="17" t="s">
        <v>1181</v>
      </c>
    </row>
    <row r="878" spans="1:3" x14ac:dyDescent="0.35">
      <c r="A878" s="17">
        <v>523130</v>
      </c>
      <c r="B878" s="17" t="s">
        <v>1180</v>
      </c>
      <c r="C878" s="17" t="s">
        <v>1181</v>
      </c>
    </row>
    <row r="879" spans="1:3" x14ac:dyDescent="0.35">
      <c r="A879" s="17">
        <v>523210</v>
      </c>
      <c r="B879" s="17" t="s">
        <v>1180</v>
      </c>
      <c r="C879" s="17" t="s">
        <v>1181</v>
      </c>
    </row>
    <row r="880" spans="1:3" x14ac:dyDescent="0.35">
      <c r="A880" s="17">
        <v>523910</v>
      </c>
      <c r="B880" s="17" t="s">
        <v>1180</v>
      </c>
      <c r="C880" s="17" t="s">
        <v>1181</v>
      </c>
    </row>
    <row r="881" spans="1:3" x14ac:dyDescent="0.35">
      <c r="A881" s="17">
        <v>523920</v>
      </c>
      <c r="B881" s="17" t="s">
        <v>1180</v>
      </c>
      <c r="C881" s="17" t="s">
        <v>1181</v>
      </c>
    </row>
    <row r="882" spans="1:3" x14ac:dyDescent="0.35">
      <c r="A882" s="17">
        <v>523930</v>
      </c>
      <c r="B882" s="17" t="s">
        <v>1180</v>
      </c>
      <c r="C882" s="17" t="s">
        <v>1181</v>
      </c>
    </row>
    <row r="883" spans="1:3" x14ac:dyDescent="0.35">
      <c r="A883" s="17">
        <v>523991</v>
      </c>
      <c r="B883" s="17" t="s">
        <v>1180</v>
      </c>
      <c r="C883" s="17" t="s">
        <v>1181</v>
      </c>
    </row>
    <row r="884" spans="1:3" x14ac:dyDescent="0.35">
      <c r="A884" s="17">
        <v>523999</v>
      </c>
      <c r="B884" s="17" t="s">
        <v>1180</v>
      </c>
      <c r="C884" s="17" t="s">
        <v>1181</v>
      </c>
    </row>
    <row r="885" spans="1:3" x14ac:dyDescent="0.35">
      <c r="A885" s="17">
        <v>524113</v>
      </c>
      <c r="B885" s="17" t="s">
        <v>1180</v>
      </c>
      <c r="C885" s="17" t="s">
        <v>1181</v>
      </c>
    </row>
    <row r="886" spans="1:3" x14ac:dyDescent="0.35">
      <c r="A886" s="17">
        <v>524114</v>
      </c>
      <c r="B886" s="17" t="s">
        <v>1180</v>
      </c>
      <c r="C886" s="17" t="s">
        <v>1181</v>
      </c>
    </row>
    <row r="887" spans="1:3" x14ac:dyDescent="0.35">
      <c r="A887" s="17">
        <v>524126</v>
      </c>
      <c r="B887" s="17" t="s">
        <v>1180</v>
      </c>
      <c r="C887" s="17" t="s">
        <v>1181</v>
      </c>
    </row>
    <row r="888" spans="1:3" x14ac:dyDescent="0.35">
      <c r="A888" s="17">
        <v>524128</v>
      </c>
      <c r="B888" s="17" t="s">
        <v>1180</v>
      </c>
      <c r="C888" s="17" t="s">
        <v>1181</v>
      </c>
    </row>
    <row r="889" spans="1:3" x14ac:dyDescent="0.35">
      <c r="A889" s="17">
        <v>524130</v>
      </c>
      <c r="B889" s="17" t="s">
        <v>1180</v>
      </c>
      <c r="C889" s="17" t="s">
        <v>1181</v>
      </c>
    </row>
    <row r="890" spans="1:3" x14ac:dyDescent="0.35">
      <c r="A890" s="17">
        <v>524210</v>
      </c>
      <c r="B890" s="17" t="s">
        <v>1180</v>
      </c>
      <c r="C890" s="17" t="s">
        <v>1181</v>
      </c>
    </row>
    <row r="891" spans="1:3" x14ac:dyDescent="0.35">
      <c r="A891" s="17">
        <v>524291</v>
      </c>
      <c r="B891" s="17" t="s">
        <v>1180</v>
      </c>
      <c r="C891" s="17" t="s">
        <v>1181</v>
      </c>
    </row>
    <row r="892" spans="1:3" x14ac:dyDescent="0.35">
      <c r="A892" s="17">
        <v>524292</v>
      </c>
      <c r="B892" s="17" t="s">
        <v>1180</v>
      </c>
      <c r="C892" s="17" t="s">
        <v>1181</v>
      </c>
    </row>
    <row r="893" spans="1:3" x14ac:dyDescent="0.35">
      <c r="A893" s="17">
        <v>525190</v>
      </c>
      <c r="B893" s="17" t="s">
        <v>1180</v>
      </c>
      <c r="C893" s="17" t="s">
        <v>1181</v>
      </c>
    </row>
    <row r="894" spans="1:3" x14ac:dyDescent="0.35">
      <c r="A894" s="17">
        <v>525920</v>
      </c>
      <c r="B894" s="17" t="s">
        <v>1180</v>
      </c>
      <c r="C894" s="17" t="s">
        <v>1181</v>
      </c>
    </row>
    <row r="895" spans="1:3" x14ac:dyDescent="0.35">
      <c r="A895" s="17">
        <v>525990</v>
      </c>
      <c r="B895" s="17" t="s">
        <v>1180</v>
      </c>
      <c r="C895" s="17" t="s">
        <v>1181</v>
      </c>
    </row>
    <row r="896" spans="1:3" x14ac:dyDescent="0.35">
      <c r="A896" s="17">
        <v>531110</v>
      </c>
      <c r="B896" s="17" t="s">
        <v>1180</v>
      </c>
      <c r="C896" s="17" t="s">
        <v>1181</v>
      </c>
    </row>
    <row r="897" spans="1:3" x14ac:dyDescent="0.35">
      <c r="A897" s="17">
        <v>531120</v>
      </c>
      <c r="B897" s="17" t="s">
        <v>1180</v>
      </c>
      <c r="C897" s="17" t="s">
        <v>1181</v>
      </c>
    </row>
    <row r="898" spans="1:3" x14ac:dyDescent="0.35">
      <c r="A898" s="17">
        <v>531130</v>
      </c>
      <c r="B898" s="17" t="s">
        <v>1180</v>
      </c>
      <c r="C898" s="17" t="s">
        <v>1181</v>
      </c>
    </row>
    <row r="899" spans="1:3" x14ac:dyDescent="0.35">
      <c r="A899" s="17">
        <v>531190</v>
      </c>
      <c r="B899" s="17" t="s">
        <v>1180</v>
      </c>
      <c r="C899" s="17" t="s">
        <v>1181</v>
      </c>
    </row>
    <row r="900" spans="1:3" x14ac:dyDescent="0.35">
      <c r="A900" s="17">
        <v>531210</v>
      </c>
      <c r="B900" s="17" t="s">
        <v>1180</v>
      </c>
      <c r="C900" s="17" t="s">
        <v>1181</v>
      </c>
    </row>
    <row r="901" spans="1:3" x14ac:dyDescent="0.35">
      <c r="A901" s="17">
        <v>531311</v>
      </c>
      <c r="B901" s="17" t="s">
        <v>1180</v>
      </c>
      <c r="C901" s="17" t="s">
        <v>1181</v>
      </c>
    </row>
    <row r="902" spans="1:3" x14ac:dyDescent="0.35">
      <c r="A902" s="17">
        <v>531312</v>
      </c>
      <c r="B902" s="17" t="s">
        <v>1180</v>
      </c>
      <c r="C902" s="17" t="s">
        <v>1181</v>
      </c>
    </row>
    <row r="903" spans="1:3" x14ac:dyDescent="0.35">
      <c r="A903" s="17">
        <v>531320</v>
      </c>
      <c r="B903" s="17" t="s">
        <v>1180</v>
      </c>
      <c r="C903" s="17" t="s">
        <v>1181</v>
      </c>
    </row>
    <row r="904" spans="1:3" x14ac:dyDescent="0.35">
      <c r="A904" s="17">
        <v>531390</v>
      </c>
      <c r="B904" s="17" t="s">
        <v>1180</v>
      </c>
      <c r="C904" s="17" t="s">
        <v>1181</v>
      </c>
    </row>
    <row r="905" spans="1:3" x14ac:dyDescent="0.35">
      <c r="A905" s="17">
        <v>532112</v>
      </c>
      <c r="B905" s="17" t="s">
        <v>1180</v>
      </c>
      <c r="C905" s="17" t="s">
        <v>1181</v>
      </c>
    </row>
    <row r="906" spans="1:3" x14ac:dyDescent="0.35">
      <c r="A906" s="17">
        <v>532210</v>
      </c>
      <c r="B906" s="17" t="s">
        <v>1180</v>
      </c>
      <c r="C906" s="17" t="s">
        <v>1181</v>
      </c>
    </row>
    <row r="907" spans="1:3" x14ac:dyDescent="0.35">
      <c r="A907" s="17">
        <v>532284</v>
      </c>
      <c r="B907" s="17" t="s">
        <v>1180</v>
      </c>
      <c r="C907" s="17" t="s">
        <v>1181</v>
      </c>
    </row>
    <row r="908" spans="1:3" x14ac:dyDescent="0.35">
      <c r="A908" s="17">
        <v>532289</v>
      </c>
      <c r="B908" s="17" t="s">
        <v>1180</v>
      </c>
      <c r="C908" s="17" t="s">
        <v>1181</v>
      </c>
    </row>
    <row r="909" spans="1:3" x14ac:dyDescent="0.35">
      <c r="A909" s="17">
        <v>532411</v>
      </c>
      <c r="B909" s="17" t="s">
        <v>1180</v>
      </c>
      <c r="C909" s="17" t="s">
        <v>1181</v>
      </c>
    </row>
    <row r="910" spans="1:3" x14ac:dyDescent="0.35">
      <c r="A910" s="17">
        <v>532412</v>
      </c>
      <c r="B910" s="17" t="s">
        <v>1180</v>
      </c>
      <c r="C910" s="17" t="s">
        <v>1181</v>
      </c>
    </row>
    <row r="911" spans="1:3" x14ac:dyDescent="0.35">
      <c r="A911" s="17">
        <v>532490</v>
      </c>
      <c r="B911" s="17" t="s">
        <v>1180</v>
      </c>
      <c r="C911" s="17" t="s">
        <v>1181</v>
      </c>
    </row>
    <row r="912" spans="1:3" x14ac:dyDescent="0.35">
      <c r="A912" s="17">
        <v>533110</v>
      </c>
      <c r="B912" s="17" t="s">
        <v>1180</v>
      </c>
      <c r="C912" s="17" t="s">
        <v>1181</v>
      </c>
    </row>
    <row r="913" spans="1:3" x14ac:dyDescent="0.35">
      <c r="A913" s="17">
        <v>541110</v>
      </c>
      <c r="B913" s="17" t="s">
        <v>1180</v>
      </c>
      <c r="C913" s="17" t="s">
        <v>1181</v>
      </c>
    </row>
    <row r="914" spans="1:3" x14ac:dyDescent="0.35">
      <c r="A914" s="17">
        <v>541191</v>
      </c>
      <c r="B914" s="17" t="s">
        <v>1180</v>
      </c>
      <c r="C914" s="17" t="s">
        <v>1181</v>
      </c>
    </row>
    <row r="915" spans="1:3" x14ac:dyDescent="0.35">
      <c r="A915" s="17">
        <v>541199</v>
      </c>
      <c r="B915" s="17" t="s">
        <v>1180</v>
      </c>
      <c r="C915" s="17" t="s">
        <v>1181</v>
      </c>
    </row>
    <row r="916" spans="1:3" x14ac:dyDescent="0.35">
      <c r="A916" s="17">
        <v>541214</v>
      </c>
      <c r="B916" s="17" t="s">
        <v>1180</v>
      </c>
      <c r="C916" s="17" t="s">
        <v>1181</v>
      </c>
    </row>
    <row r="917" spans="1:3" x14ac:dyDescent="0.35">
      <c r="A917" s="17">
        <v>541219</v>
      </c>
      <c r="B917" s="17" t="s">
        <v>1180</v>
      </c>
      <c r="C917" s="17" t="s">
        <v>1181</v>
      </c>
    </row>
    <row r="918" spans="1:3" x14ac:dyDescent="0.35">
      <c r="A918" s="17">
        <v>541310</v>
      </c>
      <c r="B918" s="17" t="s">
        <v>1180</v>
      </c>
      <c r="C918" s="17" t="s">
        <v>1181</v>
      </c>
    </row>
    <row r="919" spans="1:3" x14ac:dyDescent="0.35">
      <c r="A919" s="17">
        <v>541320</v>
      </c>
      <c r="B919" s="17" t="s">
        <v>1180</v>
      </c>
      <c r="C919" s="17" t="s">
        <v>1181</v>
      </c>
    </row>
    <row r="920" spans="1:3" x14ac:dyDescent="0.35">
      <c r="A920" s="17">
        <v>541330</v>
      </c>
      <c r="B920" s="17" t="s">
        <v>1180</v>
      </c>
      <c r="C920" s="17" t="s">
        <v>1181</v>
      </c>
    </row>
    <row r="921" spans="1:3" x14ac:dyDescent="0.35">
      <c r="A921" s="17">
        <v>541380</v>
      </c>
      <c r="B921" s="17" t="s">
        <v>1180</v>
      </c>
      <c r="C921" s="17" t="s">
        <v>1181</v>
      </c>
    </row>
    <row r="922" spans="1:3" x14ac:dyDescent="0.35">
      <c r="A922" s="17">
        <v>541410</v>
      </c>
      <c r="B922" s="17" t="s">
        <v>1180</v>
      </c>
      <c r="C922" s="17" t="s">
        <v>1181</v>
      </c>
    </row>
    <row r="923" spans="1:3" x14ac:dyDescent="0.35">
      <c r="A923" s="17">
        <v>541430</v>
      </c>
      <c r="B923" s="17" t="s">
        <v>1180</v>
      </c>
      <c r="C923" s="17" t="s">
        <v>1181</v>
      </c>
    </row>
    <row r="924" spans="1:3" x14ac:dyDescent="0.35">
      <c r="A924" s="17">
        <v>541490</v>
      </c>
      <c r="B924" s="17" t="s">
        <v>1180</v>
      </c>
      <c r="C924" s="17" t="s">
        <v>1181</v>
      </c>
    </row>
    <row r="925" spans="1:3" x14ac:dyDescent="0.35">
      <c r="A925" s="17">
        <v>541511</v>
      </c>
      <c r="B925" s="17" t="s">
        <v>1180</v>
      </c>
      <c r="C925" s="17" t="s">
        <v>1181</v>
      </c>
    </row>
    <row r="926" spans="1:3" x14ac:dyDescent="0.35">
      <c r="A926" s="17">
        <v>541512</v>
      </c>
      <c r="B926" s="17" t="s">
        <v>1180</v>
      </c>
      <c r="C926" s="17" t="s">
        <v>1181</v>
      </c>
    </row>
    <row r="927" spans="1:3" x14ac:dyDescent="0.35">
      <c r="A927" s="17">
        <v>541513</v>
      </c>
      <c r="B927" s="17" t="s">
        <v>1180</v>
      </c>
      <c r="C927" s="17" t="s">
        <v>1181</v>
      </c>
    </row>
    <row r="928" spans="1:3" x14ac:dyDescent="0.35">
      <c r="A928" s="17">
        <v>541519</v>
      </c>
      <c r="B928" s="17" t="s">
        <v>1180</v>
      </c>
      <c r="C928" s="17" t="s">
        <v>1181</v>
      </c>
    </row>
    <row r="929" spans="1:3" x14ac:dyDescent="0.35">
      <c r="A929" s="17">
        <v>541611</v>
      </c>
      <c r="B929" s="17" t="s">
        <v>1180</v>
      </c>
      <c r="C929" s="17" t="s">
        <v>1181</v>
      </c>
    </row>
    <row r="930" spans="1:3" x14ac:dyDescent="0.35">
      <c r="A930" s="17">
        <v>541612</v>
      </c>
      <c r="B930" s="17" t="s">
        <v>1180</v>
      </c>
      <c r="C930" s="17" t="s">
        <v>1181</v>
      </c>
    </row>
    <row r="931" spans="1:3" x14ac:dyDescent="0.35">
      <c r="A931" s="17">
        <v>541618</v>
      </c>
      <c r="B931" s="17" t="s">
        <v>1180</v>
      </c>
      <c r="C931" s="17" t="s">
        <v>1181</v>
      </c>
    </row>
    <row r="932" spans="1:3" x14ac:dyDescent="0.35">
      <c r="A932" s="17">
        <v>541620</v>
      </c>
      <c r="B932" s="17" t="s">
        <v>1180</v>
      </c>
      <c r="C932" s="17" t="s">
        <v>1181</v>
      </c>
    </row>
    <row r="933" spans="1:3" x14ac:dyDescent="0.35">
      <c r="A933" s="17">
        <v>541690</v>
      </c>
      <c r="B933" s="17" t="s">
        <v>1180</v>
      </c>
      <c r="C933" s="17" t="s">
        <v>1181</v>
      </c>
    </row>
    <row r="934" spans="1:3" x14ac:dyDescent="0.35">
      <c r="A934" s="17">
        <v>541711</v>
      </c>
      <c r="B934" s="17" t="s">
        <v>1180</v>
      </c>
      <c r="C934" s="17" t="s">
        <v>1181</v>
      </c>
    </row>
    <row r="935" spans="1:3" x14ac:dyDescent="0.35">
      <c r="A935" s="17">
        <v>541713</v>
      </c>
      <c r="B935" s="17" t="s">
        <v>1180</v>
      </c>
      <c r="C935" s="17" t="s">
        <v>1181</v>
      </c>
    </row>
    <row r="936" spans="1:3" x14ac:dyDescent="0.35">
      <c r="A936" s="17">
        <v>541714</v>
      </c>
      <c r="B936" s="17" t="s">
        <v>1180</v>
      </c>
      <c r="C936" s="17" t="s">
        <v>1181</v>
      </c>
    </row>
    <row r="937" spans="1:3" x14ac:dyDescent="0.35">
      <c r="A937" s="17">
        <v>541715</v>
      </c>
      <c r="B937" s="17" t="s">
        <v>1180</v>
      </c>
      <c r="C937" s="17" t="s">
        <v>1181</v>
      </c>
    </row>
    <row r="938" spans="1:3" x14ac:dyDescent="0.35">
      <c r="A938" s="17">
        <v>541720</v>
      </c>
      <c r="B938" s="17" t="s">
        <v>1180</v>
      </c>
      <c r="C938" s="17" t="s">
        <v>1181</v>
      </c>
    </row>
    <row r="939" spans="1:3" x14ac:dyDescent="0.35">
      <c r="A939" s="17">
        <v>541850</v>
      </c>
      <c r="B939" s="17" t="s">
        <v>1180</v>
      </c>
      <c r="C939" s="17" t="s">
        <v>1181</v>
      </c>
    </row>
    <row r="940" spans="1:3" x14ac:dyDescent="0.35">
      <c r="A940" s="17">
        <v>541860</v>
      </c>
      <c r="B940" s="17" t="s">
        <v>1180</v>
      </c>
      <c r="C940" s="17" t="s">
        <v>1181</v>
      </c>
    </row>
    <row r="941" spans="1:3" x14ac:dyDescent="0.35">
      <c r="A941" s="17">
        <v>541890</v>
      </c>
      <c r="B941" s="17" t="s">
        <v>1180</v>
      </c>
      <c r="C941" s="17" t="s">
        <v>1181</v>
      </c>
    </row>
    <row r="942" spans="1:3" x14ac:dyDescent="0.35">
      <c r="A942" s="17">
        <v>541910</v>
      </c>
      <c r="B942" s="17" t="s">
        <v>1180</v>
      </c>
      <c r="C942" s="17" t="s">
        <v>1181</v>
      </c>
    </row>
    <row r="943" spans="1:3" x14ac:dyDescent="0.35">
      <c r="A943" s="17">
        <v>541922</v>
      </c>
      <c r="B943" s="17" t="s">
        <v>1180</v>
      </c>
      <c r="C943" s="17" t="s">
        <v>1181</v>
      </c>
    </row>
    <row r="944" spans="1:3" x14ac:dyDescent="0.35">
      <c r="A944" s="17">
        <v>541940</v>
      </c>
      <c r="B944" s="17" t="s">
        <v>1180</v>
      </c>
      <c r="C944" s="17" t="s">
        <v>1181</v>
      </c>
    </row>
    <row r="945" spans="1:3" x14ac:dyDescent="0.35">
      <c r="A945" s="17">
        <v>541990</v>
      </c>
      <c r="B945" s="17" t="s">
        <v>1180</v>
      </c>
      <c r="C945" s="17" t="s">
        <v>1181</v>
      </c>
    </row>
    <row r="946" spans="1:3" x14ac:dyDescent="0.35">
      <c r="A946" s="17">
        <v>551112</v>
      </c>
      <c r="B946" s="17" t="s">
        <v>1180</v>
      </c>
      <c r="C946" s="17" t="s">
        <v>1181</v>
      </c>
    </row>
    <row r="947" spans="1:3" x14ac:dyDescent="0.35">
      <c r="A947" s="17">
        <v>551114</v>
      </c>
      <c r="B947" s="17" t="s">
        <v>1180</v>
      </c>
      <c r="C947" s="17" t="s">
        <v>1181</v>
      </c>
    </row>
    <row r="948" spans="1:3" x14ac:dyDescent="0.35">
      <c r="A948" s="17">
        <v>561110</v>
      </c>
      <c r="B948" s="17" t="s">
        <v>1180</v>
      </c>
      <c r="C948" s="17" t="s">
        <v>1181</v>
      </c>
    </row>
    <row r="949" spans="1:3" x14ac:dyDescent="0.35">
      <c r="A949" s="17">
        <v>561210</v>
      </c>
      <c r="B949" s="17" t="s">
        <v>1180</v>
      </c>
      <c r="C949" s="17" t="s">
        <v>1181</v>
      </c>
    </row>
    <row r="950" spans="1:3" x14ac:dyDescent="0.35">
      <c r="A950" s="17">
        <v>561421</v>
      </c>
      <c r="B950" s="17" t="s">
        <v>1180</v>
      </c>
      <c r="C950" s="17" t="s">
        <v>1181</v>
      </c>
    </row>
    <row r="951" spans="1:3" x14ac:dyDescent="0.35">
      <c r="A951" s="17">
        <v>561439</v>
      </c>
      <c r="B951" s="17" t="s">
        <v>1180</v>
      </c>
      <c r="C951" s="17" t="s">
        <v>1181</v>
      </c>
    </row>
    <row r="952" spans="1:3" x14ac:dyDescent="0.35">
      <c r="A952" s="17">
        <v>561440</v>
      </c>
      <c r="B952" s="17" t="s">
        <v>1180</v>
      </c>
      <c r="C952" s="17" t="s">
        <v>1181</v>
      </c>
    </row>
    <row r="953" spans="1:3" x14ac:dyDescent="0.35">
      <c r="A953" s="17">
        <v>561499</v>
      </c>
      <c r="B953" s="17" t="s">
        <v>1180</v>
      </c>
      <c r="C953" s="17" t="s">
        <v>1181</v>
      </c>
    </row>
    <row r="954" spans="1:3" x14ac:dyDescent="0.35">
      <c r="A954" s="17">
        <v>561591</v>
      </c>
      <c r="B954" s="17" t="s">
        <v>1180</v>
      </c>
      <c r="C954" s="17" t="s">
        <v>1181</v>
      </c>
    </row>
    <row r="955" spans="1:3" x14ac:dyDescent="0.35">
      <c r="A955" s="17">
        <v>561599</v>
      </c>
      <c r="B955" s="17" t="s">
        <v>1180</v>
      </c>
      <c r="C955" s="17" t="s">
        <v>1181</v>
      </c>
    </row>
    <row r="956" spans="1:3" x14ac:dyDescent="0.35">
      <c r="A956" s="17">
        <v>561612</v>
      </c>
      <c r="B956" s="17" t="s">
        <v>1180</v>
      </c>
      <c r="C956" s="17" t="s">
        <v>1181</v>
      </c>
    </row>
    <row r="957" spans="1:3" x14ac:dyDescent="0.35">
      <c r="A957" s="17">
        <v>561710</v>
      </c>
      <c r="B957" s="17" t="s">
        <v>1180</v>
      </c>
      <c r="C957" s="17" t="s">
        <v>1181</v>
      </c>
    </row>
    <row r="958" spans="1:3" x14ac:dyDescent="0.35">
      <c r="A958" s="17">
        <v>561720</v>
      </c>
      <c r="B958" s="17" t="s">
        <v>1180</v>
      </c>
      <c r="C958" s="17" t="s">
        <v>1181</v>
      </c>
    </row>
    <row r="959" spans="1:3" x14ac:dyDescent="0.35">
      <c r="A959" s="17">
        <v>561730</v>
      </c>
      <c r="B959" s="17" t="s">
        <v>1180</v>
      </c>
      <c r="C959" s="17" t="s">
        <v>1181</v>
      </c>
    </row>
    <row r="960" spans="1:3" x14ac:dyDescent="0.35">
      <c r="A960" s="17">
        <v>561740</v>
      </c>
      <c r="B960" s="17" t="s">
        <v>1180</v>
      </c>
      <c r="C960" s="17" t="s">
        <v>1181</v>
      </c>
    </row>
    <row r="961" spans="1:3" x14ac:dyDescent="0.35">
      <c r="A961" s="17">
        <v>561790</v>
      </c>
      <c r="B961" s="17" t="s">
        <v>1180</v>
      </c>
      <c r="C961" s="17" t="s">
        <v>1181</v>
      </c>
    </row>
    <row r="962" spans="1:3" x14ac:dyDescent="0.35">
      <c r="A962" s="17">
        <v>561910</v>
      </c>
      <c r="B962" s="17" t="s">
        <v>1180</v>
      </c>
      <c r="C962" s="17" t="s">
        <v>1181</v>
      </c>
    </row>
    <row r="963" spans="1:3" x14ac:dyDescent="0.35">
      <c r="A963" s="17">
        <v>561920</v>
      </c>
      <c r="B963" s="17" t="s">
        <v>1180</v>
      </c>
      <c r="C963" s="17" t="s">
        <v>1181</v>
      </c>
    </row>
    <row r="964" spans="1:3" x14ac:dyDescent="0.35">
      <c r="A964" s="17">
        <v>561990</v>
      </c>
      <c r="B964" s="17" t="s">
        <v>1180</v>
      </c>
      <c r="C964" s="17" t="s">
        <v>1181</v>
      </c>
    </row>
    <row r="965" spans="1:3" x14ac:dyDescent="0.35">
      <c r="A965" s="17">
        <v>562111</v>
      </c>
      <c r="B965" s="17" t="s">
        <v>1180</v>
      </c>
      <c r="C965" s="17" t="s">
        <v>1181</v>
      </c>
    </row>
    <row r="966" spans="1:3" x14ac:dyDescent="0.35">
      <c r="A966" s="17">
        <v>562112</v>
      </c>
      <c r="B966" s="17" t="s">
        <v>1180</v>
      </c>
      <c r="C966" s="17" t="s">
        <v>1181</v>
      </c>
    </row>
    <row r="967" spans="1:3" x14ac:dyDescent="0.35">
      <c r="A967" s="17">
        <v>562119</v>
      </c>
      <c r="B967" s="17" t="s">
        <v>1180</v>
      </c>
      <c r="C967" s="17" t="s">
        <v>1181</v>
      </c>
    </row>
    <row r="968" spans="1:3" x14ac:dyDescent="0.35">
      <c r="A968" s="17">
        <v>562211</v>
      </c>
      <c r="B968" s="17" t="s">
        <v>1180</v>
      </c>
      <c r="C968" s="17" t="s">
        <v>1181</v>
      </c>
    </row>
    <row r="969" spans="1:3" x14ac:dyDescent="0.35">
      <c r="A969" s="17">
        <v>562212</v>
      </c>
      <c r="B969" s="17" t="s">
        <v>1180</v>
      </c>
      <c r="C969" s="17" t="s">
        <v>1181</v>
      </c>
    </row>
    <row r="970" spans="1:3" x14ac:dyDescent="0.35">
      <c r="A970" s="17">
        <v>562213</v>
      </c>
      <c r="B970" s="17" t="s">
        <v>1180</v>
      </c>
      <c r="C970" s="17" t="s">
        <v>1181</v>
      </c>
    </row>
    <row r="971" spans="1:3" x14ac:dyDescent="0.35">
      <c r="A971" s="17">
        <v>562219</v>
      </c>
      <c r="B971" s="17" t="s">
        <v>1180</v>
      </c>
      <c r="C971" s="17" t="s">
        <v>1181</v>
      </c>
    </row>
    <row r="972" spans="1:3" x14ac:dyDescent="0.35">
      <c r="A972" s="17">
        <v>562910</v>
      </c>
      <c r="B972" s="17" t="s">
        <v>1180</v>
      </c>
      <c r="C972" s="17" t="s">
        <v>1181</v>
      </c>
    </row>
    <row r="973" spans="1:3" x14ac:dyDescent="0.35">
      <c r="A973" s="17">
        <v>562920</v>
      </c>
      <c r="B973" s="17" t="s">
        <v>1180</v>
      </c>
      <c r="C973" s="17" t="s">
        <v>1181</v>
      </c>
    </row>
    <row r="974" spans="1:3" x14ac:dyDescent="0.35">
      <c r="A974" s="17">
        <v>562991</v>
      </c>
      <c r="B974" s="17" t="s">
        <v>1180</v>
      </c>
      <c r="C974" s="17" t="s">
        <v>1181</v>
      </c>
    </row>
    <row r="975" spans="1:3" x14ac:dyDescent="0.35">
      <c r="A975" s="17">
        <v>562998</v>
      </c>
      <c r="B975" s="17" t="s">
        <v>1180</v>
      </c>
      <c r="C975" s="17" t="s">
        <v>1181</v>
      </c>
    </row>
    <row r="976" spans="1:3" x14ac:dyDescent="0.35">
      <c r="A976" s="17">
        <v>611110</v>
      </c>
      <c r="B976" s="17" t="s">
        <v>1180</v>
      </c>
      <c r="C976" s="17" t="s">
        <v>1181</v>
      </c>
    </row>
    <row r="977" spans="1:3" x14ac:dyDescent="0.35">
      <c r="A977" s="17">
        <v>611210</v>
      </c>
      <c r="B977" s="17" t="s">
        <v>1180</v>
      </c>
      <c r="C977" s="17" t="s">
        <v>1181</v>
      </c>
    </row>
    <row r="978" spans="1:3" x14ac:dyDescent="0.35">
      <c r="A978" s="17">
        <v>611310</v>
      </c>
      <c r="B978" s="17" t="s">
        <v>1180</v>
      </c>
      <c r="C978" s="17" t="s">
        <v>1181</v>
      </c>
    </row>
    <row r="979" spans="1:3" x14ac:dyDescent="0.35">
      <c r="A979" s="17">
        <v>611430</v>
      </c>
      <c r="B979" s="17" t="s">
        <v>1180</v>
      </c>
      <c r="C979" s="17" t="s">
        <v>1181</v>
      </c>
    </row>
    <row r="980" spans="1:3" x14ac:dyDescent="0.35">
      <c r="A980" s="17">
        <v>611512</v>
      </c>
      <c r="B980" s="17" t="s">
        <v>1180</v>
      </c>
      <c r="C980" s="17" t="s">
        <v>1181</v>
      </c>
    </row>
    <row r="981" spans="1:3" x14ac:dyDescent="0.35">
      <c r="A981" s="17">
        <v>611519</v>
      </c>
      <c r="B981" s="17" t="s">
        <v>1180</v>
      </c>
      <c r="C981" s="17" t="s">
        <v>1181</v>
      </c>
    </row>
    <row r="982" spans="1:3" x14ac:dyDescent="0.35">
      <c r="A982" s="17">
        <v>611610</v>
      </c>
      <c r="B982" s="17" t="s">
        <v>1180</v>
      </c>
      <c r="C982" s="17" t="s">
        <v>1181</v>
      </c>
    </row>
    <row r="983" spans="1:3" x14ac:dyDescent="0.35">
      <c r="A983" s="17">
        <v>611620</v>
      </c>
      <c r="B983" s="17" t="s">
        <v>1180</v>
      </c>
      <c r="C983" s="17" t="s">
        <v>1181</v>
      </c>
    </row>
    <row r="984" spans="1:3" x14ac:dyDescent="0.35">
      <c r="A984" s="17">
        <v>611692</v>
      </c>
      <c r="B984" s="17" t="s">
        <v>1180</v>
      </c>
      <c r="C984" s="17" t="s">
        <v>1181</v>
      </c>
    </row>
    <row r="985" spans="1:3" x14ac:dyDescent="0.35">
      <c r="A985" s="17">
        <v>611699</v>
      </c>
      <c r="B985" s="17" t="s">
        <v>1180</v>
      </c>
      <c r="C985" s="17" t="s">
        <v>1181</v>
      </c>
    </row>
    <row r="986" spans="1:3" x14ac:dyDescent="0.35">
      <c r="A986" s="17">
        <v>611710</v>
      </c>
      <c r="B986" s="17" t="s">
        <v>1180</v>
      </c>
      <c r="C986" s="17" t="s">
        <v>1181</v>
      </c>
    </row>
    <row r="987" spans="1:3" x14ac:dyDescent="0.35">
      <c r="A987" s="17">
        <v>621111</v>
      </c>
      <c r="B987" s="17" t="s">
        <v>1180</v>
      </c>
      <c r="C987" s="17" t="s">
        <v>1181</v>
      </c>
    </row>
    <row r="988" spans="1:3" x14ac:dyDescent="0.35">
      <c r="A988" s="17">
        <v>621112</v>
      </c>
      <c r="B988" s="17" t="s">
        <v>1180</v>
      </c>
      <c r="C988" s="17" t="s">
        <v>1181</v>
      </c>
    </row>
    <row r="989" spans="1:3" x14ac:dyDescent="0.35">
      <c r="A989" s="17">
        <v>621210</v>
      </c>
      <c r="B989" s="17" t="s">
        <v>1180</v>
      </c>
      <c r="C989" s="17" t="s">
        <v>1181</v>
      </c>
    </row>
    <row r="990" spans="1:3" x14ac:dyDescent="0.35">
      <c r="A990" s="17">
        <v>621320</v>
      </c>
      <c r="B990" s="17" t="s">
        <v>1180</v>
      </c>
      <c r="C990" s="17" t="s">
        <v>1181</v>
      </c>
    </row>
    <row r="991" spans="1:3" x14ac:dyDescent="0.35">
      <c r="A991" s="17">
        <v>621399</v>
      </c>
      <c r="B991" s="17" t="s">
        <v>1180</v>
      </c>
      <c r="C991" s="17" t="s">
        <v>1181</v>
      </c>
    </row>
    <row r="992" spans="1:3" x14ac:dyDescent="0.35">
      <c r="A992" s="17">
        <v>621410</v>
      </c>
      <c r="B992" s="17" t="s">
        <v>1180</v>
      </c>
      <c r="C992" s="17" t="s">
        <v>1181</v>
      </c>
    </row>
    <row r="993" spans="1:3" x14ac:dyDescent="0.35">
      <c r="A993" s="17">
        <v>621491</v>
      </c>
      <c r="B993" s="17" t="s">
        <v>1180</v>
      </c>
      <c r="C993" s="17" t="s">
        <v>1181</v>
      </c>
    </row>
    <row r="994" spans="1:3" x14ac:dyDescent="0.35">
      <c r="A994" s="17">
        <v>621492</v>
      </c>
      <c r="B994" s="17" t="s">
        <v>1180</v>
      </c>
      <c r="C994" s="17" t="s">
        <v>1181</v>
      </c>
    </row>
    <row r="995" spans="1:3" x14ac:dyDescent="0.35">
      <c r="A995" s="17">
        <v>621493</v>
      </c>
      <c r="B995" s="17" t="s">
        <v>1180</v>
      </c>
      <c r="C995" s="17" t="s">
        <v>1181</v>
      </c>
    </row>
    <row r="996" spans="1:3" x14ac:dyDescent="0.35">
      <c r="A996" s="17">
        <v>621498</v>
      </c>
      <c r="B996" s="17" t="s">
        <v>1180</v>
      </c>
      <c r="C996" s="17" t="s">
        <v>1181</v>
      </c>
    </row>
    <row r="997" spans="1:3" x14ac:dyDescent="0.35">
      <c r="A997" s="17">
        <v>621511</v>
      </c>
      <c r="B997" s="17" t="s">
        <v>1180</v>
      </c>
      <c r="C997" s="17" t="s">
        <v>1181</v>
      </c>
    </row>
    <row r="998" spans="1:3" x14ac:dyDescent="0.35">
      <c r="A998" s="17">
        <v>621512</v>
      </c>
      <c r="B998" s="17" t="s">
        <v>1180</v>
      </c>
      <c r="C998" s="17" t="s">
        <v>1181</v>
      </c>
    </row>
    <row r="999" spans="1:3" x14ac:dyDescent="0.35">
      <c r="A999" s="17">
        <v>621610</v>
      </c>
      <c r="B999" s="17" t="s">
        <v>1180</v>
      </c>
      <c r="C999" s="17" t="s">
        <v>1181</v>
      </c>
    </row>
    <row r="1000" spans="1:3" x14ac:dyDescent="0.35">
      <c r="A1000" s="17">
        <v>621910</v>
      </c>
      <c r="B1000" s="17" t="s">
        <v>1180</v>
      </c>
      <c r="C1000" s="17" t="s">
        <v>1181</v>
      </c>
    </row>
    <row r="1001" spans="1:3" x14ac:dyDescent="0.35">
      <c r="A1001" s="17">
        <v>621991</v>
      </c>
      <c r="B1001" s="17" t="s">
        <v>1180</v>
      </c>
      <c r="C1001" s="17" t="s">
        <v>1181</v>
      </c>
    </row>
    <row r="1002" spans="1:3" x14ac:dyDescent="0.35">
      <c r="A1002" s="17">
        <v>621999</v>
      </c>
      <c r="B1002" s="17" t="s">
        <v>1180</v>
      </c>
      <c r="C1002" s="17" t="s">
        <v>1181</v>
      </c>
    </row>
    <row r="1003" spans="1:3" x14ac:dyDescent="0.35">
      <c r="A1003" s="17">
        <v>622110</v>
      </c>
      <c r="B1003" s="17" t="s">
        <v>1180</v>
      </c>
      <c r="C1003" s="17" t="s">
        <v>1181</v>
      </c>
    </row>
    <row r="1004" spans="1:3" x14ac:dyDescent="0.35">
      <c r="A1004" s="17">
        <v>622210</v>
      </c>
      <c r="B1004" s="17" t="s">
        <v>1180</v>
      </c>
      <c r="C1004" s="17" t="s">
        <v>1181</v>
      </c>
    </row>
    <row r="1005" spans="1:3" x14ac:dyDescent="0.35">
      <c r="A1005" s="17">
        <v>622310</v>
      </c>
      <c r="B1005" s="17" t="s">
        <v>1180</v>
      </c>
      <c r="C1005" s="17" t="s">
        <v>1181</v>
      </c>
    </row>
    <row r="1006" spans="1:3" x14ac:dyDescent="0.35">
      <c r="A1006" s="17">
        <v>623110</v>
      </c>
      <c r="B1006" s="17" t="s">
        <v>1180</v>
      </c>
      <c r="C1006" s="17" t="s">
        <v>1181</v>
      </c>
    </row>
    <row r="1007" spans="1:3" x14ac:dyDescent="0.35">
      <c r="A1007" s="17">
        <v>623210</v>
      </c>
      <c r="B1007" s="17" t="s">
        <v>1180</v>
      </c>
      <c r="C1007" s="17" t="s">
        <v>1181</v>
      </c>
    </row>
    <row r="1008" spans="1:3" x14ac:dyDescent="0.35">
      <c r="A1008" s="17">
        <v>623220</v>
      </c>
      <c r="B1008" s="17" t="s">
        <v>1180</v>
      </c>
      <c r="C1008" s="17" t="s">
        <v>1181</v>
      </c>
    </row>
    <row r="1009" spans="1:3" x14ac:dyDescent="0.35">
      <c r="A1009" s="17">
        <v>623311</v>
      </c>
      <c r="B1009" s="17" t="s">
        <v>1180</v>
      </c>
      <c r="C1009" s="17" t="s">
        <v>1181</v>
      </c>
    </row>
    <row r="1010" spans="1:3" x14ac:dyDescent="0.35">
      <c r="A1010" s="17">
        <v>623312</v>
      </c>
      <c r="B1010" s="17" t="s">
        <v>1180</v>
      </c>
      <c r="C1010" s="17" t="s">
        <v>1181</v>
      </c>
    </row>
    <row r="1011" spans="1:3" x14ac:dyDescent="0.35">
      <c r="A1011" s="17">
        <v>623990</v>
      </c>
      <c r="B1011" s="17" t="s">
        <v>1180</v>
      </c>
      <c r="C1011" s="17" t="s">
        <v>1181</v>
      </c>
    </row>
    <row r="1012" spans="1:3" x14ac:dyDescent="0.35">
      <c r="A1012" s="17">
        <v>624110</v>
      </c>
      <c r="B1012" s="17" t="s">
        <v>1180</v>
      </c>
      <c r="C1012" s="17" t="s">
        <v>1181</v>
      </c>
    </row>
    <row r="1013" spans="1:3" x14ac:dyDescent="0.35">
      <c r="A1013" s="17">
        <v>624120</v>
      </c>
      <c r="B1013" s="17" t="s">
        <v>1180</v>
      </c>
      <c r="C1013" s="17" t="s">
        <v>1181</v>
      </c>
    </row>
    <row r="1014" spans="1:3" x14ac:dyDescent="0.35">
      <c r="A1014" s="17">
        <v>624190</v>
      </c>
      <c r="B1014" s="17" t="s">
        <v>1180</v>
      </c>
      <c r="C1014" s="17" t="s">
        <v>1181</v>
      </c>
    </row>
    <row r="1015" spans="1:3" x14ac:dyDescent="0.35">
      <c r="A1015" s="17">
        <v>624210</v>
      </c>
      <c r="B1015" s="17" t="s">
        <v>1180</v>
      </c>
      <c r="C1015" s="17" t="s">
        <v>1181</v>
      </c>
    </row>
    <row r="1016" spans="1:3" x14ac:dyDescent="0.35">
      <c r="A1016" s="17">
        <v>624229</v>
      </c>
      <c r="B1016" s="17" t="s">
        <v>1180</v>
      </c>
      <c r="C1016" s="17" t="s">
        <v>1181</v>
      </c>
    </row>
    <row r="1017" spans="1:3" x14ac:dyDescent="0.35">
      <c r="A1017" s="17">
        <v>624230</v>
      </c>
      <c r="B1017" s="17" t="s">
        <v>1180</v>
      </c>
      <c r="C1017" s="17" t="s">
        <v>1181</v>
      </c>
    </row>
    <row r="1018" spans="1:3" x14ac:dyDescent="0.35">
      <c r="A1018" s="17">
        <v>624310</v>
      </c>
      <c r="B1018" s="17" t="s">
        <v>1180</v>
      </c>
      <c r="C1018" s="17" t="s">
        <v>1181</v>
      </c>
    </row>
    <row r="1019" spans="1:3" x14ac:dyDescent="0.35">
      <c r="A1019" s="17">
        <v>711110</v>
      </c>
      <c r="B1019" s="17" t="s">
        <v>1180</v>
      </c>
      <c r="C1019" s="17" t="s">
        <v>1181</v>
      </c>
    </row>
    <row r="1020" spans="1:3" x14ac:dyDescent="0.35">
      <c r="A1020" s="17">
        <v>711130</v>
      </c>
      <c r="B1020" s="17" t="s">
        <v>1180</v>
      </c>
      <c r="C1020" s="17" t="s">
        <v>1181</v>
      </c>
    </row>
    <row r="1021" spans="1:3" x14ac:dyDescent="0.35">
      <c r="A1021" s="17">
        <v>711211</v>
      </c>
      <c r="B1021" s="17" t="s">
        <v>1180</v>
      </c>
      <c r="C1021" s="17" t="s">
        <v>1181</v>
      </c>
    </row>
    <row r="1022" spans="1:3" x14ac:dyDescent="0.35">
      <c r="A1022" s="17">
        <v>711212</v>
      </c>
      <c r="B1022" s="17" t="s">
        <v>1180</v>
      </c>
      <c r="C1022" s="17" t="s">
        <v>1181</v>
      </c>
    </row>
    <row r="1023" spans="1:3" x14ac:dyDescent="0.35">
      <c r="A1023" s="17">
        <v>711310</v>
      </c>
      <c r="B1023" s="17" t="s">
        <v>1180</v>
      </c>
      <c r="C1023" s="17" t="s">
        <v>1181</v>
      </c>
    </row>
    <row r="1024" spans="1:3" x14ac:dyDescent="0.35">
      <c r="A1024" s="17">
        <v>711320</v>
      </c>
      <c r="B1024" s="17" t="s">
        <v>1180</v>
      </c>
      <c r="C1024" s="17" t="s">
        <v>1181</v>
      </c>
    </row>
    <row r="1025" spans="1:3" x14ac:dyDescent="0.35">
      <c r="A1025" s="17">
        <v>711510</v>
      </c>
      <c r="B1025" s="17" t="s">
        <v>1180</v>
      </c>
      <c r="C1025" s="17" t="s">
        <v>1181</v>
      </c>
    </row>
    <row r="1026" spans="1:3" x14ac:dyDescent="0.35">
      <c r="A1026" s="17">
        <v>712110</v>
      </c>
      <c r="B1026" s="17" t="s">
        <v>1180</v>
      </c>
      <c r="C1026" s="17" t="s">
        <v>1181</v>
      </c>
    </row>
    <row r="1027" spans="1:3" x14ac:dyDescent="0.35">
      <c r="A1027" s="17">
        <v>712120</v>
      </c>
      <c r="B1027" s="17" t="s">
        <v>1180</v>
      </c>
      <c r="C1027" s="17" t="s">
        <v>1181</v>
      </c>
    </row>
    <row r="1028" spans="1:3" x14ac:dyDescent="0.35">
      <c r="A1028" s="17">
        <v>712130</v>
      </c>
      <c r="B1028" s="17" t="s">
        <v>1180</v>
      </c>
      <c r="C1028" s="17" t="s">
        <v>1181</v>
      </c>
    </row>
    <row r="1029" spans="1:3" x14ac:dyDescent="0.35">
      <c r="A1029" s="17">
        <v>712190</v>
      </c>
      <c r="B1029" s="17" t="s">
        <v>1180</v>
      </c>
      <c r="C1029" s="17" t="s">
        <v>1181</v>
      </c>
    </row>
    <row r="1030" spans="1:3" x14ac:dyDescent="0.35">
      <c r="A1030" s="17">
        <v>713110</v>
      </c>
      <c r="B1030" s="17" t="s">
        <v>1180</v>
      </c>
      <c r="C1030" s="17" t="s">
        <v>1181</v>
      </c>
    </row>
    <row r="1031" spans="1:3" x14ac:dyDescent="0.35">
      <c r="A1031" s="17">
        <v>713210</v>
      </c>
      <c r="B1031" s="17" t="s">
        <v>1180</v>
      </c>
      <c r="C1031" s="17" t="s">
        <v>1181</v>
      </c>
    </row>
    <row r="1032" spans="1:3" x14ac:dyDescent="0.35">
      <c r="A1032" s="17">
        <v>713910</v>
      </c>
      <c r="B1032" s="17" t="s">
        <v>1180</v>
      </c>
      <c r="C1032" s="17" t="s">
        <v>1181</v>
      </c>
    </row>
    <row r="1033" spans="1:3" x14ac:dyDescent="0.35">
      <c r="A1033" s="17">
        <v>713920</v>
      </c>
      <c r="B1033" s="17" t="s">
        <v>1180</v>
      </c>
      <c r="C1033" s="17" t="s">
        <v>1181</v>
      </c>
    </row>
    <row r="1034" spans="1:3" x14ac:dyDescent="0.35">
      <c r="A1034" s="17">
        <v>713930</v>
      </c>
      <c r="B1034" s="17" t="s">
        <v>1180</v>
      </c>
      <c r="C1034" s="17" t="s">
        <v>1181</v>
      </c>
    </row>
    <row r="1035" spans="1:3" x14ac:dyDescent="0.35">
      <c r="A1035" s="17">
        <v>713940</v>
      </c>
      <c r="B1035" s="17" t="s">
        <v>1180</v>
      </c>
      <c r="C1035" s="17" t="s">
        <v>1181</v>
      </c>
    </row>
    <row r="1036" spans="1:3" x14ac:dyDescent="0.35">
      <c r="A1036" s="17">
        <v>713990</v>
      </c>
      <c r="B1036" s="17" t="s">
        <v>1180</v>
      </c>
      <c r="C1036" s="17" t="s">
        <v>1181</v>
      </c>
    </row>
    <row r="1037" spans="1:3" x14ac:dyDescent="0.35">
      <c r="A1037" s="17">
        <v>721110</v>
      </c>
      <c r="B1037" s="17" t="s">
        <v>1180</v>
      </c>
      <c r="C1037" s="17" t="s">
        <v>1181</v>
      </c>
    </row>
    <row r="1038" spans="1:3" x14ac:dyDescent="0.35">
      <c r="A1038" s="17">
        <v>721120</v>
      </c>
      <c r="B1038" s="17" t="s">
        <v>1180</v>
      </c>
      <c r="C1038" s="17" t="s">
        <v>1181</v>
      </c>
    </row>
    <row r="1039" spans="1:3" x14ac:dyDescent="0.35">
      <c r="A1039" s="17">
        <v>721191</v>
      </c>
      <c r="B1039" s="17" t="s">
        <v>1180</v>
      </c>
      <c r="C1039" s="17" t="s">
        <v>1181</v>
      </c>
    </row>
    <row r="1040" spans="1:3" x14ac:dyDescent="0.35">
      <c r="A1040" s="17">
        <v>721199</v>
      </c>
      <c r="B1040" s="17" t="s">
        <v>1180</v>
      </c>
      <c r="C1040" s="17" t="s">
        <v>1181</v>
      </c>
    </row>
    <row r="1041" spans="1:3" x14ac:dyDescent="0.35">
      <c r="A1041" s="17">
        <v>721211</v>
      </c>
      <c r="B1041" s="17" t="s">
        <v>1180</v>
      </c>
      <c r="C1041" s="17" t="s">
        <v>1181</v>
      </c>
    </row>
    <row r="1042" spans="1:3" x14ac:dyDescent="0.35">
      <c r="A1042" s="17">
        <v>721214</v>
      </c>
      <c r="B1042" s="17" t="s">
        <v>1180</v>
      </c>
      <c r="C1042" s="17" t="s">
        <v>1181</v>
      </c>
    </row>
    <row r="1043" spans="1:3" x14ac:dyDescent="0.35">
      <c r="A1043" s="17">
        <v>721310</v>
      </c>
      <c r="B1043" s="17" t="s">
        <v>1180</v>
      </c>
      <c r="C1043" s="17" t="s">
        <v>1181</v>
      </c>
    </row>
    <row r="1044" spans="1:3" x14ac:dyDescent="0.35">
      <c r="A1044" s="17">
        <v>722310</v>
      </c>
      <c r="B1044" s="17" t="s">
        <v>1180</v>
      </c>
      <c r="C1044" s="17" t="s">
        <v>1181</v>
      </c>
    </row>
    <row r="1045" spans="1:3" x14ac:dyDescent="0.35">
      <c r="A1045" s="17">
        <v>722320</v>
      </c>
      <c r="B1045" s="17" t="s">
        <v>1180</v>
      </c>
      <c r="C1045" s="17" t="s">
        <v>1181</v>
      </c>
    </row>
    <row r="1046" spans="1:3" x14ac:dyDescent="0.35">
      <c r="A1046" s="17">
        <v>722330</v>
      </c>
      <c r="B1046" s="17" t="s">
        <v>1180</v>
      </c>
      <c r="C1046" s="17" t="s">
        <v>1181</v>
      </c>
    </row>
    <row r="1047" spans="1:3" x14ac:dyDescent="0.35">
      <c r="A1047" s="17">
        <v>722410</v>
      </c>
      <c r="B1047" s="17" t="s">
        <v>1180</v>
      </c>
      <c r="C1047" s="17" t="s">
        <v>1181</v>
      </c>
    </row>
    <row r="1048" spans="1:3" x14ac:dyDescent="0.35">
      <c r="A1048" s="17">
        <v>722511</v>
      </c>
      <c r="B1048" s="17" t="s">
        <v>1180</v>
      </c>
      <c r="C1048" s="17" t="s">
        <v>1181</v>
      </c>
    </row>
    <row r="1049" spans="1:3" x14ac:dyDescent="0.35">
      <c r="A1049" s="17">
        <v>722513</v>
      </c>
      <c r="B1049" s="17" t="s">
        <v>1180</v>
      </c>
      <c r="C1049" s="17" t="s">
        <v>1181</v>
      </c>
    </row>
    <row r="1050" spans="1:3" x14ac:dyDescent="0.35">
      <c r="A1050" s="17">
        <v>722515</v>
      </c>
      <c r="B1050" s="17" t="s">
        <v>1180</v>
      </c>
      <c r="C1050" s="17" t="s">
        <v>1181</v>
      </c>
    </row>
    <row r="1051" spans="1:3" x14ac:dyDescent="0.35">
      <c r="A1051" s="17">
        <v>811111</v>
      </c>
      <c r="B1051" s="17" t="s">
        <v>1180</v>
      </c>
      <c r="C1051" s="17" t="s">
        <v>1181</v>
      </c>
    </row>
    <row r="1052" spans="1:3" x14ac:dyDescent="0.35">
      <c r="A1052" s="17">
        <v>811113</v>
      </c>
      <c r="B1052" s="17" t="s">
        <v>1180</v>
      </c>
      <c r="C1052" s="17" t="s">
        <v>1181</v>
      </c>
    </row>
    <row r="1053" spans="1:3" x14ac:dyDescent="0.35">
      <c r="A1053" s="17">
        <v>811118</v>
      </c>
      <c r="B1053" s="17" t="s">
        <v>1180</v>
      </c>
      <c r="C1053" s="17" t="s">
        <v>1181</v>
      </c>
    </row>
    <row r="1054" spans="1:3" x14ac:dyDescent="0.35">
      <c r="A1054" s="17">
        <v>811121</v>
      </c>
      <c r="B1054" s="17" t="s">
        <v>1180</v>
      </c>
      <c r="C1054" s="17" t="s">
        <v>1181</v>
      </c>
    </row>
    <row r="1055" spans="1:3" x14ac:dyDescent="0.35">
      <c r="A1055" s="17">
        <v>811122</v>
      </c>
      <c r="B1055" s="17" t="s">
        <v>1180</v>
      </c>
      <c r="C1055" s="17" t="s">
        <v>1181</v>
      </c>
    </row>
    <row r="1056" spans="1:3" x14ac:dyDescent="0.35">
      <c r="A1056" s="17">
        <v>811192</v>
      </c>
      <c r="B1056" s="17" t="s">
        <v>1180</v>
      </c>
      <c r="C1056" s="17" t="s">
        <v>1181</v>
      </c>
    </row>
    <row r="1057" spans="1:3" x14ac:dyDescent="0.35">
      <c r="A1057" s="17">
        <v>811211</v>
      </c>
      <c r="B1057" s="17" t="s">
        <v>1180</v>
      </c>
      <c r="C1057" s="17" t="s">
        <v>1181</v>
      </c>
    </row>
    <row r="1058" spans="1:3" x14ac:dyDescent="0.35">
      <c r="A1058" s="17">
        <v>811212</v>
      </c>
      <c r="B1058" s="17" t="s">
        <v>1180</v>
      </c>
      <c r="C1058" s="17" t="s">
        <v>1181</v>
      </c>
    </row>
    <row r="1059" spans="1:3" x14ac:dyDescent="0.35">
      <c r="A1059" s="17">
        <v>811219</v>
      </c>
      <c r="B1059" s="17" t="s">
        <v>1180</v>
      </c>
      <c r="C1059" s="17" t="s">
        <v>1181</v>
      </c>
    </row>
    <row r="1060" spans="1:3" x14ac:dyDescent="0.35">
      <c r="A1060" s="17">
        <v>811310</v>
      </c>
      <c r="B1060" s="17" t="s">
        <v>1180</v>
      </c>
      <c r="C1060" s="17" t="s">
        <v>1181</v>
      </c>
    </row>
    <row r="1061" spans="1:3" x14ac:dyDescent="0.35">
      <c r="A1061" s="17">
        <v>811412</v>
      </c>
      <c r="B1061" s="17" t="s">
        <v>1180</v>
      </c>
      <c r="C1061" s="17" t="s">
        <v>1181</v>
      </c>
    </row>
    <row r="1062" spans="1:3" x14ac:dyDescent="0.35">
      <c r="A1062" s="17">
        <v>811420</v>
      </c>
      <c r="B1062" s="17" t="s">
        <v>1180</v>
      </c>
      <c r="C1062" s="17" t="s">
        <v>1181</v>
      </c>
    </row>
    <row r="1063" spans="1:3" x14ac:dyDescent="0.35">
      <c r="A1063" s="17">
        <v>811490</v>
      </c>
      <c r="B1063" s="17" t="s">
        <v>1180</v>
      </c>
      <c r="C1063" s="17" t="s">
        <v>1181</v>
      </c>
    </row>
    <row r="1064" spans="1:3" x14ac:dyDescent="0.35">
      <c r="A1064" s="17">
        <v>812112</v>
      </c>
      <c r="B1064" s="17" t="s">
        <v>1180</v>
      </c>
      <c r="C1064" s="17" t="s">
        <v>1181</v>
      </c>
    </row>
    <row r="1065" spans="1:3" x14ac:dyDescent="0.35">
      <c r="A1065" s="17">
        <v>812199</v>
      </c>
      <c r="B1065" s="17" t="s">
        <v>1180</v>
      </c>
      <c r="C1065" s="17" t="s">
        <v>1181</v>
      </c>
    </row>
    <row r="1066" spans="1:3" x14ac:dyDescent="0.35">
      <c r="A1066" s="17">
        <v>812210</v>
      </c>
      <c r="B1066" s="17" t="s">
        <v>1180</v>
      </c>
      <c r="C1066" s="17" t="s">
        <v>1181</v>
      </c>
    </row>
    <row r="1067" spans="1:3" x14ac:dyDescent="0.35">
      <c r="A1067" s="17">
        <v>812220</v>
      </c>
      <c r="B1067" s="17" t="s">
        <v>1180</v>
      </c>
      <c r="C1067" s="17" t="s">
        <v>1181</v>
      </c>
    </row>
    <row r="1068" spans="1:3" x14ac:dyDescent="0.35">
      <c r="A1068" s="17">
        <v>812320</v>
      </c>
      <c r="B1068" s="17" t="s">
        <v>1180</v>
      </c>
      <c r="C1068" s="17" t="s">
        <v>1181</v>
      </c>
    </row>
    <row r="1069" spans="1:3" x14ac:dyDescent="0.35">
      <c r="A1069" s="17">
        <v>812331</v>
      </c>
      <c r="B1069" s="17" t="s">
        <v>1180</v>
      </c>
      <c r="C1069" s="17" t="s">
        <v>1181</v>
      </c>
    </row>
    <row r="1070" spans="1:3" x14ac:dyDescent="0.35">
      <c r="A1070" s="17">
        <v>812332</v>
      </c>
      <c r="B1070" s="17" t="s">
        <v>1180</v>
      </c>
      <c r="C1070" s="17" t="s">
        <v>1181</v>
      </c>
    </row>
    <row r="1071" spans="1:3" x14ac:dyDescent="0.35">
      <c r="A1071" s="17">
        <v>812910</v>
      </c>
      <c r="B1071" s="17" t="s">
        <v>1180</v>
      </c>
      <c r="C1071" s="17" t="s">
        <v>1181</v>
      </c>
    </row>
    <row r="1072" spans="1:3" x14ac:dyDescent="0.35">
      <c r="A1072" s="17">
        <v>812930</v>
      </c>
      <c r="B1072" s="17" t="s">
        <v>1180</v>
      </c>
      <c r="C1072" s="17" t="s">
        <v>1181</v>
      </c>
    </row>
    <row r="1073" spans="1:3" x14ac:dyDescent="0.35">
      <c r="A1073" s="17">
        <v>812990</v>
      </c>
      <c r="B1073" s="17" t="s">
        <v>1180</v>
      </c>
      <c r="C1073" s="17" t="s">
        <v>1181</v>
      </c>
    </row>
    <row r="1074" spans="1:3" x14ac:dyDescent="0.35">
      <c r="A1074" s="17">
        <v>813110</v>
      </c>
      <c r="B1074" s="17" t="s">
        <v>1180</v>
      </c>
      <c r="C1074" s="17" t="s">
        <v>1181</v>
      </c>
    </row>
    <row r="1075" spans="1:3" x14ac:dyDescent="0.35">
      <c r="A1075" s="17">
        <v>813211</v>
      </c>
      <c r="B1075" s="17" t="s">
        <v>1180</v>
      </c>
      <c r="C1075" s="17" t="s">
        <v>1181</v>
      </c>
    </row>
    <row r="1076" spans="1:3" x14ac:dyDescent="0.35">
      <c r="A1076" s="17">
        <v>813212</v>
      </c>
      <c r="B1076" s="17" t="s">
        <v>1180</v>
      </c>
      <c r="C1076" s="17" t="s">
        <v>1181</v>
      </c>
    </row>
    <row r="1077" spans="1:3" x14ac:dyDescent="0.35">
      <c r="A1077" s="17">
        <v>813312</v>
      </c>
      <c r="B1077" s="17" t="s">
        <v>1180</v>
      </c>
      <c r="C1077" s="17" t="s">
        <v>1181</v>
      </c>
    </row>
    <row r="1078" spans="1:3" x14ac:dyDescent="0.35">
      <c r="A1078" s="17">
        <v>813319</v>
      </c>
      <c r="B1078" s="17" t="s">
        <v>1180</v>
      </c>
      <c r="C1078" s="17" t="s">
        <v>1181</v>
      </c>
    </row>
    <row r="1079" spans="1:3" x14ac:dyDescent="0.35">
      <c r="A1079" s="17">
        <v>813410</v>
      </c>
      <c r="B1079" s="17" t="s">
        <v>1180</v>
      </c>
      <c r="C1079" s="17" t="s">
        <v>1181</v>
      </c>
    </row>
    <row r="1080" spans="1:3" x14ac:dyDescent="0.35">
      <c r="A1080" s="17">
        <v>813910</v>
      </c>
      <c r="B1080" s="17" t="s">
        <v>1180</v>
      </c>
      <c r="C1080" s="17" t="s">
        <v>1181</v>
      </c>
    </row>
    <row r="1081" spans="1:3" x14ac:dyDescent="0.35">
      <c r="A1081" s="17">
        <v>813920</v>
      </c>
      <c r="B1081" s="17" t="s">
        <v>1180</v>
      </c>
      <c r="C1081" s="17" t="s">
        <v>1181</v>
      </c>
    </row>
    <row r="1082" spans="1:3" x14ac:dyDescent="0.35">
      <c r="A1082" s="17">
        <v>813990</v>
      </c>
      <c r="B1082" s="17" t="s">
        <v>1180</v>
      </c>
      <c r="C1082" s="17" t="s">
        <v>1181</v>
      </c>
    </row>
    <row r="1083" spans="1:3" x14ac:dyDescent="0.35">
      <c r="A1083" s="17">
        <v>814110</v>
      </c>
      <c r="B1083" s="17" t="s">
        <v>1180</v>
      </c>
      <c r="C1083" s="17" t="s">
        <v>1181</v>
      </c>
    </row>
    <row r="1084" spans="1:3" x14ac:dyDescent="0.35">
      <c r="A1084" s="17">
        <v>921110</v>
      </c>
      <c r="B1084" s="17" t="s">
        <v>1180</v>
      </c>
      <c r="C1084" s="17" t="s">
        <v>1181</v>
      </c>
    </row>
    <row r="1085" spans="1:3" x14ac:dyDescent="0.35">
      <c r="A1085" s="17">
        <v>921120</v>
      </c>
      <c r="B1085" s="17" t="s">
        <v>1180</v>
      </c>
      <c r="C1085" s="17" t="s">
        <v>1181</v>
      </c>
    </row>
    <row r="1086" spans="1:3" x14ac:dyDescent="0.35">
      <c r="A1086" s="17">
        <v>921130</v>
      </c>
      <c r="B1086" s="17" t="s">
        <v>1180</v>
      </c>
      <c r="C1086" s="17" t="s">
        <v>1181</v>
      </c>
    </row>
    <row r="1087" spans="1:3" x14ac:dyDescent="0.35">
      <c r="A1087" s="17">
        <v>921150</v>
      </c>
      <c r="B1087" s="17" t="s">
        <v>1180</v>
      </c>
      <c r="C1087" s="17" t="s">
        <v>1181</v>
      </c>
    </row>
    <row r="1088" spans="1:3" x14ac:dyDescent="0.35">
      <c r="A1088" s="17">
        <v>921190</v>
      </c>
      <c r="B1088" s="17" t="s">
        <v>1180</v>
      </c>
      <c r="C1088" s="17" t="s">
        <v>1181</v>
      </c>
    </row>
    <row r="1089" spans="1:3" x14ac:dyDescent="0.35">
      <c r="A1089" s="17">
        <v>922110</v>
      </c>
      <c r="B1089" s="17" t="s">
        <v>1180</v>
      </c>
      <c r="C1089" s="17" t="s">
        <v>1181</v>
      </c>
    </row>
    <row r="1090" spans="1:3" x14ac:dyDescent="0.35">
      <c r="A1090" s="17">
        <v>922120</v>
      </c>
      <c r="B1090" s="17" t="s">
        <v>1180</v>
      </c>
      <c r="C1090" s="17" t="s">
        <v>1181</v>
      </c>
    </row>
    <row r="1091" spans="1:3" x14ac:dyDescent="0.35">
      <c r="A1091" s="17">
        <v>922130</v>
      </c>
      <c r="B1091" s="17" t="s">
        <v>1180</v>
      </c>
      <c r="C1091" s="17" t="s">
        <v>1181</v>
      </c>
    </row>
    <row r="1092" spans="1:3" x14ac:dyDescent="0.35">
      <c r="A1092" s="17">
        <v>922140</v>
      </c>
      <c r="B1092" s="17" t="s">
        <v>1180</v>
      </c>
      <c r="C1092" s="17" t="s">
        <v>1181</v>
      </c>
    </row>
    <row r="1093" spans="1:3" x14ac:dyDescent="0.35">
      <c r="A1093" s="17">
        <v>922150</v>
      </c>
      <c r="B1093" s="17" t="s">
        <v>1180</v>
      </c>
      <c r="C1093" s="17" t="s">
        <v>1181</v>
      </c>
    </row>
    <row r="1094" spans="1:3" x14ac:dyDescent="0.35">
      <c r="A1094" s="17">
        <v>922160</v>
      </c>
      <c r="B1094" s="17" t="s">
        <v>1180</v>
      </c>
      <c r="C1094" s="17" t="s">
        <v>1181</v>
      </c>
    </row>
    <row r="1095" spans="1:3" x14ac:dyDescent="0.35">
      <c r="A1095" s="17">
        <v>922190</v>
      </c>
      <c r="B1095" s="17" t="s">
        <v>1180</v>
      </c>
      <c r="C1095" s="17" t="s">
        <v>1181</v>
      </c>
    </row>
    <row r="1096" spans="1:3" x14ac:dyDescent="0.35">
      <c r="A1096" s="17">
        <v>923110</v>
      </c>
      <c r="B1096" s="17" t="s">
        <v>1180</v>
      </c>
      <c r="C1096" s="17" t="s">
        <v>1181</v>
      </c>
    </row>
    <row r="1097" spans="1:3" x14ac:dyDescent="0.35">
      <c r="A1097" s="17">
        <v>923120</v>
      </c>
      <c r="B1097" s="17" t="s">
        <v>1180</v>
      </c>
      <c r="C1097" s="17" t="s">
        <v>1181</v>
      </c>
    </row>
    <row r="1098" spans="1:3" x14ac:dyDescent="0.35">
      <c r="A1098" s="17">
        <v>923130</v>
      </c>
      <c r="B1098" s="17" t="s">
        <v>1180</v>
      </c>
      <c r="C1098" s="17" t="s">
        <v>1181</v>
      </c>
    </row>
    <row r="1099" spans="1:3" x14ac:dyDescent="0.35">
      <c r="A1099" s="17">
        <v>923140</v>
      </c>
      <c r="B1099" s="17" t="s">
        <v>1180</v>
      </c>
      <c r="C1099" s="17" t="s">
        <v>1181</v>
      </c>
    </row>
    <row r="1100" spans="1:3" x14ac:dyDescent="0.35">
      <c r="A1100" s="17">
        <v>924110</v>
      </c>
      <c r="B1100" s="17" t="s">
        <v>1180</v>
      </c>
      <c r="C1100" s="17" t="s">
        <v>1181</v>
      </c>
    </row>
    <row r="1101" spans="1:3" x14ac:dyDescent="0.35">
      <c r="A1101" s="17">
        <v>924120</v>
      </c>
      <c r="B1101" s="17" t="s">
        <v>1180</v>
      </c>
      <c r="C1101" s="17" t="s">
        <v>1181</v>
      </c>
    </row>
    <row r="1102" spans="1:3" x14ac:dyDescent="0.35">
      <c r="A1102" s="17">
        <v>925110</v>
      </c>
      <c r="B1102" s="17" t="s">
        <v>1180</v>
      </c>
      <c r="C1102" s="17" t="s">
        <v>1181</v>
      </c>
    </row>
    <row r="1103" spans="1:3" x14ac:dyDescent="0.35">
      <c r="A1103" s="17">
        <v>925120</v>
      </c>
      <c r="B1103" s="17" t="s">
        <v>1180</v>
      </c>
      <c r="C1103" s="17" t="s">
        <v>1181</v>
      </c>
    </row>
    <row r="1104" spans="1:3" x14ac:dyDescent="0.35">
      <c r="A1104" s="17">
        <v>926110</v>
      </c>
      <c r="B1104" s="17" t="s">
        <v>1180</v>
      </c>
      <c r="C1104" s="17" t="s">
        <v>1181</v>
      </c>
    </row>
    <row r="1105" spans="1:3" x14ac:dyDescent="0.35">
      <c r="A1105" s="17">
        <v>926120</v>
      </c>
      <c r="B1105" s="17" t="s">
        <v>1180</v>
      </c>
      <c r="C1105" s="17" t="s">
        <v>1181</v>
      </c>
    </row>
    <row r="1106" spans="1:3" x14ac:dyDescent="0.35">
      <c r="A1106" s="17">
        <v>926130</v>
      </c>
      <c r="B1106" s="17" t="s">
        <v>1180</v>
      </c>
      <c r="C1106" s="17" t="s">
        <v>1181</v>
      </c>
    </row>
    <row r="1107" spans="1:3" x14ac:dyDescent="0.35">
      <c r="A1107" s="17">
        <v>926140</v>
      </c>
      <c r="B1107" s="17" t="s">
        <v>1180</v>
      </c>
      <c r="C1107" s="17" t="s">
        <v>1181</v>
      </c>
    </row>
    <row r="1108" spans="1:3" x14ac:dyDescent="0.35">
      <c r="A1108" s="17">
        <v>927110</v>
      </c>
      <c r="B1108" s="17" t="s">
        <v>1180</v>
      </c>
      <c r="C1108" s="17" t="s">
        <v>1181</v>
      </c>
    </row>
    <row r="1109" spans="1:3" x14ac:dyDescent="0.35">
      <c r="A1109" s="17">
        <v>928110</v>
      </c>
      <c r="B1109" s="17" t="s">
        <v>1180</v>
      </c>
      <c r="C1109" s="17" t="s">
        <v>1181</v>
      </c>
    </row>
    <row r="1110" spans="1:3" x14ac:dyDescent="0.35">
      <c r="A1110" s="17">
        <v>928120</v>
      </c>
      <c r="B1110" s="17" t="s">
        <v>1180</v>
      </c>
      <c r="C1110" s="17" t="s">
        <v>1181</v>
      </c>
    </row>
  </sheetData>
  <sheetProtection sheet="1" objects="1" scenarios="1" formatCells="0" formatColumns="0" formatRows="0" sort="0" autoFilter="0"/>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B3D3-3EF7-4460-9812-AA9A29F2806C}">
  <sheetPr codeName="Sheet14">
    <tabColor rgb="FF9966FF"/>
  </sheetPr>
  <dimension ref="A1:K2202"/>
  <sheetViews>
    <sheetView workbookViewId="0">
      <selection sqref="A1:D1"/>
    </sheetView>
  </sheetViews>
  <sheetFormatPr defaultRowHeight="14.5" x14ac:dyDescent="0.35"/>
  <cols>
    <col min="1" max="1" width="11.26953125" style="17" customWidth="1"/>
    <col min="2" max="2" width="57" style="17" customWidth="1"/>
    <col min="3" max="16384" width="8.7265625" style="17"/>
  </cols>
  <sheetData>
    <row r="1" spans="1:4" ht="27.75" customHeight="1" x14ac:dyDescent="0.4">
      <c r="A1" s="143" t="s">
        <v>1193</v>
      </c>
      <c r="B1" s="144"/>
      <c r="C1" s="144"/>
      <c r="D1" s="144"/>
    </row>
    <row r="2" spans="1:4" ht="45" customHeight="1" x14ac:dyDescent="0.35">
      <c r="A2" s="145" t="s">
        <v>1194</v>
      </c>
      <c r="B2" s="146"/>
      <c r="C2" s="146"/>
      <c r="D2" s="146"/>
    </row>
    <row r="3" spans="1:4" ht="39" x14ac:dyDescent="0.35">
      <c r="A3" s="147" t="s">
        <v>1195</v>
      </c>
      <c r="B3" s="148" t="s">
        <v>1196</v>
      </c>
      <c r="C3" s="147" t="s">
        <v>1197</v>
      </c>
      <c r="D3" s="147" t="s">
        <v>1198</v>
      </c>
    </row>
    <row r="4" spans="1:4" ht="25" x14ac:dyDescent="0.35">
      <c r="A4" s="149">
        <v>111110</v>
      </c>
      <c r="B4" s="149" t="s">
        <v>1199</v>
      </c>
      <c r="C4" s="149">
        <v>111110</v>
      </c>
      <c r="D4" s="149" t="s">
        <v>1199</v>
      </c>
    </row>
    <row r="5" spans="1:4" ht="50" x14ac:dyDescent="0.35">
      <c r="A5" s="149">
        <v>111120</v>
      </c>
      <c r="B5" s="149" t="s">
        <v>1200</v>
      </c>
      <c r="C5" s="149">
        <v>111120</v>
      </c>
      <c r="D5" s="149" t="s">
        <v>1200</v>
      </c>
    </row>
    <row r="6" spans="1:4" ht="50" x14ac:dyDescent="0.35">
      <c r="A6" s="149">
        <v>111130</v>
      </c>
      <c r="B6" s="149" t="s">
        <v>1201</v>
      </c>
      <c r="C6" s="149">
        <v>111130</v>
      </c>
      <c r="D6" s="149" t="s">
        <v>1201</v>
      </c>
    </row>
    <row r="7" spans="1:4" ht="25" x14ac:dyDescent="0.35">
      <c r="A7" s="149">
        <v>111140</v>
      </c>
      <c r="B7" s="149" t="s">
        <v>1202</v>
      </c>
      <c r="C7" s="149">
        <v>111140</v>
      </c>
      <c r="D7" s="149" t="s">
        <v>1202</v>
      </c>
    </row>
    <row r="8" spans="1:4" ht="25" x14ac:dyDescent="0.35">
      <c r="A8" s="149">
        <v>111150</v>
      </c>
      <c r="B8" s="149" t="s">
        <v>1203</v>
      </c>
      <c r="C8" s="149">
        <v>111150</v>
      </c>
      <c r="D8" s="149" t="s">
        <v>1203</v>
      </c>
    </row>
    <row r="9" spans="1:4" ht="25" x14ac:dyDescent="0.35">
      <c r="A9" s="149">
        <v>111160</v>
      </c>
      <c r="B9" s="149" t="s">
        <v>1204</v>
      </c>
      <c r="C9" s="149">
        <v>111160</v>
      </c>
      <c r="D9" s="149" t="s">
        <v>1204</v>
      </c>
    </row>
    <row r="10" spans="1:4" ht="75" x14ac:dyDescent="0.35">
      <c r="A10" s="149">
        <v>111191</v>
      </c>
      <c r="B10" s="149" t="s">
        <v>1205</v>
      </c>
      <c r="C10" s="149">
        <v>111191</v>
      </c>
      <c r="D10" s="149" t="s">
        <v>1205</v>
      </c>
    </row>
    <row r="11" spans="1:4" ht="37.5" x14ac:dyDescent="0.35">
      <c r="A11" s="149">
        <v>111199</v>
      </c>
      <c r="B11" s="149" t="s">
        <v>1206</v>
      </c>
      <c r="C11" s="149">
        <v>111199</v>
      </c>
      <c r="D11" s="149" t="s">
        <v>1206</v>
      </c>
    </row>
    <row r="12" spans="1:4" ht="25" x14ac:dyDescent="0.35">
      <c r="A12" s="149">
        <v>111211</v>
      </c>
      <c r="B12" s="149" t="s">
        <v>1207</v>
      </c>
      <c r="C12" s="149">
        <v>111211</v>
      </c>
      <c r="D12" s="149" t="s">
        <v>1207</v>
      </c>
    </row>
    <row r="13" spans="1:4" ht="100" x14ac:dyDescent="0.35">
      <c r="A13" s="149">
        <v>111219</v>
      </c>
      <c r="B13" s="149" t="s">
        <v>1208</v>
      </c>
      <c r="C13" s="149">
        <v>111219</v>
      </c>
      <c r="D13" s="149" t="s">
        <v>1208</v>
      </c>
    </row>
    <row r="14" spans="1:4" ht="25" x14ac:dyDescent="0.35">
      <c r="A14" s="149">
        <v>111310</v>
      </c>
      <c r="B14" s="149" t="s">
        <v>1209</v>
      </c>
      <c r="C14" s="149">
        <v>111310</v>
      </c>
      <c r="D14" s="149" t="s">
        <v>1209</v>
      </c>
    </row>
    <row r="15" spans="1:4" ht="50" x14ac:dyDescent="0.35">
      <c r="A15" s="149">
        <v>111320</v>
      </c>
      <c r="B15" s="149" t="s">
        <v>1210</v>
      </c>
      <c r="C15" s="149">
        <v>111320</v>
      </c>
      <c r="D15" s="149" t="s">
        <v>1210</v>
      </c>
    </row>
    <row r="16" spans="1:4" ht="25" x14ac:dyDescent="0.35">
      <c r="A16" s="149">
        <v>111331</v>
      </c>
      <c r="B16" s="149" t="s">
        <v>1211</v>
      </c>
      <c r="C16" s="149">
        <v>111331</v>
      </c>
      <c r="D16" s="149" t="s">
        <v>1211</v>
      </c>
    </row>
    <row r="17" spans="1:6" ht="25" x14ac:dyDescent="0.35">
      <c r="A17" s="149">
        <v>111332</v>
      </c>
      <c r="B17" s="149" t="s">
        <v>1212</v>
      </c>
      <c r="C17" s="149">
        <v>111332</v>
      </c>
      <c r="D17" s="149" t="s">
        <v>1212</v>
      </c>
      <c r="E17" s="150"/>
    </row>
    <row r="18" spans="1:6" ht="37.5" x14ac:dyDescent="0.35">
      <c r="A18" s="149">
        <v>111333</v>
      </c>
      <c r="B18" s="149" t="s">
        <v>1213</v>
      </c>
      <c r="C18" s="149">
        <v>111333</v>
      </c>
      <c r="D18" s="149" t="s">
        <v>1213</v>
      </c>
      <c r="E18" s="150"/>
    </row>
    <row r="19" spans="1:6" ht="62.5" x14ac:dyDescent="0.35">
      <c r="A19" s="149">
        <v>111334</v>
      </c>
      <c r="B19" s="149" t="s">
        <v>1214</v>
      </c>
      <c r="C19" s="149">
        <v>111334</v>
      </c>
      <c r="D19" s="149" t="s">
        <v>1214</v>
      </c>
      <c r="E19" s="150"/>
    </row>
    <row r="20" spans="1:6" ht="25" x14ac:dyDescent="0.35">
      <c r="A20" s="149">
        <v>111335</v>
      </c>
      <c r="B20" s="149" t="s">
        <v>1215</v>
      </c>
      <c r="C20" s="149">
        <v>111335</v>
      </c>
      <c r="D20" s="149" t="s">
        <v>1215</v>
      </c>
      <c r="E20" s="150"/>
    </row>
    <row r="21" spans="1:6" ht="62.5" x14ac:dyDescent="0.35">
      <c r="A21" s="149">
        <v>111336</v>
      </c>
      <c r="B21" s="149" t="s">
        <v>1216</v>
      </c>
      <c r="C21" s="149">
        <v>111336</v>
      </c>
      <c r="D21" s="149" t="s">
        <v>1216</v>
      </c>
      <c r="E21" s="150"/>
    </row>
    <row r="22" spans="1:6" ht="50" x14ac:dyDescent="0.35">
      <c r="A22" s="149">
        <v>111339</v>
      </c>
      <c r="B22" s="149" t="s">
        <v>1217</v>
      </c>
      <c r="C22" s="149">
        <v>111339</v>
      </c>
      <c r="D22" s="149" t="s">
        <v>1217</v>
      </c>
      <c r="E22" s="150"/>
    </row>
    <row r="23" spans="1:6" ht="50" x14ac:dyDescent="0.35">
      <c r="A23" s="149">
        <v>111411</v>
      </c>
      <c r="B23" s="149" t="s">
        <v>1218</v>
      </c>
      <c r="C23" s="149">
        <v>111411</v>
      </c>
      <c r="D23" s="149" t="s">
        <v>1218</v>
      </c>
      <c r="E23" s="150"/>
    </row>
    <row r="24" spans="1:6" ht="75" x14ac:dyDescent="0.35">
      <c r="A24" s="149">
        <v>111419</v>
      </c>
      <c r="B24" s="149" t="s">
        <v>1219</v>
      </c>
      <c r="C24" s="149">
        <v>111419</v>
      </c>
      <c r="D24" s="149" t="s">
        <v>1219</v>
      </c>
      <c r="E24" s="150"/>
    </row>
    <row r="25" spans="1:6" ht="50" x14ac:dyDescent="0.35">
      <c r="A25" s="149">
        <v>111421</v>
      </c>
      <c r="B25" s="149" t="s">
        <v>1220</v>
      </c>
      <c r="C25" s="149">
        <v>111421</v>
      </c>
      <c r="D25" s="149" t="s">
        <v>1220</v>
      </c>
      <c r="E25" s="150"/>
    </row>
    <row r="26" spans="1:6" ht="50" x14ac:dyDescent="0.35">
      <c r="A26" s="149">
        <v>111422</v>
      </c>
      <c r="B26" s="149" t="s">
        <v>1221</v>
      </c>
      <c r="C26" s="149">
        <v>111422</v>
      </c>
      <c r="D26" s="149" t="s">
        <v>1221</v>
      </c>
      <c r="E26" s="150"/>
    </row>
    <row r="27" spans="1:6" ht="25" x14ac:dyDescent="0.35">
      <c r="A27" s="149">
        <v>111910</v>
      </c>
      <c r="B27" s="149" t="s">
        <v>1222</v>
      </c>
      <c r="C27" s="149">
        <v>111910</v>
      </c>
      <c r="D27" s="149" t="s">
        <v>1222</v>
      </c>
      <c r="E27" s="150"/>
      <c r="F27" s="17" t="s">
        <v>17</v>
      </c>
    </row>
    <row r="28" spans="1:6" ht="25" x14ac:dyDescent="0.35">
      <c r="A28" s="149">
        <v>111920</v>
      </c>
      <c r="B28" s="149" t="s">
        <v>1223</v>
      </c>
      <c r="C28" s="149">
        <v>111920</v>
      </c>
      <c r="D28" s="149" t="s">
        <v>1223</v>
      </c>
      <c r="E28" s="150"/>
    </row>
    <row r="29" spans="1:6" ht="37.5" x14ac:dyDescent="0.35">
      <c r="A29" s="149">
        <v>111930</v>
      </c>
      <c r="B29" s="149" t="s">
        <v>1224</v>
      </c>
      <c r="C29" s="149">
        <v>111930</v>
      </c>
      <c r="D29" s="149" t="s">
        <v>1224</v>
      </c>
      <c r="E29" s="150"/>
    </row>
    <row r="30" spans="1:6" ht="25" x14ac:dyDescent="0.35">
      <c r="A30" s="149">
        <v>111940</v>
      </c>
      <c r="B30" s="149" t="s">
        <v>1225</v>
      </c>
      <c r="C30" s="149">
        <v>111940</v>
      </c>
      <c r="D30" s="149" t="s">
        <v>1225</v>
      </c>
      <c r="E30" s="150"/>
    </row>
    <row r="31" spans="1:6" ht="37.5" x14ac:dyDescent="0.35">
      <c r="A31" s="149">
        <v>111991</v>
      </c>
      <c r="B31" s="149" t="s">
        <v>1226</v>
      </c>
      <c r="C31" s="149">
        <v>111991</v>
      </c>
      <c r="D31" s="149" t="s">
        <v>1226</v>
      </c>
      <c r="E31" s="150"/>
    </row>
    <row r="32" spans="1:6" ht="25" x14ac:dyDescent="0.35">
      <c r="A32" s="149">
        <v>111992</v>
      </c>
      <c r="B32" s="149" t="s">
        <v>1227</v>
      </c>
      <c r="C32" s="149">
        <v>111992</v>
      </c>
      <c r="D32" s="149" t="s">
        <v>1227</v>
      </c>
      <c r="E32" s="150"/>
    </row>
    <row r="33" spans="1:4" ht="62.5" x14ac:dyDescent="0.35">
      <c r="A33" s="149">
        <v>111998</v>
      </c>
      <c r="B33" s="149" t="s">
        <v>1228</v>
      </c>
      <c r="C33" s="149">
        <v>111998</v>
      </c>
      <c r="D33" s="149" t="s">
        <v>1228</v>
      </c>
    </row>
    <row r="34" spans="1:4" ht="62.5" x14ac:dyDescent="0.35">
      <c r="A34" s="149">
        <v>112111</v>
      </c>
      <c r="B34" s="149" t="s">
        <v>1229</v>
      </c>
      <c r="C34" s="149">
        <v>112111</v>
      </c>
      <c r="D34" s="149" t="s">
        <v>1229</v>
      </c>
    </row>
    <row r="35" spans="1:4" ht="25" x14ac:dyDescent="0.35">
      <c r="A35" s="149">
        <v>112112</v>
      </c>
      <c r="B35" s="149" t="s">
        <v>1230</v>
      </c>
      <c r="C35" s="149">
        <v>112112</v>
      </c>
      <c r="D35" s="149" t="s">
        <v>1230</v>
      </c>
    </row>
    <row r="36" spans="1:4" ht="62.5" x14ac:dyDescent="0.35">
      <c r="A36" s="149">
        <v>112120</v>
      </c>
      <c r="B36" s="149" t="s">
        <v>1231</v>
      </c>
      <c r="C36" s="149">
        <v>112120</v>
      </c>
      <c r="D36" s="149" t="s">
        <v>1231</v>
      </c>
    </row>
    <row r="37" spans="1:4" ht="75" x14ac:dyDescent="0.35">
      <c r="A37" s="149">
        <v>112130</v>
      </c>
      <c r="B37" s="149" t="s">
        <v>1232</v>
      </c>
      <c r="C37" s="149">
        <v>112130</v>
      </c>
      <c r="D37" s="149" t="s">
        <v>1232</v>
      </c>
    </row>
    <row r="38" spans="1:4" ht="37.5" x14ac:dyDescent="0.35">
      <c r="A38" s="149">
        <v>112210</v>
      </c>
      <c r="B38" s="149" t="s">
        <v>1233</v>
      </c>
      <c r="C38" s="149">
        <v>112210</v>
      </c>
      <c r="D38" s="149" t="s">
        <v>1233</v>
      </c>
    </row>
    <row r="39" spans="1:4" ht="50" x14ac:dyDescent="0.35">
      <c r="A39" s="149">
        <v>112310</v>
      </c>
      <c r="B39" s="149" t="s">
        <v>1234</v>
      </c>
      <c r="C39" s="149">
        <v>112310</v>
      </c>
      <c r="D39" s="149" t="s">
        <v>1234</v>
      </c>
    </row>
    <row r="40" spans="1:4" ht="100" x14ac:dyDescent="0.35">
      <c r="A40" s="149">
        <v>112320</v>
      </c>
      <c r="B40" s="149" t="s">
        <v>1235</v>
      </c>
      <c r="C40" s="149">
        <v>112320</v>
      </c>
      <c r="D40" s="149" t="s">
        <v>1235</v>
      </c>
    </row>
    <row r="41" spans="1:4" ht="37.5" x14ac:dyDescent="0.35">
      <c r="A41" s="149">
        <v>112330</v>
      </c>
      <c r="B41" s="149" t="s">
        <v>1236</v>
      </c>
      <c r="C41" s="149">
        <v>112330</v>
      </c>
      <c r="D41" s="149" t="s">
        <v>1236</v>
      </c>
    </row>
    <row r="42" spans="1:4" ht="37.5" x14ac:dyDescent="0.35">
      <c r="A42" s="149">
        <v>112340</v>
      </c>
      <c r="B42" s="149" t="s">
        <v>1237</v>
      </c>
      <c r="C42" s="149">
        <v>112340</v>
      </c>
      <c r="D42" s="149" t="s">
        <v>1237</v>
      </c>
    </row>
    <row r="43" spans="1:4" ht="50" x14ac:dyDescent="0.35">
      <c r="A43" s="149">
        <v>112390</v>
      </c>
      <c r="B43" s="149" t="s">
        <v>1238</v>
      </c>
      <c r="C43" s="149">
        <v>112390</v>
      </c>
      <c r="D43" s="149" t="s">
        <v>1238</v>
      </c>
    </row>
    <row r="44" spans="1:4" ht="25" x14ac:dyDescent="0.35">
      <c r="A44" s="149">
        <v>112410</v>
      </c>
      <c r="B44" s="149" t="s">
        <v>1239</v>
      </c>
      <c r="C44" s="149">
        <v>112410</v>
      </c>
      <c r="D44" s="149" t="s">
        <v>1239</v>
      </c>
    </row>
    <row r="45" spans="1:4" ht="25" x14ac:dyDescent="0.35">
      <c r="A45" s="149">
        <v>112420</v>
      </c>
      <c r="B45" s="149" t="s">
        <v>1240</v>
      </c>
      <c r="C45" s="149">
        <v>112420</v>
      </c>
      <c r="D45" s="149" t="s">
        <v>1240</v>
      </c>
    </row>
    <row r="46" spans="1:4" ht="62.5" x14ac:dyDescent="0.35">
      <c r="A46" s="149">
        <v>112511</v>
      </c>
      <c r="B46" s="149" t="s">
        <v>1241</v>
      </c>
      <c r="C46" s="149">
        <v>112511</v>
      </c>
      <c r="D46" s="149" t="s">
        <v>1241</v>
      </c>
    </row>
    <row r="47" spans="1:4" ht="25" x14ac:dyDescent="0.35">
      <c r="A47" s="149">
        <v>112512</v>
      </c>
      <c r="B47" s="149" t="s">
        <v>1242</v>
      </c>
      <c r="C47" s="149">
        <v>112512</v>
      </c>
      <c r="D47" s="149" t="s">
        <v>1242</v>
      </c>
    </row>
    <row r="48" spans="1:4" ht="37.5" x14ac:dyDescent="0.35">
      <c r="A48" s="149">
        <v>112519</v>
      </c>
      <c r="B48" s="149" t="s">
        <v>1243</v>
      </c>
      <c r="C48" s="149">
        <v>112519</v>
      </c>
      <c r="D48" s="149" t="s">
        <v>1243</v>
      </c>
    </row>
    <row r="49" spans="1:6" x14ac:dyDescent="0.35">
      <c r="A49" s="149">
        <v>112910</v>
      </c>
      <c r="B49" s="149" t="s">
        <v>1244</v>
      </c>
      <c r="C49" s="149">
        <v>112910</v>
      </c>
      <c r="D49" s="149" t="s">
        <v>1244</v>
      </c>
      <c r="E49" s="150"/>
    </row>
    <row r="50" spans="1:6" ht="75" x14ac:dyDescent="0.35">
      <c r="A50" s="149">
        <v>112920</v>
      </c>
      <c r="B50" s="149" t="s">
        <v>1245</v>
      </c>
      <c r="C50" s="149">
        <v>112920</v>
      </c>
      <c r="D50" s="149" t="s">
        <v>1245</v>
      </c>
      <c r="E50" s="150"/>
    </row>
    <row r="51" spans="1:6" ht="87.5" x14ac:dyDescent="0.35">
      <c r="A51" s="149">
        <v>112930</v>
      </c>
      <c r="B51" s="149" t="s">
        <v>1246</v>
      </c>
      <c r="C51" s="149">
        <v>112930</v>
      </c>
      <c r="D51" s="149" t="s">
        <v>1246</v>
      </c>
      <c r="E51" s="150"/>
    </row>
    <row r="52" spans="1:6" ht="50" x14ac:dyDescent="0.35">
      <c r="A52" s="149">
        <v>112990</v>
      </c>
      <c r="B52" s="149" t="s">
        <v>1247</v>
      </c>
      <c r="C52" s="149">
        <v>112990</v>
      </c>
      <c r="D52" s="149" t="s">
        <v>1247</v>
      </c>
      <c r="E52" s="150"/>
    </row>
    <row r="53" spans="1:6" ht="50" x14ac:dyDescent="0.35">
      <c r="A53" s="149">
        <v>113110</v>
      </c>
      <c r="B53" s="149" t="s">
        <v>1248</v>
      </c>
      <c r="C53" s="149">
        <v>113110</v>
      </c>
      <c r="D53" s="149" t="s">
        <v>1248</v>
      </c>
      <c r="E53" s="150"/>
    </row>
    <row r="54" spans="1:6" ht="87.5" x14ac:dyDescent="0.35">
      <c r="A54" s="149">
        <v>113210</v>
      </c>
      <c r="B54" s="149" t="s">
        <v>1249</v>
      </c>
      <c r="C54" s="149">
        <v>113210</v>
      </c>
      <c r="D54" s="149" t="s">
        <v>1249</v>
      </c>
      <c r="E54" s="150"/>
    </row>
    <row r="55" spans="1:6" x14ac:dyDescent="0.35">
      <c r="A55" s="149">
        <v>113310</v>
      </c>
      <c r="B55" s="149" t="s">
        <v>1250</v>
      </c>
      <c r="C55" s="149">
        <v>113310</v>
      </c>
      <c r="D55" s="149" t="s">
        <v>1250</v>
      </c>
      <c r="E55" s="150"/>
    </row>
    <row r="56" spans="1:6" ht="25" x14ac:dyDescent="0.35">
      <c r="A56" s="149">
        <v>114111</v>
      </c>
      <c r="B56" s="149" t="s">
        <v>1251</v>
      </c>
      <c r="C56" s="149">
        <v>114111</v>
      </c>
      <c r="D56" s="149" t="s">
        <v>1251</v>
      </c>
      <c r="E56" s="150"/>
    </row>
    <row r="57" spans="1:6" ht="25" x14ac:dyDescent="0.35">
      <c r="A57" s="149">
        <v>114112</v>
      </c>
      <c r="B57" s="149" t="s">
        <v>1252</v>
      </c>
      <c r="C57" s="149">
        <v>114112</v>
      </c>
      <c r="D57" s="149" t="s">
        <v>1252</v>
      </c>
      <c r="E57" s="150"/>
    </row>
    <row r="58" spans="1:6" ht="37.5" x14ac:dyDescent="0.35">
      <c r="A58" s="149">
        <v>114119</v>
      </c>
      <c r="B58" s="149" t="s">
        <v>1253</v>
      </c>
      <c r="C58" s="149">
        <v>114119</v>
      </c>
      <c r="D58" s="149" t="s">
        <v>1253</v>
      </c>
      <c r="E58" s="150"/>
    </row>
    <row r="59" spans="1:6" ht="37.5" x14ac:dyDescent="0.35">
      <c r="A59" s="149">
        <v>114210</v>
      </c>
      <c r="B59" s="149" t="s">
        <v>1254</v>
      </c>
      <c r="C59" s="149">
        <v>114210</v>
      </c>
      <c r="D59" s="149" t="s">
        <v>1254</v>
      </c>
      <c r="E59" s="150"/>
    </row>
    <row r="60" spans="1:6" ht="25" x14ac:dyDescent="0.35">
      <c r="A60" s="149">
        <v>115111</v>
      </c>
      <c r="B60" s="149" t="s">
        <v>1255</v>
      </c>
      <c r="C60" s="149">
        <v>115111</v>
      </c>
      <c r="D60" s="149" t="s">
        <v>1255</v>
      </c>
      <c r="E60" s="150"/>
    </row>
    <row r="61" spans="1:6" ht="87.5" x14ac:dyDescent="0.35">
      <c r="A61" s="149">
        <v>115112</v>
      </c>
      <c r="B61" s="149" t="s">
        <v>1256</v>
      </c>
      <c r="C61" s="149">
        <v>115112</v>
      </c>
      <c r="D61" s="149" t="s">
        <v>1256</v>
      </c>
      <c r="E61" s="150"/>
    </row>
    <row r="62" spans="1:6" ht="75" x14ac:dyDescent="0.35">
      <c r="A62" s="149">
        <v>115113</v>
      </c>
      <c r="B62" s="149" t="s">
        <v>1257</v>
      </c>
      <c r="C62" s="149">
        <v>115113</v>
      </c>
      <c r="D62" s="149" t="s">
        <v>1257</v>
      </c>
      <c r="E62" s="150"/>
    </row>
    <row r="63" spans="1:6" ht="75" x14ac:dyDescent="0.35">
      <c r="A63" s="149">
        <v>115114</v>
      </c>
      <c r="B63" s="149" t="s">
        <v>1258</v>
      </c>
      <c r="C63" s="149">
        <v>115114</v>
      </c>
      <c r="D63" s="149" t="s">
        <v>1258</v>
      </c>
      <c r="E63" s="150"/>
      <c r="F63" s="151" t="s">
        <v>17</v>
      </c>
    </row>
    <row r="64" spans="1:6" ht="75" x14ac:dyDescent="0.35">
      <c r="A64" s="149">
        <v>115115</v>
      </c>
      <c r="B64" s="149" t="s">
        <v>1259</v>
      </c>
      <c r="C64" s="149">
        <v>115115</v>
      </c>
      <c r="D64" s="149" t="s">
        <v>1259</v>
      </c>
      <c r="E64" s="150"/>
    </row>
    <row r="65" spans="1:7" ht="50" x14ac:dyDescent="0.35">
      <c r="A65" s="149">
        <v>115116</v>
      </c>
      <c r="B65" s="149" t="s">
        <v>1260</v>
      </c>
      <c r="C65" s="149">
        <v>115116</v>
      </c>
      <c r="D65" s="149" t="s">
        <v>1260</v>
      </c>
      <c r="E65" s="150"/>
    </row>
    <row r="66" spans="1:7" ht="75" x14ac:dyDescent="0.35">
      <c r="A66" s="149">
        <v>115210</v>
      </c>
      <c r="B66" s="149" t="s">
        <v>1261</v>
      </c>
      <c r="C66" s="149">
        <v>115210</v>
      </c>
      <c r="D66" s="149" t="s">
        <v>1261</v>
      </c>
      <c r="E66" s="150"/>
    </row>
    <row r="67" spans="1:7" ht="50" x14ac:dyDescent="0.35">
      <c r="A67" s="149">
        <v>115310</v>
      </c>
      <c r="B67" s="149" t="s">
        <v>1262</v>
      </c>
      <c r="C67" s="149">
        <v>115310</v>
      </c>
      <c r="D67" s="149" t="s">
        <v>1262</v>
      </c>
      <c r="E67" s="150"/>
    </row>
    <row r="68" spans="1:7" ht="37.5" x14ac:dyDescent="0.35">
      <c r="A68" s="149">
        <v>2111</v>
      </c>
      <c r="B68" s="149" t="s">
        <v>1263</v>
      </c>
      <c r="C68" s="149">
        <v>2111</v>
      </c>
      <c r="D68" s="149" t="s">
        <v>1263</v>
      </c>
      <c r="E68" s="150"/>
    </row>
    <row r="69" spans="1:7" ht="50" x14ac:dyDescent="0.35">
      <c r="A69" s="149">
        <v>211120</v>
      </c>
      <c r="B69" s="149" t="s">
        <v>1264</v>
      </c>
      <c r="C69" s="149">
        <v>211120</v>
      </c>
      <c r="D69" s="149" t="s">
        <v>1264</v>
      </c>
      <c r="E69" s="150"/>
    </row>
    <row r="70" spans="1:7" ht="50" x14ac:dyDescent="0.35">
      <c r="A70" s="149">
        <v>21112</v>
      </c>
      <c r="B70" s="149" t="s">
        <v>1264</v>
      </c>
      <c r="C70" s="149">
        <v>21112</v>
      </c>
      <c r="D70" s="149" t="s">
        <v>1264</v>
      </c>
      <c r="E70" s="150"/>
    </row>
    <row r="71" spans="1:7" ht="37.5" x14ac:dyDescent="0.35">
      <c r="A71" s="149">
        <v>211130</v>
      </c>
      <c r="B71" s="149" t="s">
        <v>1265</v>
      </c>
      <c r="C71" s="149">
        <v>211130</v>
      </c>
      <c r="D71" s="149" t="s">
        <v>1265</v>
      </c>
      <c r="E71" s="150"/>
      <c r="F71" s="151" t="s">
        <v>17</v>
      </c>
      <c r="G71" s="151" t="s">
        <v>17</v>
      </c>
    </row>
    <row r="72" spans="1:7" ht="37.5" x14ac:dyDescent="0.35">
      <c r="A72" s="149">
        <v>21113</v>
      </c>
      <c r="B72" s="149" t="s">
        <v>1265</v>
      </c>
      <c r="C72" s="149">
        <v>21113</v>
      </c>
      <c r="D72" s="149" t="s">
        <v>1265</v>
      </c>
      <c r="E72" s="150"/>
      <c r="F72" s="151"/>
      <c r="G72" s="151"/>
    </row>
    <row r="73" spans="1:7" ht="37.5" x14ac:dyDescent="0.35">
      <c r="A73" s="149">
        <v>212111</v>
      </c>
      <c r="B73" s="149" t="s">
        <v>1266</v>
      </c>
      <c r="C73" s="152">
        <v>212114</v>
      </c>
      <c r="D73" s="149" t="s">
        <v>1267</v>
      </c>
      <c r="E73" s="153"/>
    </row>
    <row r="74" spans="1:7" ht="37.5" x14ac:dyDescent="0.35">
      <c r="A74" s="154">
        <v>212113</v>
      </c>
      <c r="B74" s="149" t="s">
        <v>1268</v>
      </c>
      <c r="C74" s="152">
        <v>212114</v>
      </c>
      <c r="D74" s="149" t="s">
        <v>1267</v>
      </c>
      <c r="E74" s="153"/>
    </row>
    <row r="75" spans="1:7" ht="37.5" x14ac:dyDescent="0.35">
      <c r="A75" s="149">
        <v>212112</v>
      </c>
      <c r="B75" s="149" t="s">
        <v>1269</v>
      </c>
      <c r="C75" s="152">
        <v>212115</v>
      </c>
      <c r="D75" s="149" t="s">
        <v>1270</v>
      </c>
      <c r="E75" s="153"/>
    </row>
    <row r="76" spans="1:7" ht="37.5" x14ac:dyDescent="0.35">
      <c r="A76" s="154">
        <v>212113</v>
      </c>
      <c r="B76" s="149" t="s">
        <v>1271</v>
      </c>
      <c r="C76" s="152">
        <v>212115</v>
      </c>
      <c r="D76" s="149" t="s">
        <v>1270</v>
      </c>
      <c r="E76" s="153"/>
    </row>
    <row r="77" spans="1:7" ht="25" x14ac:dyDescent="0.35">
      <c r="A77" s="149">
        <v>212210</v>
      </c>
      <c r="B77" s="149" t="s">
        <v>1272</v>
      </c>
      <c r="C77" s="149">
        <v>212210</v>
      </c>
      <c r="D77" s="149" t="s">
        <v>1272</v>
      </c>
      <c r="E77" s="150"/>
    </row>
    <row r="78" spans="1:7" ht="62.5" x14ac:dyDescent="0.35">
      <c r="A78" s="149">
        <v>212221</v>
      </c>
      <c r="B78" s="149" t="s">
        <v>1273</v>
      </c>
      <c r="C78" s="152">
        <v>212220</v>
      </c>
      <c r="D78" s="149" t="s">
        <v>1274</v>
      </c>
      <c r="E78" s="153"/>
    </row>
    <row r="79" spans="1:7" ht="62.5" x14ac:dyDescent="0.35">
      <c r="A79" s="149">
        <v>212222</v>
      </c>
      <c r="B79" s="149" t="s">
        <v>1275</v>
      </c>
      <c r="C79" s="152">
        <v>212220</v>
      </c>
      <c r="D79" s="149" t="s">
        <v>1274</v>
      </c>
      <c r="E79" s="153"/>
    </row>
    <row r="80" spans="1:7" ht="62.5" x14ac:dyDescent="0.35">
      <c r="A80" s="149">
        <v>212230</v>
      </c>
      <c r="B80" s="149" t="s">
        <v>1276</v>
      </c>
      <c r="C80" s="149">
        <v>212230</v>
      </c>
      <c r="D80" s="149" t="s">
        <v>1276</v>
      </c>
      <c r="E80" s="150"/>
    </row>
    <row r="81" spans="1:5" ht="50" x14ac:dyDescent="0.35">
      <c r="A81" s="149">
        <v>212291</v>
      </c>
      <c r="B81" s="149" t="s">
        <v>1277</v>
      </c>
      <c r="C81" s="152">
        <v>212290</v>
      </c>
      <c r="D81" s="149" t="s">
        <v>1278</v>
      </c>
      <c r="E81" s="153"/>
    </row>
    <row r="82" spans="1:5" ht="50" x14ac:dyDescent="0.35">
      <c r="A82" s="149">
        <v>212299</v>
      </c>
      <c r="B82" s="149" t="s">
        <v>1279</v>
      </c>
      <c r="C82" s="152">
        <v>212290</v>
      </c>
      <c r="D82" s="149" t="s">
        <v>1278</v>
      </c>
      <c r="E82" s="153"/>
    </row>
    <row r="83" spans="1:5" ht="62.5" x14ac:dyDescent="0.35">
      <c r="A83" s="149">
        <v>212311</v>
      </c>
      <c r="B83" s="149" t="s">
        <v>1280</v>
      </c>
      <c r="C83" s="149">
        <v>212311</v>
      </c>
      <c r="D83" s="149" t="s">
        <v>1280</v>
      </c>
      <c r="E83" s="150"/>
    </row>
    <row r="84" spans="1:5" ht="87.5" x14ac:dyDescent="0.35">
      <c r="A84" s="149">
        <v>212312</v>
      </c>
      <c r="B84" s="149" t="s">
        <v>1281</v>
      </c>
      <c r="C84" s="149">
        <v>212312</v>
      </c>
      <c r="D84" s="149" t="s">
        <v>1281</v>
      </c>
    </row>
    <row r="85" spans="1:5" ht="87.5" x14ac:dyDescent="0.35">
      <c r="A85" s="149">
        <v>212313</v>
      </c>
      <c r="B85" s="149" t="s">
        <v>1282</v>
      </c>
      <c r="C85" s="149">
        <v>212313</v>
      </c>
      <c r="D85" s="149" t="s">
        <v>1282</v>
      </c>
    </row>
    <row r="86" spans="1:5" ht="100" x14ac:dyDescent="0.35">
      <c r="A86" s="149">
        <v>212319</v>
      </c>
      <c r="B86" s="149" t="s">
        <v>1283</v>
      </c>
      <c r="C86" s="149">
        <v>212319</v>
      </c>
      <c r="D86" s="149" t="s">
        <v>1283</v>
      </c>
    </row>
    <row r="87" spans="1:5" ht="62.5" x14ac:dyDescent="0.35">
      <c r="A87" s="149">
        <v>212321</v>
      </c>
      <c r="B87" s="149" t="s">
        <v>1284</v>
      </c>
      <c r="C87" s="149">
        <v>212321</v>
      </c>
      <c r="D87" s="149" t="s">
        <v>1284</v>
      </c>
    </row>
    <row r="88" spans="1:5" ht="37.5" x14ac:dyDescent="0.35">
      <c r="A88" s="149">
        <v>212322</v>
      </c>
      <c r="B88" s="149" t="s">
        <v>1285</v>
      </c>
      <c r="C88" s="149">
        <v>212322</v>
      </c>
      <c r="D88" s="149" t="s">
        <v>1285</v>
      </c>
    </row>
    <row r="89" spans="1:5" ht="112.5" x14ac:dyDescent="0.35">
      <c r="A89" s="149">
        <v>212324</v>
      </c>
      <c r="B89" s="149" t="s">
        <v>1286</v>
      </c>
      <c r="C89" s="152">
        <v>212323</v>
      </c>
      <c r="D89" s="149" t="s">
        <v>1287</v>
      </c>
    </row>
    <row r="90" spans="1:5" ht="112.5" x14ac:dyDescent="0.35">
      <c r="A90" s="149">
        <v>212325</v>
      </c>
      <c r="B90" s="149" t="s">
        <v>1288</v>
      </c>
      <c r="C90" s="152">
        <v>212323</v>
      </c>
      <c r="D90" s="149" t="s">
        <v>1287</v>
      </c>
    </row>
    <row r="91" spans="1:5" ht="87.5" x14ac:dyDescent="0.35">
      <c r="A91" s="149">
        <v>212391</v>
      </c>
      <c r="B91" s="149" t="s">
        <v>1289</v>
      </c>
      <c r="C91" s="152">
        <v>212390</v>
      </c>
      <c r="D91" s="149" t="s">
        <v>1290</v>
      </c>
    </row>
    <row r="92" spans="1:5" ht="87.5" x14ac:dyDescent="0.35">
      <c r="A92" s="149">
        <v>212392</v>
      </c>
      <c r="B92" s="149" t="s">
        <v>1291</v>
      </c>
      <c r="C92" s="152">
        <v>212390</v>
      </c>
      <c r="D92" s="149" t="s">
        <v>1290</v>
      </c>
    </row>
    <row r="93" spans="1:5" ht="87.5" x14ac:dyDescent="0.35">
      <c r="A93" s="149">
        <v>212393</v>
      </c>
      <c r="B93" s="149" t="s">
        <v>1292</v>
      </c>
      <c r="C93" s="152">
        <v>212390</v>
      </c>
      <c r="D93" s="149" t="s">
        <v>1290</v>
      </c>
    </row>
    <row r="94" spans="1:5" ht="87.5" x14ac:dyDescent="0.35">
      <c r="A94" s="149">
        <v>212399</v>
      </c>
      <c r="B94" s="149" t="s">
        <v>1293</v>
      </c>
      <c r="C94" s="152">
        <v>212390</v>
      </c>
      <c r="D94" s="149" t="s">
        <v>1290</v>
      </c>
    </row>
    <row r="95" spans="1:5" ht="50" x14ac:dyDescent="0.35">
      <c r="A95" s="149">
        <v>213111</v>
      </c>
      <c r="B95" s="149" t="s">
        <v>1294</v>
      </c>
      <c r="C95" s="149">
        <v>213111</v>
      </c>
      <c r="D95" s="149" t="s">
        <v>1294</v>
      </c>
    </row>
    <row r="96" spans="1:5" ht="75" x14ac:dyDescent="0.35">
      <c r="A96" s="149">
        <v>213112</v>
      </c>
      <c r="B96" s="149" t="s">
        <v>1295</v>
      </c>
      <c r="C96" s="149">
        <v>213112</v>
      </c>
      <c r="D96" s="149" t="s">
        <v>1295</v>
      </c>
    </row>
    <row r="97" spans="1:7" ht="50" x14ac:dyDescent="0.35">
      <c r="A97" s="149">
        <v>213113</v>
      </c>
      <c r="B97" s="149" t="s">
        <v>1296</v>
      </c>
      <c r="C97" s="149">
        <v>213113</v>
      </c>
      <c r="D97" s="149" t="s">
        <v>1296</v>
      </c>
    </row>
    <row r="98" spans="1:7" ht="50" x14ac:dyDescent="0.35">
      <c r="A98" s="149">
        <v>213114</v>
      </c>
      <c r="B98" s="149" t="s">
        <v>1297</v>
      </c>
      <c r="C98" s="149">
        <v>213114</v>
      </c>
      <c r="D98" s="149" t="s">
        <v>1297</v>
      </c>
    </row>
    <row r="99" spans="1:7" ht="112.5" x14ac:dyDescent="0.35">
      <c r="A99" s="149">
        <v>213115</v>
      </c>
      <c r="B99" s="149" t="s">
        <v>1298</v>
      </c>
      <c r="C99" s="149">
        <v>213115</v>
      </c>
      <c r="D99" s="149" t="s">
        <v>1298</v>
      </c>
    </row>
    <row r="100" spans="1:7" ht="62.5" x14ac:dyDescent="0.35">
      <c r="A100" s="149">
        <v>221111</v>
      </c>
      <c r="B100" s="149" t="s">
        <v>1299</v>
      </c>
      <c r="C100" s="149">
        <v>221111</v>
      </c>
      <c r="D100" s="149" t="s">
        <v>1299</v>
      </c>
      <c r="E100" s="150"/>
    </row>
    <row r="101" spans="1:7" ht="75" x14ac:dyDescent="0.35">
      <c r="A101" s="149">
        <v>221112</v>
      </c>
      <c r="B101" s="149" t="s">
        <v>1300</v>
      </c>
      <c r="C101" s="149">
        <v>221112</v>
      </c>
      <c r="D101" s="149" t="s">
        <v>1300</v>
      </c>
      <c r="E101" s="150"/>
    </row>
    <row r="102" spans="1:7" ht="62.5" x14ac:dyDescent="0.35">
      <c r="A102" s="149">
        <v>221113</v>
      </c>
      <c r="B102" s="149" t="s">
        <v>1301</v>
      </c>
      <c r="C102" s="149">
        <v>221113</v>
      </c>
      <c r="D102" s="149" t="s">
        <v>1301</v>
      </c>
      <c r="E102" s="150"/>
    </row>
    <row r="103" spans="1:7" ht="62.5" x14ac:dyDescent="0.35">
      <c r="A103" s="149">
        <v>221114</v>
      </c>
      <c r="B103" s="149" t="s">
        <v>1302</v>
      </c>
      <c r="C103" s="149">
        <v>221114</v>
      </c>
      <c r="D103" s="149" t="s">
        <v>1302</v>
      </c>
      <c r="E103" s="150"/>
    </row>
    <row r="104" spans="1:7" ht="62.5" x14ac:dyDescent="0.35">
      <c r="A104" s="149">
        <v>221115</v>
      </c>
      <c r="B104" s="149" t="s">
        <v>1303</v>
      </c>
      <c r="C104" s="149">
        <v>221115</v>
      </c>
      <c r="D104" s="149" t="s">
        <v>1303</v>
      </c>
      <c r="E104" s="150"/>
    </row>
    <row r="105" spans="1:7" ht="75" x14ac:dyDescent="0.35">
      <c r="A105" s="149">
        <v>221116</v>
      </c>
      <c r="B105" s="149" t="s">
        <v>1304</v>
      </c>
      <c r="C105" s="149">
        <v>221116</v>
      </c>
      <c r="D105" s="149" t="s">
        <v>1304</v>
      </c>
      <c r="E105" s="150"/>
    </row>
    <row r="106" spans="1:7" ht="62.5" x14ac:dyDescent="0.35">
      <c r="A106" s="149">
        <v>221117</v>
      </c>
      <c r="B106" s="149" t="s">
        <v>1305</v>
      </c>
      <c r="C106" s="149">
        <v>221117</v>
      </c>
      <c r="D106" s="149" t="s">
        <v>1305</v>
      </c>
      <c r="E106" s="150"/>
    </row>
    <row r="107" spans="1:7" ht="62.5" x14ac:dyDescent="0.35">
      <c r="A107" s="149">
        <v>221118</v>
      </c>
      <c r="B107" s="149" t="s">
        <v>1306</v>
      </c>
      <c r="C107" s="149">
        <v>221118</v>
      </c>
      <c r="D107" s="149" t="s">
        <v>1306</v>
      </c>
      <c r="E107" s="150"/>
    </row>
    <row r="108" spans="1:7" ht="75" x14ac:dyDescent="0.35">
      <c r="A108" s="149">
        <v>221121</v>
      </c>
      <c r="B108" s="149" t="s">
        <v>1307</v>
      </c>
      <c r="C108" s="149">
        <v>221121</v>
      </c>
      <c r="D108" s="149" t="s">
        <v>1307</v>
      </c>
      <c r="E108" s="150"/>
    </row>
    <row r="109" spans="1:7" ht="50" x14ac:dyDescent="0.35">
      <c r="A109" s="149">
        <v>221122</v>
      </c>
      <c r="B109" s="149" t="s">
        <v>1308</v>
      </c>
      <c r="C109" s="149">
        <v>221122</v>
      </c>
      <c r="D109" s="149" t="s">
        <v>1308</v>
      </c>
      <c r="E109" s="150"/>
      <c r="G109" s="151" t="s">
        <v>17</v>
      </c>
    </row>
    <row r="110" spans="1:7" ht="50" x14ac:dyDescent="0.35">
      <c r="A110" s="149">
        <v>221210</v>
      </c>
      <c r="B110" s="149" t="s">
        <v>1309</v>
      </c>
      <c r="C110" s="149">
        <v>221210</v>
      </c>
      <c r="D110" s="149" t="s">
        <v>1309</v>
      </c>
      <c r="E110" s="150"/>
    </row>
    <row r="111" spans="1:7" ht="62.5" x14ac:dyDescent="0.35">
      <c r="A111" s="149">
        <v>221310</v>
      </c>
      <c r="B111" s="149" t="s">
        <v>1310</v>
      </c>
      <c r="C111" s="149">
        <v>221310</v>
      </c>
      <c r="D111" s="149" t="s">
        <v>1310</v>
      </c>
      <c r="E111" s="150"/>
    </row>
    <row r="112" spans="1:7" ht="50" x14ac:dyDescent="0.35">
      <c r="A112" s="149">
        <v>221320</v>
      </c>
      <c r="B112" s="149" t="s">
        <v>1311</v>
      </c>
      <c r="C112" s="149">
        <v>221320</v>
      </c>
      <c r="D112" s="149" t="s">
        <v>1311</v>
      </c>
      <c r="E112" s="150"/>
    </row>
    <row r="113" spans="1:5" ht="50" x14ac:dyDescent="0.35">
      <c r="A113" s="149">
        <v>221330</v>
      </c>
      <c r="B113" s="149" t="s">
        <v>1312</v>
      </c>
      <c r="C113" s="149">
        <v>221330</v>
      </c>
      <c r="D113" s="149" t="s">
        <v>1312</v>
      </c>
      <c r="E113" s="150"/>
    </row>
    <row r="114" spans="1:5" ht="112.5" x14ac:dyDescent="0.35">
      <c r="A114" s="149">
        <v>236115</v>
      </c>
      <c r="B114" s="149" t="s">
        <v>1313</v>
      </c>
      <c r="C114" s="149">
        <v>236115</v>
      </c>
      <c r="D114" s="149" t="s">
        <v>1313</v>
      </c>
      <c r="E114" s="150"/>
    </row>
    <row r="115" spans="1:5" ht="112.5" x14ac:dyDescent="0.35">
      <c r="A115" s="149">
        <v>236116</v>
      </c>
      <c r="B115" s="149" t="s">
        <v>1314</v>
      </c>
      <c r="C115" s="149">
        <v>236116</v>
      </c>
      <c r="D115" s="149" t="s">
        <v>1314</v>
      </c>
      <c r="E115" s="150"/>
    </row>
    <row r="116" spans="1:5" ht="50" x14ac:dyDescent="0.35">
      <c r="A116" s="149">
        <v>236117</v>
      </c>
      <c r="B116" s="149" t="s">
        <v>1315</v>
      </c>
      <c r="C116" s="149">
        <v>236117</v>
      </c>
      <c r="D116" s="149" t="s">
        <v>1315</v>
      </c>
    </row>
    <row r="117" spans="1:5" ht="50" x14ac:dyDescent="0.35">
      <c r="A117" s="149">
        <v>236118</v>
      </c>
      <c r="B117" s="149" t="s">
        <v>1316</v>
      </c>
      <c r="C117" s="149">
        <v>236118</v>
      </c>
      <c r="D117" s="149" t="s">
        <v>1316</v>
      </c>
    </row>
    <row r="118" spans="1:5" ht="50" x14ac:dyDescent="0.35">
      <c r="A118" s="149">
        <v>236210</v>
      </c>
      <c r="B118" s="149" t="s">
        <v>1317</v>
      </c>
      <c r="C118" s="149">
        <v>236210</v>
      </c>
      <c r="D118" s="149" t="s">
        <v>1317</v>
      </c>
    </row>
    <row r="119" spans="1:5" ht="87.5" x14ac:dyDescent="0.35">
      <c r="A119" s="149">
        <v>236220</v>
      </c>
      <c r="B119" s="149" t="s">
        <v>1318</v>
      </c>
      <c r="C119" s="149">
        <v>236220</v>
      </c>
      <c r="D119" s="149" t="s">
        <v>1318</v>
      </c>
    </row>
    <row r="120" spans="1:5" ht="112.5" x14ac:dyDescent="0.35">
      <c r="A120" s="149">
        <v>237110</v>
      </c>
      <c r="B120" s="149" t="s">
        <v>1319</v>
      </c>
      <c r="C120" s="149">
        <v>237110</v>
      </c>
      <c r="D120" s="149" t="s">
        <v>1319</v>
      </c>
    </row>
    <row r="121" spans="1:5" ht="112.5" x14ac:dyDescent="0.35">
      <c r="A121" s="149">
        <v>237120</v>
      </c>
      <c r="B121" s="149" t="s">
        <v>1320</v>
      </c>
      <c r="C121" s="149">
        <v>237120</v>
      </c>
      <c r="D121" s="149" t="s">
        <v>1320</v>
      </c>
    </row>
    <row r="122" spans="1:5" ht="125" x14ac:dyDescent="0.35">
      <c r="A122" s="149">
        <v>237130</v>
      </c>
      <c r="B122" s="149" t="s">
        <v>1321</v>
      </c>
      <c r="C122" s="149">
        <v>237130</v>
      </c>
      <c r="D122" s="149" t="s">
        <v>1321</v>
      </c>
    </row>
    <row r="123" spans="1:5" ht="37.5" x14ac:dyDescent="0.35">
      <c r="A123" s="149">
        <v>237210</v>
      </c>
      <c r="B123" s="149" t="s">
        <v>1322</v>
      </c>
      <c r="C123" s="149">
        <v>237210</v>
      </c>
      <c r="D123" s="149" t="s">
        <v>1322</v>
      </c>
    </row>
    <row r="124" spans="1:5" ht="75" x14ac:dyDescent="0.35">
      <c r="A124" s="149">
        <v>237310</v>
      </c>
      <c r="B124" s="149" t="s">
        <v>1323</v>
      </c>
      <c r="C124" s="149">
        <v>237310</v>
      </c>
      <c r="D124" s="149" t="s">
        <v>1323</v>
      </c>
    </row>
    <row r="125" spans="1:5" ht="87.5" x14ac:dyDescent="0.35">
      <c r="A125" s="149">
        <v>237990</v>
      </c>
      <c r="B125" s="149" t="s">
        <v>1324</v>
      </c>
      <c r="C125" s="149">
        <v>237990</v>
      </c>
      <c r="D125" s="149" t="s">
        <v>1324</v>
      </c>
    </row>
    <row r="126" spans="1:5" ht="87.5" x14ac:dyDescent="0.35">
      <c r="A126" s="149">
        <v>238110</v>
      </c>
      <c r="B126" s="149" t="s">
        <v>1325</v>
      </c>
      <c r="C126" s="149">
        <v>238110</v>
      </c>
      <c r="D126" s="149" t="s">
        <v>1325</v>
      </c>
    </row>
    <row r="127" spans="1:5" ht="87.5" x14ac:dyDescent="0.35">
      <c r="A127" s="149">
        <v>238120</v>
      </c>
      <c r="B127" s="149" t="s">
        <v>1326</v>
      </c>
      <c r="C127" s="149">
        <v>238120</v>
      </c>
      <c r="D127" s="149" t="s">
        <v>1326</v>
      </c>
    </row>
    <row r="128" spans="1:5" ht="37.5" x14ac:dyDescent="0.35">
      <c r="A128" s="149">
        <v>238130</v>
      </c>
      <c r="B128" s="149" t="s">
        <v>1327</v>
      </c>
      <c r="C128" s="149">
        <v>238130</v>
      </c>
      <c r="D128" s="149" t="s">
        <v>1327</v>
      </c>
    </row>
    <row r="129" spans="1:4" ht="37.5" x14ac:dyDescent="0.35">
      <c r="A129" s="149">
        <v>238140</v>
      </c>
      <c r="B129" s="149" t="s">
        <v>1328</v>
      </c>
      <c r="C129" s="149">
        <v>238140</v>
      </c>
      <c r="D129" s="149" t="s">
        <v>1328</v>
      </c>
    </row>
    <row r="130" spans="1:4" ht="62.5" x14ac:dyDescent="0.35">
      <c r="A130" s="149">
        <v>238150</v>
      </c>
      <c r="B130" s="149" t="s">
        <v>1329</v>
      </c>
      <c r="C130" s="149">
        <v>238150</v>
      </c>
      <c r="D130" s="149" t="s">
        <v>1329</v>
      </c>
    </row>
    <row r="131" spans="1:4" ht="37.5" x14ac:dyDescent="0.35">
      <c r="A131" s="149">
        <v>238160</v>
      </c>
      <c r="B131" s="149" t="s">
        <v>1330</v>
      </c>
      <c r="C131" s="149">
        <v>238160</v>
      </c>
      <c r="D131" s="149" t="s">
        <v>1330</v>
      </c>
    </row>
    <row r="132" spans="1:4" ht="37.5" x14ac:dyDescent="0.35">
      <c r="A132" s="149">
        <v>238170</v>
      </c>
      <c r="B132" s="149" t="s">
        <v>1331</v>
      </c>
      <c r="C132" s="149">
        <v>238170</v>
      </c>
      <c r="D132" s="149" t="s">
        <v>1331</v>
      </c>
    </row>
    <row r="133" spans="1:4" ht="112.5" x14ac:dyDescent="0.35">
      <c r="A133" s="149">
        <v>238190</v>
      </c>
      <c r="B133" s="149" t="s">
        <v>1332</v>
      </c>
      <c r="C133" s="149">
        <v>238190</v>
      </c>
      <c r="D133" s="149" t="s">
        <v>1332</v>
      </c>
    </row>
    <row r="134" spans="1:4" ht="112.5" x14ac:dyDescent="0.35">
      <c r="A134" s="149">
        <v>238210</v>
      </c>
      <c r="B134" s="149" t="s">
        <v>1333</v>
      </c>
      <c r="C134" s="149">
        <v>238210</v>
      </c>
      <c r="D134" s="149" t="s">
        <v>1333</v>
      </c>
    </row>
    <row r="135" spans="1:4" ht="87.5" x14ac:dyDescent="0.35">
      <c r="A135" s="149">
        <v>238220</v>
      </c>
      <c r="B135" s="149" t="s">
        <v>1334</v>
      </c>
      <c r="C135" s="149">
        <v>238220</v>
      </c>
      <c r="D135" s="149" t="s">
        <v>1334</v>
      </c>
    </row>
    <row r="136" spans="1:4" ht="75" x14ac:dyDescent="0.35">
      <c r="A136" s="149">
        <v>238290</v>
      </c>
      <c r="B136" s="149" t="s">
        <v>1335</v>
      </c>
      <c r="C136" s="149">
        <v>238290</v>
      </c>
      <c r="D136" s="149" t="s">
        <v>1335</v>
      </c>
    </row>
    <row r="137" spans="1:4" ht="75" x14ac:dyDescent="0.35">
      <c r="A137" s="149">
        <v>238310</v>
      </c>
      <c r="B137" s="149" t="s">
        <v>1336</v>
      </c>
      <c r="C137" s="149">
        <v>238310</v>
      </c>
      <c r="D137" s="149" t="s">
        <v>1336</v>
      </c>
    </row>
    <row r="138" spans="1:4" ht="62.5" x14ac:dyDescent="0.35">
      <c r="A138" s="149">
        <v>238320</v>
      </c>
      <c r="B138" s="149" t="s">
        <v>1337</v>
      </c>
      <c r="C138" s="149">
        <v>238320</v>
      </c>
      <c r="D138" s="149" t="s">
        <v>1337</v>
      </c>
    </row>
    <row r="139" spans="1:4" ht="37.5" x14ac:dyDescent="0.35">
      <c r="A139" s="149">
        <v>238330</v>
      </c>
      <c r="B139" s="149" t="s">
        <v>1338</v>
      </c>
      <c r="C139" s="149">
        <v>238330</v>
      </c>
      <c r="D139" s="149" t="s">
        <v>1338</v>
      </c>
    </row>
    <row r="140" spans="1:4" ht="50" x14ac:dyDescent="0.35">
      <c r="A140" s="149">
        <v>238340</v>
      </c>
      <c r="B140" s="149" t="s">
        <v>1339</v>
      </c>
      <c r="C140" s="149">
        <v>238340</v>
      </c>
      <c r="D140" s="149" t="s">
        <v>1339</v>
      </c>
    </row>
    <row r="141" spans="1:4" ht="62.5" x14ac:dyDescent="0.35">
      <c r="A141" s="149">
        <v>238350</v>
      </c>
      <c r="B141" s="149" t="s">
        <v>1340</v>
      </c>
      <c r="C141" s="149">
        <v>238350</v>
      </c>
      <c r="D141" s="149" t="s">
        <v>1340</v>
      </c>
    </row>
    <row r="142" spans="1:4" ht="62.5" x14ac:dyDescent="0.35">
      <c r="A142" s="149">
        <v>238390</v>
      </c>
      <c r="B142" s="149" t="s">
        <v>1341</v>
      </c>
      <c r="C142" s="149">
        <v>238390</v>
      </c>
      <c r="D142" s="149" t="s">
        <v>1341</v>
      </c>
    </row>
    <row r="143" spans="1:4" ht="62.5" x14ac:dyDescent="0.35">
      <c r="A143" s="149">
        <v>238910</v>
      </c>
      <c r="B143" s="149" t="s">
        <v>1342</v>
      </c>
      <c r="C143" s="149">
        <v>238910</v>
      </c>
      <c r="D143" s="149" t="s">
        <v>1342</v>
      </c>
    </row>
    <row r="144" spans="1:4" ht="62.5" x14ac:dyDescent="0.35">
      <c r="A144" s="149">
        <v>238990</v>
      </c>
      <c r="B144" s="149" t="s">
        <v>1343</v>
      </c>
      <c r="C144" s="149">
        <v>238990</v>
      </c>
      <c r="D144" s="149" t="s">
        <v>1343</v>
      </c>
    </row>
    <row r="145" spans="1:8" ht="62.5" x14ac:dyDescent="0.35">
      <c r="A145" s="149">
        <v>311111</v>
      </c>
      <c r="B145" s="149" t="s">
        <v>1344</v>
      </c>
      <c r="C145" s="149">
        <v>311111</v>
      </c>
      <c r="D145" s="149" t="s">
        <v>1344</v>
      </c>
    </row>
    <row r="146" spans="1:8" ht="62.5" x14ac:dyDescent="0.35">
      <c r="A146" s="149">
        <v>311119</v>
      </c>
      <c r="B146" s="149" t="s">
        <v>1345</v>
      </c>
      <c r="C146" s="149">
        <v>311119</v>
      </c>
      <c r="D146" s="149" t="s">
        <v>1345</v>
      </c>
    </row>
    <row r="147" spans="1:8" ht="25" x14ac:dyDescent="0.35">
      <c r="A147" s="149">
        <v>311211</v>
      </c>
      <c r="B147" s="149" t="s">
        <v>1346</v>
      </c>
      <c r="C147" s="149">
        <v>311211</v>
      </c>
      <c r="D147" s="149" t="s">
        <v>1346</v>
      </c>
    </row>
    <row r="148" spans="1:8" ht="25" x14ac:dyDescent="0.35">
      <c r="A148" s="149">
        <v>311212</v>
      </c>
      <c r="B148" s="149" t="s">
        <v>1347</v>
      </c>
      <c r="C148" s="149">
        <v>311212</v>
      </c>
      <c r="D148" s="149" t="s">
        <v>1347</v>
      </c>
      <c r="E148" s="150"/>
    </row>
    <row r="149" spans="1:8" ht="37.5" x14ac:dyDescent="0.35">
      <c r="A149" s="149">
        <v>311213</v>
      </c>
      <c r="B149" s="149" t="s">
        <v>1348</v>
      </c>
      <c r="C149" s="149">
        <v>311213</v>
      </c>
      <c r="D149" s="149" t="s">
        <v>1348</v>
      </c>
      <c r="E149" s="150"/>
    </row>
    <row r="150" spans="1:8" ht="87.5" x14ac:dyDescent="0.35">
      <c r="A150" s="149">
        <v>311221</v>
      </c>
      <c r="B150" s="149" t="s">
        <v>1349</v>
      </c>
      <c r="C150" s="149">
        <v>311221</v>
      </c>
      <c r="D150" s="149" t="s">
        <v>1350</v>
      </c>
      <c r="E150" s="150"/>
    </row>
    <row r="151" spans="1:8" ht="75" x14ac:dyDescent="0.35">
      <c r="A151" s="149">
        <v>311224</v>
      </c>
      <c r="B151" s="149" t="s">
        <v>1351</v>
      </c>
      <c r="C151" s="149">
        <v>311224</v>
      </c>
      <c r="D151" s="149" t="s">
        <v>1351</v>
      </c>
      <c r="E151" s="150"/>
    </row>
    <row r="152" spans="1:8" ht="62.5" x14ac:dyDescent="0.35">
      <c r="A152" s="149">
        <v>311225</v>
      </c>
      <c r="B152" s="149" t="s">
        <v>1352</v>
      </c>
      <c r="C152" s="149">
        <v>311225</v>
      </c>
      <c r="D152" s="149" t="s">
        <v>1352</v>
      </c>
      <c r="E152" s="150"/>
    </row>
    <row r="153" spans="1:8" ht="50" x14ac:dyDescent="0.35">
      <c r="A153" s="149">
        <v>311230</v>
      </c>
      <c r="B153" s="149" t="s">
        <v>1353</v>
      </c>
      <c r="C153" s="149">
        <v>311230</v>
      </c>
      <c r="D153" s="149" t="s">
        <v>1353</v>
      </c>
      <c r="E153" s="150"/>
    </row>
    <row r="154" spans="1:8" ht="50" x14ac:dyDescent="0.35">
      <c r="A154" s="149">
        <v>311313</v>
      </c>
      <c r="B154" s="149" t="s">
        <v>1354</v>
      </c>
      <c r="C154" s="149">
        <v>311313</v>
      </c>
      <c r="D154" s="149" t="s">
        <v>1354</v>
      </c>
      <c r="E154" s="150"/>
    </row>
    <row r="155" spans="1:8" ht="50" x14ac:dyDescent="0.35">
      <c r="A155" s="155">
        <v>311314</v>
      </c>
      <c r="B155" s="155" t="s">
        <v>1355</v>
      </c>
      <c r="C155" s="155">
        <v>311314</v>
      </c>
      <c r="D155" s="155" t="s">
        <v>1355</v>
      </c>
      <c r="E155" s="156"/>
    </row>
    <row r="156" spans="1:8" ht="75" x14ac:dyDescent="0.35">
      <c r="A156" s="149">
        <v>311340</v>
      </c>
      <c r="B156" s="149" t="s">
        <v>1356</v>
      </c>
      <c r="C156" s="149">
        <v>311340</v>
      </c>
      <c r="D156" s="149" t="s">
        <v>1356</v>
      </c>
      <c r="E156" s="150"/>
    </row>
    <row r="157" spans="1:8" ht="112.5" x14ac:dyDescent="0.35">
      <c r="A157" s="157">
        <v>311351</v>
      </c>
      <c r="B157" s="149" t="s">
        <v>1357</v>
      </c>
      <c r="C157" s="157">
        <v>311351</v>
      </c>
      <c r="D157" s="149" t="s">
        <v>1357</v>
      </c>
      <c r="E157" s="158"/>
    </row>
    <row r="158" spans="1:8" ht="112.5" x14ac:dyDescent="0.35">
      <c r="A158" s="157">
        <v>311352</v>
      </c>
      <c r="B158" s="149" t="s">
        <v>1358</v>
      </c>
      <c r="C158" s="157">
        <v>311352</v>
      </c>
      <c r="D158" s="149" t="s">
        <v>1358</v>
      </c>
      <c r="E158" s="158"/>
      <c r="H158" s="151" t="s">
        <v>17</v>
      </c>
    </row>
    <row r="159" spans="1:8" ht="100" x14ac:dyDescent="0.35">
      <c r="A159" s="149">
        <v>311411</v>
      </c>
      <c r="B159" s="149" t="s">
        <v>1359</v>
      </c>
      <c r="C159" s="149">
        <v>311411</v>
      </c>
      <c r="D159" s="149" t="s">
        <v>1359</v>
      </c>
      <c r="E159" s="150"/>
    </row>
    <row r="160" spans="1:8" ht="62.5" x14ac:dyDescent="0.35">
      <c r="A160" s="149">
        <v>311412</v>
      </c>
      <c r="B160" s="149" t="s">
        <v>1360</v>
      </c>
      <c r="C160" s="149">
        <v>311412</v>
      </c>
      <c r="D160" s="149" t="s">
        <v>1360</v>
      </c>
      <c r="E160" s="150"/>
    </row>
    <row r="161" spans="1:5" ht="37.5" x14ac:dyDescent="0.35">
      <c r="A161" s="149">
        <v>311421</v>
      </c>
      <c r="B161" s="149" t="s">
        <v>1361</v>
      </c>
      <c r="C161" s="149">
        <v>311421</v>
      </c>
      <c r="D161" s="149" t="s">
        <v>1361</v>
      </c>
      <c r="E161" s="150"/>
    </row>
    <row r="162" spans="1:5" ht="25" x14ac:dyDescent="0.35">
      <c r="A162" s="149">
        <v>311422</v>
      </c>
      <c r="B162" s="149" t="s">
        <v>1362</v>
      </c>
      <c r="C162" s="149">
        <v>311422</v>
      </c>
      <c r="D162" s="149" t="s">
        <v>1362</v>
      </c>
      <c r="E162" s="150"/>
    </row>
    <row r="163" spans="1:5" ht="75" x14ac:dyDescent="0.35">
      <c r="A163" s="149">
        <v>311423</v>
      </c>
      <c r="B163" s="149" t="s">
        <v>1363</v>
      </c>
      <c r="C163" s="149">
        <v>311423</v>
      </c>
      <c r="D163" s="149" t="s">
        <v>1363</v>
      </c>
      <c r="E163" s="150"/>
    </row>
    <row r="164" spans="1:5" ht="50" x14ac:dyDescent="0.35">
      <c r="A164" s="149">
        <v>311511</v>
      </c>
      <c r="B164" s="149" t="s">
        <v>1364</v>
      </c>
      <c r="C164" s="149">
        <v>311511</v>
      </c>
      <c r="D164" s="149" t="s">
        <v>1364</v>
      </c>
    </row>
    <row r="165" spans="1:5" ht="50" x14ac:dyDescent="0.35">
      <c r="A165" s="149">
        <v>311512</v>
      </c>
      <c r="B165" s="149" t="s">
        <v>1365</v>
      </c>
      <c r="C165" s="149">
        <v>311512</v>
      </c>
      <c r="D165" s="149" t="s">
        <v>1365</v>
      </c>
    </row>
    <row r="166" spans="1:5" ht="37.5" x14ac:dyDescent="0.35">
      <c r="A166" s="149">
        <v>311513</v>
      </c>
      <c r="B166" s="149" t="s">
        <v>1366</v>
      </c>
      <c r="C166" s="149">
        <v>311513</v>
      </c>
      <c r="D166" s="149" t="s">
        <v>1366</v>
      </c>
    </row>
    <row r="167" spans="1:5" ht="100" x14ac:dyDescent="0.35">
      <c r="A167" s="149">
        <v>311514</v>
      </c>
      <c r="B167" s="149" t="s">
        <v>1367</v>
      </c>
      <c r="C167" s="149">
        <v>311514</v>
      </c>
      <c r="D167" s="149" t="s">
        <v>1367</v>
      </c>
    </row>
    <row r="168" spans="1:5" ht="87.5" x14ac:dyDescent="0.35">
      <c r="A168" s="149">
        <v>311520</v>
      </c>
      <c r="B168" s="149" t="s">
        <v>1368</v>
      </c>
      <c r="C168" s="149">
        <v>311520</v>
      </c>
      <c r="D168" s="149" t="s">
        <v>1368</v>
      </c>
    </row>
    <row r="169" spans="1:5" ht="62.5" x14ac:dyDescent="0.35">
      <c r="A169" s="149">
        <v>311611</v>
      </c>
      <c r="B169" s="149" t="s">
        <v>1369</v>
      </c>
      <c r="C169" s="149">
        <v>311611</v>
      </c>
      <c r="D169" s="149" t="s">
        <v>1369</v>
      </c>
    </row>
    <row r="170" spans="1:5" ht="62.5" x14ac:dyDescent="0.35">
      <c r="A170" s="149">
        <v>311612</v>
      </c>
      <c r="B170" s="149" t="s">
        <v>1370</v>
      </c>
      <c r="C170" s="149">
        <v>311612</v>
      </c>
      <c r="D170" s="149" t="s">
        <v>1370</v>
      </c>
    </row>
    <row r="171" spans="1:5" ht="87.5" x14ac:dyDescent="0.35">
      <c r="A171" s="149">
        <v>311613</v>
      </c>
      <c r="B171" s="149" t="s">
        <v>1371</v>
      </c>
      <c r="C171" s="149">
        <v>311613</v>
      </c>
      <c r="D171" s="149" t="s">
        <v>1371</v>
      </c>
    </row>
    <row r="172" spans="1:5" ht="37.5" x14ac:dyDescent="0.35">
      <c r="A172" s="149">
        <v>311615</v>
      </c>
      <c r="B172" s="149" t="s">
        <v>1372</v>
      </c>
      <c r="C172" s="149">
        <v>311615</v>
      </c>
      <c r="D172" s="149" t="s">
        <v>1372</v>
      </c>
    </row>
    <row r="173" spans="1:5" ht="75" x14ac:dyDescent="0.35">
      <c r="A173" s="159">
        <v>311710</v>
      </c>
      <c r="B173" s="159" t="s">
        <v>1373</v>
      </c>
      <c r="C173" s="159">
        <v>311710</v>
      </c>
      <c r="D173" s="159" t="s">
        <v>1373</v>
      </c>
    </row>
    <row r="174" spans="1:5" ht="25" x14ac:dyDescent="0.35">
      <c r="A174" s="149">
        <v>311811</v>
      </c>
      <c r="B174" s="149" t="s">
        <v>1374</v>
      </c>
      <c r="C174" s="149">
        <v>311811</v>
      </c>
      <c r="D174" s="149" t="s">
        <v>1374</v>
      </c>
    </row>
    <row r="175" spans="1:5" ht="37.5" x14ac:dyDescent="0.35">
      <c r="A175" s="149">
        <v>311812</v>
      </c>
      <c r="B175" s="149" t="s">
        <v>1375</v>
      </c>
      <c r="C175" s="149">
        <v>311812</v>
      </c>
      <c r="D175" s="149" t="s">
        <v>1375</v>
      </c>
    </row>
    <row r="176" spans="1:5" ht="100" x14ac:dyDescent="0.35">
      <c r="A176" s="149">
        <v>311813</v>
      </c>
      <c r="B176" s="149" t="s">
        <v>1376</v>
      </c>
      <c r="C176" s="149">
        <v>311813</v>
      </c>
      <c r="D176" s="149" t="s">
        <v>1376</v>
      </c>
    </row>
    <row r="177" spans="1:7" ht="62.5" x14ac:dyDescent="0.35">
      <c r="A177" s="149">
        <v>311821</v>
      </c>
      <c r="B177" s="149" t="s">
        <v>1377</v>
      </c>
      <c r="C177" s="149">
        <v>311821</v>
      </c>
      <c r="D177" s="149" t="s">
        <v>1377</v>
      </c>
    </row>
    <row r="178" spans="1:7" ht="137.5" x14ac:dyDescent="0.35">
      <c r="A178" s="160">
        <v>311824</v>
      </c>
      <c r="B178" s="160" t="s">
        <v>1378</v>
      </c>
      <c r="C178" s="160">
        <v>311824</v>
      </c>
      <c r="D178" s="160" t="s">
        <v>1378</v>
      </c>
    </row>
    <row r="179" spans="1:7" ht="37.5" x14ac:dyDescent="0.35">
      <c r="A179" s="149">
        <v>311830</v>
      </c>
      <c r="B179" s="149" t="s">
        <v>1379</v>
      </c>
      <c r="C179" s="149">
        <v>311830</v>
      </c>
      <c r="D179" s="149" t="s">
        <v>1379</v>
      </c>
    </row>
    <row r="180" spans="1:7" ht="75" x14ac:dyDescent="0.35">
      <c r="A180" s="149">
        <v>311911</v>
      </c>
      <c r="B180" s="149" t="s">
        <v>1380</v>
      </c>
      <c r="C180" s="149">
        <v>311911</v>
      </c>
      <c r="D180" s="149" t="s">
        <v>1380</v>
      </c>
      <c r="E180" s="150"/>
    </row>
    <row r="181" spans="1:7" ht="62.5" x14ac:dyDescent="0.35">
      <c r="A181" s="149">
        <v>311919</v>
      </c>
      <c r="B181" s="149" t="s">
        <v>1381</v>
      </c>
      <c r="C181" s="149">
        <v>311919</v>
      </c>
      <c r="D181" s="149" t="s">
        <v>1381</v>
      </c>
      <c r="E181" s="150"/>
    </row>
    <row r="182" spans="1:7" ht="50" x14ac:dyDescent="0.35">
      <c r="A182" s="149">
        <v>311920</v>
      </c>
      <c r="B182" s="149" t="s">
        <v>1382</v>
      </c>
      <c r="C182" s="149">
        <v>311920</v>
      </c>
      <c r="D182" s="149" t="s">
        <v>1382</v>
      </c>
      <c r="E182" s="150"/>
    </row>
    <row r="183" spans="1:7" ht="87.5" x14ac:dyDescent="0.35">
      <c r="A183" s="149">
        <v>311930</v>
      </c>
      <c r="B183" s="149" t="s">
        <v>1383</v>
      </c>
      <c r="C183" s="149">
        <v>311930</v>
      </c>
      <c r="D183" s="149" t="s">
        <v>1383</v>
      </c>
      <c r="E183" s="150"/>
    </row>
    <row r="184" spans="1:7" ht="112.5" x14ac:dyDescent="0.35">
      <c r="A184" s="149">
        <v>311941</v>
      </c>
      <c r="B184" s="149" t="s">
        <v>1384</v>
      </c>
      <c r="C184" s="149">
        <v>311941</v>
      </c>
      <c r="D184" s="149" t="s">
        <v>1384</v>
      </c>
      <c r="E184" s="150"/>
    </row>
    <row r="185" spans="1:7" ht="62.5" x14ac:dyDescent="0.35">
      <c r="A185" s="149">
        <v>311942</v>
      </c>
      <c r="B185" s="149" t="s">
        <v>1385</v>
      </c>
      <c r="C185" s="149">
        <v>311942</v>
      </c>
      <c r="D185" s="149" t="s">
        <v>1385</v>
      </c>
      <c r="E185" s="150"/>
    </row>
    <row r="186" spans="1:7" ht="75" x14ac:dyDescent="0.35">
      <c r="A186" s="149">
        <v>311991</v>
      </c>
      <c r="B186" s="149" t="s">
        <v>1386</v>
      </c>
      <c r="C186" s="149">
        <v>311991</v>
      </c>
      <c r="D186" s="149" t="s">
        <v>1386</v>
      </c>
      <c r="E186" s="150"/>
    </row>
    <row r="187" spans="1:7" ht="75" x14ac:dyDescent="0.35">
      <c r="A187" s="149">
        <v>311999</v>
      </c>
      <c r="B187" s="149" t="s">
        <v>1387</v>
      </c>
      <c r="C187" s="149">
        <v>311999</v>
      </c>
      <c r="D187" s="149" t="s">
        <v>1387</v>
      </c>
      <c r="E187" s="150"/>
    </row>
    <row r="188" spans="1:7" ht="50" x14ac:dyDescent="0.35">
      <c r="A188" s="149">
        <v>312111</v>
      </c>
      <c r="B188" s="149" t="s">
        <v>1388</v>
      </c>
      <c r="C188" s="149">
        <v>312111</v>
      </c>
      <c r="D188" s="149" t="s">
        <v>1388</v>
      </c>
      <c r="E188" s="150"/>
      <c r="G188" s="151" t="s">
        <v>17</v>
      </c>
    </row>
    <row r="189" spans="1:7" ht="50" x14ac:dyDescent="0.35">
      <c r="A189" s="149">
        <v>312112</v>
      </c>
      <c r="B189" s="149" t="s">
        <v>1389</v>
      </c>
      <c r="C189" s="149">
        <v>312112</v>
      </c>
      <c r="D189" s="149" t="s">
        <v>1389</v>
      </c>
      <c r="E189" s="150"/>
    </row>
    <row r="190" spans="1:7" ht="37.5" x14ac:dyDescent="0.35">
      <c r="A190" s="149">
        <v>312113</v>
      </c>
      <c r="B190" s="149" t="s">
        <v>1390</v>
      </c>
      <c r="C190" s="149">
        <v>312113</v>
      </c>
      <c r="D190" s="149" t="s">
        <v>1390</v>
      </c>
      <c r="E190" s="150"/>
    </row>
    <row r="191" spans="1:7" ht="25" x14ac:dyDescent="0.35">
      <c r="A191" s="149">
        <v>312120</v>
      </c>
      <c r="B191" s="149" t="s">
        <v>1391</v>
      </c>
      <c r="C191" s="149">
        <v>312120</v>
      </c>
      <c r="D191" s="149" t="s">
        <v>1391</v>
      </c>
      <c r="E191" s="150"/>
    </row>
    <row r="192" spans="1:7" x14ac:dyDescent="0.35">
      <c r="A192" s="149">
        <v>312130</v>
      </c>
      <c r="B192" s="149" t="s">
        <v>1392</v>
      </c>
      <c r="C192" s="149">
        <v>312130</v>
      </c>
      <c r="D192" s="149" t="s">
        <v>1392</v>
      </c>
      <c r="E192" s="150"/>
    </row>
    <row r="193" spans="1:5" ht="25" x14ac:dyDescent="0.35">
      <c r="A193" s="149">
        <v>312140</v>
      </c>
      <c r="B193" s="149" t="s">
        <v>1393</v>
      </c>
      <c r="C193" s="149">
        <v>312140</v>
      </c>
      <c r="D193" s="149" t="s">
        <v>1393</v>
      </c>
      <c r="E193" s="150"/>
    </row>
    <row r="194" spans="1:5" ht="37.5" x14ac:dyDescent="0.35">
      <c r="A194" s="161">
        <v>312230</v>
      </c>
      <c r="B194" s="161" t="s">
        <v>1394</v>
      </c>
      <c r="C194" s="161">
        <v>312230</v>
      </c>
      <c r="D194" s="161" t="s">
        <v>1394</v>
      </c>
      <c r="E194" s="162"/>
    </row>
    <row r="195" spans="1:5" ht="62.5" x14ac:dyDescent="0.35">
      <c r="A195" s="163">
        <v>313110</v>
      </c>
      <c r="B195" s="163" t="s">
        <v>1395</v>
      </c>
      <c r="C195" s="163">
        <v>313110</v>
      </c>
      <c r="D195" s="163" t="s">
        <v>1395</v>
      </c>
      <c r="E195" s="164"/>
    </row>
    <row r="196" spans="1:5" ht="50" x14ac:dyDescent="0.35">
      <c r="A196" s="149">
        <v>313210</v>
      </c>
      <c r="B196" s="149" t="s">
        <v>1396</v>
      </c>
      <c r="C196" s="149">
        <v>313210</v>
      </c>
      <c r="D196" s="149" t="s">
        <v>1396</v>
      </c>
    </row>
    <row r="197" spans="1:5" ht="50" x14ac:dyDescent="0.35">
      <c r="A197" s="149">
        <v>31321</v>
      </c>
      <c r="B197" s="149" t="s">
        <v>1396</v>
      </c>
      <c r="C197" s="149">
        <v>31321</v>
      </c>
      <c r="D197" s="149" t="s">
        <v>1396</v>
      </c>
    </row>
    <row r="198" spans="1:5" ht="87.5" x14ac:dyDescent="0.35">
      <c r="A198" s="165">
        <v>313220</v>
      </c>
      <c r="B198" s="165" t="s">
        <v>1397</v>
      </c>
      <c r="C198" s="165">
        <v>313220</v>
      </c>
      <c r="D198" s="165" t="s">
        <v>1397</v>
      </c>
    </row>
    <row r="199" spans="1:5" ht="37.5" x14ac:dyDescent="0.35">
      <c r="A199" s="149">
        <v>313230</v>
      </c>
      <c r="B199" s="149" t="s">
        <v>1398</v>
      </c>
      <c r="C199" s="149">
        <v>313230</v>
      </c>
      <c r="D199" s="149" t="s">
        <v>1398</v>
      </c>
    </row>
    <row r="200" spans="1:5" ht="37.5" x14ac:dyDescent="0.35">
      <c r="A200" s="166">
        <v>313240</v>
      </c>
      <c r="B200" s="166" t="s">
        <v>1399</v>
      </c>
      <c r="C200" s="166">
        <v>313240</v>
      </c>
      <c r="D200" s="166" t="s">
        <v>1399</v>
      </c>
    </row>
    <row r="201" spans="1:5" ht="62.5" x14ac:dyDescent="0.35">
      <c r="A201" s="166">
        <v>313310</v>
      </c>
      <c r="B201" s="166" t="s">
        <v>1400</v>
      </c>
      <c r="C201" s="166">
        <v>313310</v>
      </c>
      <c r="D201" s="166" t="s">
        <v>1400</v>
      </c>
    </row>
    <row r="202" spans="1:5" ht="37.5" x14ac:dyDescent="0.35">
      <c r="A202" s="149">
        <v>313320</v>
      </c>
      <c r="B202" s="149" t="s">
        <v>1401</v>
      </c>
      <c r="C202" s="149">
        <v>313320</v>
      </c>
      <c r="D202" s="149" t="s">
        <v>1401</v>
      </c>
    </row>
    <row r="203" spans="1:5" ht="37.5" x14ac:dyDescent="0.35">
      <c r="A203" s="149">
        <v>314110</v>
      </c>
      <c r="B203" s="149" t="s">
        <v>1402</v>
      </c>
      <c r="C203" s="149">
        <v>314110</v>
      </c>
      <c r="D203" s="149" t="s">
        <v>1402</v>
      </c>
    </row>
    <row r="204" spans="1:5" ht="50" x14ac:dyDescent="0.35">
      <c r="A204" s="167">
        <v>314120</v>
      </c>
      <c r="B204" s="167" t="s">
        <v>1403</v>
      </c>
      <c r="C204" s="167">
        <v>314120</v>
      </c>
      <c r="D204" s="167" t="s">
        <v>1403</v>
      </c>
    </row>
    <row r="205" spans="1:5" ht="50" x14ac:dyDescent="0.35">
      <c r="A205" s="167">
        <v>314910</v>
      </c>
      <c r="B205" s="167" t="s">
        <v>1404</v>
      </c>
      <c r="C205" s="167">
        <v>314910</v>
      </c>
      <c r="D205" s="167" t="s">
        <v>1404</v>
      </c>
    </row>
    <row r="206" spans="1:5" ht="100" x14ac:dyDescent="0.35">
      <c r="A206" s="167">
        <v>314994</v>
      </c>
      <c r="B206" s="167" t="s">
        <v>1405</v>
      </c>
      <c r="C206" s="167">
        <v>314994</v>
      </c>
      <c r="D206" s="167" t="s">
        <v>1405</v>
      </c>
    </row>
    <row r="207" spans="1:5" ht="75" x14ac:dyDescent="0.35">
      <c r="A207" s="149">
        <v>314999</v>
      </c>
      <c r="B207" s="149" t="s">
        <v>1406</v>
      </c>
      <c r="C207" s="149">
        <v>314999</v>
      </c>
      <c r="D207" s="149" t="s">
        <v>1406</v>
      </c>
    </row>
    <row r="208" spans="1:5" ht="37.5" x14ac:dyDescent="0.35">
      <c r="A208" s="168">
        <v>315110</v>
      </c>
      <c r="B208" s="168" t="s">
        <v>1407</v>
      </c>
      <c r="C208" s="169">
        <v>315120</v>
      </c>
      <c r="D208" s="168" t="s">
        <v>1408</v>
      </c>
    </row>
    <row r="209" spans="1:9" ht="37.5" x14ac:dyDescent="0.35">
      <c r="A209" s="168">
        <v>315190</v>
      </c>
      <c r="B209" s="168" t="s">
        <v>1409</v>
      </c>
      <c r="C209" s="169">
        <v>315120</v>
      </c>
      <c r="D209" s="168" t="s">
        <v>1408</v>
      </c>
    </row>
    <row r="210" spans="1:9" ht="62.5" x14ac:dyDescent="0.35">
      <c r="A210" s="168">
        <v>315210</v>
      </c>
      <c r="B210" s="168" t="s">
        <v>1410</v>
      </c>
      <c r="C210" s="168">
        <v>315210</v>
      </c>
      <c r="D210" s="168" t="s">
        <v>1410</v>
      </c>
    </row>
    <row r="211" spans="1:9" ht="100" x14ac:dyDescent="0.35">
      <c r="A211" s="168">
        <v>315220</v>
      </c>
      <c r="B211" s="168" t="s">
        <v>1411</v>
      </c>
      <c r="C211" s="169">
        <v>315250</v>
      </c>
      <c r="D211" s="168" t="s">
        <v>1412</v>
      </c>
    </row>
    <row r="212" spans="1:9" ht="100" x14ac:dyDescent="0.35">
      <c r="A212" s="168">
        <v>315240</v>
      </c>
      <c r="B212" s="168" t="s">
        <v>1413</v>
      </c>
      <c r="C212" s="169">
        <v>315250</v>
      </c>
      <c r="D212" s="168" t="s">
        <v>1412</v>
      </c>
    </row>
    <row r="213" spans="1:9" ht="100" x14ac:dyDescent="0.35">
      <c r="A213" s="170">
        <v>315280</v>
      </c>
      <c r="B213" s="170" t="s">
        <v>1414</v>
      </c>
      <c r="C213" s="171">
        <v>315250</v>
      </c>
      <c r="D213" s="170" t="s">
        <v>1412</v>
      </c>
      <c r="E213" s="172"/>
    </row>
    <row r="214" spans="1:9" ht="87.5" x14ac:dyDescent="0.35">
      <c r="A214" s="170">
        <v>315990</v>
      </c>
      <c r="B214" s="170" t="s">
        <v>1415</v>
      </c>
      <c r="C214" s="170">
        <v>315990</v>
      </c>
      <c r="D214" s="170" t="s">
        <v>1415</v>
      </c>
      <c r="E214" s="173"/>
    </row>
    <row r="215" spans="1:9" ht="62.5" x14ac:dyDescent="0.35">
      <c r="A215" s="149">
        <v>316110</v>
      </c>
      <c r="B215" s="149" t="s">
        <v>1416</v>
      </c>
      <c r="C215" s="149">
        <v>316110</v>
      </c>
      <c r="D215" s="149" t="s">
        <v>1416</v>
      </c>
      <c r="E215" s="150"/>
    </row>
    <row r="216" spans="1:9" ht="50" x14ac:dyDescent="0.35">
      <c r="A216" s="174">
        <v>316210</v>
      </c>
      <c r="B216" s="174" t="s">
        <v>1417</v>
      </c>
      <c r="C216" s="174">
        <v>316210</v>
      </c>
      <c r="D216" s="174" t="s">
        <v>1417</v>
      </c>
      <c r="E216" s="175"/>
    </row>
    <row r="217" spans="1:9" ht="87.5" x14ac:dyDescent="0.35">
      <c r="A217" s="149">
        <v>316992</v>
      </c>
      <c r="B217" s="149" t="s">
        <v>1418</v>
      </c>
      <c r="C217" s="152">
        <v>316990</v>
      </c>
      <c r="D217" s="149" t="s">
        <v>1419</v>
      </c>
      <c r="E217" s="153"/>
    </row>
    <row r="218" spans="1:9" ht="87.5" x14ac:dyDescent="0.35">
      <c r="A218" s="174">
        <v>316998</v>
      </c>
      <c r="B218" s="174" t="s">
        <v>1420</v>
      </c>
      <c r="C218" s="176">
        <v>316990</v>
      </c>
      <c r="D218" s="174" t="s">
        <v>1419</v>
      </c>
      <c r="E218" s="177"/>
      <c r="I218" s="151" t="s">
        <v>17</v>
      </c>
    </row>
    <row r="219" spans="1:9" x14ac:dyDescent="0.35">
      <c r="A219" s="149">
        <v>321113</v>
      </c>
      <c r="B219" s="149" t="s">
        <v>1421</v>
      </c>
      <c r="C219" s="149">
        <v>321113</v>
      </c>
      <c r="D219" s="149" t="s">
        <v>1421</v>
      </c>
      <c r="E219" s="150"/>
    </row>
    <row r="220" spans="1:9" ht="37.5" x14ac:dyDescent="0.35">
      <c r="A220" s="149">
        <v>321114</v>
      </c>
      <c r="B220" s="149" t="s">
        <v>1422</v>
      </c>
      <c r="C220" s="149">
        <v>321114</v>
      </c>
      <c r="D220" s="149" t="s">
        <v>1422</v>
      </c>
      <c r="E220" s="150"/>
    </row>
    <row r="221" spans="1:9" ht="75" x14ac:dyDescent="0.35">
      <c r="A221" s="149">
        <v>321211</v>
      </c>
      <c r="B221" s="149" t="s">
        <v>1423</v>
      </c>
      <c r="C221" s="149">
        <v>321211</v>
      </c>
      <c r="D221" s="149" t="s">
        <v>1423</v>
      </c>
      <c r="E221" s="150"/>
    </row>
    <row r="222" spans="1:9" ht="75" x14ac:dyDescent="0.35">
      <c r="A222" s="149">
        <v>321212</v>
      </c>
      <c r="B222" s="149" t="s">
        <v>1424</v>
      </c>
      <c r="C222" s="149">
        <v>321212</v>
      </c>
      <c r="D222" s="149" t="s">
        <v>1424</v>
      </c>
      <c r="E222" s="150"/>
    </row>
    <row r="223" spans="1:9" ht="62.5" x14ac:dyDescent="0.35">
      <c r="A223" s="149">
        <v>321213</v>
      </c>
      <c r="B223" s="149" t="s">
        <v>1425</v>
      </c>
      <c r="C223" s="152">
        <v>321215</v>
      </c>
      <c r="D223" s="149" t="s">
        <v>1426</v>
      </c>
      <c r="E223" s="153"/>
    </row>
    <row r="224" spans="1:9" ht="62.5" x14ac:dyDescent="0.35">
      <c r="A224" s="149">
        <v>321214</v>
      </c>
      <c r="B224" s="149" t="s">
        <v>1427</v>
      </c>
      <c r="C224" s="152">
        <v>321215</v>
      </c>
      <c r="D224" s="149" t="s">
        <v>1426</v>
      </c>
      <c r="E224" s="153"/>
    </row>
    <row r="225" spans="1:8" ht="75" x14ac:dyDescent="0.35">
      <c r="A225" s="149">
        <v>321219</v>
      </c>
      <c r="B225" s="149" t="s">
        <v>1428</v>
      </c>
      <c r="C225" s="149">
        <v>321219</v>
      </c>
      <c r="D225" s="149" t="s">
        <v>1428</v>
      </c>
      <c r="E225" s="150"/>
    </row>
    <row r="226" spans="1:8" ht="62.5" x14ac:dyDescent="0.35">
      <c r="A226" s="149">
        <v>321911</v>
      </c>
      <c r="B226" s="149" t="s">
        <v>1429</v>
      </c>
      <c r="C226" s="149">
        <v>321911</v>
      </c>
      <c r="D226" s="149" t="s">
        <v>1429</v>
      </c>
      <c r="E226" s="150"/>
    </row>
    <row r="227" spans="1:8" ht="75" x14ac:dyDescent="0.35">
      <c r="A227" s="149">
        <v>321912</v>
      </c>
      <c r="B227" s="149" t="s">
        <v>1430</v>
      </c>
      <c r="C227" s="149">
        <v>321912</v>
      </c>
      <c r="D227" s="149" t="s">
        <v>1430</v>
      </c>
      <c r="E227" s="150"/>
    </row>
    <row r="228" spans="1:8" ht="50" x14ac:dyDescent="0.35">
      <c r="A228" s="149">
        <v>321918</v>
      </c>
      <c r="B228" s="149" t="s">
        <v>1431</v>
      </c>
      <c r="C228" s="149">
        <v>321918</v>
      </c>
      <c r="D228" s="149" t="s">
        <v>1431</v>
      </c>
      <c r="E228" s="150"/>
    </row>
    <row r="229" spans="1:8" ht="75" x14ac:dyDescent="0.35">
      <c r="A229" s="149">
        <v>321920</v>
      </c>
      <c r="B229" s="149" t="s">
        <v>1432</v>
      </c>
      <c r="C229" s="149">
        <v>321920</v>
      </c>
      <c r="D229" s="149" t="s">
        <v>1432</v>
      </c>
      <c r="E229" s="150"/>
    </row>
    <row r="230" spans="1:8" ht="87.5" x14ac:dyDescent="0.35">
      <c r="A230" s="149">
        <v>321991</v>
      </c>
      <c r="B230" s="149" t="s">
        <v>1433</v>
      </c>
      <c r="C230" s="149">
        <v>321991</v>
      </c>
      <c r="D230" s="149" t="s">
        <v>1433</v>
      </c>
      <c r="E230" s="150"/>
    </row>
    <row r="231" spans="1:8" ht="75" x14ac:dyDescent="0.35">
      <c r="A231" s="149">
        <v>321992</v>
      </c>
      <c r="B231" s="149" t="s">
        <v>1434</v>
      </c>
      <c r="C231" s="149">
        <v>321992</v>
      </c>
      <c r="D231" s="149" t="s">
        <v>1434</v>
      </c>
      <c r="E231" s="150"/>
      <c r="H231" s="151" t="s">
        <v>17</v>
      </c>
    </row>
    <row r="232" spans="1:8" ht="87.5" x14ac:dyDescent="0.35">
      <c r="A232" s="149">
        <v>321999</v>
      </c>
      <c r="B232" s="149" t="s">
        <v>1435</v>
      </c>
      <c r="C232" s="149">
        <v>321999</v>
      </c>
      <c r="D232" s="149" t="s">
        <v>1435</v>
      </c>
      <c r="E232" s="150"/>
    </row>
    <row r="233" spans="1:8" x14ac:dyDescent="0.35">
      <c r="A233" s="149">
        <v>322110</v>
      </c>
      <c r="B233" s="149" t="s">
        <v>1436</v>
      </c>
      <c r="C233" s="149">
        <v>322110</v>
      </c>
      <c r="D233" s="149" t="s">
        <v>1436</v>
      </c>
      <c r="E233" s="150"/>
    </row>
    <row r="234" spans="1:8" ht="25" x14ac:dyDescent="0.35">
      <c r="A234" s="149">
        <v>322121</v>
      </c>
      <c r="B234" s="149" t="s">
        <v>1437</v>
      </c>
      <c r="C234" s="152">
        <v>322120</v>
      </c>
      <c r="D234" s="149" t="s">
        <v>1438</v>
      </c>
      <c r="E234" s="153"/>
    </row>
    <row r="235" spans="1:8" ht="25" x14ac:dyDescent="0.35">
      <c r="A235" s="149">
        <v>322122</v>
      </c>
      <c r="B235" s="149" t="s">
        <v>1439</v>
      </c>
      <c r="C235" s="152">
        <v>322120</v>
      </c>
      <c r="D235" s="149" t="s">
        <v>1438</v>
      </c>
      <c r="E235" s="153"/>
    </row>
    <row r="236" spans="1:8" ht="25" x14ac:dyDescent="0.35">
      <c r="A236" s="149">
        <v>322130</v>
      </c>
      <c r="B236" s="149" t="s">
        <v>1440</v>
      </c>
      <c r="C236" s="149">
        <v>322130</v>
      </c>
      <c r="D236" s="149" t="s">
        <v>1440</v>
      </c>
      <c r="E236" s="150"/>
    </row>
    <row r="237" spans="1:8" ht="87.5" x14ac:dyDescent="0.35">
      <c r="A237" s="149">
        <v>322211</v>
      </c>
      <c r="B237" s="149" t="s">
        <v>1441</v>
      </c>
      <c r="C237" s="149">
        <v>322211</v>
      </c>
      <c r="D237" s="149" t="s">
        <v>1441</v>
      </c>
      <c r="E237" s="150"/>
    </row>
    <row r="238" spans="1:8" ht="62.5" x14ac:dyDescent="0.35">
      <c r="A238" s="149">
        <v>322212</v>
      </c>
      <c r="B238" s="149" t="s">
        <v>1442</v>
      </c>
      <c r="C238" s="149">
        <v>322212</v>
      </c>
      <c r="D238" s="149" t="s">
        <v>1442</v>
      </c>
      <c r="E238" s="150"/>
    </row>
    <row r="239" spans="1:8" ht="87.5" x14ac:dyDescent="0.35">
      <c r="A239" s="178">
        <v>322219</v>
      </c>
      <c r="B239" s="178" t="s">
        <v>1443</v>
      </c>
      <c r="C239" s="178">
        <v>322219</v>
      </c>
      <c r="D239" s="178" t="s">
        <v>1443</v>
      </c>
      <c r="E239" s="179"/>
    </row>
    <row r="240" spans="1:8" ht="100" x14ac:dyDescent="0.35">
      <c r="A240" s="178">
        <v>322220</v>
      </c>
      <c r="B240" s="178" t="s">
        <v>1444</v>
      </c>
      <c r="C240" s="178">
        <v>322220</v>
      </c>
      <c r="D240" s="178" t="s">
        <v>1444</v>
      </c>
      <c r="E240" s="179"/>
    </row>
    <row r="241" spans="1:6" ht="62.5" x14ac:dyDescent="0.35">
      <c r="A241" s="178">
        <v>322230</v>
      </c>
      <c r="B241" s="178" t="s">
        <v>1445</v>
      </c>
      <c r="C241" s="178">
        <v>322230</v>
      </c>
      <c r="D241" s="178" t="s">
        <v>1445</v>
      </c>
      <c r="E241" s="179"/>
    </row>
    <row r="242" spans="1:6" ht="62.5" x14ac:dyDescent="0.35">
      <c r="A242" s="149">
        <v>322291</v>
      </c>
      <c r="B242" s="149" t="s">
        <v>1446</v>
      </c>
      <c r="C242" s="149">
        <v>322291</v>
      </c>
      <c r="D242" s="149" t="s">
        <v>1446</v>
      </c>
      <c r="E242" s="150"/>
    </row>
    <row r="243" spans="1:6" ht="75" x14ac:dyDescent="0.35">
      <c r="A243" s="149">
        <v>322299</v>
      </c>
      <c r="B243" s="149" t="s">
        <v>1447</v>
      </c>
      <c r="C243" s="149">
        <v>322299</v>
      </c>
      <c r="D243" s="149" t="s">
        <v>1447</v>
      </c>
      <c r="E243" s="150"/>
      <c r="F243" s="151" t="s">
        <v>17</v>
      </c>
    </row>
    <row r="244" spans="1:6" ht="87.5" x14ac:dyDescent="0.35">
      <c r="A244" s="180">
        <v>323111</v>
      </c>
      <c r="B244" s="180" t="s">
        <v>1448</v>
      </c>
      <c r="C244" s="180">
        <v>323111</v>
      </c>
      <c r="D244" s="180" t="s">
        <v>1448</v>
      </c>
      <c r="E244" s="181"/>
    </row>
    <row r="245" spans="1:6" ht="50" x14ac:dyDescent="0.35">
      <c r="A245" s="149">
        <v>323113</v>
      </c>
      <c r="B245" s="149" t="s">
        <v>1449</v>
      </c>
      <c r="C245" s="149">
        <v>323113</v>
      </c>
      <c r="D245" s="149" t="s">
        <v>1449</v>
      </c>
    </row>
    <row r="246" spans="1:6" ht="62.5" x14ac:dyDescent="0.35">
      <c r="A246" s="149">
        <v>3231</v>
      </c>
      <c r="B246" s="149" t="s">
        <v>1450</v>
      </c>
      <c r="C246" s="149">
        <v>3231</v>
      </c>
      <c r="D246" s="149" t="s">
        <v>1450</v>
      </c>
    </row>
    <row r="247" spans="1:6" ht="25" x14ac:dyDescent="0.35">
      <c r="A247" s="149">
        <v>323117</v>
      </c>
      <c r="B247" s="149" t="s">
        <v>1451</v>
      </c>
      <c r="C247" s="149">
        <v>323117</v>
      </c>
      <c r="D247" s="149" t="s">
        <v>1451</v>
      </c>
    </row>
    <row r="248" spans="1:6" ht="50" x14ac:dyDescent="0.35">
      <c r="A248" s="182">
        <v>323120</v>
      </c>
      <c r="B248" s="182" t="s">
        <v>1452</v>
      </c>
      <c r="C248" s="182">
        <v>323120</v>
      </c>
      <c r="D248" s="182" t="s">
        <v>1452</v>
      </c>
    </row>
    <row r="249" spans="1:6" ht="50" x14ac:dyDescent="0.35">
      <c r="A249" s="149">
        <v>324110</v>
      </c>
      <c r="B249" s="149" t="s">
        <v>1110</v>
      </c>
      <c r="C249" s="149">
        <v>324110</v>
      </c>
      <c r="D249" s="149" t="s">
        <v>1110</v>
      </c>
    </row>
    <row r="250" spans="1:6" ht="87.5" x14ac:dyDescent="0.35">
      <c r="A250" s="149">
        <v>324121</v>
      </c>
      <c r="B250" s="149" t="s">
        <v>1453</v>
      </c>
      <c r="C250" s="149">
        <v>324121</v>
      </c>
      <c r="D250" s="149" t="s">
        <v>1453</v>
      </c>
    </row>
    <row r="251" spans="1:6" ht="87.5" x14ac:dyDescent="0.35">
      <c r="A251" s="149">
        <v>324122</v>
      </c>
      <c r="B251" s="149" t="s">
        <v>1454</v>
      </c>
      <c r="C251" s="149">
        <v>324122</v>
      </c>
      <c r="D251" s="149" t="s">
        <v>1454</v>
      </c>
    </row>
    <row r="252" spans="1:6" ht="87.5" x14ac:dyDescent="0.35">
      <c r="A252" s="149">
        <v>324191</v>
      </c>
      <c r="B252" s="149" t="s">
        <v>120</v>
      </c>
      <c r="C252" s="149">
        <v>324191</v>
      </c>
      <c r="D252" s="149" t="s">
        <v>120</v>
      </c>
    </row>
    <row r="253" spans="1:6" ht="87.5" x14ac:dyDescent="0.35">
      <c r="A253" s="149">
        <v>324199</v>
      </c>
      <c r="B253" s="149" t="s">
        <v>1115</v>
      </c>
      <c r="C253" s="149">
        <v>324199</v>
      </c>
      <c r="D253" s="149" t="s">
        <v>1115</v>
      </c>
    </row>
    <row r="254" spans="1:6" ht="50" x14ac:dyDescent="0.35">
      <c r="A254" s="149">
        <v>325110</v>
      </c>
      <c r="B254" s="149" t="s">
        <v>1117</v>
      </c>
      <c r="C254" s="149">
        <v>325110</v>
      </c>
      <c r="D254" s="149" t="s">
        <v>1117</v>
      </c>
    </row>
    <row r="255" spans="1:6" ht="50" x14ac:dyDescent="0.35">
      <c r="A255" s="149">
        <v>325120</v>
      </c>
      <c r="B255" s="149" t="s">
        <v>1119</v>
      </c>
      <c r="C255" s="149">
        <v>325120</v>
      </c>
      <c r="D255" s="149" t="s">
        <v>1119</v>
      </c>
    </row>
    <row r="256" spans="1:6" ht="62.5" x14ac:dyDescent="0.35">
      <c r="A256" s="183">
        <v>325130</v>
      </c>
      <c r="B256" s="183" t="s">
        <v>1121</v>
      </c>
      <c r="C256" s="183">
        <v>325130</v>
      </c>
      <c r="D256" s="183" t="s">
        <v>1121</v>
      </c>
    </row>
    <row r="257" spans="1:4" ht="75" x14ac:dyDescent="0.35">
      <c r="A257" s="183">
        <v>325180</v>
      </c>
      <c r="B257" s="183" t="s">
        <v>1455</v>
      </c>
      <c r="C257" s="183">
        <v>325180</v>
      </c>
      <c r="D257" s="183" t="s">
        <v>1455</v>
      </c>
    </row>
    <row r="258" spans="1:4" ht="50" x14ac:dyDescent="0.35">
      <c r="A258" s="149">
        <v>325193</v>
      </c>
      <c r="B258" s="149" t="s">
        <v>1456</v>
      </c>
      <c r="C258" s="149">
        <v>325193</v>
      </c>
      <c r="D258" s="149" t="s">
        <v>1456</v>
      </c>
    </row>
    <row r="259" spans="1:4" ht="112.5" x14ac:dyDescent="0.35">
      <c r="A259" s="183">
        <v>325194</v>
      </c>
      <c r="B259" s="183" t="s">
        <v>1457</v>
      </c>
      <c r="C259" s="183">
        <v>325194</v>
      </c>
      <c r="D259" s="183" t="s">
        <v>1457</v>
      </c>
    </row>
    <row r="260" spans="1:4" ht="75" x14ac:dyDescent="0.35">
      <c r="A260" s="149">
        <v>325199</v>
      </c>
      <c r="B260" s="149" t="s">
        <v>1129</v>
      </c>
      <c r="C260" s="149">
        <v>325199</v>
      </c>
      <c r="D260" s="149" t="s">
        <v>1129</v>
      </c>
    </row>
    <row r="261" spans="1:4" ht="75" x14ac:dyDescent="0.35">
      <c r="A261" s="149">
        <v>325211</v>
      </c>
      <c r="B261" s="149" t="s">
        <v>1458</v>
      </c>
      <c r="C261" s="149">
        <v>325211</v>
      </c>
      <c r="D261" s="149" t="s">
        <v>1458</v>
      </c>
    </row>
    <row r="262" spans="1:4" ht="50" x14ac:dyDescent="0.35">
      <c r="A262" s="149">
        <v>325212</v>
      </c>
      <c r="B262" s="149" t="s">
        <v>1133</v>
      </c>
      <c r="C262" s="149">
        <v>325212</v>
      </c>
      <c r="D262" s="149" t="s">
        <v>1133</v>
      </c>
    </row>
    <row r="263" spans="1:4" ht="112.5" x14ac:dyDescent="0.35">
      <c r="A263" s="184">
        <v>325220</v>
      </c>
      <c r="B263" s="184" t="s">
        <v>1459</v>
      </c>
      <c r="C263" s="184">
        <v>325220</v>
      </c>
      <c r="D263" s="184" t="s">
        <v>1459</v>
      </c>
    </row>
    <row r="264" spans="1:4" ht="62.5" x14ac:dyDescent="0.35">
      <c r="A264" s="149">
        <v>325311</v>
      </c>
      <c r="B264" s="149" t="s">
        <v>1460</v>
      </c>
      <c r="C264" s="149">
        <v>325311</v>
      </c>
      <c r="D264" s="149" t="s">
        <v>1460</v>
      </c>
    </row>
    <row r="265" spans="1:4" ht="62.5" x14ac:dyDescent="0.35">
      <c r="A265" s="149">
        <v>325312</v>
      </c>
      <c r="B265" s="149" t="s">
        <v>1461</v>
      </c>
      <c r="C265" s="149">
        <v>325312</v>
      </c>
      <c r="D265" s="149" t="s">
        <v>1461</v>
      </c>
    </row>
    <row r="266" spans="1:4" ht="62.5" x14ac:dyDescent="0.35">
      <c r="A266" s="154">
        <v>325314</v>
      </c>
      <c r="B266" s="149" t="s">
        <v>1462</v>
      </c>
      <c r="C266" s="149">
        <v>325314</v>
      </c>
      <c r="D266" s="149" t="s">
        <v>1463</v>
      </c>
    </row>
    <row r="267" spans="1:4" ht="37.5" x14ac:dyDescent="0.35">
      <c r="A267" s="154">
        <v>325314</v>
      </c>
      <c r="B267" s="149" t="s">
        <v>1464</v>
      </c>
      <c r="C267" s="149">
        <v>325315</v>
      </c>
      <c r="D267" s="149" t="s">
        <v>1465</v>
      </c>
    </row>
    <row r="268" spans="1:4" ht="100" x14ac:dyDescent="0.35">
      <c r="A268" s="149">
        <v>325320</v>
      </c>
      <c r="B268" s="149" t="s">
        <v>1466</v>
      </c>
      <c r="C268" s="149">
        <v>325320</v>
      </c>
      <c r="D268" s="149" t="s">
        <v>1466</v>
      </c>
    </row>
    <row r="269" spans="1:4" ht="62.5" x14ac:dyDescent="0.35">
      <c r="A269" s="149">
        <v>325411</v>
      </c>
      <c r="B269" s="149" t="s">
        <v>1467</v>
      </c>
      <c r="C269" s="149">
        <v>325411</v>
      </c>
      <c r="D269" s="149" t="s">
        <v>1467</v>
      </c>
    </row>
    <row r="270" spans="1:4" ht="75" x14ac:dyDescent="0.35">
      <c r="A270" s="149">
        <v>325412</v>
      </c>
      <c r="B270" s="149" t="s">
        <v>1468</v>
      </c>
      <c r="C270" s="149">
        <v>325412</v>
      </c>
      <c r="D270" s="149" t="s">
        <v>1468</v>
      </c>
    </row>
    <row r="271" spans="1:4" ht="87.5" x14ac:dyDescent="0.35">
      <c r="A271" s="149">
        <v>325413</v>
      </c>
      <c r="B271" s="149" t="s">
        <v>1469</v>
      </c>
      <c r="C271" s="149">
        <v>325413</v>
      </c>
      <c r="D271" s="149" t="s">
        <v>1469</v>
      </c>
    </row>
    <row r="272" spans="1:4" ht="87.5" x14ac:dyDescent="0.35">
      <c r="A272" s="149">
        <v>325414</v>
      </c>
      <c r="B272" s="149" t="s">
        <v>1470</v>
      </c>
      <c r="C272" s="149">
        <v>325414</v>
      </c>
      <c r="D272" s="149" t="s">
        <v>1470</v>
      </c>
    </row>
    <row r="273" spans="1:8" ht="62.5" x14ac:dyDescent="0.35">
      <c r="A273" s="149">
        <v>325510</v>
      </c>
      <c r="B273" s="149" t="s">
        <v>1141</v>
      </c>
      <c r="C273" s="149">
        <v>325510</v>
      </c>
      <c r="D273" s="149" t="s">
        <v>1141</v>
      </c>
    </row>
    <row r="274" spans="1:8" ht="37.5" x14ac:dyDescent="0.35">
      <c r="A274" s="149">
        <v>325520</v>
      </c>
      <c r="B274" s="149" t="s">
        <v>1143</v>
      </c>
      <c r="C274" s="149">
        <v>325520</v>
      </c>
      <c r="D274" s="149" t="s">
        <v>1143</v>
      </c>
    </row>
    <row r="275" spans="1:8" ht="87.5" x14ac:dyDescent="0.35">
      <c r="A275" s="149">
        <v>325611</v>
      </c>
      <c r="B275" s="149" t="s">
        <v>1471</v>
      </c>
      <c r="C275" s="149">
        <v>325611</v>
      </c>
      <c r="D275" s="149" t="s">
        <v>1471</v>
      </c>
    </row>
    <row r="276" spans="1:8" ht="87.5" x14ac:dyDescent="0.35">
      <c r="A276" s="149">
        <v>325612</v>
      </c>
      <c r="B276" s="149" t="s">
        <v>1472</v>
      </c>
      <c r="C276" s="149">
        <v>325612</v>
      </c>
      <c r="D276" s="149" t="s">
        <v>1472</v>
      </c>
    </row>
    <row r="277" spans="1:8" ht="62.5" x14ac:dyDescent="0.35">
      <c r="A277" s="149">
        <v>325613</v>
      </c>
      <c r="B277" s="149" t="s">
        <v>1473</v>
      </c>
      <c r="C277" s="149">
        <v>325613</v>
      </c>
      <c r="D277" s="149" t="s">
        <v>1473</v>
      </c>
    </row>
    <row r="278" spans="1:8" ht="62.5" x14ac:dyDescent="0.35">
      <c r="A278" s="149">
        <v>325620</v>
      </c>
      <c r="B278" s="149" t="s">
        <v>1474</v>
      </c>
      <c r="C278" s="149">
        <v>325620</v>
      </c>
      <c r="D278" s="149" t="s">
        <v>1474</v>
      </c>
      <c r="E278" s="150"/>
      <c r="H278" s="151" t="s">
        <v>17</v>
      </c>
    </row>
    <row r="279" spans="1:8" ht="50" x14ac:dyDescent="0.35">
      <c r="A279" s="149">
        <v>325910</v>
      </c>
      <c r="B279" s="149" t="s">
        <v>1147</v>
      </c>
      <c r="C279" s="149">
        <v>325910</v>
      </c>
      <c r="D279" s="149" t="s">
        <v>1147</v>
      </c>
      <c r="E279" s="150"/>
    </row>
    <row r="280" spans="1:8" ht="50" x14ac:dyDescent="0.35">
      <c r="A280" s="149">
        <v>325920</v>
      </c>
      <c r="B280" s="149" t="s">
        <v>1149</v>
      </c>
      <c r="C280" s="149">
        <v>325920</v>
      </c>
      <c r="D280" s="149" t="s">
        <v>1149</v>
      </c>
      <c r="E280" s="150"/>
    </row>
    <row r="281" spans="1:8" ht="62.5" x14ac:dyDescent="0.35">
      <c r="A281" s="149">
        <v>325991</v>
      </c>
      <c r="B281" s="149" t="s">
        <v>1475</v>
      </c>
      <c r="C281" s="149">
        <v>325991</v>
      </c>
      <c r="D281" s="149" t="s">
        <v>1475</v>
      </c>
      <c r="E281" s="150"/>
    </row>
    <row r="282" spans="1:8" ht="137.5" x14ac:dyDescent="0.35">
      <c r="A282" s="149">
        <v>325992</v>
      </c>
      <c r="B282" s="149" t="s">
        <v>1476</v>
      </c>
      <c r="C282" s="149">
        <v>325992</v>
      </c>
      <c r="D282" s="149" t="s">
        <v>1477</v>
      </c>
      <c r="E282" s="150"/>
      <c r="G282" s="151" t="s">
        <v>17</v>
      </c>
    </row>
    <row r="283" spans="1:8" ht="125" x14ac:dyDescent="0.35">
      <c r="A283" s="149">
        <v>325998</v>
      </c>
      <c r="B283" s="149" t="s">
        <v>1478</v>
      </c>
      <c r="C283" s="149">
        <v>325998</v>
      </c>
      <c r="D283" s="149" t="s">
        <v>1478</v>
      </c>
      <c r="E283" s="150"/>
    </row>
    <row r="284" spans="1:8" ht="62.5" x14ac:dyDescent="0.35">
      <c r="A284" s="149">
        <v>326111</v>
      </c>
      <c r="B284" s="149" t="s">
        <v>1479</v>
      </c>
      <c r="C284" s="149">
        <v>326111</v>
      </c>
      <c r="D284" s="149" t="s">
        <v>1479</v>
      </c>
      <c r="E284" s="150"/>
    </row>
    <row r="285" spans="1:8" ht="125" x14ac:dyDescent="0.35">
      <c r="A285" s="149">
        <v>326112</v>
      </c>
      <c r="B285" s="149" t="s">
        <v>1480</v>
      </c>
      <c r="C285" s="149">
        <v>326112</v>
      </c>
      <c r="D285" s="149" t="s">
        <v>1480</v>
      </c>
      <c r="E285" s="150"/>
    </row>
    <row r="286" spans="1:8" ht="125" x14ac:dyDescent="0.35">
      <c r="A286" s="149">
        <v>326113</v>
      </c>
      <c r="B286" s="149" t="s">
        <v>1481</v>
      </c>
      <c r="C286" s="149">
        <v>326113</v>
      </c>
      <c r="D286" s="149" t="s">
        <v>1481</v>
      </c>
      <c r="E286" s="150"/>
    </row>
    <row r="287" spans="1:8" ht="87.5" x14ac:dyDescent="0.35">
      <c r="A287" s="149">
        <v>326121</v>
      </c>
      <c r="B287" s="149" t="s">
        <v>1482</v>
      </c>
      <c r="C287" s="149">
        <v>326121</v>
      </c>
      <c r="D287" s="149" t="s">
        <v>1482</v>
      </c>
      <c r="E287" s="150"/>
    </row>
    <row r="288" spans="1:8" ht="75" x14ac:dyDescent="0.35">
      <c r="A288" s="149">
        <v>326122</v>
      </c>
      <c r="B288" s="149" t="s">
        <v>1483</v>
      </c>
      <c r="C288" s="149">
        <v>326122</v>
      </c>
      <c r="D288" s="149" t="s">
        <v>1483</v>
      </c>
      <c r="E288" s="150"/>
    </row>
    <row r="289" spans="1:5" ht="137.5" x14ac:dyDescent="0.35">
      <c r="A289" s="149">
        <v>326130</v>
      </c>
      <c r="B289" s="149" t="s">
        <v>1484</v>
      </c>
      <c r="C289" s="149">
        <v>326130</v>
      </c>
      <c r="D289" s="149" t="s">
        <v>1484</v>
      </c>
      <c r="E289" s="150"/>
    </row>
    <row r="290" spans="1:5" ht="62.5" x14ac:dyDescent="0.35">
      <c r="A290" s="149">
        <v>326140</v>
      </c>
      <c r="B290" s="149" t="s">
        <v>1485</v>
      </c>
      <c r="C290" s="149">
        <v>326140</v>
      </c>
      <c r="D290" s="149" t="s">
        <v>1485</v>
      </c>
      <c r="E290" s="150"/>
    </row>
    <row r="291" spans="1:5" ht="125" x14ac:dyDescent="0.35">
      <c r="A291" s="149">
        <v>326150</v>
      </c>
      <c r="B291" s="149" t="s">
        <v>1486</v>
      </c>
      <c r="C291" s="149">
        <v>326150</v>
      </c>
      <c r="D291" s="149" t="s">
        <v>1486</v>
      </c>
      <c r="E291" s="150"/>
    </row>
    <row r="292" spans="1:5" ht="50" x14ac:dyDescent="0.35">
      <c r="A292" s="149">
        <v>326160</v>
      </c>
      <c r="B292" s="149" t="s">
        <v>1487</v>
      </c>
      <c r="C292" s="149">
        <v>326160</v>
      </c>
      <c r="D292" s="149" t="s">
        <v>1487</v>
      </c>
      <c r="E292" s="150"/>
    </row>
    <row r="293" spans="1:5" ht="62.5" x14ac:dyDescent="0.35">
      <c r="A293" s="149">
        <v>326191</v>
      </c>
      <c r="B293" s="149" t="s">
        <v>1488</v>
      </c>
      <c r="C293" s="149">
        <v>326191</v>
      </c>
      <c r="D293" s="149" t="s">
        <v>1488</v>
      </c>
      <c r="E293" s="150"/>
    </row>
    <row r="294" spans="1:5" ht="62.5" x14ac:dyDescent="0.35">
      <c r="A294" s="185">
        <v>326199</v>
      </c>
      <c r="B294" s="185" t="s">
        <v>1489</v>
      </c>
      <c r="C294" s="185">
        <v>326199</v>
      </c>
      <c r="D294" s="185" t="s">
        <v>1489</v>
      </c>
      <c r="E294" s="186"/>
    </row>
    <row r="295" spans="1:5" ht="75" x14ac:dyDescent="0.35">
      <c r="A295" s="149">
        <v>326211</v>
      </c>
      <c r="B295" s="149" t="s">
        <v>1490</v>
      </c>
      <c r="C295" s="149">
        <v>326211</v>
      </c>
      <c r="D295" s="149" t="s">
        <v>1490</v>
      </c>
      <c r="E295" s="150"/>
    </row>
    <row r="296" spans="1:5" ht="37.5" x14ac:dyDescent="0.35">
      <c r="A296" s="149">
        <v>326212</v>
      </c>
      <c r="B296" s="149" t="s">
        <v>1491</v>
      </c>
      <c r="C296" s="149">
        <v>326212</v>
      </c>
      <c r="D296" s="149" t="s">
        <v>1491</v>
      </c>
      <c r="E296" s="150"/>
    </row>
    <row r="297" spans="1:5" ht="100" x14ac:dyDescent="0.35">
      <c r="A297" s="149">
        <v>326220</v>
      </c>
      <c r="B297" s="149" t="s">
        <v>1492</v>
      </c>
      <c r="C297" s="149">
        <v>326220</v>
      </c>
      <c r="D297" s="149" t="s">
        <v>1492</v>
      </c>
      <c r="E297" s="150"/>
    </row>
    <row r="298" spans="1:5" ht="75" x14ac:dyDescent="0.35">
      <c r="A298" s="149">
        <v>326291</v>
      </c>
      <c r="B298" s="149" t="s">
        <v>1493</v>
      </c>
      <c r="C298" s="149">
        <v>326291</v>
      </c>
      <c r="D298" s="149" t="s">
        <v>1493</v>
      </c>
      <c r="E298" s="150"/>
    </row>
    <row r="299" spans="1:5" ht="62.5" x14ac:dyDescent="0.35">
      <c r="A299" s="149">
        <v>326299</v>
      </c>
      <c r="B299" s="149" t="s">
        <v>1494</v>
      </c>
      <c r="C299" s="149">
        <v>326299</v>
      </c>
      <c r="D299" s="149" t="s">
        <v>1494</v>
      </c>
      <c r="E299" s="150"/>
    </row>
    <row r="300" spans="1:5" ht="87.5" x14ac:dyDescent="0.35">
      <c r="A300" s="187">
        <v>327110</v>
      </c>
      <c r="B300" s="187" t="s">
        <v>1495</v>
      </c>
      <c r="C300" s="187">
        <v>327110</v>
      </c>
      <c r="D300" s="187" t="s">
        <v>1495</v>
      </c>
      <c r="E300" s="188"/>
    </row>
    <row r="301" spans="1:5" ht="100" x14ac:dyDescent="0.35">
      <c r="A301" s="187">
        <v>327120</v>
      </c>
      <c r="B301" s="187" t="s">
        <v>1496</v>
      </c>
      <c r="C301" s="187">
        <v>327120</v>
      </c>
      <c r="D301" s="187" t="s">
        <v>1496</v>
      </c>
      <c r="E301" s="188"/>
    </row>
    <row r="302" spans="1:5" ht="50" x14ac:dyDescent="0.35">
      <c r="A302" s="149">
        <v>327211</v>
      </c>
      <c r="B302" s="149" t="s">
        <v>1497</v>
      </c>
      <c r="C302" s="149">
        <v>327211</v>
      </c>
      <c r="D302" s="149" t="s">
        <v>1497</v>
      </c>
      <c r="E302" s="150"/>
    </row>
    <row r="303" spans="1:5" ht="125" x14ac:dyDescent="0.35">
      <c r="A303" s="149">
        <v>327212</v>
      </c>
      <c r="B303" s="149" t="s">
        <v>1498</v>
      </c>
      <c r="C303" s="149">
        <v>327212</v>
      </c>
      <c r="D303" s="149" t="s">
        <v>1498</v>
      </c>
      <c r="E303" s="150"/>
    </row>
    <row r="304" spans="1:5" ht="62.5" x14ac:dyDescent="0.35">
      <c r="A304" s="149">
        <v>327213</v>
      </c>
      <c r="B304" s="149" t="s">
        <v>1499</v>
      </c>
      <c r="C304" s="149">
        <v>327213</v>
      </c>
      <c r="D304" s="149" t="s">
        <v>1499</v>
      </c>
      <c r="E304" s="150"/>
    </row>
    <row r="305" spans="1:7" ht="87.5" x14ac:dyDescent="0.35">
      <c r="A305" s="149">
        <v>327215</v>
      </c>
      <c r="B305" s="149" t="s">
        <v>1500</v>
      </c>
      <c r="C305" s="149">
        <v>327215</v>
      </c>
      <c r="D305" s="149" t="s">
        <v>1500</v>
      </c>
      <c r="E305" s="150"/>
    </row>
    <row r="306" spans="1:7" ht="37.5" x14ac:dyDescent="0.35">
      <c r="A306" s="149">
        <v>327310</v>
      </c>
      <c r="B306" s="149" t="s">
        <v>1501</v>
      </c>
      <c r="C306" s="149">
        <v>327310</v>
      </c>
      <c r="D306" s="149" t="s">
        <v>1501</v>
      </c>
      <c r="E306" s="150"/>
    </row>
    <row r="307" spans="1:7" ht="62.5" x14ac:dyDescent="0.35">
      <c r="A307" s="149">
        <v>327320</v>
      </c>
      <c r="B307" s="149" t="s">
        <v>1502</v>
      </c>
      <c r="C307" s="149">
        <v>327320</v>
      </c>
      <c r="D307" s="149" t="s">
        <v>1502</v>
      </c>
      <c r="E307" s="150"/>
      <c r="G307" s="151" t="s">
        <v>17</v>
      </c>
    </row>
    <row r="308" spans="1:7" ht="75" x14ac:dyDescent="0.35">
      <c r="A308" s="149">
        <v>327331</v>
      </c>
      <c r="B308" s="149" t="s">
        <v>1503</v>
      </c>
      <c r="C308" s="149">
        <v>327331</v>
      </c>
      <c r="D308" s="149" t="s">
        <v>1503</v>
      </c>
      <c r="E308" s="150"/>
    </row>
    <row r="309" spans="1:7" ht="50" x14ac:dyDescent="0.35">
      <c r="A309" s="149">
        <v>327332</v>
      </c>
      <c r="B309" s="149" t="s">
        <v>1504</v>
      </c>
      <c r="C309" s="149">
        <v>327332</v>
      </c>
      <c r="D309" s="149" t="s">
        <v>1504</v>
      </c>
      <c r="E309" s="150"/>
    </row>
    <row r="310" spans="1:7" ht="62.5" x14ac:dyDescent="0.35">
      <c r="A310" s="149">
        <v>327390</v>
      </c>
      <c r="B310" s="149" t="s">
        <v>1505</v>
      </c>
      <c r="C310" s="149">
        <v>327390</v>
      </c>
      <c r="D310" s="149" t="s">
        <v>1505</v>
      </c>
    </row>
    <row r="311" spans="1:7" ht="37.5" x14ac:dyDescent="0.35">
      <c r="A311" s="149">
        <v>327410</v>
      </c>
      <c r="B311" s="149" t="s">
        <v>1506</v>
      </c>
      <c r="C311" s="149">
        <v>327410</v>
      </c>
      <c r="D311" s="149" t="s">
        <v>1506</v>
      </c>
    </row>
    <row r="312" spans="1:7" ht="50" x14ac:dyDescent="0.35">
      <c r="A312" s="149">
        <v>327420</v>
      </c>
      <c r="B312" s="149" t="s">
        <v>1507</v>
      </c>
      <c r="C312" s="149">
        <v>327420</v>
      </c>
      <c r="D312" s="149" t="s">
        <v>1507</v>
      </c>
    </row>
    <row r="313" spans="1:7" ht="50" x14ac:dyDescent="0.35">
      <c r="A313" s="149">
        <v>327910</v>
      </c>
      <c r="B313" s="149" t="s">
        <v>1508</v>
      </c>
      <c r="C313" s="149">
        <v>327910</v>
      </c>
      <c r="D313" s="149" t="s">
        <v>1508</v>
      </c>
    </row>
    <row r="314" spans="1:7" ht="87.5" x14ac:dyDescent="0.35">
      <c r="A314" s="149">
        <v>327991</v>
      </c>
      <c r="B314" s="149" t="s">
        <v>1509</v>
      </c>
      <c r="C314" s="149">
        <v>327991</v>
      </c>
      <c r="D314" s="149" t="s">
        <v>1509</v>
      </c>
    </row>
    <row r="315" spans="1:7" ht="100" x14ac:dyDescent="0.35">
      <c r="A315" s="149">
        <v>327992</v>
      </c>
      <c r="B315" s="149" t="s">
        <v>1510</v>
      </c>
      <c r="C315" s="149">
        <v>327992</v>
      </c>
      <c r="D315" s="149" t="s">
        <v>1510</v>
      </c>
    </row>
    <row r="316" spans="1:7" ht="50" x14ac:dyDescent="0.35">
      <c r="A316" s="149">
        <v>327993</v>
      </c>
      <c r="B316" s="149" t="s">
        <v>1511</v>
      </c>
      <c r="C316" s="149">
        <v>327993</v>
      </c>
      <c r="D316" s="149" t="s">
        <v>1511</v>
      </c>
    </row>
    <row r="317" spans="1:7" ht="112.5" x14ac:dyDescent="0.35">
      <c r="A317" s="149">
        <v>327999</v>
      </c>
      <c r="B317" s="149" t="s">
        <v>1512</v>
      </c>
      <c r="C317" s="149">
        <v>327999</v>
      </c>
      <c r="D317" s="149" t="s">
        <v>1512</v>
      </c>
    </row>
    <row r="318" spans="1:7" ht="87.5" x14ac:dyDescent="0.35">
      <c r="A318" s="189">
        <v>331110</v>
      </c>
      <c r="B318" s="189" t="s">
        <v>1513</v>
      </c>
      <c r="C318" s="189">
        <v>331110</v>
      </c>
      <c r="D318" s="189" t="s">
        <v>1513</v>
      </c>
    </row>
    <row r="319" spans="1:7" ht="112.5" x14ac:dyDescent="0.35">
      <c r="A319" s="149">
        <v>331210</v>
      </c>
      <c r="B319" s="149" t="s">
        <v>1514</v>
      </c>
      <c r="C319" s="149">
        <v>331210</v>
      </c>
      <c r="D319" s="149" t="s">
        <v>1514</v>
      </c>
    </row>
    <row r="320" spans="1:7" ht="62.5" x14ac:dyDescent="0.35">
      <c r="A320" s="149">
        <v>331221</v>
      </c>
      <c r="B320" s="149" t="s">
        <v>1515</v>
      </c>
      <c r="C320" s="149">
        <v>331221</v>
      </c>
      <c r="D320" s="149" t="s">
        <v>1515</v>
      </c>
    </row>
    <row r="321" spans="1:7" ht="37.5" x14ac:dyDescent="0.35">
      <c r="A321" s="149">
        <v>331222</v>
      </c>
      <c r="B321" s="149" t="s">
        <v>1516</v>
      </c>
      <c r="C321" s="149">
        <v>331222</v>
      </c>
      <c r="D321" s="149" t="s">
        <v>1516</v>
      </c>
    </row>
    <row r="322" spans="1:7" ht="100" x14ac:dyDescent="0.35">
      <c r="A322" s="190">
        <v>331313</v>
      </c>
      <c r="B322" s="190" t="s">
        <v>1517</v>
      </c>
      <c r="C322" s="190">
        <v>331313</v>
      </c>
      <c r="D322" s="190" t="s">
        <v>1517</v>
      </c>
    </row>
    <row r="323" spans="1:7" ht="87.5" x14ac:dyDescent="0.35">
      <c r="A323" s="149">
        <v>331314</v>
      </c>
      <c r="B323" s="149" t="s">
        <v>1518</v>
      </c>
      <c r="C323" s="149">
        <v>331314</v>
      </c>
      <c r="D323" s="149" t="s">
        <v>1518</v>
      </c>
    </row>
    <row r="324" spans="1:7" ht="75" x14ac:dyDescent="0.35">
      <c r="A324" s="149">
        <v>331315</v>
      </c>
      <c r="B324" s="149" t="s">
        <v>1519</v>
      </c>
      <c r="C324" s="149">
        <v>331315</v>
      </c>
      <c r="D324" s="149" t="s">
        <v>1519</v>
      </c>
    </row>
    <row r="325" spans="1:7" ht="75" x14ac:dyDescent="0.35">
      <c r="A325" s="191">
        <v>331318</v>
      </c>
      <c r="B325" s="191" t="s">
        <v>1520</v>
      </c>
      <c r="C325" s="191">
        <v>331318</v>
      </c>
      <c r="D325" s="191" t="s">
        <v>1520</v>
      </c>
    </row>
    <row r="326" spans="1:7" ht="100" x14ac:dyDescent="0.35">
      <c r="A326" s="191">
        <v>331410</v>
      </c>
      <c r="B326" s="191" t="s">
        <v>1521</v>
      </c>
      <c r="C326" s="191">
        <v>331410</v>
      </c>
      <c r="D326" s="191" t="s">
        <v>1521</v>
      </c>
      <c r="E326" s="192"/>
    </row>
    <row r="327" spans="1:7" ht="75" x14ac:dyDescent="0.35">
      <c r="A327" s="191">
        <v>331420</v>
      </c>
      <c r="B327" s="191" t="s">
        <v>1522</v>
      </c>
      <c r="C327" s="191">
        <v>331420</v>
      </c>
      <c r="D327" s="191" t="s">
        <v>1522</v>
      </c>
      <c r="E327" s="192"/>
      <c r="G327" s="151" t="s">
        <v>17</v>
      </c>
    </row>
    <row r="328" spans="1:7" ht="125" x14ac:dyDescent="0.35">
      <c r="A328" s="149">
        <v>331491</v>
      </c>
      <c r="B328" s="149" t="s">
        <v>1523</v>
      </c>
      <c r="C328" s="149">
        <v>331491</v>
      </c>
      <c r="D328" s="149" t="s">
        <v>1523</v>
      </c>
      <c r="E328" s="150"/>
    </row>
    <row r="329" spans="1:7" ht="175" x14ac:dyDescent="0.35">
      <c r="A329" s="149">
        <v>331492</v>
      </c>
      <c r="B329" s="149" t="s">
        <v>1524</v>
      </c>
      <c r="C329" s="149">
        <v>331492</v>
      </c>
      <c r="D329" s="149" t="s">
        <v>1524</v>
      </c>
      <c r="E329" s="150"/>
    </row>
    <row r="330" spans="1:7" ht="25" x14ac:dyDescent="0.35">
      <c r="A330" s="149">
        <v>331511</v>
      </c>
      <c r="B330" s="149" t="s">
        <v>1525</v>
      </c>
      <c r="C330" s="149">
        <v>331511</v>
      </c>
      <c r="D330" s="149" t="s">
        <v>1525</v>
      </c>
      <c r="E330" s="150"/>
    </row>
    <row r="331" spans="1:7" ht="50" x14ac:dyDescent="0.35">
      <c r="A331" s="149">
        <v>331512</v>
      </c>
      <c r="B331" s="149" t="s">
        <v>1526</v>
      </c>
      <c r="C331" s="149">
        <v>331512</v>
      </c>
      <c r="D331" s="149" t="s">
        <v>1526</v>
      </c>
      <c r="E331" s="150"/>
    </row>
    <row r="332" spans="1:7" ht="62.5" x14ac:dyDescent="0.35">
      <c r="A332" s="149">
        <v>331513</v>
      </c>
      <c r="B332" s="149" t="s">
        <v>1527</v>
      </c>
      <c r="C332" s="149">
        <v>331513</v>
      </c>
      <c r="D332" s="149" t="s">
        <v>1527</v>
      </c>
      <c r="E332" s="150"/>
    </row>
    <row r="333" spans="1:7" ht="62.5" x14ac:dyDescent="0.35">
      <c r="A333" s="193">
        <v>331523</v>
      </c>
      <c r="B333" s="193" t="s">
        <v>1528</v>
      </c>
      <c r="C333" s="193">
        <v>331523</v>
      </c>
      <c r="D333" s="193" t="s">
        <v>1528</v>
      </c>
      <c r="E333" s="194"/>
    </row>
    <row r="334" spans="1:7" ht="75" x14ac:dyDescent="0.35">
      <c r="A334" s="149">
        <v>331524</v>
      </c>
      <c r="B334" s="149" t="s">
        <v>1529</v>
      </c>
      <c r="C334" s="149">
        <v>331524</v>
      </c>
      <c r="D334" s="149" t="s">
        <v>1529</v>
      </c>
      <c r="E334" s="150"/>
    </row>
    <row r="335" spans="1:7" ht="87.5" x14ac:dyDescent="0.35">
      <c r="A335" s="195">
        <v>331529</v>
      </c>
      <c r="B335" s="195" t="s">
        <v>1530</v>
      </c>
      <c r="C335" s="195">
        <v>331529</v>
      </c>
      <c r="D335" s="195" t="s">
        <v>1530</v>
      </c>
      <c r="E335" s="196"/>
    </row>
    <row r="336" spans="1:7" ht="37.5" x14ac:dyDescent="0.35">
      <c r="A336" s="149">
        <v>332111</v>
      </c>
      <c r="B336" s="149" t="s">
        <v>1531</v>
      </c>
      <c r="C336" s="149">
        <v>332111</v>
      </c>
      <c r="D336" s="149" t="s">
        <v>1531</v>
      </c>
      <c r="E336" s="150"/>
    </row>
    <row r="337" spans="1:8" ht="25" x14ac:dyDescent="0.35">
      <c r="A337" s="149">
        <v>332112</v>
      </c>
      <c r="B337" s="149" t="s">
        <v>1532</v>
      </c>
      <c r="C337" s="149">
        <v>332112</v>
      </c>
      <c r="D337" s="149" t="s">
        <v>1532</v>
      </c>
      <c r="E337" s="150"/>
    </row>
    <row r="338" spans="1:8" ht="37.5" x14ac:dyDescent="0.35">
      <c r="A338" s="149">
        <v>332114</v>
      </c>
      <c r="B338" s="149" t="s">
        <v>1533</v>
      </c>
      <c r="C338" s="149">
        <v>332114</v>
      </c>
      <c r="D338" s="149" t="s">
        <v>1533</v>
      </c>
      <c r="E338" s="150"/>
    </row>
    <row r="339" spans="1:8" ht="62.5" x14ac:dyDescent="0.35">
      <c r="A339" s="149">
        <v>332117</v>
      </c>
      <c r="B339" s="149" t="s">
        <v>1534</v>
      </c>
      <c r="C339" s="149">
        <v>332117</v>
      </c>
      <c r="D339" s="149" t="s">
        <v>1534</v>
      </c>
      <c r="E339" s="150"/>
    </row>
    <row r="340" spans="1:8" ht="125" x14ac:dyDescent="0.35">
      <c r="A340" s="197">
        <v>332119</v>
      </c>
      <c r="B340" s="197" t="s">
        <v>1535</v>
      </c>
      <c r="C340" s="197">
        <v>332119</v>
      </c>
      <c r="D340" s="197" t="s">
        <v>1535</v>
      </c>
      <c r="E340" s="198"/>
    </row>
    <row r="341" spans="1:8" ht="162.5" x14ac:dyDescent="0.35">
      <c r="A341" s="199">
        <v>332215</v>
      </c>
      <c r="B341" s="199" t="s">
        <v>1536</v>
      </c>
      <c r="C341" s="199">
        <v>332215</v>
      </c>
      <c r="D341" s="199" t="s">
        <v>1536</v>
      </c>
      <c r="E341" s="200"/>
    </row>
    <row r="342" spans="1:8" ht="75" x14ac:dyDescent="0.35">
      <c r="A342" s="199">
        <v>332216</v>
      </c>
      <c r="B342" s="199" t="s">
        <v>1537</v>
      </c>
      <c r="C342" s="199">
        <v>332216</v>
      </c>
      <c r="D342" s="199" t="s">
        <v>1537</v>
      </c>
      <c r="E342" s="200"/>
    </row>
    <row r="343" spans="1:8" ht="112.5" x14ac:dyDescent="0.35">
      <c r="A343" s="149">
        <v>332311</v>
      </c>
      <c r="B343" s="149" t="s">
        <v>1538</v>
      </c>
      <c r="C343" s="149">
        <v>332311</v>
      </c>
      <c r="D343" s="149" t="s">
        <v>1538</v>
      </c>
      <c r="E343" s="150"/>
    </row>
    <row r="344" spans="1:8" ht="75" x14ac:dyDescent="0.35">
      <c r="A344" s="149">
        <v>332312</v>
      </c>
      <c r="B344" s="149" t="s">
        <v>1539</v>
      </c>
      <c r="C344" s="149">
        <v>332312</v>
      </c>
      <c r="D344" s="149" t="s">
        <v>1539</v>
      </c>
      <c r="E344" s="150"/>
    </row>
    <row r="345" spans="1:8" ht="50" x14ac:dyDescent="0.35">
      <c r="A345" s="149">
        <v>332313</v>
      </c>
      <c r="B345" s="149" t="s">
        <v>1540</v>
      </c>
      <c r="C345" s="149">
        <v>332313</v>
      </c>
      <c r="D345" s="149" t="s">
        <v>1540</v>
      </c>
      <c r="E345" s="150"/>
    </row>
    <row r="346" spans="1:8" ht="62.5" x14ac:dyDescent="0.35">
      <c r="A346" s="149">
        <v>332321</v>
      </c>
      <c r="B346" s="149" t="s">
        <v>1541</v>
      </c>
      <c r="C346" s="149">
        <v>332321</v>
      </c>
      <c r="D346" s="149" t="s">
        <v>1541</v>
      </c>
      <c r="E346" s="150"/>
    </row>
    <row r="347" spans="1:8" ht="62.5" x14ac:dyDescent="0.35">
      <c r="A347" s="149">
        <v>332322</v>
      </c>
      <c r="B347" s="149" t="s">
        <v>1542</v>
      </c>
      <c r="C347" s="149">
        <v>332322</v>
      </c>
      <c r="D347" s="149" t="s">
        <v>1542</v>
      </c>
      <c r="E347" s="150"/>
      <c r="H347" s="151" t="s">
        <v>17</v>
      </c>
    </row>
    <row r="348" spans="1:8" ht="87.5" x14ac:dyDescent="0.35">
      <c r="A348" s="149">
        <v>332323</v>
      </c>
      <c r="B348" s="149" t="s">
        <v>1543</v>
      </c>
      <c r="C348" s="149">
        <v>332323</v>
      </c>
      <c r="D348" s="149" t="s">
        <v>1543</v>
      </c>
      <c r="E348" s="150"/>
    </row>
    <row r="349" spans="1:8" ht="87.5" x14ac:dyDescent="0.35">
      <c r="A349" s="149">
        <v>332410</v>
      </c>
      <c r="B349" s="149" t="s">
        <v>1544</v>
      </c>
      <c r="C349" s="149">
        <v>332410</v>
      </c>
      <c r="D349" s="149" t="s">
        <v>1544</v>
      </c>
      <c r="E349" s="150"/>
    </row>
    <row r="350" spans="1:8" ht="75" x14ac:dyDescent="0.35">
      <c r="A350" s="149">
        <v>332420</v>
      </c>
      <c r="B350" s="149" t="s">
        <v>1545</v>
      </c>
      <c r="C350" s="149">
        <v>332420</v>
      </c>
      <c r="D350" s="149" t="s">
        <v>1545</v>
      </c>
      <c r="E350" s="150"/>
    </row>
    <row r="351" spans="1:8" ht="50" x14ac:dyDescent="0.35">
      <c r="A351" s="149">
        <v>332431</v>
      </c>
      <c r="B351" s="149" t="s">
        <v>1546</v>
      </c>
      <c r="C351" s="149">
        <v>332431</v>
      </c>
      <c r="D351" s="149" t="s">
        <v>1546</v>
      </c>
      <c r="E351" s="150"/>
    </row>
    <row r="352" spans="1:8" ht="75" x14ac:dyDescent="0.35">
      <c r="A352" s="149">
        <v>332439</v>
      </c>
      <c r="B352" s="149" t="s">
        <v>1547</v>
      </c>
      <c r="C352" s="149">
        <v>332439</v>
      </c>
      <c r="D352" s="149" t="s">
        <v>1547</v>
      </c>
      <c r="E352" s="150"/>
    </row>
    <row r="353" spans="1:5" ht="50" x14ac:dyDescent="0.35">
      <c r="A353" s="149">
        <v>332510</v>
      </c>
      <c r="B353" s="149" t="s">
        <v>1548</v>
      </c>
      <c r="C353" s="149">
        <v>332510</v>
      </c>
      <c r="D353" s="149" t="s">
        <v>1548</v>
      </c>
      <c r="E353" s="150"/>
    </row>
    <row r="354" spans="1:5" ht="37.5" x14ac:dyDescent="0.35">
      <c r="A354" s="201">
        <v>332613</v>
      </c>
      <c r="B354" s="201" t="s">
        <v>1549</v>
      </c>
      <c r="C354" s="201">
        <v>332613</v>
      </c>
      <c r="D354" s="201" t="s">
        <v>1549</v>
      </c>
      <c r="E354" s="202"/>
    </row>
    <row r="355" spans="1:5" ht="75" x14ac:dyDescent="0.35">
      <c r="A355" s="149">
        <v>332618</v>
      </c>
      <c r="B355" s="149" t="s">
        <v>1550</v>
      </c>
      <c r="C355" s="149">
        <v>332618</v>
      </c>
      <c r="D355" s="149" t="s">
        <v>1550</v>
      </c>
      <c r="E355" s="150"/>
    </row>
    <row r="356" spans="1:5" ht="25" x14ac:dyDescent="0.35">
      <c r="A356" s="149">
        <v>332710</v>
      </c>
      <c r="B356" s="149" t="s">
        <v>1551</v>
      </c>
      <c r="C356" s="149">
        <v>332710</v>
      </c>
      <c r="D356" s="149" t="s">
        <v>1551</v>
      </c>
      <c r="E356" s="150"/>
    </row>
    <row r="357" spans="1:5" ht="62.5" x14ac:dyDescent="0.35">
      <c r="A357" s="149">
        <v>332721</v>
      </c>
      <c r="B357" s="149" t="s">
        <v>1552</v>
      </c>
      <c r="C357" s="149">
        <v>332721</v>
      </c>
      <c r="D357" s="149" t="s">
        <v>1552</v>
      </c>
      <c r="E357" s="150"/>
    </row>
    <row r="358" spans="1:5" ht="87.5" x14ac:dyDescent="0.35">
      <c r="A358" s="149">
        <v>332722</v>
      </c>
      <c r="B358" s="149" t="s">
        <v>1553</v>
      </c>
      <c r="C358" s="149">
        <v>332722</v>
      </c>
      <c r="D358" s="149" t="s">
        <v>1553</v>
      </c>
      <c r="E358" s="150"/>
    </row>
    <row r="359" spans="1:5" ht="37.5" x14ac:dyDescent="0.35">
      <c r="A359" s="149">
        <v>332811</v>
      </c>
      <c r="B359" s="149" t="s">
        <v>1554</v>
      </c>
      <c r="C359" s="149">
        <v>332811</v>
      </c>
      <c r="D359" s="149" t="s">
        <v>1554</v>
      </c>
      <c r="E359" s="150"/>
    </row>
    <row r="360" spans="1:5" ht="162.5" x14ac:dyDescent="0.35">
      <c r="A360" s="149">
        <v>332812</v>
      </c>
      <c r="B360" s="149" t="s">
        <v>1555</v>
      </c>
      <c r="C360" s="149">
        <v>332812</v>
      </c>
      <c r="D360" s="149" t="s">
        <v>1555</v>
      </c>
      <c r="E360" s="150"/>
    </row>
    <row r="361" spans="1:5" ht="100" x14ac:dyDescent="0.35">
      <c r="A361" s="149">
        <v>332813</v>
      </c>
      <c r="B361" s="149" t="s">
        <v>1556</v>
      </c>
      <c r="C361" s="149">
        <v>332813</v>
      </c>
      <c r="D361" s="149" t="s">
        <v>1556</v>
      </c>
      <c r="E361" s="150"/>
    </row>
    <row r="362" spans="1:5" ht="50" x14ac:dyDescent="0.35">
      <c r="A362" s="149">
        <v>332911</v>
      </c>
      <c r="B362" s="149" t="s">
        <v>1557</v>
      </c>
      <c r="C362" s="149">
        <v>332911</v>
      </c>
      <c r="D362" s="149" t="s">
        <v>1557</v>
      </c>
      <c r="E362" s="150"/>
    </row>
    <row r="363" spans="1:5" ht="100" x14ac:dyDescent="0.35">
      <c r="A363" s="149">
        <v>332912</v>
      </c>
      <c r="B363" s="149" t="s">
        <v>1558</v>
      </c>
      <c r="C363" s="149">
        <v>332912</v>
      </c>
      <c r="D363" s="149" t="s">
        <v>1558</v>
      </c>
      <c r="E363" s="150"/>
    </row>
    <row r="364" spans="1:5" ht="75" x14ac:dyDescent="0.35">
      <c r="A364" s="149">
        <v>332913</v>
      </c>
      <c r="B364" s="149" t="s">
        <v>1559</v>
      </c>
      <c r="C364" s="149">
        <v>332913</v>
      </c>
      <c r="D364" s="149" t="s">
        <v>1559</v>
      </c>
      <c r="E364" s="150"/>
    </row>
    <row r="365" spans="1:5" ht="87.5" x14ac:dyDescent="0.35">
      <c r="A365" s="149">
        <v>332919</v>
      </c>
      <c r="B365" s="149" t="s">
        <v>1560</v>
      </c>
      <c r="C365" s="149">
        <v>332919</v>
      </c>
      <c r="D365" s="149" t="s">
        <v>1560</v>
      </c>
      <c r="E365" s="150"/>
    </row>
    <row r="366" spans="1:5" ht="62.5" x14ac:dyDescent="0.35">
      <c r="A366" s="149">
        <v>332991</v>
      </c>
      <c r="B366" s="149" t="s">
        <v>1561</v>
      </c>
      <c r="C366" s="149">
        <v>332991</v>
      </c>
      <c r="D366" s="149" t="s">
        <v>1561</v>
      </c>
      <c r="E366" s="150"/>
    </row>
    <row r="367" spans="1:5" ht="75" x14ac:dyDescent="0.35">
      <c r="A367" s="149">
        <v>332992</v>
      </c>
      <c r="B367" s="149" t="s">
        <v>1562</v>
      </c>
      <c r="C367" s="149">
        <v>332992</v>
      </c>
      <c r="D367" s="149" t="s">
        <v>1562</v>
      </c>
      <c r="E367" s="150"/>
    </row>
    <row r="368" spans="1:5" ht="87.5" x14ac:dyDescent="0.35">
      <c r="A368" s="149">
        <v>332993</v>
      </c>
      <c r="B368" s="149" t="s">
        <v>1563</v>
      </c>
      <c r="C368" s="149">
        <v>332993</v>
      </c>
      <c r="D368" s="149" t="s">
        <v>1563</v>
      </c>
      <c r="E368" s="150"/>
    </row>
    <row r="369" spans="1:6" ht="125" x14ac:dyDescent="0.35">
      <c r="A369" s="203">
        <v>332994</v>
      </c>
      <c r="B369" s="203" t="s">
        <v>1564</v>
      </c>
      <c r="C369" s="203">
        <v>332994</v>
      </c>
      <c r="D369" s="203" t="s">
        <v>1564</v>
      </c>
      <c r="E369" s="204"/>
    </row>
    <row r="370" spans="1:6" ht="75" x14ac:dyDescent="0.35">
      <c r="A370" s="149">
        <v>332996</v>
      </c>
      <c r="B370" s="149" t="s">
        <v>1565</v>
      </c>
      <c r="C370" s="149">
        <v>332996</v>
      </c>
      <c r="D370" s="149" t="s">
        <v>1565</v>
      </c>
      <c r="E370" s="150"/>
    </row>
    <row r="371" spans="1:6" ht="100" x14ac:dyDescent="0.35">
      <c r="A371" s="205">
        <v>332999</v>
      </c>
      <c r="B371" s="205" t="s">
        <v>1566</v>
      </c>
      <c r="C371" s="205">
        <v>332999</v>
      </c>
      <c r="D371" s="205" t="s">
        <v>1566</v>
      </c>
      <c r="E371" s="206"/>
      <c r="F371" s="151" t="s">
        <v>17</v>
      </c>
    </row>
    <row r="372" spans="1:6" ht="87.5" x14ac:dyDescent="0.35">
      <c r="A372" s="149">
        <v>333111</v>
      </c>
      <c r="B372" s="149" t="s">
        <v>1567</v>
      </c>
      <c r="C372" s="149">
        <v>333111</v>
      </c>
      <c r="D372" s="149" t="s">
        <v>1567</v>
      </c>
      <c r="E372" s="150"/>
    </row>
    <row r="373" spans="1:6" ht="162.5" x14ac:dyDescent="0.35">
      <c r="A373" s="149">
        <v>333112</v>
      </c>
      <c r="B373" s="149" t="s">
        <v>1568</v>
      </c>
      <c r="C373" s="149">
        <v>333112</v>
      </c>
      <c r="D373" s="149" t="s">
        <v>1568</v>
      </c>
      <c r="E373" s="150"/>
    </row>
    <row r="374" spans="1:6" ht="75" x14ac:dyDescent="0.35">
      <c r="A374" s="149">
        <v>333120</v>
      </c>
      <c r="B374" s="149" t="s">
        <v>1569</v>
      </c>
      <c r="C374" s="149">
        <v>333120</v>
      </c>
      <c r="D374" s="149" t="s">
        <v>1569</v>
      </c>
    </row>
    <row r="375" spans="1:6" ht="87.5" x14ac:dyDescent="0.35">
      <c r="A375" s="149">
        <v>333131</v>
      </c>
      <c r="B375" s="149" t="s">
        <v>1570</v>
      </c>
      <c r="C375" s="149">
        <v>333131</v>
      </c>
      <c r="D375" s="149" t="s">
        <v>1570</v>
      </c>
    </row>
    <row r="376" spans="1:6" ht="112.5" x14ac:dyDescent="0.35">
      <c r="A376" s="149">
        <v>333132</v>
      </c>
      <c r="B376" s="149" t="s">
        <v>1571</v>
      </c>
      <c r="C376" s="149">
        <v>333132</v>
      </c>
      <c r="D376" s="149" t="s">
        <v>1571</v>
      </c>
    </row>
    <row r="377" spans="1:6" ht="75" x14ac:dyDescent="0.35">
      <c r="A377" s="207">
        <v>333241</v>
      </c>
      <c r="B377" s="207" t="s">
        <v>1572</v>
      </c>
      <c r="C377" s="207">
        <v>333241</v>
      </c>
      <c r="D377" s="207" t="s">
        <v>1572</v>
      </c>
    </row>
    <row r="378" spans="1:6" ht="75" x14ac:dyDescent="0.35">
      <c r="A378" s="207">
        <v>333242</v>
      </c>
      <c r="B378" s="207" t="s">
        <v>1573</v>
      </c>
      <c r="C378" s="207">
        <v>333242</v>
      </c>
      <c r="D378" s="207" t="s">
        <v>1573</v>
      </c>
    </row>
    <row r="379" spans="1:6" ht="100" x14ac:dyDescent="0.35">
      <c r="A379" s="207">
        <v>333243</v>
      </c>
      <c r="B379" s="207" t="s">
        <v>1574</v>
      </c>
      <c r="C379" s="207">
        <v>333243</v>
      </c>
      <c r="D379" s="207" t="s">
        <v>1574</v>
      </c>
    </row>
    <row r="380" spans="1:6" ht="75" x14ac:dyDescent="0.35">
      <c r="A380" s="207">
        <v>333244</v>
      </c>
      <c r="B380" s="207" t="s">
        <v>1575</v>
      </c>
      <c r="C380" s="208">
        <v>333248</v>
      </c>
      <c r="D380" s="207" t="s">
        <v>1576</v>
      </c>
    </row>
    <row r="381" spans="1:6" ht="75" x14ac:dyDescent="0.35">
      <c r="A381" s="207">
        <v>333249</v>
      </c>
      <c r="B381" s="207" t="s">
        <v>1577</v>
      </c>
      <c r="C381" s="208">
        <v>333248</v>
      </c>
      <c r="D381" s="207" t="s">
        <v>1576</v>
      </c>
    </row>
    <row r="382" spans="1:6" ht="100" x14ac:dyDescent="0.35">
      <c r="A382" s="149">
        <v>333314</v>
      </c>
      <c r="B382" s="149" t="s">
        <v>1578</v>
      </c>
      <c r="C382" s="152">
        <v>333310</v>
      </c>
      <c r="D382" s="149" t="s">
        <v>1579</v>
      </c>
    </row>
    <row r="383" spans="1:6" ht="100" x14ac:dyDescent="0.35">
      <c r="A383" s="209">
        <v>333316</v>
      </c>
      <c r="B383" s="209" t="s">
        <v>1580</v>
      </c>
      <c r="C383" s="210">
        <v>333310</v>
      </c>
      <c r="D383" s="209" t="s">
        <v>1579</v>
      </c>
    </row>
    <row r="384" spans="1:6" ht="100" x14ac:dyDescent="0.35">
      <c r="A384" s="207">
        <v>333318</v>
      </c>
      <c r="B384" s="207" t="s">
        <v>1581</v>
      </c>
      <c r="C384" s="208">
        <v>333310</v>
      </c>
      <c r="D384" s="207" t="s">
        <v>1579</v>
      </c>
    </row>
    <row r="385" spans="1:7" ht="162.5" x14ac:dyDescent="0.35">
      <c r="A385" s="211">
        <v>333413</v>
      </c>
      <c r="B385" s="211" t="s">
        <v>1582</v>
      </c>
      <c r="C385" s="211">
        <v>333413</v>
      </c>
      <c r="D385" s="211" t="s">
        <v>1582</v>
      </c>
    </row>
    <row r="386" spans="1:7" ht="112.5" x14ac:dyDescent="0.35">
      <c r="A386" s="149">
        <v>333414</v>
      </c>
      <c r="B386" s="149" t="s">
        <v>1583</v>
      </c>
      <c r="C386" s="149">
        <v>333414</v>
      </c>
      <c r="D386" s="149" t="s">
        <v>1583</v>
      </c>
    </row>
    <row r="387" spans="1:7" ht="212.5" x14ac:dyDescent="0.35">
      <c r="A387" s="149">
        <v>333415</v>
      </c>
      <c r="B387" s="149" t="s">
        <v>1584</v>
      </c>
      <c r="C387" s="149">
        <v>333415</v>
      </c>
      <c r="D387" s="149" t="s">
        <v>1584</v>
      </c>
    </row>
    <row r="388" spans="1:7" ht="50" x14ac:dyDescent="0.35">
      <c r="A388" s="149">
        <v>333511</v>
      </c>
      <c r="B388" s="149" t="s">
        <v>1585</v>
      </c>
      <c r="C388" s="149">
        <v>333511</v>
      </c>
      <c r="D388" s="149" t="s">
        <v>1585</v>
      </c>
    </row>
    <row r="389" spans="1:7" ht="100" x14ac:dyDescent="0.35">
      <c r="A389" s="149">
        <v>333514</v>
      </c>
      <c r="B389" s="149" t="s">
        <v>1586</v>
      </c>
      <c r="C389" s="149">
        <v>333514</v>
      </c>
      <c r="D389" s="149" t="s">
        <v>1586</v>
      </c>
    </row>
    <row r="390" spans="1:7" ht="100" x14ac:dyDescent="0.35">
      <c r="A390" s="149">
        <v>333515</v>
      </c>
      <c r="B390" s="149" t="s">
        <v>1587</v>
      </c>
      <c r="C390" s="149">
        <v>333515</v>
      </c>
      <c r="D390" s="149" t="s">
        <v>1587</v>
      </c>
      <c r="E390" s="150"/>
    </row>
    <row r="391" spans="1:7" ht="50" x14ac:dyDescent="0.35">
      <c r="A391" s="212">
        <v>333517</v>
      </c>
      <c r="B391" s="212" t="s">
        <v>1588</v>
      </c>
      <c r="C391" s="212">
        <v>333517</v>
      </c>
      <c r="D391" s="212" t="s">
        <v>1588</v>
      </c>
      <c r="E391" s="213"/>
    </row>
    <row r="392" spans="1:7" ht="112.5" x14ac:dyDescent="0.35">
      <c r="A392" s="214">
        <v>333519</v>
      </c>
      <c r="B392" s="214" t="s">
        <v>1589</v>
      </c>
      <c r="C392" s="214">
        <v>333519</v>
      </c>
      <c r="D392" s="214" t="s">
        <v>1589</v>
      </c>
      <c r="E392" s="215"/>
    </row>
    <row r="393" spans="1:7" ht="100" x14ac:dyDescent="0.35">
      <c r="A393" s="149">
        <v>333611</v>
      </c>
      <c r="B393" s="149" t="s">
        <v>1590</v>
      </c>
      <c r="C393" s="149">
        <v>333611</v>
      </c>
      <c r="D393" s="149" t="s">
        <v>1590</v>
      </c>
      <c r="E393" s="150"/>
    </row>
    <row r="394" spans="1:7" ht="125" x14ac:dyDescent="0.35">
      <c r="A394" s="149">
        <v>333612</v>
      </c>
      <c r="B394" s="149" t="s">
        <v>1591</v>
      </c>
      <c r="C394" s="149">
        <v>333612</v>
      </c>
      <c r="D394" s="149" t="s">
        <v>1591</v>
      </c>
      <c r="E394" s="150"/>
    </row>
    <row r="395" spans="1:7" ht="100" x14ac:dyDescent="0.35">
      <c r="A395" s="149">
        <v>333613</v>
      </c>
      <c r="B395" s="149" t="s">
        <v>1592</v>
      </c>
      <c r="C395" s="149">
        <v>333613</v>
      </c>
      <c r="D395" s="149" t="s">
        <v>1592</v>
      </c>
      <c r="E395" s="150"/>
    </row>
    <row r="396" spans="1:7" ht="75" x14ac:dyDescent="0.35">
      <c r="A396" s="149">
        <v>333618</v>
      </c>
      <c r="B396" s="149" t="s">
        <v>1593</v>
      </c>
      <c r="C396" s="149">
        <v>333618</v>
      </c>
      <c r="D396" s="149" t="s">
        <v>1593</v>
      </c>
      <c r="E396" s="150"/>
    </row>
    <row r="397" spans="1:7" ht="75" x14ac:dyDescent="0.35">
      <c r="A397" s="149">
        <v>333912</v>
      </c>
      <c r="B397" s="149" t="s">
        <v>1594</v>
      </c>
      <c r="C397" s="149">
        <v>333912</v>
      </c>
      <c r="D397" s="149" t="s">
        <v>1594</v>
      </c>
      <c r="E397" s="150"/>
    </row>
    <row r="398" spans="1:7" ht="125" x14ac:dyDescent="0.35">
      <c r="A398" s="149">
        <v>333914</v>
      </c>
      <c r="B398" s="149" t="s">
        <v>1595</v>
      </c>
      <c r="C398" s="149">
        <v>333914</v>
      </c>
      <c r="D398" s="149" t="s">
        <v>1595</v>
      </c>
      <c r="E398" s="150"/>
    </row>
    <row r="399" spans="1:7" ht="75" x14ac:dyDescent="0.35">
      <c r="A399" s="149">
        <v>333921</v>
      </c>
      <c r="B399" s="149" t="s">
        <v>1596</v>
      </c>
      <c r="C399" s="149">
        <v>333921</v>
      </c>
      <c r="D399" s="149" t="s">
        <v>1596</v>
      </c>
      <c r="E399" s="150"/>
      <c r="G399" s="151" t="s">
        <v>17</v>
      </c>
    </row>
    <row r="400" spans="1:7" ht="100" x14ac:dyDescent="0.35">
      <c r="A400" s="149">
        <v>333922</v>
      </c>
      <c r="B400" s="149" t="s">
        <v>1597</v>
      </c>
      <c r="C400" s="149">
        <v>333922</v>
      </c>
      <c r="D400" s="149" t="s">
        <v>1597</v>
      </c>
      <c r="E400" s="150"/>
      <c r="G400" s="17" t="s">
        <v>17</v>
      </c>
    </row>
    <row r="401" spans="1:8" ht="125" x14ac:dyDescent="0.35">
      <c r="A401" s="149">
        <v>333923</v>
      </c>
      <c r="B401" s="149" t="s">
        <v>1598</v>
      </c>
      <c r="C401" s="149">
        <v>333923</v>
      </c>
      <c r="D401" s="149" t="s">
        <v>1598</v>
      </c>
      <c r="E401" s="150"/>
    </row>
    <row r="402" spans="1:8" ht="125" x14ac:dyDescent="0.35">
      <c r="A402" s="149">
        <v>333924</v>
      </c>
      <c r="B402" s="149" t="s">
        <v>1599</v>
      </c>
      <c r="C402" s="149">
        <v>333924</v>
      </c>
      <c r="D402" s="149" t="s">
        <v>1599</v>
      </c>
      <c r="E402" s="150"/>
    </row>
    <row r="403" spans="1:8" ht="62.5" x14ac:dyDescent="0.35">
      <c r="A403" s="149">
        <v>333991</v>
      </c>
      <c r="B403" s="149" t="s">
        <v>1600</v>
      </c>
      <c r="C403" s="149">
        <v>333991</v>
      </c>
      <c r="D403" s="149" t="s">
        <v>1600</v>
      </c>
      <c r="E403" s="150"/>
    </row>
    <row r="404" spans="1:8" ht="100" x14ac:dyDescent="0.35">
      <c r="A404" s="149">
        <v>333992</v>
      </c>
      <c r="B404" s="149" t="s">
        <v>1601</v>
      </c>
      <c r="C404" s="149">
        <v>333992</v>
      </c>
      <c r="D404" s="149" t="s">
        <v>1601</v>
      </c>
      <c r="E404" s="150"/>
    </row>
    <row r="405" spans="1:8" ht="75" x14ac:dyDescent="0.35">
      <c r="A405" s="149">
        <v>333993</v>
      </c>
      <c r="B405" s="149" t="s">
        <v>1602</v>
      </c>
      <c r="C405" s="149">
        <v>333993</v>
      </c>
      <c r="D405" s="149" t="s">
        <v>1602</v>
      </c>
      <c r="E405" s="150"/>
    </row>
    <row r="406" spans="1:8" ht="87.5" x14ac:dyDescent="0.35">
      <c r="A406" s="149">
        <v>333994</v>
      </c>
      <c r="B406" s="149" t="s">
        <v>1603</v>
      </c>
      <c r="C406" s="149">
        <v>333994</v>
      </c>
      <c r="D406" s="149" t="s">
        <v>1603</v>
      </c>
      <c r="E406" s="150"/>
    </row>
    <row r="407" spans="1:8" ht="87.5" x14ac:dyDescent="0.35">
      <c r="A407" s="149">
        <v>333995</v>
      </c>
      <c r="B407" s="149" t="s">
        <v>1604</v>
      </c>
      <c r="C407" s="149">
        <v>333995</v>
      </c>
      <c r="D407" s="149" t="s">
        <v>1604</v>
      </c>
      <c r="E407" s="150"/>
    </row>
    <row r="408" spans="1:8" ht="87.5" x14ac:dyDescent="0.35">
      <c r="A408" s="149">
        <v>333996</v>
      </c>
      <c r="B408" s="149" t="s">
        <v>1605</v>
      </c>
      <c r="C408" s="149">
        <v>333996</v>
      </c>
      <c r="D408" s="149" t="s">
        <v>1605</v>
      </c>
      <c r="E408" s="150"/>
    </row>
    <row r="409" spans="1:8" ht="112.5" x14ac:dyDescent="0.35">
      <c r="A409" s="149">
        <v>333997</v>
      </c>
      <c r="B409" s="149" t="s">
        <v>1606</v>
      </c>
      <c r="C409" s="152">
        <v>333998</v>
      </c>
      <c r="D409" s="149" t="s">
        <v>1607</v>
      </c>
      <c r="E409" s="153"/>
    </row>
    <row r="410" spans="1:8" ht="112.5" x14ac:dyDescent="0.35">
      <c r="A410" s="149">
        <v>333999</v>
      </c>
      <c r="B410" s="149" t="s">
        <v>1607</v>
      </c>
      <c r="C410" s="152">
        <v>333998</v>
      </c>
      <c r="D410" s="149" t="s">
        <v>1607</v>
      </c>
      <c r="E410" s="153"/>
      <c r="H410" s="151" t="s">
        <v>17</v>
      </c>
    </row>
    <row r="411" spans="1:8" ht="75" x14ac:dyDescent="0.35">
      <c r="A411" s="149">
        <v>334111</v>
      </c>
      <c r="B411" s="149" t="s">
        <v>1608</v>
      </c>
      <c r="C411" s="149">
        <v>334111</v>
      </c>
      <c r="D411" s="149" t="s">
        <v>1608</v>
      </c>
      <c r="E411" s="150"/>
    </row>
    <row r="412" spans="1:8" ht="62.5" x14ac:dyDescent="0.35">
      <c r="A412" s="149">
        <v>334112</v>
      </c>
      <c r="B412" s="149" t="s">
        <v>1609</v>
      </c>
      <c r="C412" s="149">
        <v>334112</v>
      </c>
      <c r="D412" s="149" t="s">
        <v>1609</v>
      </c>
      <c r="E412" s="150"/>
    </row>
    <row r="413" spans="1:8" ht="150" x14ac:dyDescent="0.35">
      <c r="A413" s="216">
        <v>334118</v>
      </c>
      <c r="B413" s="216" t="s">
        <v>1610</v>
      </c>
      <c r="C413" s="216">
        <v>334118</v>
      </c>
      <c r="D413" s="216" t="s">
        <v>1610</v>
      </c>
      <c r="E413" s="217"/>
    </row>
    <row r="414" spans="1:8" ht="75" x14ac:dyDescent="0.35">
      <c r="A414" s="149">
        <v>334210</v>
      </c>
      <c r="B414" s="149" t="s">
        <v>1611</v>
      </c>
      <c r="C414" s="149">
        <v>334210</v>
      </c>
      <c r="D414" s="149" t="s">
        <v>1611</v>
      </c>
      <c r="E414" s="150"/>
    </row>
    <row r="415" spans="1:8" ht="162.5" x14ac:dyDescent="0.35">
      <c r="A415" s="149">
        <v>334220</v>
      </c>
      <c r="B415" s="149" t="s">
        <v>1612</v>
      </c>
      <c r="C415" s="149">
        <v>334220</v>
      </c>
      <c r="D415" s="149" t="s">
        <v>1612</v>
      </c>
      <c r="E415" s="150"/>
    </row>
    <row r="416" spans="1:8" ht="87.5" x14ac:dyDescent="0.35">
      <c r="A416" s="149">
        <v>334290</v>
      </c>
      <c r="B416" s="149" t="s">
        <v>1613</v>
      </c>
      <c r="C416" s="149">
        <v>334290</v>
      </c>
      <c r="D416" s="149" t="s">
        <v>1613</v>
      </c>
      <c r="E416" s="150"/>
    </row>
    <row r="417" spans="1:6" ht="87.5" x14ac:dyDescent="0.35">
      <c r="A417" s="149">
        <v>334310</v>
      </c>
      <c r="B417" s="149" t="s">
        <v>1614</v>
      </c>
      <c r="C417" s="149">
        <v>334310</v>
      </c>
      <c r="D417" s="149" t="s">
        <v>1614</v>
      </c>
      <c r="E417" s="150"/>
    </row>
    <row r="418" spans="1:6" ht="75" x14ac:dyDescent="0.35">
      <c r="A418" s="149">
        <v>334412</v>
      </c>
      <c r="B418" s="149" t="s">
        <v>1615</v>
      </c>
      <c r="C418" s="149">
        <v>334412</v>
      </c>
      <c r="D418" s="149" t="s">
        <v>1615</v>
      </c>
      <c r="E418" s="150"/>
    </row>
    <row r="419" spans="1:6" ht="87.5" x14ac:dyDescent="0.35">
      <c r="A419" s="149">
        <v>334413</v>
      </c>
      <c r="B419" s="149" t="s">
        <v>1616</v>
      </c>
      <c r="C419" s="149">
        <v>334413</v>
      </c>
      <c r="D419" s="149" t="s">
        <v>1616</v>
      </c>
      <c r="E419" s="150"/>
    </row>
    <row r="420" spans="1:6" ht="125" x14ac:dyDescent="0.35">
      <c r="A420" s="218">
        <v>334416</v>
      </c>
      <c r="B420" s="218" t="s">
        <v>1617</v>
      </c>
      <c r="C420" s="218">
        <v>334416</v>
      </c>
      <c r="D420" s="218" t="s">
        <v>1617</v>
      </c>
      <c r="E420" s="219"/>
    </row>
    <row r="421" spans="1:6" ht="75" x14ac:dyDescent="0.35">
      <c r="A421" s="149">
        <v>334417</v>
      </c>
      <c r="B421" s="149" t="s">
        <v>1618</v>
      </c>
      <c r="C421" s="149">
        <v>334417</v>
      </c>
      <c r="D421" s="149" t="s">
        <v>1618</v>
      </c>
      <c r="E421" s="150"/>
    </row>
    <row r="422" spans="1:6" ht="125" x14ac:dyDescent="0.35">
      <c r="A422" s="149">
        <v>334418</v>
      </c>
      <c r="B422" s="149" t="s">
        <v>1619</v>
      </c>
      <c r="C422" s="149">
        <v>334418</v>
      </c>
      <c r="D422" s="149" t="s">
        <v>1619</v>
      </c>
      <c r="E422" s="150"/>
    </row>
    <row r="423" spans="1:6" ht="87.5" x14ac:dyDescent="0.35">
      <c r="A423" s="220">
        <v>334419</v>
      </c>
      <c r="B423" s="220" t="s">
        <v>1620</v>
      </c>
      <c r="C423" s="220">
        <v>334419</v>
      </c>
      <c r="D423" s="220" t="s">
        <v>1620</v>
      </c>
      <c r="E423" s="221"/>
    </row>
    <row r="424" spans="1:6" ht="112.5" x14ac:dyDescent="0.35">
      <c r="A424" s="149">
        <v>334510</v>
      </c>
      <c r="B424" s="149" t="s">
        <v>1621</v>
      </c>
      <c r="C424" s="149">
        <v>334510</v>
      </c>
      <c r="D424" s="149" t="s">
        <v>1621</v>
      </c>
      <c r="E424" s="150"/>
    </row>
    <row r="425" spans="1:6" ht="200" x14ac:dyDescent="0.35">
      <c r="A425" s="149">
        <v>334511</v>
      </c>
      <c r="B425" s="149" t="s">
        <v>1622</v>
      </c>
      <c r="C425" s="149">
        <v>334511</v>
      </c>
      <c r="D425" s="149" t="s">
        <v>1622</v>
      </c>
      <c r="E425" s="150"/>
    </row>
    <row r="426" spans="1:6" ht="162.5" x14ac:dyDescent="0.35">
      <c r="A426" s="149">
        <v>334512</v>
      </c>
      <c r="B426" s="149" t="s">
        <v>1623</v>
      </c>
      <c r="C426" s="149">
        <v>334512</v>
      </c>
      <c r="D426" s="149" t="s">
        <v>1623</v>
      </c>
      <c r="E426" s="150"/>
    </row>
    <row r="427" spans="1:6" ht="187.5" x14ac:dyDescent="0.35">
      <c r="A427" s="149">
        <v>334513</v>
      </c>
      <c r="B427" s="149" t="s">
        <v>1624</v>
      </c>
      <c r="C427" s="149">
        <v>334513</v>
      </c>
      <c r="D427" s="149" t="s">
        <v>1624</v>
      </c>
      <c r="E427" s="150"/>
      <c r="F427" s="151" t="s">
        <v>17</v>
      </c>
    </row>
    <row r="428" spans="1:6" ht="100" x14ac:dyDescent="0.35">
      <c r="A428" s="149">
        <v>334514</v>
      </c>
      <c r="B428" s="149" t="s">
        <v>1625</v>
      </c>
      <c r="C428" s="149">
        <v>334514</v>
      </c>
      <c r="D428" s="149" t="s">
        <v>1625</v>
      </c>
      <c r="E428" s="150"/>
    </row>
    <row r="429" spans="1:6" ht="137.5" x14ac:dyDescent="0.35">
      <c r="A429" s="149">
        <v>334515</v>
      </c>
      <c r="B429" s="149" t="s">
        <v>1626</v>
      </c>
      <c r="C429" s="149">
        <v>334515</v>
      </c>
      <c r="D429" s="149" t="s">
        <v>1626</v>
      </c>
      <c r="E429" s="150"/>
    </row>
    <row r="430" spans="1:6" ht="100" x14ac:dyDescent="0.35">
      <c r="A430" s="149">
        <v>334516</v>
      </c>
      <c r="B430" s="149" t="s">
        <v>1627</v>
      </c>
      <c r="C430" s="149">
        <v>334516</v>
      </c>
      <c r="D430" s="149" t="s">
        <v>1627</v>
      </c>
      <c r="E430" s="150"/>
    </row>
    <row r="431" spans="1:6" ht="75" x14ac:dyDescent="0.35">
      <c r="A431" s="149">
        <v>334517</v>
      </c>
      <c r="B431" s="149" t="s">
        <v>1628</v>
      </c>
      <c r="C431" s="149">
        <v>334517</v>
      </c>
      <c r="D431" s="149" t="s">
        <v>1628</v>
      </c>
      <c r="E431" s="150"/>
    </row>
    <row r="432" spans="1:6" ht="87.5" x14ac:dyDescent="0.35">
      <c r="A432" s="222">
        <v>334519</v>
      </c>
      <c r="B432" s="222" t="s">
        <v>1629</v>
      </c>
      <c r="C432" s="222">
        <v>334519</v>
      </c>
      <c r="D432" s="222" t="s">
        <v>1629</v>
      </c>
      <c r="E432" s="223"/>
    </row>
    <row r="433" spans="1:10" ht="100" x14ac:dyDescent="0.35">
      <c r="A433" s="149">
        <v>334613</v>
      </c>
      <c r="B433" s="149" t="s">
        <v>1630</v>
      </c>
      <c r="C433" s="152">
        <v>334610</v>
      </c>
      <c r="D433" s="149" t="s">
        <v>1631</v>
      </c>
      <c r="E433" s="153"/>
    </row>
    <row r="434" spans="1:10" ht="100" x14ac:dyDescent="0.35">
      <c r="A434" s="222">
        <v>334614</v>
      </c>
      <c r="B434" s="222" t="s">
        <v>1632</v>
      </c>
      <c r="C434" s="224">
        <v>334610</v>
      </c>
      <c r="D434" s="222" t="s">
        <v>1631</v>
      </c>
      <c r="E434" s="225"/>
    </row>
    <row r="435" spans="1:10" ht="87.5" x14ac:dyDescent="0.35">
      <c r="A435" s="149">
        <v>335121</v>
      </c>
      <c r="B435" s="149" t="s">
        <v>1633</v>
      </c>
      <c r="C435" s="149">
        <v>335131</v>
      </c>
      <c r="D435" s="149" t="s">
        <v>1633</v>
      </c>
      <c r="E435" s="150"/>
    </row>
    <row r="436" spans="1:10" ht="137.5" x14ac:dyDescent="0.35">
      <c r="A436" s="149">
        <v>335122</v>
      </c>
      <c r="B436" s="149" t="s">
        <v>1634</v>
      </c>
      <c r="C436" s="149">
        <v>335132</v>
      </c>
      <c r="D436" s="149" t="s">
        <v>1634</v>
      </c>
      <c r="E436" s="150"/>
    </row>
    <row r="437" spans="1:10" ht="112.5" x14ac:dyDescent="0.35">
      <c r="A437" s="149">
        <v>335110</v>
      </c>
      <c r="B437" s="149" t="s">
        <v>1635</v>
      </c>
      <c r="C437" s="152">
        <v>335139</v>
      </c>
      <c r="D437" s="149" t="s">
        <v>1636</v>
      </c>
      <c r="E437" s="153"/>
    </row>
    <row r="438" spans="1:10" ht="112.5" x14ac:dyDescent="0.35">
      <c r="A438" s="149">
        <v>335129</v>
      </c>
      <c r="B438" s="149" t="s">
        <v>1637</v>
      </c>
      <c r="C438" s="152">
        <v>335139</v>
      </c>
      <c r="D438" s="149" t="s">
        <v>1636</v>
      </c>
      <c r="E438" s="153"/>
    </row>
    <row r="439" spans="1:10" ht="75" x14ac:dyDescent="0.35">
      <c r="A439" s="226">
        <v>335210</v>
      </c>
      <c r="B439" s="226" t="s">
        <v>1638</v>
      </c>
      <c r="C439" s="226">
        <v>335210</v>
      </c>
      <c r="D439" s="226" t="s">
        <v>1638</v>
      </c>
      <c r="E439" s="227"/>
    </row>
    <row r="440" spans="1:10" ht="87.5" x14ac:dyDescent="0.35">
      <c r="A440" s="149">
        <v>335220</v>
      </c>
      <c r="B440" s="149" t="s">
        <v>1639</v>
      </c>
      <c r="C440" s="149">
        <v>335220</v>
      </c>
      <c r="D440" s="149" t="s">
        <v>1639</v>
      </c>
      <c r="E440" s="150"/>
      <c r="F440" s="151" t="s">
        <v>17</v>
      </c>
    </row>
    <row r="441" spans="1:10" ht="100" x14ac:dyDescent="0.35">
      <c r="A441" s="149">
        <v>335311</v>
      </c>
      <c r="B441" s="149" t="s">
        <v>1640</v>
      </c>
      <c r="C441" s="149">
        <v>335311</v>
      </c>
      <c r="D441" s="149" t="s">
        <v>1640</v>
      </c>
      <c r="E441" s="150"/>
      <c r="J441" s="17" t="s">
        <v>17</v>
      </c>
    </row>
    <row r="442" spans="1:10" ht="75" x14ac:dyDescent="0.35">
      <c r="A442" s="149">
        <v>335312</v>
      </c>
      <c r="B442" s="149" t="s">
        <v>1641</v>
      </c>
      <c r="C442" s="149">
        <v>335312</v>
      </c>
      <c r="D442" s="149" t="s">
        <v>1641</v>
      </c>
      <c r="E442" s="150"/>
    </row>
    <row r="443" spans="1:10" ht="100" x14ac:dyDescent="0.35">
      <c r="A443" s="149">
        <v>335313</v>
      </c>
      <c r="B443" s="149" t="s">
        <v>1642</v>
      </c>
      <c r="C443" s="149">
        <v>335313</v>
      </c>
      <c r="D443" s="149" t="s">
        <v>1642</v>
      </c>
      <c r="E443" s="150"/>
    </row>
    <row r="444" spans="1:10" ht="75" x14ac:dyDescent="0.35">
      <c r="A444" s="149">
        <v>335314</v>
      </c>
      <c r="B444" s="149" t="s">
        <v>1643</v>
      </c>
      <c r="C444" s="149">
        <v>335314</v>
      </c>
      <c r="D444" s="149" t="s">
        <v>1643</v>
      </c>
      <c r="E444" s="150"/>
    </row>
    <row r="445" spans="1:10" ht="37.5" x14ac:dyDescent="0.35">
      <c r="A445" s="149">
        <v>335911</v>
      </c>
      <c r="B445" s="149" t="s">
        <v>1644</v>
      </c>
      <c r="C445" s="152">
        <v>335910</v>
      </c>
      <c r="D445" s="149" t="s">
        <v>1645</v>
      </c>
      <c r="E445" s="153"/>
    </row>
    <row r="446" spans="1:10" ht="37.5" x14ac:dyDescent="0.35">
      <c r="A446" s="149">
        <v>335912</v>
      </c>
      <c r="B446" s="149" t="s">
        <v>1646</v>
      </c>
      <c r="C446" s="152">
        <v>335910</v>
      </c>
      <c r="D446" s="149" t="s">
        <v>1645</v>
      </c>
      <c r="E446" s="153"/>
    </row>
    <row r="447" spans="1:10" ht="62.5" x14ac:dyDescent="0.35">
      <c r="A447" s="149">
        <v>335921</v>
      </c>
      <c r="B447" s="149" t="s">
        <v>1647</v>
      </c>
      <c r="C447" s="149">
        <v>335921</v>
      </c>
      <c r="D447" s="149" t="s">
        <v>1647</v>
      </c>
      <c r="E447" s="150"/>
    </row>
    <row r="448" spans="1:10" ht="100" x14ac:dyDescent="0.35">
      <c r="A448" s="149">
        <v>335929</v>
      </c>
      <c r="B448" s="149" t="s">
        <v>1648</v>
      </c>
      <c r="C448" s="149">
        <v>335929</v>
      </c>
      <c r="D448" s="149" t="s">
        <v>1648</v>
      </c>
      <c r="E448" s="150"/>
    </row>
    <row r="449" spans="1:7" ht="75" x14ac:dyDescent="0.35">
      <c r="A449" s="149">
        <v>335931</v>
      </c>
      <c r="B449" s="149" t="s">
        <v>1649</v>
      </c>
      <c r="C449" s="149">
        <v>335931</v>
      </c>
      <c r="D449" s="149" t="s">
        <v>1649</v>
      </c>
      <c r="E449" s="150"/>
    </row>
    <row r="450" spans="1:7" ht="87.5" x14ac:dyDescent="0.35">
      <c r="A450" s="149">
        <v>335932</v>
      </c>
      <c r="B450" s="149" t="s">
        <v>1650</v>
      </c>
      <c r="C450" s="149">
        <v>335932</v>
      </c>
      <c r="D450" s="149" t="s">
        <v>1650</v>
      </c>
      <c r="E450" s="150"/>
    </row>
    <row r="451" spans="1:7" ht="75" x14ac:dyDescent="0.35">
      <c r="A451" s="149">
        <v>335991</v>
      </c>
      <c r="B451" s="149" t="s">
        <v>1651</v>
      </c>
      <c r="C451" s="149">
        <v>335991</v>
      </c>
      <c r="D451" s="149" t="s">
        <v>1651</v>
      </c>
      <c r="E451" s="150"/>
    </row>
    <row r="452" spans="1:7" ht="125" x14ac:dyDescent="0.35">
      <c r="A452" s="149">
        <v>335999</v>
      </c>
      <c r="B452" s="149" t="s">
        <v>1652</v>
      </c>
      <c r="C452" s="149">
        <v>335999</v>
      </c>
      <c r="D452" s="149" t="s">
        <v>1652</v>
      </c>
      <c r="E452" s="150"/>
    </row>
    <row r="453" spans="1:7" ht="100" x14ac:dyDescent="0.35">
      <c r="A453" s="149">
        <v>336111</v>
      </c>
      <c r="B453" s="149" t="s">
        <v>1653</v>
      </c>
      <c r="C453" s="152">
        <v>336110</v>
      </c>
      <c r="D453" s="149" t="s">
        <v>1654</v>
      </c>
      <c r="E453" s="153"/>
    </row>
    <row r="454" spans="1:7" ht="100" x14ac:dyDescent="0.35">
      <c r="A454" s="149">
        <v>336112</v>
      </c>
      <c r="B454" s="149" t="s">
        <v>1655</v>
      </c>
      <c r="C454" s="152">
        <v>336110</v>
      </c>
      <c r="D454" s="149" t="s">
        <v>1654</v>
      </c>
      <c r="E454" s="153"/>
    </row>
    <row r="455" spans="1:7" ht="62.5" x14ac:dyDescent="0.35">
      <c r="A455" s="149">
        <v>336120</v>
      </c>
      <c r="B455" s="149" t="s">
        <v>1656</v>
      </c>
      <c r="C455" s="149">
        <v>336120</v>
      </c>
      <c r="D455" s="149" t="s">
        <v>1656</v>
      </c>
      <c r="E455" s="150"/>
    </row>
    <row r="456" spans="1:7" ht="62.5" x14ac:dyDescent="0.35">
      <c r="A456" s="149">
        <v>336211</v>
      </c>
      <c r="B456" s="149" t="s">
        <v>1657</v>
      </c>
      <c r="C456" s="149">
        <v>336211</v>
      </c>
      <c r="D456" s="149" t="s">
        <v>1657</v>
      </c>
      <c r="E456" s="150"/>
    </row>
    <row r="457" spans="1:7" ht="50" x14ac:dyDescent="0.35">
      <c r="A457" s="149">
        <v>336212</v>
      </c>
      <c r="B457" s="149" t="s">
        <v>1658</v>
      </c>
      <c r="C457" s="149">
        <v>336212</v>
      </c>
      <c r="D457" s="149" t="s">
        <v>1658</v>
      </c>
      <c r="E457" s="150"/>
      <c r="G457" s="151" t="s">
        <v>17</v>
      </c>
    </row>
    <row r="458" spans="1:7" ht="50" x14ac:dyDescent="0.35">
      <c r="A458" s="149">
        <v>336213</v>
      </c>
      <c r="B458" s="149" t="s">
        <v>1659</v>
      </c>
      <c r="C458" s="149">
        <v>336213</v>
      </c>
      <c r="D458" s="149" t="s">
        <v>1659</v>
      </c>
      <c r="E458" s="150"/>
    </row>
    <row r="459" spans="1:7" ht="75" x14ac:dyDescent="0.35">
      <c r="A459" s="149">
        <v>336214</v>
      </c>
      <c r="B459" s="149" t="s">
        <v>1660</v>
      </c>
      <c r="C459" s="149">
        <v>336214</v>
      </c>
      <c r="D459" s="149" t="s">
        <v>1660</v>
      </c>
      <c r="E459" s="150"/>
    </row>
    <row r="460" spans="1:7" ht="112.5" x14ac:dyDescent="0.35">
      <c r="A460" s="228">
        <v>336310</v>
      </c>
      <c r="B460" s="228" t="s">
        <v>1661</v>
      </c>
      <c r="C460" s="228">
        <v>336310</v>
      </c>
      <c r="D460" s="228" t="s">
        <v>1661</v>
      </c>
      <c r="E460" s="229"/>
    </row>
    <row r="461" spans="1:7" ht="125" x14ac:dyDescent="0.35">
      <c r="A461" s="228">
        <v>336320</v>
      </c>
      <c r="B461" s="228" t="s">
        <v>1662</v>
      </c>
      <c r="C461" s="228">
        <v>336320</v>
      </c>
      <c r="D461" s="228" t="s">
        <v>1662</v>
      </c>
      <c r="E461" s="229"/>
    </row>
    <row r="462" spans="1:7" ht="150" x14ac:dyDescent="0.35">
      <c r="A462" s="149">
        <v>336330</v>
      </c>
      <c r="B462" s="149" t="s">
        <v>1663</v>
      </c>
      <c r="C462" s="149">
        <v>336330</v>
      </c>
      <c r="D462" s="149" t="s">
        <v>1663</v>
      </c>
      <c r="E462" s="150"/>
    </row>
    <row r="463" spans="1:7" ht="75" x14ac:dyDescent="0.35">
      <c r="A463" s="149">
        <v>336340</v>
      </c>
      <c r="B463" s="149" t="s">
        <v>1664</v>
      </c>
      <c r="C463" s="149">
        <v>336340</v>
      </c>
      <c r="D463" s="149" t="s">
        <v>1664</v>
      </c>
      <c r="E463" s="150"/>
    </row>
    <row r="464" spans="1:7" ht="112.5" x14ac:dyDescent="0.35">
      <c r="A464" s="149">
        <v>336350</v>
      </c>
      <c r="B464" s="149" t="s">
        <v>1665</v>
      </c>
      <c r="C464" s="149">
        <v>336350</v>
      </c>
      <c r="D464" s="149" t="s">
        <v>1665</v>
      </c>
      <c r="E464" s="150"/>
    </row>
    <row r="465" spans="1:7" ht="100" x14ac:dyDescent="0.35">
      <c r="A465" s="149">
        <v>336360</v>
      </c>
      <c r="B465" s="149" t="s">
        <v>1666</v>
      </c>
      <c r="C465" s="149">
        <v>336360</v>
      </c>
      <c r="D465" s="149" t="s">
        <v>1666</v>
      </c>
      <c r="E465" s="150"/>
    </row>
    <row r="466" spans="1:7" ht="50" x14ac:dyDescent="0.35">
      <c r="A466" s="149">
        <v>336370</v>
      </c>
      <c r="B466" s="149" t="s">
        <v>1667</v>
      </c>
      <c r="C466" s="149">
        <v>336370</v>
      </c>
      <c r="D466" s="149" t="s">
        <v>1667</v>
      </c>
      <c r="E466" s="150"/>
    </row>
    <row r="467" spans="1:7" ht="75" x14ac:dyDescent="0.35">
      <c r="A467" s="230">
        <v>336390</v>
      </c>
      <c r="B467" s="230" t="s">
        <v>1668</v>
      </c>
      <c r="C467" s="230">
        <v>336390</v>
      </c>
      <c r="D467" s="230" t="s">
        <v>1668</v>
      </c>
      <c r="E467" s="231"/>
    </row>
    <row r="468" spans="1:7" ht="37.5" x14ac:dyDescent="0.35">
      <c r="A468" s="149">
        <v>336411</v>
      </c>
      <c r="B468" s="149" t="s">
        <v>1669</v>
      </c>
      <c r="C468" s="149">
        <v>336411</v>
      </c>
      <c r="D468" s="149" t="s">
        <v>1669</v>
      </c>
      <c r="E468" s="150"/>
    </row>
    <row r="469" spans="1:7" ht="87.5" x14ac:dyDescent="0.35">
      <c r="A469" s="149">
        <v>336412</v>
      </c>
      <c r="B469" s="149" t="s">
        <v>1670</v>
      </c>
      <c r="C469" s="149">
        <v>336412</v>
      </c>
      <c r="D469" s="149" t="s">
        <v>1670</v>
      </c>
      <c r="E469" s="150"/>
    </row>
    <row r="470" spans="1:7" ht="112.5" x14ac:dyDescent="0.35">
      <c r="A470" s="149">
        <v>336413</v>
      </c>
      <c r="B470" s="149" t="s">
        <v>1671</v>
      </c>
      <c r="C470" s="149">
        <v>336413</v>
      </c>
      <c r="D470" s="149" t="s">
        <v>1671</v>
      </c>
      <c r="E470" s="150"/>
    </row>
    <row r="471" spans="1:7" ht="87.5" x14ac:dyDescent="0.35">
      <c r="A471" s="149">
        <v>336414</v>
      </c>
      <c r="B471" s="149" t="s">
        <v>1672</v>
      </c>
      <c r="C471" s="149">
        <v>336414</v>
      </c>
      <c r="D471" s="149" t="s">
        <v>1672</v>
      </c>
      <c r="E471" s="150"/>
    </row>
    <row r="472" spans="1:7" ht="162.5" x14ac:dyDescent="0.35">
      <c r="A472" s="149">
        <v>336415</v>
      </c>
      <c r="B472" s="149" t="s">
        <v>1673</v>
      </c>
      <c r="C472" s="149">
        <v>336415</v>
      </c>
      <c r="D472" s="149" t="s">
        <v>1673</v>
      </c>
      <c r="E472" s="150"/>
    </row>
    <row r="473" spans="1:7" ht="162.5" x14ac:dyDescent="0.35">
      <c r="A473" s="149">
        <v>336419</v>
      </c>
      <c r="B473" s="149" t="s">
        <v>1674</v>
      </c>
      <c r="C473" s="149">
        <v>336419</v>
      </c>
      <c r="D473" s="149" t="s">
        <v>1674</v>
      </c>
      <c r="E473" s="150"/>
    </row>
    <row r="474" spans="1:7" ht="62.5" x14ac:dyDescent="0.35">
      <c r="A474" s="149">
        <v>336510</v>
      </c>
      <c r="B474" s="149" t="s">
        <v>1675</v>
      </c>
      <c r="C474" s="149">
        <v>336510</v>
      </c>
      <c r="D474" s="149" t="s">
        <v>1675</v>
      </c>
      <c r="E474" s="150"/>
    </row>
    <row r="475" spans="1:7" ht="50" x14ac:dyDescent="0.35">
      <c r="A475" s="149">
        <v>336611</v>
      </c>
      <c r="B475" s="149" t="s">
        <v>1676</v>
      </c>
      <c r="C475" s="149">
        <v>336611</v>
      </c>
      <c r="D475" s="149" t="s">
        <v>1676</v>
      </c>
      <c r="E475" s="150"/>
      <c r="G475" s="17" t="s">
        <v>17</v>
      </c>
    </row>
    <row r="476" spans="1:7" ht="25" x14ac:dyDescent="0.35">
      <c r="A476" s="149">
        <v>336612</v>
      </c>
      <c r="B476" s="149" t="s">
        <v>1677</v>
      </c>
      <c r="C476" s="149">
        <v>336612</v>
      </c>
      <c r="D476" s="149" t="s">
        <v>1677</v>
      </c>
      <c r="E476" s="150"/>
    </row>
    <row r="477" spans="1:7" ht="87.5" x14ac:dyDescent="0.35">
      <c r="A477" s="149">
        <v>336991</v>
      </c>
      <c r="B477" s="149" t="s">
        <v>1678</v>
      </c>
      <c r="C477" s="149">
        <v>336991</v>
      </c>
      <c r="D477" s="149" t="s">
        <v>1678</v>
      </c>
      <c r="E477" s="150"/>
    </row>
    <row r="478" spans="1:7" ht="112.5" x14ac:dyDescent="0.35">
      <c r="A478" s="149">
        <v>336992</v>
      </c>
      <c r="B478" s="149" t="s">
        <v>1679</v>
      </c>
      <c r="C478" s="149">
        <v>336992</v>
      </c>
      <c r="D478" s="149" t="s">
        <v>1679</v>
      </c>
      <c r="E478" s="150"/>
    </row>
    <row r="479" spans="1:7" ht="87.5" x14ac:dyDescent="0.35">
      <c r="A479" s="149">
        <v>336999</v>
      </c>
      <c r="B479" s="149" t="s">
        <v>1680</v>
      </c>
      <c r="C479" s="149">
        <v>336999</v>
      </c>
      <c r="D479" s="149" t="s">
        <v>1680</v>
      </c>
      <c r="E479" s="150"/>
    </row>
    <row r="480" spans="1:7" ht="100" x14ac:dyDescent="0.35">
      <c r="A480" s="149">
        <v>337110</v>
      </c>
      <c r="B480" s="149" t="s">
        <v>1681</v>
      </c>
      <c r="C480" s="149">
        <v>337110</v>
      </c>
      <c r="D480" s="149" t="s">
        <v>1681</v>
      </c>
      <c r="E480" s="150"/>
    </row>
    <row r="481" spans="1:7" ht="87.5" x14ac:dyDescent="0.35">
      <c r="A481" s="149">
        <v>337121</v>
      </c>
      <c r="B481" s="149" t="s">
        <v>1682</v>
      </c>
      <c r="C481" s="149">
        <v>337121</v>
      </c>
      <c r="D481" s="149" t="s">
        <v>1682</v>
      </c>
      <c r="E481" s="150"/>
    </row>
    <row r="482" spans="1:7" ht="100" x14ac:dyDescent="0.35">
      <c r="A482" s="149">
        <v>337122</v>
      </c>
      <c r="B482" s="149" t="s">
        <v>1683</v>
      </c>
      <c r="C482" s="149">
        <v>337122</v>
      </c>
      <c r="D482" s="149" t="s">
        <v>1683</v>
      </c>
      <c r="E482" s="150"/>
    </row>
    <row r="483" spans="1:7" ht="125" x14ac:dyDescent="0.35">
      <c r="A483" s="149">
        <v>337124</v>
      </c>
      <c r="B483" s="149" t="s">
        <v>1684</v>
      </c>
      <c r="C483" s="152">
        <v>337126</v>
      </c>
      <c r="D483" s="149" t="s">
        <v>1685</v>
      </c>
      <c r="E483" s="153"/>
    </row>
    <row r="484" spans="1:7" ht="125" x14ac:dyDescent="0.35">
      <c r="A484" s="149">
        <v>337125</v>
      </c>
      <c r="B484" s="149" t="s">
        <v>1686</v>
      </c>
      <c r="C484" s="152">
        <v>337126</v>
      </c>
      <c r="D484" s="149" t="s">
        <v>1685</v>
      </c>
      <c r="E484" s="153"/>
    </row>
    <row r="485" spans="1:7" ht="62.5" x14ac:dyDescent="0.35">
      <c r="A485" s="149">
        <v>337127</v>
      </c>
      <c r="B485" s="149" t="s">
        <v>1687</v>
      </c>
      <c r="C485" s="149">
        <v>337127</v>
      </c>
      <c r="D485" s="149" t="s">
        <v>1687</v>
      </c>
      <c r="E485" s="150"/>
    </row>
    <row r="486" spans="1:7" ht="62.5" x14ac:dyDescent="0.35">
      <c r="A486" s="149">
        <v>337211</v>
      </c>
      <c r="B486" s="149" t="s">
        <v>1688</v>
      </c>
      <c r="C486" s="149">
        <v>337211</v>
      </c>
      <c r="D486" s="149" t="s">
        <v>1688</v>
      </c>
      <c r="E486" s="150"/>
    </row>
    <row r="487" spans="1:7" ht="100" x14ac:dyDescent="0.35">
      <c r="A487" s="149">
        <v>337212</v>
      </c>
      <c r="B487" s="149" t="s">
        <v>1689</v>
      </c>
      <c r="C487" s="149">
        <v>337212</v>
      </c>
      <c r="D487" s="149" t="s">
        <v>1689</v>
      </c>
      <c r="E487" s="150"/>
    </row>
    <row r="488" spans="1:7" ht="75" x14ac:dyDescent="0.35">
      <c r="A488" s="149">
        <v>337214</v>
      </c>
      <c r="B488" s="149" t="s">
        <v>1690</v>
      </c>
      <c r="C488" s="149">
        <v>337214</v>
      </c>
      <c r="D488" s="149" t="s">
        <v>1690</v>
      </c>
      <c r="E488" s="150"/>
    </row>
    <row r="489" spans="1:7" ht="100" x14ac:dyDescent="0.35">
      <c r="A489" s="149">
        <v>337215</v>
      </c>
      <c r="B489" s="149" t="s">
        <v>1691</v>
      </c>
      <c r="C489" s="149">
        <v>337215</v>
      </c>
      <c r="D489" s="149" t="s">
        <v>1691</v>
      </c>
      <c r="E489" s="150"/>
    </row>
    <row r="490" spans="1:7" ht="37.5" x14ac:dyDescent="0.35">
      <c r="A490" s="149">
        <v>337910</v>
      </c>
      <c r="B490" s="149" t="s">
        <v>1692</v>
      </c>
      <c r="C490" s="149">
        <v>337910</v>
      </c>
      <c r="D490" s="149" t="s">
        <v>1692</v>
      </c>
      <c r="E490" s="150"/>
    </row>
    <row r="491" spans="1:7" ht="50" x14ac:dyDescent="0.35">
      <c r="A491" s="149">
        <v>337920</v>
      </c>
      <c r="B491" s="149" t="s">
        <v>1693</v>
      </c>
      <c r="C491" s="149">
        <v>337920</v>
      </c>
      <c r="D491" s="149" t="s">
        <v>1693</v>
      </c>
      <c r="E491" s="150"/>
    </row>
    <row r="492" spans="1:7" ht="87.5" x14ac:dyDescent="0.35">
      <c r="A492" s="149">
        <v>339112</v>
      </c>
      <c r="B492" s="149" t="s">
        <v>1694</v>
      </c>
      <c r="C492" s="149">
        <v>339112</v>
      </c>
      <c r="D492" s="149" t="s">
        <v>1694</v>
      </c>
      <c r="E492" s="150"/>
    </row>
    <row r="493" spans="1:7" ht="75" x14ac:dyDescent="0.35">
      <c r="A493" s="149">
        <v>339113</v>
      </c>
      <c r="B493" s="149" t="s">
        <v>1695</v>
      </c>
      <c r="C493" s="149">
        <v>339113</v>
      </c>
      <c r="D493" s="149" t="s">
        <v>1695</v>
      </c>
      <c r="E493" s="150"/>
    </row>
    <row r="494" spans="1:7" ht="75" x14ac:dyDescent="0.35">
      <c r="A494" s="149">
        <v>339114</v>
      </c>
      <c r="B494" s="149" t="s">
        <v>1696</v>
      </c>
      <c r="C494" s="149">
        <v>339114</v>
      </c>
      <c r="D494" s="149" t="s">
        <v>1696</v>
      </c>
      <c r="E494" s="150"/>
      <c r="G494" s="17" t="s">
        <v>17</v>
      </c>
    </row>
    <row r="495" spans="1:7" ht="50" x14ac:dyDescent="0.35">
      <c r="A495" s="149">
        <v>339115</v>
      </c>
      <c r="B495" s="149" t="s">
        <v>1697</v>
      </c>
      <c r="C495" s="149">
        <v>339115</v>
      </c>
      <c r="D495" s="149" t="s">
        <v>1697</v>
      </c>
      <c r="E495" s="150"/>
    </row>
    <row r="496" spans="1:7" ht="37.5" x14ac:dyDescent="0.35">
      <c r="A496" s="149">
        <v>339116</v>
      </c>
      <c r="B496" s="149" t="s">
        <v>1698</v>
      </c>
      <c r="C496" s="149">
        <v>339116</v>
      </c>
      <c r="D496" s="149" t="s">
        <v>1698</v>
      </c>
      <c r="E496" s="150"/>
    </row>
    <row r="497" spans="1:5" ht="75" x14ac:dyDescent="0.35">
      <c r="A497" s="232">
        <v>339910</v>
      </c>
      <c r="B497" s="232" t="s">
        <v>1699</v>
      </c>
      <c r="C497" s="232">
        <v>339910</v>
      </c>
      <c r="D497" s="232" t="s">
        <v>1699</v>
      </c>
      <c r="E497" s="233"/>
    </row>
    <row r="498" spans="1:5" ht="75" x14ac:dyDescent="0.35">
      <c r="A498" s="149">
        <v>339920</v>
      </c>
      <c r="B498" s="149" t="s">
        <v>1700</v>
      </c>
      <c r="C498" s="149">
        <v>339920</v>
      </c>
      <c r="D498" s="149" t="s">
        <v>1700</v>
      </c>
      <c r="E498" s="150"/>
    </row>
    <row r="499" spans="1:5" ht="62.5" x14ac:dyDescent="0.35">
      <c r="A499" s="234">
        <v>339930</v>
      </c>
      <c r="B499" s="234" t="s">
        <v>1701</v>
      </c>
      <c r="C499" s="234">
        <v>339930</v>
      </c>
      <c r="D499" s="234" t="s">
        <v>1701</v>
      </c>
      <c r="E499" s="235"/>
    </row>
    <row r="500" spans="1:5" ht="75" x14ac:dyDescent="0.35">
      <c r="A500" s="234">
        <v>339940</v>
      </c>
      <c r="B500" s="234" t="s">
        <v>1702</v>
      </c>
      <c r="C500" s="234">
        <v>339940</v>
      </c>
      <c r="D500" s="234" t="s">
        <v>1702</v>
      </c>
      <c r="E500" s="235"/>
    </row>
    <row r="501" spans="1:5" ht="37.5" x14ac:dyDescent="0.35">
      <c r="A501" s="149">
        <v>339950</v>
      </c>
      <c r="B501" s="149" t="s">
        <v>1703</v>
      </c>
      <c r="C501" s="149">
        <v>339950</v>
      </c>
      <c r="D501" s="149" t="s">
        <v>1703</v>
      </c>
      <c r="E501" s="150"/>
    </row>
    <row r="502" spans="1:5" ht="87.5" x14ac:dyDescent="0.35">
      <c r="A502" s="149">
        <v>339991</v>
      </c>
      <c r="B502" s="149" t="s">
        <v>1704</v>
      </c>
      <c r="C502" s="149">
        <v>339991</v>
      </c>
      <c r="D502" s="149" t="s">
        <v>1704</v>
      </c>
      <c r="E502" s="150"/>
    </row>
    <row r="503" spans="1:5" ht="62.5" x14ac:dyDescent="0.35">
      <c r="A503" s="149">
        <v>339992</v>
      </c>
      <c r="B503" s="149" t="s">
        <v>1705</v>
      </c>
      <c r="C503" s="149">
        <v>339992</v>
      </c>
      <c r="D503" s="149" t="s">
        <v>1705</v>
      </c>
      <c r="E503" s="150"/>
    </row>
    <row r="504" spans="1:5" ht="75" x14ac:dyDescent="0.35">
      <c r="A504" s="149">
        <v>339993</v>
      </c>
      <c r="B504" s="149" t="s">
        <v>1706</v>
      </c>
      <c r="C504" s="149">
        <v>339993</v>
      </c>
      <c r="D504" s="149" t="s">
        <v>1706</v>
      </c>
      <c r="E504" s="150"/>
    </row>
    <row r="505" spans="1:5" ht="62.5" x14ac:dyDescent="0.35">
      <c r="A505" s="149">
        <v>339994</v>
      </c>
      <c r="B505" s="149" t="s">
        <v>1707</v>
      </c>
      <c r="C505" s="149">
        <v>339994</v>
      </c>
      <c r="D505" s="149" t="s">
        <v>1707</v>
      </c>
      <c r="E505" s="150"/>
    </row>
    <row r="506" spans="1:5" ht="50" x14ac:dyDescent="0.35">
      <c r="A506" s="149">
        <v>339995</v>
      </c>
      <c r="B506" s="149" t="s">
        <v>1708</v>
      </c>
      <c r="C506" s="149">
        <v>339995</v>
      </c>
      <c r="D506" s="149" t="s">
        <v>1708</v>
      </c>
      <c r="E506" s="150"/>
    </row>
    <row r="507" spans="1:5" ht="62.5" x14ac:dyDescent="0.35">
      <c r="A507" s="149">
        <v>339999</v>
      </c>
      <c r="B507" s="149" t="s">
        <v>1709</v>
      </c>
      <c r="C507" s="149">
        <v>339999</v>
      </c>
      <c r="D507" s="149" t="s">
        <v>1709</v>
      </c>
      <c r="E507" s="150"/>
    </row>
    <row r="508" spans="1:5" ht="112.5" x14ac:dyDescent="0.35">
      <c r="A508" s="149">
        <v>423110</v>
      </c>
      <c r="B508" s="149" t="s">
        <v>1710</v>
      </c>
      <c r="C508" s="149">
        <v>423110</v>
      </c>
      <c r="D508" s="149" t="s">
        <v>1710</v>
      </c>
      <c r="E508" s="150"/>
    </row>
    <row r="509" spans="1:5" ht="112.5" x14ac:dyDescent="0.35">
      <c r="A509" s="149">
        <v>423120</v>
      </c>
      <c r="B509" s="149" t="s">
        <v>1711</v>
      </c>
      <c r="C509" s="149">
        <v>423120</v>
      </c>
      <c r="D509" s="149" t="s">
        <v>1711</v>
      </c>
      <c r="E509" s="150"/>
    </row>
    <row r="510" spans="1:5" ht="75" x14ac:dyDescent="0.35">
      <c r="A510" s="149">
        <v>423130</v>
      </c>
      <c r="B510" s="149" t="s">
        <v>1712</v>
      </c>
      <c r="C510" s="149">
        <v>423130</v>
      </c>
      <c r="D510" s="149" t="s">
        <v>1712</v>
      </c>
      <c r="E510" s="150"/>
    </row>
    <row r="511" spans="1:5" ht="100" x14ac:dyDescent="0.35">
      <c r="A511" s="149">
        <v>423140</v>
      </c>
      <c r="B511" s="149" t="s">
        <v>1713</v>
      </c>
      <c r="C511" s="149">
        <v>423140</v>
      </c>
      <c r="D511" s="149" t="s">
        <v>1713</v>
      </c>
      <c r="E511" s="150"/>
    </row>
    <row r="512" spans="1:5" ht="62.5" x14ac:dyDescent="0.35">
      <c r="A512" s="149">
        <v>423210</v>
      </c>
      <c r="B512" s="149" t="s">
        <v>1714</v>
      </c>
      <c r="C512" s="149">
        <v>423210</v>
      </c>
      <c r="D512" s="149" t="s">
        <v>1714</v>
      </c>
      <c r="E512" s="150"/>
    </row>
    <row r="513" spans="1:8" ht="87.5" x14ac:dyDescent="0.35">
      <c r="A513" s="149">
        <v>423220</v>
      </c>
      <c r="B513" s="149" t="s">
        <v>1715</v>
      </c>
      <c r="C513" s="149">
        <v>423220</v>
      </c>
      <c r="D513" s="149" t="s">
        <v>1715</v>
      </c>
      <c r="E513" s="150"/>
      <c r="G513" s="17" t="s">
        <v>17</v>
      </c>
    </row>
    <row r="514" spans="1:8" ht="125" x14ac:dyDescent="0.35">
      <c r="A514" s="149">
        <v>423310</v>
      </c>
      <c r="B514" s="149" t="s">
        <v>1716</v>
      </c>
      <c r="C514" s="149">
        <v>423310</v>
      </c>
      <c r="D514" s="149" t="s">
        <v>1716</v>
      </c>
      <c r="E514" s="150"/>
    </row>
    <row r="515" spans="1:8" ht="137.5" x14ac:dyDescent="0.35">
      <c r="A515" s="149">
        <v>423320</v>
      </c>
      <c r="B515" s="149" t="s">
        <v>1717</v>
      </c>
      <c r="C515" s="149">
        <v>423320</v>
      </c>
      <c r="D515" s="149" t="s">
        <v>1717</v>
      </c>
      <c r="E515" s="150"/>
    </row>
    <row r="516" spans="1:8" ht="112.5" x14ac:dyDescent="0.35">
      <c r="A516" s="149">
        <v>423330</v>
      </c>
      <c r="B516" s="149" t="s">
        <v>1718</v>
      </c>
      <c r="C516" s="149">
        <v>423330</v>
      </c>
      <c r="D516" s="149" t="s">
        <v>1718</v>
      </c>
      <c r="E516" s="150"/>
    </row>
    <row r="517" spans="1:8" ht="100" x14ac:dyDescent="0.35">
      <c r="A517" s="149">
        <v>423390</v>
      </c>
      <c r="B517" s="149" t="s">
        <v>1719</v>
      </c>
      <c r="C517" s="149">
        <v>423390</v>
      </c>
      <c r="D517" s="149" t="s">
        <v>1719</v>
      </c>
      <c r="E517" s="150"/>
    </row>
    <row r="518" spans="1:8" ht="112.5" x14ac:dyDescent="0.35">
      <c r="A518" s="149">
        <v>423410</v>
      </c>
      <c r="B518" s="149" t="s">
        <v>1720</v>
      </c>
      <c r="C518" s="149">
        <v>423410</v>
      </c>
      <c r="D518" s="149" t="s">
        <v>1720</v>
      </c>
      <c r="E518" s="150"/>
    </row>
    <row r="519" spans="1:8" ht="87.5" x14ac:dyDescent="0.35">
      <c r="A519" s="149">
        <v>423420</v>
      </c>
      <c r="B519" s="149" t="s">
        <v>1721</v>
      </c>
      <c r="C519" s="149">
        <v>423420</v>
      </c>
      <c r="D519" s="149" t="s">
        <v>1721</v>
      </c>
      <c r="E519" s="150"/>
    </row>
    <row r="520" spans="1:8" ht="162.5" x14ac:dyDescent="0.35">
      <c r="A520" s="149">
        <v>423430</v>
      </c>
      <c r="B520" s="149" t="s">
        <v>1722</v>
      </c>
      <c r="C520" s="149">
        <v>423430</v>
      </c>
      <c r="D520" s="149" t="s">
        <v>1722</v>
      </c>
      <c r="E520" s="150"/>
    </row>
    <row r="521" spans="1:8" ht="112.5" x14ac:dyDescent="0.35">
      <c r="A521" s="149">
        <v>423440</v>
      </c>
      <c r="B521" s="149" t="s">
        <v>1723</v>
      </c>
      <c r="C521" s="149">
        <v>423440</v>
      </c>
      <c r="D521" s="149" t="s">
        <v>1723</v>
      </c>
      <c r="E521" s="150"/>
    </row>
    <row r="522" spans="1:8" ht="137.5" x14ac:dyDescent="0.35">
      <c r="A522" s="149">
        <v>423450</v>
      </c>
      <c r="B522" s="149" t="s">
        <v>1724</v>
      </c>
      <c r="C522" s="149">
        <v>423450</v>
      </c>
      <c r="D522" s="149" t="s">
        <v>1724</v>
      </c>
      <c r="E522" s="150"/>
    </row>
    <row r="523" spans="1:8" ht="75" x14ac:dyDescent="0.35">
      <c r="A523" s="149">
        <v>423460</v>
      </c>
      <c r="B523" s="149" t="s">
        <v>1725</v>
      </c>
      <c r="C523" s="149">
        <v>423460</v>
      </c>
      <c r="D523" s="149" t="s">
        <v>1725</v>
      </c>
      <c r="E523" s="150"/>
    </row>
    <row r="524" spans="1:8" ht="125" x14ac:dyDescent="0.35">
      <c r="A524" s="149">
        <v>423490</v>
      </c>
      <c r="B524" s="149" t="s">
        <v>1726</v>
      </c>
      <c r="C524" s="149">
        <v>423490</v>
      </c>
      <c r="D524" s="149" t="s">
        <v>1726</v>
      </c>
      <c r="E524" s="150"/>
    </row>
    <row r="525" spans="1:8" ht="125" x14ac:dyDescent="0.35">
      <c r="A525" s="149">
        <v>423510</v>
      </c>
      <c r="B525" s="149" t="s">
        <v>1727</v>
      </c>
      <c r="C525" s="149">
        <v>423510</v>
      </c>
      <c r="D525" s="149" t="s">
        <v>1727</v>
      </c>
      <c r="E525" s="150"/>
    </row>
    <row r="526" spans="1:8" ht="100" x14ac:dyDescent="0.35">
      <c r="A526" s="149">
        <v>423520</v>
      </c>
      <c r="B526" s="149" t="s">
        <v>1728</v>
      </c>
      <c r="C526" s="149">
        <v>423520</v>
      </c>
      <c r="D526" s="149" t="s">
        <v>1728</v>
      </c>
      <c r="E526" s="150"/>
    </row>
    <row r="527" spans="1:8" ht="175" x14ac:dyDescent="0.35">
      <c r="A527" s="149">
        <v>423610</v>
      </c>
      <c r="B527" s="149" t="s">
        <v>1729</v>
      </c>
      <c r="C527" s="149">
        <v>423610</v>
      </c>
      <c r="D527" s="149" t="s">
        <v>1729</v>
      </c>
      <c r="E527" s="150"/>
    </row>
    <row r="528" spans="1:8" ht="187.5" x14ac:dyDescent="0.35">
      <c r="A528" s="149">
        <v>423620</v>
      </c>
      <c r="B528" s="236" t="s">
        <v>1730</v>
      </c>
      <c r="C528" s="149">
        <v>423620</v>
      </c>
      <c r="D528" s="236" t="s">
        <v>1730</v>
      </c>
      <c r="E528" s="150"/>
      <c r="H528" s="17" t="s">
        <v>17</v>
      </c>
    </row>
    <row r="529" spans="1:7" ht="125" x14ac:dyDescent="0.35">
      <c r="A529" s="149">
        <v>423690</v>
      </c>
      <c r="B529" s="149" t="s">
        <v>1731</v>
      </c>
      <c r="C529" s="149">
        <v>423690</v>
      </c>
      <c r="D529" s="149" t="s">
        <v>1731</v>
      </c>
      <c r="E529" s="150"/>
    </row>
    <row r="530" spans="1:7" ht="75" x14ac:dyDescent="0.35">
      <c r="A530" s="149">
        <v>423710</v>
      </c>
      <c r="B530" s="149" t="s">
        <v>1732</v>
      </c>
      <c r="C530" s="149">
        <v>423710</v>
      </c>
      <c r="D530" s="149" t="s">
        <v>1732</v>
      </c>
      <c r="E530" s="150"/>
    </row>
    <row r="531" spans="1:7" ht="150" x14ac:dyDescent="0.35">
      <c r="A531" s="237">
        <v>423720</v>
      </c>
      <c r="B531" s="237" t="s">
        <v>1733</v>
      </c>
      <c r="C531" s="237">
        <v>423720</v>
      </c>
      <c r="D531" s="237" t="s">
        <v>1733</v>
      </c>
      <c r="E531" s="238"/>
    </row>
    <row r="532" spans="1:7" ht="162.5" x14ac:dyDescent="0.35">
      <c r="A532" s="149">
        <v>423730</v>
      </c>
      <c r="B532" s="149" t="s">
        <v>1734</v>
      </c>
      <c r="C532" s="149">
        <v>423730</v>
      </c>
      <c r="D532" s="149" t="s">
        <v>1734</v>
      </c>
      <c r="E532" s="150"/>
    </row>
    <row r="533" spans="1:7" ht="112.5" x14ac:dyDescent="0.35">
      <c r="A533" s="149">
        <v>423740</v>
      </c>
      <c r="B533" s="149" t="s">
        <v>1735</v>
      </c>
      <c r="C533" s="149">
        <v>423740</v>
      </c>
      <c r="D533" s="149" t="s">
        <v>1735</v>
      </c>
      <c r="E533" s="150"/>
    </row>
    <row r="534" spans="1:7" ht="162.5" x14ac:dyDescent="0.35">
      <c r="A534" s="149">
        <v>423810</v>
      </c>
      <c r="B534" s="149" t="s">
        <v>1736</v>
      </c>
      <c r="C534" s="149">
        <v>423810</v>
      </c>
      <c r="D534" s="149" t="s">
        <v>1736</v>
      </c>
      <c r="E534" s="150"/>
    </row>
    <row r="535" spans="1:7" ht="137.5" x14ac:dyDescent="0.35">
      <c r="A535" s="149">
        <v>423820</v>
      </c>
      <c r="B535" s="149" t="s">
        <v>1737</v>
      </c>
      <c r="C535" s="149">
        <v>423820</v>
      </c>
      <c r="D535" s="149" t="s">
        <v>1737</v>
      </c>
      <c r="E535" s="150"/>
    </row>
    <row r="536" spans="1:7" ht="112.5" x14ac:dyDescent="0.35">
      <c r="A536" s="149">
        <v>423830</v>
      </c>
      <c r="B536" s="149" t="s">
        <v>1738</v>
      </c>
      <c r="C536" s="149">
        <v>423830</v>
      </c>
      <c r="D536" s="149" t="s">
        <v>1738</v>
      </c>
      <c r="E536" s="150"/>
    </row>
    <row r="537" spans="1:7" ht="75" x14ac:dyDescent="0.35">
      <c r="A537" s="149">
        <v>423840</v>
      </c>
      <c r="B537" s="149" t="s">
        <v>1739</v>
      </c>
      <c r="C537" s="149">
        <v>423840</v>
      </c>
      <c r="D537" s="149" t="s">
        <v>1739</v>
      </c>
      <c r="E537" s="150"/>
    </row>
    <row r="538" spans="1:7" ht="125" x14ac:dyDescent="0.35">
      <c r="A538" s="149">
        <v>423850</v>
      </c>
      <c r="B538" s="149" t="s">
        <v>1740</v>
      </c>
      <c r="C538" s="149">
        <v>423850</v>
      </c>
      <c r="D538" s="149" t="s">
        <v>1740</v>
      </c>
      <c r="E538" s="150"/>
    </row>
    <row r="539" spans="1:7" ht="150" x14ac:dyDescent="0.35">
      <c r="A539" s="149">
        <v>423860</v>
      </c>
      <c r="B539" s="149" t="s">
        <v>1741</v>
      </c>
      <c r="C539" s="149">
        <v>423860</v>
      </c>
      <c r="D539" s="149" t="s">
        <v>1741</v>
      </c>
      <c r="E539" s="150"/>
    </row>
    <row r="540" spans="1:7" ht="137.5" x14ac:dyDescent="0.35">
      <c r="A540" s="149">
        <v>423910</v>
      </c>
      <c r="B540" s="149" t="s">
        <v>1742</v>
      </c>
      <c r="C540" s="149">
        <v>423910</v>
      </c>
      <c r="D540" s="149" t="s">
        <v>1742</v>
      </c>
      <c r="E540" s="150"/>
    </row>
    <row r="541" spans="1:7" ht="112.5" x14ac:dyDescent="0.35">
      <c r="A541" s="149">
        <v>423920</v>
      </c>
      <c r="B541" s="149" t="s">
        <v>1743</v>
      </c>
      <c r="C541" s="149">
        <v>423920</v>
      </c>
      <c r="D541" s="149" t="s">
        <v>1743</v>
      </c>
      <c r="E541" s="150"/>
    </row>
    <row r="542" spans="1:7" ht="87.5" x14ac:dyDescent="0.35">
      <c r="A542" s="149">
        <v>423930</v>
      </c>
      <c r="B542" s="149" t="s">
        <v>1744</v>
      </c>
      <c r="C542" s="149">
        <v>423930</v>
      </c>
      <c r="D542" s="149" t="s">
        <v>1744</v>
      </c>
      <c r="E542" s="150"/>
    </row>
    <row r="543" spans="1:7" ht="137.5" x14ac:dyDescent="0.35">
      <c r="A543" s="149">
        <v>423940</v>
      </c>
      <c r="B543" s="149" t="s">
        <v>1745</v>
      </c>
      <c r="C543" s="149">
        <v>423940</v>
      </c>
      <c r="D543" s="149" t="s">
        <v>1745</v>
      </c>
      <c r="E543" s="150"/>
    </row>
    <row r="544" spans="1:7" ht="112.5" x14ac:dyDescent="0.35">
      <c r="A544" s="149">
        <v>423990</v>
      </c>
      <c r="B544" s="149" t="s">
        <v>1746</v>
      </c>
      <c r="C544" s="149">
        <v>423990</v>
      </c>
      <c r="D544" s="149" t="s">
        <v>1746</v>
      </c>
      <c r="E544" s="150"/>
      <c r="G544" s="17" t="s">
        <v>17</v>
      </c>
    </row>
    <row r="545" spans="1:5" ht="100" x14ac:dyDescent="0.35">
      <c r="A545" s="149">
        <v>424110</v>
      </c>
      <c r="B545" s="149" t="s">
        <v>1747</v>
      </c>
      <c r="C545" s="149">
        <v>424110</v>
      </c>
      <c r="D545" s="149" t="s">
        <v>1747</v>
      </c>
      <c r="E545" s="150"/>
    </row>
    <row r="546" spans="1:5" ht="100" x14ac:dyDescent="0.35">
      <c r="A546" s="149">
        <v>424120</v>
      </c>
      <c r="B546" s="149" t="s">
        <v>1748</v>
      </c>
      <c r="C546" s="149">
        <v>424120</v>
      </c>
      <c r="D546" s="149" t="s">
        <v>1748</v>
      </c>
      <c r="E546" s="150"/>
    </row>
    <row r="547" spans="1:5" ht="112.5" x14ac:dyDescent="0.35">
      <c r="A547" s="149">
        <v>424130</v>
      </c>
      <c r="B547" s="149" t="s">
        <v>1749</v>
      </c>
      <c r="C547" s="149">
        <v>424130</v>
      </c>
      <c r="D547" s="149" t="s">
        <v>1749</v>
      </c>
      <c r="E547" s="150"/>
    </row>
    <row r="548" spans="1:5" ht="112.5" x14ac:dyDescent="0.35">
      <c r="A548" s="149">
        <v>424210</v>
      </c>
      <c r="B548" s="149" t="s">
        <v>1750</v>
      </c>
      <c r="C548" s="149">
        <v>424210</v>
      </c>
      <c r="D548" s="149" t="s">
        <v>1750</v>
      </c>
      <c r="E548" s="150"/>
    </row>
    <row r="549" spans="1:5" ht="137.5" x14ac:dyDescent="0.35">
      <c r="A549" s="149">
        <v>424310</v>
      </c>
      <c r="B549" s="149" t="s">
        <v>1751</v>
      </c>
      <c r="C549" s="149">
        <v>424310</v>
      </c>
      <c r="D549" s="149" t="s">
        <v>1751</v>
      </c>
      <c r="E549" s="150"/>
    </row>
    <row r="550" spans="1:5" ht="75" x14ac:dyDescent="0.35">
      <c r="A550" s="149">
        <v>424340</v>
      </c>
      <c r="B550" s="149" t="s">
        <v>1752</v>
      </c>
      <c r="C550" s="149">
        <v>424340</v>
      </c>
      <c r="D550" s="149" t="s">
        <v>1752</v>
      </c>
      <c r="E550" s="150"/>
    </row>
    <row r="551" spans="1:5" ht="112.5" x14ac:dyDescent="0.35">
      <c r="A551" s="149">
        <v>424320</v>
      </c>
      <c r="B551" s="149" t="s">
        <v>1753</v>
      </c>
      <c r="C551" s="152">
        <v>424350</v>
      </c>
      <c r="D551" s="149" t="s">
        <v>1754</v>
      </c>
      <c r="E551" s="153"/>
    </row>
    <row r="552" spans="1:5" ht="112.5" x14ac:dyDescent="0.35">
      <c r="A552" s="149">
        <v>424330</v>
      </c>
      <c r="B552" s="149" t="s">
        <v>1755</v>
      </c>
      <c r="C552" s="152">
        <v>424350</v>
      </c>
      <c r="D552" s="149" t="s">
        <v>1754</v>
      </c>
      <c r="E552" s="153"/>
    </row>
    <row r="553" spans="1:5" ht="87.5" x14ac:dyDescent="0.35">
      <c r="A553" s="149">
        <v>424410</v>
      </c>
      <c r="B553" s="149" t="s">
        <v>1756</v>
      </c>
      <c r="C553" s="149">
        <v>424410</v>
      </c>
      <c r="D553" s="149" t="s">
        <v>1756</v>
      </c>
      <c r="E553" s="150"/>
    </row>
    <row r="554" spans="1:5" ht="87.5" x14ac:dyDescent="0.35">
      <c r="A554" s="149">
        <v>424420</v>
      </c>
      <c r="B554" s="149" t="s">
        <v>1757</v>
      </c>
      <c r="C554" s="149">
        <v>424420</v>
      </c>
      <c r="D554" s="149" t="s">
        <v>1757</v>
      </c>
      <c r="E554" s="150"/>
    </row>
    <row r="555" spans="1:5" ht="112.5" x14ac:dyDescent="0.35">
      <c r="A555" s="149">
        <v>424430</v>
      </c>
      <c r="B555" s="149" t="s">
        <v>1758</v>
      </c>
      <c r="C555" s="149">
        <v>424430</v>
      </c>
      <c r="D555" s="149" t="s">
        <v>1758</v>
      </c>
      <c r="E555" s="150"/>
    </row>
    <row r="556" spans="1:5" ht="100" x14ac:dyDescent="0.35">
      <c r="A556" s="149">
        <v>424440</v>
      </c>
      <c r="B556" s="149" t="s">
        <v>1759</v>
      </c>
      <c r="C556" s="149">
        <v>424440</v>
      </c>
      <c r="D556" s="149" t="s">
        <v>1759</v>
      </c>
      <c r="E556" s="150"/>
    </row>
    <row r="557" spans="1:5" ht="75" x14ac:dyDescent="0.35">
      <c r="A557" s="149">
        <v>424450</v>
      </c>
      <c r="B557" s="149" t="s">
        <v>1760</v>
      </c>
      <c r="C557" s="149">
        <v>424450</v>
      </c>
      <c r="D557" s="149" t="s">
        <v>1760</v>
      </c>
      <c r="E557" s="150"/>
    </row>
    <row r="558" spans="1:5" ht="75" x14ac:dyDescent="0.35">
      <c r="A558" s="149">
        <v>424460</v>
      </c>
      <c r="B558" s="149" t="s">
        <v>1761</v>
      </c>
      <c r="C558" s="149">
        <v>424460</v>
      </c>
      <c r="D558" s="149" t="s">
        <v>1761</v>
      </c>
      <c r="E558" s="150"/>
    </row>
    <row r="559" spans="1:5" ht="100" x14ac:dyDescent="0.35">
      <c r="A559" s="149">
        <v>424470</v>
      </c>
      <c r="B559" s="149" t="s">
        <v>1762</v>
      </c>
      <c r="C559" s="149">
        <v>424470</v>
      </c>
      <c r="D559" s="149" t="s">
        <v>1762</v>
      </c>
      <c r="E559" s="150"/>
    </row>
    <row r="560" spans="1:5" ht="100" x14ac:dyDescent="0.35">
      <c r="A560" s="149">
        <v>424480</v>
      </c>
      <c r="B560" s="149" t="s">
        <v>1763</v>
      </c>
      <c r="C560" s="149">
        <v>424480</v>
      </c>
      <c r="D560" s="149" t="s">
        <v>1763</v>
      </c>
      <c r="E560" s="150"/>
    </row>
    <row r="561" spans="1:7" ht="112.5" x14ac:dyDescent="0.35">
      <c r="A561" s="149">
        <v>424490</v>
      </c>
      <c r="B561" s="149" t="s">
        <v>1764</v>
      </c>
      <c r="C561" s="149">
        <v>424490</v>
      </c>
      <c r="D561" s="149" t="s">
        <v>1764</v>
      </c>
      <c r="E561" s="150"/>
    </row>
    <row r="562" spans="1:7" ht="87.5" x14ac:dyDescent="0.35">
      <c r="A562" s="149">
        <v>424510</v>
      </c>
      <c r="B562" s="149" t="s">
        <v>1765</v>
      </c>
      <c r="C562" s="149">
        <v>424510</v>
      </c>
      <c r="D562" s="149" t="s">
        <v>1765</v>
      </c>
      <c r="E562" s="150"/>
    </row>
    <row r="563" spans="1:7" ht="75" x14ac:dyDescent="0.35">
      <c r="A563" s="149">
        <v>424520</v>
      </c>
      <c r="B563" s="149" t="s">
        <v>1766</v>
      </c>
      <c r="C563" s="149">
        <v>424520</v>
      </c>
      <c r="D563" s="149" t="s">
        <v>1766</v>
      </c>
      <c r="E563" s="150"/>
      <c r="G563" s="17" t="s">
        <v>17</v>
      </c>
    </row>
    <row r="564" spans="1:7" ht="112.5" x14ac:dyDescent="0.35">
      <c r="A564" s="149">
        <v>424590</v>
      </c>
      <c r="B564" s="149" t="s">
        <v>1767</v>
      </c>
      <c r="C564" s="149">
        <v>424590</v>
      </c>
      <c r="D564" s="149" t="s">
        <v>1767</v>
      </c>
      <c r="E564" s="150"/>
    </row>
    <row r="565" spans="1:7" ht="137.5" x14ac:dyDescent="0.35">
      <c r="A565" s="149">
        <v>424610</v>
      </c>
      <c r="B565" s="149" t="s">
        <v>1768</v>
      </c>
      <c r="C565" s="149">
        <v>424610</v>
      </c>
      <c r="D565" s="149" t="s">
        <v>1768</v>
      </c>
      <c r="E565" s="150"/>
    </row>
    <row r="566" spans="1:7" ht="112.5" x14ac:dyDescent="0.35">
      <c r="A566" s="149">
        <v>424690</v>
      </c>
      <c r="B566" s="149" t="s">
        <v>1769</v>
      </c>
      <c r="C566" s="149">
        <v>424690</v>
      </c>
      <c r="D566" s="149" t="s">
        <v>1769</v>
      </c>
      <c r="E566" s="150"/>
    </row>
    <row r="567" spans="1:7" ht="62.5" x14ac:dyDescent="0.35">
      <c r="A567" s="149">
        <v>424710</v>
      </c>
      <c r="B567" s="149" t="s">
        <v>1770</v>
      </c>
      <c r="C567" s="149">
        <v>424710</v>
      </c>
      <c r="D567" s="149" t="s">
        <v>1770</v>
      </c>
      <c r="E567" s="150"/>
    </row>
    <row r="568" spans="1:7" ht="187.5" x14ac:dyDescent="0.35">
      <c r="A568" s="149">
        <v>424720</v>
      </c>
      <c r="B568" s="149" t="s">
        <v>1771</v>
      </c>
      <c r="C568" s="149">
        <v>424720</v>
      </c>
      <c r="D568" s="149" t="s">
        <v>1771</v>
      </c>
      <c r="E568" s="150"/>
    </row>
    <row r="569" spans="1:7" ht="75" x14ac:dyDescent="0.35">
      <c r="A569" s="149">
        <v>424810</v>
      </c>
      <c r="B569" s="149" t="s">
        <v>1772</v>
      </c>
      <c r="C569" s="149">
        <v>424810</v>
      </c>
      <c r="D569" s="149" t="s">
        <v>1772</v>
      </c>
      <c r="E569" s="150"/>
    </row>
    <row r="570" spans="1:7" ht="125" x14ac:dyDescent="0.35">
      <c r="A570" s="149">
        <v>424820</v>
      </c>
      <c r="B570" s="149" t="s">
        <v>1773</v>
      </c>
      <c r="C570" s="149">
        <v>424820</v>
      </c>
      <c r="D570" s="149" t="s">
        <v>1773</v>
      </c>
      <c r="E570" s="150"/>
    </row>
    <row r="571" spans="1:7" ht="75" x14ac:dyDescent="0.35">
      <c r="A571" s="149">
        <v>424910</v>
      </c>
      <c r="B571" s="149" t="s">
        <v>1774</v>
      </c>
      <c r="C571" s="149">
        <v>424910</v>
      </c>
      <c r="D571" s="149" t="s">
        <v>1774</v>
      </c>
      <c r="E571" s="150"/>
    </row>
    <row r="572" spans="1:7" ht="112.5" x14ac:dyDescent="0.35">
      <c r="A572" s="149">
        <v>424920</v>
      </c>
      <c r="B572" s="149" t="s">
        <v>1775</v>
      </c>
      <c r="C572" s="149">
        <v>424920</v>
      </c>
      <c r="D572" s="149" t="s">
        <v>1775</v>
      </c>
      <c r="E572" s="150"/>
    </row>
    <row r="573" spans="1:7" ht="125" x14ac:dyDescent="0.35">
      <c r="A573" s="149">
        <v>424930</v>
      </c>
      <c r="B573" s="149" t="s">
        <v>1776</v>
      </c>
      <c r="C573" s="149">
        <v>424930</v>
      </c>
      <c r="D573" s="149" t="s">
        <v>1776</v>
      </c>
      <c r="E573" s="150"/>
    </row>
    <row r="574" spans="1:7" ht="125" x14ac:dyDescent="0.35">
      <c r="A574" s="149">
        <v>424940</v>
      </c>
      <c r="B574" s="149" t="s">
        <v>1777</v>
      </c>
      <c r="C574" s="149">
        <v>424940</v>
      </c>
      <c r="D574" s="149" t="s">
        <v>1778</v>
      </c>
      <c r="E574" s="150"/>
    </row>
    <row r="575" spans="1:7" ht="100" x14ac:dyDescent="0.35">
      <c r="A575" s="149">
        <v>424950</v>
      </c>
      <c r="B575" s="149" t="s">
        <v>1779</v>
      </c>
      <c r="C575" s="149">
        <v>424950</v>
      </c>
      <c r="D575" s="149" t="s">
        <v>1779</v>
      </c>
      <c r="E575" s="150"/>
    </row>
    <row r="576" spans="1:7" ht="112.5" x14ac:dyDescent="0.35">
      <c r="A576" s="149">
        <v>424990</v>
      </c>
      <c r="B576" s="149" t="s">
        <v>1780</v>
      </c>
      <c r="C576" s="149">
        <v>424990</v>
      </c>
      <c r="D576" s="149" t="s">
        <v>1780</v>
      </c>
      <c r="E576" s="150"/>
    </row>
    <row r="577" spans="1:8" ht="62.5" x14ac:dyDescent="0.35">
      <c r="A577" s="149">
        <v>425110</v>
      </c>
      <c r="B577" s="149" t="s">
        <v>1781</v>
      </c>
      <c r="C577" s="152">
        <v>425120</v>
      </c>
      <c r="D577" s="149" t="s">
        <v>1782</v>
      </c>
      <c r="E577" s="153"/>
    </row>
    <row r="578" spans="1:8" ht="62.5" x14ac:dyDescent="0.35">
      <c r="A578" s="149">
        <v>425120</v>
      </c>
      <c r="B578" s="149" t="s">
        <v>1782</v>
      </c>
      <c r="C578" s="152">
        <v>425120</v>
      </c>
      <c r="D578" s="149" t="s">
        <v>1782</v>
      </c>
      <c r="E578" s="153"/>
    </row>
    <row r="579" spans="1:8" ht="25" x14ac:dyDescent="0.35">
      <c r="A579" s="149">
        <v>441110</v>
      </c>
      <c r="B579" s="149" t="s">
        <v>1783</v>
      </c>
      <c r="C579" s="149">
        <v>441110</v>
      </c>
      <c r="D579" s="149" t="s">
        <v>1783</v>
      </c>
      <c r="E579" s="150"/>
    </row>
    <row r="580" spans="1:8" ht="37.5" x14ac:dyDescent="0.35">
      <c r="A580" s="149">
        <v>441120</v>
      </c>
      <c r="B580" s="149" t="s">
        <v>1784</v>
      </c>
      <c r="C580" s="149">
        <v>441120</v>
      </c>
      <c r="D580" s="149" t="s">
        <v>1784</v>
      </c>
      <c r="E580" s="150"/>
    </row>
    <row r="581" spans="1:8" ht="50" x14ac:dyDescent="0.35">
      <c r="A581" s="149">
        <v>441210</v>
      </c>
      <c r="B581" s="149" t="s">
        <v>1785</v>
      </c>
      <c r="C581" s="149">
        <v>441210</v>
      </c>
      <c r="D581" s="149" t="s">
        <v>1785</v>
      </c>
      <c r="E581" s="150"/>
      <c r="H581" s="17" t="s">
        <v>17</v>
      </c>
    </row>
    <row r="582" spans="1:8" ht="25" x14ac:dyDescent="0.35">
      <c r="A582" s="149">
        <v>441222</v>
      </c>
      <c r="B582" s="149" t="s">
        <v>1786</v>
      </c>
      <c r="C582" s="149">
        <v>441222</v>
      </c>
      <c r="D582" s="149" t="s">
        <v>1786</v>
      </c>
    </row>
    <row r="583" spans="1:8" ht="87.5" x14ac:dyDescent="0.35">
      <c r="A583" s="239">
        <v>441228</v>
      </c>
      <c r="B583" s="239" t="s">
        <v>1787</v>
      </c>
      <c r="C583" s="240">
        <v>441227</v>
      </c>
      <c r="D583" s="239" t="s">
        <v>1787</v>
      </c>
    </row>
    <row r="584" spans="1:8" ht="87.5" x14ac:dyDescent="0.35">
      <c r="A584" s="154">
        <v>454110</v>
      </c>
      <c r="B584" s="149" t="s">
        <v>1788</v>
      </c>
      <c r="C584" s="240">
        <v>441227</v>
      </c>
      <c r="D584" s="239" t="s">
        <v>1787</v>
      </c>
    </row>
    <row r="585" spans="1:8" ht="75" x14ac:dyDescent="0.35">
      <c r="A585" s="149">
        <v>441310</v>
      </c>
      <c r="B585" s="149" t="s">
        <v>1789</v>
      </c>
      <c r="C585" s="152">
        <v>441330</v>
      </c>
      <c r="D585" s="149" t="s">
        <v>1790</v>
      </c>
    </row>
    <row r="586" spans="1:8" ht="75" x14ac:dyDescent="0.35">
      <c r="A586" s="154">
        <v>454110</v>
      </c>
      <c r="B586" s="149" t="s">
        <v>1788</v>
      </c>
      <c r="C586" s="152">
        <v>441330</v>
      </c>
      <c r="D586" s="149" t="s">
        <v>1790</v>
      </c>
    </row>
    <row r="587" spans="1:8" ht="75" x14ac:dyDescent="0.35">
      <c r="A587" s="154">
        <v>454390</v>
      </c>
      <c r="B587" s="149" t="s">
        <v>1791</v>
      </c>
      <c r="C587" s="152">
        <v>441330</v>
      </c>
      <c r="D587" s="149" t="s">
        <v>1790</v>
      </c>
    </row>
    <row r="588" spans="1:8" ht="25" x14ac:dyDescent="0.35">
      <c r="A588" s="149">
        <v>441320</v>
      </c>
      <c r="B588" s="149" t="s">
        <v>1792</v>
      </c>
      <c r="C588" s="152">
        <v>441340</v>
      </c>
      <c r="D588" s="149" t="s">
        <v>1792</v>
      </c>
    </row>
    <row r="589" spans="1:8" ht="25" x14ac:dyDescent="0.35">
      <c r="A589" s="154">
        <v>454110</v>
      </c>
      <c r="B589" s="149" t="s">
        <v>1788</v>
      </c>
      <c r="C589" s="152">
        <v>441340</v>
      </c>
      <c r="D589" s="149" t="s">
        <v>1792</v>
      </c>
    </row>
    <row r="590" spans="1:8" ht="25" x14ac:dyDescent="0.35">
      <c r="A590" s="154">
        <v>454390</v>
      </c>
      <c r="B590" s="149" t="s">
        <v>1791</v>
      </c>
      <c r="C590" s="152">
        <v>441340</v>
      </c>
      <c r="D590" s="149" t="s">
        <v>1792</v>
      </c>
    </row>
    <row r="591" spans="1:8" ht="25" x14ac:dyDescent="0.35">
      <c r="A591" s="149">
        <v>444110</v>
      </c>
      <c r="B591" s="149" t="s">
        <v>1793</v>
      </c>
      <c r="C591" s="149">
        <v>444110</v>
      </c>
      <c r="D591" s="149" t="s">
        <v>1793</v>
      </c>
    </row>
    <row r="592" spans="1:8" ht="62.5" x14ac:dyDescent="0.35">
      <c r="A592" s="149">
        <v>444120</v>
      </c>
      <c r="B592" s="149" t="s">
        <v>1794</v>
      </c>
      <c r="C592" s="149">
        <v>444120</v>
      </c>
      <c r="D592" s="149" t="s">
        <v>1795</v>
      </c>
    </row>
    <row r="593" spans="1:4" ht="25" x14ac:dyDescent="0.35">
      <c r="A593" s="149">
        <v>444130</v>
      </c>
      <c r="B593" s="149" t="s">
        <v>1796</v>
      </c>
      <c r="C593" s="152">
        <v>444140</v>
      </c>
      <c r="D593" s="149" t="s">
        <v>1797</v>
      </c>
    </row>
    <row r="594" spans="1:4" ht="25" x14ac:dyDescent="0.35">
      <c r="A594" s="154">
        <v>454110</v>
      </c>
      <c r="B594" s="149" t="s">
        <v>1788</v>
      </c>
      <c r="C594" s="152">
        <v>444140</v>
      </c>
      <c r="D594" s="149" t="s">
        <v>1797</v>
      </c>
    </row>
    <row r="595" spans="1:4" ht="25" x14ac:dyDescent="0.35">
      <c r="A595" s="154">
        <v>454390</v>
      </c>
      <c r="B595" s="149" t="s">
        <v>1791</v>
      </c>
      <c r="C595" s="152">
        <v>444140</v>
      </c>
      <c r="D595" s="149" t="s">
        <v>1797</v>
      </c>
    </row>
    <row r="596" spans="1:4" ht="50" x14ac:dyDescent="0.35">
      <c r="A596" s="149">
        <v>444190</v>
      </c>
      <c r="B596" s="149" t="s">
        <v>1798</v>
      </c>
      <c r="C596" s="152">
        <v>444180</v>
      </c>
      <c r="D596" s="149" t="s">
        <v>1798</v>
      </c>
    </row>
    <row r="597" spans="1:4" ht="50" x14ac:dyDescent="0.35">
      <c r="A597" s="154">
        <v>454110</v>
      </c>
      <c r="B597" s="149" t="s">
        <v>1788</v>
      </c>
      <c r="C597" s="152">
        <v>444180</v>
      </c>
      <c r="D597" s="149" t="s">
        <v>1798</v>
      </c>
    </row>
    <row r="598" spans="1:4" ht="50" x14ac:dyDescent="0.35">
      <c r="A598" s="154">
        <v>454390</v>
      </c>
      <c r="B598" s="149" t="s">
        <v>1791</v>
      </c>
      <c r="C598" s="152">
        <v>444180</v>
      </c>
      <c r="D598" s="149" t="s">
        <v>1798</v>
      </c>
    </row>
    <row r="599" spans="1:4" ht="62.5" x14ac:dyDescent="0.35">
      <c r="A599" s="149">
        <v>444210</v>
      </c>
      <c r="B599" s="149" t="s">
        <v>1799</v>
      </c>
      <c r="C599" s="152">
        <v>444230</v>
      </c>
      <c r="D599" s="149" t="s">
        <v>1800</v>
      </c>
    </row>
    <row r="600" spans="1:4" ht="62.5" x14ac:dyDescent="0.35">
      <c r="A600" s="154">
        <v>454110</v>
      </c>
      <c r="B600" s="149" t="s">
        <v>1788</v>
      </c>
      <c r="C600" s="152">
        <v>444230</v>
      </c>
      <c r="D600" s="149" t="s">
        <v>1800</v>
      </c>
    </row>
    <row r="601" spans="1:4" ht="62.5" x14ac:dyDescent="0.35">
      <c r="A601" s="154">
        <v>454390</v>
      </c>
      <c r="B601" s="149" t="s">
        <v>1791</v>
      </c>
      <c r="C601" s="152">
        <v>444230</v>
      </c>
      <c r="D601" s="149" t="s">
        <v>1800</v>
      </c>
    </row>
    <row r="602" spans="1:4" ht="87.5" x14ac:dyDescent="0.35">
      <c r="A602" s="149">
        <v>444220</v>
      </c>
      <c r="B602" s="149" t="s">
        <v>1801</v>
      </c>
      <c r="C602" s="152">
        <v>444240</v>
      </c>
      <c r="D602" s="149" t="s">
        <v>1802</v>
      </c>
    </row>
    <row r="603" spans="1:4" ht="87.5" x14ac:dyDescent="0.35">
      <c r="A603" s="154">
        <v>454110</v>
      </c>
      <c r="B603" s="149" t="s">
        <v>1788</v>
      </c>
      <c r="C603" s="152">
        <v>444240</v>
      </c>
      <c r="D603" s="149" t="s">
        <v>1802</v>
      </c>
    </row>
    <row r="604" spans="1:4" ht="87.5" x14ac:dyDescent="0.35">
      <c r="A604" s="154">
        <v>454390</v>
      </c>
      <c r="B604" s="149" t="s">
        <v>1791</v>
      </c>
      <c r="C604" s="152">
        <v>444240</v>
      </c>
      <c r="D604" s="149" t="s">
        <v>1802</v>
      </c>
    </row>
    <row r="605" spans="1:4" ht="112.5" x14ac:dyDescent="0.35">
      <c r="A605" s="149">
        <v>445110</v>
      </c>
      <c r="B605" s="149" t="s">
        <v>1803</v>
      </c>
      <c r="C605" s="149">
        <v>445110</v>
      </c>
      <c r="D605" s="149" t="s">
        <v>1804</v>
      </c>
    </row>
    <row r="606" spans="1:4" ht="37.5" x14ac:dyDescent="0.35">
      <c r="A606" s="149">
        <v>445120</v>
      </c>
      <c r="B606" s="149" t="s">
        <v>1805</v>
      </c>
      <c r="C606" s="152">
        <v>445131</v>
      </c>
      <c r="D606" s="149" t="s">
        <v>1806</v>
      </c>
    </row>
    <row r="607" spans="1:4" ht="37.5" x14ac:dyDescent="0.35">
      <c r="A607" s="154">
        <v>454110</v>
      </c>
      <c r="B607" s="149" t="s">
        <v>1788</v>
      </c>
      <c r="C607" s="152">
        <v>445131</v>
      </c>
      <c r="D607" s="149" t="s">
        <v>1806</v>
      </c>
    </row>
    <row r="608" spans="1:4" ht="37.5" x14ac:dyDescent="0.35">
      <c r="A608" s="154">
        <v>454390</v>
      </c>
      <c r="B608" s="149" t="s">
        <v>1791</v>
      </c>
      <c r="C608" s="152">
        <v>445131</v>
      </c>
      <c r="D608" s="149" t="s">
        <v>1806</v>
      </c>
    </row>
    <row r="609" spans="1:4" ht="50" x14ac:dyDescent="0.35">
      <c r="A609" s="149">
        <v>454210</v>
      </c>
      <c r="B609" s="149" t="s">
        <v>1807</v>
      </c>
      <c r="C609" s="149">
        <v>445132</v>
      </c>
      <c r="D609" s="149" t="s">
        <v>1807</v>
      </c>
    </row>
    <row r="610" spans="1:4" ht="50" x14ac:dyDescent="0.35">
      <c r="A610" s="149">
        <v>445230</v>
      </c>
      <c r="B610" s="149" t="s">
        <v>1808</v>
      </c>
      <c r="C610" s="149">
        <v>445230</v>
      </c>
      <c r="D610" s="149" t="s">
        <v>1809</v>
      </c>
    </row>
    <row r="611" spans="1:4" ht="25" x14ac:dyDescent="0.35">
      <c r="A611" s="149">
        <v>445210</v>
      </c>
      <c r="B611" s="149" t="s">
        <v>1810</v>
      </c>
      <c r="C611" s="152">
        <v>445240</v>
      </c>
      <c r="D611" s="149" t="s">
        <v>1811</v>
      </c>
    </row>
    <row r="612" spans="1:4" ht="25" x14ac:dyDescent="0.35">
      <c r="A612" s="154">
        <v>454110</v>
      </c>
      <c r="B612" s="149" t="s">
        <v>1788</v>
      </c>
      <c r="C612" s="152">
        <v>445240</v>
      </c>
      <c r="D612" s="149" t="s">
        <v>1811</v>
      </c>
    </row>
    <row r="613" spans="1:4" ht="25" x14ac:dyDescent="0.35">
      <c r="A613" s="154">
        <v>454390</v>
      </c>
      <c r="B613" s="149" t="s">
        <v>1791</v>
      </c>
      <c r="C613" s="152">
        <v>445240</v>
      </c>
      <c r="D613" s="149" t="s">
        <v>1811</v>
      </c>
    </row>
    <row r="614" spans="1:4" ht="37.5" x14ac:dyDescent="0.35">
      <c r="A614" s="149">
        <v>445220</v>
      </c>
      <c r="B614" s="149" t="s">
        <v>1812</v>
      </c>
      <c r="C614" s="152">
        <v>445250</v>
      </c>
      <c r="D614" s="149" t="s">
        <v>1813</v>
      </c>
    </row>
    <row r="615" spans="1:4" ht="37.5" x14ac:dyDescent="0.35">
      <c r="A615" s="154">
        <v>454110</v>
      </c>
      <c r="B615" s="149" t="s">
        <v>1788</v>
      </c>
      <c r="C615" s="152">
        <v>445250</v>
      </c>
      <c r="D615" s="149" t="s">
        <v>1813</v>
      </c>
    </row>
    <row r="616" spans="1:4" ht="37.5" x14ac:dyDescent="0.35">
      <c r="A616" s="154">
        <v>454390</v>
      </c>
      <c r="B616" s="149" t="s">
        <v>1791</v>
      </c>
      <c r="C616" s="152">
        <v>445250</v>
      </c>
      <c r="D616" s="149" t="s">
        <v>1813</v>
      </c>
    </row>
    <row r="617" spans="1:4" ht="37.5" x14ac:dyDescent="0.35">
      <c r="A617" s="149">
        <v>445291</v>
      </c>
      <c r="B617" s="149" t="s">
        <v>1814</v>
      </c>
      <c r="C617" s="149">
        <v>445291</v>
      </c>
      <c r="D617" s="149" t="s">
        <v>1815</v>
      </c>
    </row>
    <row r="618" spans="1:4" ht="50" x14ac:dyDescent="0.35">
      <c r="A618" s="149">
        <v>445292</v>
      </c>
      <c r="B618" s="149" t="s">
        <v>1816</v>
      </c>
      <c r="C618" s="149">
        <v>445292</v>
      </c>
      <c r="D618" s="149" t="s">
        <v>1817</v>
      </c>
    </row>
    <row r="619" spans="1:4" ht="50" x14ac:dyDescent="0.35">
      <c r="A619" s="149">
        <v>445299</v>
      </c>
      <c r="B619" s="149" t="s">
        <v>1818</v>
      </c>
      <c r="C619" s="152">
        <v>445298</v>
      </c>
      <c r="D619" s="149" t="s">
        <v>1819</v>
      </c>
    </row>
    <row r="620" spans="1:4" ht="50" x14ac:dyDescent="0.35">
      <c r="A620" s="154">
        <v>454110</v>
      </c>
      <c r="B620" s="149" t="s">
        <v>1788</v>
      </c>
      <c r="C620" s="152">
        <v>445298</v>
      </c>
      <c r="D620" s="149" t="s">
        <v>1819</v>
      </c>
    </row>
    <row r="621" spans="1:4" ht="50" x14ac:dyDescent="0.35">
      <c r="A621" s="154">
        <v>454390</v>
      </c>
      <c r="B621" s="149" t="s">
        <v>1791</v>
      </c>
      <c r="C621" s="152">
        <v>445298</v>
      </c>
      <c r="D621" s="149" t="s">
        <v>1819</v>
      </c>
    </row>
    <row r="622" spans="1:4" ht="62.5" x14ac:dyDescent="0.35">
      <c r="A622" s="149">
        <v>445310</v>
      </c>
      <c r="B622" s="149" t="s">
        <v>1820</v>
      </c>
      <c r="C622" s="152">
        <v>445320</v>
      </c>
      <c r="D622" s="149" t="s">
        <v>1821</v>
      </c>
    </row>
    <row r="623" spans="1:4" ht="62.5" x14ac:dyDescent="0.35">
      <c r="A623" s="154">
        <v>454110</v>
      </c>
      <c r="B623" s="149" t="s">
        <v>1788</v>
      </c>
      <c r="C623" s="152">
        <v>445320</v>
      </c>
      <c r="D623" s="149" t="s">
        <v>1821</v>
      </c>
    </row>
    <row r="624" spans="1:4" ht="62.5" x14ac:dyDescent="0.35">
      <c r="A624" s="154">
        <v>454390</v>
      </c>
      <c r="B624" s="149" t="s">
        <v>1791</v>
      </c>
      <c r="C624" s="152">
        <v>445320</v>
      </c>
      <c r="D624" s="149" t="s">
        <v>1821</v>
      </c>
    </row>
    <row r="625" spans="1:4" ht="25" x14ac:dyDescent="0.35">
      <c r="A625" s="149">
        <v>442110</v>
      </c>
      <c r="B625" s="149" t="s">
        <v>1822</v>
      </c>
      <c r="C625" s="152">
        <v>449110</v>
      </c>
      <c r="D625" s="149" t="s">
        <v>1823</v>
      </c>
    </row>
    <row r="626" spans="1:4" ht="25" x14ac:dyDescent="0.35">
      <c r="A626" s="154">
        <v>454110</v>
      </c>
      <c r="B626" s="149" t="s">
        <v>1788</v>
      </c>
      <c r="C626" s="152">
        <v>449110</v>
      </c>
      <c r="D626" s="149" t="s">
        <v>1823</v>
      </c>
    </row>
    <row r="627" spans="1:4" ht="25" x14ac:dyDescent="0.35">
      <c r="A627" s="154">
        <v>454390</v>
      </c>
      <c r="B627" s="149" t="s">
        <v>1791</v>
      </c>
      <c r="C627" s="152">
        <v>449110</v>
      </c>
      <c r="D627" s="149" t="s">
        <v>1823</v>
      </c>
    </row>
    <row r="628" spans="1:4" ht="37.5" x14ac:dyDescent="0.35">
      <c r="A628" s="149">
        <v>442210</v>
      </c>
      <c r="B628" s="149" t="s">
        <v>1824</v>
      </c>
      <c r="C628" s="152">
        <v>449121</v>
      </c>
      <c r="D628" s="149" t="s">
        <v>1825</v>
      </c>
    </row>
    <row r="629" spans="1:4" ht="37.5" x14ac:dyDescent="0.35">
      <c r="A629" s="154">
        <v>454110</v>
      </c>
      <c r="B629" s="149" t="s">
        <v>1788</v>
      </c>
      <c r="C629" s="152">
        <v>449121</v>
      </c>
      <c r="D629" s="149" t="s">
        <v>1825</v>
      </c>
    </row>
    <row r="630" spans="1:4" ht="37.5" x14ac:dyDescent="0.35">
      <c r="A630" s="154">
        <v>454390</v>
      </c>
      <c r="B630" s="149" t="s">
        <v>1791</v>
      </c>
      <c r="C630" s="152">
        <v>449121</v>
      </c>
      <c r="D630" s="149" t="s">
        <v>1825</v>
      </c>
    </row>
    <row r="631" spans="1:4" ht="50" x14ac:dyDescent="0.35">
      <c r="A631" s="149">
        <v>442291</v>
      </c>
      <c r="B631" s="149" t="s">
        <v>1826</v>
      </c>
      <c r="C631" s="152">
        <v>449122</v>
      </c>
      <c r="D631" s="149" t="s">
        <v>1827</v>
      </c>
    </row>
    <row r="632" spans="1:4" ht="50" x14ac:dyDescent="0.35">
      <c r="A632" s="154">
        <v>454110</v>
      </c>
      <c r="B632" s="149" t="s">
        <v>1788</v>
      </c>
      <c r="C632" s="152">
        <v>449122</v>
      </c>
      <c r="D632" s="149" t="s">
        <v>1827</v>
      </c>
    </row>
    <row r="633" spans="1:4" ht="50" x14ac:dyDescent="0.35">
      <c r="A633" s="154">
        <v>454390</v>
      </c>
      <c r="B633" s="149" t="s">
        <v>1791</v>
      </c>
      <c r="C633" s="152">
        <v>449122</v>
      </c>
      <c r="D633" s="149" t="s">
        <v>1827</v>
      </c>
    </row>
    <row r="634" spans="1:4" ht="62.5" x14ac:dyDescent="0.35">
      <c r="A634" s="149">
        <v>442299</v>
      </c>
      <c r="B634" s="149" t="s">
        <v>1828</v>
      </c>
      <c r="C634" s="152">
        <v>449129</v>
      </c>
      <c r="D634" s="149" t="s">
        <v>1829</v>
      </c>
    </row>
    <row r="635" spans="1:4" ht="62.5" x14ac:dyDescent="0.35">
      <c r="A635" s="154">
        <v>454110</v>
      </c>
      <c r="B635" s="149" t="s">
        <v>1788</v>
      </c>
      <c r="C635" s="152">
        <v>449129</v>
      </c>
      <c r="D635" s="149" t="s">
        <v>1829</v>
      </c>
    </row>
    <row r="636" spans="1:4" ht="62.5" x14ac:dyDescent="0.35">
      <c r="A636" s="154">
        <v>454390</v>
      </c>
      <c r="B636" s="149" t="s">
        <v>1791</v>
      </c>
      <c r="C636" s="152">
        <v>449129</v>
      </c>
      <c r="D636" s="149" t="s">
        <v>1829</v>
      </c>
    </row>
    <row r="637" spans="1:4" ht="50" x14ac:dyDescent="0.35">
      <c r="A637" s="239">
        <v>443141</v>
      </c>
      <c r="B637" s="239" t="s">
        <v>1830</v>
      </c>
      <c r="C637" s="240">
        <v>449210</v>
      </c>
      <c r="D637" s="239" t="s">
        <v>1831</v>
      </c>
    </row>
    <row r="638" spans="1:4" ht="50" x14ac:dyDescent="0.35">
      <c r="A638" s="239">
        <v>443142</v>
      </c>
      <c r="B638" s="239" t="s">
        <v>1832</v>
      </c>
      <c r="C638" s="240">
        <v>449210</v>
      </c>
      <c r="D638" s="239" t="s">
        <v>1831</v>
      </c>
    </row>
    <row r="639" spans="1:4" ht="50" x14ac:dyDescent="0.35">
      <c r="A639" s="154">
        <v>454110</v>
      </c>
      <c r="B639" s="149" t="s">
        <v>1788</v>
      </c>
      <c r="C639" s="240">
        <v>449210</v>
      </c>
      <c r="D639" s="239" t="s">
        <v>1831</v>
      </c>
    </row>
    <row r="640" spans="1:4" ht="50" x14ac:dyDescent="0.35">
      <c r="A640" s="154">
        <v>454390</v>
      </c>
      <c r="B640" s="149" t="s">
        <v>1791</v>
      </c>
      <c r="C640" s="240">
        <v>449210</v>
      </c>
      <c r="D640" s="239" t="s">
        <v>1831</v>
      </c>
    </row>
    <row r="641" spans="1:8" ht="25" x14ac:dyDescent="0.35">
      <c r="A641" s="149">
        <v>452210</v>
      </c>
      <c r="B641" s="149" t="s">
        <v>1833</v>
      </c>
      <c r="C641" s="152">
        <v>455110</v>
      </c>
      <c r="D641" s="149" t="s">
        <v>1833</v>
      </c>
    </row>
    <row r="642" spans="1:8" ht="25" x14ac:dyDescent="0.35">
      <c r="A642" s="154">
        <v>454110</v>
      </c>
      <c r="B642" s="149" t="s">
        <v>1788</v>
      </c>
      <c r="C642" s="152">
        <v>455110</v>
      </c>
      <c r="D642" s="149" t="s">
        <v>1833</v>
      </c>
    </row>
    <row r="643" spans="1:8" ht="62.5" x14ac:dyDescent="0.35">
      <c r="A643" s="149">
        <v>452311</v>
      </c>
      <c r="B643" s="149" t="s">
        <v>1834</v>
      </c>
      <c r="C643" s="152">
        <v>455211</v>
      </c>
      <c r="D643" s="149" t="s">
        <v>1834</v>
      </c>
    </row>
    <row r="644" spans="1:8" ht="62.5" x14ac:dyDescent="0.35">
      <c r="A644" s="154">
        <v>454110</v>
      </c>
      <c r="B644" s="149" t="s">
        <v>1788</v>
      </c>
      <c r="C644" s="152">
        <v>455211</v>
      </c>
      <c r="D644" s="149" t="s">
        <v>1834</v>
      </c>
    </row>
    <row r="645" spans="1:8" ht="62.5" x14ac:dyDescent="0.35">
      <c r="A645" s="149">
        <v>452319</v>
      </c>
      <c r="B645" s="149" t="s">
        <v>1835</v>
      </c>
      <c r="C645" s="152">
        <v>455219</v>
      </c>
      <c r="D645" s="149" t="s">
        <v>1836</v>
      </c>
    </row>
    <row r="646" spans="1:8" ht="62.5" x14ac:dyDescent="0.35">
      <c r="A646" s="154">
        <v>453998</v>
      </c>
      <c r="B646" s="149" t="s">
        <v>1837</v>
      </c>
      <c r="C646" s="152">
        <v>455219</v>
      </c>
      <c r="D646" s="149" t="s">
        <v>1836</v>
      </c>
      <c r="E646" s="153"/>
    </row>
    <row r="647" spans="1:8" ht="62.5" x14ac:dyDescent="0.35">
      <c r="A647" s="154">
        <v>454110</v>
      </c>
      <c r="B647" s="149" t="s">
        <v>1788</v>
      </c>
      <c r="C647" s="152">
        <v>455219</v>
      </c>
      <c r="D647" s="149" t="s">
        <v>1836</v>
      </c>
      <c r="E647" s="153"/>
    </row>
    <row r="648" spans="1:8" ht="62.5" x14ac:dyDescent="0.35">
      <c r="A648" s="154">
        <v>454390</v>
      </c>
      <c r="B648" s="149" t="s">
        <v>1791</v>
      </c>
      <c r="C648" s="152">
        <v>455219</v>
      </c>
      <c r="D648" s="149" t="s">
        <v>1836</v>
      </c>
      <c r="E648" s="153"/>
    </row>
    <row r="649" spans="1:8" ht="50" x14ac:dyDescent="0.35">
      <c r="A649" s="149">
        <v>446110</v>
      </c>
      <c r="B649" s="149" t="s">
        <v>1838</v>
      </c>
      <c r="C649" s="152">
        <v>456110</v>
      </c>
      <c r="D649" s="149" t="s">
        <v>1839</v>
      </c>
      <c r="E649" s="153"/>
    </row>
    <row r="650" spans="1:8" ht="50" x14ac:dyDescent="0.35">
      <c r="A650" s="154">
        <v>454110</v>
      </c>
      <c r="B650" s="149" t="s">
        <v>1788</v>
      </c>
      <c r="C650" s="152">
        <v>456110</v>
      </c>
      <c r="D650" s="149" t="s">
        <v>1839</v>
      </c>
      <c r="E650" s="153"/>
    </row>
    <row r="651" spans="1:8" ht="50" x14ac:dyDescent="0.35">
      <c r="A651" s="154">
        <v>454390</v>
      </c>
      <c r="B651" s="149" t="s">
        <v>1791</v>
      </c>
      <c r="C651" s="152">
        <v>456110</v>
      </c>
      <c r="D651" s="149" t="s">
        <v>1839</v>
      </c>
      <c r="E651" s="153"/>
    </row>
    <row r="652" spans="1:8" ht="87.5" x14ac:dyDescent="0.35">
      <c r="A652" s="149">
        <v>446120</v>
      </c>
      <c r="B652" s="149" t="s">
        <v>1840</v>
      </c>
      <c r="C652" s="152">
        <v>456120</v>
      </c>
      <c r="D652" s="149" t="s">
        <v>1841</v>
      </c>
      <c r="E652" s="153"/>
      <c r="H652" s="17" t="s">
        <v>17</v>
      </c>
    </row>
    <row r="653" spans="1:8" ht="87.5" x14ac:dyDescent="0.35">
      <c r="A653" s="154">
        <v>454110</v>
      </c>
      <c r="B653" s="149" t="s">
        <v>1788</v>
      </c>
      <c r="C653" s="152">
        <v>456120</v>
      </c>
      <c r="D653" s="149" t="s">
        <v>1841</v>
      </c>
      <c r="E653" s="153"/>
    </row>
    <row r="654" spans="1:8" ht="87.5" x14ac:dyDescent="0.35">
      <c r="A654" s="154">
        <v>454390</v>
      </c>
      <c r="B654" s="149" t="s">
        <v>1791</v>
      </c>
      <c r="C654" s="152">
        <v>456120</v>
      </c>
      <c r="D654" s="149" t="s">
        <v>1841</v>
      </c>
      <c r="E654" s="153"/>
    </row>
    <row r="655" spans="1:8" ht="37.5" x14ac:dyDescent="0.35">
      <c r="A655" s="149">
        <v>446130</v>
      </c>
      <c r="B655" s="149" t="s">
        <v>1842</v>
      </c>
      <c r="C655" s="152">
        <v>456130</v>
      </c>
      <c r="D655" s="149" t="s">
        <v>1843</v>
      </c>
      <c r="E655" s="153"/>
    </row>
    <row r="656" spans="1:8" ht="37.5" x14ac:dyDescent="0.35">
      <c r="A656" s="154">
        <v>454110</v>
      </c>
      <c r="B656" s="149" t="s">
        <v>1788</v>
      </c>
      <c r="C656" s="152">
        <v>456130</v>
      </c>
      <c r="D656" s="149" t="s">
        <v>1843</v>
      </c>
      <c r="E656" s="153"/>
    </row>
    <row r="657" spans="1:5" ht="37.5" x14ac:dyDescent="0.35">
      <c r="A657" s="154">
        <v>454390</v>
      </c>
      <c r="B657" s="149" t="s">
        <v>1791</v>
      </c>
      <c r="C657" s="152">
        <v>456130</v>
      </c>
      <c r="D657" s="149" t="s">
        <v>1843</v>
      </c>
      <c r="E657" s="153"/>
    </row>
    <row r="658" spans="1:5" ht="62.5" x14ac:dyDescent="0.35">
      <c r="A658" s="149">
        <v>446191</v>
      </c>
      <c r="B658" s="149" t="s">
        <v>1844</v>
      </c>
      <c r="C658" s="152">
        <v>456191</v>
      </c>
      <c r="D658" s="149" t="s">
        <v>1845</v>
      </c>
      <c r="E658" s="153"/>
    </row>
    <row r="659" spans="1:5" ht="62.5" x14ac:dyDescent="0.35">
      <c r="A659" s="154">
        <v>454110</v>
      </c>
      <c r="B659" s="149" t="s">
        <v>1788</v>
      </c>
      <c r="C659" s="152">
        <v>456191</v>
      </c>
      <c r="D659" s="149" t="s">
        <v>1845</v>
      </c>
      <c r="E659" s="153"/>
    </row>
    <row r="660" spans="1:5" ht="62.5" x14ac:dyDescent="0.35">
      <c r="A660" s="154">
        <v>454390</v>
      </c>
      <c r="B660" s="149" t="s">
        <v>1791</v>
      </c>
      <c r="C660" s="152">
        <v>456191</v>
      </c>
      <c r="D660" s="149" t="s">
        <v>1845</v>
      </c>
      <c r="E660" s="153"/>
    </row>
    <row r="661" spans="1:5" ht="75" x14ac:dyDescent="0.35">
      <c r="A661" s="149">
        <v>446199</v>
      </c>
      <c r="B661" s="149" t="s">
        <v>1846</v>
      </c>
      <c r="C661" s="152">
        <v>456199</v>
      </c>
      <c r="D661" s="149" t="s">
        <v>1847</v>
      </c>
      <c r="E661" s="153"/>
    </row>
    <row r="662" spans="1:5" ht="75" x14ac:dyDescent="0.35">
      <c r="A662" s="154">
        <v>454110</v>
      </c>
      <c r="B662" s="149" t="s">
        <v>1788</v>
      </c>
      <c r="C662" s="152">
        <v>456199</v>
      </c>
      <c r="D662" s="149" t="s">
        <v>1847</v>
      </c>
    </row>
    <row r="663" spans="1:5" ht="75" x14ac:dyDescent="0.35">
      <c r="A663" s="154">
        <v>454390</v>
      </c>
      <c r="B663" s="149" t="s">
        <v>1791</v>
      </c>
      <c r="C663" s="152">
        <v>456199</v>
      </c>
      <c r="D663" s="149" t="s">
        <v>1847</v>
      </c>
    </row>
    <row r="664" spans="1:5" ht="75" x14ac:dyDescent="0.35">
      <c r="A664" s="149">
        <v>447110</v>
      </c>
      <c r="B664" s="149" t="s">
        <v>1848</v>
      </c>
      <c r="C664" s="149">
        <v>457110</v>
      </c>
      <c r="D664" s="149" t="s">
        <v>1848</v>
      </c>
    </row>
    <row r="665" spans="1:5" ht="37.5" x14ac:dyDescent="0.35">
      <c r="A665" s="149">
        <v>447190</v>
      </c>
      <c r="B665" s="149" t="s">
        <v>1849</v>
      </c>
      <c r="C665" s="149">
        <v>457120</v>
      </c>
      <c r="D665" s="149" t="s">
        <v>1849</v>
      </c>
    </row>
    <row r="666" spans="1:5" ht="25" x14ac:dyDescent="0.35">
      <c r="A666" s="241">
        <v>454310</v>
      </c>
      <c r="B666" s="241" t="s">
        <v>1850</v>
      </c>
      <c r="C666" s="241">
        <v>457210</v>
      </c>
      <c r="D666" s="241" t="s">
        <v>1850</v>
      </c>
    </row>
    <row r="667" spans="1:5" ht="75" x14ac:dyDescent="0.35">
      <c r="A667" s="149">
        <v>448110</v>
      </c>
      <c r="B667" s="149" t="s">
        <v>1851</v>
      </c>
      <c r="C667" s="152">
        <v>458110</v>
      </c>
      <c r="D667" s="149" t="s">
        <v>1852</v>
      </c>
    </row>
    <row r="668" spans="1:5" ht="75" x14ac:dyDescent="0.35">
      <c r="A668" s="149">
        <v>448120</v>
      </c>
      <c r="B668" s="149" t="s">
        <v>1853</v>
      </c>
      <c r="C668" s="152">
        <v>458110</v>
      </c>
      <c r="D668" s="149" t="s">
        <v>1852</v>
      </c>
    </row>
    <row r="669" spans="1:5" ht="75" x14ac:dyDescent="0.35">
      <c r="A669" s="149">
        <v>448130</v>
      </c>
      <c r="B669" s="149" t="s">
        <v>1854</v>
      </c>
      <c r="C669" s="152">
        <v>458110</v>
      </c>
      <c r="D669" s="149" t="s">
        <v>1852</v>
      </c>
    </row>
    <row r="670" spans="1:5" ht="75" x14ac:dyDescent="0.35">
      <c r="A670" s="149">
        <v>448140</v>
      </c>
      <c r="B670" s="149" t="s">
        <v>1855</v>
      </c>
      <c r="C670" s="152">
        <v>458110</v>
      </c>
      <c r="D670" s="149" t="s">
        <v>1852</v>
      </c>
    </row>
    <row r="671" spans="1:5" ht="75" x14ac:dyDescent="0.35">
      <c r="A671" s="149">
        <v>448150</v>
      </c>
      <c r="B671" s="149" t="s">
        <v>1856</v>
      </c>
      <c r="C671" s="152">
        <v>458110</v>
      </c>
      <c r="D671" s="149" t="s">
        <v>1852</v>
      </c>
    </row>
    <row r="672" spans="1:5" ht="75" x14ac:dyDescent="0.35">
      <c r="A672" s="149">
        <v>448190</v>
      </c>
      <c r="B672" s="149" t="s">
        <v>1857</v>
      </c>
      <c r="C672" s="152">
        <v>458110</v>
      </c>
      <c r="D672" s="149" t="s">
        <v>1852</v>
      </c>
    </row>
    <row r="673" spans="1:4" ht="75" x14ac:dyDescent="0.35">
      <c r="A673" s="154">
        <v>454110</v>
      </c>
      <c r="B673" s="149" t="s">
        <v>1788</v>
      </c>
      <c r="C673" s="152">
        <v>458110</v>
      </c>
      <c r="D673" s="149" t="s">
        <v>1852</v>
      </c>
    </row>
    <row r="674" spans="1:4" ht="75" x14ac:dyDescent="0.35">
      <c r="A674" s="154">
        <v>454390</v>
      </c>
      <c r="B674" s="149" t="s">
        <v>1791</v>
      </c>
      <c r="C674" s="152">
        <v>458110</v>
      </c>
      <c r="D674" s="149" t="s">
        <v>1852</v>
      </c>
    </row>
    <row r="675" spans="1:4" ht="25" x14ac:dyDescent="0.35">
      <c r="A675" s="149">
        <v>448210</v>
      </c>
      <c r="B675" s="149" t="s">
        <v>1858</v>
      </c>
      <c r="C675" s="152">
        <v>458210</v>
      </c>
      <c r="D675" s="149" t="s">
        <v>1859</v>
      </c>
    </row>
    <row r="676" spans="1:4" ht="25" x14ac:dyDescent="0.35">
      <c r="A676" s="154">
        <v>454110</v>
      </c>
      <c r="B676" s="149" t="s">
        <v>1788</v>
      </c>
      <c r="C676" s="152">
        <v>458210</v>
      </c>
      <c r="D676" s="149" t="s">
        <v>1859</v>
      </c>
    </row>
    <row r="677" spans="1:4" ht="25" x14ac:dyDescent="0.35">
      <c r="A677" s="154">
        <v>454390</v>
      </c>
      <c r="B677" s="149" t="s">
        <v>1791</v>
      </c>
      <c r="C677" s="152">
        <v>458210</v>
      </c>
      <c r="D677" s="149" t="s">
        <v>1859</v>
      </c>
    </row>
    <row r="678" spans="1:4" ht="25" x14ac:dyDescent="0.35">
      <c r="A678" s="149">
        <v>448310</v>
      </c>
      <c r="B678" s="149" t="s">
        <v>1860</v>
      </c>
      <c r="C678" s="152">
        <v>458310</v>
      </c>
      <c r="D678" s="149" t="s">
        <v>1861</v>
      </c>
    </row>
    <row r="679" spans="1:4" ht="25" x14ac:dyDescent="0.35">
      <c r="A679" s="154">
        <v>454110</v>
      </c>
      <c r="B679" s="149" t="s">
        <v>1788</v>
      </c>
      <c r="C679" s="152">
        <v>458310</v>
      </c>
      <c r="D679" s="149" t="s">
        <v>1861</v>
      </c>
    </row>
    <row r="680" spans="1:4" ht="25" x14ac:dyDescent="0.35">
      <c r="A680" s="154">
        <v>454390</v>
      </c>
      <c r="B680" s="149" t="s">
        <v>1791</v>
      </c>
      <c r="C680" s="152">
        <v>458310</v>
      </c>
      <c r="D680" s="149" t="s">
        <v>1861</v>
      </c>
    </row>
    <row r="681" spans="1:4" ht="62.5" x14ac:dyDescent="0.35">
      <c r="A681" s="149">
        <v>448320</v>
      </c>
      <c r="B681" s="149" t="s">
        <v>1862</v>
      </c>
      <c r="C681" s="152">
        <v>458320</v>
      </c>
      <c r="D681" s="149" t="s">
        <v>1863</v>
      </c>
    </row>
    <row r="682" spans="1:4" ht="62.5" x14ac:dyDescent="0.35">
      <c r="A682" s="154">
        <v>454110</v>
      </c>
      <c r="B682" s="149" t="s">
        <v>1788</v>
      </c>
      <c r="C682" s="152">
        <v>458320</v>
      </c>
      <c r="D682" s="149" t="s">
        <v>1863</v>
      </c>
    </row>
    <row r="683" spans="1:4" ht="62.5" x14ac:dyDescent="0.35">
      <c r="A683" s="154">
        <v>454390</v>
      </c>
      <c r="B683" s="149" t="s">
        <v>1791</v>
      </c>
      <c r="C683" s="152">
        <v>458320</v>
      </c>
      <c r="D683" s="149" t="s">
        <v>1863</v>
      </c>
    </row>
    <row r="684" spans="1:4" ht="37.5" x14ac:dyDescent="0.35">
      <c r="A684" s="149">
        <v>451110</v>
      </c>
      <c r="B684" s="149" t="s">
        <v>1864</v>
      </c>
      <c r="C684" s="152">
        <v>459110</v>
      </c>
      <c r="D684" s="149" t="s">
        <v>1865</v>
      </c>
    </row>
    <row r="685" spans="1:4" ht="37.5" x14ac:dyDescent="0.35">
      <c r="A685" s="154">
        <v>454110</v>
      </c>
      <c r="B685" s="149" t="s">
        <v>1788</v>
      </c>
      <c r="C685" s="152">
        <v>459110</v>
      </c>
      <c r="D685" s="149" t="s">
        <v>1865</v>
      </c>
    </row>
    <row r="686" spans="1:4" ht="37.5" x14ac:dyDescent="0.35">
      <c r="A686" s="154">
        <v>454390</v>
      </c>
      <c r="B686" s="149" t="s">
        <v>1791</v>
      </c>
      <c r="C686" s="152">
        <v>459110</v>
      </c>
      <c r="D686" s="149" t="s">
        <v>1865</v>
      </c>
    </row>
    <row r="687" spans="1:4" ht="50" x14ac:dyDescent="0.35">
      <c r="A687" s="149">
        <v>451120</v>
      </c>
      <c r="B687" s="149" t="s">
        <v>1866</v>
      </c>
      <c r="C687" s="152">
        <v>459120</v>
      </c>
      <c r="D687" s="149" t="s">
        <v>1867</v>
      </c>
    </row>
    <row r="688" spans="1:4" ht="50" x14ac:dyDescent="0.35">
      <c r="A688" s="154">
        <v>454110</v>
      </c>
      <c r="B688" s="149" t="s">
        <v>1788</v>
      </c>
      <c r="C688" s="152">
        <v>459120</v>
      </c>
      <c r="D688" s="149" t="s">
        <v>1867</v>
      </c>
    </row>
    <row r="689" spans="1:6" ht="50" x14ac:dyDescent="0.35">
      <c r="A689" s="154">
        <v>454390</v>
      </c>
      <c r="B689" s="149" t="s">
        <v>1791</v>
      </c>
      <c r="C689" s="152">
        <v>459120</v>
      </c>
      <c r="D689" s="149" t="s">
        <v>1867</v>
      </c>
    </row>
    <row r="690" spans="1:6" ht="75" x14ac:dyDescent="0.35">
      <c r="A690" s="149">
        <v>451130</v>
      </c>
      <c r="B690" s="149" t="s">
        <v>1868</v>
      </c>
      <c r="C690" s="152">
        <v>459130</v>
      </c>
      <c r="D690" s="149" t="s">
        <v>1869</v>
      </c>
    </row>
    <row r="691" spans="1:6" ht="75" x14ac:dyDescent="0.35">
      <c r="A691" s="154">
        <v>454110</v>
      </c>
      <c r="B691" s="149" t="s">
        <v>1788</v>
      </c>
      <c r="C691" s="152">
        <v>459130</v>
      </c>
      <c r="D691" s="149" t="s">
        <v>1869</v>
      </c>
    </row>
    <row r="692" spans="1:6" ht="75" x14ac:dyDescent="0.35">
      <c r="A692" s="154">
        <v>454390</v>
      </c>
      <c r="B692" s="149" t="s">
        <v>1791</v>
      </c>
      <c r="C692" s="152">
        <v>459130</v>
      </c>
      <c r="D692" s="149" t="s">
        <v>1869</v>
      </c>
    </row>
    <row r="693" spans="1:6" ht="62.5" x14ac:dyDescent="0.35">
      <c r="A693" s="149">
        <v>451140</v>
      </c>
      <c r="B693" s="149" t="s">
        <v>1870</v>
      </c>
      <c r="C693" s="152">
        <v>459140</v>
      </c>
      <c r="D693" s="149" t="s">
        <v>1871</v>
      </c>
    </row>
    <row r="694" spans="1:6" ht="62.5" x14ac:dyDescent="0.35">
      <c r="A694" s="154">
        <v>454110</v>
      </c>
      <c r="B694" s="149" t="s">
        <v>1788</v>
      </c>
      <c r="C694" s="152">
        <v>459140</v>
      </c>
      <c r="D694" s="149" t="s">
        <v>1871</v>
      </c>
      <c r="E694" s="153"/>
    </row>
    <row r="695" spans="1:6" ht="62.5" x14ac:dyDescent="0.35">
      <c r="A695" s="154">
        <v>454390</v>
      </c>
      <c r="B695" s="149" t="s">
        <v>1791</v>
      </c>
      <c r="C695" s="152">
        <v>459140</v>
      </c>
      <c r="D695" s="149" t="s">
        <v>1871</v>
      </c>
      <c r="E695" s="153"/>
    </row>
    <row r="696" spans="1:6" ht="62.5" x14ac:dyDescent="0.35">
      <c r="A696" s="149">
        <v>451211</v>
      </c>
      <c r="B696" s="149" t="s">
        <v>1872</v>
      </c>
      <c r="C696" s="152">
        <v>459210</v>
      </c>
      <c r="D696" s="149" t="s">
        <v>1873</v>
      </c>
      <c r="E696" s="153"/>
    </row>
    <row r="697" spans="1:6" ht="62.5" x14ac:dyDescent="0.35">
      <c r="A697" s="149">
        <v>451212</v>
      </c>
      <c r="B697" s="149" t="s">
        <v>1874</v>
      </c>
      <c r="C697" s="152">
        <v>459210</v>
      </c>
      <c r="D697" s="149" t="s">
        <v>1873</v>
      </c>
      <c r="E697" s="153"/>
    </row>
    <row r="698" spans="1:6" ht="62.5" x14ac:dyDescent="0.35">
      <c r="A698" s="154">
        <v>454110</v>
      </c>
      <c r="B698" s="149" t="s">
        <v>1788</v>
      </c>
      <c r="C698" s="152">
        <v>459210</v>
      </c>
      <c r="D698" s="149" t="s">
        <v>1873</v>
      </c>
      <c r="E698" s="153"/>
    </row>
    <row r="699" spans="1:6" ht="62.5" x14ac:dyDescent="0.35">
      <c r="A699" s="154">
        <v>454390</v>
      </c>
      <c r="B699" s="149" t="s">
        <v>1791</v>
      </c>
      <c r="C699" s="152">
        <v>459210</v>
      </c>
      <c r="D699" s="149" t="s">
        <v>1873</v>
      </c>
      <c r="E699" s="153"/>
    </row>
    <row r="700" spans="1:6" x14ac:dyDescent="0.35">
      <c r="A700" s="149">
        <v>453110</v>
      </c>
      <c r="B700" s="149" t="s">
        <v>1875</v>
      </c>
      <c r="C700" s="152">
        <v>459310</v>
      </c>
      <c r="D700" s="149" t="s">
        <v>1875</v>
      </c>
      <c r="E700" s="153"/>
    </row>
    <row r="701" spans="1:6" x14ac:dyDescent="0.35">
      <c r="A701" s="154">
        <v>454110</v>
      </c>
      <c r="B701" s="149" t="s">
        <v>1788</v>
      </c>
      <c r="C701" s="152">
        <v>459310</v>
      </c>
      <c r="D701" s="149" t="s">
        <v>1875</v>
      </c>
      <c r="E701" s="153"/>
    </row>
    <row r="702" spans="1:6" x14ac:dyDescent="0.35">
      <c r="A702" s="154">
        <v>454390</v>
      </c>
      <c r="B702" s="149" t="s">
        <v>1791</v>
      </c>
      <c r="C702" s="152">
        <v>459310</v>
      </c>
      <c r="D702" s="149" t="s">
        <v>1875</v>
      </c>
      <c r="E702" s="153"/>
    </row>
    <row r="703" spans="1:6" ht="75" x14ac:dyDescent="0.35">
      <c r="A703" s="149">
        <v>453210</v>
      </c>
      <c r="B703" s="149" t="s">
        <v>1876</v>
      </c>
      <c r="C703" s="152">
        <v>459410</v>
      </c>
      <c r="D703" s="149" t="s">
        <v>1877</v>
      </c>
      <c r="E703" s="153"/>
      <c r="F703" s="151" t="s">
        <v>1878</v>
      </c>
    </row>
    <row r="704" spans="1:6" ht="75" x14ac:dyDescent="0.35">
      <c r="A704" s="154">
        <v>454110</v>
      </c>
      <c r="B704" s="149" t="s">
        <v>1788</v>
      </c>
      <c r="C704" s="152">
        <v>459410</v>
      </c>
      <c r="D704" s="149" t="s">
        <v>1877</v>
      </c>
      <c r="E704" s="153"/>
      <c r="F704" s="151"/>
    </row>
    <row r="705" spans="1:6" ht="75" x14ac:dyDescent="0.35">
      <c r="A705" s="154">
        <v>454390</v>
      </c>
      <c r="B705" s="149" t="s">
        <v>1791</v>
      </c>
      <c r="C705" s="152">
        <v>459410</v>
      </c>
      <c r="D705" s="149" t="s">
        <v>1877</v>
      </c>
      <c r="E705" s="153"/>
      <c r="F705" s="151"/>
    </row>
    <row r="706" spans="1:6" ht="62.5" x14ac:dyDescent="0.35">
      <c r="A706" s="149">
        <v>453220</v>
      </c>
      <c r="B706" s="149" t="s">
        <v>1879</v>
      </c>
      <c r="C706" s="152">
        <v>459420</v>
      </c>
      <c r="D706" s="149" t="s">
        <v>1880</v>
      </c>
      <c r="E706" s="153"/>
    </row>
    <row r="707" spans="1:6" ht="62.5" x14ac:dyDescent="0.35">
      <c r="A707" s="154">
        <v>454110</v>
      </c>
      <c r="B707" s="149" t="s">
        <v>1788</v>
      </c>
      <c r="C707" s="152">
        <v>459420</v>
      </c>
      <c r="D707" s="149" t="s">
        <v>1880</v>
      </c>
      <c r="E707" s="153"/>
    </row>
    <row r="708" spans="1:6" ht="62.5" x14ac:dyDescent="0.35">
      <c r="A708" s="154">
        <v>454390</v>
      </c>
      <c r="B708" s="149" t="s">
        <v>1791</v>
      </c>
      <c r="C708" s="152">
        <v>459420</v>
      </c>
      <c r="D708" s="149" t="s">
        <v>1880</v>
      </c>
      <c r="E708" s="153"/>
    </row>
    <row r="709" spans="1:6" ht="50" x14ac:dyDescent="0.35">
      <c r="A709" s="149">
        <v>453310</v>
      </c>
      <c r="B709" s="149" t="s">
        <v>1881</v>
      </c>
      <c r="C709" s="152">
        <v>459510</v>
      </c>
      <c r="D709" s="149" t="s">
        <v>1882</v>
      </c>
      <c r="E709" s="153"/>
    </row>
    <row r="710" spans="1:6" ht="50" x14ac:dyDescent="0.35">
      <c r="A710" s="154">
        <v>454110</v>
      </c>
      <c r="B710" s="149" t="s">
        <v>1788</v>
      </c>
      <c r="C710" s="152">
        <v>459510</v>
      </c>
      <c r="D710" s="149" t="s">
        <v>1882</v>
      </c>
      <c r="E710" s="153"/>
    </row>
    <row r="711" spans="1:6" ht="50" x14ac:dyDescent="0.35">
      <c r="A711" s="154">
        <v>454390</v>
      </c>
      <c r="B711" s="149" t="s">
        <v>1791</v>
      </c>
      <c r="C711" s="152">
        <v>459510</v>
      </c>
      <c r="D711" s="149" t="s">
        <v>1882</v>
      </c>
      <c r="E711" s="153"/>
    </row>
    <row r="712" spans="1:6" ht="50" x14ac:dyDescent="0.35">
      <c r="A712" s="149">
        <v>453910</v>
      </c>
      <c r="B712" s="149" t="s">
        <v>1883</v>
      </c>
      <c r="C712" s="152">
        <v>459910</v>
      </c>
      <c r="D712" s="149" t="s">
        <v>1884</v>
      </c>
      <c r="E712" s="153"/>
      <c r="F712" s="151" t="s">
        <v>17</v>
      </c>
    </row>
    <row r="713" spans="1:6" ht="50" x14ac:dyDescent="0.35">
      <c r="A713" s="154">
        <v>454110</v>
      </c>
      <c r="B713" s="149" t="s">
        <v>1788</v>
      </c>
      <c r="C713" s="152">
        <v>459910</v>
      </c>
      <c r="D713" s="149" t="s">
        <v>1884</v>
      </c>
      <c r="E713" s="153"/>
      <c r="F713" s="151"/>
    </row>
    <row r="714" spans="1:6" ht="50" x14ac:dyDescent="0.35">
      <c r="A714" s="154">
        <v>454390</v>
      </c>
      <c r="B714" s="149" t="s">
        <v>1791</v>
      </c>
      <c r="C714" s="152">
        <v>459910</v>
      </c>
      <c r="D714" s="149" t="s">
        <v>1884</v>
      </c>
      <c r="E714" s="153"/>
      <c r="F714" s="151"/>
    </row>
    <row r="715" spans="1:6" ht="25" x14ac:dyDescent="0.35">
      <c r="A715" s="149">
        <v>453920</v>
      </c>
      <c r="B715" s="149" t="s">
        <v>1885</v>
      </c>
      <c r="C715" s="152">
        <v>459920</v>
      </c>
      <c r="D715" s="149" t="s">
        <v>1885</v>
      </c>
      <c r="E715" s="153"/>
    </row>
    <row r="716" spans="1:6" ht="25" x14ac:dyDescent="0.35">
      <c r="A716" s="154">
        <v>454110</v>
      </c>
      <c r="B716" s="149" t="s">
        <v>1788</v>
      </c>
      <c r="C716" s="152">
        <v>459920</v>
      </c>
      <c r="D716" s="149" t="s">
        <v>1885</v>
      </c>
      <c r="E716" s="153"/>
    </row>
    <row r="717" spans="1:6" ht="25" x14ac:dyDescent="0.35">
      <c r="A717" s="154">
        <v>454390</v>
      </c>
      <c r="B717" s="149" t="s">
        <v>1791</v>
      </c>
      <c r="C717" s="152">
        <v>459920</v>
      </c>
      <c r="D717" s="149" t="s">
        <v>1885</v>
      </c>
      <c r="E717" s="153"/>
    </row>
    <row r="718" spans="1:6" ht="62.5" x14ac:dyDescent="0.35">
      <c r="A718" s="149">
        <v>453930</v>
      </c>
      <c r="B718" s="149" t="s">
        <v>1886</v>
      </c>
      <c r="C718" s="149">
        <v>459930</v>
      </c>
      <c r="D718" s="149" t="s">
        <v>1886</v>
      </c>
      <c r="E718" s="150"/>
    </row>
    <row r="719" spans="1:6" ht="125" x14ac:dyDescent="0.35">
      <c r="A719" s="149">
        <v>453991</v>
      </c>
      <c r="B719" s="149" t="s">
        <v>1887</v>
      </c>
      <c r="C719" s="152">
        <v>459991</v>
      </c>
      <c r="D719" s="149" t="s">
        <v>1888</v>
      </c>
      <c r="E719" s="153"/>
    </row>
    <row r="720" spans="1:6" ht="125" x14ac:dyDescent="0.35">
      <c r="A720" s="154">
        <v>453998</v>
      </c>
      <c r="B720" s="149" t="s">
        <v>1889</v>
      </c>
      <c r="C720" s="152">
        <v>459991</v>
      </c>
      <c r="D720" s="149" t="s">
        <v>1888</v>
      </c>
      <c r="E720" s="153"/>
    </row>
    <row r="721" spans="1:5" ht="125" x14ac:dyDescent="0.35">
      <c r="A721" s="154">
        <v>454110</v>
      </c>
      <c r="B721" s="149" t="s">
        <v>1788</v>
      </c>
      <c r="C721" s="152">
        <v>459991</v>
      </c>
      <c r="D721" s="149" t="s">
        <v>1888</v>
      </c>
      <c r="E721" s="153"/>
    </row>
    <row r="722" spans="1:5" ht="125" x14ac:dyDescent="0.35">
      <c r="A722" s="154">
        <v>454390</v>
      </c>
      <c r="B722" s="149" t="s">
        <v>1791</v>
      </c>
      <c r="C722" s="152">
        <v>459991</v>
      </c>
      <c r="D722" s="149" t="s">
        <v>1888</v>
      </c>
      <c r="E722" s="153"/>
    </row>
    <row r="723" spans="1:5" ht="50" x14ac:dyDescent="0.35">
      <c r="A723" s="154">
        <v>453998</v>
      </c>
      <c r="B723" s="149" t="s">
        <v>1890</v>
      </c>
      <c r="C723" s="152">
        <v>459999</v>
      </c>
      <c r="D723" s="149" t="s">
        <v>1891</v>
      </c>
      <c r="E723" s="153"/>
    </row>
    <row r="724" spans="1:5" ht="50" x14ac:dyDescent="0.35">
      <c r="A724" s="154">
        <v>454110</v>
      </c>
      <c r="B724" s="149" t="s">
        <v>1788</v>
      </c>
      <c r="C724" s="152">
        <v>459999</v>
      </c>
      <c r="D724" s="149" t="s">
        <v>1891</v>
      </c>
      <c r="E724" s="153"/>
    </row>
    <row r="725" spans="1:5" ht="50" x14ac:dyDescent="0.35">
      <c r="A725" s="154">
        <v>454390</v>
      </c>
      <c r="B725" s="149" t="s">
        <v>1791</v>
      </c>
      <c r="C725" s="152">
        <v>459999</v>
      </c>
      <c r="D725" s="149" t="s">
        <v>1891</v>
      </c>
      <c r="E725" s="153"/>
    </row>
    <row r="726" spans="1:5" ht="75" x14ac:dyDescent="0.35">
      <c r="A726" s="149">
        <v>481111</v>
      </c>
      <c r="B726" s="149" t="s">
        <v>1892</v>
      </c>
      <c r="C726" s="149">
        <v>481111</v>
      </c>
      <c r="D726" s="149" t="s">
        <v>1892</v>
      </c>
    </row>
    <row r="727" spans="1:5" ht="62.5" x14ac:dyDescent="0.35">
      <c r="A727" s="149">
        <v>481112</v>
      </c>
      <c r="B727" s="149" t="s">
        <v>1893</v>
      </c>
      <c r="C727" s="149">
        <v>481112</v>
      </c>
      <c r="D727" s="149" t="s">
        <v>1893</v>
      </c>
    </row>
    <row r="728" spans="1:5" ht="100" x14ac:dyDescent="0.35">
      <c r="A728" s="149">
        <v>481211</v>
      </c>
      <c r="B728" s="149" t="s">
        <v>1894</v>
      </c>
      <c r="C728" s="149">
        <v>481211</v>
      </c>
      <c r="D728" s="149" t="s">
        <v>1894</v>
      </c>
    </row>
    <row r="729" spans="1:5" ht="87.5" x14ac:dyDescent="0.35">
      <c r="A729" s="149">
        <v>481212</v>
      </c>
      <c r="B729" s="149" t="s">
        <v>1895</v>
      </c>
      <c r="C729" s="149">
        <v>481212</v>
      </c>
      <c r="D729" s="149" t="s">
        <v>1895</v>
      </c>
    </row>
    <row r="730" spans="1:5" ht="62.5" x14ac:dyDescent="0.35">
      <c r="A730" s="149">
        <v>481219</v>
      </c>
      <c r="B730" s="149" t="s">
        <v>1896</v>
      </c>
      <c r="C730" s="149">
        <v>481219</v>
      </c>
      <c r="D730" s="149" t="s">
        <v>1896</v>
      </c>
    </row>
    <row r="731" spans="1:5" ht="25" x14ac:dyDescent="0.35">
      <c r="A731" s="149">
        <v>482111</v>
      </c>
      <c r="B731" s="149" t="s">
        <v>1897</v>
      </c>
      <c r="C731" s="149">
        <v>482111</v>
      </c>
      <c r="D731" s="149" t="s">
        <v>1897</v>
      </c>
    </row>
    <row r="732" spans="1:5" ht="37.5" x14ac:dyDescent="0.35">
      <c r="A732" s="149">
        <v>482112</v>
      </c>
      <c r="B732" s="149" t="s">
        <v>1898</v>
      </c>
      <c r="C732" s="149">
        <v>482112</v>
      </c>
      <c r="D732" s="149" t="s">
        <v>1898</v>
      </c>
    </row>
    <row r="733" spans="1:5" ht="62.5" x14ac:dyDescent="0.35">
      <c r="A733" s="149">
        <v>483111</v>
      </c>
      <c r="B733" s="149" t="s">
        <v>1899</v>
      </c>
      <c r="C733" s="149">
        <v>483111</v>
      </c>
      <c r="D733" s="149" t="s">
        <v>1899</v>
      </c>
    </row>
    <row r="734" spans="1:5" ht="75" x14ac:dyDescent="0.35">
      <c r="A734" s="149">
        <v>483112</v>
      </c>
      <c r="B734" s="149" t="s">
        <v>1900</v>
      </c>
      <c r="C734" s="149">
        <v>483112</v>
      </c>
      <c r="D734" s="149" t="s">
        <v>1900</v>
      </c>
    </row>
    <row r="735" spans="1:5" ht="87.5" x14ac:dyDescent="0.35">
      <c r="A735" s="149">
        <v>483113</v>
      </c>
      <c r="B735" s="149" t="s">
        <v>1901</v>
      </c>
      <c r="C735" s="149">
        <v>483113</v>
      </c>
      <c r="D735" s="149" t="s">
        <v>1901</v>
      </c>
    </row>
    <row r="736" spans="1:5" ht="100" x14ac:dyDescent="0.35">
      <c r="A736" s="149">
        <v>483114</v>
      </c>
      <c r="B736" s="149" t="s">
        <v>1902</v>
      </c>
      <c r="C736" s="149">
        <v>483114</v>
      </c>
      <c r="D736" s="149" t="s">
        <v>1902</v>
      </c>
    </row>
    <row r="737" spans="1:4" ht="62.5" x14ac:dyDescent="0.35">
      <c r="A737" s="149">
        <v>483211</v>
      </c>
      <c r="B737" s="149" t="s">
        <v>1903</v>
      </c>
      <c r="C737" s="149">
        <v>483211</v>
      </c>
      <c r="D737" s="149" t="s">
        <v>1903</v>
      </c>
    </row>
    <row r="738" spans="1:4" ht="75" x14ac:dyDescent="0.35">
      <c r="A738" s="149">
        <v>483212</v>
      </c>
      <c r="B738" s="149" t="s">
        <v>1904</v>
      </c>
      <c r="C738" s="149">
        <v>483212</v>
      </c>
      <c r="D738" s="149" t="s">
        <v>1904</v>
      </c>
    </row>
    <row r="739" spans="1:4" ht="50" x14ac:dyDescent="0.35">
      <c r="A739" s="149">
        <v>484110</v>
      </c>
      <c r="B739" s="149" t="s">
        <v>1905</v>
      </c>
      <c r="C739" s="149">
        <v>484110</v>
      </c>
      <c r="D739" s="149" t="s">
        <v>1905</v>
      </c>
    </row>
    <row r="740" spans="1:4" ht="87.5" x14ac:dyDescent="0.35">
      <c r="A740" s="149">
        <v>484121</v>
      </c>
      <c r="B740" s="149" t="s">
        <v>1906</v>
      </c>
      <c r="C740" s="149">
        <v>484121</v>
      </c>
      <c r="D740" s="149" t="s">
        <v>1906</v>
      </c>
    </row>
    <row r="741" spans="1:4" ht="100" x14ac:dyDescent="0.35">
      <c r="A741" s="149">
        <v>484122</v>
      </c>
      <c r="B741" s="149" t="s">
        <v>1907</v>
      </c>
      <c r="C741" s="149">
        <v>484122</v>
      </c>
      <c r="D741" s="149" t="s">
        <v>1907</v>
      </c>
    </row>
    <row r="742" spans="1:4" ht="75" x14ac:dyDescent="0.35">
      <c r="A742" s="149">
        <v>484210</v>
      </c>
      <c r="B742" s="149" t="s">
        <v>1908</v>
      </c>
      <c r="C742" s="149">
        <v>484210</v>
      </c>
      <c r="D742" s="149" t="s">
        <v>1908</v>
      </c>
    </row>
    <row r="743" spans="1:4" ht="100" x14ac:dyDescent="0.35">
      <c r="A743" s="149">
        <v>484220</v>
      </c>
      <c r="B743" s="149" t="s">
        <v>1909</v>
      </c>
      <c r="C743" s="149">
        <v>484220</v>
      </c>
      <c r="D743" s="149" t="s">
        <v>1909</v>
      </c>
    </row>
    <row r="744" spans="1:4" ht="112.5" x14ac:dyDescent="0.35">
      <c r="A744" s="149">
        <v>484230</v>
      </c>
      <c r="B744" s="149" t="s">
        <v>1910</v>
      </c>
      <c r="C744" s="149">
        <v>484230</v>
      </c>
      <c r="D744" s="149" t="s">
        <v>1910</v>
      </c>
    </row>
    <row r="745" spans="1:4" ht="50" x14ac:dyDescent="0.35">
      <c r="A745" s="149">
        <v>485111</v>
      </c>
      <c r="B745" s="149" t="s">
        <v>1911</v>
      </c>
      <c r="C745" s="149">
        <v>485111</v>
      </c>
      <c r="D745" s="149" t="s">
        <v>1911</v>
      </c>
    </row>
    <row r="746" spans="1:4" ht="37.5" x14ac:dyDescent="0.35">
      <c r="A746" s="149">
        <v>485112</v>
      </c>
      <c r="B746" s="149" t="s">
        <v>1912</v>
      </c>
      <c r="C746" s="149">
        <v>485112</v>
      </c>
      <c r="D746" s="149" t="s">
        <v>1912</v>
      </c>
    </row>
    <row r="747" spans="1:4" ht="75" x14ac:dyDescent="0.35">
      <c r="A747" s="149">
        <v>485113</v>
      </c>
      <c r="B747" s="149" t="s">
        <v>1913</v>
      </c>
      <c r="C747" s="149">
        <v>485113</v>
      </c>
      <c r="D747" s="149" t="s">
        <v>1913</v>
      </c>
    </row>
    <row r="748" spans="1:4" ht="50" x14ac:dyDescent="0.35">
      <c r="A748" s="149">
        <v>485119</v>
      </c>
      <c r="B748" s="149" t="s">
        <v>1914</v>
      </c>
      <c r="C748" s="149">
        <v>485119</v>
      </c>
      <c r="D748" s="149" t="s">
        <v>1914</v>
      </c>
    </row>
    <row r="749" spans="1:4" ht="75" x14ac:dyDescent="0.35">
      <c r="A749" s="149">
        <v>485210</v>
      </c>
      <c r="B749" s="149" t="s">
        <v>1915</v>
      </c>
      <c r="C749" s="149">
        <v>485210</v>
      </c>
      <c r="D749" s="149" t="s">
        <v>1915</v>
      </c>
    </row>
    <row r="750" spans="1:4" ht="50" x14ac:dyDescent="0.35">
      <c r="A750" s="149">
        <v>485310</v>
      </c>
      <c r="B750" s="149" t="s">
        <v>1916</v>
      </c>
      <c r="C750" s="149">
        <v>485310</v>
      </c>
      <c r="D750" s="149" t="s">
        <v>1917</v>
      </c>
    </row>
    <row r="751" spans="1:4" ht="25" x14ac:dyDescent="0.35">
      <c r="A751" s="149">
        <v>485320</v>
      </c>
      <c r="B751" s="149" t="s">
        <v>1918</v>
      </c>
      <c r="C751" s="149">
        <v>485320</v>
      </c>
      <c r="D751" s="149" t="s">
        <v>1918</v>
      </c>
    </row>
    <row r="752" spans="1:4" ht="75" x14ac:dyDescent="0.35">
      <c r="A752" s="149">
        <v>485410</v>
      </c>
      <c r="B752" s="149" t="s">
        <v>1919</v>
      </c>
      <c r="C752" s="149">
        <v>485410</v>
      </c>
      <c r="D752" s="149" t="s">
        <v>1919</v>
      </c>
    </row>
    <row r="753" spans="1:6" ht="37.5" x14ac:dyDescent="0.35">
      <c r="A753" s="149">
        <v>485510</v>
      </c>
      <c r="B753" s="149" t="s">
        <v>1920</v>
      </c>
      <c r="C753" s="149">
        <v>485510</v>
      </c>
      <c r="D753" s="149" t="s">
        <v>1920</v>
      </c>
    </row>
    <row r="754" spans="1:6" ht="50" x14ac:dyDescent="0.35">
      <c r="A754" s="149">
        <v>485991</v>
      </c>
      <c r="B754" s="149" t="s">
        <v>1921</v>
      </c>
      <c r="C754" s="149">
        <v>485991</v>
      </c>
      <c r="D754" s="149" t="s">
        <v>1921</v>
      </c>
    </row>
    <row r="755" spans="1:6" ht="100" x14ac:dyDescent="0.35">
      <c r="A755" s="149">
        <v>485999</v>
      </c>
      <c r="B755" s="149" t="s">
        <v>1922</v>
      </c>
      <c r="C755" s="149">
        <v>485999</v>
      </c>
      <c r="D755" s="149" t="s">
        <v>1922</v>
      </c>
    </row>
    <row r="756" spans="1:6" ht="50" x14ac:dyDescent="0.35">
      <c r="A756" s="149">
        <v>486110</v>
      </c>
      <c r="B756" s="149" t="s">
        <v>1923</v>
      </c>
      <c r="C756" s="149">
        <v>486110</v>
      </c>
      <c r="D756" s="149" t="s">
        <v>1923</v>
      </c>
    </row>
    <row r="757" spans="1:6" ht="62.5" x14ac:dyDescent="0.35">
      <c r="A757" s="149">
        <v>486210</v>
      </c>
      <c r="B757" s="149" t="s">
        <v>1924</v>
      </c>
      <c r="C757" s="149">
        <v>486210</v>
      </c>
      <c r="D757" s="149" t="s">
        <v>1924</v>
      </c>
    </row>
    <row r="758" spans="1:6" ht="87.5" x14ac:dyDescent="0.35">
      <c r="A758" s="149">
        <v>486910</v>
      </c>
      <c r="B758" s="149" t="s">
        <v>1925</v>
      </c>
      <c r="C758" s="149">
        <v>486910</v>
      </c>
      <c r="D758" s="149" t="s">
        <v>1925</v>
      </c>
      <c r="E758" s="150"/>
    </row>
    <row r="759" spans="1:6" ht="50" x14ac:dyDescent="0.35">
      <c r="A759" s="149">
        <v>486990</v>
      </c>
      <c r="B759" s="149" t="s">
        <v>1926</v>
      </c>
      <c r="C759" s="149">
        <v>486990</v>
      </c>
      <c r="D759" s="149" t="s">
        <v>1926</v>
      </c>
      <c r="E759" s="150"/>
    </row>
    <row r="760" spans="1:6" ht="87.5" x14ac:dyDescent="0.35">
      <c r="A760" s="149">
        <v>487110</v>
      </c>
      <c r="B760" s="149" t="s">
        <v>1927</v>
      </c>
      <c r="C760" s="149">
        <v>487110</v>
      </c>
      <c r="D760" s="149" t="s">
        <v>1927</v>
      </c>
      <c r="E760" s="150"/>
    </row>
    <row r="761" spans="1:6" ht="87.5" x14ac:dyDescent="0.35">
      <c r="A761" s="149">
        <v>487210</v>
      </c>
      <c r="B761" s="149" t="s">
        <v>1928</v>
      </c>
      <c r="C761" s="149">
        <v>487210</v>
      </c>
      <c r="D761" s="149" t="s">
        <v>1928</v>
      </c>
      <c r="E761" s="150"/>
    </row>
    <row r="762" spans="1:6" ht="87.5" x14ac:dyDescent="0.35">
      <c r="A762" s="149">
        <v>487990</v>
      </c>
      <c r="B762" s="149" t="s">
        <v>1929</v>
      </c>
      <c r="C762" s="149">
        <v>487990</v>
      </c>
      <c r="D762" s="149" t="s">
        <v>1929</v>
      </c>
      <c r="E762" s="150"/>
      <c r="F762" s="17" t="s">
        <v>17</v>
      </c>
    </row>
    <row r="763" spans="1:6" ht="37.5" x14ac:dyDescent="0.35">
      <c r="A763" s="149">
        <v>488111</v>
      </c>
      <c r="B763" s="149" t="s">
        <v>1930</v>
      </c>
      <c r="C763" s="149">
        <v>488111</v>
      </c>
      <c r="D763" s="149" t="s">
        <v>1930</v>
      </c>
      <c r="E763" s="150"/>
    </row>
    <row r="764" spans="1:6" ht="50" x14ac:dyDescent="0.35">
      <c r="A764" s="149">
        <v>488119</v>
      </c>
      <c r="B764" s="149" t="s">
        <v>1931</v>
      </c>
      <c r="C764" s="149">
        <v>488119</v>
      </c>
      <c r="D764" s="149" t="s">
        <v>1931</v>
      </c>
      <c r="E764" s="150"/>
    </row>
    <row r="765" spans="1:6" ht="75" x14ac:dyDescent="0.35">
      <c r="A765" s="149">
        <v>488190</v>
      </c>
      <c r="B765" s="149" t="s">
        <v>1932</v>
      </c>
      <c r="C765" s="149">
        <v>488190</v>
      </c>
      <c r="D765" s="149" t="s">
        <v>1932</v>
      </c>
      <c r="E765" s="150"/>
    </row>
    <row r="766" spans="1:6" ht="62.5" x14ac:dyDescent="0.35">
      <c r="A766" s="149">
        <v>488210</v>
      </c>
      <c r="B766" s="149" t="s">
        <v>1933</v>
      </c>
      <c r="C766" s="149">
        <v>488210</v>
      </c>
      <c r="D766" s="149" t="s">
        <v>1933</v>
      </c>
      <c r="E766" s="150"/>
    </row>
    <row r="767" spans="1:6" ht="50" x14ac:dyDescent="0.35">
      <c r="A767" s="149">
        <v>488310</v>
      </c>
      <c r="B767" s="149" t="s">
        <v>1934</v>
      </c>
      <c r="C767" s="149">
        <v>488310</v>
      </c>
      <c r="D767" s="149" t="s">
        <v>1934</v>
      </c>
      <c r="E767" s="150"/>
    </row>
    <row r="768" spans="1:6" ht="37.5" x14ac:dyDescent="0.35">
      <c r="A768" s="149">
        <v>488320</v>
      </c>
      <c r="B768" s="149" t="s">
        <v>1935</v>
      </c>
      <c r="C768" s="149">
        <v>488320</v>
      </c>
      <c r="D768" s="149" t="s">
        <v>1935</v>
      </c>
      <c r="E768" s="150"/>
    </row>
    <row r="769" spans="1:5" ht="62.5" x14ac:dyDescent="0.35">
      <c r="A769" s="149">
        <v>488330</v>
      </c>
      <c r="B769" s="149" t="s">
        <v>1936</v>
      </c>
      <c r="C769" s="149">
        <v>488330</v>
      </c>
      <c r="D769" s="149" t="s">
        <v>1936</v>
      </c>
      <c r="E769" s="150"/>
    </row>
    <row r="770" spans="1:5" ht="87.5" x14ac:dyDescent="0.35">
      <c r="A770" s="149">
        <v>488390</v>
      </c>
      <c r="B770" s="149" t="s">
        <v>1937</v>
      </c>
      <c r="C770" s="149">
        <v>488390</v>
      </c>
      <c r="D770" s="149" t="s">
        <v>1937</v>
      </c>
      <c r="E770" s="150"/>
    </row>
    <row r="771" spans="1:5" ht="37.5" x14ac:dyDescent="0.35">
      <c r="A771" s="149">
        <v>488410</v>
      </c>
      <c r="B771" s="149" t="s">
        <v>1938</v>
      </c>
      <c r="C771" s="149">
        <v>488410</v>
      </c>
      <c r="D771" s="149" t="s">
        <v>1938</v>
      </c>
      <c r="E771" s="150"/>
    </row>
    <row r="772" spans="1:5" ht="75" x14ac:dyDescent="0.35">
      <c r="A772" s="149">
        <v>488490</v>
      </c>
      <c r="B772" s="149" t="s">
        <v>1939</v>
      </c>
      <c r="C772" s="149">
        <v>488490</v>
      </c>
      <c r="D772" s="149" t="s">
        <v>1939</v>
      </c>
      <c r="E772" s="150"/>
    </row>
    <row r="773" spans="1:5" ht="62.5" x14ac:dyDescent="0.35">
      <c r="A773" s="149">
        <v>488510</v>
      </c>
      <c r="B773" s="149" t="s">
        <v>1940</v>
      </c>
      <c r="C773" s="149">
        <v>488510</v>
      </c>
      <c r="D773" s="149" t="s">
        <v>1940</v>
      </c>
      <c r="E773" s="150"/>
    </row>
    <row r="774" spans="1:5" ht="37.5" x14ac:dyDescent="0.35">
      <c r="A774" s="149">
        <v>488991</v>
      </c>
      <c r="B774" s="149" t="s">
        <v>1941</v>
      </c>
      <c r="C774" s="149">
        <v>488991</v>
      </c>
      <c r="D774" s="149" t="s">
        <v>1941</v>
      </c>
    </row>
    <row r="775" spans="1:5" ht="75" x14ac:dyDescent="0.35">
      <c r="A775" s="149">
        <v>488999</v>
      </c>
      <c r="B775" s="149" t="s">
        <v>1942</v>
      </c>
      <c r="C775" s="149">
        <v>488999</v>
      </c>
      <c r="D775" s="149" t="s">
        <v>1942</v>
      </c>
    </row>
    <row r="776" spans="1:5" ht="25" x14ac:dyDescent="0.35">
      <c r="A776" s="149">
        <v>491110</v>
      </c>
      <c r="B776" s="149" t="s">
        <v>1943</v>
      </c>
      <c r="C776" s="149">
        <v>491110</v>
      </c>
      <c r="D776" s="149" t="s">
        <v>1943</v>
      </c>
    </row>
    <row r="777" spans="1:5" ht="62.5" x14ac:dyDescent="0.35">
      <c r="A777" s="149">
        <v>492110</v>
      </c>
      <c r="B777" s="149" t="s">
        <v>1944</v>
      </c>
      <c r="C777" s="149">
        <v>492110</v>
      </c>
      <c r="D777" s="149" t="s">
        <v>1944</v>
      </c>
    </row>
    <row r="778" spans="1:5" ht="62.5" x14ac:dyDescent="0.35">
      <c r="A778" s="149">
        <v>492210</v>
      </c>
      <c r="B778" s="149" t="s">
        <v>1945</v>
      </c>
      <c r="C778" s="149">
        <v>492210</v>
      </c>
      <c r="D778" s="149" t="s">
        <v>1945</v>
      </c>
    </row>
    <row r="779" spans="1:5" ht="50" x14ac:dyDescent="0.35">
      <c r="A779" s="149">
        <v>493110</v>
      </c>
      <c r="B779" s="149" t="s">
        <v>1946</v>
      </c>
      <c r="C779" s="149">
        <v>493110</v>
      </c>
      <c r="D779" s="149" t="s">
        <v>1946</v>
      </c>
    </row>
    <row r="780" spans="1:5" ht="62.5" x14ac:dyDescent="0.35">
      <c r="A780" s="149">
        <v>493120</v>
      </c>
      <c r="B780" s="149" t="s">
        <v>1947</v>
      </c>
      <c r="C780" s="149">
        <v>493120</v>
      </c>
      <c r="D780" s="149" t="s">
        <v>1947</v>
      </c>
    </row>
    <row r="781" spans="1:5" ht="62.5" x14ac:dyDescent="0.35">
      <c r="A781" s="149">
        <v>493130</v>
      </c>
      <c r="B781" s="149" t="s">
        <v>1948</v>
      </c>
      <c r="C781" s="149">
        <v>493130</v>
      </c>
      <c r="D781" s="149" t="s">
        <v>1948</v>
      </c>
    </row>
    <row r="782" spans="1:5" ht="50" x14ac:dyDescent="0.35">
      <c r="A782" s="149">
        <v>493190</v>
      </c>
      <c r="B782" s="149" t="s">
        <v>1949</v>
      </c>
      <c r="C782" s="149">
        <v>493190</v>
      </c>
      <c r="D782" s="149" t="s">
        <v>1949</v>
      </c>
    </row>
    <row r="783" spans="1:5" ht="75" x14ac:dyDescent="0.35">
      <c r="A783" s="149">
        <v>512110</v>
      </c>
      <c r="B783" s="149" t="s">
        <v>1950</v>
      </c>
      <c r="C783" s="149">
        <v>512110</v>
      </c>
      <c r="D783" s="149" t="s">
        <v>1950</v>
      </c>
    </row>
    <row r="784" spans="1:5" ht="75" x14ac:dyDescent="0.35">
      <c r="A784" s="149">
        <v>512120</v>
      </c>
      <c r="B784" s="149" t="s">
        <v>1951</v>
      </c>
      <c r="C784" s="149">
        <v>512120</v>
      </c>
      <c r="D784" s="149" t="s">
        <v>1951</v>
      </c>
    </row>
    <row r="785" spans="1:9" ht="62.5" x14ac:dyDescent="0.35">
      <c r="A785" s="149">
        <v>512131</v>
      </c>
      <c r="B785" s="149" t="s">
        <v>1952</v>
      </c>
      <c r="C785" s="149">
        <v>512131</v>
      </c>
      <c r="D785" s="149" t="s">
        <v>1952</v>
      </c>
    </row>
    <row r="786" spans="1:9" ht="50" x14ac:dyDescent="0.35">
      <c r="A786" s="149">
        <v>512132</v>
      </c>
      <c r="B786" s="149" t="s">
        <v>1953</v>
      </c>
      <c r="C786" s="149">
        <v>512132</v>
      </c>
      <c r="D786" s="149" t="s">
        <v>1953</v>
      </c>
    </row>
    <row r="787" spans="1:9" ht="87.5" x14ac:dyDescent="0.35">
      <c r="A787" s="149">
        <v>512191</v>
      </c>
      <c r="B787" s="149" t="s">
        <v>1954</v>
      </c>
      <c r="C787" s="149">
        <v>512191</v>
      </c>
      <c r="D787" s="149" t="s">
        <v>1954</v>
      </c>
    </row>
    <row r="788" spans="1:9" ht="75" x14ac:dyDescent="0.35">
      <c r="A788" s="149">
        <v>512199</v>
      </c>
      <c r="B788" s="149" t="s">
        <v>1955</v>
      </c>
      <c r="C788" s="149">
        <v>512199</v>
      </c>
      <c r="D788" s="149" t="s">
        <v>1955</v>
      </c>
    </row>
    <row r="789" spans="1:9" ht="37.5" x14ac:dyDescent="0.35">
      <c r="A789" s="149">
        <v>512230</v>
      </c>
      <c r="B789" s="149" t="s">
        <v>1956</v>
      </c>
      <c r="C789" s="149">
        <v>512230</v>
      </c>
      <c r="D789" s="149" t="s">
        <v>1956</v>
      </c>
    </row>
    <row r="790" spans="1:9" ht="37.5" x14ac:dyDescent="0.35">
      <c r="A790" s="149">
        <v>512240</v>
      </c>
      <c r="B790" s="149" t="s">
        <v>1957</v>
      </c>
      <c r="C790" s="149">
        <v>512240</v>
      </c>
      <c r="D790" s="149" t="s">
        <v>1957</v>
      </c>
      <c r="E790" s="150"/>
      <c r="I790" s="17" t="s">
        <v>17</v>
      </c>
    </row>
    <row r="791" spans="1:9" ht="62.5" x14ac:dyDescent="0.35">
      <c r="A791" s="149">
        <v>512250</v>
      </c>
      <c r="B791" s="149" t="s">
        <v>1958</v>
      </c>
      <c r="C791" s="149">
        <v>512250</v>
      </c>
      <c r="D791" s="149" t="s">
        <v>1958</v>
      </c>
      <c r="E791" s="150"/>
    </row>
    <row r="792" spans="1:9" ht="62.5" x14ac:dyDescent="0.35">
      <c r="A792" s="149">
        <v>512290</v>
      </c>
      <c r="B792" s="149" t="s">
        <v>1959</v>
      </c>
      <c r="C792" s="149">
        <v>512290</v>
      </c>
      <c r="D792" s="149" t="s">
        <v>1959</v>
      </c>
      <c r="E792" s="150"/>
    </row>
    <row r="793" spans="1:9" ht="50" x14ac:dyDescent="0.35">
      <c r="A793" s="149">
        <v>511110</v>
      </c>
      <c r="B793" s="149" t="s">
        <v>1960</v>
      </c>
      <c r="C793" s="152">
        <v>513110</v>
      </c>
      <c r="D793" s="149" t="s">
        <v>1960</v>
      </c>
      <c r="E793" s="153"/>
    </row>
    <row r="794" spans="1:9" ht="50" x14ac:dyDescent="0.35">
      <c r="A794" s="154">
        <v>519130</v>
      </c>
      <c r="B794" s="149" t="s">
        <v>1961</v>
      </c>
      <c r="C794" s="152">
        <v>513110</v>
      </c>
      <c r="D794" s="149" t="s">
        <v>1960</v>
      </c>
      <c r="E794" s="153"/>
    </row>
    <row r="795" spans="1:9" ht="50" x14ac:dyDescent="0.35">
      <c r="A795" s="149">
        <v>511120</v>
      </c>
      <c r="B795" s="149" t="s">
        <v>1962</v>
      </c>
      <c r="C795" s="152">
        <v>513120</v>
      </c>
      <c r="D795" s="149" t="s">
        <v>1962</v>
      </c>
      <c r="E795" s="153"/>
    </row>
    <row r="796" spans="1:9" ht="50" x14ac:dyDescent="0.35">
      <c r="A796" s="154">
        <v>519130</v>
      </c>
      <c r="B796" s="149" t="s">
        <v>1963</v>
      </c>
      <c r="C796" s="152">
        <v>513120</v>
      </c>
      <c r="D796" s="149" t="s">
        <v>1962</v>
      </c>
      <c r="E796" s="153"/>
    </row>
    <row r="797" spans="1:9" ht="37.5" x14ac:dyDescent="0.35">
      <c r="A797" s="149">
        <v>511130</v>
      </c>
      <c r="B797" s="149" t="s">
        <v>1964</v>
      </c>
      <c r="C797" s="152">
        <v>513130</v>
      </c>
      <c r="D797" s="149" t="s">
        <v>1964</v>
      </c>
      <c r="E797" s="153"/>
    </row>
    <row r="798" spans="1:9" ht="37.5" x14ac:dyDescent="0.35">
      <c r="A798" s="154">
        <v>519130</v>
      </c>
      <c r="B798" s="149" t="s">
        <v>1965</v>
      </c>
      <c r="C798" s="152">
        <v>513130</v>
      </c>
      <c r="D798" s="149" t="s">
        <v>1964</v>
      </c>
      <c r="E798" s="153"/>
    </row>
    <row r="799" spans="1:9" ht="75" x14ac:dyDescent="0.35">
      <c r="A799" s="149">
        <v>511140</v>
      </c>
      <c r="B799" s="149" t="s">
        <v>1966</v>
      </c>
      <c r="C799" s="152">
        <v>513140</v>
      </c>
      <c r="D799" s="149" t="s">
        <v>1966</v>
      </c>
      <c r="E799" s="153"/>
    </row>
    <row r="800" spans="1:9" ht="75" x14ac:dyDescent="0.35">
      <c r="A800" s="154">
        <v>519130</v>
      </c>
      <c r="B800" s="149" t="s">
        <v>1967</v>
      </c>
      <c r="C800" s="152">
        <v>513140</v>
      </c>
      <c r="D800" s="149" t="s">
        <v>1966</v>
      </c>
      <c r="E800" s="153"/>
    </row>
    <row r="801" spans="1:8" ht="50" x14ac:dyDescent="0.35">
      <c r="A801" s="149">
        <v>511191</v>
      </c>
      <c r="B801" s="149" t="s">
        <v>1968</v>
      </c>
      <c r="C801" s="152">
        <v>513191</v>
      </c>
      <c r="D801" s="149" t="s">
        <v>1968</v>
      </c>
      <c r="E801" s="153"/>
    </row>
    <row r="802" spans="1:8" ht="50" x14ac:dyDescent="0.35">
      <c r="A802" s="154">
        <v>519130</v>
      </c>
      <c r="B802" s="149" t="s">
        <v>1969</v>
      </c>
      <c r="C802" s="152">
        <v>513191</v>
      </c>
      <c r="D802" s="149" t="s">
        <v>1968</v>
      </c>
      <c r="E802" s="153"/>
    </row>
    <row r="803" spans="1:8" ht="37.5" x14ac:dyDescent="0.35">
      <c r="A803" s="149">
        <v>511199</v>
      </c>
      <c r="B803" s="149" t="s">
        <v>1970</v>
      </c>
      <c r="C803" s="152">
        <v>513199</v>
      </c>
      <c r="D803" s="149" t="s">
        <v>1970</v>
      </c>
      <c r="E803" s="153"/>
    </row>
    <row r="804" spans="1:8" ht="37.5" x14ac:dyDescent="0.35">
      <c r="A804" s="154">
        <v>519130</v>
      </c>
      <c r="B804" s="149" t="s">
        <v>1971</v>
      </c>
      <c r="C804" s="152">
        <v>513199</v>
      </c>
      <c r="D804" s="149" t="s">
        <v>1970</v>
      </c>
      <c r="E804" s="153"/>
    </row>
    <row r="805" spans="1:8" ht="37.5" x14ac:dyDescent="0.35">
      <c r="A805" s="149">
        <v>511210</v>
      </c>
      <c r="B805" s="149" t="s">
        <v>1972</v>
      </c>
      <c r="C805" s="149">
        <v>513210</v>
      </c>
      <c r="D805" s="149" t="s">
        <v>1972</v>
      </c>
      <c r="E805" s="150"/>
      <c r="H805" s="17" t="s">
        <v>17</v>
      </c>
    </row>
    <row r="806" spans="1:8" ht="50" x14ac:dyDescent="0.35">
      <c r="A806" s="149">
        <v>515112</v>
      </c>
      <c r="B806" s="149" t="s">
        <v>1973</v>
      </c>
      <c r="C806" s="149">
        <v>516110</v>
      </c>
      <c r="D806" s="149" t="s">
        <v>1974</v>
      </c>
      <c r="E806" s="150"/>
    </row>
    <row r="807" spans="1:8" ht="62.5" x14ac:dyDescent="0.35">
      <c r="A807" s="154">
        <v>515120</v>
      </c>
      <c r="B807" s="149" t="s">
        <v>1975</v>
      </c>
      <c r="C807" s="149">
        <v>516120</v>
      </c>
      <c r="D807" s="149" t="s">
        <v>1976</v>
      </c>
      <c r="E807" s="150"/>
    </row>
    <row r="808" spans="1:8" ht="187.5" x14ac:dyDescent="0.35">
      <c r="A808" s="149">
        <v>515111</v>
      </c>
      <c r="B808" s="149" t="s">
        <v>1977</v>
      </c>
      <c r="C808" s="152">
        <v>516210</v>
      </c>
      <c r="D808" s="149" t="s">
        <v>1978</v>
      </c>
      <c r="E808" s="153"/>
      <c r="G808" s="151" t="s">
        <v>17</v>
      </c>
    </row>
    <row r="809" spans="1:8" ht="187.5" x14ac:dyDescent="0.35">
      <c r="A809" s="154">
        <v>515120</v>
      </c>
      <c r="B809" s="149" t="s">
        <v>1979</v>
      </c>
      <c r="C809" s="152">
        <v>516210</v>
      </c>
      <c r="D809" s="149" t="s">
        <v>1978</v>
      </c>
      <c r="E809" s="153"/>
    </row>
    <row r="810" spans="1:8" ht="187.5" x14ac:dyDescent="0.35">
      <c r="A810" s="149">
        <v>515210</v>
      </c>
      <c r="B810" s="149" t="s">
        <v>1980</v>
      </c>
      <c r="C810" s="152">
        <v>516210</v>
      </c>
      <c r="D810" s="149" t="s">
        <v>1978</v>
      </c>
      <c r="E810" s="153"/>
    </row>
    <row r="811" spans="1:8" ht="187.5" x14ac:dyDescent="0.35">
      <c r="A811" s="149">
        <v>519110</v>
      </c>
      <c r="B811" s="149" t="s">
        <v>1981</v>
      </c>
      <c r="C811" s="152">
        <v>516210</v>
      </c>
      <c r="D811" s="149" t="s">
        <v>1978</v>
      </c>
      <c r="E811" s="153"/>
    </row>
    <row r="812" spans="1:8" ht="187.5" x14ac:dyDescent="0.35">
      <c r="A812" s="154">
        <v>519130</v>
      </c>
      <c r="B812" s="149" t="s">
        <v>1982</v>
      </c>
      <c r="C812" s="152">
        <v>516210</v>
      </c>
      <c r="D812" s="149" t="s">
        <v>1978</v>
      </c>
      <c r="E812" s="153"/>
    </row>
    <row r="813" spans="1:8" ht="62.5" x14ac:dyDescent="0.35">
      <c r="A813" s="149">
        <v>517311</v>
      </c>
      <c r="B813" s="149" t="s">
        <v>1983</v>
      </c>
      <c r="C813" s="149">
        <v>517111</v>
      </c>
      <c r="D813" s="149" t="s">
        <v>1983</v>
      </c>
      <c r="E813" s="150"/>
    </row>
    <row r="814" spans="1:8" ht="87.5" x14ac:dyDescent="0.35">
      <c r="A814" s="154">
        <v>517312</v>
      </c>
      <c r="B814" s="149" t="s">
        <v>1984</v>
      </c>
      <c r="C814" s="149">
        <v>517112</v>
      </c>
      <c r="D814" s="149" t="s">
        <v>1985</v>
      </c>
      <c r="E814" s="150"/>
    </row>
    <row r="815" spans="1:8" ht="50" x14ac:dyDescent="0.35">
      <c r="A815" s="154">
        <v>517911</v>
      </c>
      <c r="B815" s="149" t="s">
        <v>1986</v>
      </c>
      <c r="C815" s="149">
        <v>517121</v>
      </c>
      <c r="D815" s="149" t="s">
        <v>1987</v>
      </c>
      <c r="E815" s="150"/>
    </row>
    <row r="816" spans="1:8" ht="87.5" x14ac:dyDescent="0.35">
      <c r="A816" s="154">
        <v>517312</v>
      </c>
      <c r="B816" s="149" t="s">
        <v>1988</v>
      </c>
      <c r="C816" s="152">
        <v>517122</v>
      </c>
      <c r="D816" s="149" t="s">
        <v>1989</v>
      </c>
      <c r="E816" s="153"/>
    </row>
    <row r="817" spans="1:5" ht="87.5" x14ac:dyDescent="0.35">
      <c r="A817" s="154">
        <v>517911</v>
      </c>
      <c r="B817" s="149" t="s">
        <v>1990</v>
      </c>
      <c r="C817" s="152">
        <v>517122</v>
      </c>
      <c r="D817" s="149" t="s">
        <v>1989</v>
      </c>
      <c r="E817" s="153"/>
    </row>
    <row r="818" spans="1:5" ht="50" x14ac:dyDescent="0.35">
      <c r="A818" s="149">
        <v>517410</v>
      </c>
      <c r="B818" s="149" t="s">
        <v>1991</v>
      </c>
      <c r="C818" s="149">
        <v>517410</v>
      </c>
      <c r="D818" s="149" t="s">
        <v>1991</v>
      </c>
      <c r="E818" s="150"/>
    </row>
    <row r="819" spans="1:5" ht="50" x14ac:dyDescent="0.35">
      <c r="A819" s="149">
        <v>517919</v>
      </c>
      <c r="B819" s="149" t="s">
        <v>1992</v>
      </c>
      <c r="C819" s="149">
        <v>517810</v>
      </c>
      <c r="D819" s="149" t="s">
        <v>1992</v>
      </c>
      <c r="E819" s="150"/>
    </row>
    <row r="820" spans="1:5" ht="150" x14ac:dyDescent="0.35">
      <c r="A820" s="149">
        <v>518210</v>
      </c>
      <c r="B820" s="149" t="s">
        <v>1993</v>
      </c>
      <c r="C820" s="149">
        <v>518210</v>
      </c>
      <c r="D820" s="149" t="s">
        <v>1994</v>
      </c>
      <c r="E820" s="150"/>
    </row>
    <row r="821" spans="1:5" ht="37.5" x14ac:dyDescent="0.35">
      <c r="A821" s="149">
        <v>519120</v>
      </c>
      <c r="B821" s="149" t="s">
        <v>1995</v>
      </c>
      <c r="C821" s="149">
        <v>519210</v>
      </c>
      <c r="D821" s="149" t="s">
        <v>1995</v>
      </c>
      <c r="E821" s="150"/>
    </row>
    <row r="822" spans="1:5" ht="100" x14ac:dyDescent="0.35">
      <c r="A822" s="154">
        <v>519130</v>
      </c>
      <c r="B822" s="149" t="s">
        <v>1996</v>
      </c>
      <c r="C822" s="152">
        <v>519290</v>
      </c>
      <c r="D822" s="149" t="s">
        <v>1997</v>
      </c>
      <c r="E822" s="153"/>
    </row>
    <row r="823" spans="1:5" ht="100" x14ac:dyDescent="0.35">
      <c r="A823" s="149">
        <v>519190</v>
      </c>
      <c r="B823" s="149" t="s">
        <v>1998</v>
      </c>
      <c r="C823" s="152">
        <v>519290</v>
      </c>
      <c r="D823" s="149" t="s">
        <v>1997</v>
      </c>
      <c r="E823" s="153"/>
    </row>
    <row r="824" spans="1:5" ht="62.5" x14ac:dyDescent="0.35">
      <c r="A824" s="149">
        <v>521110</v>
      </c>
      <c r="B824" s="149" t="s">
        <v>1999</v>
      </c>
      <c r="C824" s="149">
        <v>521110</v>
      </c>
      <c r="D824" s="149" t="s">
        <v>1999</v>
      </c>
      <c r="E824" s="150"/>
    </row>
    <row r="825" spans="1:5" ht="37.5" x14ac:dyDescent="0.35">
      <c r="A825" s="149">
        <v>522110</v>
      </c>
      <c r="B825" s="149" t="s">
        <v>2000</v>
      </c>
      <c r="C825" s="149">
        <v>522110</v>
      </c>
      <c r="D825" s="149" t="s">
        <v>2000</v>
      </c>
      <c r="E825" s="150"/>
    </row>
    <row r="826" spans="1:5" ht="25" x14ac:dyDescent="0.35">
      <c r="A826" s="149">
        <v>522130</v>
      </c>
      <c r="B826" s="149" t="s">
        <v>2001</v>
      </c>
      <c r="C826" s="149">
        <v>522130</v>
      </c>
      <c r="D826" s="149" t="s">
        <v>2001</v>
      </c>
      <c r="E826" s="150"/>
    </row>
    <row r="827" spans="1:5" ht="100" x14ac:dyDescent="0.35">
      <c r="A827" s="149">
        <v>522120</v>
      </c>
      <c r="B827" s="149" t="s">
        <v>2002</v>
      </c>
      <c r="C827" s="152">
        <v>522180</v>
      </c>
      <c r="D827" s="149" t="s">
        <v>2003</v>
      </c>
      <c r="E827" s="153"/>
    </row>
    <row r="828" spans="1:5" ht="100" x14ac:dyDescent="0.35">
      <c r="A828" s="149">
        <v>522190</v>
      </c>
      <c r="B828" s="149" t="s">
        <v>2004</v>
      </c>
      <c r="C828" s="152">
        <v>522180</v>
      </c>
      <c r="D828" s="149" t="s">
        <v>2003</v>
      </c>
      <c r="E828" s="153"/>
    </row>
    <row r="829" spans="1:5" ht="37.5" x14ac:dyDescent="0.35">
      <c r="A829" s="149">
        <v>522210</v>
      </c>
      <c r="B829" s="149" t="s">
        <v>2005</v>
      </c>
      <c r="C829" s="149">
        <v>522210</v>
      </c>
      <c r="D829" s="149" t="s">
        <v>2005</v>
      </c>
      <c r="E829" s="150"/>
    </row>
    <row r="830" spans="1:5" ht="25" x14ac:dyDescent="0.35">
      <c r="A830" s="149">
        <v>522220</v>
      </c>
      <c r="B830" s="149" t="s">
        <v>2006</v>
      </c>
      <c r="C830" s="149">
        <v>522220</v>
      </c>
      <c r="D830" s="149" t="s">
        <v>2006</v>
      </c>
      <c r="E830" s="150"/>
    </row>
    <row r="831" spans="1:5" ht="25" x14ac:dyDescent="0.35">
      <c r="A831" s="149">
        <v>522291</v>
      </c>
      <c r="B831" s="149" t="s">
        <v>2007</v>
      </c>
      <c r="C831" s="149">
        <v>522291</v>
      </c>
      <c r="D831" s="149" t="s">
        <v>2007</v>
      </c>
      <c r="E831" s="150"/>
    </row>
    <row r="832" spans="1:5" ht="37.5" x14ac:dyDescent="0.35">
      <c r="A832" s="149">
        <v>522292</v>
      </c>
      <c r="B832" s="149" t="s">
        <v>2008</v>
      </c>
      <c r="C832" s="149">
        <v>522292</v>
      </c>
      <c r="D832" s="149" t="s">
        <v>2008</v>
      </c>
      <c r="E832" s="150"/>
    </row>
    <row r="833" spans="1:9" ht="150" x14ac:dyDescent="0.35">
      <c r="A833" s="149">
        <v>522293</v>
      </c>
      <c r="B833" s="149" t="s">
        <v>2009</v>
      </c>
      <c r="C833" s="152">
        <v>522299</v>
      </c>
      <c r="D833" s="149" t="s">
        <v>2010</v>
      </c>
      <c r="E833" s="153"/>
    </row>
    <row r="834" spans="1:9" ht="150" x14ac:dyDescent="0.35">
      <c r="A834" s="149">
        <v>522294</v>
      </c>
      <c r="B834" s="149" t="s">
        <v>2011</v>
      </c>
      <c r="C834" s="152">
        <v>522299</v>
      </c>
      <c r="D834" s="149" t="s">
        <v>2010</v>
      </c>
      <c r="E834" s="153"/>
    </row>
    <row r="835" spans="1:9" ht="150" x14ac:dyDescent="0.35">
      <c r="A835" s="149">
        <v>522298</v>
      </c>
      <c r="B835" s="149" t="s">
        <v>2012</v>
      </c>
      <c r="C835" s="152">
        <v>522299</v>
      </c>
      <c r="D835" s="149" t="s">
        <v>2010</v>
      </c>
      <c r="E835" s="153"/>
    </row>
    <row r="836" spans="1:9" ht="75" x14ac:dyDescent="0.35">
      <c r="A836" s="149">
        <v>522310</v>
      </c>
      <c r="B836" s="149" t="s">
        <v>2013</v>
      </c>
      <c r="C836" s="149">
        <v>522310</v>
      </c>
      <c r="D836" s="149" t="s">
        <v>2013</v>
      </c>
      <c r="E836" s="150"/>
      <c r="I836" s="17" t="s">
        <v>17</v>
      </c>
    </row>
    <row r="837" spans="1:9" ht="125" x14ac:dyDescent="0.35">
      <c r="A837" s="149">
        <v>522320</v>
      </c>
      <c r="B837" s="149" t="s">
        <v>2014</v>
      </c>
      <c r="C837" s="149">
        <v>522320</v>
      </c>
      <c r="D837" s="149" t="s">
        <v>2014</v>
      </c>
      <c r="E837" s="150"/>
    </row>
    <row r="838" spans="1:9" ht="75" x14ac:dyDescent="0.35">
      <c r="A838" s="242">
        <v>522390</v>
      </c>
      <c r="B838" s="149" t="s">
        <v>2015</v>
      </c>
      <c r="C838" s="242">
        <v>522390</v>
      </c>
      <c r="D838" s="149" t="s">
        <v>2015</v>
      </c>
    </row>
    <row r="839" spans="1:9" ht="100" x14ac:dyDescent="0.35">
      <c r="A839" s="149">
        <v>523110</v>
      </c>
      <c r="B839" s="149" t="s">
        <v>2016</v>
      </c>
      <c r="C839" s="152">
        <v>523150</v>
      </c>
      <c r="D839" s="149" t="s">
        <v>2017</v>
      </c>
    </row>
    <row r="840" spans="1:9" ht="100" x14ac:dyDescent="0.35">
      <c r="A840" s="149">
        <v>523120</v>
      </c>
      <c r="B840" s="149" t="s">
        <v>2018</v>
      </c>
      <c r="C840" s="152">
        <v>523150</v>
      </c>
      <c r="D840" s="149" t="s">
        <v>2017</v>
      </c>
    </row>
    <row r="841" spans="1:9" ht="75" x14ac:dyDescent="0.35">
      <c r="A841" s="149">
        <v>523130</v>
      </c>
      <c r="B841" s="149" t="s">
        <v>2019</v>
      </c>
      <c r="C841" s="152">
        <v>523160</v>
      </c>
      <c r="D841" s="149" t="s">
        <v>2020</v>
      </c>
    </row>
    <row r="842" spans="1:9" ht="75" x14ac:dyDescent="0.35">
      <c r="A842" s="149">
        <v>523140</v>
      </c>
      <c r="B842" s="149" t="s">
        <v>2021</v>
      </c>
      <c r="C842" s="152">
        <v>523160</v>
      </c>
      <c r="D842" s="149" t="s">
        <v>2020</v>
      </c>
    </row>
    <row r="843" spans="1:9" ht="75" x14ac:dyDescent="0.35">
      <c r="A843" s="149">
        <v>523210</v>
      </c>
      <c r="B843" s="149" t="s">
        <v>2022</v>
      </c>
      <c r="C843" s="149">
        <v>523210</v>
      </c>
      <c r="D843" s="149" t="s">
        <v>2022</v>
      </c>
    </row>
    <row r="844" spans="1:9" ht="50" x14ac:dyDescent="0.35">
      <c r="A844" s="149">
        <v>523910</v>
      </c>
      <c r="B844" s="149" t="s">
        <v>2023</v>
      </c>
      <c r="C844" s="149">
        <v>523910</v>
      </c>
      <c r="D844" s="149" t="s">
        <v>2023</v>
      </c>
    </row>
    <row r="845" spans="1:9" ht="62.5" x14ac:dyDescent="0.35">
      <c r="A845" s="149">
        <v>523920</v>
      </c>
      <c r="B845" s="149" t="s">
        <v>2024</v>
      </c>
      <c r="C845" s="152">
        <v>523940</v>
      </c>
      <c r="D845" s="149" t="s">
        <v>2025</v>
      </c>
    </row>
    <row r="846" spans="1:9" ht="62.5" x14ac:dyDescent="0.35">
      <c r="A846" s="149">
        <v>523930</v>
      </c>
      <c r="B846" s="149" t="s">
        <v>2026</v>
      </c>
      <c r="C846" s="152">
        <v>523940</v>
      </c>
      <c r="D846" s="149" t="s">
        <v>2025</v>
      </c>
    </row>
    <row r="847" spans="1:9" ht="62.5" x14ac:dyDescent="0.35">
      <c r="A847" s="149">
        <v>523991</v>
      </c>
      <c r="B847" s="149" t="s">
        <v>2027</v>
      </c>
      <c r="C847" s="149">
        <v>523991</v>
      </c>
      <c r="D847" s="149" t="s">
        <v>2027</v>
      </c>
    </row>
    <row r="848" spans="1:9" ht="75" x14ac:dyDescent="0.35">
      <c r="A848" s="149">
        <v>523999</v>
      </c>
      <c r="B848" s="149" t="s">
        <v>2028</v>
      </c>
      <c r="C848" s="149">
        <v>523999</v>
      </c>
      <c r="D848" s="149" t="s">
        <v>2028</v>
      </c>
    </row>
    <row r="849" spans="1:8" ht="50" x14ac:dyDescent="0.35">
      <c r="A849" s="149">
        <v>524113</v>
      </c>
      <c r="B849" s="149" t="s">
        <v>2029</v>
      </c>
      <c r="C849" s="149">
        <v>524113</v>
      </c>
      <c r="D849" s="149" t="s">
        <v>2029</v>
      </c>
    </row>
    <row r="850" spans="1:8" ht="75" x14ac:dyDescent="0.35">
      <c r="A850" s="149">
        <v>524114</v>
      </c>
      <c r="B850" s="149" t="s">
        <v>2030</v>
      </c>
      <c r="C850" s="149">
        <v>524114</v>
      </c>
      <c r="D850" s="149" t="s">
        <v>2030</v>
      </c>
    </row>
    <row r="851" spans="1:8" ht="75" x14ac:dyDescent="0.35">
      <c r="A851" s="149">
        <v>524126</v>
      </c>
      <c r="B851" s="149" t="s">
        <v>2031</v>
      </c>
      <c r="C851" s="149">
        <v>524126</v>
      </c>
      <c r="D851" s="149" t="s">
        <v>2031</v>
      </c>
    </row>
    <row r="852" spans="1:8" ht="50" x14ac:dyDescent="0.35">
      <c r="A852" s="149">
        <v>524127</v>
      </c>
      <c r="B852" s="149" t="s">
        <v>2032</v>
      </c>
      <c r="C852" s="149">
        <v>524127</v>
      </c>
      <c r="D852" s="149" t="s">
        <v>2032</v>
      </c>
    </row>
    <row r="853" spans="1:8" ht="112.5" x14ac:dyDescent="0.35">
      <c r="A853" s="149">
        <v>524128</v>
      </c>
      <c r="B853" s="149" t="s">
        <v>2033</v>
      </c>
      <c r="C853" s="149">
        <v>524128</v>
      </c>
      <c r="D853" s="149" t="s">
        <v>2033</v>
      </c>
    </row>
    <row r="854" spans="1:8" ht="37.5" x14ac:dyDescent="0.35">
      <c r="A854" s="149">
        <v>524130</v>
      </c>
      <c r="B854" s="149" t="s">
        <v>2034</v>
      </c>
      <c r="C854" s="149">
        <v>524130</v>
      </c>
      <c r="D854" s="149" t="s">
        <v>2034</v>
      </c>
      <c r="E854" s="150"/>
    </row>
    <row r="855" spans="1:8" ht="75" x14ac:dyDescent="0.35">
      <c r="A855" s="149">
        <v>524210</v>
      </c>
      <c r="B855" s="149" t="s">
        <v>2035</v>
      </c>
      <c r="C855" s="149">
        <v>524210</v>
      </c>
      <c r="D855" s="149" t="s">
        <v>2035</v>
      </c>
      <c r="E855" s="150"/>
    </row>
    <row r="856" spans="1:8" ht="25" x14ac:dyDescent="0.35">
      <c r="A856" s="149">
        <v>524291</v>
      </c>
      <c r="B856" s="149" t="s">
        <v>2036</v>
      </c>
      <c r="C856" s="149">
        <v>524291</v>
      </c>
      <c r="D856" s="149" t="s">
        <v>2036</v>
      </c>
      <c r="E856" s="150"/>
    </row>
    <row r="857" spans="1:8" ht="162.5" x14ac:dyDescent="0.35">
      <c r="A857" s="149">
        <v>524292</v>
      </c>
      <c r="B857" s="149" t="s">
        <v>2037</v>
      </c>
      <c r="C857" s="149">
        <v>524292</v>
      </c>
      <c r="D857" s="149" t="s">
        <v>2038</v>
      </c>
      <c r="E857" s="150"/>
      <c r="H857" s="17" t="s">
        <v>17</v>
      </c>
    </row>
    <row r="858" spans="1:8" ht="50" x14ac:dyDescent="0.35">
      <c r="A858" s="149">
        <v>524298</v>
      </c>
      <c r="B858" s="149" t="s">
        <v>2039</v>
      </c>
      <c r="C858" s="149">
        <v>524298</v>
      </c>
      <c r="D858" s="149" t="s">
        <v>2039</v>
      </c>
      <c r="E858" s="150"/>
    </row>
    <row r="859" spans="1:8" ht="25" x14ac:dyDescent="0.35">
      <c r="A859" s="149">
        <v>525110</v>
      </c>
      <c r="B859" s="149" t="s">
        <v>2040</v>
      </c>
      <c r="C859" s="149">
        <v>525110</v>
      </c>
      <c r="D859" s="149" t="s">
        <v>2040</v>
      </c>
      <c r="E859" s="150"/>
    </row>
    <row r="860" spans="1:8" ht="50" x14ac:dyDescent="0.35">
      <c r="A860" s="149">
        <v>525120</v>
      </c>
      <c r="B860" s="149" t="s">
        <v>2041</v>
      </c>
      <c r="C860" s="149">
        <v>525120</v>
      </c>
      <c r="D860" s="149" t="s">
        <v>2041</v>
      </c>
      <c r="E860" s="150"/>
    </row>
    <row r="861" spans="1:8" ht="37.5" x14ac:dyDescent="0.35">
      <c r="A861" s="149">
        <v>525190</v>
      </c>
      <c r="B861" s="149" t="s">
        <v>2042</v>
      </c>
      <c r="C861" s="149">
        <v>525190</v>
      </c>
      <c r="D861" s="149" t="s">
        <v>2042</v>
      </c>
      <c r="E861" s="150"/>
    </row>
    <row r="862" spans="1:8" ht="50" x14ac:dyDescent="0.35">
      <c r="A862" s="149">
        <v>525910</v>
      </c>
      <c r="B862" s="149" t="s">
        <v>2043</v>
      </c>
      <c r="C862" s="149">
        <v>525910</v>
      </c>
      <c r="D862" s="149" t="s">
        <v>2043</v>
      </c>
      <c r="E862" s="150"/>
    </row>
    <row r="863" spans="1:8" ht="62.5" x14ac:dyDescent="0.35">
      <c r="A863" s="149">
        <v>525920</v>
      </c>
      <c r="B863" s="149" t="s">
        <v>2044</v>
      </c>
      <c r="C863" s="149">
        <v>525920</v>
      </c>
      <c r="D863" s="149" t="s">
        <v>2044</v>
      </c>
      <c r="E863" s="150"/>
    </row>
    <row r="864" spans="1:8" ht="37.5" x14ac:dyDescent="0.35">
      <c r="A864" s="149">
        <v>525990</v>
      </c>
      <c r="B864" s="149" t="s">
        <v>2045</v>
      </c>
      <c r="C864" s="149">
        <v>525990</v>
      </c>
      <c r="D864" s="149" t="s">
        <v>2045</v>
      </c>
      <c r="E864" s="150"/>
    </row>
    <row r="865" spans="1:5" ht="87.5" x14ac:dyDescent="0.35">
      <c r="A865" s="149">
        <v>531110</v>
      </c>
      <c r="B865" s="149" t="s">
        <v>2046</v>
      </c>
      <c r="C865" s="149">
        <v>531110</v>
      </c>
      <c r="D865" s="149" t="s">
        <v>2046</v>
      </c>
      <c r="E865" s="150"/>
    </row>
    <row r="866" spans="1:5" ht="100" x14ac:dyDescent="0.35">
      <c r="A866" s="149">
        <v>531120</v>
      </c>
      <c r="B866" s="149" t="s">
        <v>2047</v>
      </c>
      <c r="C866" s="149">
        <v>531120</v>
      </c>
      <c r="D866" s="149" t="s">
        <v>2047</v>
      </c>
      <c r="E866" s="150"/>
    </row>
    <row r="867" spans="1:5" ht="87.5" x14ac:dyDescent="0.35">
      <c r="A867" s="149">
        <v>531130</v>
      </c>
      <c r="B867" s="149" t="s">
        <v>2048</v>
      </c>
      <c r="C867" s="149">
        <v>531130</v>
      </c>
      <c r="D867" s="149" t="s">
        <v>2048</v>
      </c>
      <c r="E867" s="150"/>
    </row>
    <row r="868" spans="1:5" ht="62.5" x14ac:dyDescent="0.35">
      <c r="A868" s="149">
        <v>531190</v>
      </c>
      <c r="B868" s="149" t="s">
        <v>2049</v>
      </c>
      <c r="C868" s="149">
        <v>531190</v>
      </c>
      <c r="D868" s="149" t="s">
        <v>2049</v>
      </c>
      <c r="E868" s="150"/>
    </row>
    <row r="869" spans="1:5" ht="75" x14ac:dyDescent="0.35">
      <c r="A869" s="149">
        <v>531210</v>
      </c>
      <c r="B869" s="149" t="s">
        <v>2050</v>
      </c>
      <c r="C869" s="149">
        <v>531210</v>
      </c>
      <c r="D869" s="149" t="s">
        <v>2050</v>
      </c>
      <c r="E869" s="150"/>
    </row>
    <row r="870" spans="1:5" ht="62.5" x14ac:dyDescent="0.35">
      <c r="A870" s="149">
        <v>531311</v>
      </c>
      <c r="B870" s="149" t="s">
        <v>2051</v>
      </c>
      <c r="C870" s="149">
        <v>531311</v>
      </c>
      <c r="D870" s="149" t="s">
        <v>2051</v>
      </c>
      <c r="E870" s="150"/>
    </row>
    <row r="871" spans="1:5" ht="62.5" x14ac:dyDescent="0.35">
      <c r="A871" s="149">
        <v>531312</v>
      </c>
      <c r="B871" s="149" t="s">
        <v>2052</v>
      </c>
      <c r="C871" s="149">
        <v>531312</v>
      </c>
      <c r="D871" s="149" t="s">
        <v>2052</v>
      </c>
      <c r="E871" s="150"/>
    </row>
    <row r="872" spans="1:5" ht="62.5" x14ac:dyDescent="0.35">
      <c r="A872" s="149">
        <v>531320</v>
      </c>
      <c r="B872" s="149" t="s">
        <v>2053</v>
      </c>
      <c r="C872" s="149">
        <v>531320</v>
      </c>
      <c r="D872" s="149" t="s">
        <v>2053</v>
      </c>
      <c r="E872" s="150"/>
    </row>
    <row r="873" spans="1:5" ht="62.5" x14ac:dyDescent="0.35">
      <c r="A873" s="149">
        <v>531390</v>
      </c>
      <c r="B873" s="149" t="s">
        <v>2054</v>
      </c>
      <c r="C873" s="149">
        <v>531390</v>
      </c>
      <c r="D873" s="149" t="s">
        <v>2054</v>
      </c>
      <c r="E873" s="150"/>
    </row>
    <row r="874" spans="1:5" ht="37.5" x14ac:dyDescent="0.35">
      <c r="A874" s="149">
        <v>532111</v>
      </c>
      <c r="B874" s="149" t="s">
        <v>2055</v>
      </c>
      <c r="C874" s="149">
        <v>532111</v>
      </c>
      <c r="D874" s="149" t="s">
        <v>2055</v>
      </c>
      <c r="E874" s="150"/>
    </row>
    <row r="875" spans="1:5" ht="37.5" x14ac:dyDescent="0.35">
      <c r="A875" s="149">
        <v>532112</v>
      </c>
      <c r="B875" s="149" t="s">
        <v>2056</v>
      </c>
      <c r="C875" s="149">
        <v>532112</v>
      </c>
      <c r="D875" s="149" t="s">
        <v>2056</v>
      </c>
      <c r="E875" s="150"/>
    </row>
    <row r="876" spans="1:5" ht="125" x14ac:dyDescent="0.35">
      <c r="A876" s="149">
        <v>532120</v>
      </c>
      <c r="B876" s="149" t="s">
        <v>2057</v>
      </c>
      <c r="C876" s="149">
        <v>532120</v>
      </c>
      <c r="D876" s="149" t="s">
        <v>2057</v>
      </c>
      <c r="E876" s="150"/>
    </row>
    <row r="877" spans="1:5" ht="75" x14ac:dyDescent="0.35">
      <c r="A877" s="149">
        <v>532210</v>
      </c>
      <c r="B877" s="149" t="s">
        <v>2058</v>
      </c>
      <c r="C877" s="149">
        <v>532210</v>
      </c>
      <c r="D877" s="149" t="s">
        <v>2058</v>
      </c>
      <c r="E877" s="150"/>
    </row>
    <row r="878" spans="1:5" ht="62.5" x14ac:dyDescent="0.35">
      <c r="A878" s="149">
        <v>532281</v>
      </c>
      <c r="B878" s="149" t="s">
        <v>2059</v>
      </c>
      <c r="C878" s="149">
        <v>532281</v>
      </c>
      <c r="D878" s="149" t="s">
        <v>2059</v>
      </c>
      <c r="E878" s="150"/>
    </row>
    <row r="879" spans="1:5" ht="50" x14ac:dyDescent="0.35">
      <c r="A879" s="149">
        <v>532282</v>
      </c>
      <c r="B879" s="149" t="s">
        <v>2060</v>
      </c>
      <c r="C879" s="149">
        <v>532282</v>
      </c>
      <c r="D879" s="149" t="s">
        <v>2060</v>
      </c>
      <c r="E879" s="150"/>
    </row>
    <row r="880" spans="1:5" ht="50" x14ac:dyDescent="0.35">
      <c r="A880" s="149">
        <v>532283</v>
      </c>
      <c r="B880" s="149" t="s">
        <v>2061</v>
      </c>
      <c r="C880" s="149">
        <v>532283</v>
      </c>
      <c r="D880" s="149" t="s">
        <v>2061</v>
      </c>
      <c r="E880" s="150"/>
    </row>
    <row r="881" spans="1:8" ht="50" x14ac:dyDescent="0.35">
      <c r="A881" s="149">
        <v>532284</v>
      </c>
      <c r="B881" s="149" t="s">
        <v>2062</v>
      </c>
      <c r="C881" s="149">
        <v>532284</v>
      </c>
      <c r="D881" s="149" t="s">
        <v>2062</v>
      </c>
      <c r="E881" s="150"/>
    </row>
    <row r="882" spans="1:8" ht="50" x14ac:dyDescent="0.35">
      <c r="A882" s="149">
        <v>532289</v>
      </c>
      <c r="B882" s="149" t="s">
        <v>2063</v>
      </c>
      <c r="C882" s="149">
        <v>532289</v>
      </c>
      <c r="D882" s="149" t="s">
        <v>2063</v>
      </c>
      <c r="E882" s="150"/>
    </row>
    <row r="883" spans="1:8" ht="37.5" x14ac:dyDescent="0.35">
      <c r="A883" s="149">
        <v>532310</v>
      </c>
      <c r="B883" s="149" t="s">
        <v>2064</v>
      </c>
      <c r="C883" s="149">
        <v>532310</v>
      </c>
      <c r="D883" s="149" t="s">
        <v>2064</v>
      </c>
      <c r="E883" s="150"/>
      <c r="H883" s="17" t="s">
        <v>17</v>
      </c>
    </row>
    <row r="884" spans="1:8" ht="125" x14ac:dyDescent="0.35">
      <c r="A884" s="149">
        <v>532411</v>
      </c>
      <c r="B884" s="149" t="s">
        <v>2065</v>
      </c>
      <c r="C884" s="149">
        <v>532411</v>
      </c>
      <c r="D884" s="149" t="s">
        <v>2065</v>
      </c>
      <c r="E884" s="150"/>
      <c r="G884" s="17" t="s">
        <v>17</v>
      </c>
    </row>
    <row r="885" spans="1:8" ht="137.5" x14ac:dyDescent="0.35">
      <c r="A885" s="149">
        <v>532412</v>
      </c>
      <c r="B885" s="149" t="s">
        <v>2066</v>
      </c>
      <c r="C885" s="149">
        <v>532412</v>
      </c>
      <c r="D885" s="149" t="s">
        <v>2066</v>
      </c>
      <c r="E885" s="150"/>
    </row>
    <row r="886" spans="1:8" ht="87.5" x14ac:dyDescent="0.35">
      <c r="A886" s="149">
        <v>532420</v>
      </c>
      <c r="B886" s="149" t="s">
        <v>2067</v>
      </c>
      <c r="C886" s="149">
        <v>532420</v>
      </c>
      <c r="D886" s="149" t="s">
        <v>2067</v>
      </c>
    </row>
    <row r="887" spans="1:8" ht="125" x14ac:dyDescent="0.35">
      <c r="A887" s="149">
        <v>532490</v>
      </c>
      <c r="B887" s="149" t="s">
        <v>2068</v>
      </c>
      <c r="C887" s="149">
        <v>532490</v>
      </c>
      <c r="D887" s="149" t="s">
        <v>2068</v>
      </c>
    </row>
    <row r="888" spans="1:8" ht="125" x14ac:dyDescent="0.35">
      <c r="A888" s="149">
        <v>533110</v>
      </c>
      <c r="B888" s="149" t="s">
        <v>2069</v>
      </c>
      <c r="C888" s="149">
        <v>533110</v>
      </c>
      <c r="D888" s="149" t="s">
        <v>2069</v>
      </c>
    </row>
    <row r="889" spans="1:8" ht="37.5" x14ac:dyDescent="0.35">
      <c r="A889" s="149">
        <v>541110</v>
      </c>
      <c r="B889" s="149" t="s">
        <v>2070</v>
      </c>
      <c r="C889" s="149">
        <v>541110</v>
      </c>
      <c r="D889" s="149" t="s">
        <v>2070</v>
      </c>
    </row>
    <row r="890" spans="1:8" ht="37.5" x14ac:dyDescent="0.35">
      <c r="A890" s="149">
        <v>541120</v>
      </c>
      <c r="B890" s="149" t="s">
        <v>2071</v>
      </c>
      <c r="C890" s="149">
        <v>541120</v>
      </c>
      <c r="D890" s="149" t="s">
        <v>2071</v>
      </c>
    </row>
    <row r="891" spans="1:8" ht="62.5" x14ac:dyDescent="0.35">
      <c r="A891" s="149">
        <v>541191</v>
      </c>
      <c r="B891" s="149" t="s">
        <v>2072</v>
      </c>
      <c r="C891" s="149">
        <v>541191</v>
      </c>
      <c r="D891" s="149" t="s">
        <v>2072</v>
      </c>
    </row>
    <row r="892" spans="1:8" ht="37.5" x14ac:dyDescent="0.35">
      <c r="A892" s="149">
        <v>541199</v>
      </c>
      <c r="B892" s="149" t="s">
        <v>2073</v>
      </c>
      <c r="C892" s="149">
        <v>541199</v>
      </c>
      <c r="D892" s="149" t="s">
        <v>2073</v>
      </c>
    </row>
    <row r="893" spans="1:8" ht="75" x14ac:dyDescent="0.35">
      <c r="A893" s="149">
        <v>541211</v>
      </c>
      <c r="B893" s="149" t="s">
        <v>2074</v>
      </c>
      <c r="C893" s="149">
        <v>541211</v>
      </c>
      <c r="D893" s="149" t="s">
        <v>2074</v>
      </c>
    </row>
    <row r="894" spans="1:8" ht="50" x14ac:dyDescent="0.35">
      <c r="A894" s="149">
        <v>541213</v>
      </c>
      <c r="B894" s="149" t="s">
        <v>2075</v>
      </c>
      <c r="C894" s="149">
        <v>541213</v>
      </c>
      <c r="D894" s="149" t="s">
        <v>2075</v>
      </c>
    </row>
    <row r="895" spans="1:8" ht="25" x14ac:dyDescent="0.35">
      <c r="A895" s="149">
        <v>541214</v>
      </c>
      <c r="B895" s="149" t="s">
        <v>2076</v>
      </c>
      <c r="C895" s="149">
        <v>541214</v>
      </c>
      <c r="D895" s="149" t="s">
        <v>2076</v>
      </c>
    </row>
    <row r="896" spans="1:8" ht="50" x14ac:dyDescent="0.35">
      <c r="A896" s="149">
        <v>541219</v>
      </c>
      <c r="B896" s="149" t="s">
        <v>2077</v>
      </c>
      <c r="C896" s="149">
        <v>541219</v>
      </c>
      <c r="D896" s="149" t="s">
        <v>2077</v>
      </c>
    </row>
    <row r="897" spans="1:11" ht="37.5" x14ac:dyDescent="0.35">
      <c r="A897" s="149">
        <v>541310</v>
      </c>
      <c r="B897" s="149" t="s">
        <v>2078</v>
      </c>
      <c r="C897" s="149">
        <v>541310</v>
      </c>
      <c r="D897" s="149" t="s">
        <v>2078</v>
      </c>
    </row>
    <row r="898" spans="1:11" ht="62.5" x14ac:dyDescent="0.35">
      <c r="A898" s="149">
        <v>541320</v>
      </c>
      <c r="B898" s="149" t="s">
        <v>2079</v>
      </c>
      <c r="C898" s="149">
        <v>541320</v>
      </c>
      <c r="D898" s="149" t="s">
        <v>2079</v>
      </c>
    </row>
    <row r="899" spans="1:11" ht="37.5" x14ac:dyDescent="0.35">
      <c r="A899" s="149">
        <v>541330</v>
      </c>
      <c r="B899" s="149" t="s">
        <v>2080</v>
      </c>
      <c r="C899" s="149">
        <v>541330</v>
      </c>
      <c r="D899" s="149" t="s">
        <v>2080</v>
      </c>
    </row>
    <row r="900" spans="1:11" ht="25" x14ac:dyDescent="0.35">
      <c r="A900" s="149">
        <v>541340</v>
      </c>
      <c r="B900" s="149" t="s">
        <v>2081</v>
      </c>
      <c r="C900" s="149">
        <v>541340</v>
      </c>
      <c r="D900" s="149" t="s">
        <v>2081</v>
      </c>
    </row>
    <row r="901" spans="1:11" ht="50" x14ac:dyDescent="0.35">
      <c r="A901" s="149">
        <v>541350</v>
      </c>
      <c r="B901" s="149" t="s">
        <v>2082</v>
      </c>
      <c r="C901" s="149">
        <v>541350</v>
      </c>
      <c r="D901" s="149" t="s">
        <v>2082</v>
      </c>
    </row>
    <row r="902" spans="1:11" ht="75" x14ac:dyDescent="0.35">
      <c r="A902" s="149">
        <v>541360</v>
      </c>
      <c r="B902" s="149" t="s">
        <v>2083</v>
      </c>
      <c r="C902" s="149">
        <v>541360</v>
      </c>
      <c r="D902" s="149" t="s">
        <v>2083</v>
      </c>
      <c r="E902" s="150"/>
    </row>
    <row r="903" spans="1:11" ht="87.5" x14ac:dyDescent="0.35">
      <c r="A903" s="149">
        <v>541370</v>
      </c>
      <c r="B903" s="149" t="s">
        <v>2084</v>
      </c>
      <c r="C903" s="149">
        <v>541370</v>
      </c>
      <c r="D903" s="149" t="s">
        <v>2084</v>
      </c>
      <c r="E903" s="150"/>
      <c r="K903" s="17" t="s">
        <v>17</v>
      </c>
    </row>
    <row r="904" spans="1:11" ht="50" x14ac:dyDescent="0.35">
      <c r="A904" s="149">
        <v>541380</v>
      </c>
      <c r="B904" s="149" t="s">
        <v>2085</v>
      </c>
      <c r="C904" s="149">
        <v>541380</v>
      </c>
      <c r="D904" s="149" t="s">
        <v>2086</v>
      </c>
      <c r="E904" s="150"/>
    </row>
    <row r="905" spans="1:11" ht="37.5" x14ac:dyDescent="0.35">
      <c r="A905" s="149">
        <v>541410</v>
      </c>
      <c r="B905" s="149" t="s">
        <v>2087</v>
      </c>
      <c r="C905" s="149">
        <v>541410</v>
      </c>
      <c r="D905" s="149" t="s">
        <v>2087</v>
      </c>
      <c r="E905" s="150"/>
    </row>
    <row r="906" spans="1:11" ht="37.5" x14ac:dyDescent="0.35">
      <c r="A906" s="149">
        <v>541420</v>
      </c>
      <c r="B906" s="149" t="s">
        <v>2088</v>
      </c>
      <c r="C906" s="149">
        <v>541420</v>
      </c>
      <c r="D906" s="149" t="s">
        <v>2088</v>
      </c>
      <c r="E906" s="150"/>
    </row>
    <row r="907" spans="1:11" ht="37.5" x14ac:dyDescent="0.35">
      <c r="A907" s="149">
        <v>541430</v>
      </c>
      <c r="B907" s="149" t="s">
        <v>2089</v>
      </c>
      <c r="C907" s="149">
        <v>541430</v>
      </c>
      <c r="D907" s="149" t="s">
        <v>2089</v>
      </c>
      <c r="E907" s="150"/>
    </row>
    <row r="908" spans="1:11" ht="62.5" x14ac:dyDescent="0.35">
      <c r="A908" s="149">
        <v>541490</v>
      </c>
      <c r="B908" s="149" t="s">
        <v>2090</v>
      </c>
      <c r="C908" s="149">
        <v>541490</v>
      </c>
      <c r="D908" s="149" t="s">
        <v>2090</v>
      </c>
      <c r="E908" s="150"/>
    </row>
    <row r="909" spans="1:11" ht="75" x14ac:dyDescent="0.35">
      <c r="A909" s="149">
        <v>541511</v>
      </c>
      <c r="B909" s="149" t="s">
        <v>2091</v>
      </c>
      <c r="C909" s="149">
        <v>541511</v>
      </c>
      <c r="D909" s="149" t="s">
        <v>2091</v>
      </c>
      <c r="E909" s="150"/>
    </row>
    <row r="910" spans="1:11" ht="62.5" x14ac:dyDescent="0.35">
      <c r="A910" s="149">
        <v>541512</v>
      </c>
      <c r="B910" s="149" t="s">
        <v>2092</v>
      </c>
      <c r="C910" s="149">
        <v>541512</v>
      </c>
      <c r="D910" s="149" t="s">
        <v>2092</v>
      </c>
      <c r="E910" s="150"/>
    </row>
    <row r="911" spans="1:11" ht="75" x14ac:dyDescent="0.35">
      <c r="A911" s="149">
        <v>541513</v>
      </c>
      <c r="B911" s="149" t="s">
        <v>2093</v>
      </c>
      <c r="C911" s="149">
        <v>541513</v>
      </c>
      <c r="D911" s="149" t="s">
        <v>2093</v>
      </c>
      <c r="E911" s="150"/>
    </row>
    <row r="912" spans="1:11" ht="50" x14ac:dyDescent="0.35">
      <c r="A912" s="149">
        <v>541519</v>
      </c>
      <c r="B912" s="149" t="s">
        <v>2094</v>
      </c>
      <c r="C912" s="149">
        <v>541519</v>
      </c>
      <c r="D912" s="149" t="s">
        <v>2094</v>
      </c>
      <c r="E912" s="150"/>
    </row>
    <row r="913" spans="1:7" ht="125" x14ac:dyDescent="0.35">
      <c r="A913" s="149">
        <v>541611</v>
      </c>
      <c r="B913" s="149" t="s">
        <v>2095</v>
      </c>
      <c r="C913" s="149">
        <v>541611</v>
      </c>
      <c r="D913" s="149" t="s">
        <v>2095</v>
      </c>
      <c r="E913" s="150"/>
    </row>
    <row r="914" spans="1:7" ht="75" x14ac:dyDescent="0.35">
      <c r="A914" s="149">
        <v>541612</v>
      </c>
      <c r="B914" s="149" t="s">
        <v>2096</v>
      </c>
      <c r="C914" s="149">
        <v>541612</v>
      </c>
      <c r="D914" s="149" t="s">
        <v>2096</v>
      </c>
      <c r="E914" s="150"/>
    </row>
    <row r="915" spans="1:7" ht="62.5" x14ac:dyDescent="0.35">
      <c r="A915" s="149">
        <v>541613</v>
      </c>
      <c r="B915" s="149" t="s">
        <v>2097</v>
      </c>
      <c r="C915" s="149">
        <v>541613</v>
      </c>
      <c r="D915" s="149" t="s">
        <v>2097</v>
      </c>
      <c r="E915" s="150"/>
    </row>
    <row r="916" spans="1:7" ht="100" x14ac:dyDescent="0.35">
      <c r="A916" s="149">
        <v>541614</v>
      </c>
      <c r="B916" s="149" t="s">
        <v>2098</v>
      </c>
      <c r="C916" s="149">
        <v>541614</v>
      </c>
      <c r="D916" s="149" t="s">
        <v>2098</v>
      </c>
      <c r="E916" s="150"/>
    </row>
    <row r="917" spans="1:7" ht="75" x14ac:dyDescent="0.35">
      <c r="A917" s="149">
        <v>541618</v>
      </c>
      <c r="B917" s="149" t="s">
        <v>2099</v>
      </c>
      <c r="C917" s="149">
        <v>541618</v>
      </c>
      <c r="D917" s="149" t="s">
        <v>2099</v>
      </c>
      <c r="E917" s="150"/>
    </row>
    <row r="918" spans="1:7" ht="62.5" x14ac:dyDescent="0.35">
      <c r="A918" s="149">
        <v>541620</v>
      </c>
      <c r="B918" s="149" t="s">
        <v>2100</v>
      </c>
      <c r="C918" s="149">
        <v>541620</v>
      </c>
      <c r="D918" s="149" t="s">
        <v>2100</v>
      </c>
      <c r="E918" s="150"/>
    </row>
    <row r="919" spans="1:7" ht="100" x14ac:dyDescent="0.35">
      <c r="A919" s="149">
        <v>541690</v>
      </c>
      <c r="B919" s="149" t="s">
        <v>2101</v>
      </c>
      <c r="C919" s="149">
        <v>541690</v>
      </c>
      <c r="D919" s="149" t="s">
        <v>2101</v>
      </c>
      <c r="E919" s="150"/>
    </row>
    <row r="920" spans="1:7" ht="75" x14ac:dyDescent="0.35">
      <c r="A920" s="149">
        <v>541713</v>
      </c>
      <c r="B920" s="149" t="s">
        <v>2102</v>
      </c>
      <c r="C920" s="149">
        <v>541713</v>
      </c>
      <c r="D920" s="149" t="s">
        <v>2102</v>
      </c>
      <c r="E920" s="150"/>
    </row>
    <row r="921" spans="1:7" ht="125" x14ac:dyDescent="0.35">
      <c r="A921" s="149">
        <v>541714</v>
      </c>
      <c r="B921" s="149" t="s">
        <v>2103</v>
      </c>
      <c r="C921" s="149">
        <v>541714</v>
      </c>
      <c r="D921" s="149" t="s">
        <v>2103</v>
      </c>
      <c r="E921" s="150"/>
      <c r="F921" s="151"/>
    </row>
    <row r="922" spans="1:7" ht="187.5" x14ac:dyDescent="0.35">
      <c r="A922" s="149">
        <v>541715</v>
      </c>
      <c r="B922" s="149" t="s">
        <v>2104</v>
      </c>
      <c r="C922" s="149">
        <v>541715</v>
      </c>
      <c r="D922" s="149" t="s">
        <v>2104</v>
      </c>
      <c r="E922" s="150"/>
      <c r="F922" s="151"/>
      <c r="G922" s="151" t="s">
        <v>17</v>
      </c>
    </row>
    <row r="923" spans="1:7" ht="112.5" x14ac:dyDescent="0.35">
      <c r="A923" s="149">
        <v>541720</v>
      </c>
      <c r="B923" s="149" t="s">
        <v>2105</v>
      </c>
      <c r="C923" s="149">
        <v>541720</v>
      </c>
      <c r="D923" s="149" t="s">
        <v>2105</v>
      </c>
      <c r="E923" s="150"/>
      <c r="F923" s="151" t="s">
        <v>17</v>
      </c>
    </row>
    <row r="924" spans="1:7" ht="37.5" x14ac:dyDescent="0.35">
      <c r="A924" s="149">
        <v>541810</v>
      </c>
      <c r="B924" s="149" t="s">
        <v>2106</v>
      </c>
      <c r="C924" s="149">
        <v>541810</v>
      </c>
      <c r="D924" s="149" t="s">
        <v>2106</v>
      </c>
      <c r="E924" s="150"/>
    </row>
    <row r="925" spans="1:7" ht="37.5" x14ac:dyDescent="0.35">
      <c r="A925" s="149">
        <v>541820</v>
      </c>
      <c r="B925" s="149" t="s">
        <v>2107</v>
      </c>
      <c r="C925" s="149">
        <v>541820</v>
      </c>
      <c r="D925" s="149" t="s">
        <v>2107</v>
      </c>
      <c r="E925" s="150"/>
    </row>
    <row r="926" spans="1:7" ht="37.5" x14ac:dyDescent="0.35">
      <c r="A926" s="149">
        <v>541830</v>
      </c>
      <c r="B926" s="149" t="s">
        <v>2108</v>
      </c>
      <c r="C926" s="149">
        <v>541830</v>
      </c>
      <c r="D926" s="149" t="s">
        <v>2108</v>
      </c>
      <c r="E926" s="150"/>
    </row>
    <row r="927" spans="1:7" ht="37.5" x14ac:dyDescent="0.35">
      <c r="A927" s="149">
        <v>541840</v>
      </c>
      <c r="B927" s="149" t="s">
        <v>2109</v>
      </c>
      <c r="C927" s="149">
        <v>541840</v>
      </c>
      <c r="D927" s="149" t="s">
        <v>2109</v>
      </c>
      <c r="E927" s="150"/>
    </row>
    <row r="928" spans="1:7" ht="75" x14ac:dyDescent="0.35">
      <c r="A928" s="149">
        <v>541850</v>
      </c>
      <c r="B928" s="149" t="s">
        <v>2110</v>
      </c>
      <c r="C928" s="149">
        <v>541850</v>
      </c>
      <c r="D928" s="149" t="s">
        <v>2111</v>
      </c>
      <c r="E928" s="150"/>
    </row>
    <row r="929" spans="1:9" ht="50" x14ac:dyDescent="0.35">
      <c r="A929" s="149">
        <v>541860</v>
      </c>
      <c r="B929" s="149" t="s">
        <v>2112</v>
      </c>
      <c r="C929" s="149">
        <v>541860</v>
      </c>
      <c r="D929" s="149" t="s">
        <v>2112</v>
      </c>
      <c r="E929" s="150"/>
    </row>
    <row r="930" spans="1:9" ht="75" x14ac:dyDescent="0.35">
      <c r="A930" s="149">
        <v>541870</v>
      </c>
      <c r="B930" s="149" t="s">
        <v>2113</v>
      </c>
      <c r="C930" s="149">
        <v>541870</v>
      </c>
      <c r="D930" s="149" t="s">
        <v>2113</v>
      </c>
      <c r="E930" s="150"/>
    </row>
    <row r="931" spans="1:9" ht="75" x14ac:dyDescent="0.35">
      <c r="A931" s="149">
        <v>541890</v>
      </c>
      <c r="B931" s="149" t="s">
        <v>2114</v>
      </c>
      <c r="C931" s="149">
        <v>541890</v>
      </c>
      <c r="D931" s="149" t="s">
        <v>2114</v>
      </c>
      <c r="E931" s="150"/>
    </row>
    <row r="932" spans="1:9" ht="87.5" x14ac:dyDescent="0.35">
      <c r="A932" s="149">
        <v>541910</v>
      </c>
      <c r="B932" s="149" t="s">
        <v>2115</v>
      </c>
      <c r="C932" s="149">
        <v>541910</v>
      </c>
      <c r="D932" s="149" t="s">
        <v>2115</v>
      </c>
      <c r="E932" s="150"/>
    </row>
    <row r="933" spans="1:9" ht="50" x14ac:dyDescent="0.35">
      <c r="A933" s="149">
        <v>541921</v>
      </c>
      <c r="B933" s="149" t="s">
        <v>2116</v>
      </c>
      <c r="C933" s="149">
        <v>541921</v>
      </c>
      <c r="D933" s="149" t="s">
        <v>2116</v>
      </c>
      <c r="E933" s="150"/>
    </row>
    <row r="934" spans="1:9" ht="50" x14ac:dyDescent="0.35">
      <c r="A934" s="149">
        <v>541922</v>
      </c>
      <c r="B934" s="149" t="s">
        <v>2117</v>
      </c>
      <c r="C934" s="149">
        <v>541922</v>
      </c>
      <c r="D934" s="149" t="s">
        <v>2117</v>
      </c>
      <c r="E934" s="150"/>
      <c r="I934" s="17" t="s">
        <v>17</v>
      </c>
    </row>
    <row r="935" spans="1:9" ht="62.5" x14ac:dyDescent="0.35">
      <c r="A935" s="149">
        <v>541930</v>
      </c>
      <c r="B935" s="149" t="s">
        <v>2118</v>
      </c>
      <c r="C935" s="149">
        <v>541930</v>
      </c>
      <c r="D935" s="149" t="s">
        <v>2118</v>
      </c>
      <c r="E935" s="150"/>
    </row>
    <row r="936" spans="1:9" ht="37.5" x14ac:dyDescent="0.35">
      <c r="A936" s="149">
        <v>541940</v>
      </c>
      <c r="B936" s="149" t="s">
        <v>2119</v>
      </c>
      <c r="C936" s="149">
        <v>541940</v>
      </c>
      <c r="D936" s="149" t="s">
        <v>2119</v>
      </c>
      <c r="E936" s="150"/>
    </row>
    <row r="937" spans="1:9" ht="87.5" x14ac:dyDescent="0.35">
      <c r="A937" s="149">
        <v>541990</v>
      </c>
      <c r="B937" s="149" t="s">
        <v>2120</v>
      </c>
      <c r="C937" s="149">
        <v>541990</v>
      </c>
      <c r="D937" s="149" t="s">
        <v>2120</v>
      </c>
      <c r="E937" s="150"/>
    </row>
    <row r="938" spans="1:9" ht="62.5" x14ac:dyDescent="0.35">
      <c r="A938" s="149">
        <v>551111</v>
      </c>
      <c r="B938" s="149" t="s">
        <v>2121</v>
      </c>
      <c r="C938" s="149">
        <v>551111</v>
      </c>
      <c r="D938" s="149" t="s">
        <v>2121</v>
      </c>
      <c r="E938" s="150"/>
    </row>
    <row r="939" spans="1:9" ht="62.5" x14ac:dyDescent="0.35">
      <c r="A939" s="149">
        <v>551112</v>
      </c>
      <c r="B939" s="149" t="s">
        <v>2122</v>
      </c>
      <c r="C939" s="149">
        <v>551112</v>
      </c>
      <c r="D939" s="149" t="s">
        <v>2122</v>
      </c>
      <c r="E939" s="150"/>
    </row>
    <row r="940" spans="1:9" ht="87.5" x14ac:dyDescent="0.35">
      <c r="A940" s="149">
        <v>551114</v>
      </c>
      <c r="B940" s="149" t="s">
        <v>2123</v>
      </c>
      <c r="C940" s="149">
        <v>551114</v>
      </c>
      <c r="D940" s="149" t="s">
        <v>2123</v>
      </c>
      <c r="E940" s="150"/>
    </row>
    <row r="941" spans="1:9" ht="50" x14ac:dyDescent="0.35">
      <c r="A941" s="149">
        <v>561110</v>
      </c>
      <c r="B941" s="149" t="s">
        <v>2124</v>
      </c>
      <c r="C941" s="149">
        <v>561110</v>
      </c>
      <c r="D941" s="149" t="s">
        <v>2124</v>
      </c>
      <c r="E941" s="150"/>
    </row>
    <row r="942" spans="1:9" ht="37.5" x14ac:dyDescent="0.35">
      <c r="A942" s="149">
        <v>561210</v>
      </c>
      <c r="B942" s="149" t="s">
        <v>2125</v>
      </c>
      <c r="C942" s="149">
        <v>561210</v>
      </c>
      <c r="D942" s="149" t="s">
        <v>2125</v>
      </c>
      <c r="E942" s="150"/>
    </row>
    <row r="943" spans="1:9" ht="62.5" x14ac:dyDescent="0.35">
      <c r="A943" s="149">
        <v>561311</v>
      </c>
      <c r="B943" s="149" t="s">
        <v>2126</v>
      </c>
      <c r="C943" s="149">
        <v>561311</v>
      </c>
      <c r="D943" s="149" t="s">
        <v>2126</v>
      </c>
      <c r="E943" s="150"/>
    </row>
    <row r="944" spans="1:9" ht="37.5" x14ac:dyDescent="0.35">
      <c r="A944" s="149">
        <v>561312</v>
      </c>
      <c r="B944" s="149" t="s">
        <v>2127</v>
      </c>
      <c r="C944" s="149">
        <v>561312</v>
      </c>
      <c r="D944" s="149" t="s">
        <v>2127</v>
      </c>
      <c r="E944" s="150"/>
    </row>
    <row r="945" spans="1:5" ht="37.5" x14ac:dyDescent="0.35">
      <c r="A945" s="149">
        <v>561320</v>
      </c>
      <c r="B945" s="149" t="s">
        <v>2128</v>
      </c>
      <c r="C945" s="149">
        <v>561320</v>
      </c>
      <c r="D945" s="149" t="s">
        <v>2128</v>
      </c>
      <c r="E945" s="150"/>
    </row>
    <row r="946" spans="1:5" ht="75" x14ac:dyDescent="0.35">
      <c r="A946" s="149">
        <v>561330</v>
      </c>
      <c r="B946" s="149" t="s">
        <v>2129</v>
      </c>
      <c r="C946" s="149">
        <v>561330</v>
      </c>
      <c r="D946" s="149" t="s">
        <v>2129</v>
      </c>
      <c r="E946" s="150"/>
    </row>
    <row r="947" spans="1:5" ht="62.5" x14ac:dyDescent="0.35">
      <c r="A947" s="149">
        <v>561410</v>
      </c>
      <c r="B947" s="149" t="s">
        <v>2130</v>
      </c>
      <c r="C947" s="149">
        <v>561410</v>
      </c>
      <c r="D947" s="149" t="s">
        <v>2130</v>
      </c>
      <c r="E947" s="150"/>
    </row>
    <row r="948" spans="1:5" ht="62.5" x14ac:dyDescent="0.35">
      <c r="A948" s="149">
        <v>561421</v>
      </c>
      <c r="B948" s="149" t="s">
        <v>2131</v>
      </c>
      <c r="C948" s="149">
        <v>561421</v>
      </c>
      <c r="D948" s="149" t="s">
        <v>2131</v>
      </c>
      <c r="E948" s="150"/>
    </row>
    <row r="949" spans="1:5" ht="87.5" x14ac:dyDescent="0.35">
      <c r="A949" s="149">
        <v>561422</v>
      </c>
      <c r="B949" s="149" t="s">
        <v>2132</v>
      </c>
      <c r="C949" s="149">
        <v>561422</v>
      </c>
      <c r="D949" s="149" t="s">
        <v>2132</v>
      </c>
      <c r="E949" s="150"/>
    </row>
    <row r="950" spans="1:5" ht="37.5" x14ac:dyDescent="0.35">
      <c r="A950" s="149">
        <v>561431</v>
      </c>
      <c r="B950" s="149" t="s">
        <v>2133</v>
      </c>
      <c r="C950" s="149">
        <v>561431</v>
      </c>
      <c r="D950" s="149" t="s">
        <v>2133</v>
      </c>
      <c r="E950" s="150"/>
    </row>
    <row r="951" spans="1:5" ht="87.5" x14ac:dyDescent="0.35">
      <c r="A951" s="149">
        <v>561439</v>
      </c>
      <c r="B951" s="149" t="s">
        <v>2134</v>
      </c>
      <c r="C951" s="149">
        <v>561439</v>
      </c>
      <c r="D951" s="149" t="s">
        <v>2134</v>
      </c>
      <c r="E951" s="150"/>
    </row>
    <row r="952" spans="1:5" ht="25" x14ac:dyDescent="0.35">
      <c r="A952" s="149">
        <v>561440</v>
      </c>
      <c r="B952" s="149" t="s">
        <v>2135</v>
      </c>
      <c r="C952" s="149">
        <v>561440</v>
      </c>
      <c r="D952" s="149" t="s">
        <v>2135</v>
      </c>
      <c r="E952" s="150"/>
    </row>
    <row r="953" spans="1:5" ht="25" x14ac:dyDescent="0.35">
      <c r="A953" s="149">
        <v>561450</v>
      </c>
      <c r="B953" s="149" t="s">
        <v>2136</v>
      </c>
      <c r="C953" s="149">
        <v>561450</v>
      </c>
      <c r="D953" s="149" t="s">
        <v>2136</v>
      </c>
      <c r="E953" s="150"/>
    </row>
    <row r="954" spans="1:5" ht="37.5" x14ac:dyDescent="0.35">
      <c r="A954" s="149">
        <v>561491</v>
      </c>
      <c r="B954" s="149" t="s">
        <v>2137</v>
      </c>
      <c r="C954" s="149">
        <v>561491</v>
      </c>
      <c r="D954" s="149" t="s">
        <v>2137</v>
      </c>
      <c r="E954" s="150"/>
    </row>
    <row r="955" spans="1:5" ht="75" x14ac:dyDescent="0.35">
      <c r="A955" s="149">
        <v>561492</v>
      </c>
      <c r="B955" s="149" t="s">
        <v>2138</v>
      </c>
      <c r="C955" s="149">
        <v>561492</v>
      </c>
      <c r="D955" s="149" t="s">
        <v>2138</v>
      </c>
      <c r="E955" s="150"/>
    </row>
    <row r="956" spans="1:5" ht="50" x14ac:dyDescent="0.35">
      <c r="A956" s="149">
        <v>561499</v>
      </c>
      <c r="B956" s="149" t="s">
        <v>2139</v>
      </c>
      <c r="C956" s="149">
        <v>561499</v>
      </c>
      <c r="D956" s="149" t="s">
        <v>2139</v>
      </c>
      <c r="E956" s="150"/>
    </row>
    <row r="957" spans="1:5" ht="25" x14ac:dyDescent="0.35">
      <c r="A957" s="149">
        <v>561510</v>
      </c>
      <c r="B957" s="149" t="s">
        <v>2140</v>
      </c>
      <c r="C957" s="149">
        <v>561510</v>
      </c>
      <c r="D957" s="149" t="s">
        <v>2140</v>
      </c>
      <c r="E957" s="150"/>
    </row>
    <row r="958" spans="1:5" ht="37.5" x14ac:dyDescent="0.35">
      <c r="A958" s="149">
        <v>561520</v>
      </c>
      <c r="B958" s="149" t="s">
        <v>2141</v>
      </c>
      <c r="C958" s="149">
        <v>561520</v>
      </c>
      <c r="D958" s="149" t="s">
        <v>2141</v>
      </c>
      <c r="E958" s="150"/>
    </row>
    <row r="959" spans="1:5" ht="50" x14ac:dyDescent="0.35">
      <c r="A959" s="149">
        <v>561591</v>
      </c>
      <c r="B959" s="149" t="s">
        <v>2142</v>
      </c>
      <c r="C959" s="149">
        <v>561591</v>
      </c>
      <c r="D959" s="149" t="s">
        <v>2142</v>
      </c>
      <c r="E959" s="150"/>
    </row>
    <row r="960" spans="1:5" ht="87.5" x14ac:dyDescent="0.35">
      <c r="A960" s="149">
        <v>561599</v>
      </c>
      <c r="B960" s="149" t="s">
        <v>2143</v>
      </c>
      <c r="C960" s="149">
        <v>561599</v>
      </c>
      <c r="D960" s="149" t="s">
        <v>2143</v>
      </c>
      <c r="E960" s="150"/>
    </row>
    <row r="961" spans="1:8" ht="87.5" x14ac:dyDescent="0.35">
      <c r="A961" s="149">
        <v>561611</v>
      </c>
      <c r="B961" s="149" t="s">
        <v>2144</v>
      </c>
      <c r="C961" s="149">
        <v>561611</v>
      </c>
      <c r="D961" s="149" t="s">
        <v>2145</v>
      </c>
      <c r="E961" s="150"/>
      <c r="H961" s="17" t="s">
        <v>17</v>
      </c>
    </row>
    <row r="962" spans="1:8" ht="62.5" x14ac:dyDescent="0.35">
      <c r="A962" s="149">
        <v>561612</v>
      </c>
      <c r="B962" s="149" t="s">
        <v>2146</v>
      </c>
      <c r="C962" s="149">
        <v>561612</v>
      </c>
      <c r="D962" s="149" t="s">
        <v>2146</v>
      </c>
      <c r="E962" s="150"/>
    </row>
    <row r="963" spans="1:8" ht="37.5" x14ac:dyDescent="0.35">
      <c r="A963" s="149">
        <v>561613</v>
      </c>
      <c r="B963" s="149" t="s">
        <v>2147</v>
      </c>
      <c r="C963" s="149">
        <v>561613</v>
      </c>
      <c r="D963" s="149" t="s">
        <v>2147</v>
      </c>
      <c r="E963" s="150"/>
    </row>
    <row r="964" spans="1:8" ht="75" x14ac:dyDescent="0.35">
      <c r="A964" s="149">
        <v>561621</v>
      </c>
      <c r="B964" s="149" t="s">
        <v>2148</v>
      </c>
      <c r="C964" s="149">
        <v>561621</v>
      </c>
      <c r="D964" s="149" t="s">
        <v>2148</v>
      </c>
      <c r="E964" s="150"/>
    </row>
    <row r="965" spans="1:8" ht="25" x14ac:dyDescent="0.35">
      <c r="A965" s="149">
        <v>561622</v>
      </c>
      <c r="B965" s="149" t="s">
        <v>2149</v>
      </c>
      <c r="C965" s="149">
        <v>561622</v>
      </c>
      <c r="D965" s="149" t="s">
        <v>2149</v>
      </c>
      <c r="E965" s="150"/>
    </row>
    <row r="966" spans="1:8" ht="62.5" x14ac:dyDescent="0.35">
      <c r="A966" s="149">
        <v>561710</v>
      </c>
      <c r="B966" s="149" t="s">
        <v>2150</v>
      </c>
      <c r="C966" s="149">
        <v>561710</v>
      </c>
      <c r="D966" s="149" t="s">
        <v>2150</v>
      </c>
    </row>
    <row r="967" spans="1:8" ht="25" x14ac:dyDescent="0.35">
      <c r="A967" s="149">
        <v>561720</v>
      </c>
      <c r="B967" s="149" t="s">
        <v>2151</v>
      </c>
      <c r="C967" s="149">
        <v>561720</v>
      </c>
      <c r="D967" s="149" t="s">
        <v>2151</v>
      </c>
    </row>
    <row r="968" spans="1:8" ht="37.5" x14ac:dyDescent="0.35">
      <c r="A968" s="149">
        <v>561730</v>
      </c>
      <c r="B968" s="149" t="s">
        <v>2152</v>
      </c>
      <c r="C968" s="149">
        <v>561730</v>
      </c>
      <c r="D968" s="149" t="s">
        <v>2152</v>
      </c>
    </row>
    <row r="969" spans="1:8" ht="75" x14ac:dyDescent="0.35">
      <c r="A969" s="149">
        <v>561740</v>
      </c>
      <c r="B969" s="149" t="s">
        <v>2153</v>
      </c>
      <c r="C969" s="149">
        <v>561740</v>
      </c>
      <c r="D969" s="149" t="s">
        <v>2153</v>
      </c>
    </row>
    <row r="970" spans="1:8" ht="75" x14ac:dyDescent="0.35">
      <c r="A970" s="149">
        <v>561790</v>
      </c>
      <c r="B970" s="149" t="s">
        <v>2154</v>
      </c>
      <c r="C970" s="149">
        <v>561790</v>
      </c>
      <c r="D970" s="149" t="s">
        <v>2154</v>
      </c>
    </row>
    <row r="971" spans="1:8" ht="50" x14ac:dyDescent="0.35">
      <c r="A971" s="149">
        <v>561910</v>
      </c>
      <c r="B971" s="149" t="s">
        <v>2155</v>
      </c>
      <c r="C971" s="149">
        <v>561910</v>
      </c>
      <c r="D971" s="149" t="s">
        <v>2155</v>
      </c>
    </row>
    <row r="972" spans="1:8" ht="75" x14ac:dyDescent="0.35">
      <c r="A972" s="149">
        <v>561920</v>
      </c>
      <c r="B972" s="149" t="s">
        <v>2156</v>
      </c>
      <c r="C972" s="149">
        <v>561920</v>
      </c>
      <c r="D972" s="149" t="s">
        <v>2156</v>
      </c>
    </row>
    <row r="973" spans="1:8" ht="37.5" x14ac:dyDescent="0.35">
      <c r="A973" s="149">
        <v>561990</v>
      </c>
      <c r="B973" s="149" t="s">
        <v>2157</v>
      </c>
      <c r="C973" s="149">
        <v>561990</v>
      </c>
      <c r="D973" s="149" t="s">
        <v>2157</v>
      </c>
    </row>
    <row r="974" spans="1:8" ht="37.5" x14ac:dyDescent="0.35">
      <c r="A974" s="149">
        <v>562111</v>
      </c>
      <c r="B974" s="149" t="s">
        <v>2158</v>
      </c>
      <c r="C974" s="149">
        <v>562111</v>
      </c>
      <c r="D974" s="149" t="s">
        <v>2158</v>
      </c>
    </row>
    <row r="975" spans="1:8" ht="37.5" x14ac:dyDescent="0.35">
      <c r="A975" s="149">
        <v>562112</v>
      </c>
      <c r="B975" s="149" t="s">
        <v>2159</v>
      </c>
      <c r="C975" s="149">
        <v>562112</v>
      </c>
      <c r="D975" s="149" t="s">
        <v>2159</v>
      </c>
    </row>
    <row r="976" spans="1:8" ht="37.5" x14ac:dyDescent="0.35">
      <c r="A976" s="149">
        <v>562119</v>
      </c>
      <c r="B976" s="149" t="s">
        <v>2160</v>
      </c>
      <c r="C976" s="149">
        <v>562119</v>
      </c>
      <c r="D976" s="149" t="s">
        <v>2160</v>
      </c>
    </row>
    <row r="977" spans="1:8" ht="62.5" x14ac:dyDescent="0.35">
      <c r="A977" s="149">
        <v>562211</v>
      </c>
      <c r="B977" s="149" t="s">
        <v>2161</v>
      </c>
      <c r="C977" s="149">
        <v>562211</v>
      </c>
      <c r="D977" s="149" t="s">
        <v>2161</v>
      </c>
    </row>
    <row r="978" spans="1:8" ht="37.5" x14ac:dyDescent="0.35">
      <c r="A978" s="149">
        <v>562212</v>
      </c>
      <c r="B978" s="149" t="s">
        <v>2162</v>
      </c>
      <c r="C978" s="149">
        <v>562212</v>
      </c>
      <c r="D978" s="149" t="s">
        <v>2162</v>
      </c>
    </row>
    <row r="979" spans="1:8" ht="75" x14ac:dyDescent="0.35">
      <c r="A979" s="149">
        <v>562213</v>
      </c>
      <c r="B979" s="149" t="s">
        <v>2163</v>
      </c>
      <c r="C979" s="149">
        <v>562213</v>
      </c>
      <c r="D979" s="149" t="s">
        <v>2163</v>
      </c>
    </row>
    <row r="980" spans="1:8" ht="87.5" x14ac:dyDescent="0.35">
      <c r="A980" s="149">
        <v>562219</v>
      </c>
      <c r="B980" s="149" t="s">
        <v>2164</v>
      </c>
      <c r="C980" s="149">
        <v>562219</v>
      </c>
      <c r="D980" s="149" t="s">
        <v>2164</v>
      </c>
    </row>
    <row r="981" spans="1:8" ht="37.5" x14ac:dyDescent="0.35">
      <c r="A981" s="149">
        <v>562910</v>
      </c>
      <c r="B981" s="149" t="s">
        <v>2165</v>
      </c>
      <c r="C981" s="149">
        <v>562910</v>
      </c>
      <c r="D981" s="149" t="s">
        <v>2165</v>
      </c>
    </row>
    <row r="982" spans="1:8" ht="37.5" x14ac:dyDescent="0.35">
      <c r="A982" s="149">
        <v>562920</v>
      </c>
      <c r="B982" s="149" t="s">
        <v>2166</v>
      </c>
      <c r="C982" s="149">
        <v>562920</v>
      </c>
      <c r="D982" s="149" t="s">
        <v>2166</v>
      </c>
      <c r="E982" s="150"/>
    </row>
    <row r="983" spans="1:8" ht="50" x14ac:dyDescent="0.35">
      <c r="A983" s="149">
        <v>562991</v>
      </c>
      <c r="B983" s="149" t="s">
        <v>2167</v>
      </c>
      <c r="C983" s="149">
        <v>562991</v>
      </c>
      <c r="D983" s="149" t="s">
        <v>2167</v>
      </c>
      <c r="E983" s="150"/>
    </row>
    <row r="984" spans="1:8" ht="87.5" x14ac:dyDescent="0.35">
      <c r="A984" s="149">
        <v>562998</v>
      </c>
      <c r="B984" s="149" t="s">
        <v>2168</v>
      </c>
      <c r="C984" s="149">
        <v>562998</v>
      </c>
      <c r="D984" s="149" t="s">
        <v>2168</v>
      </c>
      <c r="E984" s="150"/>
    </row>
    <row r="985" spans="1:8" ht="50" x14ac:dyDescent="0.35">
      <c r="A985" s="149">
        <v>611110</v>
      </c>
      <c r="B985" s="149" t="s">
        <v>2169</v>
      </c>
      <c r="C985" s="149">
        <v>611110</v>
      </c>
      <c r="D985" s="149" t="s">
        <v>2169</v>
      </c>
      <c r="E985" s="150"/>
      <c r="H985" s="17" t="s">
        <v>17</v>
      </c>
    </row>
    <row r="986" spans="1:8" ht="25" x14ac:dyDescent="0.35">
      <c r="A986" s="149">
        <v>611210</v>
      </c>
      <c r="B986" s="149" t="s">
        <v>2170</v>
      </c>
      <c r="C986" s="149">
        <v>611210</v>
      </c>
      <c r="D986" s="149" t="s">
        <v>2170</v>
      </c>
      <c r="E986" s="150"/>
    </row>
    <row r="987" spans="1:8" ht="87.5" x14ac:dyDescent="0.35">
      <c r="A987" s="149">
        <v>611310</v>
      </c>
      <c r="B987" s="149" t="s">
        <v>2171</v>
      </c>
      <c r="C987" s="149">
        <v>611310</v>
      </c>
      <c r="D987" s="149" t="s">
        <v>2171</v>
      </c>
      <c r="E987" s="150"/>
    </row>
    <row r="988" spans="1:8" ht="62.5" x14ac:dyDescent="0.35">
      <c r="A988" s="149">
        <v>611410</v>
      </c>
      <c r="B988" s="149" t="s">
        <v>2172</v>
      </c>
      <c r="C988" s="149">
        <v>611410</v>
      </c>
      <c r="D988" s="149" t="s">
        <v>2172</v>
      </c>
      <c r="E988" s="150"/>
    </row>
    <row r="989" spans="1:8" ht="25" x14ac:dyDescent="0.35">
      <c r="A989" s="149">
        <v>611420</v>
      </c>
      <c r="B989" s="149" t="s">
        <v>2173</v>
      </c>
      <c r="C989" s="149">
        <v>611420</v>
      </c>
      <c r="D989" s="149" t="s">
        <v>2173</v>
      </c>
      <c r="E989" s="150"/>
    </row>
    <row r="990" spans="1:8" ht="87.5" x14ac:dyDescent="0.35">
      <c r="A990" s="149">
        <v>611430</v>
      </c>
      <c r="B990" s="149" t="s">
        <v>2174</v>
      </c>
      <c r="C990" s="149">
        <v>611430</v>
      </c>
      <c r="D990" s="149" t="s">
        <v>2174</v>
      </c>
      <c r="E990" s="150"/>
    </row>
    <row r="991" spans="1:8" ht="50" x14ac:dyDescent="0.35">
      <c r="A991" s="149">
        <v>611511</v>
      </c>
      <c r="B991" s="149" t="s">
        <v>2175</v>
      </c>
      <c r="C991" s="149">
        <v>611511</v>
      </c>
      <c r="D991" s="149" t="s">
        <v>2175</v>
      </c>
      <c r="E991" s="150"/>
    </row>
    <row r="992" spans="1:8" ht="25" x14ac:dyDescent="0.35">
      <c r="A992" s="149">
        <v>611512</v>
      </c>
      <c r="B992" s="149" t="s">
        <v>2176</v>
      </c>
      <c r="C992" s="149">
        <v>611512</v>
      </c>
      <c r="D992" s="149" t="s">
        <v>2176</v>
      </c>
      <c r="E992" s="150"/>
    </row>
    <row r="993" spans="1:5" ht="37.5" x14ac:dyDescent="0.35">
      <c r="A993" s="149">
        <v>611513</v>
      </c>
      <c r="B993" s="149" t="s">
        <v>2177</v>
      </c>
      <c r="C993" s="149">
        <v>611513</v>
      </c>
      <c r="D993" s="149" t="s">
        <v>2177</v>
      </c>
      <c r="E993" s="150"/>
    </row>
    <row r="994" spans="1:5" ht="62.5" x14ac:dyDescent="0.35">
      <c r="A994" s="149">
        <v>611519</v>
      </c>
      <c r="B994" s="149" t="s">
        <v>2178</v>
      </c>
      <c r="C994" s="149">
        <v>611519</v>
      </c>
      <c r="D994" s="149" t="s">
        <v>2178</v>
      </c>
      <c r="E994" s="150"/>
    </row>
    <row r="995" spans="1:5" ht="25" x14ac:dyDescent="0.35">
      <c r="A995" s="149">
        <v>611610</v>
      </c>
      <c r="B995" s="149" t="s">
        <v>2179</v>
      </c>
      <c r="C995" s="149">
        <v>611610</v>
      </c>
      <c r="D995" s="149" t="s">
        <v>2179</v>
      </c>
      <c r="E995" s="150"/>
    </row>
    <row r="996" spans="1:5" ht="75" x14ac:dyDescent="0.35">
      <c r="A996" s="149">
        <v>611620</v>
      </c>
      <c r="B996" s="149" t="s">
        <v>2180</v>
      </c>
      <c r="C996" s="149">
        <v>611620</v>
      </c>
      <c r="D996" s="149" t="s">
        <v>2180</v>
      </c>
      <c r="E996" s="150"/>
    </row>
    <row r="997" spans="1:5" ht="25" x14ac:dyDescent="0.35">
      <c r="A997" s="149">
        <v>611630</v>
      </c>
      <c r="B997" s="149" t="s">
        <v>2181</v>
      </c>
      <c r="C997" s="149">
        <v>611630</v>
      </c>
      <c r="D997" s="149" t="s">
        <v>2181</v>
      </c>
      <c r="E997" s="150"/>
    </row>
    <row r="998" spans="1:5" ht="50" x14ac:dyDescent="0.35">
      <c r="A998" s="149">
        <v>611691</v>
      </c>
      <c r="B998" s="149" t="s">
        <v>2182</v>
      </c>
      <c r="C998" s="149">
        <v>611691</v>
      </c>
      <c r="D998" s="149" t="s">
        <v>2182</v>
      </c>
    </row>
    <row r="999" spans="1:5" ht="37.5" x14ac:dyDescent="0.35">
      <c r="A999" s="149">
        <v>611692</v>
      </c>
      <c r="B999" s="149" t="s">
        <v>2183</v>
      </c>
      <c r="C999" s="149">
        <v>611692</v>
      </c>
      <c r="D999" s="149" t="s">
        <v>2183</v>
      </c>
    </row>
    <row r="1000" spans="1:5" ht="87.5" x14ac:dyDescent="0.35">
      <c r="A1000" s="149">
        <v>611699</v>
      </c>
      <c r="B1000" s="149" t="s">
        <v>2184</v>
      </c>
      <c r="C1000" s="149">
        <v>611699</v>
      </c>
      <c r="D1000" s="149" t="s">
        <v>2184</v>
      </c>
    </row>
    <row r="1001" spans="1:5" ht="50" x14ac:dyDescent="0.35">
      <c r="A1001" s="149">
        <v>611710</v>
      </c>
      <c r="B1001" s="149" t="s">
        <v>2185</v>
      </c>
      <c r="C1001" s="149">
        <v>611710</v>
      </c>
      <c r="D1001" s="149" t="s">
        <v>2185</v>
      </c>
    </row>
    <row r="1002" spans="1:5" ht="100" x14ac:dyDescent="0.35">
      <c r="A1002" s="149">
        <v>621111</v>
      </c>
      <c r="B1002" s="149" t="s">
        <v>2186</v>
      </c>
      <c r="C1002" s="149">
        <v>621111</v>
      </c>
      <c r="D1002" s="149" t="s">
        <v>2186</v>
      </c>
    </row>
    <row r="1003" spans="1:5" ht="87.5" x14ac:dyDescent="0.35">
      <c r="A1003" s="149">
        <v>621112</v>
      </c>
      <c r="B1003" s="149" t="s">
        <v>2187</v>
      </c>
      <c r="C1003" s="149">
        <v>621112</v>
      </c>
      <c r="D1003" s="149" t="s">
        <v>2187</v>
      </c>
    </row>
    <row r="1004" spans="1:5" ht="37.5" x14ac:dyDescent="0.35">
      <c r="A1004" s="149">
        <v>621210</v>
      </c>
      <c r="B1004" s="149" t="s">
        <v>2188</v>
      </c>
      <c r="C1004" s="149">
        <v>621210</v>
      </c>
      <c r="D1004" s="149" t="s">
        <v>2188</v>
      </c>
    </row>
    <row r="1005" spans="1:5" ht="50" x14ac:dyDescent="0.35">
      <c r="A1005" s="149">
        <v>621310</v>
      </c>
      <c r="B1005" s="149" t="s">
        <v>2189</v>
      </c>
      <c r="C1005" s="149">
        <v>621310</v>
      </c>
      <c r="D1005" s="149" t="s">
        <v>2189</v>
      </c>
    </row>
    <row r="1006" spans="1:5" ht="50" x14ac:dyDescent="0.35">
      <c r="A1006" s="149">
        <v>621320</v>
      </c>
      <c r="B1006" s="149" t="s">
        <v>2190</v>
      </c>
      <c r="C1006" s="149">
        <v>621320</v>
      </c>
      <c r="D1006" s="149" t="s">
        <v>2190</v>
      </c>
    </row>
    <row r="1007" spans="1:5" ht="112.5" x14ac:dyDescent="0.35">
      <c r="A1007" s="149">
        <v>621330</v>
      </c>
      <c r="B1007" s="149" t="s">
        <v>2191</v>
      </c>
      <c r="C1007" s="149">
        <v>621330</v>
      </c>
      <c r="D1007" s="149" t="s">
        <v>2191</v>
      </c>
    </row>
    <row r="1008" spans="1:5" ht="125" x14ac:dyDescent="0.35">
      <c r="A1008" s="149">
        <v>621340</v>
      </c>
      <c r="B1008" s="149" t="s">
        <v>2192</v>
      </c>
      <c r="C1008" s="149">
        <v>621340</v>
      </c>
      <c r="D1008" s="149" t="s">
        <v>2192</v>
      </c>
    </row>
    <row r="1009" spans="1:8" ht="50" x14ac:dyDescent="0.35">
      <c r="A1009" s="149">
        <v>621391</v>
      </c>
      <c r="B1009" s="149" t="s">
        <v>2193</v>
      </c>
      <c r="C1009" s="149">
        <v>621391</v>
      </c>
      <c r="D1009" s="149" t="s">
        <v>2193</v>
      </c>
    </row>
    <row r="1010" spans="1:8" ht="100" x14ac:dyDescent="0.35">
      <c r="A1010" s="149">
        <v>621399</v>
      </c>
      <c r="B1010" s="149" t="s">
        <v>2194</v>
      </c>
      <c r="C1010" s="149">
        <v>621399</v>
      </c>
      <c r="D1010" s="149" t="s">
        <v>2194</v>
      </c>
    </row>
    <row r="1011" spans="1:8" ht="37.5" x14ac:dyDescent="0.35">
      <c r="A1011" s="149">
        <v>621410</v>
      </c>
      <c r="B1011" s="149" t="s">
        <v>2195</v>
      </c>
      <c r="C1011" s="149">
        <v>621410</v>
      </c>
      <c r="D1011" s="149" t="s">
        <v>2195</v>
      </c>
    </row>
    <row r="1012" spans="1:8" ht="87.5" x14ac:dyDescent="0.35">
      <c r="A1012" s="149">
        <v>621420</v>
      </c>
      <c r="B1012" s="149" t="s">
        <v>2196</v>
      </c>
      <c r="C1012" s="149">
        <v>621420</v>
      </c>
      <c r="D1012" s="149" t="s">
        <v>2196</v>
      </c>
    </row>
    <row r="1013" spans="1:8" ht="37.5" x14ac:dyDescent="0.35">
      <c r="A1013" s="149">
        <v>621491</v>
      </c>
      <c r="B1013" s="149" t="s">
        <v>2197</v>
      </c>
      <c r="C1013" s="149">
        <v>621491</v>
      </c>
      <c r="D1013" s="149" t="s">
        <v>2197</v>
      </c>
    </row>
    <row r="1014" spans="1:8" ht="37.5" x14ac:dyDescent="0.35">
      <c r="A1014" s="149">
        <v>621492</v>
      </c>
      <c r="B1014" s="149" t="s">
        <v>2198</v>
      </c>
      <c r="C1014" s="149">
        <v>621492</v>
      </c>
      <c r="D1014" s="149" t="s">
        <v>2198</v>
      </c>
      <c r="E1014" s="150"/>
    </row>
    <row r="1015" spans="1:8" ht="112.5" x14ac:dyDescent="0.35">
      <c r="A1015" s="149">
        <v>621493</v>
      </c>
      <c r="B1015" s="149" t="s">
        <v>2199</v>
      </c>
      <c r="C1015" s="149">
        <v>621493</v>
      </c>
      <c r="D1015" s="149" t="s">
        <v>2199</v>
      </c>
      <c r="E1015" s="150"/>
      <c r="H1015" s="17" t="s">
        <v>17</v>
      </c>
    </row>
    <row r="1016" spans="1:8" ht="50" x14ac:dyDescent="0.35">
      <c r="A1016" s="149">
        <v>621498</v>
      </c>
      <c r="B1016" s="149" t="s">
        <v>2200</v>
      </c>
      <c r="C1016" s="149">
        <v>621498</v>
      </c>
      <c r="D1016" s="149" t="s">
        <v>2200</v>
      </c>
      <c r="E1016" s="150"/>
    </row>
    <row r="1017" spans="1:8" ht="37.5" x14ac:dyDescent="0.35">
      <c r="A1017" s="149">
        <v>621511</v>
      </c>
      <c r="B1017" s="149" t="s">
        <v>2201</v>
      </c>
      <c r="C1017" s="149">
        <v>621511</v>
      </c>
      <c r="D1017" s="149" t="s">
        <v>2201</v>
      </c>
      <c r="E1017" s="150"/>
    </row>
    <row r="1018" spans="1:8" ht="50" x14ac:dyDescent="0.35">
      <c r="A1018" s="149">
        <v>621512</v>
      </c>
      <c r="B1018" s="149" t="s">
        <v>2202</v>
      </c>
      <c r="C1018" s="149">
        <v>621512</v>
      </c>
      <c r="D1018" s="149" t="s">
        <v>2202</v>
      </c>
      <c r="E1018" s="150"/>
    </row>
    <row r="1019" spans="1:8" ht="50" x14ac:dyDescent="0.35">
      <c r="A1019" s="149">
        <v>621610</v>
      </c>
      <c r="B1019" s="149" t="s">
        <v>2203</v>
      </c>
      <c r="C1019" s="149">
        <v>621610</v>
      </c>
      <c r="D1019" s="149" t="s">
        <v>2203</v>
      </c>
      <c r="E1019" s="150"/>
    </row>
    <row r="1020" spans="1:8" ht="37.5" x14ac:dyDescent="0.35">
      <c r="A1020" s="149">
        <v>621910</v>
      </c>
      <c r="B1020" s="149" t="s">
        <v>2204</v>
      </c>
      <c r="C1020" s="149">
        <v>621910</v>
      </c>
      <c r="D1020" s="149" t="s">
        <v>2204</v>
      </c>
      <c r="E1020" s="150"/>
    </row>
    <row r="1021" spans="1:8" ht="50" x14ac:dyDescent="0.35">
      <c r="A1021" s="149">
        <v>621991</v>
      </c>
      <c r="B1021" s="149" t="s">
        <v>2205</v>
      </c>
      <c r="C1021" s="149">
        <v>621991</v>
      </c>
      <c r="D1021" s="149" t="s">
        <v>2205</v>
      </c>
      <c r="E1021" s="150"/>
    </row>
    <row r="1022" spans="1:8" ht="87.5" x14ac:dyDescent="0.35">
      <c r="A1022" s="149">
        <v>621999</v>
      </c>
      <c r="B1022" s="149" t="s">
        <v>2206</v>
      </c>
      <c r="C1022" s="149">
        <v>621999</v>
      </c>
      <c r="D1022" s="149" t="s">
        <v>2206</v>
      </c>
      <c r="E1022" s="150"/>
    </row>
    <row r="1023" spans="1:8" ht="62.5" x14ac:dyDescent="0.35">
      <c r="A1023" s="149">
        <v>622110</v>
      </c>
      <c r="B1023" s="149" t="s">
        <v>2207</v>
      </c>
      <c r="C1023" s="149">
        <v>622110</v>
      </c>
      <c r="D1023" s="149" t="s">
        <v>2207</v>
      </c>
      <c r="E1023" s="150"/>
    </row>
    <row r="1024" spans="1:8" ht="62.5" x14ac:dyDescent="0.35">
      <c r="A1024" s="149">
        <v>622210</v>
      </c>
      <c r="B1024" s="149" t="s">
        <v>2208</v>
      </c>
      <c r="C1024" s="149">
        <v>622210</v>
      </c>
      <c r="D1024" s="149" t="s">
        <v>2208</v>
      </c>
      <c r="E1024" s="150"/>
    </row>
    <row r="1025" spans="1:9" ht="87.5" x14ac:dyDescent="0.35">
      <c r="A1025" s="149">
        <v>622310</v>
      </c>
      <c r="B1025" s="149" t="s">
        <v>2209</v>
      </c>
      <c r="C1025" s="149">
        <v>622310</v>
      </c>
      <c r="D1025" s="149" t="s">
        <v>2209</v>
      </c>
      <c r="E1025" s="150"/>
    </row>
    <row r="1026" spans="1:9" ht="75" x14ac:dyDescent="0.35">
      <c r="A1026" s="149">
        <v>623110</v>
      </c>
      <c r="B1026" s="149" t="s">
        <v>2210</v>
      </c>
      <c r="C1026" s="149">
        <v>623110</v>
      </c>
      <c r="D1026" s="149" t="s">
        <v>2210</v>
      </c>
      <c r="E1026" s="150"/>
    </row>
    <row r="1027" spans="1:9" ht="100" x14ac:dyDescent="0.35">
      <c r="A1027" s="149">
        <v>623210</v>
      </c>
      <c r="B1027" s="149" t="s">
        <v>2211</v>
      </c>
      <c r="C1027" s="149">
        <v>623210</v>
      </c>
      <c r="D1027" s="149" t="s">
        <v>2211</v>
      </c>
      <c r="E1027" s="150"/>
    </row>
    <row r="1028" spans="1:9" ht="87.5" x14ac:dyDescent="0.35">
      <c r="A1028" s="149">
        <v>623220</v>
      </c>
      <c r="B1028" s="149" t="s">
        <v>2212</v>
      </c>
      <c r="C1028" s="149">
        <v>623220</v>
      </c>
      <c r="D1028" s="149" t="s">
        <v>2212</v>
      </c>
      <c r="E1028" s="150"/>
    </row>
    <row r="1029" spans="1:9" ht="75" x14ac:dyDescent="0.35">
      <c r="A1029" s="149">
        <v>623311</v>
      </c>
      <c r="B1029" s="149" t="s">
        <v>2213</v>
      </c>
      <c r="C1029" s="149">
        <v>623311</v>
      </c>
      <c r="D1029" s="149" t="s">
        <v>2213</v>
      </c>
      <c r="E1029" s="150"/>
    </row>
    <row r="1030" spans="1:9" ht="62.5" x14ac:dyDescent="0.35">
      <c r="A1030" s="149">
        <v>623312</v>
      </c>
      <c r="B1030" s="149" t="s">
        <v>2214</v>
      </c>
      <c r="C1030" s="149">
        <v>623312</v>
      </c>
      <c r="D1030" s="149" t="s">
        <v>2214</v>
      </c>
      <c r="E1030" s="150"/>
    </row>
    <row r="1031" spans="1:9" ht="50" x14ac:dyDescent="0.35">
      <c r="A1031" s="149">
        <v>623990</v>
      </c>
      <c r="B1031" s="149" t="s">
        <v>2215</v>
      </c>
      <c r="C1031" s="149">
        <v>623990</v>
      </c>
      <c r="D1031" s="149" t="s">
        <v>2215</v>
      </c>
      <c r="E1031" s="150"/>
    </row>
    <row r="1032" spans="1:9" ht="37.5" x14ac:dyDescent="0.35">
      <c r="A1032" s="149">
        <v>624110</v>
      </c>
      <c r="B1032" s="149" t="s">
        <v>2216</v>
      </c>
      <c r="C1032" s="149">
        <v>624110</v>
      </c>
      <c r="D1032" s="149" t="s">
        <v>2216</v>
      </c>
      <c r="E1032" s="150"/>
    </row>
    <row r="1033" spans="1:9" ht="100" x14ac:dyDescent="0.35">
      <c r="A1033" s="149">
        <v>624120</v>
      </c>
      <c r="B1033" s="149" t="s">
        <v>2217</v>
      </c>
      <c r="C1033" s="149">
        <v>624120</v>
      </c>
      <c r="D1033" s="149" t="s">
        <v>2217</v>
      </c>
      <c r="E1033" s="150"/>
    </row>
    <row r="1034" spans="1:9" ht="62.5" x14ac:dyDescent="0.35">
      <c r="A1034" s="149">
        <v>624190</v>
      </c>
      <c r="B1034" s="149" t="s">
        <v>2218</v>
      </c>
      <c r="C1034" s="149">
        <v>624190</v>
      </c>
      <c r="D1034" s="149" t="s">
        <v>2218</v>
      </c>
      <c r="E1034" s="150"/>
    </row>
    <row r="1035" spans="1:9" ht="37.5" x14ac:dyDescent="0.35">
      <c r="A1035" s="149">
        <v>624210</v>
      </c>
      <c r="B1035" s="149" t="s">
        <v>2219</v>
      </c>
      <c r="C1035" s="149">
        <v>624210</v>
      </c>
      <c r="D1035" s="149" t="s">
        <v>2219</v>
      </c>
      <c r="E1035" s="150"/>
    </row>
    <row r="1036" spans="1:9" ht="37.5" x14ac:dyDescent="0.35">
      <c r="A1036" s="149">
        <v>624221</v>
      </c>
      <c r="B1036" s="149" t="s">
        <v>2220</v>
      </c>
      <c r="C1036" s="149">
        <v>624221</v>
      </c>
      <c r="D1036" s="149" t="s">
        <v>2220</v>
      </c>
      <c r="E1036" s="150"/>
      <c r="I1036" s="17" t="s">
        <v>17</v>
      </c>
    </row>
    <row r="1037" spans="1:9" ht="62.5" x14ac:dyDescent="0.35">
      <c r="A1037" s="149">
        <v>624229</v>
      </c>
      <c r="B1037" s="149" t="s">
        <v>2221</v>
      </c>
      <c r="C1037" s="149">
        <v>624229</v>
      </c>
      <c r="D1037" s="149" t="s">
        <v>2221</v>
      </c>
      <c r="E1037" s="150"/>
    </row>
    <row r="1038" spans="1:9" ht="62.5" x14ac:dyDescent="0.35">
      <c r="A1038" s="149">
        <v>624230</v>
      </c>
      <c r="B1038" s="149" t="s">
        <v>2222</v>
      </c>
      <c r="C1038" s="149">
        <v>624230</v>
      </c>
      <c r="D1038" s="149" t="s">
        <v>2222</v>
      </c>
      <c r="E1038" s="150"/>
    </row>
    <row r="1039" spans="1:9" ht="62.5" x14ac:dyDescent="0.35">
      <c r="A1039" s="149">
        <v>624310</v>
      </c>
      <c r="B1039" s="149" t="s">
        <v>2223</v>
      </c>
      <c r="C1039" s="149">
        <v>624310</v>
      </c>
      <c r="D1039" s="149" t="s">
        <v>2223</v>
      </c>
      <c r="E1039" s="150"/>
    </row>
    <row r="1040" spans="1:9" ht="37.5" x14ac:dyDescent="0.35">
      <c r="A1040" s="149">
        <v>624410</v>
      </c>
      <c r="B1040" s="149" t="s">
        <v>2224</v>
      </c>
      <c r="C1040" s="149">
        <v>624410</v>
      </c>
      <c r="D1040" s="149" t="s">
        <v>2225</v>
      </c>
      <c r="E1040" s="150"/>
    </row>
    <row r="1041" spans="1:5" ht="62.5" x14ac:dyDescent="0.35">
      <c r="A1041" s="149">
        <v>711110</v>
      </c>
      <c r="B1041" s="149" t="s">
        <v>2226</v>
      </c>
      <c r="C1041" s="149">
        <v>711110</v>
      </c>
      <c r="D1041" s="149" t="s">
        <v>2226</v>
      </c>
      <c r="E1041" s="150"/>
    </row>
    <row r="1042" spans="1:5" ht="37.5" x14ac:dyDescent="0.35">
      <c r="A1042" s="149">
        <v>711120</v>
      </c>
      <c r="B1042" s="149" t="s">
        <v>2227</v>
      </c>
      <c r="C1042" s="149">
        <v>711120</v>
      </c>
      <c r="D1042" s="149" t="s">
        <v>2227</v>
      </c>
      <c r="E1042" s="150"/>
    </row>
    <row r="1043" spans="1:5" ht="50" x14ac:dyDescent="0.35">
      <c r="A1043" s="149">
        <v>711130</v>
      </c>
      <c r="B1043" s="149" t="s">
        <v>2228</v>
      </c>
      <c r="C1043" s="149">
        <v>711130</v>
      </c>
      <c r="D1043" s="149" t="s">
        <v>2228</v>
      </c>
      <c r="E1043" s="150"/>
    </row>
    <row r="1044" spans="1:5" ht="62.5" x14ac:dyDescent="0.35">
      <c r="A1044" s="149">
        <v>711190</v>
      </c>
      <c r="B1044" s="149" t="s">
        <v>2229</v>
      </c>
      <c r="C1044" s="149">
        <v>711190</v>
      </c>
      <c r="D1044" s="149" t="s">
        <v>2229</v>
      </c>
      <c r="E1044" s="150"/>
    </row>
    <row r="1045" spans="1:5" ht="37.5" x14ac:dyDescent="0.35">
      <c r="A1045" s="149">
        <v>711211</v>
      </c>
      <c r="B1045" s="149" t="s">
        <v>2230</v>
      </c>
      <c r="C1045" s="149">
        <v>711211</v>
      </c>
      <c r="D1045" s="149" t="s">
        <v>2230</v>
      </c>
      <c r="E1045" s="150"/>
    </row>
    <row r="1046" spans="1:5" ht="25" x14ac:dyDescent="0.35">
      <c r="A1046" s="149">
        <v>711212</v>
      </c>
      <c r="B1046" s="149" t="s">
        <v>2231</v>
      </c>
      <c r="C1046" s="149">
        <v>711212</v>
      </c>
      <c r="D1046" s="149" t="s">
        <v>2231</v>
      </c>
    </row>
    <row r="1047" spans="1:5" ht="37.5" x14ac:dyDescent="0.35">
      <c r="A1047" s="149">
        <v>711219</v>
      </c>
      <c r="B1047" s="149" t="s">
        <v>2232</v>
      </c>
      <c r="C1047" s="149">
        <v>711219</v>
      </c>
      <c r="D1047" s="149" t="s">
        <v>2232</v>
      </c>
    </row>
    <row r="1048" spans="1:5" ht="125" x14ac:dyDescent="0.35">
      <c r="A1048" s="149">
        <v>711310</v>
      </c>
      <c r="B1048" s="149" t="s">
        <v>2233</v>
      </c>
      <c r="C1048" s="149">
        <v>711310</v>
      </c>
      <c r="D1048" s="149" t="s">
        <v>2233</v>
      </c>
    </row>
    <row r="1049" spans="1:5" ht="125" x14ac:dyDescent="0.35">
      <c r="A1049" s="149">
        <v>711320</v>
      </c>
      <c r="B1049" s="149" t="s">
        <v>2234</v>
      </c>
      <c r="C1049" s="149">
        <v>711320</v>
      </c>
      <c r="D1049" s="149" t="s">
        <v>2234</v>
      </c>
    </row>
    <row r="1050" spans="1:5" ht="137.5" x14ac:dyDescent="0.35">
      <c r="A1050" s="149">
        <v>711410</v>
      </c>
      <c r="B1050" s="149" t="s">
        <v>2235</v>
      </c>
      <c r="C1050" s="149">
        <v>711410</v>
      </c>
      <c r="D1050" s="149" t="s">
        <v>2235</v>
      </c>
    </row>
    <row r="1051" spans="1:5" ht="87.5" x14ac:dyDescent="0.35">
      <c r="A1051" s="149">
        <v>711510</v>
      </c>
      <c r="B1051" s="149" t="s">
        <v>2236</v>
      </c>
      <c r="C1051" s="149">
        <v>711510</v>
      </c>
      <c r="D1051" s="149" t="s">
        <v>2236</v>
      </c>
    </row>
    <row r="1052" spans="1:5" x14ac:dyDescent="0.35">
      <c r="A1052" s="149">
        <v>712110</v>
      </c>
      <c r="B1052" s="149" t="s">
        <v>2237</v>
      </c>
      <c r="C1052" s="149">
        <v>712110</v>
      </c>
      <c r="D1052" s="149" t="s">
        <v>2237</v>
      </c>
    </row>
    <row r="1053" spans="1:5" ht="25" x14ac:dyDescent="0.35">
      <c r="A1053" s="149">
        <v>712120</v>
      </c>
      <c r="B1053" s="149" t="s">
        <v>2238</v>
      </c>
      <c r="C1053" s="149">
        <v>712120</v>
      </c>
      <c r="D1053" s="149" t="s">
        <v>2238</v>
      </c>
    </row>
    <row r="1054" spans="1:5" ht="50" x14ac:dyDescent="0.35">
      <c r="A1054" s="149">
        <v>712130</v>
      </c>
      <c r="B1054" s="149" t="s">
        <v>2239</v>
      </c>
      <c r="C1054" s="149">
        <v>712130</v>
      </c>
      <c r="D1054" s="149" t="s">
        <v>2239</v>
      </c>
    </row>
    <row r="1055" spans="1:5" ht="87.5" x14ac:dyDescent="0.35">
      <c r="A1055" s="149">
        <v>712190</v>
      </c>
      <c r="B1055" s="149" t="s">
        <v>2240</v>
      </c>
      <c r="C1055" s="149">
        <v>712190</v>
      </c>
      <c r="D1055" s="149" t="s">
        <v>2240</v>
      </c>
    </row>
    <row r="1056" spans="1:5" ht="50" x14ac:dyDescent="0.35">
      <c r="A1056" s="149">
        <v>713110</v>
      </c>
      <c r="B1056" s="149" t="s">
        <v>2241</v>
      </c>
      <c r="C1056" s="149">
        <v>713110</v>
      </c>
      <c r="D1056" s="149" t="s">
        <v>2241</v>
      </c>
    </row>
    <row r="1057" spans="1:7" ht="37.5" x14ac:dyDescent="0.35">
      <c r="A1057" s="149">
        <v>713120</v>
      </c>
      <c r="B1057" s="149" t="s">
        <v>2242</v>
      </c>
      <c r="C1057" s="149">
        <v>713120</v>
      </c>
      <c r="D1057" s="149" t="s">
        <v>2242</v>
      </c>
    </row>
    <row r="1058" spans="1:7" ht="50" x14ac:dyDescent="0.35">
      <c r="A1058" s="149">
        <v>713210</v>
      </c>
      <c r="B1058" s="149" t="s">
        <v>2243</v>
      </c>
      <c r="C1058" s="149">
        <v>713210</v>
      </c>
      <c r="D1058" s="149" t="s">
        <v>2243</v>
      </c>
    </row>
    <row r="1059" spans="1:7" ht="50" x14ac:dyDescent="0.35">
      <c r="A1059" s="149">
        <v>713290</v>
      </c>
      <c r="B1059" s="149" t="s">
        <v>2244</v>
      </c>
      <c r="C1059" s="149">
        <v>713290</v>
      </c>
      <c r="D1059" s="149" t="s">
        <v>2244</v>
      </c>
    </row>
    <row r="1060" spans="1:7" ht="62.5" x14ac:dyDescent="0.35">
      <c r="A1060" s="149">
        <v>713910</v>
      </c>
      <c r="B1060" s="149" t="s">
        <v>2245</v>
      </c>
      <c r="C1060" s="149">
        <v>713910</v>
      </c>
      <c r="D1060" s="149" t="s">
        <v>2245</v>
      </c>
    </row>
    <row r="1061" spans="1:7" ht="25" x14ac:dyDescent="0.35">
      <c r="A1061" s="149">
        <v>713920</v>
      </c>
      <c r="B1061" s="149" t="s">
        <v>2246</v>
      </c>
      <c r="C1061" s="149">
        <v>713920</v>
      </c>
      <c r="D1061" s="149" t="s">
        <v>2246</v>
      </c>
    </row>
    <row r="1062" spans="1:7" x14ac:dyDescent="0.35">
      <c r="A1062" s="149">
        <v>713930</v>
      </c>
      <c r="B1062" s="149" t="s">
        <v>2247</v>
      </c>
      <c r="C1062" s="149">
        <v>713930</v>
      </c>
      <c r="D1062" s="149" t="s">
        <v>2247</v>
      </c>
      <c r="E1062" s="150"/>
    </row>
    <row r="1063" spans="1:7" ht="75" x14ac:dyDescent="0.35">
      <c r="A1063" s="149">
        <v>713940</v>
      </c>
      <c r="B1063" s="149" t="s">
        <v>2248</v>
      </c>
      <c r="C1063" s="149">
        <v>713940</v>
      </c>
      <c r="D1063" s="149" t="s">
        <v>2248</v>
      </c>
      <c r="E1063" s="150"/>
      <c r="G1063" s="17" t="s">
        <v>17</v>
      </c>
    </row>
    <row r="1064" spans="1:7" ht="25" x14ac:dyDescent="0.35">
      <c r="A1064" s="149">
        <v>713950</v>
      </c>
      <c r="B1064" s="149" t="s">
        <v>2249</v>
      </c>
      <c r="C1064" s="149">
        <v>713950</v>
      </c>
      <c r="D1064" s="149" t="s">
        <v>2249</v>
      </c>
      <c r="E1064" s="150"/>
    </row>
    <row r="1065" spans="1:7" ht="75" x14ac:dyDescent="0.35">
      <c r="A1065" s="149">
        <v>713990</v>
      </c>
      <c r="B1065" s="149" t="s">
        <v>2250</v>
      </c>
      <c r="C1065" s="149">
        <v>713990</v>
      </c>
      <c r="D1065" s="149" t="s">
        <v>2250</v>
      </c>
      <c r="E1065" s="150"/>
    </row>
    <row r="1066" spans="1:7" ht="75" x14ac:dyDescent="0.35">
      <c r="A1066" s="149">
        <v>721110</v>
      </c>
      <c r="B1066" s="149" t="s">
        <v>2251</v>
      </c>
      <c r="C1066" s="149">
        <v>721110</v>
      </c>
      <c r="D1066" s="149" t="s">
        <v>2251</v>
      </c>
      <c r="E1066" s="150"/>
    </row>
    <row r="1067" spans="1:7" ht="25" x14ac:dyDescent="0.35">
      <c r="A1067" s="149">
        <v>721120</v>
      </c>
      <c r="B1067" s="149" t="s">
        <v>2252</v>
      </c>
      <c r="C1067" s="149">
        <v>721120</v>
      </c>
      <c r="D1067" s="149" t="s">
        <v>2252</v>
      </c>
      <c r="E1067" s="150"/>
    </row>
    <row r="1068" spans="1:7" ht="37.5" x14ac:dyDescent="0.35">
      <c r="A1068" s="149">
        <v>721191</v>
      </c>
      <c r="B1068" s="149" t="s">
        <v>2253</v>
      </c>
      <c r="C1068" s="149">
        <v>721191</v>
      </c>
      <c r="D1068" s="149" t="s">
        <v>2253</v>
      </c>
      <c r="E1068" s="150"/>
    </row>
    <row r="1069" spans="1:7" ht="50" x14ac:dyDescent="0.35">
      <c r="A1069" s="149">
        <v>721199</v>
      </c>
      <c r="B1069" s="149" t="s">
        <v>2254</v>
      </c>
      <c r="C1069" s="149">
        <v>721199</v>
      </c>
      <c r="D1069" s="149" t="s">
        <v>2254</v>
      </c>
      <c r="E1069" s="150"/>
    </row>
    <row r="1070" spans="1:7" ht="100" x14ac:dyDescent="0.35">
      <c r="A1070" s="149">
        <v>721211</v>
      </c>
      <c r="B1070" s="149" t="s">
        <v>2255</v>
      </c>
      <c r="C1070" s="149">
        <v>721211</v>
      </c>
      <c r="D1070" s="149" t="s">
        <v>2255</v>
      </c>
      <c r="E1070" s="150"/>
    </row>
    <row r="1071" spans="1:7" ht="87.5" x14ac:dyDescent="0.35">
      <c r="A1071" s="149">
        <v>721214</v>
      </c>
      <c r="B1071" s="149" t="s">
        <v>2256</v>
      </c>
      <c r="C1071" s="149">
        <v>721214</v>
      </c>
      <c r="D1071" s="149" t="s">
        <v>2256</v>
      </c>
      <c r="E1071" s="150"/>
    </row>
    <row r="1072" spans="1:7" ht="100" x14ac:dyDescent="0.35">
      <c r="A1072" s="149">
        <v>721310</v>
      </c>
      <c r="B1072" s="149" t="s">
        <v>2257</v>
      </c>
      <c r="C1072" s="149">
        <v>721310</v>
      </c>
      <c r="D1072" s="149" t="s">
        <v>2257</v>
      </c>
      <c r="E1072" s="150"/>
    </row>
    <row r="1073" spans="1:6" ht="50" x14ac:dyDescent="0.35">
      <c r="A1073" s="149">
        <v>722310</v>
      </c>
      <c r="B1073" s="149" t="s">
        <v>2258</v>
      </c>
      <c r="C1073" s="149">
        <v>722310</v>
      </c>
      <c r="D1073" s="149" t="s">
        <v>2258</v>
      </c>
      <c r="E1073" s="150"/>
    </row>
    <row r="1074" spans="1:6" x14ac:dyDescent="0.35">
      <c r="A1074" s="149">
        <v>722320</v>
      </c>
      <c r="B1074" s="149" t="s">
        <v>2259</v>
      </c>
      <c r="C1074" s="149">
        <v>722320</v>
      </c>
      <c r="D1074" s="149" t="s">
        <v>2259</v>
      </c>
      <c r="E1074" s="150"/>
    </row>
    <row r="1075" spans="1:6" ht="37.5" x14ac:dyDescent="0.35">
      <c r="A1075" s="149">
        <v>722330</v>
      </c>
      <c r="B1075" s="149" t="s">
        <v>2260</v>
      </c>
      <c r="C1075" s="149">
        <v>722330</v>
      </c>
      <c r="D1075" s="149" t="s">
        <v>2260</v>
      </c>
      <c r="E1075" s="150"/>
    </row>
    <row r="1076" spans="1:6" ht="75" x14ac:dyDescent="0.35">
      <c r="A1076" s="149">
        <v>722410</v>
      </c>
      <c r="B1076" s="149" t="s">
        <v>2261</v>
      </c>
      <c r="C1076" s="149">
        <v>722410</v>
      </c>
      <c r="D1076" s="149" t="s">
        <v>2261</v>
      </c>
      <c r="E1076" s="150"/>
    </row>
    <row r="1077" spans="1:6" ht="50" x14ac:dyDescent="0.35">
      <c r="A1077" s="243">
        <v>722511</v>
      </c>
      <c r="B1077" s="243" t="s">
        <v>2262</v>
      </c>
      <c r="C1077" s="243">
        <v>722511</v>
      </c>
      <c r="D1077" s="243" t="s">
        <v>2262</v>
      </c>
      <c r="E1077" s="244"/>
    </row>
    <row r="1078" spans="1:6" ht="50" x14ac:dyDescent="0.35">
      <c r="A1078" s="243">
        <v>722513</v>
      </c>
      <c r="B1078" s="243" t="s">
        <v>2263</v>
      </c>
      <c r="C1078" s="243">
        <v>722513</v>
      </c>
      <c r="D1078" s="243" t="s">
        <v>2263</v>
      </c>
      <c r="E1078" s="244"/>
    </row>
    <row r="1079" spans="1:6" ht="62.5" x14ac:dyDescent="0.35">
      <c r="A1079" s="243">
        <v>722514</v>
      </c>
      <c r="B1079" s="243" t="s">
        <v>2264</v>
      </c>
      <c r="C1079" s="243">
        <v>722514</v>
      </c>
      <c r="D1079" s="243" t="s">
        <v>2264</v>
      </c>
      <c r="E1079" s="244"/>
    </row>
    <row r="1080" spans="1:6" ht="75" x14ac:dyDescent="0.35">
      <c r="A1080" s="243">
        <v>722515</v>
      </c>
      <c r="B1080" s="243" t="s">
        <v>2265</v>
      </c>
      <c r="C1080" s="243">
        <v>722515</v>
      </c>
      <c r="D1080" s="243" t="s">
        <v>2265</v>
      </c>
      <c r="E1080" s="244"/>
    </row>
    <row r="1081" spans="1:6" ht="37.5" x14ac:dyDescent="0.35">
      <c r="A1081" s="149">
        <v>811111</v>
      </c>
      <c r="B1081" s="149" t="s">
        <v>2266</v>
      </c>
      <c r="C1081" s="149">
        <v>811111</v>
      </c>
      <c r="D1081" s="149" t="s">
        <v>2266</v>
      </c>
      <c r="E1081" s="150"/>
    </row>
    <row r="1082" spans="1:6" ht="50" x14ac:dyDescent="0.35">
      <c r="A1082" s="149">
        <v>811112</v>
      </c>
      <c r="B1082" s="149" t="s">
        <v>2267</v>
      </c>
      <c r="C1082" s="152">
        <v>811114</v>
      </c>
      <c r="D1082" s="149" t="s">
        <v>2268</v>
      </c>
      <c r="E1082" s="153"/>
    </row>
    <row r="1083" spans="1:6" ht="50" x14ac:dyDescent="0.35">
      <c r="A1083" s="149">
        <v>811113</v>
      </c>
      <c r="B1083" s="149" t="s">
        <v>2269</v>
      </c>
      <c r="C1083" s="152">
        <v>811114</v>
      </c>
      <c r="D1083" s="149" t="s">
        <v>2268</v>
      </c>
      <c r="E1083" s="153"/>
    </row>
    <row r="1084" spans="1:6" ht="50" x14ac:dyDescent="0.35">
      <c r="A1084" s="149">
        <v>811118</v>
      </c>
      <c r="B1084" s="149" t="s">
        <v>2270</v>
      </c>
      <c r="C1084" s="152">
        <v>811114</v>
      </c>
      <c r="D1084" s="149" t="s">
        <v>2268</v>
      </c>
      <c r="E1084" s="153"/>
    </row>
    <row r="1085" spans="1:6" ht="112.5" x14ac:dyDescent="0.35">
      <c r="A1085" s="149">
        <v>811121</v>
      </c>
      <c r="B1085" s="149" t="s">
        <v>2271</v>
      </c>
      <c r="C1085" s="149">
        <v>811121</v>
      </c>
      <c r="D1085" s="149" t="s">
        <v>2271</v>
      </c>
      <c r="E1085" s="150"/>
    </row>
    <row r="1086" spans="1:6" ht="62.5" x14ac:dyDescent="0.35">
      <c r="A1086" s="149">
        <v>811122</v>
      </c>
      <c r="B1086" s="149" t="s">
        <v>2272</v>
      </c>
      <c r="C1086" s="149">
        <v>811122</v>
      </c>
      <c r="D1086" s="149" t="s">
        <v>2272</v>
      </c>
      <c r="E1086" s="150"/>
    </row>
    <row r="1087" spans="1:6" ht="75" x14ac:dyDescent="0.35">
      <c r="A1087" s="149">
        <v>811191</v>
      </c>
      <c r="B1087" s="149" t="s">
        <v>2273</v>
      </c>
      <c r="C1087" s="149">
        <v>811191</v>
      </c>
      <c r="D1087" s="149" t="s">
        <v>2273</v>
      </c>
      <c r="E1087" s="150"/>
    </row>
    <row r="1088" spans="1:6" ht="25" x14ac:dyDescent="0.35">
      <c r="A1088" s="149">
        <v>811192</v>
      </c>
      <c r="B1088" s="149" t="s">
        <v>2274</v>
      </c>
      <c r="C1088" s="149">
        <v>811192</v>
      </c>
      <c r="D1088" s="149" t="s">
        <v>2274</v>
      </c>
      <c r="E1088" s="150"/>
      <c r="F1088" s="17" t="s">
        <v>17</v>
      </c>
    </row>
    <row r="1089" spans="1:5" ht="75" x14ac:dyDescent="0.35">
      <c r="A1089" s="149">
        <v>811198</v>
      </c>
      <c r="B1089" s="149" t="s">
        <v>2275</v>
      </c>
      <c r="C1089" s="149">
        <v>811198</v>
      </c>
      <c r="D1089" s="149" t="s">
        <v>2275</v>
      </c>
      <c r="E1089" s="150"/>
    </row>
    <row r="1090" spans="1:5" ht="100" x14ac:dyDescent="0.35">
      <c r="A1090" s="149">
        <v>811211</v>
      </c>
      <c r="B1090" s="149" t="s">
        <v>2276</v>
      </c>
      <c r="C1090" s="152">
        <v>811210</v>
      </c>
      <c r="D1090" s="149" t="s">
        <v>2277</v>
      </c>
      <c r="E1090" s="153"/>
    </row>
    <row r="1091" spans="1:5" ht="100" x14ac:dyDescent="0.35">
      <c r="A1091" s="149">
        <v>811212</v>
      </c>
      <c r="B1091" s="149" t="s">
        <v>2278</v>
      </c>
      <c r="C1091" s="152">
        <v>811210</v>
      </c>
      <c r="D1091" s="149" t="s">
        <v>2277</v>
      </c>
      <c r="E1091" s="153"/>
    </row>
    <row r="1092" spans="1:5" ht="100" x14ac:dyDescent="0.35">
      <c r="A1092" s="149">
        <v>811213</v>
      </c>
      <c r="B1092" s="149" t="s">
        <v>2279</v>
      </c>
      <c r="C1092" s="152">
        <v>811210</v>
      </c>
      <c r="D1092" s="149" t="s">
        <v>2277</v>
      </c>
      <c r="E1092" s="153"/>
    </row>
    <row r="1093" spans="1:5" ht="100" x14ac:dyDescent="0.35">
      <c r="A1093" s="149">
        <v>811219</v>
      </c>
      <c r="B1093" s="149" t="s">
        <v>2280</v>
      </c>
      <c r="C1093" s="152">
        <v>811210</v>
      </c>
      <c r="D1093" s="149" t="s">
        <v>2277</v>
      </c>
      <c r="E1093" s="153"/>
    </row>
    <row r="1094" spans="1:5" ht="175" x14ac:dyDescent="0.35">
      <c r="A1094" s="149">
        <v>811310</v>
      </c>
      <c r="B1094" s="149" t="s">
        <v>2281</v>
      </c>
      <c r="C1094" s="149">
        <v>811310</v>
      </c>
      <c r="D1094" s="149" t="s">
        <v>2281</v>
      </c>
      <c r="E1094" s="150"/>
    </row>
    <row r="1095" spans="1:5" ht="100" x14ac:dyDescent="0.35">
      <c r="A1095" s="149">
        <v>811411</v>
      </c>
      <c r="B1095" s="149" t="s">
        <v>2282</v>
      </c>
      <c r="C1095" s="149">
        <v>811411</v>
      </c>
      <c r="D1095" s="149" t="s">
        <v>2282</v>
      </c>
      <c r="E1095" s="150"/>
    </row>
    <row r="1096" spans="1:5" ht="62.5" x14ac:dyDescent="0.35">
      <c r="A1096" s="149">
        <v>811412</v>
      </c>
      <c r="B1096" s="149" t="s">
        <v>2283</v>
      </c>
      <c r="C1096" s="149">
        <v>811412</v>
      </c>
      <c r="D1096" s="149" t="s">
        <v>2283</v>
      </c>
      <c r="E1096" s="150"/>
    </row>
    <row r="1097" spans="1:5" ht="50" x14ac:dyDescent="0.35">
      <c r="A1097" s="149">
        <v>811420</v>
      </c>
      <c r="B1097" s="149" t="s">
        <v>2284</v>
      </c>
      <c r="C1097" s="149">
        <v>811420</v>
      </c>
      <c r="D1097" s="149" t="s">
        <v>2284</v>
      </c>
      <c r="E1097" s="150"/>
    </row>
    <row r="1098" spans="1:5" ht="62.5" x14ac:dyDescent="0.35">
      <c r="A1098" s="149">
        <v>811430</v>
      </c>
      <c r="B1098" s="149" t="s">
        <v>2285</v>
      </c>
      <c r="C1098" s="149">
        <v>811430</v>
      </c>
      <c r="D1098" s="149" t="s">
        <v>2285</v>
      </c>
      <c r="E1098" s="150"/>
    </row>
    <row r="1099" spans="1:5" ht="112.5" x14ac:dyDescent="0.35">
      <c r="A1099" s="149">
        <v>811490</v>
      </c>
      <c r="B1099" s="149" t="s">
        <v>2286</v>
      </c>
      <c r="C1099" s="149">
        <v>811490</v>
      </c>
      <c r="D1099" s="149" t="s">
        <v>2286</v>
      </c>
      <c r="E1099" s="150"/>
    </row>
    <row r="1100" spans="1:5" ht="25" x14ac:dyDescent="0.35">
      <c r="A1100" s="149">
        <v>812111</v>
      </c>
      <c r="B1100" s="149" t="s">
        <v>2287</v>
      </c>
      <c r="C1100" s="149">
        <v>812111</v>
      </c>
      <c r="D1100" s="149" t="s">
        <v>2287</v>
      </c>
      <c r="E1100" s="150"/>
    </row>
    <row r="1101" spans="1:5" ht="25" x14ac:dyDescent="0.35">
      <c r="A1101" s="149">
        <v>812112</v>
      </c>
      <c r="B1101" s="149" t="s">
        <v>2288</v>
      </c>
      <c r="C1101" s="149">
        <v>812112</v>
      </c>
      <c r="D1101" s="149" t="s">
        <v>2288</v>
      </c>
      <c r="E1101" s="150"/>
    </row>
    <row r="1102" spans="1:5" ht="25" x14ac:dyDescent="0.35">
      <c r="A1102" s="149">
        <v>812113</v>
      </c>
      <c r="B1102" s="149" t="s">
        <v>2289</v>
      </c>
      <c r="C1102" s="149">
        <v>812113</v>
      </c>
      <c r="D1102" s="149" t="s">
        <v>2289</v>
      </c>
      <c r="E1102" s="150"/>
    </row>
    <row r="1103" spans="1:5" ht="50" x14ac:dyDescent="0.35">
      <c r="A1103" s="149">
        <v>812191</v>
      </c>
      <c r="B1103" s="149" t="s">
        <v>2290</v>
      </c>
      <c r="C1103" s="149">
        <v>812191</v>
      </c>
      <c r="D1103" s="149" t="s">
        <v>2290</v>
      </c>
      <c r="E1103" s="150"/>
    </row>
    <row r="1104" spans="1:5" ht="50" x14ac:dyDescent="0.35">
      <c r="A1104" s="149">
        <v>812199</v>
      </c>
      <c r="B1104" s="149" t="s">
        <v>2291</v>
      </c>
      <c r="C1104" s="149">
        <v>812199</v>
      </c>
      <c r="D1104" s="149" t="s">
        <v>2291</v>
      </c>
      <c r="E1104" s="150"/>
    </row>
    <row r="1105" spans="1:7" ht="62.5" x14ac:dyDescent="0.35">
      <c r="A1105" s="149">
        <v>812210</v>
      </c>
      <c r="B1105" s="149" t="s">
        <v>2292</v>
      </c>
      <c r="C1105" s="149">
        <v>812210</v>
      </c>
      <c r="D1105" s="149" t="s">
        <v>2292</v>
      </c>
      <c r="E1105" s="150"/>
    </row>
    <row r="1106" spans="1:7" ht="50" x14ac:dyDescent="0.35">
      <c r="A1106" s="149">
        <v>812220</v>
      </c>
      <c r="B1106" s="149" t="s">
        <v>2293</v>
      </c>
      <c r="C1106" s="149">
        <v>812220</v>
      </c>
      <c r="D1106" s="149" t="s">
        <v>2293</v>
      </c>
      <c r="E1106" s="150"/>
    </row>
    <row r="1107" spans="1:7" ht="87.5" x14ac:dyDescent="0.35">
      <c r="A1107" s="149">
        <v>812310</v>
      </c>
      <c r="B1107" s="149" t="s">
        <v>2294</v>
      </c>
      <c r="C1107" s="149">
        <v>812310</v>
      </c>
      <c r="D1107" s="149" t="s">
        <v>2294</v>
      </c>
      <c r="E1107" s="150"/>
      <c r="G1107" s="17" t="s">
        <v>17</v>
      </c>
    </row>
    <row r="1108" spans="1:7" ht="100" x14ac:dyDescent="0.35">
      <c r="A1108" s="149">
        <v>812320</v>
      </c>
      <c r="B1108" s="149" t="s">
        <v>2295</v>
      </c>
      <c r="C1108" s="149">
        <v>812320</v>
      </c>
      <c r="D1108" s="149" t="s">
        <v>2295</v>
      </c>
      <c r="E1108" s="150"/>
    </row>
    <row r="1109" spans="1:7" ht="25" x14ac:dyDescent="0.35">
      <c r="A1109" s="149">
        <v>812331</v>
      </c>
      <c r="B1109" s="149" t="s">
        <v>2296</v>
      </c>
      <c r="C1109" s="149">
        <v>812331</v>
      </c>
      <c r="D1109" s="149" t="s">
        <v>2296</v>
      </c>
      <c r="E1109" s="150"/>
    </row>
    <row r="1110" spans="1:7" ht="37.5" x14ac:dyDescent="0.35">
      <c r="A1110" s="149">
        <v>812332</v>
      </c>
      <c r="B1110" s="149" t="s">
        <v>2297</v>
      </c>
      <c r="C1110" s="149">
        <v>812332</v>
      </c>
      <c r="D1110" s="149" t="s">
        <v>2297</v>
      </c>
    </row>
    <row r="1111" spans="1:7" ht="62.5" x14ac:dyDescent="0.35">
      <c r="A1111" s="149">
        <v>812910</v>
      </c>
      <c r="B1111" s="149" t="s">
        <v>2298</v>
      </c>
      <c r="C1111" s="149">
        <v>812910</v>
      </c>
      <c r="D1111" s="149" t="s">
        <v>2298</v>
      </c>
    </row>
    <row r="1112" spans="1:7" ht="87.5" x14ac:dyDescent="0.35">
      <c r="A1112" s="149">
        <v>812921</v>
      </c>
      <c r="B1112" s="149" t="s">
        <v>2299</v>
      </c>
      <c r="C1112" s="149">
        <v>812921</v>
      </c>
      <c r="D1112" s="149" t="s">
        <v>2299</v>
      </c>
    </row>
    <row r="1113" spans="1:7" ht="50" x14ac:dyDescent="0.35">
      <c r="A1113" s="149">
        <v>812922</v>
      </c>
      <c r="B1113" s="149" t="s">
        <v>2300</v>
      </c>
      <c r="C1113" s="149">
        <v>812922</v>
      </c>
      <c r="D1113" s="149" t="s">
        <v>2300</v>
      </c>
    </row>
    <row r="1114" spans="1:7" ht="37.5" x14ac:dyDescent="0.35">
      <c r="A1114" s="149">
        <v>812930</v>
      </c>
      <c r="B1114" s="149" t="s">
        <v>2301</v>
      </c>
      <c r="C1114" s="149">
        <v>812930</v>
      </c>
      <c r="D1114" s="149" t="s">
        <v>2301</v>
      </c>
    </row>
    <row r="1115" spans="1:7" ht="37.5" x14ac:dyDescent="0.35">
      <c r="A1115" s="149">
        <v>812990</v>
      </c>
      <c r="B1115" s="149" t="s">
        <v>2302</v>
      </c>
      <c r="C1115" s="149">
        <v>812990</v>
      </c>
      <c r="D1115" s="149" t="s">
        <v>2302</v>
      </c>
    </row>
    <row r="1116" spans="1:7" ht="37.5" x14ac:dyDescent="0.35">
      <c r="A1116" s="149">
        <v>813110</v>
      </c>
      <c r="B1116" s="149" t="s">
        <v>2303</v>
      </c>
      <c r="C1116" s="149">
        <v>813110</v>
      </c>
      <c r="D1116" s="149" t="s">
        <v>2303</v>
      </c>
    </row>
    <row r="1117" spans="1:7" ht="50" x14ac:dyDescent="0.35">
      <c r="A1117" s="149">
        <v>813211</v>
      </c>
      <c r="B1117" s="149" t="s">
        <v>2304</v>
      </c>
      <c r="C1117" s="149">
        <v>813211</v>
      </c>
      <c r="D1117" s="149" t="s">
        <v>2304</v>
      </c>
    </row>
    <row r="1118" spans="1:7" ht="50" x14ac:dyDescent="0.35">
      <c r="A1118" s="149">
        <v>813212</v>
      </c>
      <c r="B1118" s="149" t="s">
        <v>2305</v>
      </c>
      <c r="C1118" s="149">
        <v>813212</v>
      </c>
      <c r="D1118" s="149" t="s">
        <v>2305</v>
      </c>
    </row>
    <row r="1119" spans="1:7" ht="62.5" x14ac:dyDescent="0.35">
      <c r="A1119" s="149">
        <v>813219</v>
      </c>
      <c r="B1119" s="149" t="s">
        <v>2306</v>
      </c>
      <c r="C1119" s="149">
        <v>813219</v>
      </c>
      <c r="D1119" s="149" t="s">
        <v>2306</v>
      </c>
    </row>
    <row r="1120" spans="1:7" ht="50" x14ac:dyDescent="0.35">
      <c r="A1120" s="149">
        <v>813311</v>
      </c>
      <c r="B1120" s="149" t="s">
        <v>2307</v>
      </c>
      <c r="C1120" s="149">
        <v>813311</v>
      </c>
      <c r="D1120" s="149" t="s">
        <v>2307</v>
      </c>
    </row>
    <row r="1121" spans="1:5" ht="87.5" x14ac:dyDescent="0.35">
      <c r="A1121" s="149">
        <v>813312</v>
      </c>
      <c r="B1121" s="149" t="s">
        <v>2308</v>
      </c>
      <c r="C1121" s="149">
        <v>813312</v>
      </c>
      <c r="D1121" s="149" t="s">
        <v>2308</v>
      </c>
    </row>
    <row r="1122" spans="1:5" ht="75" x14ac:dyDescent="0.35">
      <c r="A1122" s="149">
        <v>813319</v>
      </c>
      <c r="B1122" s="149" t="s">
        <v>2309</v>
      </c>
      <c r="C1122" s="149">
        <v>813319</v>
      </c>
      <c r="D1122" s="149" t="s">
        <v>2309</v>
      </c>
    </row>
    <row r="1123" spans="1:5" ht="50" x14ac:dyDescent="0.35">
      <c r="A1123" s="149">
        <v>813410</v>
      </c>
      <c r="B1123" s="149" t="s">
        <v>2310</v>
      </c>
      <c r="C1123" s="149">
        <v>813410</v>
      </c>
      <c r="D1123" s="149" t="s">
        <v>2310</v>
      </c>
    </row>
    <row r="1124" spans="1:5" ht="37.5" x14ac:dyDescent="0.35">
      <c r="A1124" s="149">
        <v>813910</v>
      </c>
      <c r="B1124" s="149" t="s">
        <v>2311</v>
      </c>
      <c r="C1124" s="149">
        <v>813910</v>
      </c>
      <c r="D1124" s="149" t="s">
        <v>2311</v>
      </c>
    </row>
    <row r="1125" spans="1:5" ht="50" x14ac:dyDescent="0.35">
      <c r="A1125" s="149">
        <v>813920</v>
      </c>
      <c r="B1125" s="149" t="s">
        <v>2312</v>
      </c>
      <c r="C1125" s="149">
        <v>813920</v>
      </c>
      <c r="D1125" s="149" t="s">
        <v>2312</v>
      </c>
    </row>
    <row r="1126" spans="1:5" ht="87.5" x14ac:dyDescent="0.35">
      <c r="A1126" s="149">
        <v>813930</v>
      </c>
      <c r="B1126" s="149" t="s">
        <v>2313</v>
      </c>
      <c r="C1126" s="149">
        <v>813930</v>
      </c>
      <c r="D1126" s="149" t="s">
        <v>2313</v>
      </c>
      <c r="E1126" s="150"/>
    </row>
    <row r="1127" spans="1:5" ht="37.5" x14ac:dyDescent="0.35">
      <c r="A1127" s="149">
        <v>813940</v>
      </c>
      <c r="B1127" s="149" t="s">
        <v>2314</v>
      </c>
      <c r="C1127" s="149">
        <v>813940</v>
      </c>
      <c r="D1127" s="149" t="s">
        <v>2314</v>
      </c>
      <c r="E1127" s="150"/>
    </row>
    <row r="1128" spans="1:5" ht="175" x14ac:dyDescent="0.35">
      <c r="A1128" s="149">
        <v>813990</v>
      </c>
      <c r="B1128" s="149" t="s">
        <v>2315</v>
      </c>
      <c r="C1128" s="149">
        <v>813990</v>
      </c>
      <c r="D1128" s="149" t="s">
        <v>2315</v>
      </c>
      <c r="E1128" s="150"/>
    </row>
    <row r="1129" spans="1:5" ht="37.5" x14ac:dyDescent="0.35">
      <c r="A1129" s="149">
        <v>814110</v>
      </c>
      <c r="B1129" s="149" t="s">
        <v>2316</v>
      </c>
      <c r="C1129" s="149">
        <v>814110</v>
      </c>
      <c r="D1129" s="149" t="s">
        <v>2316</v>
      </c>
      <c r="E1129" s="150"/>
    </row>
    <row r="1130" spans="1:5" ht="25" x14ac:dyDescent="0.35">
      <c r="A1130" s="149">
        <v>921110</v>
      </c>
      <c r="B1130" s="149" t="s">
        <v>2317</v>
      </c>
      <c r="C1130" s="149">
        <v>921110</v>
      </c>
      <c r="D1130" s="149" t="s">
        <v>2317</v>
      </c>
      <c r="E1130" s="150"/>
    </row>
    <row r="1131" spans="1:5" ht="25" x14ac:dyDescent="0.35">
      <c r="A1131" s="149">
        <v>921120</v>
      </c>
      <c r="B1131" s="149" t="s">
        <v>2318</v>
      </c>
      <c r="C1131" s="149">
        <v>921120</v>
      </c>
      <c r="D1131" s="149" t="s">
        <v>2318</v>
      </c>
      <c r="E1131" s="150"/>
    </row>
    <row r="1132" spans="1:5" ht="37.5" x14ac:dyDescent="0.35">
      <c r="A1132" s="149">
        <v>921130</v>
      </c>
      <c r="B1132" s="149" t="s">
        <v>2319</v>
      </c>
      <c r="C1132" s="149">
        <v>921130</v>
      </c>
      <c r="D1132" s="149" t="s">
        <v>2319</v>
      </c>
      <c r="E1132" s="150"/>
    </row>
    <row r="1133" spans="1:5" ht="87.5" x14ac:dyDescent="0.35">
      <c r="A1133" s="149">
        <v>921140</v>
      </c>
      <c r="B1133" s="149" t="s">
        <v>2320</v>
      </c>
      <c r="C1133" s="149">
        <v>921140</v>
      </c>
      <c r="D1133" s="149" t="s">
        <v>2320</v>
      </c>
      <c r="E1133" s="150"/>
    </row>
    <row r="1134" spans="1:5" ht="100" x14ac:dyDescent="0.35">
      <c r="A1134" s="149">
        <v>921150</v>
      </c>
      <c r="B1134" s="149" t="s">
        <v>2321</v>
      </c>
      <c r="C1134" s="149">
        <v>921150</v>
      </c>
      <c r="D1134" s="149" t="s">
        <v>2321</v>
      </c>
      <c r="E1134" s="150"/>
    </row>
    <row r="1135" spans="1:5" ht="62.5" x14ac:dyDescent="0.35">
      <c r="A1135" s="149">
        <v>921190</v>
      </c>
      <c r="B1135" s="149" t="s">
        <v>2322</v>
      </c>
      <c r="C1135" s="149">
        <v>921190</v>
      </c>
      <c r="D1135" s="149" t="s">
        <v>2322</v>
      </c>
      <c r="E1135" s="150"/>
    </row>
    <row r="1136" spans="1:5" x14ac:dyDescent="0.35">
      <c r="A1136" s="149">
        <v>922110</v>
      </c>
      <c r="B1136" s="149" t="s">
        <v>2323</v>
      </c>
      <c r="C1136" s="149">
        <v>922110</v>
      </c>
      <c r="D1136" s="149" t="s">
        <v>2323</v>
      </c>
      <c r="E1136" s="150"/>
    </row>
    <row r="1137" spans="1:8" ht="37.5" x14ac:dyDescent="0.35">
      <c r="A1137" s="149">
        <v>922120</v>
      </c>
      <c r="B1137" s="149" t="s">
        <v>2324</v>
      </c>
      <c r="C1137" s="149">
        <v>922120</v>
      </c>
      <c r="D1137" s="149" t="s">
        <v>2324</v>
      </c>
      <c r="E1137" s="150"/>
      <c r="H1137" s="17" t="s">
        <v>17</v>
      </c>
    </row>
    <row r="1138" spans="1:8" ht="62.5" x14ac:dyDescent="0.35">
      <c r="A1138" s="149">
        <v>922130</v>
      </c>
      <c r="B1138" s="149" t="s">
        <v>2325</v>
      </c>
      <c r="C1138" s="149">
        <v>922130</v>
      </c>
      <c r="D1138" s="149" t="s">
        <v>2325</v>
      </c>
      <c r="E1138" s="150"/>
    </row>
    <row r="1139" spans="1:8" ht="50" x14ac:dyDescent="0.35">
      <c r="A1139" s="149">
        <v>922140</v>
      </c>
      <c r="B1139" s="149" t="s">
        <v>2326</v>
      </c>
      <c r="C1139" s="149">
        <v>922140</v>
      </c>
      <c r="D1139" s="149" t="s">
        <v>2326</v>
      </c>
      <c r="E1139" s="150"/>
    </row>
    <row r="1140" spans="1:8" ht="62.5" x14ac:dyDescent="0.35">
      <c r="A1140" s="149">
        <v>922150</v>
      </c>
      <c r="B1140" s="149" t="s">
        <v>2327</v>
      </c>
      <c r="C1140" s="149">
        <v>922150</v>
      </c>
      <c r="D1140" s="149" t="s">
        <v>2327</v>
      </c>
      <c r="E1140" s="150"/>
    </row>
    <row r="1141" spans="1:8" ht="37.5" x14ac:dyDescent="0.35">
      <c r="A1141" s="149">
        <v>922160</v>
      </c>
      <c r="B1141" s="149" t="s">
        <v>2328</v>
      </c>
      <c r="C1141" s="149">
        <v>922160</v>
      </c>
      <c r="D1141" s="149" t="s">
        <v>2328</v>
      </c>
      <c r="E1141" s="150"/>
    </row>
    <row r="1142" spans="1:8" ht="87.5" x14ac:dyDescent="0.35">
      <c r="A1142" s="149">
        <v>922190</v>
      </c>
      <c r="B1142" s="149" t="s">
        <v>2329</v>
      </c>
      <c r="C1142" s="149">
        <v>922190</v>
      </c>
      <c r="D1142" s="149" t="s">
        <v>2329</v>
      </c>
      <c r="E1142" s="150"/>
    </row>
    <row r="1143" spans="1:8" ht="62.5" x14ac:dyDescent="0.35">
      <c r="A1143" s="149">
        <v>923110</v>
      </c>
      <c r="B1143" s="149" t="s">
        <v>2330</v>
      </c>
      <c r="C1143" s="149">
        <v>923110</v>
      </c>
      <c r="D1143" s="149" t="s">
        <v>2330</v>
      </c>
      <c r="E1143" s="150"/>
    </row>
    <row r="1144" spans="1:8" ht="62.5" x14ac:dyDescent="0.35">
      <c r="A1144" s="149">
        <v>923120</v>
      </c>
      <c r="B1144" s="149" t="s">
        <v>2331</v>
      </c>
      <c r="C1144" s="149">
        <v>923120</v>
      </c>
      <c r="D1144" s="149" t="s">
        <v>2331</v>
      </c>
      <c r="E1144" s="150"/>
    </row>
    <row r="1145" spans="1:8" ht="187.5" x14ac:dyDescent="0.35">
      <c r="A1145" s="149">
        <v>923130</v>
      </c>
      <c r="B1145" s="149" t="s">
        <v>2332</v>
      </c>
      <c r="C1145" s="149">
        <v>923130</v>
      </c>
      <c r="D1145" s="149" t="s">
        <v>2332</v>
      </c>
      <c r="E1145" s="150"/>
    </row>
    <row r="1146" spans="1:8" ht="50" x14ac:dyDescent="0.35">
      <c r="A1146" s="149">
        <v>923140</v>
      </c>
      <c r="B1146" s="149" t="s">
        <v>2333</v>
      </c>
      <c r="C1146" s="149">
        <v>923140</v>
      </c>
      <c r="D1146" s="149" t="s">
        <v>2333</v>
      </c>
      <c r="E1146" s="150"/>
    </row>
    <row r="1147" spans="1:8" ht="137.5" x14ac:dyDescent="0.35">
      <c r="A1147" s="149">
        <v>924110</v>
      </c>
      <c r="B1147" s="149" t="s">
        <v>2334</v>
      </c>
      <c r="C1147" s="149">
        <v>924110</v>
      </c>
      <c r="D1147" s="149" t="s">
        <v>2334</v>
      </c>
      <c r="E1147" s="150"/>
    </row>
    <row r="1148" spans="1:8" ht="62.5" x14ac:dyDescent="0.35">
      <c r="A1148" s="149">
        <v>924120</v>
      </c>
      <c r="B1148" s="149" t="s">
        <v>2335</v>
      </c>
      <c r="C1148" s="149">
        <v>924120</v>
      </c>
      <c r="D1148" s="149" t="s">
        <v>2335</v>
      </c>
      <c r="E1148" s="150"/>
    </row>
    <row r="1149" spans="1:8" ht="50" x14ac:dyDescent="0.35">
      <c r="A1149" s="149">
        <v>925110</v>
      </c>
      <c r="B1149" s="149" t="s">
        <v>2336</v>
      </c>
      <c r="C1149" s="149">
        <v>925110</v>
      </c>
      <c r="D1149" s="149" t="s">
        <v>2336</v>
      </c>
      <c r="E1149" s="150"/>
    </row>
    <row r="1150" spans="1:8" ht="125" x14ac:dyDescent="0.35">
      <c r="A1150" s="149">
        <v>925120</v>
      </c>
      <c r="B1150" s="149" t="s">
        <v>2337</v>
      </c>
      <c r="C1150" s="149">
        <v>925120</v>
      </c>
      <c r="D1150" s="149" t="s">
        <v>2337</v>
      </c>
      <c r="E1150" s="150"/>
      <c r="F1150" s="17" t="s">
        <v>17</v>
      </c>
    </row>
    <row r="1151" spans="1:8" ht="75" x14ac:dyDescent="0.35">
      <c r="A1151" s="149">
        <v>926110</v>
      </c>
      <c r="B1151" s="149" t="s">
        <v>2338</v>
      </c>
      <c r="C1151" s="149">
        <v>926110</v>
      </c>
      <c r="D1151" s="149" t="s">
        <v>2338</v>
      </c>
      <c r="E1151" s="150"/>
    </row>
    <row r="1152" spans="1:8" ht="87.5" x14ac:dyDescent="0.35">
      <c r="A1152" s="149">
        <v>926120</v>
      </c>
      <c r="B1152" s="149" t="s">
        <v>2339</v>
      </c>
      <c r="C1152" s="149">
        <v>926120</v>
      </c>
      <c r="D1152" s="149" t="s">
        <v>2339</v>
      </c>
      <c r="E1152" s="150"/>
    </row>
    <row r="1153" spans="1:5" ht="125" x14ac:dyDescent="0.35">
      <c r="A1153" s="149">
        <v>926130</v>
      </c>
      <c r="B1153" s="149" t="s">
        <v>2340</v>
      </c>
      <c r="C1153" s="149">
        <v>926130</v>
      </c>
      <c r="D1153" s="149" t="s">
        <v>2340</v>
      </c>
      <c r="E1153" s="150"/>
    </row>
    <row r="1154" spans="1:5" ht="100" x14ac:dyDescent="0.35">
      <c r="A1154" s="149">
        <v>926140</v>
      </c>
      <c r="B1154" s="149" t="s">
        <v>2341</v>
      </c>
      <c r="C1154" s="149">
        <v>926140</v>
      </c>
      <c r="D1154" s="149" t="s">
        <v>2341</v>
      </c>
      <c r="E1154" s="150"/>
    </row>
    <row r="1155" spans="1:5" ht="137.5" x14ac:dyDescent="0.35">
      <c r="A1155" s="149">
        <v>926150</v>
      </c>
      <c r="B1155" s="149" t="s">
        <v>2342</v>
      </c>
      <c r="C1155" s="149">
        <v>926150</v>
      </c>
      <c r="D1155" s="149" t="s">
        <v>2342</v>
      </c>
      <c r="E1155" s="150"/>
    </row>
    <row r="1156" spans="1:5" ht="62.5" x14ac:dyDescent="0.35">
      <c r="A1156" s="149">
        <v>927110</v>
      </c>
      <c r="B1156" s="149" t="s">
        <v>2343</v>
      </c>
      <c r="C1156" s="149">
        <v>927110</v>
      </c>
      <c r="D1156" s="149" t="s">
        <v>2343</v>
      </c>
      <c r="E1156" s="150"/>
    </row>
    <row r="1157" spans="1:5" ht="25" x14ac:dyDescent="0.35">
      <c r="A1157" s="149">
        <v>928110</v>
      </c>
      <c r="B1157" s="149" t="s">
        <v>2344</v>
      </c>
      <c r="C1157" s="149">
        <v>928110</v>
      </c>
      <c r="D1157" s="149" t="s">
        <v>2344</v>
      </c>
      <c r="E1157" s="150"/>
    </row>
    <row r="1158" spans="1:5" ht="37.5" x14ac:dyDescent="0.35">
      <c r="A1158" s="149">
        <v>928120</v>
      </c>
      <c r="B1158" s="149" t="s">
        <v>2345</v>
      </c>
      <c r="C1158" s="149">
        <v>928120</v>
      </c>
      <c r="D1158" s="149" t="s">
        <v>2345</v>
      </c>
    </row>
    <row r="1159" spans="1:5" x14ac:dyDescent="0.35">
      <c r="A1159" s="17">
        <v>445291</v>
      </c>
      <c r="B1159" s="17" t="s">
        <v>2346</v>
      </c>
    </row>
    <row r="1160" spans="1:5" x14ac:dyDescent="0.35">
      <c r="A1160" s="17">
        <v>445292</v>
      </c>
      <c r="B1160" s="17" t="s">
        <v>2347</v>
      </c>
    </row>
    <row r="1161" spans="1:5" x14ac:dyDescent="0.35">
      <c r="A1161" s="17">
        <v>445299</v>
      </c>
      <c r="B1161" s="17" t="s">
        <v>2348</v>
      </c>
    </row>
    <row r="1162" spans="1:5" x14ac:dyDescent="0.35">
      <c r="A1162" s="17">
        <v>4453</v>
      </c>
      <c r="B1162" s="17" t="s">
        <v>2349</v>
      </c>
    </row>
    <row r="1163" spans="1:5" x14ac:dyDescent="0.35">
      <c r="A1163" s="17">
        <v>44531</v>
      </c>
      <c r="B1163" s="17" t="s">
        <v>2349</v>
      </c>
    </row>
    <row r="1164" spans="1:5" x14ac:dyDescent="0.35">
      <c r="A1164" s="17">
        <v>445310</v>
      </c>
      <c r="B1164" s="17" t="s">
        <v>2349</v>
      </c>
    </row>
    <row r="1165" spans="1:5" x14ac:dyDescent="0.35">
      <c r="A1165" s="17">
        <v>446</v>
      </c>
      <c r="B1165" s="17" t="s">
        <v>2350</v>
      </c>
    </row>
    <row r="1166" spans="1:5" x14ac:dyDescent="0.35">
      <c r="A1166" s="17">
        <v>4461</v>
      </c>
      <c r="B1166" s="17" t="s">
        <v>2350</v>
      </c>
    </row>
    <row r="1167" spans="1:5" x14ac:dyDescent="0.35">
      <c r="A1167" s="17">
        <v>44611</v>
      </c>
      <c r="B1167" s="17" t="s">
        <v>2351</v>
      </c>
    </row>
    <row r="1168" spans="1:5" x14ac:dyDescent="0.35">
      <c r="A1168" s="17">
        <v>446110</v>
      </c>
      <c r="B1168" s="17" t="s">
        <v>2351</v>
      </c>
    </row>
    <row r="1169" spans="1:2" x14ac:dyDescent="0.35">
      <c r="A1169" s="17">
        <v>44612</v>
      </c>
      <c r="B1169" s="17" t="s">
        <v>2352</v>
      </c>
    </row>
    <row r="1170" spans="1:2" x14ac:dyDescent="0.35">
      <c r="A1170" s="17">
        <v>446120</v>
      </c>
      <c r="B1170" s="17" t="s">
        <v>2352</v>
      </c>
    </row>
    <row r="1171" spans="1:2" x14ac:dyDescent="0.35">
      <c r="A1171" s="17">
        <v>44613</v>
      </c>
      <c r="B1171" s="17" t="s">
        <v>2353</v>
      </c>
    </row>
    <row r="1172" spans="1:2" x14ac:dyDescent="0.35">
      <c r="A1172" s="17">
        <v>446130</v>
      </c>
      <c r="B1172" s="17" t="s">
        <v>2353</v>
      </c>
    </row>
    <row r="1173" spans="1:2" x14ac:dyDescent="0.35">
      <c r="A1173" s="17">
        <v>44619</v>
      </c>
      <c r="B1173" s="17" t="s">
        <v>2354</v>
      </c>
    </row>
    <row r="1174" spans="1:2" x14ac:dyDescent="0.35">
      <c r="A1174" s="17">
        <v>446191</v>
      </c>
      <c r="B1174" s="17" t="s">
        <v>2355</v>
      </c>
    </row>
    <row r="1175" spans="1:2" x14ac:dyDescent="0.35">
      <c r="A1175" s="17">
        <v>446199</v>
      </c>
      <c r="B1175" s="17" t="s">
        <v>2356</v>
      </c>
    </row>
    <row r="1176" spans="1:2" x14ac:dyDescent="0.35">
      <c r="A1176" s="17">
        <v>447</v>
      </c>
      <c r="B1176" s="17" t="s">
        <v>2357</v>
      </c>
    </row>
    <row r="1177" spans="1:2" x14ac:dyDescent="0.35">
      <c r="A1177" s="17">
        <v>4471</v>
      </c>
      <c r="B1177" s="17" t="s">
        <v>2357</v>
      </c>
    </row>
    <row r="1178" spans="1:2" x14ac:dyDescent="0.35">
      <c r="A1178" s="17">
        <v>44711</v>
      </c>
      <c r="B1178" s="17" t="s">
        <v>2358</v>
      </c>
    </row>
    <row r="1179" spans="1:2" x14ac:dyDescent="0.35">
      <c r="A1179" s="17">
        <v>447110</v>
      </c>
      <c r="B1179" s="17" t="s">
        <v>2358</v>
      </c>
    </row>
    <row r="1180" spans="1:2" x14ac:dyDescent="0.35">
      <c r="A1180" s="17">
        <v>44719</v>
      </c>
      <c r="B1180" s="17" t="s">
        <v>2359</v>
      </c>
    </row>
    <row r="1181" spans="1:2" x14ac:dyDescent="0.35">
      <c r="A1181" s="17">
        <v>447190</v>
      </c>
      <c r="B1181" s="17" t="s">
        <v>2359</v>
      </c>
    </row>
    <row r="1182" spans="1:2" x14ac:dyDescent="0.35">
      <c r="A1182" s="17">
        <v>448</v>
      </c>
      <c r="B1182" s="17" t="s">
        <v>2360</v>
      </c>
    </row>
    <row r="1183" spans="1:2" x14ac:dyDescent="0.35">
      <c r="A1183" s="17">
        <v>4481</v>
      </c>
      <c r="B1183" s="17" t="s">
        <v>2361</v>
      </c>
    </row>
    <row r="1184" spans="1:2" x14ac:dyDescent="0.35">
      <c r="A1184" s="17">
        <v>44811</v>
      </c>
      <c r="B1184" s="17" t="s">
        <v>2362</v>
      </c>
    </row>
    <row r="1185" spans="1:2" x14ac:dyDescent="0.35">
      <c r="A1185" s="17">
        <v>448110</v>
      </c>
      <c r="B1185" s="17" t="s">
        <v>2362</v>
      </c>
    </row>
    <row r="1186" spans="1:2" x14ac:dyDescent="0.35">
      <c r="A1186" s="17">
        <v>44812</v>
      </c>
      <c r="B1186" s="17" t="s">
        <v>2363</v>
      </c>
    </row>
    <row r="1187" spans="1:2" x14ac:dyDescent="0.35">
      <c r="A1187" s="17">
        <v>448120</v>
      </c>
      <c r="B1187" s="17" t="s">
        <v>2363</v>
      </c>
    </row>
    <row r="1188" spans="1:2" x14ac:dyDescent="0.35">
      <c r="A1188" s="17">
        <v>44813</v>
      </c>
      <c r="B1188" s="17" t="s">
        <v>2364</v>
      </c>
    </row>
    <row r="1189" spans="1:2" x14ac:dyDescent="0.35">
      <c r="A1189" s="17">
        <v>448130</v>
      </c>
      <c r="B1189" s="17" t="s">
        <v>2364</v>
      </c>
    </row>
    <row r="1190" spans="1:2" x14ac:dyDescent="0.35">
      <c r="A1190" s="17">
        <v>44814</v>
      </c>
      <c r="B1190" s="17" t="s">
        <v>2365</v>
      </c>
    </row>
    <row r="1191" spans="1:2" x14ac:dyDescent="0.35">
      <c r="A1191" s="17">
        <v>448140</v>
      </c>
      <c r="B1191" s="17" t="s">
        <v>2365</v>
      </c>
    </row>
    <row r="1192" spans="1:2" x14ac:dyDescent="0.35">
      <c r="A1192" s="17">
        <v>44815</v>
      </c>
      <c r="B1192" s="17" t="s">
        <v>2366</v>
      </c>
    </row>
    <row r="1193" spans="1:2" x14ac:dyDescent="0.35">
      <c r="A1193" s="17">
        <v>448150</v>
      </c>
      <c r="B1193" s="17" t="s">
        <v>2366</v>
      </c>
    </row>
    <row r="1194" spans="1:2" x14ac:dyDescent="0.35">
      <c r="A1194" s="17">
        <v>44819</v>
      </c>
      <c r="B1194" s="17" t="s">
        <v>2367</v>
      </c>
    </row>
    <row r="1195" spans="1:2" x14ac:dyDescent="0.35">
      <c r="A1195" s="17">
        <v>448190</v>
      </c>
      <c r="B1195" s="17" t="s">
        <v>2367</v>
      </c>
    </row>
    <row r="1196" spans="1:2" x14ac:dyDescent="0.35">
      <c r="A1196" s="17">
        <v>4482</v>
      </c>
      <c r="B1196" s="17" t="s">
        <v>2368</v>
      </c>
    </row>
    <row r="1197" spans="1:2" x14ac:dyDescent="0.35">
      <c r="A1197" s="17">
        <v>44821</v>
      </c>
      <c r="B1197" s="17" t="s">
        <v>2368</v>
      </c>
    </row>
    <row r="1198" spans="1:2" x14ac:dyDescent="0.35">
      <c r="A1198" s="17">
        <v>448210</v>
      </c>
      <c r="B1198" s="17" t="s">
        <v>2368</v>
      </c>
    </row>
    <row r="1199" spans="1:2" x14ac:dyDescent="0.35">
      <c r="A1199" s="17">
        <v>4483</v>
      </c>
      <c r="B1199" s="17" t="s">
        <v>2369</v>
      </c>
    </row>
    <row r="1200" spans="1:2" x14ac:dyDescent="0.35">
      <c r="A1200" s="17">
        <v>44831</v>
      </c>
      <c r="B1200" s="17" t="s">
        <v>2370</v>
      </c>
    </row>
    <row r="1201" spans="1:2" x14ac:dyDescent="0.35">
      <c r="A1201" s="17">
        <v>448310</v>
      </c>
      <c r="B1201" s="17" t="s">
        <v>2370</v>
      </c>
    </row>
    <row r="1202" spans="1:2" x14ac:dyDescent="0.35">
      <c r="A1202" s="17">
        <v>44832</v>
      </c>
      <c r="B1202" s="17" t="s">
        <v>2371</v>
      </c>
    </row>
    <row r="1203" spans="1:2" x14ac:dyDescent="0.35">
      <c r="A1203" s="17">
        <v>448320</v>
      </c>
      <c r="B1203" s="17" t="s">
        <v>2371</v>
      </c>
    </row>
    <row r="1204" spans="1:2" x14ac:dyDescent="0.35">
      <c r="A1204" s="17">
        <v>451</v>
      </c>
      <c r="B1204" s="17" t="s">
        <v>2372</v>
      </c>
    </row>
    <row r="1205" spans="1:2" x14ac:dyDescent="0.35">
      <c r="A1205" s="17">
        <v>4511</v>
      </c>
      <c r="B1205" s="17" t="s">
        <v>2373</v>
      </c>
    </row>
    <row r="1206" spans="1:2" x14ac:dyDescent="0.35">
      <c r="A1206" s="17">
        <v>45111</v>
      </c>
      <c r="B1206" s="17" t="s">
        <v>2374</v>
      </c>
    </row>
    <row r="1207" spans="1:2" x14ac:dyDescent="0.35">
      <c r="A1207" s="17">
        <v>451110</v>
      </c>
      <c r="B1207" s="17" t="s">
        <v>2374</v>
      </c>
    </row>
    <row r="1208" spans="1:2" x14ac:dyDescent="0.35">
      <c r="A1208" s="17">
        <v>45112</v>
      </c>
      <c r="B1208" s="17" t="s">
        <v>2375</v>
      </c>
    </row>
    <row r="1209" spans="1:2" x14ac:dyDescent="0.35">
      <c r="A1209" s="17">
        <v>451120</v>
      </c>
      <c r="B1209" s="17" t="s">
        <v>2375</v>
      </c>
    </row>
    <row r="1210" spans="1:2" x14ac:dyDescent="0.35">
      <c r="A1210" s="17">
        <v>45113</v>
      </c>
      <c r="B1210" s="17" t="s">
        <v>2376</v>
      </c>
    </row>
    <row r="1211" spans="1:2" x14ac:dyDescent="0.35">
      <c r="A1211" s="17">
        <v>451130</v>
      </c>
      <c r="B1211" s="17" t="s">
        <v>2376</v>
      </c>
    </row>
    <row r="1212" spans="1:2" x14ac:dyDescent="0.35">
      <c r="A1212" s="17">
        <v>45114</v>
      </c>
      <c r="B1212" s="17" t="s">
        <v>2377</v>
      </c>
    </row>
    <row r="1213" spans="1:2" x14ac:dyDescent="0.35">
      <c r="A1213" s="17">
        <v>451140</v>
      </c>
      <c r="B1213" s="17" t="s">
        <v>2377</v>
      </c>
    </row>
    <row r="1214" spans="1:2" x14ac:dyDescent="0.35">
      <c r="A1214" s="17">
        <v>4512</v>
      </c>
      <c r="B1214" s="17" t="s">
        <v>2378</v>
      </c>
    </row>
    <row r="1215" spans="1:2" x14ac:dyDescent="0.35">
      <c r="A1215" s="17">
        <v>45121</v>
      </c>
      <c r="B1215" s="17" t="s">
        <v>2378</v>
      </c>
    </row>
    <row r="1216" spans="1:2" x14ac:dyDescent="0.35">
      <c r="A1216" s="17">
        <v>451211</v>
      </c>
      <c r="B1216" s="17" t="s">
        <v>2379</v>
      </c>
    </row>
    <row r="1217" spans="1:2" x14ac:dyDescent="0.35">
      <c r="A1217" s="17">
        <v>451212</v>
      </c>
      <c r="B1217" s="17" t="s">
        <v>2380</v>
      </c>
    </row>
    <row r="1218" spans="1:2" x14ac:dyDescent="0.35">
      <c r="A1218" s="17">
        <v>452</v>
      </c>
      <c r="B1218" s="17" t="s">
        <v>2381</v>
      </c>
    </row>
    <row r="1219" spans="1:2" x14ac:dyDescent="0.35">
      <c r="A1219" s="17">
        <v>4522</v>
      </c>
      <c r="B1219" s="245" t="s">
        <v>2382</v>
      </c>
    </row>
    <row r="1220" spans="1:2" x14ac:dyDescent="0.35">
      <c r="A1220" s="17">
        <v>45221</v>
      </c>
      <c r="B1220" s="245" t="s">
        <v>2382</v>
      </c>
    </row>
    <row r="1221" spans="1:2" x14ac:dyDescent="0.35">
      <c r="A1221" s="17">
        <v>452210</v>
      </c>
      <c r="B1221" s="245" t="s">
        <v>2382</v>
      </c>
    </row>
    <row r="1222" spans="1:2" x14ac:dyDescent="0.35">
      <c r="A1222" s="17">
        <v>4523</v>
      </c>
      <c r="B1222" s="245" t="s">
        <v>2383</v>
      </c>
    </row>
    <row r="1223" spans="1:2" x14ac:dyDescent="0.35">
      <c r="A1223" s="17">
        <v>45231</v>
      </c>
      <c r="B1223" s="245" t="s">
        <v>2383</v>
      </c>
    </row>
    <row r="1224" spans="1:2" x14ac:dyDescent="0.35">
      <c r="A1224" s="17">
        <v>452311</v>
      </c>
      <c r="B1224" s="245" t="s">
        <v>2384</v>
      </c>
    </row>
    <row r="1225" spans="1:2" x14ac:dyDescent="0.35">
      <c r="A1225" s="17">
        <v>452319</v>
      </c>
      <c r="B1225" s="245" t="s">
        <v>2385</v>
      </c>
    </row>
    <row r="1226" spans="1:2" x14ac:dyDescent="0.35">
      <c r="A1226" s="17">
        <v>453</v>
      </c>
      <c r="B1226" s="17" t="s">
        <v>2386</v>
      </c>
    </row>
    <row r="1227" spans="1:2" x14ac:dyDescent="0.35">
      <c r="A1227" s="17">
        <v>4531</v>
      </c>
      <c r="B1227" s="17" t="s">
        <v>2387</v>
      </c>
    </row>
    <row r="1228" spans="1:2" x14ac:dyDescent="0.35">
      <c r="A1228" s="17">
        <v>45311</v>
      </c>
      <c r="B1228" s="17" t="s">
        <v>2387</v>
      </c>
    </row>
    <row r="1229" spans="1:2" x14ac:dyDescent="0.35">
      <c r="A1229" s="17">
        <v>453110</v>
      </c>
      <c r="B1229" s="17" t="s">
        <v>2387</v>
      </c>
    </row>
    <row r="1230" spans="1:2" x14ac:dyDescent="0.35">
      <c r="A1230" s="17">
        <v>4532</v>
      </c>
      <c r="B1230" s="17" t="s">
        <v>2388</v>
      </c>
    </row>
    <row r="1231" spans="1:2" x14ac:dyDescent="0.35">
      <c r="A1231" s="17">
        <v>45321</v>
      </c>
      <c r="B1231" s="17" t="s">
        <v>2389</v>
      </c>
    </row>
    <row r="1232" spans="1:2" x14ac:dyDescent="0.35">
      <c r="A1232" s="17">
        <v>453210</v>
      </c>
      <c r="B1232" s="17" t="s">
        <v>2389</v>
      </c>
    </row>
    <row r="1233" spans="1:2" x14ac:dyDescent="0.35">
      <c r="A1233" s="17">
        <v>45322</v>
      </c>
      <c r="B1233" s="17" t="s">
        <v>2390</v>
      </c>
    </row>
    <row r="1234" spans="1:2" x14ac:dyDescent="0.35">
      <c r="A1234" s="17">
        <v>453220</v>
      </c>
      <c r="B1234" s="17" t="s">
        <v>2390</v>
      </c>
    </row>
    <row r="1235" spans="1:2" x14ac:dyDescent="0.35">
      <c r="A1235" s="17">
        <v>4533</v>
      </c>
      <c r="B1235" s="17" t="s">
        <v>2391</v>
      </c>
    </row>
    <row r="1236" spans="1:2" x14ac:dyDescent="0.35">
      <c r="A1236" s="17">
        <v>45331</v>
      </c>
      <c r="B1236" s="17" t="s">
        <v>2391</v>
      </c>
    </row>
    <row r="1237" spans="1:2" x14ac:dyDescent="0.35">
      <c r="A1237" s="17">
        <v>453310</v>
      </c>
      <c r="B1237" s="17" t="s">
        <v>2391</v>
      </c>
    </row>
    <row r="1238" spans="1:2" x14ac:dyDescent="0.35">
      <c r="A1238" s="17">
        <v>4539</v>
      </c>
      <c r="B1238" s="17" t="s">
        <v>2392</v>
      </c>
    </row>
    <row r="1239" spans="1:2" x14ac:dyDescent="0.35">
      <c r="A1239" s="17">
        <v>45391</v>
      </c>
      <c r="B1239" s="17" t="s">
        <v>2393</v>
      </c>
    </row>
    <row r="1240" spans="1:2" x14ac:dyDescent="0.35">
      <c r="A1240" s="17">
        <v>453910</v>
      </c>
      <c r="B1240" s="17" t="s">
        <v>2393</v>
      </c>
    </row>
    <row r="1241" spans="1:2" x14ac:dyDescent="0.35">
      <c r="A1241" s="17">
        <v>45392</v>
      </c>
      <c r="B1241" s="17" t="s">
        <v>2394</v>
      </c>
    </row>
    <row r="1242" spans="1:2" x14ac:dyDescent="0.35">
      <c r="A1242" s="17">
        <v>453920</v>
      </c>
      <c r="B1242" s="17" t="s">
        <v>2394</v>
      </c>
    </row>
    <row r="1243" spans="1:2" x14ac:dyDescent="0.35">
      <c r="A1243" s="17">
        <v>45393</v>
      </c>
      <c r="B1243" s="17" t="s">
        <v>2395</v>
      </c>
    </row>
    <row r="1244" spans="1:2" x14ac:dyDescent="0.35">
      <c r="A1244" s="17">
        <v>453930</v>
      </c>
      <c r="B1244" s="17" t="s">
        <v>2395</v>
      </c>
    </row>
    <row r="1245" spans="1:2" x14ac:dyDescent="0.35">
      <c r="A1245" s="17">
        <v>45399</v>
      </c>
      <c r="B1245" s="17" t="s">
        <v>2396</v>
      </c>
    </row>
    <row r="1246" spans="1:2" x14ac:dyDescent="0.35">
      <c r="A1246" s="17">
        <v>453991</v>
      </c>
      <c r="B1246" s="17" t="s">
        <v>2397</v>
      </c>
    </row>
    <row r="1247" spans="1:2" x14ac:dyDescent="0.35">
      <c r="A1247" s="17">
        <v>453998</v>
      </c>
      <c r="B1247" s="17" t="s">
        <v>2398</v>
      </c>
    </row>
    <row r="1248" spans="1:2" x14ac:dyDescent="0.35">
      <c r="A1248" s="17">
        <v>454</v>
      </c>
      <c r="B1248" s="17" t="s">
        <v>2399</v>
      </c>
    </row>
    <row r="1249" spans="1:2" x14ac:dyDescent="0.35">
      <c r="A1249" s="17">
        <v>4541</v>
      </c>
      <c r="B1249" s="17" t="s">
        <v>2400</v>
      </c>
    </row>
    <row r="1250" spans="1:2" x14ac:dyDescent="0.35">
      <c r="A1250" s="17">
        <v>45411</v>
      </c>
      <c r="B1250" s="17" t="s">
        <v>2400</v>
      </c>
    </row>
    <row r="1251" spans="1:2" x14ac:dyDescent="0.35">
      <c r="A1251" s="17">
        <v>454110</v>
      </c>
      <c r="B1251" s="245" t="s">
        <v>2400</v>
      </c>
    </row>
    <row r="1252" spans="1:2" x14ac:dyDescent="0.35">
      <c r="A1252" s="17">
        <v>4542</v>
      </c>
      <c r="B1252" s="17" t="s">
        <v>2401</v>
      </c>
    </row>
    <row r="1253" spans="1:2" x14ac:dyDescent="0.35">
      <c r="A1253" s="17">
        <v>45421</v>
      </c>
      <c r="B1253" s="17" t="s">
        <v>2401</v>
      </c>
    </row>
    <row r="1254" spans="1:2" x14ac:dyDescent="0.35">
      <c r="A1254" s="17">
        <v>454210</v>
      </c>
      <c r="B1254" s="17" t="s">
        <v>2401</v>
      </c>
    </row>
    <row r="1255" spans="1:2" x14ac:dyDescent="0.35">
      <c r="A1255" s="17">
        <v>4543</v>
      </c>
      <c r="B1255" s="17" t="s">
        <v>2402</v>
      </c>
    </row>
    <row r="1256" spans="1:2" x14ac:dyDescent="0.35">
      <c r="A1256" s="17">
        <v>45431</v>
      </c>
      <c r="B1256" s="17" t="s">
        <v>2403</v>
      </c>
    </row>
    <row r="1257" spans="1:2" x14ac:dyDescent="0.35">
      <c r="A1257" s="17">
        <v>454310</v>
      </c>
      <c r="B1257" s="17" t="s">
        <v>2403</v>
      </c>
    </row>
    <row r="1258" spans="1:2" x14ac:dyDescent="0.35">
      <c r="A1258" s="17">
        <v>45439</v>
      </c>
      <c r="B1258" s="17" t="s">
        <v>2404</v>
      </c>
    </row>
    <row r="1259" spans="1:2" x14ac:dyDescent="0.35">
      <c r="A1259" s="17">
        <v>454390</v>
      </c>
      <c r="B1259" s="17" t="s">
        <v>2404</v>
      </c>
    </row>
    <row r="1260" spans="1:2" ht="16.5" x14ac:dyDescent="0.35">
      <c r="A1260" s="246" t="s">
        <v>2405</v>
      </c>
      <c r="B1260" s="17" t="s">
        <v>2406</v>
      </c>
    </row>
    <row r="1261" spans="1:2" ht="16.5" x14ac:dyDescent="0.35">
      <c r="A1261" s="17">
        <v>481</v>
      </c>
      <c r="B1261" s="17" t="s">
        <v>2407</v>
      </c>
    </row>
    <row r="1262" spans="1:2" ht="16.5" x14ac:dyDescent="0.35">
      <c r="A1262" s="17">
        <v>4811</v>
      </c>
      <c r="B1262" s="17" t="s">
        <v>2408</v>
      </c>
    </row>
    <row r="1263" spans="1:2" ht="16.5" x14ac:dyDescent="0.35">
      <c r="A1263" s="17">
        <v>48111</v>
      </c>
      <c r="B1263" s="17" t="s">
        <v>2408</v>
      </c>
    </row>
    <row r="1264" spans="1:2" x14ac:dyDescent="0.35">
      <c r="A1264" s="17">
        <v>481111</v>
      </c>
      <c r="B1264" s="17" t="s">
        <v>2409</v>
      </c>
    </row>
    <row r="1265" spans="1:2" x14ac:dyDescent="0.35">
      <c r="A1265" s="17">
        <v>481112</v>
      </c>
      <c r="B1265" s="17" t="s">
        <v>2410</v>
      </c>
    </row>
    <row r="1266" spans="1:2" ht="16.5" x14ac:dyDescent="0.35">
      <c r="A1266" s="17">
        <v>4812</v>
      </c>
      <c r="B1266" s="17" t="s">
        <v>2411</v>
      </c>
    </row>
    <row r="1267" spans="1:2" ht="16.5" x14ac:dyDescent="0.35">
      <c r="A1267" s="17">
        <v>48121</v>
      </c>
      <c r="B1267" s="17" t="s">
        <v>2411</v>
      </c>
    </row>
    <row r="1268" spans="1:2" x14ac:dyDescent="0.35">
      <c r="A1268" s="17">
        <v>481211</v>
      </c>
      <c r="B1268" s="17" t="s">
        <v>2412</v>
      </c>
    </row>
    <row r="1269" spans="1:2" x14ac:dyDescent="0.35">
      <c r="A1269" s="17">
        <v>481212</v>
      </c>
      <c r="B1269" s="17" t="s">
        <v>2413</v>
      </c>
    </row>
    <row r="1270" spans="1:2" x14ac:dyDescent="0.35">
      <c r="A1270" s="17">
        <v>481219</v>
      </c>
      <c r="B1270" s="17" t="s">
        <v>2414</v>
      </c>
    </row>
    <row r="1271" spans="1:2" ht="16.5" x14ac:dyDescent="0.35">
      <c r="A1271" s="17">
        <v>482</v>
      </c>
      <c r="B1271" s="17" t="s">
        <v>2415</v>
      </c>
    </row>
    <row r="1272" spans="1:2" ht="16.5" x14ac:dyDescent="0.35">
      <c r="A1272" s="17">
        <v>4821</v>
      </c>
      <c r="B1272" s="17" t="s">
        <v>2415</v>
      </c>
    </row>
    <row r="1273" spans="1:2" ht="16.5" x14ac:dyDescent="0.35">
      <c r="A1273" s="17">
        <v>48211</v>
      </c>
      <c r="B1273" s="17" t="s">
        <v>2415</v>
      </c>
    </row>
    <row r="1274" spans="1:2" x14ac:dyDescent="0.35">
      <c r="A1274" s="17">
        <v>482111</v>
      </c>
      <c r="B1274" s="17" t="s">
        <v>2416</v>
      </c>
    </row>
    <row r="1275" spans="1:2" x14ac:dyDescent="0.35">
      <c r="A1275" s="17">
        <v>482112</v>
      </c>
      <c r="B1275" s="17" t="s">
        <v>2417</v>
      </c>
    </row>
    <row r="1276" spans="1:2" ht="16.5" x14ac:dyDescent="0.35">
      <c r="A1276" s="17">
        <v>483</v>
      </c>
      <c r="B1276" s="17" t="s">
        <v>2418</v>
      </c>
    </row>
    <row r="1277" spans="1:2" ht="16.5" x14ac:dyDescent="0.35">
      <c r="A1277" s="17">
        <v>4831</v>
      </c>
      <c r="B1277" s="17" t="s">
        <v>2419</v>
      </c>
    </row>
    <row r="1278" spans="1:2" ht="16.5" x14ac:dyDescent="0.35">
      <c r="A1278" s="17">
        <v>48311</v>
      </c>
      <c r="B1278" s="17" t="s">
        <v>2419</v>
      </c>
    </row>
    <row r="1279" spans="1:2" x14ac:dyDescent="0.35">
      <c r="A1279" s="17">
        <v>483111</v>
      </c>
      <c r="B1279" s="17" t="s">
        <v>2420</v>
      </c>
    </row>
    <row r="1280" spans="1:2" x14ac:dyDescent="0.35">
      <c r="A1280" s="17">
        <v>483112</v>
      </c>
      <c r="B1280" s="17" t="s">
        <v>2421</v>
      </c>
    </row>
    <row r="1281" spans="1:2" x14ac:dyDescent="0.35">
      <c r="A1281" s="17">
        <v>483113</v>
      </c>
      <c r="B1281" s="17" t="s">
        <v>2422</v>
      </c>
    </row>
    <row r="1282" spans="1:2" x14ac:dyDescent="0.35">
      <c r="A1282" s="17">
        <v>483114</v>
      </c>
      <c r="B1282" s="17" t="s">
        <v>2423</v>
      </c>
    </row>
    <row r="1283" spans="1:2" ht="16.5" x14ac:dyDescent="0.35">
      <c r="A1283" s="17">
        <v>4832</v>
      </c>
      <c r="B1283" s="17" t="s">
        <v>2424</v>
      </c>
    </row>
    <row r="1284" spans="1:2" ht="16.5" x14ac:dyDescent="0.35">
      <c r="A1284" s="17">
        <v>48321</v>
      </c>
      <c r="B1284" s="17" t="s">
        <v>2424</v>
      </c>
    </row>
    <row r="1285" spans="1:2" x14ac:dyDescent="0.35">
      <c r="A1285" s="17">
        <v>483211</v>
      </c>
      <c r="B1285" s="17" t="s">
        <v>2425</v>
      </c>
    </row>
    <row r="1286" spans="1:2" x14ac:dyDescent="0.35">
      <c r="A1286" s="17">
        <v>483212</v>
      </c>
      <c r="B1286" s="17" t="s">
        <v>2426</v>
      </c>
    </row>
    <row r="1287" spans="1:2" ht="16.5" x14ac:dyDescent="0.35">
      <c r="A1287" s="17">
        <v>484</v>
      </c>
      <c r="B1287" s="17" t="s">
        <v>2427</v>
      </c>
    </row>
    <row r="1288" spans="1:2" ht="16.5" x14ac:dyDescent="0.35">
      <c r="A1288" s="17">
        <v>4841</v>
      </c>
      <c r="B1288" s="17" t="s">
        <v>2428</v>
      </c>
    </row>
    <row r="1289" spans="1:2" ht="16.5" x14ac:dyDescent="0.35">
      <c r="A1289" s="17">
        <v>48411</v>
      </c>
      <c r="B1289" s="17" t="s">
        <v>2429</v>
      </c>
    </row>
    <row r="1290" spans="1:2" x14ac:dyDescent="0.35">
      <c r="A1290" s="17">
        <v>484110</v>
      </c>
      <c r="B1290" s="17" t="s">
        <v>2430</v>
      </c>
    </row>
    <row r="1291" spans="1:2" ht="16.5" x14ac:dyDescent="0.35">
      <c r="A1291" s="17">
        <v>48412</v>
      </c>
      <c r="B1291" s="17" t="s">
        <v>2431</v>
      </c>
    </row>
    <row r="1292" spans="1:2" x14ac:dyDescent="0.35">
      <c r="A1292" s="17">
        <v>484121</v>
      </c>
      <c r="B1292" s="17" t="s">
        <v>2432</v>
      </c>
    </row>
    <row r="1293" spans="1:2" x14ac:dyDescent="0.35">
      <c r="A1293" s="17">
        <v>484122</v>
      </c>
      <c r="B1293" s="17" t="s">
        <v>2433</v>
      </c>
    </row>
    <row r="1294" spans="1:2" ht="16.5" x14ac:dyDescent="0.35">
      <c r="A1294" s="17">
        <v>4842</v>
      </c>
      <c r="B1294" s="17" t="s">
        <v>2434</v>
      </c>
    </row>
    <row r="1295" spans="1:2" ht="16.5" x14ac:dyDescent="0.35">
      <c r="A1295" s="17">
        <v>48421</v>
      </c>
      <c r="B1295" s="17" t="s">
        <v>2435</v>
      </c>
    </row>
    <row r="1296" spans="1:2" x14ac:dyDescent="0.35">
      <c r="A1296" s="17">
        <v>484210</v>
      </c>
      <c r="B1296" s="17" t="s">
        <v>1908</v>
      </c>
    </row>
    <row r="1297" spans="1:2" ht="16.5" x14ac:dyDescent="0.35">
      <c r="A1297" s="17">
        <v>48422</v>
      </c>
      <c r="B1297" s="17" t="s">
        <v>2436</v>
      </c>
    </row>
    <row r="1298" spans="1:2" x14ac:dyDescent="0.35">
      <c r="A1298" s="17">
        <v>484220</v>
      </c>
      <c r="B1298" s="17" t="s">
        <v>2437</v>
      </c>
    </row>
    <row r="1299" spans="1:2" ht="16.5" x14ac:dyDescent="0.35">
      <c r="A1299" s="17">
        <v>48423</v>
      </c>
      <c r="B1299" s="17" t="s">
        <v>2438</v>
      </c>
    </row>
    <row r="1300" spans="1:2" x14ac:dyDescent="0.35">
      <c r="A1300" s="17">
        <v>484230</v>
      </c>
      <c r="B1300" s="17" t="s">
        <v>2439</v>
      </c>
    </row>
    <row r="1301" spans="1:2" ht="16.5" x14ac:dyDescent="0.35">
      <c r="A1301" s="17">
        <v>485</v>
      </c>
      <c r="B1301" s="17" t="s">
        <v>2440</v>
      </c>
    </row>
    <row r="1302" spans="1:2" ht="16.5" x14ac:dyDescent="0.35">
      <c r="A1302" s="17">
        <v>4851</v>
      </c>
      <c r="B1302" s="17" t="s">
        <v>2441</v>
      </c>
    </row>
    <row r="1303" spans="1:2" ht="16.5" x14ac:dyDescent="0.35">
      <c r="A1303" s="17">
        <v>48511</v>
      </c>
      <c r="B1303" s="17" t="s">
        <v>2441</v>
      </c>
    </row>
    <row r="1304" spans="1:2" x14ac:dyDescent="0.35">
      <c r="A1304" s="17">
        <v>485111</v>
      </c>
      <c r="B1304" s="17" t="s">
        <v>2442</v>
      </c>
    </row>
    <row r="1305" spans="1:2" x14ac:dyDescent="0.35">
      <c r="A1305" s="17">
        <v>485112</v>
      </c>
      <c r="B1305" s="17" t="s">
        <v>2443</v>
      </c>
    </row>
    <row r="1306" spans="1:2" x14ac:dyDescent="0.35">
      <c r="A1306" s="17">
        <v>485113</v>
      </c>
      <c r="B1306" s="17" t="s">
        <v>2444</v>
      </c>
    </row>
    <row r="1307" spans="1:2" x14ac:dyDescent="0.35">
      <c r="A1307" s="17">
        <v>485119</v>
      </c>
      <c r="B1307" s="17" t="s">
        <v>2445</v>
      </c>
    </row>
    <row r="1308" spans="1:2" ht="16.5" x14ac:dyDescent="0.35">
      <c r="A1308" s="17">
        <v>4852</v>
      </c>
      <c r="B1308" s="17" t="s">
        <v>2446</v>
      </c>
    </row>
    <row r="1309" spans="1:2" ht="16.5" x14ac:dyDescent="0.35">
      <c r="A1309" s="17">
        <v>48521</v>
      </c>
      <c r="B1309" s="17" t="s">
        <v>2446</v>
      </c>
    </row>
    <row r="1310" spans="1:2" x14ac:dyDescent="0.35">
      <c r="A1310" s="17">
        <v>485210</v>
      </c>
      <c r="B1310" s="17" t="s">
        <v>1915</v>
      </c>
    </row>
    <row r="1311" spans="1:2" ht="16.5" x14ac:dyDescent="0.35">
      <c r="A1311" s="17">
        <v>4853</v>
      </c>
      <c r="B1311" s="17" t="s">
        <v>2447</v>
      </c>
    </row>
    <row r="1312" spans="1:2" ht="16.5" x14ac:dyDescent="0.35">
      <c r="A1312" s="17">
        <v>48531</v>
      </c>
      <c r="B1312" s="17" t="s">
        <v>2448</v>
      </c>
    </row>
    <row r="1313" spans="1:2" x14ac:dyDescent="0.35">
      <c r="A1313" s="17">
        <v>485310</v>
      </c>
      <c r="B1313" s="17" t="s">
        <v>2449</v>
      </c>
    </row>
    <row r="1314" spans="1:2" ht="16.5" x14ac:dyDescent="0.35">
      <c r="A1314" s="17">
        <v>48532</v>
      </c>
      <c r="B1314" s="17" t="s">
        <v>2450</v>
      </c>
    </row>
    <row r="1315" spans="1:2" x14ac:dyDescent="0.35">
      <c r="A1315" s="17">
        <v>485320</v>
      </c>
      <c r="B1315" s="17" t="s">
        <v>1918</v>
      </c>
    </row>
    <row r="1316" spans="1:2" ht="16.5" x14ac:dyDescent="0.35">
      <c r="A1316" s="17">
        <v>4854</v>
      </c>
      <c r="B1316" s="17" t="s">
        <v>2451</v>
      </c>
    </row>
    <row r="1317" spans="1:2" ht="16.5" x14ac:dyDescent="0.35">
      <c r="A1317" s="17">
        <v>48541</v>
      </c>
      <c r="B1317" s="17" t="s">
        <v>2451</v>
      </c>
    </row>
    <row r="1318" spans="1:2" x14ac:dyDescent="0.35">
      <c r="A1318" s="17">
        <v>485410</v>
      </c>
      <c r="B1318" s="17" t="s">
        <v>1919</v>
      </c>
    </row>
    <row r="1319" spans="1:2" ht="16.5" x14ac:dyDescent="0.35">
      <c r="A1319" s="17">
        <v>4855</v>
      </c>
      <c r="B1319" s="17" t="s">
        <v>2452</v>
      </c>
    </row>
    <row r="1320" spans="1:2" ht="16.5" x14ac:dyDescent="0.35">
      <c r="A1320" s="17">
        <v>48551</v>
      </c>
      <c r="B1320" s="17" t="s">
        <v>2452</v>
      </c>
    </row>
    <row r="1321" spans="1:2" x14ac:dyDescent="0.35">
      <c r="A1321" s="17">
        <v>485510</v>
      </c>
      <c r="B1321" s="17" t="s">
        <v>1920</v>
      </c>
    </row>
    <row r="1322" spans="1:2" ht="16.5" x14ac:dyDescent="0.35">
      <c r="A1322" s="17">
        <v>4859</v>
      </c>
      <c r="B1322" s="17" t="s">
        <v>2453</v>
      </c>
    </row>
    <row r="1323" spans="1:2" ht="16.5" x14ac:dyDescent="0.35">
      <c r="A1323" s="17">
        <v>48599</v>
      </c>
      <c r="B1323" s="17" t="s">
        <v>2453</v>
      </c>
    </row>
    <row r="1324" spans="1:2" x14ac:dyDescent="0.35">
      <c r="A1324" s="17">
        <v>485991</v>
      </c>
      <c r="B1324" s="17" t="s">
        <v>2454</v>
      </c>
    </row>
    <row r="1325" spans="1:2" x14ac:dyDescent="0.35">
      <c r="A1325" s="17">
        <v>485999</v>
      </c>
      <c r="B1325" s="17" t="s">
        <v>2455</v>
      </c>
    </row>
    <row r="1326" spans="1:2" ht="16.5" x14ac:dyDescent="0.35">
      <c r="A1326" s="17">
        <v>486</v>
      </c>
      <c r="B1326" s="17" t="s">
        <v>2456</v>
      </c>
    </row>
    <row r="1327" spans="1:2" ht="16.5" x14ac:dyDescent="0.35">
      <c r="A1327" s="17">
        <v>4861</v>
      </c>
      <c r="B1327" s="17" t="s">
        <v>2457</v>
      </c>
    </row>
    <row r="1328" spans="1:2" ht="16.5" x14ac:dyDescent="0.35">
      <c r="A1328" s="17">
        <v>48611</v>
      </c>
      <c r="B1328" s="17" t="s">
        <v>2457</v>
      </c>
    </row>
    <row r="1329" spans="1:2" x14ac:dyDescent="0.35">
      <c r="A1329" s="17">
        <v>486110</v>
      </c>
      <c r="B1329" s="17" t="s">
        <v>1923</v>
      </c>
    </row>
    <row r="1330" spans="1:2" ht="16.5" x14ac:dyDescent="0.35">
      <c r="A1330" s="17">
        <v>4862</v>
      </c>
      <c r="B1330" s="17" t="s">
        <v>2458</v>
      </c>
    </row>
    <row r="1331" spans="1:2" ht="16.5" x14ac:dyDescent="0.35">
      <c r="A1331" s="17">
        <v>48621</v>
      </c>
      <c r="B1331" s="17" t="s">
        <v>2458</v>
      </c>
    </row>
    <row r="1332" spans="1:2" x14ac:dyDescent="0.35">
      <c r="A1332" s="17">
        <v>486210</v>
      </c>
      <c r="B1332" s="17" t="s">
        <v>1924</v>
      </c>
    </row>
    <row r="1333" spans="1:2" ht="16.5" x14ac:dyDescent="0.35">
      <c r="A1333" s="17">
        <v>4869</v>
      </c>
      <c r="B1333" s="17" t="s">
        <v>2459</v>
      </c>
    </row>
    <row r="1334" spans="1:2" ht="16.5" x14ac:dyDescent="0.35">
      <c r="A1334" s="17">
        <v>48691</v>
      </c>
      <c r="B1334" s="17" t="s">
        <v>2460</v>
      </c>
    </row>
    <row r="1335" spans="1:2" x14ac:dyDescent="0.35">
      <c r="A1335" s="17">
        <v>486910</v>
      </c>
      <c r="B1335" s="17" t="s">
        <v>1925</v>
      </c>
    </row>
    <row r="1336" spans="1:2" ht="16.5" x14ac:dyDescent="0.35">
      <c r="A1336" s="17">
        <v>48699</v>
      </c>
      <c r="B1336" s="17" t="s">
        <v>2461</v>
      </c>
    </row>
    <row r="1337" spans="1:2" x14ac:dyDescent="0.35">
      <c r="A1337" s="17">
        <v>486990</v>
      </c>
      <c r="B1337" s="17" t="s">
        <v>1926</v>
      </c>
    </row>
    <row r="1338" spans="1:2" ht="16.5" x14ac:dyDescent="0.35">
      <c r="A1338" s="17">
        <v>487</v>
      </c>
      <c r="B1338" s="17" t="s">
        <v>2462</v>
      </c>
    </row>
    <row r="1339" spans="1:2" ht="16.5" x14ac:dyDescent="0.35">
      <c r="A1339" s="17">
        <v>4871</v>
      </c>
      <c r="B1339" s="17" t="s">
        <v>2463</v>
      </c>
    </row>
    <row r="1340" spans="1:2" ht="16.5" x14ac:dyDescent="0.35">
      <c r="A1340" s="17">
        <v>48711</v>
      </c>
      <c r="B1340" s="17" t="s">
        <v>2463</v>
      </c>
    </row>
    <row r="1341" spans="1:2" x14ac:dyDescent="0.35">
      <c r="A1341" s="17">
        <v>487110</v>
      </c>
      <c r="B1341" s="17" t="s">
        <v>1927</v>
      </c>
    </row>
    <row r="1342" spans="1:2" ht="16.5" x14ac:dyDescent="0.35">
      <c r="A1342" s="17">
        <v>4872</v>
      </c>
      <c r="B1342" s="17" t="s">
        <v>2464</v>
      </c>
    </row>
    <row r="1343" spans="1:2" ht="16.5" x14ac:dyDescent="0.35">
      <c r="A1343" s="17">
        <v>48721</v>
      </c>
      <c r="B1343" s="17" t="s">
        <v>2464</v>
      </c>
    </row>
    <row r="1344" spans="1:2" x14ac:dyDescent="0.35">
      <c r="A1344" s="17">
        <v>487210</v>
      </c>
      <c r="B1344" s="17" t="s">
        <v>1928</v>
      </c>
    </row>
    <row r="1345" spans="1:2" ht="16.5" x14ac:dyDescent="0.35">
      <c r="A1345" s="17">
        <v>4879</v>
      </c>
      <c r="B1345" s="17" t="s">
        <v>2465</v>
      </c>
    </row>
    <row r="1346" spans="1:2" ht="16.5" x14ac:dyDescent="0.35">
      <c r="A1346" s="17">
        <v>48799</v>
      </c>
      <c r="B1346" s="17" t="s">
        <v>2465</v>
      </c>
    </row>
    <row r="1347" spans="1:2" x14ac:dyDescent="0.35">
      <c r="A1347" s="17">
        <v>487990</v>
      </c>
      <c r="B1347" s="17" t="s">
        <v>1929</v>
      </c>
    </row>
    <row r="1348" spans="1:2" ht="16.5" x14ac:dyDescent="0.35">
      <c r="A1348" s="17">
        <v>488</v>
      </c>
      <c r="B1348" s="17" t="s">
        <v>2466</v>
      </c>
    </row>
    <row r="1349" spans="1:2" ht="16.5" x14ac:dyDescent="0.35">
      <c r="A1349" s="17">
        <v>4881</v>
      </c>
      <c r="B1349" s="17" t="s">
        <v>2467</v>
      </c>
    </row>
    <row r="1350" spans="1:2" x14ac:dyDescent="0.35">
      <c r="A1350" s="17">
        <v>48811</v>
      </c>
      <c r="B1350" s="17" t="s">
        <v>2468</v>
      </c>
    </row>
    <row r="1351" spans="1:2" x14ac:dyDescent="0.35">
      <c r="A1351" s="17">
        <v>488111</v>
      </c>
      <c r="B1351" s="17" t="s">
        <v>1930</v>
      </c>
    </row>
    <row r="1352" spans="1:2" x14ac:dyDescent="0.35">
      <c r="A1352" s="17">
        <v>488119</v>
      </c>
      <c r="B1352" s="17" t="s">
        <v>2469</v>
      </c>
    </row>
    <row r="1353" spans="1:2" ht="16.5" x14ac:dyDescent="0.35">
      <c r="A1353" s="17">
        <v>48819</v>
      </c>
      <c r="B1353" s="17" t="s">
        <v>2470</v>
      </c>
    </row>
    <row r="1354" spans="1:2" x14ac:dyDescent="0.35">
      <c r="A1354" s="17">
        <v>488190</v>
      </c>
      <c r="B1354" s="17" t="s">
        <v>1932</v>
      </c>
    </row>
    <row r="1355" spans="1:2" ht="16.5" x14ac:dyDescent="0.35">
      <c r="A1355" s="17">
        <v>4882</v>
      </c>
      <c r="B1355" s="17" t="s">
        <v>2471</v>
      </c>
    </row>
    <row r="1356" spans="1:2" ht="16.5" x14ac:dyDescent="0.35">
      <c r="A1356" s="17">
        <v>48821</v>
      </c>
      <c r="B1356" s="17" t="s">
        <v>2471</v>
      </c>
    </row>
    <row r="1357" spans="1:2" x14ac:dyDescent="0.35">
      <c r="A1357" s="17">
        <v>488210</v>
      </c>
      <c r="B1357" s="17" t="s">
        <v>1933</v>
      </c>
    </row>
    <row r="1358" spans="1:2" ht="16.5" x14ac:dyDescent="0.35">
      <c r="A1358" s="17">
        <v>4883</v>
      </c>
      <c r="B1358" s="17" t="s">
        <v>2472</v>
      </c>
    </row>
    <row r="1359" spans="1:2" ht="16.5" x14ac:dyDescent="0.35">
      <c r="A1359" s="17">
        <v>48831</v>
      </c>
      <c r="B1359" s="17" t="s">
        <v>2473</v>
      </c>
    </row>
    <row r="1360" spans="1:2" x14ac:dyDescent="0.35">
      <c r="A1360" s="17">
        <v>488310</v>
      </c>
      <c r="B1360" s="17" t="s">
        <v>1934</v>
      </c>
    </row>
    <row r="1361" spans="1:2" ht="16.5" x14ac:dyDescent="0.35">
      <c r="A1361" s="17">
        <v>48832</v>
      </c>
      <c r="B1361" s="17" t="s">
        <v>2474</v>
      </c>
    </row>
    <row r="1362" spans="1:2" x14ac:dyDescent="0.35">
      <c r="A1362" s="17">
        <v>488320</v>
      </c>
      <c r="B1362" s="17" t="s">
        <v>1935</v>
      </c>
    </row>
    <row r="1363" spans="1:2" ht="16.5" x14ac:dyDescent="0.35">
      <c r="A1363" s="17">
        <v>48833</v>
      </c>
      <c r="B1363" s="17" t="s">
        <v>2475</v>
      </c>
    </row>
    <row r="1364" spans="1:2" x14ac:dyDescent="0.35">
      <c r="A1364" s="17">
        <v>488330</v>
      </c>
      <c r="B1364" s="17" t="s">
        <v>2476</v>
      </c>
    </row>
    <row r="1365" spans="1:2" ht="16.5" x14ac:dyDescent="0.35">
      <c r="A1365" s="17">
        <v>48839</v>
      </c>
      <c r="B1365" s="17" t="s">
        <v>2477</v>
      </c>
    </row>
    <row r="1366" spans="1:2" x14ac:dyDescent="0.35">
      <c r="A1366" s="17">
        <v>488390</v>
      </c>
      <c r="B1366" s="17" t="s">
        <v>1937</v>
      </c>
    </row>
    <row r="1367" spans="1:2" ht="16.5" x14ac:dyDescent="0.35">
      <c r="A1367" s="17">
        <v>4884</v>
      </c>
      <c r="B1367" s="17" t="s">
        <v>2478</v>
      </c>
    </row>
    <row r="1368" spans="1:2" ht="16.5" x14ac:dyDescent="0.35">
      <c r="A1368" s="17">
        <v>48841</v>
      </c>
      <c r="B1368" s="17" t="s">
        <v>2479</v>
      </c>
    </row>
    <row r="1369" spans="1:2" x14ac:dyDescent="0.35">
      <c r="A1369" s="17">
        <v>488410</v>
      </c>
      <c r="B1369" s="17" t="s">
        <v>1938</v>
      </c>
    </row>
    <row r="1370" spans="1:2" ht="16.5" x14ac:dyDescent="0.35">
      <c r="A1370" s="17">
        <v>48849</v>
      </c>
      <c r="B1370" s="17" t="s">
        <v>2480</v>
      </c>
    </row>
    <row r="1371" spans="1:2" x14ac:dyDescent="0.35">
      <c r="A1371" s="17">
        <v>488490</v>
      </c>
      <c r="B1371" s="17" t="s">
        <v>2481</v>
      </c>
    </row>
    <row r="1372" spans="1:2" ht="16.5" x14ac:dyDescent="0.35">
      <c r="A1372" s="17">
        <v>4885</v>
      </c>
      <c r="B1372" s="17" t="s">
        <v>2482</v>
      </c>
    </row>
    <row r="1373" spans="1:2" ht="16.5" x14ac:dyDescent="0.35">
      <c r="A1373" s="17">
        <v>48851</v>
      </c>
      <c r="B1373" s="17" t="s">
        <v>2482</v>
      </c>
    </row>
    <row r="1374" spans="1:2" x14ac:dyDescent="0.35">
      <c r="A1374" s="17">
        <v>488510</v>
      </c>
      <c r="B1374" s="17" t="s">
        <v>2483</v>
      </c>
    </row>
    <row r="1375" spans="1:2" ht="16.5" x14ac:dyDescent="0.35">
      <c r="A1375" s="17">
        <v>4889</v>
      </c>
      <c r="B1375" s="17" t="s">
        <v>2484</v>
      </c>
    </row>
    <row r="1376" spans="1:2" ht="16.5" x14ac:dyDescent="0.35">
      <c r="A1376" s="17">
        <v>48899</v>
      </c>
      <c r="B1376" s="17" t="s">
        <v>2484</v>
      </c>
    </row>
    <row r="1377" spans="1:2" x14ac:dyDescent="0.35">
      <c r="A1377" s="17">
        <v>488991</v>
      </c>
      <c r="B1377" s="17" t="s">
        <v>2485</v>
      </c>
    </row>
    <row r="1378" spans="1:2" x14ac:dyDescent="0.35">
      <c r="A1378" s="17">
        <v>488999</v>
      </c>
      <c r="B1378" s="17" t="s">
        <v>2486</v>
      </c>
    </row>
    <row r="1379" spans="1:2" ht="16.5" x14ac:dyDescent="0.35">
      <c r="A1379" s="17">
        <v>491</v>
      </c>
      <c r="B1379" s="17" t="s">
        <v>2487</v>
      </c>
    </row>
    <row r="1380" spans="1:2" ht="16.5" x14ac:dyDescent="0.35">
      <c r="A1380" s="17">
        <v>4911</v>
      </c>
      <c r="B1380" s="17" t="s">
        <v>2487</v>
      </c>
    </row>
    <row r="1381" spans="1:2" ht="16.5" x14ac:dyDescent="0.35">
      <c r="A1381" s="17">
        <v>49111</v>
      </c>
      <c r="B1381" s="17" t="s">
        <v>2487</v>
      </c>
    </row>
    <row r="1382" spans="1:2" x14ac:dyDescent="0.35">
      <c r="A1382" s="17">
        <v>491110</v>
      </c>
      <c r="B1382" s="17" t="s">
        <v>1943</v>
      </c>
    </row>
    <row r="1383" spans="1:2" ht="16.5" x14ac:dyDescent="0.35">
      <c r="A1383" s="17">
        <v>492</v>
      </c>
      <c r="B1383" s="17" t="s">
        <v>2488</v>
      </c>
    </row>
    <row r="1384" spans="1:2" ht="16.5" x14ac:dyDescent="0.35">
      <c r="A1384" s="17">
        <v>4921</v>
      </c>
      <c r="B1384" s="17" t="s">
        <v>2489</v>
      </c>
    </row>
    <row r="1385" spans="1:2" ht="16.5" x14ac:dyDescent="0.35">
      <c r="A1385" s="17">
        <v>49211</v>
      </c>
      <c r="B1385" s="17" t="s">
        <v>2489</v>
      </c>
    </row>
    <row r="1386" spans="1:2" x14ac:dyDescent="0.35">
      <c r="A1386" s="17">
        <v>492110</v>
      </c>
      <c r="B1386" s="17" t="s">
        <v>1944</v>
      </c>
    </row>
    <row r="1387" spans="1:2" ht="16.5" x14ac:dyDescent="0.35">
      <c r="A1387" s="17">
        <v>4922</v>
      </c>
      <c r="B1387" s="17" t="s">
        <v>2490</v>
      </c>
    </row>
    <row r="1388" spans="1:2" ht="16.5" x14ac:dyDescent="0.35">
      <c r="A1388" s="17">
        <v>49221</v>
      </c>
      <c r="B1388" s="17" t="s">
        <v>2490</v>
      </c>
    </row>
    <row r="1389" spans="1:2" x14ac:dyDescent="0.35">
      <c r="A1389" s="17">
        <v>492210</v>
      </c>
      <c r="B1389" s="17" t="s">
        <v>1945</v>
      </c>
    </row>
    <row r="1390" spans="1:2" ht="16.5" x14ac:dyDescent="0.35">
      <c r="A1390" s="17">
        <v>493</v>
      </c>
      <c r="B1390" s="17" t="s">
        <v>2491</v>
      </c>
    </row>
    <row r="1391" spans="1:2" ht="16.5" x14ac:dyDescent="0.35">
      <c r="A1391" s="17">
        <v>4931</v>
      </c>
      <c r="B1391" s="17" t="s">
        <v>2491</v>
      </c>
    </row>
    <row r="1392" spans="1:2" ht="16.5" x14ac:dyDescent="0.35">
      <c r="A1392" s="17">
        <v>49311</v>
      </c>
      <c r="B1392" s="17" t="s">
        <v>2492</v>
      </c>
    </row>
    <row r="1393" spans="1:2" x14ac:dyDescent="0.35">
      <c r="A1393" s="17">
        <v>493110</v>
      </c>
      <c r="B1393" s="17" t="s">
        <v>2493</v>
      </c>
    </row>
    <row r="1394" spans="1:2" ht="16.5" x14ac:dyDescent="0.35">
      <c r="A1394" s="17">
        <v>49312</v>
      </c>
      <c r="B1394" s="17" t="s">
        <v>2494</v>
      </c>
    </row>
    <row r="1395" spans="1:2" x14ac:dyDescent="0.35">
      <c r="A1395" s="17">
        <v>493120</v>
      </c>
      <c r="B1395" s="17" t="s">
        <v>1947</v>
      </c>
    </row>
    <row r="1396" spans="1:2" ht="16.5" x14ac:dyDescent="0.35">
      <c r="A1396" s="17">
        <v>49313</v>
      </c>
      <c r="B1396" s="17" t="s">
        <v>2495</v>
      </c>
    </row>
    <row r="1397" spans="1:2" x14ac:dyDescent="0.35">
      <c r="A1397" s="17">
        <v>493130</v>
      </c>
      <c r="B1397" s="17" t="s">
        <v>1948</v>
      </c>
    </row>
    <row r="1398" spans="1:2" ht="16.5" x14ac:dyDescent="0.35">
      <c r="A1398" s="17">
        <v>49319</v>
      </c>
      <c r="B1398" s="17" t="s">
        <v>2496</v>
      </c>
    </row>
    <row r="1399" spans="1:2" x14ac:dyDescent="0.35">
      <c r="A1399" s="17">
        <v>493190</v>
      </c>
      <c r="B1399" s="17" t="s">
        <v>1949</v>
      </c>
    </row>
    <row r="1400" spans="1:2" ht="16.5" x14ac:dyDescent="0.35">
      <c r="A1400" s="17">
        <v>51</v>
      </c>
      <c r="B1400" s="17" t="s">
        <v>2497</v>
      </c>
    </row>
    <row r="1401" spans="1:2" ht="16.5" x14ac:dyDescent="0.35">
      <c r="A1401" s="17">
        <v>511</v>
      </c>
      <c r="B1401" s="17" t="s">
        <v>2498</v>
      </c>
    </row>
    <row r="1402" spans="1:2" ht="16.5" x14ac:dyDescent="0.35">
      <c r="A1402" s="17">
        <v>5111</v>
      </c>
      <c r="B1402" s="17" t="s">
        <v>2499</v>
      </c>
    </row>
    <row r="1403" spans="1:2" ht="16.5" x14ac:dyDescent="0.35">
      <c r="A1403" s="17">
        <v>51111</v>
      </c>
      <c r="B1403" s="17" t="s">
        <v>2500</v>
      </c>
    </row>
    <row r="1404" spans="1:2" x14ac:dyDescent="0.35">
      <c r="A1404" s="17">
        <v>511110</v>
      </c>
      <c r="B1404" s="17" t="s">
        <v>2501</v>
      </c>
    </row>
    <row r="1405" spans="1:2" ht="16.5" x14ac:dyDescent="0.35">
      <c r="A1405" s="17">
        <v>51112</v>
      </c>
      <c r="B1405" s="17" t="s">
        <v>2502</v>
      </c>
    </row>
    <row r="1406" spans="1:2" x14ac:dyDescent="0.35">
      <c r="A1406" s="17">
        <v>511120</v>
      </c>
      <c r="B1406" s="17" t="s">
        <v>2503</v>
      </c>
    </row>
    <row r="1407" spans="1:2" ht="16.5" x14ac:dyDescent="0.35">
      <c r="A1407" s="17">
        <v>51113</v>
      </c>
      <c r="B1407" s="17" t="s">
        <v>2504</v>
      </c>
    </row>
    <row r="1408" spans="1:2" x14ac:dyDescent="0.35">
      <c r="A1408" s="17">
        <v>511130</v>
      </c>
      <c r="B1408" s="17" t="s">
        <v>2505</v>
      </c>
    </row>
    <row r="1409" spans="1:2" ht="16.5" x14ac:dyDescent="0.35">
      <c r="A1409" s="17">
        <v>51114</v>
      </c>
      <c r="B1409" s="17" t="s">
        <v>2506</v>
      </c>
    </row>
    <row r="1410" spans="1:2" x14ac:dyDescent="0.35">
      <c r="A1410" s="17">
        <v>511140</v>
      </c>
      <c r="B1410" s="17" t="s">
        <v>2507</v>
      </c>
    </row>
    <row r="1411" spans="1:2" ht="16.5" x14ac:dyDescent="0.35">
      <c r="A1411" s="17">
        <v>51119</v>
      </c>
      <c r="B1411" s="17" t="s">
        <v>2508</v>
      </c>
    </row>
    <row r="1412" spans="1:2" x14ac:dyDescent="0.35">
      <c r="A1412" s="17">
        <v>511191</v>
      </c>
      <c r="B1412" s="17" t="s">
        <v>2509</v>
      </c>
    </row>
    <row r="1413" spans="1:2" x14ac:dyDescent="0.35">
      <c r="A1413" s="17">
        <v>511199</v>
      </c>
      <c r="B1413" s="17" t="s">
        <v>2510</v>
      </c>
    </row>
    <row r="1414" spans="1:2" ht="16.5" x14ac:dyDescent="0.35">
      <c r="A1414" s="17">
        <v>5112</v>
      </c>
      <c r="B1414" s="17" t="s">
        <v>2511</v>
      </c>
    </row>
    <row r="1415" spans="1:2" ht="16.5" x14ac:dyDescent="0.35">
      <c r="A1415" s="17">
        <v>51121</v>
      </c>
      <c r="B1415" s="17" t="s">
        <v>2511</v>
      </c>
    </row>
    <row r="1416" spans="1:2" x14ac:dyDescent="0.35">
      <c r="A1416" s="17">
        <v>511210</v>
      </c>
      <c r="B1416" s="17" t="s">
        <v>1972</v>
      </c>
    </row>
    <row r="1417" spans="1:2" ht="16.5" x14ac:dyDescent="0.35">
      <c r="A1417" s="17">
        <v>512</v>
      </c>
      <c r="B1417" s="17" t="s">
        <v>2512</v>
      </c>
    </row>
    <row r="1418" spans="1:2" ht="16.5" x14ac:dyDescent="0.35">
      <c r="A1418" s="17">
        <v>5121</v>
      </c>
      <c r="B1418" s="17" t="s">
        <v>2513</v>
      </c>
    </row>
    <row r="1419" spans="1:2" ht="16.5" x14ac:dyDescent="0.35">
      <c r="A1419" s="17">
        <v>51211</v>
      </c>
      <c r="B1419" s="17" t="s">
        <v>2514</v>
      </c>
    </row>
    <row r="1420" spans="1:2" x14ac:dyDescent="0.35">
      <c r="A1420" s="17">
        <v>512110</v>
      </c>
      <c r="B1420" s="17" t="s">
        <v>2515</v>
      </c>
    </row>
    <row r="1421" spans="1:2" ht="16.5" x14ac:dyDescent="0.35">
      <c r="A1421" s="17">
        <v>51212</v>
      </c>
      <c r="B1421" s="17" t="s">
        <v>2516</v>
      </c>
    </row>
    <row r="1422" spans="1:2" x14ac:dyDescent="0.35">
      <c r="A1422" s="17">
        <v>512120</v>
      </c>
      <c r="B1422" s="17" t="s">
        <v>1951</v>
      </c>
    </row>
    <row r="1423" spans="1:2" ht="16.5" x14ac:dyDescent="0.35">
      <c r="A1423" s="17">
        <v>51213</v>
      </c>
      <c r="B1423" s="17" t="s">
        <v>2517</v>
      </c>
    </row>
    <row r="1424" spans="1:2" x14ac:dyDescent="0.35">
      <c r="A1424" s="17">
        <v>512131</v>
      </c>
      <c r="B1424" s="247" t="s">
        <v>2518</v>
      </c>
    </row>
    <row r="1425" spans="1:2" x14ac:dyDescent="0.35">
      <c r="A1425" s="17">
        <v>512132</v>
      </c>
      <c r="B1425" s="17" t="s">
        <v>2519</v>
      </c>
    </row>
    <row r="1426" spans="1:2" ht="16.5" x14ac:dyDescent="0.35">
      <c r="A1426" s="17">
        <v>51219</v>
      </c>
      <c r="B1426" s="17" t="s">
        <v>2520</v>
      </c>
    </row>
    <row r="1427" spans="1:2" x14ac:dyDescent="0.35">
      <c r="A1427" s="17">
        <v>512191</v>
      </c>
      <c r="B1427" s="17" t="s">
        <v>2521</v>
      </c>
    </row>
    <row r="1428" spans="1:2" x14ac:dyDescent="0.35">
      <c r="A1428" s="17">
        <v>512199</v>
      </c>
      <c r="B1428" s="17" t="s">
        <v>2522</v>
      </c>
    </row>
    <row r="1429" spans="1:2" ht="16.5" x14ac:dyDescent="0.35">
      <c r="A1429" s="17">
        <v>5122</v>
      </c>
      <c r="B1429" s="17" t="s">
        <v>2523</v>
      </c>
    </row>
    <row r="1430" spans="1:2" ht="16.5" x14ac:dyDescent="0.35">
      <c r="A1430" s="17">
        <v>51223</v>
      </c>
      <c r="B1430" s="17" t="s">
        <v>2524</v>
      </c>
    </row>
    <row r="1431" spans="1:2" x14ac:dyDescent="0.35">
      <c r="A1431" s="17">
        <v>512230</v>
      </c>
      <c r="B1431" s="17" t="s">
        <v>1956</v>
      </c>
    </row>
    <row r="1432" spans="1:2" ht="16.5" x14ac:dyDescent="0.35">
      <c r="A1432" s="17">
        <v>51224</v>
      </c>
      <c r="B1432" s="17" t="s">
        <v>2525</v>
      </c>
    </row>
    <row r="1433" spans="1:2" x14ac:dyDescent="0.35">
      <c r="A1433" s="17">
        <v>512240</v>
      </c>
      <c r="B1433" s="17" t="s">
        <v>1957</v>
      </c>
    </row>
    <row r="1434" spans="1:2" ht="16.5" x14ac:dyDescent="0.35">
      <c r="A1434" s="17">
        <v>51225</v>
      </c>
      <c r="B1434" s="245" t="s">
        <v>2526</v>
      </c>
    </row>
    <row r="1435" spans="1:2" x14ac:dyDescent="0.35">
      <c r="A1435" s="17">
        <v>512250</v>
      </c>
      <c r="B1435" s="245" t="s">
        <v>1958</v>
      </c>
    </row>
    <row r="1436" spans="1:2" ht="16.5" x14ac:dyDescent="0.35">
      <c r="A1436" s="17">
        <v>51229</v>
      </c>
      <c r="B1436" s="17" t="s">
        <v>2527</v>
      </c>
    </row>
    <row r="1437" spans="1:2" x14ac:dyDescent="0.35">
      <c r="A1437" s="17">
        <v>512290</v>
      </c>
      <c r="B1437" s="17" t="s">
        <v>1959</v>
      </c>
    </row>
    <row r="1438" spans="1:2" ht="16.5" x14ac:dyDescent="0.35">
      <c r="A1438" s="17">
        <v>515</v>
      </c>
      <c r="B1438" s="17" t="s">
        <v>2528</v>
      </c>
    </row>
    <row r="1439" spans="1:2" ht="16.5" x14ac:dyDescent="0.35">
      <c r="A1439" s="17">
        <v>5151</v>
      </c>
      <c r="B1439" s="17" t="s">
        <v>2529</v>
      </c>
    </row>
    <row r="1440" spans="1:2" ht="16.5" x14ac:dyDescent="0.35">
      <c r="A1440" s="17">
        <v>51511</v>
      </c>
      <c r="B1440" s="17" t="s">
        <v>2530</v>
      </c>
    </row>
    <row r="1441" spans="1:2" x14ac:dyDescent="0.35">
      <c r="A1441" s="17">
        <v>515111</v>
      </c>
      <c r="B1441" s="17" t="s">
        <v>2531</v>
      </c>
    </row>
    <row r="1442" spans="1:2" x14ac:dyDescent="0.35">
      <c r="A1442" s="17">
        <v>515112</v>
      </c>
      <c r="B1442" s="17" t="s">
        <v>2532</v>
      </c>
    </row>
    <row r="1443" spans="1:2" ht="16.5" x14ac:dyDescent="0.35">
      <c r="A1443" s="17">
        <v>51512</v>
      </c>
      <c r="B1443" s="17" t="s">
        <v>2533</v>
      </c>
    </row>
    <row r="1444" spans="1:2" x14ac:dyDescent="0.35">
      <c r="A1444" s="17">
        <v>515120</v>
      </c>
      <c r="B1444" s="17" t="s">
        <v>2534</v>
      </c>
    </row>
    <row r="1445" spans="1:2" ht="16.5" x14ac:dyDescent="0.35">
      <c r="A1445" s="17">
        <v>5152</v>
      </c>
      <c r="B1445" s="17" t="s">
        <v>2535</v>
      </c>
    </row>
    <row r="1446" spans="1:2" ht="16.5" x14ac:dyDescent="0.35">
      <c r="A1446" s="17">
        <v>51521</v>
      </c>
      <c r="B1446" s="17" t="s">
        <v>2535</v>
      </c>
    </row>
    <row r="1447" spans="1:2" x14ac:dyDescent="0.35">
      <c r="A1447" s="17">
        <v>515210</v>
      </c>
      <c r="B1447" s="17" t="s">
        <v>1980</v>
      </c>
    </row>
    <row r="1448" spans="1:2" ht="16.5" x14ac:dyDescent="0.35">
      <c r="A1448" s="17">
        <v>517</v>
      </c>
      <c r="B1448" s="17" t="s">
        <v>2536</v>
      </c>
    </row>
    <row r="1449" spans="1:2" ht="16.5" x14ac:dyDescent="0.35">
      <c r="A1449" s="17">
        <v>5173</v>
      </c>
      <c r="B1449" s="245" t="s">
        <v>2537</v>
      </c>
    </row>
    <row r="1450" spans="1:2" ht="16.5" x14ac:dyDescent="0.35">
      <c r="A1450" s="17">
        <v>51731</v>
      </c>
      <c r="B1450" s="245" t="s">
        <v>2537</v>
      </c>
    </row>
    <row r="1451" spans="1:2" x14ac:dyDescent="0.35">
      <c r="A1451" s="17">
        <v>517311</v>
      </c>
      <c r="B1451" s="245" t="s">
        <v>2538</v>
      </c>
    </row>
    <row r="1452" spans="1:2" x14ac:dyDescent="0.35">
      <c r="A1452" s="17">
        <v>517312</v>
      </c>
      <c r="B1452" s="245" t="s">
        <v>1985</v>
      </c>
    </row>
    <row r="1453" spans="1:2" ht="16.5" x14ac:dyDescent="0.35">
      <c r="A1453" s="17">
        <v>5174</v>
      </c>
      <c r="B1453" s="17" t="s">
        <v>2539</v>
      </c>
    </row>
    <row r="1454" spans="1:2" ht="16.5" x14ac:dyDescent="0.35">
      <c r="A1454" s="17">
        <v>51741</v>
      </c>
      <c r="B1454" s="17" t="s">
        <v>2539</v>
      </c>
    </row>
    <row r="1455" spans="1:2" x14ac:dyDescent="0.35">
      <c r="A1455" s="17">
        <v>517410</v>
      </c>
      <c r="B1455" s="17" t="s">
        <v>1991</v>
      </c>
    </row>
    <row r="1456" spans="1:2" ht="16.5" x14ac:dyDescent="0.35">
      <c r="A1456" s="17">
        <v>5179</v>
      </c>
      <c r="B1456" s="17" t="s">
        <v>2540</v>
      </c>
    </row>
    <row r="1457" spans="1:2" ht="16.5" x14ac:dyDescent="0.35">
      <c r="A1457" s="17">
        <v>51791</v>
      </c>
      <c r="B1457" s="17" t="s">
        <v>2540</v>
      </c>
    </row>
    <row r="1458" spans="1:2" x14ac:dyDescent="0.35">
      <c r="A1458" s="17">
        <v>517911</v>
      </c>
      <c r="B1458" s="17" t="s">
        <v>2541</v>
      </c>
    </row>
    <row r="1459" spans="1:2" x14ac:dyDescent="0.35">
      <c r="A1459" s="17">
        <v>517919</v>
      </c>
      <c r="B1459" s="17" t="s">
        <v>2542</v>
      </c>
    </row>
    <row r="1460" spans="1:2" ht="16.5" x14ac:dyDescent="0.35">
      <c r="A1460" s="17">
        <v>518</v>
      </c>
      <c r="B1460" s="17" t="s">
        <v>2543</v>
      </c>
    </row>
    <row r="1461" spans="1:2" ht="16.5" x14ac:dyDescent="0.35">
      <c r="A1461" s="17">
        <v>5182</v>
      </c>
      <c r="B1461" s="17" t="s">
        <v>2543</v>
      </c>
    </row>
    <row r="1462" spans="1:2" ht="16.5" x14ac:dyDescent="0.35">
      <c r="A1462" s="17">
        <v>51821</v>
      </c>
      <c r="B1462" s="17" t="s">
        <v>2543</v>
      </c>
    </row>
    <row r="1463" spans="1:2" x14ac:dyDescent="0.35">
      <c r="A1463" s="17">
        <v>518210</v>
      </c>
      <c r="B1463" s="17" t="s">
        <v>1993</v>
      </c>
    </row>
    <row r="1464" spans="1:2" ht="16.5" x14ac:dyDescent="0.35">
      <c r="A1464" s="17">
        <v>519</v>
      </c>
      <c r="B1464" s="17" t="s">
        <v>2544</v>
      </c>
    </row>
    <row r="1465" spans="1:2" ht="16.5" x14ac:dyDescent="0.35">
      <c r="A1465" s="17">
        <v>5191</v>
      </c>
      <c r="B1465" s="17" t="s">
        <v>2544</v>
      </c>
    </row>
    <row r="1466" spans="1:2" ht="16.5" x14ac:dyDescent="0.35">
      <c r="A1466" s="17">
        <v>51911</v>
      </c>
      <c r="B1466" s="17" t="s">
        <v>2545</v>
      </c>
    </row>
    <row r="1467" spans="1:2" x14ac:dyDescent="0.35">
      <c r="A1467" s="17">
        <v>519110</v>
      </c>
      <c r="B1467" s="17" t="s">
        <v>1981</v>
      </c>
    </row>
    <row r="1468" spans="1:2" ht="16.5" x14ac:dyDescent="0.35">
      <c r="A1468" s="17">
        <v>51912</v>
      </c>
      <c r="B1468" s="17" t="s">
        <v>2546</v>
      </c>
    </row>
    <row r="1469" spans="1:2" x14ac:dyDescent="0.35">
      <c r="A1469" s="17">
        <v>519120</v>
      </c>
      <c r="B1469" s="17" t="s">
        <v>2547</v>
      </c>
    </row>
    <row r="1470" spans="1:2" ht="16.5" x14ac:dyDescent="0.35">
      <c r="A1470" s="17">
        <v>51913</v>
      </c>
      <c r="B1470" s="17" t="s">
        <v>2548</v>
      </c>
    </row>
    <row r="1471" spans="1:2" x14ac:dyDescent="0.35">
      <c r="A1471" s="17">
        <v>519130</v>
      </c>
      <c r="B1471" s="17" t="s">
        <v>2549</v>
      </c>
    </row>
    <row r="1472" spans="1:2" ht="16.5" x14ac:dyDescent="0.35">
      <c r="A1472" s="17">
        <v>51919</v>
      </c>
      <c r="B1472" s="17" t="s">
        <v>2550</v>
      </c>
    </row>
    <row r="1473" spans="1:2" x14ac:dyDescent="0.35">
      <c r="A1473" s="17">
        <v>519190</v>
      </c>
      <c r="B1473" s="17" t="s">
        <v>1998</v>
      </c>
    </row>
    <row r="1474" spans="1:2" ht="16.5" x14ac:dyDescent="0.35">
      <c r="A1474" s="17">
        <v>52</v>
      </c>
      <c r="B1474" s="17" t="s">
        <v>2551</v>
      </c>
    </row>
    <row r="1475" spans="1:2" ht="16.5" x14ac:dyDescent="0.35">
      <c r="A1475" s="17">
        <v>521</v>
      </c>
      <c r="B1475" s="17" t="s">
        <v>2552</v>
      </c>
    </row>
    <row r="1476" spans="1:2" ht="16.5" x14ac:dyDescent="0.35">
      <c r="A1476" s="17">
        <v>5211</v>
      </c>
      <c r="B1476" s="17" t="s">
        <v>2552</v>
      </c>
    </row>
    <row r="1477" spans="1:2" ht="16.5" x14ac:dyDescent="0.35">
      <c r="A1477" s="17">
        <v>52111</v>
      </c>
      <c r="B1477" s="17" t="s">
        <v>2552</v>
      </c>
    </row>
    <row r="1478" spans="1:2" x14ac:dyDescent="0.35">
      <c r="A1478" s="17">
        <v>521110</v>
      </c>
      <c r="B1478" s="17" t="s">
        <v>1999</v>
      </c>
    </row>
    <row r="1479" spans="1:2" ht="16.5" x14ac:dyDescent="0.35">
      <c r="A1479" s="17">
        <v>522</v>
      </c>
      <c r="B1479" s="17" t="s">
        <v>2553</v>
      </c>
    </row>
    <row r="1480" spans="1:2" x14ac:dyDescent="0.35">
      <c r="A1480" s="17">
        <v>5221</v>
      </c>
      <c r="B1480" s="17" t="s">
        <v>2554</v>
      </c>
    </row>
    <row r="1481" spans="1:2" x14ac:dyDescent="0.35">
      <c r="A1481" s="17">
        <v>52211</v>
      </c>
      <c r="B1481" s="17" t="s">
        <v>2555</v>
      </c>
    </row>
    <row r="1482" spans="1:2" x14ac:dyDescent="0.35">
      <c r="A1482" s="17">
        <v>522110</v>
      </c>
      <c r="B1482" s="17" t="s">
        <v>2555</v>
      </c>
    </row>
    <row r="1483" spans="1:2" x14ac:dyDescent="0.35">
      <c r="A1483" s="17">
        <v>52212</v>
      </c>
      <c r="B1483" s="17" t="s">
        <v>2556</v>
      </c>
    </row>
    <row r="1484" spans="1:2" x14ac:dyDescent="0.35">
      <c r="A1484" s="17">
        <v>522120</v>
      </c>
      <c r="B1484" s="17" t="s">
        <v>2556</v>
      </c>
    </row>
    <row r="1485" spans="1:2" x14ac:dyDescent="0.35">
      <c r="A1485" s="17">
        <v>52213</v>
      </c>
      <c r="B1485" s="17" t="s">
        <v>2557</v>
      </c>
    </row>
    <row r="1486" spans="1:2" x14ac:dyDescent="0.35">
      <c r="A1486" s="17">
        <v>522130</v>
      </c>
      <c r="B1486" s="17" t="s">
        <v>2557</v>
      </c>
    </row>
    <row r="1487" spans="1:2" x14ac:dyDescent="0.35">
      <c r="A1487" s="17">
        <v>52219</v>
      </c>
      <c r="B1487" s="17" t="s">
        <v>2558</v>
      </c>
    </row>
    <row r="1488" spans="1:2" x14ac:dyDescent="0.35">
      <c r="A1488" s="17">
        <v>522190</v>
      </c>
      <c r="B1488" s="17" t="s">
        <v>2558</v>
      </c>
    </row>
    <row r="1489" spans="1:2" x14ac:dyDescent="0.35">
      <c r="A1489" s="17">
        <v>5222</v>
      </c>
      <c r="B1489" s="17" t="s">
        <v>2559</v>
      </c>
    </row>
    <row r="1490" spans="1:2" x14ac:dyDescent="0.35">
      <c r="A1490" s="17">
        <v>52221</v>
      </c>
      <c r="B1490" s="17" t="s">
        <v>2560</v>
      </c>
    </row>
    <row r="1491" spans="1:2" x14ac:dyDescent="0.35">
      <c r="A1491" s="17">
        <v>522210</v>
      </c>
      <c r="B1491" s="17" t="s">
        <v>2560</v>
      </c>
    </row>
    <row r="1492" spans="1:2" x14ac:dyDescent="0.35">
      <c r="A1492" s="17">
        <v>52222</v>
      </c>
      <c r="B1492" s="17" t="s">
        <v>2561</v>
      </c>
    </row>
    <row r="1493" spans="1:2" x14ac:dyDescent="0.35">
      <c r="A1493" s="17">
        <v>522220</v>
      </c>
      <c r="B1493" s="17" t="s">
        <v>2561</v>
      </c>
    </row>
    <row r="1494" spans="1:2" x14ac:dyDescent="0.35">
      <c r="A1494" s="17">
        <v>52229</v>
      </c>
      <c r="B1494" s="17" t="s">
        <v>2562</v>
      </c>
    </row>
    <row r="1495" spans="1:2" x14ac:dyDescent="0.35">
      <c r="A1495" s="17">
        <v>522291</v>
      </c>
      <c r="B1495" s="17" t="s">
        <v>2563</v>
      </c>
    </row>
    <row r="1496" spans="1:2" x14ac:dyDescent="0.35">
      <c r="A1496" s="17">
        <v>522292</v>
      </c>
      <c r="B1496" s="17" t="s">
        <v>2564</v>
      </c>
    </row>
    <row r="1497" spans="1:2" x14ac:dyDescent="0.35">
      <c r="A1497" s="17">
        <v>522293</v>
      </c>
      <c r="B1497" s="17" t="s">
        <v>2565</v>
      </c>
    </row>
    <row r="1498" spans="1:2" x14ac:dyDescent="0.35">
      <c r="A1498" s="17">
        <v>522294</v>
      </c>
      <c r="B1498" s="17" t="s">
        <v>2566</v>
      </c>
    </row>
    <row r="1499" spans="1:2" x14ac:dyDescent="0.35">
      <c r="A1499" s="17">
        <v>522298</v>
      </c>
      <c r="B1499" s="17" t="s">
        <v>2567</v>
      </c>
    </row>
    <row r="1500" spans="1:2" x14ac:dyDescent="0.35">
      <c r="A1500" s="17">
        <v>5223</v>
      </c>
      <c r="B1500" s="17" t="s">
        <v>2568</v>
      </c>
    </row>
    <row r="1501" spans="1:2" x14ac:dyDescent="0.35">
      <c r="A1501" s="17">
        <v>52231</v>
      </c>
      <c r="B1501" s="17" t="s">
        <v>2569</v>
      </c>
    </row>
    <row r="1502" spans="1:2" x14ac:dyDescent="0.35">
      <c r="A1502" s="17">
        <v>522310</v>
      </c>
      <c r="B1502" s="17" t="s">
        <v>2569</v>
      </c>
    </row>
    <row r="1503" spans="1:2" x14ac:dyDescent="0.35">
      <c r="A1503" s="17">
        <v>52232</v>
      </c>
      <c r="B1503" s="17" t="s">
        <v>2570</v>
      </c>
    </row>
    <row r="1504" spans="1:2" x14ac:dyDescent="0.35">
      <c r="A1504" s="17">
        <v>522320</v>
      </c>
      <c r="B1504" s="17" t="s">
        <v>2570</v>
      </c>
    </row>
    <row r="1505" spans="1:2" x14ac:dyDescent="0.35">
      <c r="A1505" s="17">
        <v>52239</v>
      </c>
      <c r="B1505" s="17" t="s">
        <v>2571</v>
      </c>
    </row>
    <row r="1506" spans="1:2" x14ac:dyDescent="0.35">
      <c r="A1506" s="17">
        <v>522390</v>
      </c>
      <c r="B1506" s="17" t="s">
        <v>2571</v>
      </c>
    </row>
    <row r="1507" spans="1:2" ht="16.5" x14ac:dyDescent="0.35">
      <c r="A1507" s="17">
        <v>523</v>
      </c>
      <c r="B1507" s="17" t="s">
        <v>2572</v>
      </c>
    </row>
    <row r="1508" spans="1:2" ht="16.5" x14ac:dyDescent="0.35">
      <c r="A1508" s="17">
        <v>5231</v>
      </c>
      <c r="B1508" s="17" t="s">
        <v>2573</v>
      </c>
    </row>
    <row r="1509" spans="1:2" x14ac:dyDescent="0.35">
      <c r="A1509" s="17">
        <v>52311</v>
      </c>
      <c r="B1509" s="17" t="s">
        <v>2574</v>
      </c>
    </row>
    <row r="1510" spans="1:2" x14ac:dyDescent="0.35">
      <c r="A1510" s="17">
        <v>523110</v>
      </c>
      <c r="B1510" s="17" t="s">
        <v>2574</v>
      </c>
    </row>
    <row r="1511" spans="1:2" x14ac:dyDescent="0.35">
      <c r="A1511" s="17">
        <v>52312</v>
      </c>
      <c r="B1511" s="17" t="s">
        <v>2575</v>
      </c>
    </row>
    <row r="1512" spans="1:2" x14ac:dyDescent="0.35">
      <c r="A1512" s="17">
        <v>523120</v>
      </c>
      <c r="B1512" s="17" t="s">
        <v>2575</v>
      </c>
    </row>
    <row r="1513" spans="1:2" x14ac:dyDescent="0.35">
      <c r="A1513" s="17">
        <v>52313</v>
      </c>
      <c r="B1513" s="17" t="s">
        <v>2576</v>
      </c>
    </row>
    <row r="1514" spans="1:2" x14ac:dyDescent="0.35">
      <c r="A1514" s="17">
        <v>523130</v>
      </c>
      <c r="B1514" s="17" t="s">
        <v>2576</v>
      </c>
    </row>
    <row r="1515" spans="1:2" x14ac:dyDescent="0.35">
      <c r="A1515" s="17">
        <v>52314</v>
      </c>
      <c r="B1515" s="17" t="s">
        <v>2577</v>
      </c>
    </row>
    <row r="1516" spans="1:2" x14ac:dyDescent="0.35">
      <c r="A1516" s="17">
        <v>523140</v>
      </c>
      <c r="B1516" s="17" t="s">
        <v>2577</v>
      </c>
    </row>
    <row r="1517" spans="1:2" ht="16.5" x14ac:dyDescent="0.35">
      <c r="A1517" s="17">
        <v>5232</v>
      </c>
      <c r="B1517" s="17" t="s">
        <v>2578</v>
      </c>
    </row>
    <row r="1518" spans="1:2" ht="16.5" x14ac:dyDescent="0.35">
      <c r="A1518" s="17">
        <v>52321</v>
      </c>
      <c r="B1518" s="17" t="s">
        <v>2578</v>
      </c>
    </row>
    <row r="1519" spans="1:2" x14ac:dyDescent="0.35">
      <c r="A1519" s="17">
        <v>523210</v>
      </c>
      <c r="B1519" s="17" t="s">
        <v>2022</v>
      </c>
    </row>
    <row r="1520" spans="1:2" ht="16.5" x14ac:dyDescent="0.35">
      <c r="A1520" s="17">
        <v>5239</v>
      </c>
      <c r="B1520" s="17" t="s">
        <v>2579</v>
      </c>
    </row>
    <row r="1521" spans="1:2" x14ac:dyDescent="0.35">
      <c r="A1521" s="17">
        <v>52391</v>
      </c>
      <c r="B1521" s="17" t="s">
        <v>2580</v>
      </c>
    </row>
    <row r="1522" spans="1:2" x14ac:dyDescent="0.35">
      <c r="A1522" s="17">
        <v>523910</v>
      </c>
      <c r="B1522" s="17" t="s">
        <v>2580</v>
      </c>
    </row>
    <row r="1523" spans="1:2" x14ac:dyDescent="0.35">
      <c r="A1523" s="17">
        <v>52392</v>
      </c>
      <c r="B1523" s="17" t="s">
        <v>2581</v>
      </c>
    </row>
    <row r="1524" spans="1:2" x14ac:dyDescent="0.35">
      <c r="A1524" s="17">
        <v>523920</v>
      </c>
      <c r="B1524" s="17" t="s">
        <v>2581</v>
      </c>
    </row>
    <row r="1525" spans="1:2" x14ac:dyDescent="0.35">
      <c r="A1525" s="17">
        <v>52393</v>
      </c>
      <c r="B1525" s="17" t="s">
        <v>2582</v>
      </c>
    </row>
    <row r="1526" spans="1:2" x14ac:dyDescent="0.35">
      <c r="A1526" s="17">
        <v>523930</v>
      </c>
      <c r="B1526" s="17" t="s">
        <v>2582</v>
      </c>
    </row>
    <row r="1527" spans="1:2" x14ac:dyDescent="0.35">
      <c r="A1527" s="17">
        <v>52399</v>
      </c>
      <c r="B1527" s="17" t="s">
        <v>2583</v>
      </c>
    </row>
    <row r="1528" spans="1:2" x14ac:dyDescent="0.35">
      <c r="A1528" s="17">
        <v>523991</v>
      </c>
      <c r="B1528" s="17" t="s">
        <v>2584</v>
      </c>
    </row>
    <row r="1529" spans="1:2" x14ac:dyDescent="0.35">
      <c r="A1529" s="17">
        <v>523999</v>
      </c>
      <c r="B1529" s="17" t="s">
        <v>2585</v>
      </c>
    </row>
    <row r="1530" spans="1:2" ht="16.5" x14ac:dyDescent="0.35">
      <c r="A1530" s="17">
        <v>524</v>
      </c>
      <c r="B1530" s="17" t="s">
        <v>2586</v>
      </c>
    </row>
    <row r="1531" spans="1:2" ht="16.5" x14ac:dyDescent="0.35">
      <c r="A1531" s="17">
        <v>5241</v>
      </c>
      <c r="B1531" s="17" t="s">
        <v>2587</v>
      </c>
    </row>
    <row r="1532" spans="1:2" x14ac:dyDescent="0.35">
      <c r="A1532" s="17">
        <v>52411</v>
      </c>
      <c r="B1532" s="17" t="s">
        <v>2588</v>
      </c>
    </row>
    <row r="1533" spans="1:2" x14ac:dyDescent="0.35">
      <c r="A1533" s="17">
        <v>524113</v>
      </c>
      <c r="B1533" s="17" t="s">
        <v>2589</v>
      </c>
    </row>
    <row r="1534" spans="1:2" x14ac:dyDescent="0.35">
      <c r="A1534" s="17">
        <v>524114</v>
      </c>
      <c r="B1534" s="17" t="s">
        <v>2590</v>
      </c>
    </row>
    <row r="1535" spans="1:2" x14ac:dyDescent="0.35">
      <c r="A1535" s="17">
        <v>52412</v>
      </c>
      <c r="B1535" s="17" t="s">
        <v>2591</v>
      </c>
    </row>
    <row r="1536" spans="1:2" x14ac:dyDescent="0.35">
      <c r="A1536" s="17">
        <v>524126</v>
      </c>
      <c r="B1536" s="17" t="s">
        <v>2592</v>
      </c>
    </row>
    <row r="1537" spans="1:2" x14ac:dyDescent="0.35">
      <c r="A1537" s="17">
        <v>524127</v>
      </c>
      <c r="B1537" s="17" t="s">
        <v>2593</v>
      </c>
    </row>
    <row r="1538" spans="1:2" x14ac:dyDescent="0.35">
      <c r="A1538" s="17">
        <v>524128</v>
      </c>
      <c r="B1538" s="17" t="s">
        <v>2594</v>
      </c>
    </row>
    <row r="1539" spans="1:2" x14ac:dyDescent="0.35">
      <c r="A1539" s="17">
        <v>52413</v>
      </c>
      <c r="B1539" s="17" t="s">
        <v>2595</v>
      </c>
    </row>
    <row r="1540" spans="1:2" x14ac:dyDescent="0.35">
      <c r="A1540" s="17">
        <v>524130</v>
      </c>
      <c r="B1540" s="17" t="s">
        <v>2595</v>
      </c>
    </row>
    <row r="1541" spans="1:2" ht="16.5" x14ac:dyDescent="0.35">
      <c r="A1541" s="17">
        <v>5242</v>
      </c>
      <c r="B1541" s="17" t="s">
        <v>2596</v>
      </c>
    </row>
    <row r="1542" spans="1:2" x14ac:dyDescent="0.35">
      <c r="A1542" s="17">
        <v>52421</v>
      </c>
      <c r="B1542" s="17" t="s">
        <v>2597</v>
      </c>
    </row>
    <row r="1543" spans="1:2" x14ac:dyDescent="0.35">
      <c r="A1543" s="17">
        <v>524210</v>
      </c>
      <c r="B1543" s="17" t="s">
        <v>2597</v>
      </c>
    </row>
    <row r="1544" spans="1:2" x14ac:dyDescent="0.35">
      <c r="A1544" s="17">
        <v>52429</v>
      </c>
      <c r="B1544" s="17" t="s">
        <v>2598</v>
      </c>
    </row>
    <row r="1545" spans="1:2" x14ac:dyDescent="0.35">
      <c r="A1545" s="17">
        <v>524291</v>
      </c>
      <c r="B1545" s="17" t="s">
        <v>2599</v>
      </c>
    </row>
    <row r="1546" spans="1:2" x14ac:dyDescent="0.35">
      <c r="A1546" s="17">
        <v>524292</v>
      </c>
      <c r="B1546" s="17" t="s">
        <v>2600</v>
      </c>
    </row>
    <row r="1547" spans="1:2" x14ac:dyDescent="0.35">
      <c r="A1547" s="17">
        <v>524298</v>
      </c>
      <c r="B1547" s="17" t="s">
        <v>2601</v>
      </c>
    </row>
    <row r="1548" spans="1:2" x14ac:dyDescent="0.35">
      <c r="A1548" s="17">
        <v>525</v>
      </c>
      <c r="B1548" s="17" t="s">
        <v>2602</v>
      </c>
    </row>
    <row r="1549" spans="1:2" x14ac:dyDescent="0.35">
      <c r="A1549" s="17">
        <v>5251</v>
      </c>
      <c r="B1549" s="17" t="s">
        <v>2603</v>
      </c>
    </row>
    <row r="1550" spans="1:2" x14ac:dyDescent="0.35">
      <c r="A1550" s="17">
        <v>52511</v>
      </c>
      <c r="B1550" s="17" t="s">
        <v>2604</v>
      </c>
    </row>
    <row r="1551" spans="1:2" x14ac:dyDescent="0.35">
      <c r="A1551" s="17">
        <v>525110</v>
      </c>
      <c r="B1551" s="17" t="s">
        <v>2604</v>
      </c>
    </row>
    <row r="1552" spans="1:2" x14ac:dyDescent="0.35">
      <c r="A1552" s="17">
        <v>52512</v>
      </c>
      <c r="B1552" s="17" t="s">
        <v>2605</v>
      </c>
    </row>
    <row r="1553" spans="1:2" x14ac:dyDescent="0.35">
      <c r="A1553" s="17">
        <v>525120</v>
      </c>
      <c r="B1553" s="17" t="s">
        <v>2605</v>
      </c>
    </row>
    <row r="1554" spans="1:2" x14ac:dyDescent="0.35">
      <c r="A1554" s="17">
        <v>52519</v>
      </c>
      <c r="B1554" s="17" t="s">
        <v>2606</v>
      </c>
    </row>
    <row r="1555" spans="1:2" x14ac:dyDescent="0.35">
      <c r="A1555" s="17">
        <v>525190</v>
      </c>
      <c r="B1555" s="17" t="s">
        <v>2606</v>
      </c>
    </row>
    <row r="1556" spans="1:2" x14ac:dyDescent="0.35">
      <c r="A1556" s="17">
        <v>5259</v>
      </c>
      <c r="B1556" s="17" t="s">
        <v>2607</v>
      </c>
    </row>
    <row r="1557" spans="1:2" x14ac:dyDescent="0.35">
      <c r="A1557" s="17">
        <v>52591</v>
      </c>
      <c r="B1557" s="17" t="s">
        <v>2608</v>
      </c>
    </row>
    <row r="1558" spans="1:2" x14ac:dyDescent="0.35">
      <c r="A1558" s="17">
        <v>525910</v>
      </c>
      <c r="B1558" s="17" t="s">
        <v>2608</v>
      </c>
    </row>
    <row r="1559" spans="1:2" x14ac:dyDescent="0.35">
      <c r="A1559" s="17">
        <v>52592</v>
      </c>
      <c r="B1559" s="17" t="s">
        <v>2609</v>
      </c>
    </row>
    <row r="1560" spans="1:2" x14ac:dyDescent="0.35">
      <c r="A1560" s="17">
        <v>525920</v>
      </c>
      <c r="B1560" s="17" t="s">
        <v>2609</v>
      </c>
    </row>
    <row r="1561" spans="1:2" x14ac:dyDescent="0.35">
      <c r="A1561" s="17">
        <v>52599</v>
      </c>
      <c r="B1561" s="17" t="s">
        <v>2610</v>
      </c>
    </row>
    <row r="1562" spans="1:2" x14ac:dyDescent="0.35">
      <c r="A1562" s="17">
        <v>525990</v>
      </c>
      <c r="B1562" s="17" t="s">
        <v>2610</v>
      </c>
    </row>
    <row r="1563" spans="1:2" ht="16.5" x14ac:dyDescent="0.35">
      <c r="A1563" s="17">
        <v>53</v>
      </c>
      <c r="B1563" s="17" t="s">
        <v>2611</v>
      </c>
    </row>
    <row r="1564" spans="1:2" ht="16.5" x14ac:dyDescent="0.35">
      <c r="A1564" s="17">
        <v>531</v>
      </c>
      <c r="B1564" s="17" t="s">
        <v>2612</v>
      </c>
    </row>
    <row r="1565" spans="1:2" ht="16.5" x14ac:dyDescent="0.35">
      <c r="A1565" s="17">
        <v>5311</v>
      </c>
      <c r="B1565" s="17" t="s">
        <v>2613</v>
      </c>
    </row>
    <row r="1566" spans="1:2" x14ac:dyDescent="0.35">
      <c r="A1566" s="17">
        <v>53111</v>
      </c>
      <c r="B1566" s="17" t="s">
        <v>2614</v>
      </c>
    </row>
    <row r="1567" spans="1:2" x14ac:dyDescent="0.35">
      <c r="A1567" s="17">
        <v>531110</v>
      </c>
      <c r="B1567" s="17" t="s">
        <v>2614</v>
      </c>
    </row>
    <row r="1568" spans="1:2" x14ac:dyDescent="0.35">
      <c r="A1568" s="17">
        <v>53112</v>
      </c>
      <c r="B1568" s="17" t="s">
        <v>2615</v>
      </c>
    </row>
    <row r="1569" spans="1:2" x14ac:dyDescent="0.35">
      <c r="A1569" s="17">
        <v>531120</v>
      </c>
      <c r="B1569" s="17" t="s">
        <v>2615</v>
      </c>
    </row>
    <row r="1570" spans="1:2" x14ac:dyDescent="0.35">
      <c r="A1570" s="17">
        <v>53113</v>
      </c>
      <c r="B1570" s="17" t="s">
        <v>2616</v>
      </c>
    </row>
    <row r="1571" spans="1:2" x14ac:dyDescent="0.35">
      <c r="A1571" s="17">
        <v>531130</v>
      </c>
      <c r="B1571" s="17" t="s">
        <v>2616</v>
      </c>
    </row>
    <row r="1572" spans="1:2" x14ac:dyDescent="0.35">
      <c r="A1572" s="17">
        <v>53119</v>
      </c>
      <c r="B1572" s="17" t="s">
        <v>2617</v>
      </c>
    </row>
    <row r="1573" spans="1:2" x14ac:dyDescent="0.35">
      <c r="A1573" s="17">
        <v>531190</v>
      </c>
      <c r="B1573" s="17" t="s">
        <v>2617</v>
      </c>
    </row>
    <row r="1574" spans="1:2" ht="16.5" x14ac:dyDescent="0.35">
      <c r="A1574" s="17">
        <v>5312</v>
      </c>
      <c r="B1574" s="17" t="s">
        <v>2618</v>
      </c>
    </row>
    <row r="1575" spans="1:2" ht="16.5" x14ac:dyDescent="0.35">
      <c r="A1575" s="17">
        <v>53121</v>
      </c>
      <c r="B1575" s="17" t="s">
        <v>2618</v>
      </c>
    </row>
    <row r="1576" spans="1:2" x14ac:dyDescent="0.35">
      <c r="A1576" s="17">
        <v>531210</v>
      </c>
      <c r="B1576" s="17" t="s">
        <v>2050</v>
      </c>
    </row>
    <row r="1577" spans="1:2" ht="16.5" x14ac:dyDescent="0.35">
      <c r="A1577" s="17">
        <v>5313</v>
      </c>
      <c r="B1577" s="17" t="s">
        <v>2619</v>
      </c>
    </row>
    <row r="1578" spans="1:2" x14ac:dyDescent="0.35">
      <c r="A1578" s="17">
        <v>53131</v>
      </c>
      <c r="B1578" s="17" t="s">
        <v>2620</v>
      </c>
    </row>
    <row r="1579" spans="1:2" x14ac:dyDescent="0.35">
      <c r="A1579" s="17">
        <v>531311</v>
      </c>
      <c r="B1579" s="17" t="s">
        <v>2621</v>
      </c>
    </row>
    <row r="1580" spans="1:2" x14ac:dyDescent="0.35">
      <c r="A1580" s="17">
        <v>531312</v>
      </c>
      <c r="B1580" s="17" t="s">
        <v>2622</v>
      </c>
    </row>
    <row r="1581" spans="1:2" x14ac:dyDescent="0.35">
      <c r="A1581" s="17">
        <v>53132</v>
      </c>
      <c r="B1581" s="17" t="s">
        <v>2623</v>
      </c>
    </row>
    <row r="1582" spans="1:2" x14ac:dyDescent="0.35">
      <c r="A1582" s="17">
        <v>531320</v>
      </c>
      <c r="B1582" s="17" t="s">
        <v>2623</v>
      </c>
    </row>
    <row r="1583" spans="1:2" x14ac:dyDescent="0.35">
      <c r="A1583" s="17">
        <v>53139</v>
      </c>
      <c r="B1583" s="17" t="s">
        <v>2624</v>
      </c>
    </row>
    <row r="1584" spans="1:2" x14ac:dyDescent="0.35">
      <c r="A1584" s="17">
        <v>531390</v>
      </c>
      <c r="B1584" s="17" t="s">
        <v>2624</v>
      </c>
    </row>
    <row r="1585" spans="1:2" ht="16.5" x14ac:dyDescent="0.35">
      <c r="A1585" s="17">
        <v>532</v>
      </c>
      <c r="B1585" s="17" t="s">
        <v>2625</v>
      </c>
    </row>
    <row r="1586" spans="1:2" ht="16.5" x14ac:dyDescent="0.35">
      <c r="A1586" s="17">
        <v>5321</v>
      </c>
      <c r="B1586" s="17" t="s">
        <v>2626</v>
      </c>
    </row>
    <row r="1587" spans="1:2" ht="16.5" x14ac:dyDescent="0.35">
      <c r="A1587" s="17">
        <v>53211</v>
      </c>
      <c r="B1587" s="17" t="s">
        <v>2627</v>
      </c>
    </row>
    <row r="1588" spans="1:2" x14ac:dyDescent="0.35">
      <c r="A1588" s="17">
        <v>532111</v>
      </c>
      <c r="B1588" s="17" t="s">
        <v>2628</v>
      </c>
    </row>
    <row r="1589" spans="1:2" x14ac:dyDescent="0.35">
      <c r="A1589" s="17">
        <v>532112</v>
      </c>
      <c r="B1589" s="17" t="s">
        <v>2629</v>
      </c>
    </row>
    <row r="1590" spans="1:2" ht="16.5" x14ac:dyDescent="0.35">
      <c r="A1590" s="17">
        <v>53212</v>
      </c>
      <c r="B1590" s="17" t="s">
        <v>2630</v>
      </c>
    </row>
    <row r="1591" spans="1:2" x14ac:dyDescent="0.35">
      <c r="A1591" s="17">
        <v>532120</v>
      </c>
      <c r="B1591" s="17" t="s">
        <v>2631</v>
      </c>
    </row>
    <row r="1592" spans="1:2" ht="16.5" x14ac:dyDescent="0.35">
      <c r="A1592" s="17">
        <v>5322</v>
      </c>
      <c r="B1592" s="17" t="s">
        <v>2632</v>
      </c>
    </row>
    <row r="1593" spans="1:2" ht="16.5" x14ac:dyDescent="0.35">
      <c r="A1593" s="17">
        <v>53221</v>
      </c>
      <c r="B1593" s="17" t="s">
        <v>2633</v>
      </c>
    </row>
    <row r="1594" spans="1:2" x14ac:dyDescent="0.35">
      <c r="A1594" s="17">
        <v>532210</v>
      </c>
      <c r="B1594" s="17" t="s">
        <v>2058</v>
      </c>
    </row>
    <row r="1595" spans="1:2" ht="16.5" x14ac:dyDescent="0.35">
      <c r="A1595" s="17">
        <v>53228</v>
      </c>
      <c r="B1595" s="245" t="s">
        <v>2634</v>
      </c>
    </row>
    <row r="1596" spans="1:2" x14ac:dyDescent="0.35">
      <c r="A1596" s="17">
        <v>532281</v>
      </c>
      <c r="B1596" s="245" t="s">
        <v>2059</v>
      </c>
    </row>
    <row r="1597" spans="1:2" x14ac:dyDescent="0.35">
      <c r="A1597" s="17">
        <v>532282</v>
      </c>
      <c r="B1597" s="245" t="s">
        <v>2060</v>
      </c>
    </row>
    <row r="1598" spans="1:2" x14ac:dyDescent="0.35">
      <c r="A1598" s="17">
        <v>532283</v>
      </c>
      <c r="B1598" s="245" t="s">
        <v>2635</v>
      </c>
    </row>
    <row r="1599" spans="1:2" x14ac:dyDescent="0.35">
      <c r="A1599" s="17">
        <v>532284</v>
      </c>
      <c r="B1599" s="245" t="s">
        <v>2636</v>
      </c>
    </row>
    <row r="1600" spans="1:2" x14ac:dyDescent="0.35">
      <c r="A1600" s="17">
        <v>532289</v>
      </c>
      <c r="B1600" s="245" t="s">
        <v>2637</v>
      </c>
    </row>
    <row r="1601" spans="1:2" ht="16.5" x14ac:dyDescent="0.35">
      <c r="A1601" s="17">
        <v>5323</v>
      </c>
      <c r="B1601" s="17" t="s">
        <v>2638</v>
      </c>
    </row>
    <row r="1602" spans="1:2" ht="16.5" x14ac:dyDescent="0.35">
      <c r="A1602" s="17">
        <v>53231</v>
      </c>
      <c r="B1602" s="17" t="s">
        <v>2638</v>
      </c>
    </row>
    <row r="1603" spans="1:2" x14ac:dyDescent="0.35">
      <c r="A1603" s="17">
        <v>532310</v>
      </c>
      <c r="B1603" s="17" t="s">
        <v>2064</v>
      </c>
    </row>
    <row r="1604" spans="1:2" ht="16.5" x14ac:dyDescent="0.35">
      <c r="A1604" s="17">
        <v>5324</v>
      </c>
      <c r="B1604" s="17" t="s">
        <v>2639</v>
      </c>
    </row>
    <row r="1605" spans="1:2" ht="16.5" x14ac:dyDescent="0.35">
      <c r="A1605" s="17">
        <v>53241</v>
      </c>
      <c r="B1605" s="17" t="s">
        <v>2640</v>
      </c>
    </row>
    <row r="1606" spans="1:2" x14ac:dyDescent="0.35">
      <c r="A1606" s="17">
        <v>532411</v>
      </c>
      <c r="B1606" s="17" t="s">
        <v>2641</v>
      </c>
    </row>
    <row r="1607" spans="1:2" x14ac:dyDescent="0.35">
      <c r="A1607" s="17">
        <v>532412</v>
      </c>
      <c r="B1607" s="17" t="s">
        <v>2642</v>
      </c>
    </row>
    <row r="1608" spans="1:2" ht="16.5" x14ac:dyDescent="0.35">
      <c r="A1608" s="17">
        <v>53242</v>
      </c>
      <c r="B1608" s="17" t="s">
        <v>2643</v>
      </c>
    </row>
    <row r="1609" spans="1:2" x14ac:dyDescent="0.35">
      <c r="A1609" s="17">
        <v>532420</v>
      </c>
      <c r="B1609" s="17" t="s">
        <v>2067</v>
      </c>
    </row>
    <row r="1610" spans="1:2" ht="16.5" x14ac:dyDescent="0.35">
      <c r="A1610" s="17">
        <v>53249</v>
      </c>
      <c r="B1610" s="17" t="s">
        <v>2644</v>
      </c>
    </row>
    <row r="1611" spans="1:2" x14ac:dyDescent="0.35">
      <c r="A1611" s="17">
        <v>532490</v>
      </c>
      <c r="B1611" s="17" t="s">
        <v>2645</v>
      </c>
    </row>
    <row r="1612" spans="1:2" ht="16.5" x14ac:dyDescent="0.35">
      <c r="A1612" s="17">
        <v>533</v>
      </c>
      <c r="B1612" s="17" t="s">
        <v>2646</v>
      </c>
    </row>
    <row r="1613" spans="1:2" ht="16.5" x14ac:dyDescent="0.35">
      <c r="A1613" s="17">
        <v>5331</v>
      </c>
      <c r="B1613" s="17" t="s">
        <v>2646</v>
      </c>
    </row>
    <row r="1614" spans="1:2" ht="16.5" x14ac:dyDescent="0.35">
      <c r="A1614" s="17">
        <v>53311</v>
      </c>
      <c r="B1614" s="17" t="s">
        <v>2646</v>
      </c>
    </row>
    <row r="1615" spans="1:2" x14ac:dyDescent="0.35">
      <c r="A1615" s="17">
        <v>533110</v>
      </c>
      <c r="B1615" s="17" t="s">
        <v>2069</v>
      </c>
    </row>
    <row r="1616" spans="1:2" ht="16.5" x14ac:dyDescent="0.35">
      <c r="A1616" s="17">
        <v>54</v>
      </c>
      <c r="B1616" s="17" t="s">
        <v>2647</v>
      </c>
    </row>
    <row r="1617" spans="1:2" ht="16.5" x14ac:dyDescent="0.35">
      <c r="A1617" s="17">
        <v>541</v>
      </c>
      <c r="B1617" s="17" t="s">
        <v>2648</v>
      </c>
    </row>
    <row r="1618" spans="1:2" ht="16.5" x14ac:dyDescent="0.35">
      <c r="A1618" s="17">
        <v>5411</v>
      </c>
      <c r="B1618" s="17" t="s">
        <v>2649</v>
      </c>
    </row>
    <row r="1619" spans="1:2" ht="16.5" x14ac:dyDescent="0.35">
      <c r="A1619" s="17">
        <v>54111</v>
      </c>
      <c r="B1619" s="17" t="s">
        <v>2650</v>
      </c>
    </row>
    <row r="1620" spans="1:2" x14ac:dyDescent="0.35">
      <c r="A1620" s="17">
        <v>541110</v>
      </c>
      <c r="B1620" s="17" t="s">
        <v>2070</v>
      </c>
    </row>
    <row r="1621" spans="1:2" ht="16.5" x14ac:dyDescent="0.35">
      <c r="A1621" s="17">
        <v>54112</v>
      </c>
      <c r="B1621" s="17" t="s">
        <v>2651</v>
      </c>
    </row>
    <row r="1622" spans="1:2" x14ac:dyDescent="0.35">
      <c r="A1622" s="17">
        <v>541120</v>
      </c>
      <c r="B1622" s="17" t="s">
        <v>2071</v>
      </c>
    </row>
    <row r="1623" spans="1:2" ht="16.5" x14ac:dyDescent="0.35">
      <c r="A1623" s="17">
        <v>54119</v>
      </c>
      <c r="B1623" s="17" t="s">
        <v>2652</v>
      </c>
    </row>
    <row r="1624" spans="1:2" x14ac:dyDescent="0.35">
      <c r="A1624" s="17">
        <v>541191</v>
      </c>
      <c r="B1624" s="17" t="s">
        <v>2653</v>
      </c>
    </row>
    <row r="1625" spans="1:2" x14ac:dyDescent="0.35">
      <c r="A1625" s="17">
        <v>541199</v>
      </c>
      <c r="B1625" s="17" t="s">
        <v>2654</v>
      </c>
    </row>
    <row r="1626" spans="1:2" ht="16.5" x14ac:dyDescent="0.35">
      <c r="A1626" s="17">
        <v>5412</v>
      </c>
      <c r="B1626" s="17" t="s">
        <v>2655</v>
      </c>
    </row>
    <row r="1627" spans="1:2" ht="16.5" x14ac:dyDescent="0.35">
      <c r="A1627" s="17">
        <v>54121</v>
      </c>
      <c r="B1627" s="17" t="s">
        <v>2655</v>
      </c>
    </row>
    <row r="1628" spans="1:2" x14ac:dyDescent="0.35">
      <c r="A1628" s="17">
        <v>541211</v>
      </c>
      <c r="B1628" s="17" t="s">
        <v>2656</v>
      </c>
    </row>
    <row r="1629" spans="1:2" x14ac:dyDescent="0.35">
      <c r="A1629" s="17">
        <v>541213</v>
      </c>
      <c r="B1629" s="17" t="s">
        <v>2657</v>
      </c>
    </row>
    <row r="1630" spans="1:2" x14ac:dyDescent="0.35">
      <c r="A1630" s="17">
        <v>541214</v>
      </c>
      <c r="B1630" s="17" t="s">
        <v>2658</v>
      </c>
    </row>
    <row r="1631" spans="1:2" x14ac:dyDescent="0.35">
      <c r="A1631" s="17">
        <v>541219</v>
      </c>
      <c r="B1631" s="17" t="s">
        <v>2659</v>
      </c>
    </row>
    <row r="1632" spans="1:2" ht="16.5" x14ac:dyDescent="0.35">
      <c r="A1632" s="17">
        <v>5413</v>
      </c>
      <c r="B1632" s="17" t="s">
        <v>2660</v>
      </c>
    </row>
    <row r="1633" spans="1:2" ht="16.5" x14ac:dyDescent="0.35">
      <c r="A1633" s="17">
        <v>54131</v>
      </c>
      <c r="B1633" s="17" t="s">
        <v>2661</v>
      </c>
    </row>
    <row r="1634" spans="1:2" x14ac:dyDescent="0.35">
      <c r="A1634" s="17">
        <v>541310</v>
      </c>
      <c r="B1634" s="17" t="s">
        <v>2078</v>
      </c>
    </row>
    <row r="1635" spans="1:2" ht="16.5" x14ac:dyDescent="0.35">
      <c r="A1635" s="17">
        <v>54132</v>
      </c>
      <c r="B1635" s="17" t="s">
        <v>2662</v>
      </c>
    </row>
    <row r="1636" spans="1:2" x14ac:dyDescent="0.35">
      <c r="A1636" s="17">
        <v>541320</v>
      </c>
      <c r="B1636" s="17" t="s">
        <v>2079</v>
      </c>
    </row>
    <row r="1637" spans="1:2" ht="16.5" x14ac:dyDescent="0.35">
      <c r="A1637" s="17">
        <v>54133</v>
      </c>
      <c r="B1637" s="17" t="s">
        <v>2663</v>
      </c>
    </row>
    <row r="1638" spans="1:2" x14ac:dyDescent="0.35">
      <c r="A1638" s="17">
        <v>541330</v>
      </c>
      <c r="B1638" s="17" t="s">
        <v>2080</v>
      </c>
    </row>
    <row r="1639" spans="1:2" ht="16.5" x14ac:dyDescent="0.35">
      <c r="A1639" s="17">
        <v>54134</v>
      </c>
      <c r="B1639" s="17" t="s">
        <v>2664</v>
      </c>
    </row>
    <row r="1640" spans="1:2" x14ac:dyDescent="0.35">
      <c r="A1640" s="17">
        <v>541340</v>
      </c>
      <c r="B1640" s="17" t="s">
        <v>2081</v>
      </c>
    </row>
    <row r="1641" spans="1:2" ht="16.5" x14ac:dyDescent="0.35">
      <c r="A1641" s="17">
        <v>54135</v>
      </c>
      <c r="B1641" s="17" t="s">
        <v>2665</v>
      </c>
    </row>
    <row r="1642" spans="1:2" x14ac:dyDescent="0.35">
      <c r="A1642" s="17">
        <v>541350</v>
      </c>
      <c r="B1642" s="17" t="s">
        <v>2082</v>
      </c>
    </row>
    <row r="1643" spans="1:2" ht="16.5" x14ac:dyDescent="0.35">
      <c r="A1643" s="17">
        <v>54136</v>
      </c>
      <c r="B1643" s="17" t="s">
        <v>2666</v>
      </c>
    </row>
    <row r="1644" spans="1:2" x14ac:dyDescent="0.35">
      <c r="A1644" s="17">
        <v>541360</v>
      </c>
      <c r="B1644" s="17" t="s">
        <v>2083</v>
      </c>
    </row>
    <row r="1645" spans="1:2" ht="16.5" x14ac:dyDescent="0.35">
      <c r="A1645" s="17">
        <v>54137</v>
      </c>
      <c r="B1645" s="17" t="s">
        <v>2667</v>
      </c>
    </row>
    <row r="1646" spans="1:2" x14ac:dyDescent="0.35">
      <c r="A1646" s="17">
        <v>541370</v>
      </c>
      <c r="B1646" s="17" t="s">
        <v>2084</v>
      </c>
    </row>
    <row r="1647" spans="1:2" ht="16.5" x14ac:dyDescent="0.35">
      <c r="A1647" s="17">
        <v>54138</v>
      </c>
      <c r="B1647" s="17" t="s">
        <v>2668</v>
      </c>
    </row>
    <row r="1648" spans="1:2" x14ac:dyDescent="0.35">
      <c r="A1648" s="17">
        <v>541380</v>
      </c>
      <c r="B1648" s="17" t="s">
        <v>2085</v>
      </c>
    </row>
    <row r="1649" spans="1:2" ht="16.5" x14ac:dyDescent="0.35">
      <c r="A1649" s="17">
        <v>5414</v>
      </c>
      <c r="B1649" s="17" t="s">
        <v>2669</v>
      </c>
    </row>
    <row r="1650" spans="1:2" ht="16.5" x14ac:dyDescent="0.35">
      <c r="A1650" s="17">
        <v>54141</v>
      </c>
      <c r="B1650" s="17" t="s">
        <v>2670</v>
      </c>
    </row>
    <row r="1651" spans="1:2" x14ac:dyDescent="0.35">
      <c r="A1651" s="17">
        <v>541410</v>
      </c>
      <c r="B1651" s="17" t="s">
        <v>2087</v>
      </c>
    </row>
    <row r="1652" spans="1:2" ht="16.5" x14ac:dyDescent="0.35">
      <c r="A1652" s="17">
        <v>54142</v>
      </c>
      <c r="B1652" s="17" t="s">
        <v>2671</v>
      </c>
    </row>
    <row r="1653" spans="1:2" x14ac:dyDescent="0.35">
      <c r="A1653" s="17">
        <v>541420</v>
      </c>
      <c r="B1653" s="17" t="s">
        <v>2088</v>
      </c>
    </row>
    <row r="1654" spans="1:2" ht="16.5" x14ac:dyDescent="0.35">
      <c r="A1654" s="17">
        <v>54143</v>
      </c>
      <c r="B1654" s="17" t="s">
        <v>2672</v>
      </c>
    </row>
    <row r="1655" spans="1:2" x14ac:dyDescent="0.35">
      <c r="A1655" s="17">
        <v>541430</v>
      </c>
      <c r="B1655" s="17" t="s">
        <v>2089</v>
      </c>
    </row>
    <row r="1656" spans="1:2" ht="16.5" x14ac:dyDescent="0.35">
      <c r="A1656" s="17">
        <v>54149</v>
      </c>
      <c r="B1656" s="17" t="s">
        <v>2673</v>
      </c>
    </row>
    <row r="1657" spans="1:2" x14ac:dyDescent="0.35">
      <c r="A1657" s="17">
        <v>541490</v>
      </c>
      <c r="B1657" s="17" t="s">
        <v>2090</v>
      </c>
    </row>
    <row r="1658" spans="1:2" ht="16.5" x14ac:dyDescent="0.35">
      <c r="A1658" s="17">
        <v>5415</v>
      </c>
      <c r="B1658" s="17" t="s">
        <v>2674</v>
      </c>
    </row>
    <row r="1659" spans="1:2" ht="16.5" x14ac:dyDescent="0.35">
      <c r="A1659" s="17">
        <v>54151</v>
      </c>
      <c r="B1659" s="17" t="s">
        <v>2674</v>
      </c>
    </row>
    <row r="1660" spans="1:2" x14ac:dyDescent="0.35">
      <c r="A1660" s="17">
        <v>541511</v>
      </c>
      <c r="B1660" s="17" t="s">
        <v>2675</v>
      </c>
    </row>
    <row r="1661" spans="1:2" x14ac:dyDescent="0.35">
      <c r="A1661" s="17">
        <v>541512</v>
      </c>
      <c r="B1661" s="17" t="s">
        <v>2676</v>
      </c>
    </row>
    <row r="1662" spans="1:2" x14ac:dyDescent="0.35">
      <c r="A1662" s="17">
        <v>541513</v>
      </c>
      <c r="B1662" s="17" t="s">
        <v>2677</v>
      </c>
    </row>
    <row r="1663" spans="1:2" x14ac:dyDescent="0.35">
      <c r="A1663" s="17">
        <v>541519</v>
      </c>
      <c r="B1663" s="17" t="s">
        <v>2094</v>
      </c>
    </row>
    <row r="1664" spans="1:2" ht="16.5" x14ac:dyDescent="0.35">
      <c r="A1664" s="17">
        <v>5416</v>
      </c>
      <c r="B1664" s="17" t="s">
        <v>2678</v>
      </c>
    </row>
    <row r="1665" spans="1:2" ht="16.5" x14ac:dyDescent="0.35">
      <c r="A1665" s="17">
        <v>54161</v>
      </c>
      <c r="B1665" s="17" t="s">
        <v>2679</v>
      </c>
    </row>
    <row r="1666" spans="1:2" x14ac:dyDescent="0.35">
      <c r="A1666" s="17">
        <v>541611</v>
      </c>
      <c r="B1666" s="17" t="s">
        <v>2680</v>
      </c>
    </row>
    <row r="1667" spans="1:2" x14ac:dyDescent="0.35">
      <c r="A1667" s="17">
        <v>541612</v>
      </c>
      <c r="B1667" s="17" t="s">
        <v>2681</v>
      </c>
    </row>
    <row r="1668" spans="1:2" x14ac:dyDescent="0.35">
      <c r="A1668" s="17">
        <v>541613</v>
      </c>
      <c r="B1668" s="17" t="s">
        <v>2682</v>
      </c>
    </row>
    <row r="1669" spans="1:2" x14ac:dyDescent="0.35">
      <c r="A1669" s="17">
        <v>541614</v>
      </c>
      <c r="B1669" s="17" t="s">
        <v>2683</v>
      </c>
    </row>
    <row r="1670" spans="1:2" x14ac:dyDescent="0.35">
      <c r="A1670" s="17">
        <v>541618</v>
      </c>
      <c r="B1670" s="17" t="s">
        <v>2684</v>
      </c>
    </row>
    <row r="1671" spans="1:2" ht="16.5" x14ac:dyDescent="0.35">
      <c r="A1671" s="17">
        <v>54162</v>
      </c>
      <c r="B1671" s="17" t="s">
        <v>2685</v>
      </c>
    </row>
    <row r="1672" spans="1:2" x14ac:dyDescent="0.35">
      <c r="A1672" s="17">
        <v>541620</v>
      </c>
      <c r="B1672" s="17" t="s">
        <v>2100</v>
      </c>
    </row>
    <row r="1673" spans="1:2" ht="16.5" x14ac:dyDescent="0.35">
      <c r="A1673" s="17">
        <v>54169</v>
      </c>
      <c r="B1673" s="17" t="s">
        <v>2686</v>
      </c>
    </row>
    <row r="1674" spans="1:2" x14ac:dyDescent="0.35">
      <c r="A1674" s="17">
        <v>541690</v>
      </c>
      <c r="B1674" s="17" t="s">
        <v>2101</v>
      </c>
    </row>
    <row r="1675" spans="1:2" ht="16.5" x14ac:dyDescent="0.35">
      <c r="A1675" s="17">
        <v>5417</v>
      </c>
      <c r="B1675" s="17" t="s">
        <v>2687</v>
      </c>
    </row>
    <row r="1676" spans="1:2" ht="16.5" x14ac:dyDescent="0.35">
      <c r="A1676" s="17">
        <v>54171</v>
      </c>
      <c r="B1676" s="17" t="s">
        <v>2688</v>
      </c>
    </row>
    <row r="1677" spans="1:2" x14ac:dyDescent="0.35">
      <c r="A1677" s="17">
        <v>541713</v>
      </c>
      <c r="B1677" s="245" t="s">
        <v>2689</v>
      </c>
    </row>
    <row r="1678" spans="1:2" x14ac:dyDescent="0.35">
      <c r="A1678" s="17">
        <v>541714</v>
      </c>
      <c r="B1678" s="245" t="s">
        <v>2103</v>
      </c>
    </row>
    <row r="1679" spans="1:2" x14ac:dyDescent="0.35">
      <c r="A1679" s="17">
        <v>541715</v>
      </c>
      <c r="B1679" s="245" t="s">
        <v>2690</v>
      </c>
    </row>
    <row r="1680" spans="1:2" ht="16.5" x14ac:dyDescent="0.35">
      <c r="A1680" s="17">
        <v>54172</v>
      </c>
      <c r="B1680" s="17" t="s">
        <v>2691</v>
      </c>
    </row>
    <row r="1681" spans="1:2" x14ac:dyDescent="0.35">
      <c r="A1681" s="17">
        <v>541720</v>
      </c>
      <c r="B1681" s="17" t="s">
        <v>2692</v>
      </c>
    </row>
    <row r="1682" spans="1:2" ht="16.5" x14ac:dyDescent="0.35">
      <c r="A1682" s="17">
        <v>5418</v>
      </c>
      <c r="B1682" s="17" t="s">
        <v>2693</v>
      </c>
    </row>
    <row r="1683" spans="1:2" ht="16.5" x14ac:dyDescent="0.35">
      <c r="A1683" s="17">
        <v>54181</v>
      </c>
      <c r="B1683" s="17" t="s">
        <v>2694</v>
      </c>
    </row>
    <row r="1684" spans="1:2" x14ac:dyDescent="0.35">
      <c r="A1684" s="17">
        <v>541810</v>
      </c>
      <c r="B1684" s="17" t="s">
        <v>2106</v>
      </c>
    </row>
    <row r="1685" spans="1:2" ht="16.5" x14ac:dyDescent="0.35">
      <c r="A1685" s="17">
        <v>54182</v>
      </c>
      <c r="B1685" s="17" t="s">
        <v>2695</v>
      </c>
    </row>
    <row r="1686" spans="1:2" x14ac:dyDescent="0.35">
      <c r="A1686" s="17">
        <v>541820</v>
      </c>
      <c r="B1686" s="17" t="s">
        <v>2107</v>
      </c>
    </row>
    <row r="1687" spans="1:2" ht="16.5" x14ac:dyDescent="0.35">
      <c r="A1687" s="17">
        <v>54183</v>
      </c>
      <c r="B1687" s="17" t="s">
        <v>2696</v>
      </c>
    </row>
    <row r="1688" spans="1:2" x14ac:dyDescent="0.35">
      <c r="A1688" s="17">
        <v>541830</v>
      </c>
      <c r="B1688" s="17" t="s">
        <v>2108</v>
      </c>
    </row>
    <row r="1689" spans="1:2" ht="16.5" x14ac:dyDescent="0.35">
      <c r="A1689" s="17">
        <v>54184</v>
      </c>
      <c r="B1689" s="17" t="s">
        <v>2697</v>
      </c>
    </row>
    <row r="1690" spans="1:2" x14ac:dyDescent="0.35">
      <c r="A1690" s="17">
        <v>541840</v>
      </c>
      <c r="B1690" s="17" t="s">
        <v>2109</v>
      </c>
    </row>
    <row r="1691" spans="1:2" ht="16.5" x14ac:dyDescent="0.35">
      <c r="A1691" s="17">
        <v>54185</v>
      </c>
      <c r="B1691" s="17" t="s">
        <v>2698</v>
      </c>
    </row>
    <row r="1692" spans="1:2" x14ac:dyDescent="0.35">
      <c r="A1692" s="17">
        <v>541850</v>
      </c>
      <c r="B1692" s="17" t="s">
        <v>2110</v>
      </c>
    </row>
    <row r="1693" spans="1:2" ht="16.5" x14ac:dyDescent="0.35">
      <c r="A1693" s="17">
        <v>54186</v>
      </c>
      <c r="B1693" s="17" t="s">
        <v>2699</v>
      </c>
    </row>
    <row r="1694" spans="1:2" x14ac:dyDescent="0.35">
      <c r="A1694" s="17">
        <v>541860</v>
      </c>
      <c r="B1694" s="17" t="s">
        <v>2112</v>
      </c>
    </row>
    <row r="1695" spans="1:2" ht="16.5" x14ac:dyDescent="0.35">
      <c r="A1695" s="17">
        <v>54187</v>
      </c>
      <c r="B1695" s="17" t="s">
        <v>2700</v>
      </c>
    </row>
    <row r="1696" spans="1:2" x14ac:dyDescent="0.35">
      <c r="A1696" s="17">
        <v>541870</v>
      </c>
      <c r="B1696" s="17" t="s">
        <v>2113</v>
      </c>
    </row>
    <row r="1697" spans="1:2" ht="16.5" x14ac:dyDescent="0.35">
      <c r="A1697" s="17">
        <v>54189</v>
      </c>
      <c r="B1697" s="17" t="s">
        <v>2701</v>
      </c>
    </row>
    <row r="1698" spans="1:2" x14ac:dyDescent="0.35">
      <c r="A1698" s="17">
        <v>541890</v>
      </c>
      <c r="B1698" s="17" t="s">
        <v>2702</v>
      </c>
    </row>
    <row r="1699" spans="1:2" ht="16.5" x14ac:dyDescent="0.35">
      <c r="A1699" s="17">
        <v>5419</v>
      </c>
      <c r="B1699" s="17" t="s">
        <v>2703</v>
      </c>
    </row>
    <row r="1700" spans="1:2" ht="16.5" x14ac:dyDescent="0.35">
      <c r="A1700" s="17">
        <v>54191</v>
      </c>
      <c r="B1700" s="17" t="s">
        <v>2704</v>
      </c>
    </row>
    <row r="1701" spans="1:2" x14ac:dyDescent="0.35">
      <c r="A1701" s="17">
        <v>541910</v>
      </c>
      <c r="B1701" s="17" t="s">
        <v>2115</v>
      </c>
    </row>
    <row r="1702" spans="1:2" ht="16.5" x14ac:dyDescent="0.35">
      <c r="A1702" s="17">
        <v>54192</v>
      </c>
      <c r="B1702" s="17" t="s">
        <v>2705</v>
      </c>
    </row>
    <row r="1703" spans="1:2" x14ac:dyDescent="0.35">
      <c r="A1703" s="17">
        <v>541921</v>
      </c>
      <c r="B1703" s="17" t="s">
        <v>2706</v>
      </c>
    </row>
    <row r="1704" spans="1:2" x14ac:dyDescent="0.35">
      <c r="A1704" s="17">
        <v>541922</v>
      </c>
      <c r="B1704" s="17" t="s">
        <v>2707</v>
      </c>
    </row>
    <row r="1705" spans="1:2" ht="16.5" x14ac:dyDescent="0.35">
      <c r="A1705" s="17">
        <v>54193</v>
      </c>
      <c r="B1705" s="17" t="s">
        <v>2708</v>
      </c>
    </row>
    <row r="1706" spans="1:2" x14ac:dyDescent="0.35">
      <c r="A1706" s="17">
        <v>541930</v>
      </c>
      <c r="B1706" s="17" t="s">
        <v>2118</v>
      </c>
    </row>
    <row r="1707" spans="1:2" ht="16.5" x14ac:dyDescent="0.35">
      <c r="A1707" s="17">
        <v>54194</v>
      </c>
      <c r="B1707" s="17" t="s">
        <v>2709</v>
      </c>
    </row>
    <row r="1708" spans="1:2" x14ac:dyDescent="0.35">
      <c r="A1708" s="17">
        <v>541940</v>
      </c>
      <c r="B1708" s="17" t="s">
        <v>2710</v>
      </c>
    </row>
    <row r="1709" spans="1:2" ht="16.5" x14ac:dyDescent="0.35">
      <c r="A1709" s="17">
        <v>54199</v>
      </c>
      <c r="B1709" s="17" t="s">
        <v>2711</v>
      </c>
    </row>
    <row r="1710" spans="1:2" x14ac:dyDescent="0.35">
      <c r="A1710" s="17">
        <v>541990</v>
      </c>
      <c r="B1710" s="17" t="s">
        <v>2120</v>
      </c>
    </row>
    <row r="1711" spans="1:2" ht="16.5" x14ac:dyDescent="0.35">
      <c r="A1711" s="17">
        <v>55</v>
      </c>
      <c r="B1711" s="17" t="s">
        <v>2712</v>
      </c>
    </row>
    <row r="1712" spans="1:2" ht="16.5" x14ac:dyDescent="0.35">
      <c r="A1712" s="17">
        <v>551</v>
      </c>
      <c r="B1712" s="17" t="s">
        <v>2712</v>
      </c>
    </row>
    <row r="1713" spans="1:2" ht="16.5" x14ac:dyDescent="0.35">
      <c r="A1713" s="17">
        <v>5511</v>
      </c>
      <c r="B1713" s="17" t="s">
        <v>2712</v>
      </c>
    </row>
    <row r="1714" spans="1:2" ht="16.5" x14ac:dyDescent="0.35">
      <c r="A1714" s="17">
        <v>55111</v>
      </c>
      <c r="B1714" s="17" t="s">
        <v>2712</v>
      </c>
    </row>
    <row r="1715" spans="1:2" x14ac:dyDescent="0.35">
      <c r="A1715" s="17">
        <v>551111</v>
      </c>
      <c r="B1715" s="17" t="s">
        <v>2713</v>
      </c>
    </row>
    <row r="1716" spans="1:2" x14ac:dyDescent="0.35">
      <c r="A1716" s="17">
        <v>551112</v>
      </c>
      <c r="B1716" s="17" t="s">
        <v>2714</v>
      </c>
    </row>
    <row r="1717" spans="1:2" x14ac:dyDescent="0.35">
      <c r="A1717" s="17">
        <v>551114</v>
      </c>
      <c r="B1717" s="17" t="s">
        <v>2715</v>
      </c>
    </row>
    <row r="1718" spans="1:2" ht="16.5" x14ac:dyDescent="0.35">
      <c r="A1718" s="17">
        <v>56</v>
      </c>
      <c r="B1718" s="17" t="s">
        <v>2716</v>
      </c>
    </row>
    <row r="1719" spans="1:2" ht="16.5" x14ac:dyDescent="0.35">
      <c r="A1719" s="17">
        <v>561</v>
      </c>
      <c r="B1719" s="17" t="s">
        <v>2717</v>
      </c>
    </row>
    <row r="1720" spans="1:2" ht="16.5" x14ac:dyDescent="0.35">
      <c r="A1720" s="17">
        <v>5611</v>
      </c>
      <c r="B1720" s="17" t="s">
        <v>2718</v>
      </c>
    </row>
    <row r="1721" spans="1:2" ht="16.5" x14ac:dyDescent="0.35">
      <c r="A1721" s="17">
        <v>56111</v>
      </c>
      <c r="B1721" s="17" t="s">
        <v>2718</v>
      </c>
    </row>
    <row r="1722" spans="1:2" x14ac:dyDescent="0.35">
      <c r="A1722" s="17">
        <v>561110</v>
      </c>
      <c r="B1722" s="17" t="s">
        <v>2124</v>
      </c>
    </row>
    <row r="1723" spans="1:2" ht="16.5" x14ac:dyDescent="0.35">
      <c r="A1723" s="17">
        <v>5612</v>
      </c>
      <c r="B1723" s="17" t="s">
        <v>2719</v>
      </c>
    </row>
    <row r="1724" spans="1:2" ht="16.5" x14ac:dyDescent="0.35">
      <c r="A1724" s="17">
        <v>56121</v>
      </c>
      <c r="B1724" s="17" t="s">
        <v>2719</v>
      </c>
    </row>
    <row r="1725" spans="1:2" x14ac:dyDescent="0.35">
      <c r="A1725" s="17">
        <v>561210</v>
      </c>
      <c r="B1725" s="17" t="s">
        <v>2125</v>
      </c>
    </row>
    <row r="1726" spans="1:2" ht="16.5" x14ac:dyDescent="0.35">
      <c r="A1726" s="17">
        <v>5613</v>
      </c>
      <c r="B1726" s="17" t="s">
        <v>2720</v>
      </c>
    </row>
    <row r="1727" spans="1:2" ht="16.5" x14ac:dyDescent="0.35">
      <c r="A1727" s="17">
        <v>56131</v>
      </c>
      <c r="B1727" s="17" t="s">
        <v>2721</v>
      </c>
    </row>
    <row r="1728" spans="1:2" x14ac:dyDescent="0.35">
      <c r="A1728" s="17">
        <v>561311</v>
      </c>
      <c r="B1728" s="17" t="s">
        <v>2722</v>
      </c>
    </row>
    <row r="1729" spans="1:2" x14ac:dyDescent="0.35">
      <c r="A1729" s="17">
        <v>561312</v>
      </c>
      <c r="B1729" s="17" t="s">
        <v>2723</v>
      </c>
    </row>
    <row r="1730" spans="1:2" ht="16.5" x14ac:dyDescent="0.35">
      <c r="A1730" s="17">
        <v>56132</v>
      </c>
      <c r="B1730" s="17" t="s">
        <v>2724</v>
      </c>
    </row>
    <row r="1731" spans="1:2" x14ac:dyDescent="0.35">
      <c r="A1731" s="17">
        <v>561320</v>
      </c>
      <c r="B1731" s="17" t="s">
        <v>2128</v>
      </c>
    </row>
    <row r="1732" spans="1:2" ht="16.5" x14ac:dyDescent="0.35">
      <c r="A1732" s="17">
        <v>56133</v>
      </c>
      <c r="B1732" s="17" t="s">
        <v>2725</v>
      </c>
    </row>
    <row r="1733" spans="1:2" x14ac:dyDescent="0.35">
      <c r="A1733" s="17">
        <v>561330</v>
      </c>
      <c r="B1733" s="17" t="s">
        <v>2129</v>
      </c>
    </row>
    <row r="1734" spans="1:2" ht="16.5" x14ac:dyDescent="0.35">
      <c r="A1734" s="17">
        <v>5614</v>
      </c>
      <c r="B1734" s="17" t="s">
        <v>2726</v>
      </c>
    </row>
    <row r="1735" spans="1:2" ht="16.5" x14ac:dyDescent="0.35">
      <c r="A1735" s="17">
        <v>56141</v>
      </c>
      <c r="B1735" s="17" t="s">
        <v>2727</v>
      </c>
    </row>
    <row r="1736" spans="1:2" x14ac:dyDescent="0.35">
      <c r="A1736" s="17">
        <v>561410</v>
      </c>
      <c r="B1736" s="17" t="s">
        <v>2130</v>
      </c>
    </row>
    <row r="1737" spans="1:2" ht="16.5" x14ac:dyDescent="0.35">
      <c r="A1737" s="17">
        <v>56142</v>
      </c>
      <c r="B1737" s="17" t="s">
        <v>2728</v>
      </c>
    </row>
    <row r="1738" spans="1:2" x14ac:dyDescent="0.35">
      <c r="A1738" s="17">
        <v>561421</v>
      </c>
      <c r="B1738" s="17" t="s">
        <v>2729</v>
      </c>
    </row>
    <row r="1739" spans="1:2" x14ac:dyDescent="0.35">
      <c r="A1739" s="17">
        <v>561422</v>
      </c>
      <c r="B1739" s="17" t="s">
        <v>2730</v>
      </c>
    </row>
    <row r="1740" spans="1:2" ht="16.5" x14ac:dyDescent="0.35">
      <c r="A1740" s="17">
        <v>56143</v>
      </c>
      <c r="B1740" s="17" t="s">
        <v>2731</v>
      </c>
    </row>
    <row r="1741" spans="1:2" x14ac:dyDescent="0.35">
      <c r="A1741" s="17">
        <v>561431</v>
      </c>
      <c r="B1741" s="17" t="s">
        <v>2732</v>
      </c>
    </row>
    <row r="1742" spans="1:2" x14ac:dyDescent="0.35">
      <c r="A1742" s="17">
        <v>561439</v>
      </c>
      <c r="B1742" s="17" t="s">
        <v>2733</v>
      </c>
    </row>
    <row r="1743" spans="1:2" ht="16.5" x14ac:dyDescent="0.35">
      <c r="A1743" s="17">
        <v>56144</v>
      </c>
      <c r="B1743" s="17" t="s">
        <v>2734</v>
      </c>
    </row>
    <row r="1744" spans="1:2" x14ac:dyDescent="0.35">
      <c r="A1744" s="17">
        <v>561440</v>
      </c>
      <c r="B1744" s="17" t="s">
        <v>2135</v>
      </c>
    </row>
    <row r="1745" spans="1:2" ht="16.5" x14ac:dyDescent="0.35">
      <c r="A1745" s="17">
        <v>56145</v>
      </c>
      <c r="B1745" s="17" t="s">
        <v>2735</v>
      </c>
    </row>
    <row r="1746" spans="1:2" x14ac:dyDescent="0.35">
      <c r="A1746" s="17">
        <v>561450</v>
      </c>
      <c r="B1746" s="17" t="s">
        <v>2136</v>
      </c>
    </row>
    <row r="1747" spans="1:2" ht="16.5" x14ac:dyDescent="0.35">
      <c r="A1747" s="17">
        <v>56149</v>
      </c>
      <c r="B1747" s="17" t="s">
        <v>2736</v>
      </c>
    </row>
    <row r="1748" spans="1:2" x14ac:dyDescent="0.35">
      <c r="A1748" s="17">
        <v>561491</v>
      </c>
      <c r="B1748" s="17" t="s">
        <v>2737</v>
      </c>
    </row>
    <row r="1749" spans="1:2" x14ac:dyDescent="0.35">
      <c r="A1749" s="17">
        <v>561492</v>
      </c>
      <c r="B1749" s="17" t="s">
        <v>2738</v>
      </c>
    </row>
    <row r="1750" spans="1:2" x14ac:dyDescent="0.35">
      <c r="A1750" s="17">
        <v>561499</v>
      </c>
      <c r="B1750" s="17" t="s">
        <v>2739</v>
      </c>
    </row>
    <row r="1751" spans="1:2" ht="16.5" x14ac:dyDescent="0.35">
      <c r="A1751" s="17">
        <v>5615</v>
      </c>
      <c r="B1751" s="17" t="s">
        <v>2740</v>
      </c>
    </row>
    <row r="1752" spans="1:2" ht="16.5" x14ac:dyDescent="0.35">
      <c r="A1752" s="17">
        <v>56151</v>
      </c>
      <c r="B1752" s="17" t="s">
        <v>2741</v>
      </c>
    </row>
    <row r="1753" spans="1:2" x14ac:dyDescent="0.35">
      <c r="A1753" s="17">
        <v>561510</v>
      </c>
      <c r="B1753" s="17" t="s">
        <v>2140</v>
      </c>
    </row>
    <row r="1754" spans="1:2" ht="16.5" x14ac:dyDescent="0.35">
      <c r="A1754" s="17">
        <v>56152</v>
      </c>
      <c r="B1754" s="17" t="s">
        <v>2742</v>
      </c>
    </row>
    <row r="1755" spans="1:2" x14ac:dyDescent="0.35">
      <c r="A1755" s="17">
        <v>561520</v>
      </c>
      <c r="B1755" s="17" t="s">
        <v>2141</v>
      </c>
    </row>
    <row r="1756" spans="1:2" ht="16.5" x14ac:dyDescent="0.35">
      <c r="A1756" s="17">
        <v>56159</v>
      </c>
      <c r="B1756" s="17" t="s">
        <v>2743</v>
      </c>
    </row>
    <row r="1757" spans="1:2" x14ac:dyDescent="0.35">
      <c r="A1757" s="17">
        <v>561591</v>
      </c>
      <c r="B1757" s="17" t="s">
        <v>2744</v>
      </c>
    </row>
    <row r="1758" spans="1:2" x14ac:dyDescent="0.35">
      <c r="A1758" s="17">
        <v>561599</v>
      </c>
      <c r="B1758" s="17" t="s">
        <v>2745</v>
      </c>
    </row>
    <row r="1759" spans="1:2" ht="16.5" x14ac:dyDescent="0.35">
      <c r="A1759" s="17">
        <v>5616</v>
      </c>
      <c r="B1759" s="17" t="s">
        <v>2746</v>
      </c>
    </row>
    <row r="1760" spans="1:2" ht="16.5" x14ac:dyDescent="0.35">
      <c r="A1760" s="17">
        <v>56161</v>
      </c>
      <c r="B1760" s="17" t="s">
        <v>2747</v>
      </c>
    </row>
    <row r="1761" spans="1:2" x14ac:dyDescent="0.35">
      <c r="A1761" s="17">
        <v>561611</v>
      </c>
      <c r="B1761" s="17" t="s">
        <v>2748</v>
      </c>
    </row>
    <row r="1762" spans="1:2" x14ac:dyDescent="0.35">
      <c r="A1762" s="17">
        <v>561612</v>
      </c>
      <c r="B1762" s="17" t="s">
        <v>2749</v>
      </c>
    </row>
    <row r="1763" spans="1:2" x14ac:dyDescent="0.35">
      <c r="A1763" s="17">
        <v>561613</v>
      </c>
      <c r="B1763" s="17" t="s">
        <v>2750</v>
      </c>
    </row>
    <row r="1764" spans="1:2" ht="16.5" x14ac:dyDescent="0.35">
      <c r="A1764" s="17">
        <v>56162</v>
      </c>
      <c r="B1764" s="17" t="s">
        <v>2751</v>
      </c>
    </row>
    <row r="1765" spans="1:2" x14ac:dyDescent="0.35">
      <c r="A1765" s="17">
        <v>561621</v>
      </c>
      <c r="B1765" s="17" t="s">
        <v>2752</v>
      </c>
    </row>
    <row r="1766" spans="1:2" x14ac:dyDescent="0.35">
      <c r="A1766" s="17">
        <v>561622</v>
      </c>
      <c r="B1766" s="17" t="s">
        <v>2753</v>
      </c>
    </row>
    <row r="1767" spans="1:2" ht="16.5" x14ac:dyDescent="0.35">
      <c r="A1767" s="17">
        <v>5617</v>
      </c>
      <c r="B1767" s="17" t="s">
        <v>2754</v>
      </c>
    </row>
    <row r="1768" spans="1:2" ht="16.5" x14ac:dyDescent="0.35">
      <c r="A1768" s="17">
        <v>56171</v>
      </c>
      <c r="B1768" s="17" t="s">
        <v>2755</v>
      </c>
    </row>
    <row r="1769" spans="1:2" x14ac:dyDescent="0.35">
      <c r="A1769" s="17">
        <v>561710</v>
      </c>
      <c r="B1769" s="17" t="s">
        <v>2150</v>
      </c>
    </row>
    <row r="1770" spans="1:2" ht="16.5" x14ac:dyDescent="0.35">
      <c r="A1770" s="17">
        <v>56172</v>
      </c>
      <c r="B1770" s="17" t="s">
        <v>2756</v>
      </c>
    </row>
    <row r="1771" spans="1:2" x14ac:dyDescent="0.35">
      <c r="A1771" s="17">
        <v>561720</v>
      </c>
      <c r="B1771" s="17" t="s">
        <v>2757</v>
      </c>
    </row>
    <row r="1772" spans="1:2" ht="16.5" x14ac:dyDescent="0.35">
      <c r="A1772" s="17">
        <v>56173</v>
      </c>
      <c r="B1772" s="17" t="s">
        <v>2758</v>
      </c>
    </row>
    <row r="1773" spans="1:2" x14ac:dyDescent="0.35">
      <c r="A1773" s="17">
        <v>561730</v>
      </c>
      <c r="B1773" s="17" t="s">
        <v>2152</v>
      </c>
    </row>
    <row r="1774" spans="1:2" ht="16.5" x14ac:dyDescent="0.35">
      <c r="A1774" s="17">
        <v>56174</v>
      </c>
      <c r="B1774" s="17" t="s">
        <v>2759</v>
      </c>
    </row>
    <row r="1775" spans="1:2" x14ac:dyDescent="0.35">
      <c r="A1775" s="17">
        <v>561740</v>
      </c>
      <c r="B1775" s="17" t="s">
        <v>2153</v>
      </c>
    </row>
    <row r="1776" spans="1:2" ht="16.5" x14ac:dyDescent="0.35">
      <c r="A1776" s="17">
        <v>56179</v>
      </c>
      <c r="B1776" s="17" t="s">
        <v>2760</v>
      </c>
    </row>
    <row r="1777" spans="1:2" x14ac:dyDescent="0.35">
      <c r="A1777" s="17">
        <v>561790</v>
      </c>
      <c r="B1777" s="17" t="s">
        <v>2761</v>
      </c>
    </row>
    <row r="1778" spans="1:2" ht="16.5" x14ac:dyDescent="0.35">
      <c r="A1778" s="17">
        <v>5619</v>
      </c>
      <c r="B1778" s="17" t="s">
        <v>2762</v>
      </c>
    </row>
    <row r="1779" spans="1:2" ht="16.5" x14ac:dyDescent="0.35">
      <c r="A1779" s="17">
        <v>56191</v>
      </c>
      <c r="B1779" s="17" t="s">
        <v>2763</v>
      </c>
    </row>
    <row r="1780" spans="1:2" x14ac:dyDescent="0.35">
      <c r="A1780" s="17">
        <v>561910</v>
      </c>
      <c r="B1780" s="17" t="s">
        <v>2155</v>
      </c>
    </row>
    <row r="1781" spans="1:2" ht="16.5" x14ac:dyDescent="0.35">
      <c r="A1781" s="17">
        <v>56192</v>
      </c>
      <c r="B1781" s="17" t="s">
        <v>2764</v>
      </c>
    </row>
    <row r="1782" spans="1:2" x14ac:dyDescent="0.35">
      <c r="A1782" s="17">
        <v>561920</v>
      </c>
      <c r="B1782" s="17" t="s">
        <v>2156</v>
      </c>
    </row>
    <row r="1783" spans="1:2" ht="16.5" x14ac:dyDescent="0.35">
      <c r="A1783" s="17">
        <v>56199</v>
      </c>
      <c r="B1783" s="17" t="s">
        <v>2765</v>
      </c>
    </row>
    <row r="1784" spans="1:2" x14ac:dyDescent="0.35">
      <c r="A1784" s="17">
        <v>561990</v>
      </c>
      <c r="B1784" s="17" t="s">
        <v>2157</v>
      </c>
    </row>
    <row r="1785" spans="1:2" ht="16.5" x14ac:dyDescent="0.35">
      <c r="A1785" s="17">
        <v>562</v>
      </c>
      <c r="B1785" s="17" t="s">
        <v>2766</v>
      </c>
    </row>
    <row r="1786" spans="1:2" x14ac:dyDescent="0.35">
      <c r="A1786" s="17">
        <v>5621</v>
      </c>
      <c r="B1786" s="17" t="s">
        <v>2767</v>
      </c>
    </row>
    <row r="1787" spans="1:2" x14ac:dyDescent="0.35">
      <c r="A1787" s="17">
        <v>56211</v>
      </c>
      <c r="B1787" s="17" t="s">
        <v>2767</v>
      </c>
    </row>
    <row r="1788" spans="1:2" x14ac:dyDescent="0.35">
      <c r="A1788" s="17">
        <v>562111</v>
      </c>
      <c r="B1788" s="17" t="s">
        <v>2768</v>
      </c>
    </row>
    <row r="1789" spans="1:2" x14ac:dyDescent="0.35">
      <c r="A1789" s="17">
        <v>562112</v>
      </c>
      <c r="B1789" s="17" t="s">
        <v>2769</v>
      </c>
    </row>
    <row r="1790" spans="1:2" x14ac:dyDescent="0.35">
      <c r="A1790" s="17">
        <v>562119</v>
      </c>
      <c r="B1790" s="17" t="s">
        <v>2770</v>
      </c>
    </row>
    <row r="1791" spans="1:2" x14ac:dyDescent="0.35">
      <c r="A1791" s="17">
        <v>5622</v>
      </c>
      <c r="B1791" s="17" t="s">
        <v>2771</v>
      </c>
    </row>
    <row r="1792" spans="1:2" x14ac:dyDescent="0.35">
      <c r="A1792" s="17">
        <v>56221</v>
      </c>
      <c r="B1792" s="17" t="s">
        <v>2771</v>
      </c>
    </row>
    <row r="1793" spans="1:2" x14ac:dyDescent="0.35">
      <c r="A1793" s="17">
        <v>562211</v>
      </c>
      <c r="B1793" s="17" t="s">
        <v>2772</v>
      </c>
    </row>
    <row r="1794" spans="1:2" x14ac:dyDescent="0.35">
      <c r="A1794" s="17">
        <v>562212</v>
      </c>
      <c r="B1794" s="17" t="s">
        <v>2773</v>
      </c>
    </row>
    <row r="1795" spans="1:2" x14ac:dyDescent="0.35">
      <c r="A1795" s="17">
        <v>562213</v>
      </c>
      <c r="B1795" s="17" t="s">
        <v>2774</v>
      </c>
    </row>
    <row r="1796" spans="1:2" x14ac:dyDescent="0.35">
      <c r="A1796" s="17">
        <v>562219</v>
      </c>
      <c r="B1796" s="17" t="s">
        <v>2775</v>
      </c>
    </row>
    <row r="1797" spans="1:2" x14ac:dyDescent="0.35">
      <c r="A1797" s="17">
        <v>5629</v>
      </c>
      <c r="B1797" s="17" t="s">
        <v>2776</v>
      </c>
    </row>
    <row r="1798" spans="1:2" x14ac:dyDescent="0.35">
      <c r="A1798" s="17">
        <v>56291</v>
      </c>
      <c r="B1798" s="17" t="s">
        <v>2777</v>
      </c>
    </row>
    <row r="1799" spans="1:2" x14ac:dyDescent="0.35">
      <c r="A1799" s="17">
        <v>562910</v>
      </c>
      <c r="B1799" s="17" t="s">
        <v>2777</v>
      </c>
    </row>
    <row r="1800" spans="1:2" x14ac:dyDescent="0.35">
      <c r="A1800" s="17">
        <v>56292</v>
      </c>
      <c r="B1800" s="17" t="s">
        <v>2778</v>
      </c>
    </row>
    <row r="1801" spans="1:2" x14ac:dyDescent="0.35">
      <c r="A1801" s="17">
        <v>562920</v>
      </c>
      <c r="B1801" s="17" t="s">
        <v>2778</v>
      </c>
    </row>
    <row r="1802" spans="1:2" x14ac:dyDescent="0.35">
      <c r="A1802" s="17">
        <v>56299</v>
      </c>
      <c r="B1802" s="17" t="s">
        <v>2779</v>
      </c>
    </row>
    <row r="1803" spans="1:2" x14ac:dyDescent="0.35">
      <c r="A1803" s="17">
        <v>562991</v>
      </c>
      <c r="B1803" s="17" t="s">
        <v>2780</v>
      </c>
    </row>
    <row r="1804" spans="1:2" x14ac:dyDescent="0.35">
      <c r="A1804" s="17">
        <v>562998</v>
      </c>
      <c r="B1804" s="17" t="s">
        <v>2781</v>
      </c>
    </row>
    <row r="1805" spans="1:2" ht="16.5" x14ac:dyDescent="0.35">
      <c r="A1805" s="17">
        <v>61</v>
      </c>
      <c r="B1805" s="17" t="s">
        <v>2782</v>
      </c>
    </row>
    <row r="1806" spans="1:2" ht="16.5" x14ac:dyDescent="0.35">
      <c r="A1806" s="17">
        <v>611</v>
      </c>
      <c r="B1806" s="17" t="s">
        <v>2783</v>
      </c>
    </row>
    <row r="1807" spans="1:2" ht="16.5" x14ac:dyDescent="0.35">
      <c r="A1807" s="17">
        <v>6111</v>
      </c>
      <c r="B1807" s="17" t="s">
        <v>2784</v>
      </c>
    </row>
    <row r="1808" spans="1:2" x14ac:dyDescent="0.35">
      <c r="A1808" s="17">
        <v>61111</v>
      </c>
      <c r="B1808" s="17" t="s">
        <v>2785</v>
      </c>
    </row>
    <row r="1809" spans="1:2" x14ac:dyDescent="0.35">
      <c r="A1809" s="17">
        <v>611110</v>
      </c>
      <c r="B1809" s="17" t="s">
        <v>2785</v>
      </c>
    </row>
    <row r="1810" spans="1:2" ht="16.5" x14ac:dyDescent="0.35">
      <c r="A1810" s="17">
        <v>6112</v>
      </c>
      <c r="B1810" s="17" t="s">
        <v>2786</v>
      </c>
    </row>
    <row r="1811" spans="1:2" ht="16.5" x14ac:dyDescent="0.35">
      <c r="A1811" s="17">
        <v>61121</v>
      </c>
      <c r="B1811" s="17" t="s">
        <v>2786</v>
      </c>
    </row>
    <row r="1812" spans="1:2" x14ac:dyDescent="0.35">
      <c r="A1812" s="17">
        <v>611210</v>
      </c>
      <c r="B1812" s="17" t="s">
        <v>2787</v>
      </c>
    </row>
    <row r="1813" spans="1:2" ht="16.5" x14ac:dyDescent="0.35">
      <c r="A1813" s="17">
        <v>6113</v>
      </c>
      <c r="B1813" s="17" t="s">
        <v>2788</v>
      </c>
    </row>
    <row r="1814" spans="1:2" ht="16.5" x14ac:dyDescent="0.35">
      <c r="A1814" s="17">
        <v>61131</v>
      </c>
      <c r="B1814" s="17" t="s">
        <v>2788</v>
      </c>
    </row>
    <row r="1815" spans="1:2" x14ac:dyDescent="0.35">
      <c r="A1815" s="17">
        <v>611310</v>
      </c>
      <c r="B1815" s="17" t="s">
        <v>2789</v>
      </c>
    </row>
    <row r="1816" spans="1:2" ht="16.5" x14ac:dyDescent="0.35">
      <c r="A1816" s="17">
        <v>6114</v>
      </c>
      <c r="B1816" s="17" t="s">
        <v>2790</v>
      </c>
    </row>
    <row r="1817" spans="1:2" ht="16.5" x14ac:dyDescent="0.35">
      <c r="A1817" s="17">
        <v>61141</v>
      </c>
      <c r="B1817" s="17" t="s">
        <v>2791</v>
      </c>
    </row>
    <row r="1818" spans="1:2" x14ac:dyDescent="0.35">
      <c r="A1818" s="17">
        <v>611410</v>
      </c>
      <c r="B1818" s="17" t="s">
        <v>2792</v>
      </c>
    </row>
    <row r="1819" spans="1:2" ht="16.5" x14ac:dyDescent="0.35">
      <c r="A1819" s="17">
        <v>61142</v>
      </c>
      <c r="B1819" s="17" t="s">
        <v>2793</v>
      </c>
    </row>
    <row r="1820" spans="1:2" x14ac:dyDescent="0.35">
      <c r="A1820" s="17">
        <v>611420</v>
      </c>
      <c r="B1820" s="17" t="s">
        <v>2794</v>
      </c>
    </row>
    <row r="1821" spans="1:2" ht="16.5" x14ac:dyDescent="0.35">
      <c r="A1821" s="17">
        <v>61143</v>
      </c>
      <c r="B1821" s="17" t="s">
        <v>2795</v>
      </c>
    </row>
    <row r="1822" spans="1:2" x14ac:dyDescent="0.35">
      <c r="A1822" s="17">
        <v>611430</v>
      </c>
      <c r="B1822" s="17" t="s">
        <v>2796</v>
      </c>
    </row>
    <row r="1823" spans="1:2" ht="16.5" x14ac:dyDescent="0.35">
      <c r="A1823" s="17">
        <v>6115</v>
      </c>
      <c r="B1823" s="17" t="s">
        <v>2797</v>
      </c>
    </row>
    <row r="1824" spans="1:2" ht="16.5" x14ac:dyDescent="0.35">
      <c r="A1824" s="17">
        <v>61151</v>
      </c>
      <c r="B1824" s="17" t="s">
        <v>2797</v>
      </c>
    </row>
    <row r="1825" spans="1:2" x14ac:dyDescent="0.35">
      <c r="A1825" s="17">
        <v>611511</v>
      </c>
      <c r="B1825" s="17" t="s">
        <v>2798</v>
      </c>
    </row>
    <row r="1826" spans="1:2" x14ac:dyDescent="0.35">
      <c r="A1826" s="17">
        <v>611512</v>
      </c>
      <c r="B1826" s="17" t="s">
        <v>2799</v>
      </c>
    </row>
    <row r="1827" spans="1:2" x14ac:dyDescent="0.35">
      <c r="A1827" s="17">
        <v>611513</v>
      </c>
      <c r="B1827" s="17" t="s">
        <v>2800</v>
      </c>
    </row>
    <row r="1828" spans="1:2" x14ac:dyDescent="0.35">
      <c r="A1828" s="17">
        <v>611519</v>
      </c>
      <c r="B1828" s="17" t="s">
        <v>2801</v>
      </c>
    </row>
    <row r="1829" spans="1:2" ht="16.5" x14ac:dyDescent="0.35">
      <c r="A1829" s="17">
        <v>6116</v>
      </c>
      <c r="B1829" s="17" t="s">
        <v>2802</v>
      </c>
    </row>
    <row r="1830" spans="1:2" ht="16.5" x14ac:dyDescent="0.35">
      <c r="A1830" s="17">
        <v>61161</v>
      </c>
      <c r="B1830" s="17" t="s">
        <v>2803</v>
      </c>
    </row>
    <row r="1831" spans="1:2" x14ac:dyDescent="0.35">
      <c r="A1831" s="17">
        <v>611610</v>
      </c>
      <c r="B1831" s="17" t="s">
        <v>2804</v>
      </c>
    </row>
    <row r="1832" spans="1:2" ht="16.5" x14ac:dyDescent="0.35">
      <c r="A1832" s="17">
        <v>61162</v>
      </c>
      <c r="B1832" s="17" t="s">
        <v>2805</v>
      </c>
    </row>
    <row r="1833" spans="1:2" x14ac:dyDescent="0.35">
      <c r="A1833" s="17">
        <v>611620</v>
      </c>
      <c r="B1833" s="17" t="s">
        <v>2806</v>
      </c>
    </row>
    <row r="1834" spans="1:2" ht="16.5" x14ac:dyDescent="0.35">
      <c r="A1834" s="17">
        <v>61163</v>
      </c>
      <c r="B1834" s="17" t="s">
        <v>2807</v>
      </c>
    </row>
    <row r="1835" spans="1:2" x14ac:dyDescent="0.35">
      <c r="A1835" s="17">
        <v>611630</v>
      </c>
      <c r="B1835" s="17" t="s">
        <v>2808</v>
      </c>
    </row>
    <row r="1836" spans="1:2" ht="16.5" x14ac:dyDescent="0.35">
      <c r="A1836" s="17">
        <v>61169</v>
      </c>
      <c r="B1836" s="17" t="s">
        <v>2809</v>
      </c>
    </row>
    <row r="1837" spans="1:2" x14ac:dyDescent="0.35">
      <c r="A1837" s="17">
        <v>611691</v>
      </c>
      <c r="B1837" s="17" t="s">
        <v>2810</v>
      </c>
    </row>
    <row r="1838" spans="1:2" x14ac:dyDescent="0.35">
      <c r="A1838" s="17">
        <v>611692</v>
      </c>
      <c r="B1838" s="17" t="s">
        <v>2811</v>
      </c>
    </row>
    <row r="1839" spans="1:2" x14ac:dyDescent="0.35">
      <c r="A1839" s="17">
        <v>611699</v>
      </c>
      <c r="B1839" s="17" t="s">
        <v>2812</v>
      </c>
    </row>
    <row r="1840" spans="1:2" ht="16.5" x14ac:dyDescent="0.35">
      <c r="A1840" s="17">
        <v>6117</v>
      </c>
      <c r="B1840" s="17" t="s">
        <v>2813</v>
      </c>
    </row>
    <row r="1841" spans="1:2" ht="16.5" x14ac:dyDescent="0.35">
      <c r="A1841" s="17">
        <v>61171</v>
      </c>
      <c r="B1841" s="17" t="s">
        <v>2813</v>
      </c>
    </row>
    <row r="1842" spans="1:2" x14ac:dyDescent="0.35">
      <c r="A1842" s="17">
        <v>611710</v>
      </c>
      <c r="B1842" s="17" t="s">
        <v>2185</v>
      </c>
    </row>
    <row r="1843" spans="1:2" ht="16.5" x14ac:dyDescent="0.35">
      <c r="A1843" s="17">
        <v>62</v>
      </c>
      <c r="B1843" s="17" t="s">
        <v>2814</v>
      </c>
    </row>
    <row r="1844" spans="1:2" ht="16.5" x14ac:dyDescent="0.35">
      <c r="A1844" s="17">
        <v>621</v>
      </c>
      <c r="B1844" s="17" t="s">
        <v>2815</v>
      </c>
    </row>
    <row r="1845" spans="1:2" ht="16.5" x14ac:dyDescent="0.35">
      <c r="A1845" s="17">
        <v>6211</v>
      </c>
      <c r="B1845" s="17" t="s">
        <v>2816</v>
      </c>
    </row>
    <row r="1846" spans="1:2" ht="16.5" x14ac:dyDescent="0.35">
      <c r="A1846" s="17">
        <v>62111</v>
      </c>
      <c r="B1846" s="17" t="s">
        <v>2816</v>
      </c>
    </row>
    <row r="1847" spans="1:2" x14ac:dyDescent="0.35">
      <c r="A1847" s="17">
        <v>621111</v>
      </c>
      <c r="B1847" s="17" t="s">
        <v>2817</v>
      </c>
    </row>
    <row r="1848" spans="1:2" x14ac:dyDescent="0.35">
      <c r="A1848" s="17">
        <v>621112</v>
      </c>
      <c r="B1848" s="17" t="s">
        <v>2818</v>
      </c>
    </row>
    <row r="1849" spans="1:2" ht="16.5" x14ac:dyDescent="0.35">
      <c r="A1849" s="17">
        <v>6212</v>
      </c>
      <c r="B1849" s="17" t="s">
        <v>2819</v>
      </c>
    </row>
    <row r="1850" spans="1:2" ht="16.5" x14ac:dyDescent="0.35">
      <c r="A1850" s="17">
        <v>62121</v>
      </c>
      <c r="B1850" s="17" t="s">
        <v>2819</v>
      </c>
    </row>
    <row r="1851" spans="1:2" x14ac:dyDescent="0.35">
      <c r="A1851" s="17">
        <v>621210</v>
      </c>
      <c r="B1851" s="17" t="s">
        <v>2820</v>
      </c>
    </row>
    <row r="1852" spans="1:2" ht="16.5" x14ac:dyDescent="0.35">
      <c r="A1852" s="17">
        <v>6213</v>
      </c>
      <c r="B1852" s="17" t="s">
        <v>2821</v>
      </c>
    </row>
    <row r="1853" spans="1:2" ht="16.5" x14ac:dyDescent="0.35">
      <c r="A1853" s="17">
        <v>62131</v>
      </c>
      <c r="B1853" s="17" t="s">
        <v>2822</v>
      </c>
    </row>
    <row r="1854" spans="1:2" x14ac:dyDescent="0.35">
      <c r="A1854" s="17">
        <v>621310</v>
      </c>
      <c r="B1854" s="17" t="s">
        <v>2823</v>
      </c>
    </row>
    <row r="1855" spans="1:2" ht="16.5" x14ac:dyDescent="0.35">
      <c r="A1855" s="17">
        <v>62132</v>
      </c>
      <c r="B1855" s="17" t="s">
        <v>2824</v>
      </c>
    </row>
    <row r="1856" spans="1:2" x14ac:dyDescent="0.35">
      <c r="A1856" s="17">
        <v>621320</v>
      </c>
      <c r="B1856" s="17" t="s">
        <v>2190</v>
      </c>
    </row>
    <row r="1857" spans="1:2" ht="16.5" x14ac:dyDescent="0.35">
      <c r="A1857" s="17">
        <v>62133</v>
      </c>
      <c r="B1857" s="17" t="s">
        <v>2825</v>
      </c>
    </row>
    <row r="1858" spans="1:2" x14ac:dyDescent="0.35">
      <c r="A1858" s="17">
        <v>621330</v>
      </c>
      <c r="B1858" s="17" t="s">
        <v>2826</v>
      </c>
    </row>
    <row r="1859" spans="1:2" ht="16.5" x14ac:dyDescent="0.35">
      <c r="A1859" s="17">
        <v>62134</v>
      </c>
      <c r="B1859" s="17" t="s">
        <v>2827</v>
      </c>
    </row>
    <row r="1860" spans="1:2" x14ac:dyDescent="0.35">
      <c r="A1860" s="17">
        <v>621340</v>
      </c>
      <c r="B1860" s="17" t="s">
        <v>2828</v>
      </c>
    </row>
    <row r="1861" spans="1:2" ht="16.5" x14ac:dyDescent="0.35">
      <c r="A1861" s="17">
        <v>62139</v>
      </c>
      <c r="B1861" s="17" t="s">
        <v>2829</v>
      </c>
    </row>
    <row r="1862" spans="1:2" x14ac:dyDescent="0.35">
      <c r="A1862" s="17">
        <v>621391</v>
      </c>
      <c r="B1862" s="17" t="s">
        <v>2830</v>
      </c>
    </row>
    <row r="1863" spans="1:2" x14ac:dyDescent="0.35">
      <c r="A1863" s="17">
        <v>621399</v>
      </c>
      <c r="B1863" s="17" t="s">
        <v>2831</v>
      </c>
    </row>
    <row r="1864" spans="1:2" ht="16.5" x14ac:dyDescent="0.35">
      <c r="A1864" s="17">
        <v>6214</v>
      </c>
      <c r="B1864" s="17" t="s">
        <v>2832</v>
      </c>
    </row>
    <row r="1865" spans="1:2" ht="16.5" x14ac:dyDescent="0.35">
      <c r="A1865" s="17">
        <v>62141</v>
      </c>
      <c r="B1865" s="17" t="s">
        <v>2833</v>
      </c>
    </row>
    <row r="1866" spans="1:2" x14ac:dyDescent="0.35">
      <c r="A1866" s="17">
        <v>621410</v>
      </c>
      <c r="B1866" s="17" t="s">
        <v>2834</v>
      </c>
    </row>
    <row r="1867" spans="1:2" ht="16.5" x14ac:dyDescent="0.35">
      <c r="A1867" s="17">
        <v>62142</v>
      </c>
      <c r="B1867" s="17" t="s">
        <v>2835</v>
      </c>
    </row>
    <row r="1868" spans="1:2" x14ac:dyDescent="0.35">
      <c r="A1868" s="17">
        <v>621420</v>
      </c>
      <c r="B1868" s="17" t="s">
        <v>2836</v>
      </c>
    </row>
    <row r="1869" spans="1:2" ht="16.5" x14ac:dyDescent="0.35">
      <c r="A1869" s="17">
        <v>62149</v>
      </c>
      <c r="B1869" s="17" t="s">
        <v>2837</v>
      </c>
    </row>
    <row r="1870" spans="1:2" x14ac:dyDescent="0.35">
      <c r="A1870" s="17">
        <v>621491</v>
      </c>
      <c r="B1870" s="17" t="s">
        <v>2838</v>
      </c>
    </row>
    <row r="1871" spans="1:2" x14ac:dyDescent="0.35">
      <c r="A1871" s="17">
        <v>621492</v>
      </c>
      <c r="B1871" s="17" t="s">
        <v>2839</v>
      </c>
    </row>
    <row r="1872" spans="1:2" x14ac:dyDescent="0.35">
      <c r="A1872" s="17">
        <v>621493</v>
      </c>
      <c r="B1872" s="17" t="s">
        <v>2840</v>
      </c>
    </row>
    <row r="1873" spans="1:2" x14ac:dyDescent="0.35">
      <c r="A1873" s="17">
        <v>621498</v>
      </c>
      <c r="B1873" s="17" t="s">
        <v>2841</v>
      </c>
    </row>
    <row r="1874" spans="1:2" ht="16.5" x14ac:dyDescent="0.35">
      <c r="A1874" s="17">
        <v>6215</v>
      </c>
      <c r="B1874" s="17" t="s">
        <v>2842</v>
      </c>
    </row>
    <row r="1875" spans="1:2" ht="16.5" x14ac:dyDescent="0.35">
      <c r="A1875" s="17">
        <v>62151</v>
      </c>
      <c r="B1875" s="17" t="s">
        <v>2842</v>
      </c>
    </row>
    <row r="1876" spans="1:2" x14ac:dyDescent="0.35">
      <c r="A1876" s="17">
        <v>621511</v>
      </c>
      <c r="B1876" s="17" t="s">
        <v>2843</v>
      </c>
    </row>
    <row r="1877" spans="1:2" x14ac:dyDescent="0.35">
      <c r="A1877" s="17">
        <v>621512</v>
      </c>
      <c r="B1877" s="17" t="s">
        <v>2844</v>
      </c>
    </row>
    <row r="1878" spans="1:2" ht="16.5" x14ac:dyDescent="0.35">
      <c r="A1878" s="17">
        <v>6216</v>
      </c>
      <c r="B1878" s="17" t="s">
        <v>2845</v>
      </c>
    </row>
    <row r="1879" spans="1:2" ht="16.5" x14ac:dyDescent="0.35">
      <c r="A1879" s="17">
        <v>62161</v>
      </c>
      <c r="B1879" s="17" t="s">
        <v>2845</v>
      </c>
    </row>
    <row r="1880" spans="1:2" x14ac:dyDescent="0.35">
      <c r="A1880" s="17">
        <v>621610</v>
      </c>
      <c r="B1880" s="17" t="s">
        <v>2203</v>
      </c>
    </row>
    <row r="1881" spans="1:2" ht="16.5" x14ac:dyDescent="0.35">
      <c r="A1881" s="17">
        <v>6219</v>
      </c>
      <c r="B1881" s="17" t="s">
        <v>2846</v>
      </c>
    </row>
    <row r="1882" spans="1:2" ht="16.5" x14ac:dyDescent="0.35">
      <c r="A1882" s="17">
        <v>62191</v>
      </c>
      <c r="B1882" s="17" t="s">
        <v>2847</v>
      </c>
    </row>
    <row r="1883" spans="1:2" x14ac:dyDescent="0.35">
      <c r="A1883" s="17">
        <v>621910</v>
      </c>
      <c r="B1883" s="17" t="s">
        <v>2848</v>
      </c>
    </row>
    <row r="1884" spans="1:2" ht="16.5" x14ac:dyDescent="0.35">
      <c r="A1884" s="17">
        <v>62199</v>
      </c>
      <c r="B1884" s="17" t="s">
        <v>2849</v>
      </c>
    </row>
    <row r="1885" spans="1:2" x14ac:dyDescent="0.35">
      <c r="A1885" s="17">
        <v>621991</v>
      </c>
      <c r="B1885" s="17" t="s">
        <v>2850</v>
      </c>
    </row>
    <row r="1886" spans="1:2" x14ac:dyDescent="0.35">
      <c r="A1886" s="17">
        <v>621999</v>
      </c>
      <c r="B1886" s="17" t="s">
        <v>2851</v>
      </c>
    </row>
    <row r="1887" spans="1:2" ht="16.5" x14ac:dyDescent="0.35">
      <c r="A1887" s="17">
        <v>622</v>
      </c>
      <c r="B1887" s="17" t="s">
        <v>2852</v>
      </c>
    </row>
    <row r="1888" spans="1:2" ht="16.5" x14ac:dyDescent="0.35">
      <c r="A1888" s="17">
        <v>6221</v>
      </c>
      <c r="B1888" s="17" t="s">
        <v>2853</v>
      </c>
    </row>
    <row r="1889" spans="1:2" ht="16.5" x14ac:dyDescent="0.35">
      <c r="A1889" s="17">
        <v>62211</v>
      </c>
      <c r="B1889" s="17" t="s">
        <v>2853</v>
      </c>
    </row>
    <row r="1890" spans="1:2" x14ac:dyDescent="0.35">
      <c r="A1890" s="17">
        <v>622110</v>
      </c>
      <c r="B1890" s="17" t="s">
        <v>2854</v>
      </c>
    </row>
    <row r="1891" spans="1:2" ht="16.5" x14ac:dyDescent="0.35">
      <c r="A1891" s="17">
        <v>6222</v>
      </c>
      <c r="B1891" s="17" t="s">
        <v>2855</v>
      </c>
    </row>
    <row r="1892" spans="1:2" ht="16.5" x14ac:dyDescent="0.35">
      <c r="A1892" s="17">
        <v>62221</v>
      </c>
      <c r="B1892" s="17" t="s">
        <v>2855</v>
      </c>
    </row>
    <row r="1893" spans="1:2" x14ac:dyDescent="0.35">
      <c r="A1893" s="17">
        <v>622210</v>
      </c>
      <c r="B1893" s="17" t="s">
        <v>2856</v>
      </c>
    </row>
    <row r="1894" spans="1:2" ht="16.5" x14ac:dyDescent="0.35">
      <c r="A1894" s="17">
        <v>6223</v>
      </c>
      <c r="B1894" s="17" t="s">
        <v>2857</v>
      </c>
    </row>
    <row r="1895" spans="1:2" ht="16.5" x14ac:dyDescent="0.35">
      <c r="A1895" s="17">
        <v>62231</v>
      </c>
      <c r="B1895" s="17" t="s">
        <v>2857</v>
      </c>
    </row>
    <row r="1896" spans="1:2" x14ac:dyDescent="0.35">
      <c r="A1896" s="17">
        <v>622310</v>
      </c>
      <c r="B1896" s="17" t="s">
        <v>2858</v>
      </c>
    </row>
    <row r="1897" spans="1:2" ht="16.5" x14ac:dyDescent="0.35">
      <c r="A1897" s="17">
        <v>623</v>
      </c>
      <c r="B1897" s="17" t="s">
        <v>2859</v>
      </c>
    </row>
    <row r="1898" spans="1:2" ht="16.5" x14ac:dyDescent="0.35">
      <c r="A1898" s="17">
        <v>6231</v>
      </c>
      <c r="B1898" s="17" t="s">
        <v>2860</v>
      </c>
    </row>
    <row r="1899" spans="1:2" ht="16.5" x14ac:dyDescent="0.35">
      <c r="A1899" s="17">
        <v>62311</v>
      </c>
      <c r="B1899" s="17" t="s">
        <v>2860</v>
      </c>
    </row>
    <row r="1900" spans="1:2" x14ac:dyDescent="0.35">
      <c r="A1900" s="17">
        <v>623110</v>
      </c>
      <c r="B1900" s="17" t="s">
        <v>2861</v>
      </c>
    </row>
    <row r="1901" spans="1:2" ht="16.5" x14ac:dyDescent="0.35">
      <c r="A1901" s="17">
        <v>6232</v>
      </c>
      <c r="B1901" s="17" t="s">
        <v>2862</v>
      </c>
    </row>
    <row r="1902" spans="1:2" ht="16.5" x14ac:dyDescent="0.35">
      <c r="A1902" s="17">
        <v>62321</v>
      </c>
      <c r="B1902" s="17" t="s">
        <v>2863</v>
      </c>
    </row>
    <row r="1903" spans="1:2" x14ac:dyDescent="0.35">
      <c r="A1903" s="17">
        <v>623210</v>
      </c>
      <c r="B1903" s="17" t="s">
        <v>2864</v>
      </c>
    </row>
    <row r="1904" spans="1:2" ht="16.5" x14ac:dyDescent="0.35">
      <c r="A1904" s="17">
        <v>62322</v>
      </c>
      <c r="B1904" s="17" t="s">
        <v>2865</v>
      </c>
    </row>
    <row r="1905" spans="1:2" x14ac:dyDescent="0.35">
      <c r="A1905" s="17">
        <v>623220</v>
      </c>
      <c r="B1905" s="17" t="s">
        <v>2866</v>
      </c>
    </row>
    <row r="1906" spans="1:2" ht="16.5" x14ac:dyDescent="0.35">
      <c r="A1906" s="17">
        <v>6233</v>
      </c>
      <c r="B1906" s="17" t="s">
        <v>2867</v>
      </c>
    </row>
    <row r="1907" spans="1:2" ht="16.5" x14ac:dyDescent="0.35">
      <c r="A1907" s="17">
        <v>62331</v>
      </c>
      <c r="B1907" s="17" t="s">
        <v>2867</v>
      </c>
    </row>
    <row r="1908" spans="1:2" x14ac:dyDescent="0.35">
      <c r="A1908" s="17">
        <v>623311</v>
      </c>
      <c r="B1908" s="17" t="s">
        <v>2868</v>
      </c>
    </row>
    <row r="1909" spans="1:2" x14ac:dyDescent="0.35">
      <c r="A1909" s="17">
        <v>623312</v>
      </c>
      <c r="B1909" s="17" t="s">
        <v>2869</v>
      </c>
    </row>
    <row r="1910" spans="1:2" ht="16.5" x14ac:dyDescent="0.35">
      <c r="A1910" s="17">
        <v>6239</v>
      </c>
      <c r="B1910" s="17" t="s">
        <v>2870</v>
      </c>
    </row>
    <row r="1911" spans="1:2" ht="16.5" x14ac:dyDescent="0.35">
      <c r="A1911" s="17">
        <v>62399</v>
      </c>
      <c r="B1911" s="17" t="s">
        <v>2870</v>
      </c>
    </row>
    <row r="1912" spans="1:2" x14ac:dyDescent="0.35">
      <c r="A1912" s="17">
        <v>623990</v>
      </c>
      <c r="B1912" s="17" t="s">
        <v>2871</v>
      </c>
    </row>
    <row r="1913" spans="1:2" ht="16.5" x14ac:dyDescent="0.35">
      <c r="A1913" s="17">
        <v>624</v>
      </c>
      <c r="B1913" s="17" t="s">
        <v>2872</v>
      </c>
    </row>
    <row r="1914" spans="1:2" ht="16.5" x14ac:dyDescent="0.35">
      <c r="A1914" s="17">
        <v>6241</v>
      </c>
      <c r="B1914" s="17" t="s">
        <v>2873</v>
      </c>
    </row>
    <row r="1915" spans="1:2" ht="16.5" x14ac:dyDescent="0.35">
      <c r="A1915" s="17">
        <v>62411</v>
      </c>
      <c r="B1915" s="17" t="s">
        <v>2874</v>
      </c>
    </row>
    <row r="1916" spans="1:2" x14ac:dyDescent="0.35">
      <c r="A1916" s="17">
        <v>624110</v>
      </c>
      <c r="B1916" s="17" t="s">
        <v>2875</v>
      </c>
    </row>
    <row r="1917" spans="1:2" ht="16.5" x14ac:dyDescent="0.35">
      <c r="A1917" s="17">
        <v>62412</v>
      </c>
      <c r="B1917" s="17" t="s">
        <v>2876</v>
      </c>
    </row>
    <row r="1918" spans="1:2" x14ac:dyDescent="0.35">
      <c r="A1918" s="17">
        <v>624120</v>
      </c>
      <c r="B1918" s="17" t="s">
        <v>2877</v>
      </c>
    </row>
    <row r="1919" spans="1:2" ht="16.5" x14ac:dyDescent="0.35">
      <c r="A1919" s="17">
        <v>62419</v>
      </c>
      <c r="B1919" s="17" t="s">
        <v>2878</v>
      </c>
    </row>
    <row r="1920" spans="1:2" x14ac:dyDescent="0.35">
      <c r="A1920" s="17">
        <v>624190</v>
      </c>
      <c r="B1920" s="17" t="s">
        <v>2879</v>
      </c>
    </row>
    <row r="1921" spans="1:2" ht="16.5" x14ac:dyDescent="0.35">
      <c r="A1921" s="17">
        <v>6242</v>
      </c>
      <c r="B1921" s="17" t="s">
        <v>2880</v>
      </c>
    </row>
    <row r="1922" spans="1:2" ht="16.5" x14ac:dyDescent="0.35">
      <c r="A1922" s="17">
        <v>62421</v>
      </c>
      <c r="B1922" s="17" t="s">
        <v>2881</v>
      </c>
    </row>
    <row r="1923" spans="1:2" x14ac:dyDescent="0.35">
      <c r="A1923" s="17">
        <v>624210</v>
      </c>
      <c r="B1923" s="17" t="s">
        <v>2882</v>
      </c>
    </row>
    <row r="1924" spans="1:2" ht="16.5" x14ac:dyDescent="0.35">
      <c r="A1924" s="17">
        <v>62422</v>
      </c>
      <c r="B1924" s="17" t="s">
        <v>2883</v>
      </c>
    </row>
    <row r="1925" spans="1:2" x14ac:dyDescent="0.35">
      <c r="A1925" s="17">
        <v>624221</v>
      </c>
      <c r="B1925" s="17" t="s">
        <v>2884</v>
      </c>
    </row>
    <row r="1926" spans="1:2" x14ac:dyDescent="0.35">
      <c r="A1926" s="17">
        <v>624229</v>
      </c>
      <c r="B1926" s="17" t="s">
        <v>2885</v>
      </c>
    </row>
    <row r="1927" spans="1:2" ht="16.5" x14ac:dyDescent="0.35">
      <c r="A1927" s="17">
        <v>62423</v>
      </c>
      <c r="B1927" s="17" t="s">
        <v>2886</v>
      </c>
    </row>
    <row r="1928" spans="1:2" x14ac:dyDescent="0.35">
      <c r="A1928" s="17">
        <v>624230</v>
      </c>
      <c r="B1928" s="17" t="s">
        <v>2887</v>
      </c>
    </row>
    <row r="1929" spans="1:2" ht="16.5" x14ac:dyDescent="0.35">
      <c r="A1929" s="17">
        <v>6243</v>
      </c>
      <c r="B1929" s="17" t="s">
        <v>2888</v>
      </c>
    </row>
    <row r="1930" spans="1:2" ht="16.5" x14ac:dyDescent="0.35">
      <c r="A1930" s="17">
        <v>62431</v>
      </c>
      <c r="B1930" s="17" t="s">
        <v>2888</v>
      </c>
    </row>
    <row r="1931" spans="1:2" x14ac:dyDescent="0.35">
      <c r="A1931" s="17">
        <v>624310</v>
      </c>
      <c r="B1931" s="17" t="s">
        <v>2889</v>
      </c>
    </row>
    <row r="1932" spans="1:2" ht="16.5" x14ac:dyDescent="0.35">
      <c r="A1932" s="17">
        <v>6244</v>
      </c>
      <c r="B1932" s="17" t="s">
        <v>2890</v>
      </c>
    </row>
    <row r="1933" spans="1:2" ht="16.5" x14ac:dyDescent="0.35">
      <c r="A1933" s="17">
        <v>62441</v>
      </c>
      <c r="B1933" s="17" t="s">
        <v>2890</v>
      </c>
    </row>
    <row r="1934" spans="1:2" x14ac:dyDescent="0.35">
      <c r="A1934" s="17">
        <v>624410</v>
      </c>
      <c r="B1934" s="17" t="s">
        <v>2891</v>
      </c>
    </row>
    <row r="1935" spans="1:2" ht="16.5" x14ac:dyDescent="0.35">
      <c r="A1935" s="17">
        <v>71</v>
      </c>
      <c r="B1935" s="17" t="s">
        <v>2892</v>
      </c>
    </row>
    <row r="1936" spans="1:2" ht="16.5" x14ac:dyDescent="0.35">
      <c r="A1936" s="17">
        <v>711</v>
      </c>
      <c r="B1936" s="17" t="s">
        <v>2893</v>
      </c>
    </row>
    <row r="1937" spans="1:2" ht="16.5" x14ac:dyDescent="0.35">
      <c r="A1937" s="17">
        <v>7111</v>
      </c>
      <c r="B1937" s="17" t="s">
        <v>2894</v>
      </c>
    </row>
    <row r="1938" spans="1:2" ht="16.5" x14ac:dyDescent="0.35">
      <c r="A1938" s="17">
        <v>71111</v>
      </c>
      <c r="B1938" s="17" t="s">
        <v>2895</v>
      </c>
    </row>
    <row r="1939" spans="1:2" x14ac:dyDescent="0.35">
      <c r="A1939" s="17">
        <v>711110</v>
      </c>
      <c r="B1939" s="17" t="s">
        <v>2896</v>
      </c>
    </row>
    <row r="1940" spans="1:2" ht="16.5" x14ac:dyDescent="0.35">
      <c r="A1940" s="17">
        <v>71112</v>
      </c>
      <c r="B1940" s="17" t="s">
        <v>2897</v>
      </c>
    </row>
    <row r="1941" spans="1:2" x14ac:dyDescent="0.35">
      <c r="A1941" s="17">
        <v>711120</v>
      </c>
      <c r="B1941" s="17" t="s">
        <v>2898</v>
      </c>
    </row>
    <row r="1942" spans="1:2" ht="16.5" x14ac:dyDescent="0.35">
      <c r="A1942" s="17">
        <v>71113</v>
      </c>
      <c r="B1942" s="17" t="s">
        <v>2899</v>
      </c>
    </row>
    <row r="1943" spans="1:2" x14ac:dyDescent="0.35">
      <c r="A1943" s="17">
        <v>711130</v>
      </c>
      <c r="B1943" s="17" t="s">
        <v>2900</v>
      </c>
    </row>
    <row r="1944" spans="1:2" ht="16.5" x14ac:dyDescent="0.35">
      <c r="A1944" s="17">
        <v>71119</v>
      </c>
      <c r="B1944" s="17" t="s">
        <v>2901</v>
      </c>
    </row>
    <row r="1945" spans="1:2" x14ac:dyDescent="0.35">
      <c r="A1945" s="17">
        <v>711190</v>
      </c>
      <c r="B1945" s="17" t="s">
        <v>2902</v>
      </c>
    </row>
    <row r="1946" spans="1:2" ht="16.5" x14ac:dyDescent="0.35">
      <c r="A1946" s="17">
        <v>7112</v>
      </c>
      <c r="B1946" s="17" t="s">
        <v>2903</v>
      </c>
    </row>
    <row r="1947" spans="1:2" ht="16.5" x14ac:dyDescent="0.35">
      <c r="A1947" s="17">
        <v>71121</v>
      </c>
      <c r="B1947" s="17" t="s">
        <v>2903</v>
      </c>
    </row>
    <row r="1948" spans="1:2" x14ac:dyDescent="0.35">
      <c r="A1948" s="17">
        <v>711211</v>
      </c>
      <c r="B1948" s="17" t="s">
        <v>2904</v>
      </c>
    </row>
    <row r="1949" spans="1:2" x14ac:dyDescent="0.35">
      <c r="A1949" s="17">
        <v>711212</v>
      </c>
      <c r="B1949" s="17" t="s">
        <v>2905</v>
      </c>
    </row>
    <row r="1950" spans="1:2" x14ac:dyDescent="0.35">
      <c r="A1950" s="17">
        <v>711219</v>
      </c>
      <c r="B1950" s="17" t="s">
        <v>2906</v>
      </c>
    </row>
    <row r="1951" spans="1:2" ht="16.5" x14ac:dyDescent="0.35">
      <c r="A1951" s="17">
        <v>7113</v>
      </c>
      <c r="B1951" s="17" t="s">
        <v>2907</v>
      </c>
    </row>
    <row r="1952" spans="1:2" ht="16.5" x14ac:dyDescent="0.35">
      <c r="A1952" s="17">
        <v>71131</v>
      </c>
      <c r="B1952" s="17" t="s">
        <v>2908</v>
      </c>
    </row>
    <row r="1953" spans="1:2" x14ac:dyDescent="0.35">
      <c r="A1953" s="17">
        <v>711310</v>
      </c>
      <c r="B1953" s="17" t="s">
        <v>2909</v>
      </c>
    </row>
    <row r="1954" spans="1:2" ht="16.5" x14ac:dyDescent="0.35">
      <c r="A1954" s="17">
        <v>71132</v>
      </c>
      <c r="B1954" s="17" t="s">
        <v>2910</v>
      </c>
    </row>
    <row r="1955" spans="1:2" x14ac:dyDescent="0.35">
      <c r="A1955" s="17">
        <v>711320</v>
      </c>
      <c r="B1955" s="17" t="s">
        <v>2911</v>
      </c>
    </row>
    <row r="1956" spans="1:2" ht="16.5" x14ac:dyDescent="0.35">
      <c r="A1956" s="17">
        <v>7114</v>
      </c>
      <c r="B1956" s="17" t="s">
        <v>2912</v>
      </c>
    </row>
    <row r="1957" spans="1:2" ht="16.5" x14ac:dyDescent="0.35">
      <c r="A1957" s="17">
        <v>71141</v>
      </c>
      <c r="B1957" s="17" t="s">
        <v>2912</v>
      </c>
    </row>
    <row r="1958" spans="1:2" x14ac:dyDescent="0.35">
      <c r="A1958" s="17">
        <v>711410</v>
      </c>
      <c r="B1958" s="17" t="s">
        <v>2235</v>
      </c>
    </row>
    <row r="1959" spans="1:2" ht="16.5" x14ac:dyDescent="0.35">
      <c r="A1959" s="17">
        <v>7115</v>
      </c>
      <c r="B1959" s="17" t="s">
        <v>2913</v>
      </c>
    </row>
    <row r="1960" spans="1:2" ht="16.5" x14ac:dyDescent="0.35">
      <c r="A1960" s="17">
        <v>71151</v>
      </c>
      <c r="B1960" s="17" t="s">
        <v>2913</v>
      </c>
    </row>
    <row r="1961" spans="1:2" x14ac:dyDescent="0.35">
      <c r="A1961" s="17">
        <v>711510</v>
      </c>
      <c r="B1961" s="17" t="s">
        <v>2914</v>
      </c>
    </row>
    <row r="1962" spans="1:2" ht="16.5" x14ac:dyDescent="0.35">
      <c r="A1962" s="17">
        <v>712</v>
      </c>
      <c r="B1962" s="17" t="s">
        <v>2915</v>
      </c>
    </row>
    <row r="1963" spans="1:2" ht="16.5" x14ac:dyDescent="0.35">
      <c r="A1963" s="17">
        <v>7121</v>
      </c>
      <c r="B1963" s="17" t="s">
        <v>2915</v>
      </c>
    </row>
    <row r="1964" spans="1:2" ht="16.5" x14ac:dyDescent="0.35">
      <c r="A1964" s="17">
        <v>71211</v>
      </c>
      <c r="B1964" s="17" t="s">
        <v>2916</v>
      </c>
    </row>
    <row r="1965" spans="1:2" x14ac:dyDescent="0.35">
      <c r="A1965" s="17">
        <v>712110</v>
      </c>
      <c r="B1965" s="17" t="s">
        <v>2917</v>
      </c>
    </row>
    <row r="1966" spans="1:2" ht="16.5" x14ac:dyDescent="0.35">
      <c r="A1966" s="17">
        <v>71212</v>
      </c>
      <c r="B1966" s="17" t="s">
        <v>2918</v>
      </c>
    </row>
    <row r="1967" spans="1:2" x14ac:dyDescent="0.35">
      <c r="A1967" s="17">
        <v>712120</v>
      </c>
      <c r="B1967" s="17" t="s">
        <v>2238</v>
      </c>
    </row>
    <row r="1968" spans="1:2" ht="16.5" x14ac:dyDescent="0.35">
      <c r="A1968" s="17">
        <v>71213</v>
      </c>
      <c r="B1968" s="17" t="s">
        <v>2919</v>
      </c>
    </row>
    <row r="1969" spans="1:2" x14ac:dyDescent="0.35">
      <c r="A1969" s="17">
        <v>712130</v>
      </c>
      <c r="B1969" s="17" t="s">
        <v>2920</v>
      </c>
    </row>
    <row r="1970" spans="1:2" ht="16.5" x14ac:dyDescent="0.35">
      <c r="A1970" s="17">
        <v>71219</v>
      </c>
      <c r="B1970" s="17" t="s">
        <v>2921</v>
      </c>
    </row>
    <row r="1971" spans="1:2" x14ac:dyDescent="0.35">
      <c r="A1971" s="17">
        <v>712190</v>
      </c>
      <c r="B1971" s="17" t="s">
        <v>2240</v>
      </c>
    </row>
    <row r="1972" spans="1:2" ht="16.5" x14ac:dyDescent="0.35">
      <c r="A1972" s="17">
        <v>713</v>
      </c>
      <c r="B1972" s="17" t="s">
        <v>2922</v>
      </c>
    </row>
    <row r="1973" spans="1:2" ht="16.5" x14ac:dyDescent="0.35">
      <c r="A1973" s="17">
        <v>7131</v>
      </c>
      <c r="B1973" s="17" t="s">
        <v>2923</v>
      </c>
    </row>
    <row r="1974" spans="1:2" ht="16.5" x14ac:dyDescent="0.35">
      <c r="A1974" s="17">
        <v>71311</v>
      </c>
      <c r="B1974" s="17" t="s">
        <v>2924</v>
      </c>
    </row>
    <row r="1975" spans="1:2" x14ac:dyDescent="0.35">
      <c r="A1975" s="17">
        <v>713110</v>
      </c>
      <c r="B1975" s="17" t="s">
        <v>2925</v>
      </c>
    </row>
    <row r="1976" spans="1:2" ht="16.5" x14ac:dyDescent="0.35">
      <c r="A1976" s="17">
        <v>71312</v>
      </c>
      <c r="B1976" s="17" t="s">
        <v>2926</v>
      </c>
    </row>
    <row r="1977" spans="1:2" x14ac:dyDescent="0.35">
      <c r="A1977" s="17">
        <v>713120</v>
      </c>
      <c r="B1977" s="17" t="s">
        <v>2242</v>
      </c>
    </row>
    <row r="1978" spans="1:2" ht="16.5" x14ac:dyDescent="0.35">
      <c r="A1978" s="17">
        <v>7132</v>
      </c>
      <c r="B1978" s="17" t="s">
        <v>2927</v>
      </c>
    </row>
    <row r="1979" spans="1:2" ht="16.5" x14ac:dyDescent="0.35">
      <c r="A1979" s="17">
        <v>71321</v>
      </c>
      <c r="B1979" s="17" t="s">
        <v>2928</v>
      </c>
    </row>
    <row r="1980" spans="1:2" x14ac:dyDescent="0.35">
      <c r="A1980" s="17">
        <v>713210</v>
      </c>
      <c r="B1980" s="17" t="s">
        <v>2243</v>
      </c>
    </row>
    <row r="1981" spans="1:2" ht="16.5" x14ac:dyDescent="0.35">
      <c r="A1981" s="17">
        <v>71329</v>
      </c>
      <c r="B1981" s="17" t="s">
        <v>2929</v>
      </c>
    </row>
    <row r="1982" spans="1:2" x14ac:dyDescent="0.35">
      <c r="A1982" s="17">
        <v>713290</v>
      </c>
      <c r="B1982" s="17" t="s">
        <v>2930</v>
      </c>
    </row>
    <row r="1983" spans="1:2" ht="16.5" x14ac:dyDescent="0.35">
      <c r="A1983" s="17">
        <v>7139</v>
      </c>
      <c r="B1983" s="17" t="s">
        <v>2931</v>
      </c>
    </row>
    <row r="1984" spans="1:2" ht="16.5" x14ac:dyDescent="0.35">
      <c r="A1984" s="17">
        <v>71391</v>
      </c>
      <c r="B1984" s="17" t="s">
        <v>2932</v>
      </c>
    </row>
    <row r="1985" spans="1:2" x14ac:dyDescent="0.35">
      <c r="A1985" s="17">
        <v>713910</v>
      </c>
      <c r="B1985" s="17" t="s">
        <v>2245</v>
      </c>
    </row>
    <row r="1986" spans="1:2" ht="16.5" x14ac:dyDescent="0.35">
      <c r="A1986" s="17">
        <v>71392</v>
      </c>
      <c r="B1986" s="17" t="s">
        <v>2933</v>
      </c>
    </row>
    <row r="1987" spans="1:2" x14ac:dyDescent="0.35">
      <c r="A1987" s="17">
        <v>713920</v>
      </c>
      <c r="B1987" s="17" t="s">
        <v>2246</v>
      </c>
    </row>
    <row r="1988" spans="1:2" ht="16.5" x14ac:dyDescent="0.35">
      <c r="A1988" s="17">
        <v>71393</v>
      </c>
      <c r="B1988" s="17" t="s">
        <v>2934</v>
      </c>
    </row>
    <row r="1989" spans="1:2" x14ac:dyDescent="0.35">
      <c r="A1989" s="17">
        <v>713930</v>
      </c>
      <c r="B1989" s="17" t="s">
        <v>2247</v>
      </c>
    </row>
    <row r="1990" spans="1:2" ht="16.5" x14ac:dyDescent="0.35">
      <c r="A1990" s="17">
        <v>71394</v>
      </c>
      <c r="B1990" s="17" t="s">
        <v>2935</v>
      </c>
    </row>
    <row r="1991" spans="1:2" x14ac:dyDescent="0.35">
      <c r="A1991" s="17">
        <v>713940</v>
      </c>
      <c r="B1991" s="17" t="s">
        <v>2936</v>
      </c>
    </row>
    <row r="1992" spans="1:2" ht="16.5" x14ac:dyDescent="0.35">
      <c r="A1992" s="17">
        <v>71395</v>
      </c>
      <c r="B1992" s="17" t="s">
        <v>2937</v>
      </c>
    </row>
    <row r="1993" spans="1:2" x14ac:dyDescent="0.35">
      <c r="A1993" s="17">
        <v>713950</v>
      </c>
      <c r="B1993" s="17" t="s">
        <v>2249</v>
      </c>
    </row>
    <row r="1994" spans="1:2" ht="16.5" x14ac:dyDescent="0.35">
      <c r="A1994" s="17">
        <v>71399</v>
      </c>
      <c r="B1994" s="17" t="s">
        <v>2938</v>
      </c>
    </row>
    <row r="1995" spans="1:2" x14ac:dyDescent="0.35">
      <c r="A1995" s="17">
        <v>713990</v>
      </c>
      <c r="B1995" s="17" t="s">
        <v>2939</v>
      </c>
    </row>
    <row r="1996" spans="1:2" ht="16.5" x14ac:dyDescent="0.35">
      <c r="A1996" s="17">
        <v>72</v>
      </c>
      <c r="B1996" s="17" t="s">
        <v>2940</v>
      </c>
    </row>
    <row r="1997" spans="1:2" ht="16.5" x14ac:dyDescent="0.35">
      <c r="A1997" s="17">
        <v>721</v>
      </c>
      <c r="B1997" s="17" t="s">
        <v>2941</v>
      </c>
    </row>
    <row r="1998" spans="1:2" ht="16.5" x14ac:dyDescent="0.35">
      <c r="A1998" s="17">
        <v>7211</v>
      </c>
      <c r="B1998" s="17" t="s">
        <v>2942</v>
      </c>
    </row>
    <row r="1999" spans="1:2" ht="16.5" x14ac:dyDescent="0.35">
      <c r="A1999" s="17">
        <v>72111</v>
      </c>
      <c r="B1999" s="17" t="s">
        <v>2943</v>
      </c>
    </row>
    <row r="2000" spans="1:2" x14ac:dyDescent="0.35">
      <c r="A2000" s="17">
        <v>721110</v>
      </c>
      <c r="B2000" s="17" t="s">
        <v>2944</v>
      </c>
    </row>
    <row r="2001" spans="1:2" ht="16.5" x14ac:dyDescent="0.35">
      <c r="A2001" s="17">
        <v>72112</v>
      </c>
      <c r="B2001" s="17" t="s">
        <v>2945</v>
      </c>
    </row>
    <row r="2002" spans="1:2" x14ac:dyDescent="0.35">
      <c r="A2002" s="17">
        <v>721120</v>
      </c>
      <c r="B2002" s="17" t="s">
        <v>2252</v>
      </c>
    </row>
    <row r="2003" spans="1:2" ht="16.5" x14ac:dyDescent="0.35">
      <c r="A2003" s="17">
        <v>72119</v>
      </c>
      <c r="B2003" s="17" t="s">
        <v>2946</v>
      </c>
    </row>
    <row r="2004" spans="1:2" x14ac:dyDescent="0.35">
      <c r="A2004" s="17">
        <v>721191</v>
      </c>
      <c r="B2004" s="17" t="s">
        <v>2947</v>
      </c>
    </row>
    <row r="2005" spans="1:2" x14ac:dyDescent="0.35">
      <c r="A2005" s="17">
        <v>721199</v>
      </c>
      <c r="B2005" s="17" t="s">
        <v>2948</v>
      </c>
    </row>
    <row r="2006" spans="1:2" ht="16.5" x14ac:dyDescent="0.35">
      <c r="A2006" s="17">
        <v>7212</v>
      </c>
      <c r="B2006" s="17" t="s">
        <v>2949</v>
      </c>
    </row>
    <row r="2007" spans="1:2" ht="16.5" x14ac:dyDescent="0.35">
      <c r="A2007" s="17">
        <v>72121</v>
      </c>
      <c r="B2007" s="17" t="s">
        <v>2949</v>
      </c>
    </row>
    <row r="2008" spans="1:2" x14ac:dyDescent="0.35">
      <c r="A2008" s="17">
        <v>721211</v>
      </c>
      <c r="B2008" s="17" t="s">
        <v>2950</v>
      </c>
    </row>
    <row r="2009" spans="1:2" x14ac:dyDescent="0.35">
      <c r="A2009" s="17">
        <v>721214</v>
      </c>
      <c r="B2009" s="17" t="s">
        <v>2951</v>
      </c>
    </row>
    <row r="2010" spans="1:2" ht="16.5" x14ac:dyDescent="0.35">
      <c r="A2010" s="17">
        <v>7213</v>
      </c>
      <c r="B2010" s="245" t="s">
        <v>2952</v>
      </c>
    </row>
    <row r="2011" spans="1:2" ht="16.5" x14ac:dyDescent="0.35">
      <c r="A2011" s="17">
        <v>72131</v>
      </c>
      <c r="B2011" s="245" t="s">
        <v>2952</v>
      </c>
    </row>
    <row r="2012" spans="1:2" x14ac:dyDescent="0.35">
      <c r="A2012" s="17">
        <v>721310</v>
      </c>
      <c r="B2012" s="245" t="s">
        <v>2953</v>
      </c>
    </row>
    <row r="2013" spans="1:2" ht="16.5" x14ac:dyDescent="0.35">
      <c r="A2013" s="17">
        <v>722</v>
      </c>
      <c r="B2013" s="17" t="s">
        <v>2954</v>
      </c>
    </row>
    <row r="2014" spans="1:2" ht="16.5" x14ac:dyDescent="0.35">
      <c r="A2014" s="17">
        <v>7223</v>
      </c>
      <c r="B2014" s="17" t="s">
        <v>2955</v>
      </c>
    </row>
    <row r="2015" spans="1:2" ht="16.5" x14ac:dyDescent="0.35">
      <c r="A2015" s="17">
        <v>72231</v>
      </c>
      <c r="B2015" s="17" t="s">
        <v>2956</v>
      </c>
    </row>
    <row r="2016" spans="1:2" x14ac:dyDescent="0.35">
      <c r="A2016" s="17">
        <v>722310</v>
      </c>
      <c r="B2016" s="17" t="s">
        <v>2258</v>
      </c>
    </row>
    <row r="2017" spans="1:2" ht="16.5" x14ac:dyDescent="0.35">
      <c r="A2017" s="17">
        <v>72232</v>
      </c>
      <c r="B2017" s="17" t="s">
        <v>2957</v>
      </c>
    </row>
    <row r="2018" spans="1:2" x14ac:dyDescent="0.35">
      <c r="A2018" s="17">
        <v>722320</v>
      </c>
      <c r="B2018" s="17" t="s">
        <v>2259</v>
      </c>
    </row>
    <row r="2019" spans="1:2" ht="16.5" x14ac:dyDescent="0.35">
      <c r="A2019" s="17">
        <v>72233</v>
      </c>
      <c r="B2019" s="17" t="s">
        <v>2958</v>
      </c>
    </row>
    <row r="2020" spans="1:2" x14ac:dyDescent="0.35">
      <c r="A2020" s="17">
        <v>722330</v>
      </c>
      <c r="B2020" s="17" t="s">
        <v>2260</v>
      </c>
    </row>
    <row r="2021" spans="1:2" ht="16.5" x14ac:dyDescent="0.35">
      <c r="A2021" s="17">
        <v>7224</v>
      </c>
      <c r="B2021" s="17" t="s">
        <v>2959</v>
      </c>
    </row>
    <row r="2022" spans="1:2" ht="16.5" x14ac:dyDescent="0.35">
      <c r="A2022" s="17">
        <v>72241</v>
      </c>
      <c r="B2022" s="17" t="s">
        <v>2959</v>
      </c>
    </row>
    <row r="2023" spans="1:2" x14ac:dyDescent="0.35">
      <c r="A2023" s="17">
        <v>722410</v>
      </c>
      <c r="B2023" s="17" t="s">
        <v>2960</v>
      </c>
    </row>
    <row r="2024" spans="1:2" ht="16.5" x14ac:dyDescent="0.35">
      <c r="A2024" s="17">
        <v>7225</v>
      </c>
      <c r="B2024" s="17" t="s">
        <v>2961</v>
      </c>
    </row>
    <row r="2025" spans="1:2" ht="16.5" x14ac:dyDescent="0.35">
      <c r="A2025" s="17">
        <v>72251</v>
      </c>
      <c r="B2025" s="17" t="s">
        <v>2961</v>
      </c>
    </row>
    <row r="2026" spans="1:2" x14ac:dyDescent="0.35">
      <c r="A2026" s="17">
        <v>722511</v>
      </c>
      <c r="B2026" s="17" t="s">
        <v>2962</v>
      </c>
    </row>
    <row r="2027" spans="1:2" x14ac:dyDescent="0.35">
      <c r="A2027" s="17">
        <v>722513</v>
      </c>
      <c r="B2027" s="17" t="s">
        <v>2963</v>
      </c>
    </row>
    <row r="2028" spans="1:2" x14ac:dyDescent="0.35">
      <c r="A2028" s="17">
        <v>722514</v>
      </c>
      <c r="B2028" s="17" t="s">
        <v>2964</v>
      </c>
    </row>
    <row r="2029" spans="1:2" x14ac:dyDescent="0.35">
      <c r="A2029" s="17">
        <v>722515</v>
      </c>
      <c r="B2029" s="17" t="s">
        <v>2965</v>
      </c>
    </row>
    <row r="2030" spans="1:2" ht="16.5" x14ac:dyDescent="0.35">
      <c r="A2030" s="17">
        <v>81</v>
      </c>
      <c r="B2030" s="17" t="s">
        <v>2966</v>
      </c>
    </row>
    <row r="2031" spans="1:2" ht="16.5" x14ac:dyDescent="0.35">
      <c r="A2031" s="17">
        <v>811</v>
      </c>
      <c r="B2031" s="17" t="s">
        <v>2967</v>
      </c>
    </row>
    <row r="2032" spans="1:2" ht="16.5" x14ac:dyDescent="0.35">
      <c r="A2032" s="17">
        <v>8111</v>
      </c>
      <c r="B2032" s="17" t="s">
        <v>2968</v>
      </c>
    </row>
    <row r="2033" spans="1:2" ht="16.5" x14ac:dyDescent="0.35">
      <c r="A2033" s="17">
        <v>81111</v>
      </c>
      <c r="B2033" s="17" t="s">
        <v>2969</v>
      </c>
    </row>
    <row r="2034" spans="1:2" x14ac:dyDescent="0.35">
      <c r="A2034" s="17">
        <v>811111</v>
      </c>
      <c r="B2034" s="17" t="s">
        <v>2970</v>
      </c>
    </row>
    <row r="2035" spans="1:2" x14ac:dyDescent="0.35">
      <c r="A2035" s="17">
        <v>811112</v>
      </c>
      <c r="B2035" s="17" t="s">
        <v>2971</v>
      </c>
    </row>
    <row r="2036" spans="1:2" x14ac:dyDescent="0.35">
      <c r="A2036" s="17">
        <v>811113</v>
      </c>
      <c r="B2036" s="17" t="s">
        <v>2972</v>
      </c>
    </row>
    <row r="2037" spans="1:2" x14ac:dyDescent="0.35">
      <c r="A2037" s="17">
        <v>811118</v>
      </c>
      <c r="B2037" s="17" t="s">
        <v>2973</v>
      </c>
    </row>
    <row r="2038" spans="1:2" ht="16.5" x14ac:dyDescent="0.35">
      <c r="A2038" s="17">
        <v>81112</v>
      </c>
      <c r="B2038" s="17" t="s">
        <v>2974</v>
      </c>
    </row>
    <row r="2039" spans="1:2" x14ac:dyDescent="0.35">
      <c r="A2039" s="17">
        <v>811121</v>
      </c>
      <c r="B2039" s="17" t="s">
        <v>2975</v>
      </c>
    </row>
    <row r="2040" spans="1:2" x14ac:dyDescent="0.35">
      <c r="A2040" s="17">
        <v>811122</v>
      </c>
      <c r="B2040" s="17" t="s">
        <v>2976</v>
      </c>
    </row>
    <row r="2041" spans="1:2" ht="16.5" x14ac:dyDescent="0.35">
      <c r="A2041" s="17">
        <v>81119</v>
      </c>
      <c r="B2041" s="17" t="s">
        <v>2977</v>
      </c>
    </row>
    <row r="2042" spans="1:2" x14ac:dyDescent="0.35">
      <c r="A2042" s="17">
        <v>811191</v>
      </c>
      <c r="B2042" s="17" t="s">
        <v>2978</v>
      </c>
    </row>
    <row r="2043" spans="1:2" x14ac:dyDescent="0.35">
      <c r="A2043" s="17">
        <v>811192</v>
      </c>
      <c r="B2043" s="17" t="s">
        <v>2979</v>
      </c>
    </row>
    <row r="2044" spans="1:2" x14ac:dyDescent="0.35">
      <c r="A2044" s="17">
        <v>811198</v>
      </c>
      <c r="B2044" s="17" t="s">
        <v>2980</v>
      </c>
    </row>
    <row r="2045" spans="1:2" ht="16.5" x14ac:dyDescent="0.35">
      <c r="A2045" s="17">
        <v>8112</v>
      </c>
      <c r="B2045" s="17" t="s">
        <v>2981</v>
      </c>
    </row>
    <row r="2046" spans="1:2" ht="16.5" x14ac:dyDescent="0.35">
      <c r="A2046" s="17">
        <v>81121</v>
      </c>
      <c r="B2046" s="17" t="s">
        <v>2981</v>
      </c>
    </row>
    <row r="2047" spans="1:2" x14ac:dyDescent="0.35">
      <c r="A2047" s="17">
        <v>811211</v>
      </c>
      <c r="B2047" s="17" t="s">
        <v>2982</v>
      </c>
    </row>
    <row r="2048" spans="1:2" x14ac:dyDescent="0.35">
      <c r="A2048" s="17">
        <v>811212</v>
      </c>
      <c r="B2048" s="17" t="s">
        <v>2983</v>
      </c>
    </row>
    <row r="2049" spans="1:2" x14ac:dyDescent="0.35">
      <c r="A2049" s="17">
        <v>811213</v>
      </c>
      <c r="B2049" s="17" t="s">
        <v>2984</v>
      </c>
    </row>
    <row r="2050" spans="1:2" x14ac:dyDescent="0.35">
      <c r="A2050" s="17">
        <v>811219</v>
      </c>
      <c r="B2050" s="17" t="s">
        <v>2985</v>
      </c>
    </row>
    <row r="2051" spans="1:2" ht="16.5" x14ac:dyDescent="0.35">
      <c r="A2051" s="17">
        <v>8113</v>
      </c>
      <c r="B2051" s="17" t="s">
        <v>2986</v>
      </c>
    </row>
    <row r="2052" spans="1:2" ht="16.5" x14ac:dyDescent="0.35">
      <c r="A2052" s="17">
        <v>81131</v>
      </c>
      <c r="B2052" s="17" t="s">
        <v>2986</v>
      </c>
    </row>
    <row r="2053" spans="1:2" x14ac:dyDescent="0.35">
      <c r="A2053" s="17">
        <v>811310</v>
      </c>
      <c r="B2053" s="17" t="s">
        <v>2987</v>
      </c>
    </row>
    <row r="2054" spans="1:2" ht="16.5" x14ac:dyDescent="0.35">
      <c r="A2054" s="17">
        <v>8114</v>
      </c>
      <c r="B2054" s="17" t="s">
        <v>2988</v>
      </c>
    </row>
    <row r="2055" spans="1:2" ht="16.5" x14ac:dyDescent="0.35">
      <c r="A2055" s="17">
        <v>81141</v>
      </c>
      <c r="B2055" s="17" t="s">
        <v>2989</v>
      </c>
    </row>
    <row r="2056" spans="1:2" x14ac:dyDescent="0.35">
      <c r="A2056" s="17">
        <v>811411</v>
      </c>
      <c r="B2056" s="17" t="s">
        <v>2990</v>
      </c>
    </row>
    <row r="2057" spans="1:2" x14ac:dyDescent="0.35">
      <c r="A2057" s="17">
        <v>811412</v>
      </c>
      <c r="B2057" s="17" t="s">
        <v>2991</v>
      </c>
    </row>
    <row r="2058" spans="1:2" ht="16.5" x14ac:dyDescent="0.35">
      <c r="A2058" s="17">
        <v>81142</v>
      </c>
      <c r="B2058" s="17" t="s">
        <v>2992</v>
      </c>
    </row>
    <row r="2059" spans="1:2" x14ac:dyDescent="0.35">
      <c r="A2059" s="17">
        <v>811420</v>
      </c>
      <c r="B2059" s="17" t="s">
        <v>2284</v>
      </c>
    </row>
    <row r="2060" spans="1:2" ht="16.5" x14ac:dyDescent="0.35">
      <c r="A2060" s="17">
        <v>81143</v>
      </c>
      <c r="B2060" s="17" t="s">
        <v>2993</v>
      </c>
    </row>
    <row r="2061" spans="1:2" x14ac:dyDescent="0.35">
      <c r="A2061" s="17">
        <v>811430</v>
      </c>
      <c r="B2061" s="17" t="s">
        <v>2285</v>
      </c>
    </row>
    <row r="2062" spans="1:2" ht="16.5" x14ac:dyDescent="0.35">
      <c r="A2062" s="17">
        <v>81149</v>
      </c>
      <c r="B2062" s="17" t="s">
        <v>2994</v>
      </c>
    </row>
    <row r="2063" spans="1:2" x14ac:dyDescent="0.35">
      <c r="A2063" s="17">
        <v>811490</v>
      </c>
      <c r="B2063" s="17" t="s">
        <v>2995</v>
      </c>
    </row>
    <row r="2064" spans="1:2" ht="16.5" x14ac:dyDescent="0.35">
      <c r="A2064" s="17">
        <v>812</v>
      </c>
      <c r="B2064" s="17" t="s">
        <v>2996</v>
      </c>
    </row>
    <row r="2065" spans="1:2" x14ac:dyDescent="0.35">
      <c r="A2065" s="17">
        <v>8121</v>
      </c>
      <c r="B2065" s="17" t="s">
        <v>2997</v>
      </c>
    </row>
    <row r="2066" spans="1:2" x14ac:dyDescent="0.35">
      <c r="A2066" s="17">
        <v>81211</v>
      </c>
      <c r="B2066" s="17" t="s">
        <v>2998</v>
      </c>
    </row>
    <row r="2067" spans="1:2" x14ac:dyDescent="0.35">
      <c r="A2067" s="17">
        <v>812111</v>
      </c>
      <c r="B2067" s="17" t="s">
        <v>2999</v>
      </c>
    </row>
    <row r="2068" spans="1:2" x14ac:dyDescent="0.35">
      <c r="A2068" s="17">
        <v>812112</v>
      </c>
      <c r="B2068" s="17" t="s">
        <v>3000</v>
      </c>
    </row>
    <row r="2069" spans="1:2" x14ac:dyDescent="0.35">
      <c r="A2069" s="17">
        <v>812113</v>
      </c>
      <c r="B2069" s="17" t="s">
        <v>3001</v>
      </c>
    </row>
    <row r="2070" spans="1:2" x14ac:dyDescent="0.35">
      <c r="A2070" s="17">
        <v>81219</v>
      </c>
      <c r="B2070" s="17" t="s">
        <v>3002</v>
      </c>
    </row>
    <row r="2071" spans="1:2" x14ac:dyDescent="0.35">
      <c r="A2071" s="17">
        <v>812191</v>
      </c>
      <c r="B2071" s="17" t="s">
        <v>3003</v>
      </c>
    </row>
    <row r="2072" spans="1:2" x14ac:dyDescent="0.35">
      <c r="A2072" s="17">
        <v>812199</v>
      </c>
      <c r="B2072" s="17" t="s">
        <v>3002</v>
      </c>
    </row>
    <row r="2073" spans="1:2" x14ac:dyDescent="0.35">
      <c r="A2073" s="17">
        <v>8122</v>
      </c>
      <c r="B2073" s="17" t="s">
        <v>3004</v>
      </c>
    </row>
    <row r="2074" spans="1:2" x14ac:dyDescent="0.35">
      <c r="A2074" s="17">
        <v>81221</v>
      </c>
      <c r="B2074" s="17" t="s">
        <v>3005</v>
      </c>
    </row>
    <row r="2075" spans="1:2" x14ac:dyDescent="0.35">
      <c r="A2075" s="17">
        <v>812210</v>
      </c>
      <c r="B2075" s="17" t="s">
        <v>3005</v>
      </c>
    </row>
    <row r="2076" spans="1:2" x14ac:dyDescent="0.35">
      <c r="A2076" s="17">
        <v>81222</v>
      </c>
      <c r="B2076" s="17" t="s">
        <v>3006</v>
      </c>
    </row>
    <row r="2077" spans="1:2" x14ac:dyDescent="0.35">
      <c r="A2077" s="17">
        <v>812220</v>
      </c>
      <c r="B2077" s="17" t="s">
        <v>3006</v>
      </c>
    </row>
    <row r="2078" spans="1:2" x14ac:dyDescent="0.35">
      <c r="A2078" s="17">
        <v>8123</v>
      </c>
      <c r="B2078" s="17" t="s">
        <v>3007</v>
      </c>
    </row>
    <row r="2079" spans="1:2" x14ac:dyDescent="0.35">
      <c r="A2079" s="17">
        <v>81231</v>
      </c>
      <c r="B2079" s="17" t="s">
        <v>3008</v>
      </c>
    </row>
    <row r="2080" spans="1:2" x14ac:dyDescent="0.35">
      <c r="A2080" s="17">
        <v>812310</v>
      </c>
      <c r="B2080" s="17" t="s">
        <v>3008</v>
      </c>
    </row>
    <row r="2081" spans="1:2" x14ac:dyDescent="0.35">
      <c r="A2081" s="17">
        <v>81232</v>
      </c>
      <c r="B2081" s="17" t="s">
        <v>3009</v>
      </c>
    </row>
    <row r="2082" spans="1:2" x14ac:dyDescent="0.35">
      <c r="A2082" s="17">
        <v>812320</v>
      </c>
      <c r="B2082" s="17" t="s">
        <v>3009</v>
      </c>
    </row>
    <row r="2083" spans="1:2" x14ac:dyDescent="0.35">
      <c r="A2083" s="17">
        <v>81233</v>
      </c>
      <c r="B2083" s="17" t="s">
        <v>3010</v>
      </c>
    </row>
    <row r="2084" spans="1:2" x14ac:dyDescent="0.35">
      <c r="A2084" s="17">
        <v>812331</v>
      </c>
      <c r="B2084" s="17" t="s">
        <v>3011</v>
      </c>
    </row>
    <row r="2085" spans="1:2" x14ac:dyDescent="0.35">
      <c r="A2085" s="17">
        <v>812332</v>
      </c>
      <c r="B2085" s="17" t="s">
        <v>3012</v>
      </c>
    </row>
    <row r="2086" spans="1:2" x14ac:dyDescent="0.35">
      <c r="A2086" s="17">
        <v>8129</v>
      </c>
      <c r="B2086" s="17" t="s">
        <v>3013</v>
      </c>
    </row>
    <row r="2087" spans="1:2" x14ac:dyDescent="0.35">
      <c r="A2087" s="17">
        <v>81291</v>
      </c>
      <c r="B2087" s="17" t="s">
        <v>3014</v>
      </c>
    </row>
    <row r="2088" spans="1:2" x14ac:dyDescent="0.35">
      <c r="A2088" s="17">
        <v>812910</v>
      </c>
      <c r="B2088" s="17" t="s">
        <v>3014</v>
      </c>
    </row>
    <row r="2089" spans="1:2" x14ac:dyDescent="0.35">
      <c r="A2089" s="17">
        <v>81292</v>
      </c>
      <c r="B2089" s="17" t="s">
        <v>3015</v>
      </c>
    </row>
    <row r="2090" spans="1:2" x14ac:dyDescent="0.35">
      <c r="A2090" s="17">
        <v>812921</v>
      </c>
      <c r="B2090" s="17" t="s">
        <v>3016</v>
      </c>
    </row>
    <row r="2091" spans="1:2" x14ac:dyDescent="0.35">
      <c r="A2091" s="17">
        <v>812922</v>
      </c>
      <c r="B2091" s="17" t="s">
        <v>3017</v>
      </c>
    </row>
    <row r="2092" spans="1:2" x14ac:dyDescent="0.35">
      <c r="A2092" s="17">
        <v>81293</v>
      </c>
      <c r="B2092" s="17" t="s">
        <v>3018</v>
      </c>
    </row>
    <row r="2093" spans="1:2" x14ac:dyDescent="0.35">
      <c r="A2093" s="17">
        <v>812930</v>
      </c>
      <c r="B2093" s="17" t="s">
        <v>3018</v>
      </c>
    </row>
    <row r="2094" spans="1:2" x14ac:dyDescent="0.35">
      <c r="A2094" s="17">
        <v>81299</v>
      </c>
      <c r="B2094" s="17" t="s">
        <v>3019</v>
      </c>
    </row>
    <row r="2095" spans="1:2" x14ac:dyDescent="0.35">
      <c r="A2095" s="17">
        <v>812990</v>
      </c>
      <c r="B2095" s="17" t="s">
        <v>3019</v>
      </c>
    </row>
    <row r="2096" spans="1:2" ht="16.5" x14ac:dyDescent="0.35">
      <c r="A2096" s="17">
        <v>813</v>
      </c>
      <c r="B2096" s="17" t="s">
        <v>3020</v>
      </c>
    </row>
    <row r="2097" spans="1:2" x14ac:dyDescent="0.35">
      <c r="A2097" s="17">
        <v>8131</v>
      </c>
      <c r="B2097" s="17" t="s">
        <v>3021</v>
      </c>
    </row>
    <row r="2098" spans="1:2" x14ac:dyDescent="0.35">
      <c r="A2098" s="17">
        <v>81311</v>
      </c>
      <c r="B2098" s="17" t="s">
        <v>3021</v>
      </c>
    </row>
    <row r="2099" spans="1:2" x14ac:dyDescent="0.35">
      <c r="A2099" s="17">
        <v>813110</v>
      </c>
      <c r="B2099" s="17" t="s">
        <v>3021</v>
      </c>
    </row>
    <row r="2100" spans="1:2" x14ac:dyDescent="0.35">
      <c r="A2100" s="17">
        <v>8132</v>
      </c>
      <c r="B2100" s="17" t="s">
        <v>3022</v>
      </c>
    </row>
    <row r="2101" spans="1:2" x14ac:dyDescent="0.35">
      <c r="A2101" s="17">
        <v>81321</v>
      </c>
      <c r="B2101" s="17" t="s">
        <v>3022</v>
      </c>
    </row>
    <row r="2102" spans="1:2" x14ac:dyDescent="0.35">
      <c r="A2102" s="17">
        <v>813211</v>
      </c>
      <c r="B2102" s="17" t="s">
        <v>3023</v>
      </c>
    </row>
    <row r="2103" spans="1:2" x14ac:dyDescent="0.35">
      <c r="A2103" s="17">
        <v>813212</v>
      </c>
      <c r="B2103" s="17" t="s">
        <v>3024</v>
      </c>
    </row>
    <row r="2104" spans="1:2" x14ac:dyDescent="0.35">
      <c r="A2104" s="17">
        <v>813219</v>
      </c>
      <c r="B2104" s="17" t="s">
        <v>3025</v>
      </c>
    </row>
    <row r="2105" spans="1:2" x14ac:dyDescent="0.35">
      <c r="A2105" s="17">
        <v>8133</v>
      </c>
      <c r="B2105" s="17" t="s">
        <v>3026</v>
      </c>
    </row>
    <row r="2106" spans="1:2" x14ac:dyDescent="0.35">
      <c r="A2106" s="17">
        <v>81331</v>
      </c>
      <c r="B2106" s="17" t="s">
        <v>3026</v>
      </c>
    </row>
    <row r="2107" spans="1:2" x14ac:dyDescent="0.35">
      <c r="A2107" s="17">
        <v>813311</v>
      </c>
      <c r="B2107" s="17" t="s">
        <v>3027</v>
      </c>
    </row>
    <row r="2108" spans="1:2" x14ac:dyDescent="0.35">
      <c r="A2108" s="17">
        <v>813312</v>
      </c>
      <c r="B2108" s="17" t="s">
        <v>3028</v>
      </c>
    </row>
    <row r="2109" spans="1:2" x14ac:dyDescent="0.35">
      <c r="A2109" s="17">
        <v>813319</v>
      </c>
      <c r="B2109" s="17" t="s">
        <v>3029</v>
      </c>
    </row>
    <row r="2110" spans="1:2" x14ac:dyDescent="0.35">
      <c r="A2110" s="17">
        <v>8134</v>
      </c>
      <c r="B2110" s="17" t="s">
        <v>3030</v>
      </c>
    </row>
    <row r="2111" spans="1:2" x14ac:dyDescent="0.35">
      <c r="A2111" s="17">
        <v>81341</v>
      </c>
      <c r="B2111" s="17" t="s">
        <v>3030</v>
      </c>
    </row>
    <row r="2112" spans="1:2" x14ac:dyDescent="0.35">
      <c r="A2112" s="17">
        <v>813410</v>
      </c>
      <c r="B2112" s="17" t="s">
        <v>3030</v>
      </c>
    </row>
    <row r="2113" spans="1:2" x14ac:dyDescent="0.35">
      <c r="A2113" s="17">
        <v>8139</v>
      </c>
      <c r="B2113" s="17" t="s">
        <v>3031</v>
      </c>
    </row>
    <row r="2114" spans="1:2" x14ac:dyDescent="0.35">
      <c r="A2114" s="17">
        <v>81391</v>
      </c>
      <c r="B2114" s="17" t="s">
        <v>3032</v>
      </c>
    </row>
    <row r="2115" spans="1:2" x14ac:dyDescent="0.35">
      <c r="A2115" s="17">
        <v>813910</v>
      </c>
      <c r="B2115" s="17" t="s">
        <v>3032</v>
      </c>
    </row>
    <row r="2116" spans="1:2" x14ac:dyDescent="0.35">
      <c r="A2116" s="17">
        <v>81392</v>
      </c>
      <c r="B2116" s="17" t="s">
        <v>3033</v>
      </c>
    </row>
    <row r="2117" spans="1:2" x14ac:dyDescent="0.35">
      <c r="A2117" s="17">
        <v>813920</v>
      </c>
      <c r="B2117" s="17" t="s">
        <v>3033</v>
      </c>
    </row>
    <row r="2118" spans="1:2" x14ac:dyDescent="0.35">
      <c r="A2118" s="17">
        <v>81393</v>
      </c>
      <c r="B2118" s="17" t="s">
        <v>3034</v>
      </c>
    </row>
    <row r="2119" spans="1:2" x14ac:dyDescent="0.35">
      <c r="A2119" s="17">
        <v>813930</v>
      </c>
      <c r="B2119" s="17" t="s">
        <v>3034</v>
      </c>
    </row>
    <row r="2120" spans="1:2" x14ac:dyDescent="0.35">
      <c r="A2120" s="17">
        <v>81394</v>
      </c>
      <c r="B2120" s="17" t="s">
        <v>3035</v>
      </c>
    </row>
    <row r="2121" spans="1:2" x14ac:dyDescent="0.35">
      <c r="A2121" s="17">
        <v>813940</v>
      </c>
      <c r="B2121" s="17" t="s">
        <v>3035</v>
      </c>
    </row>
    <row r="2122" spans="1:2" x14ac:dyDescent="0.35">
      <c r="A2122" s="17">
        <v>81399</v>
      </c>
      <c r="B2122" s="17" t="s">
        <v>3036</v>
      </c>
    </row>
    <row r="2123" spans="1:2" x14ac:dyDescent="0.35">
      <c r="A2123" s="17">
        <v>813990</v>
      </c>
      <c r="B2123" s="17" t="s">
        <v>3036</v>
      </c>
    </row>
    <row r="2124" spans="1:2" ht="16.5" x14ac:dyDescent="0.35">
      <c r="A2124" s="17">
        <v>814</v>
      </c>
      <c r="B2124" s="17" t="s">
        <v>3037</v>
      </c>
    </row>
    <row r="2125" spans="1:2" ht="16.5" x14ac:dyDescent="0.35">
      <c r="A2125" s="17">
        <v>8141</v>
      </c>
      <c r="B2125" s="17" t="s">
        <v>3037</v>
      </c>
    </row>
    <row r="2126" spans="1:2" ht="16.5" x14ac:dyDescent="0.35">
      <c r="A2126" s="17">
        <v>81411</v>
      </c>
      <c r="B2126" s="17" t="s">
        <v>3037</v>
      </c>
    </row>
    <row r="2127" spans="1:2" x14ac:dyDescent="0.35">
      <c r="A2127" s="17">
        <v>814110</v>
      </c>
      <c r="B2127" s="17" t="s">
        <v>2316</v>
      </c>
    </row>
    <row r="2128" spans="1:2" ht="16.5" x14ac:dyDescent="0.35">
      <c r="A2128" s="17">
        <v>92</v>
      </c>
      <c r="B2128" s="17" t="s">
        <v>3038</v>
      </c>
    </row>
    <row r="2129" spans="1:2" x14ac:dyDescent="0.35">
      <c r="A2129" s="17">
        <v>921</v>
      </c>
      <c r="B2129" s="17" t="s">
        <v>3039</v>
      </c>
    </row>
    <row r="2130" spans="1:2" x14ac:dyDescent="0.35">
      <c r="A2130" s="17">
        <v>9211</v>
      </c>
      <c r="B2130" s="17" t="s">
        <v>3039</v>
      </c>
    </row>
    <row r="2131" spans="1:2" x14ac:dyDescent="0.35">
      <c r="A2131" s="17">
        <v>92111</v>
      </c>
      <c r="B2131" s="17" t="s">
        <v>3040</v>
      </c>
    </row>
    <row r="2132" spans="1:2" x14ac:dyDescent="0.35">
      <c r="A2132" s="17">
        <v>921110</v>
      </c>
      <c r="B2132" s="17" t="s">
        <v>3040</v>
      </c>
    </row>
    <row r="2133" spans="1:2" x14ac:dyDescent="0.35">
      <c r="A2133" s="17">
        <v>92112</v>
      </c>
      <c r="B2133" s="17" t="s">
        <v>3041</v>
      </c>
    </row>
    <row r="2134" spans="1:2" x14ac:dyDescent="0.35">
      <c r="A2134" s="17">
        <v>921120</v>
      </c>
      <c r="B2134" s="17" t="s">
        <v>3041</v>
      </c>
    </row>
    <row r="2135" spans="1:2" x14ac:dyDescent="0.35">
      <c r="A2135" s="17">
        <v>92113</v>
      </c>
      <c r="B2135" s="17" t="s">
        <v>3042</v>
      </c>
    </row>
    <row r="2136" spans="1:2" x14ac:dyDescent="0.35">
      <c r="A2136" s="17">
        <v>921130</v>
      </c>
      <c r="B2136" s="17" t="s">
        <v>3042</v>
      </c>
    </row>
    <row r="2137" spans="1:2" x14ac:dyDescent="0.35">
      <c r="A2137" s="17">
        <v>92114</v>
      </c>
      <c r="B2137" s="17" t="s">
        <v>3043</v>
      </c>
    </row>
    <row r="2138" spans="1:2" x14ac:dyDescent="0.35">
      <c r="A2138" s="17">
        <v>921140</v>
      </c>
      <c r="B2138" s="17" t="s">
        <v>3043</v>
      </c>
    </row>
    <row r="2139" spans="1:2" x14ac:dyDescent="0.35">
      <c r="A2139" s="17">
        <v>92115</v>
      </c>
      <c r="B2139" s="17" t="s">
        <v>3044</v>
      </c>
    </row>
    <row r="2140" spans="1:2" x14ac:dyDescent="0.35">
      <c r="A2140" s="17">
        <v>921150</v>
      </c>
      <c r="B2140" s="17" t="s">
        <v>3044</v>
      </c>
    </row>
    <row r="2141" spans="1:2" x14ac:dyDescent="0.35">
      <c r="A2141" s="17">
        <v>92119</v>
      </c>
      <c r="B2141" s="17" t="s">
        <v>3045</v>
      </c>
    </row>
    <row r="2142" spans="1:2" x14ac:dyDescent="0.35">
      <c r="A2142" s="17">
        <v>921190</v>
      </c>
      <c r="B2142" s="17" t="s">
        <v>3045</v>
      </c>
    </row>
    <row r="2143" spans="1:2" x14ac:dyDescent="0.35">
      <c r="A2143" s="17">
        <v>922</v>
      </c>
      <c r="B2143" s="17" t="s">
        <v>3046</v>
      </c>
    </row>
    <row r="2144" spans="1:2" x14ac:dyDescent="0.35">
      <c r="A2144" s="17">
        <v>9221</v>
      </c>
      <c r="B2144" s="17" t="s">
        <v>3046</v>
      </c>
    </row>
    <row r="2145" spans="1:2" x14ac:dyDescent="0.35">
      <c r="A2145" s="17">
        <v>92211</v>
      </c>
      <c r="B2145" s="17" t="s">
        <v>3047</v>
      </c>
    </row>
    <row r="2146" spans="1:2" x14ac:dyDescent="0.35">
      <c r="A2146" s="17">
        <v>922110</v>
      </c>
      <c r="B2146" s="17" t="s">
        <v>3047</v>
      </c>
    </row>
    <row r="2147" spans="1:2" x14ac:dyDescent="0.35">
      <c r="A2147" s="17">
        <v>92212</v>
      </c>
      <c r="B2147" s="17" t="s">
        <v>3048</v>
      </c>
    </row>
    <row r="2148" spans="1:2" x14ac:dyDescent="0.35">
      <c r="A2148" s="17">
        <v>922120</v>
      </c>
      <c r="B2148" s="17" t="s">
        <v>3048</v>
      </c>
    </row>
    <row r="2149" spans="1:2" x14ac:dyDescent="0.35">
      <c r="A2149" s="17">
        <v>92213</v>
      </c>
      <c r="B2149" s="17" t="s">
        <v>3049</v>
      </c>
    </row>
    <row r="2150" spans="1:2" x14ac:dyDescent="0.35">
      <c r="A2150" s="17">
        <v>922130</v>
      </c>
      <c r="B2150" s="17" t="s">
        <v>3049</v>
      </c>
    </row>
    <row r="2151" spans="1:2" x14ac:dyDescent="0.35">
      <c r="A2151" s="17">
        <v>92214</v>
      </c>
      <c r="B2151" s="17" t="s">
        <v>3050</v>
      </c>
    </row>
    <row r="2152" spans="1:2" x14ac:dyDescent="0.35">
      <c r="A2152" s="17">
        <v>922140</v>
      </c>
      <c r="B2152" s="17" t="s">
        <v>3050</v>
      </c>
    </row>
    <row r="2153" spans="1:2" x14ac:dyDescent="0.35">
      <c r="A2153" s="17">
        <v>92215</v>
      </c>
      <c r="B2153" s="17" t="s">
        <v>3051</v>
      </c>
    </row>
    <row r="2154" spans="1:2" x14ac:dyDescent="0.35">
      <c r="A2154" s="17">
        <v>922150</v>
      </c>
      <c r="B2154" s="17" t="s">
        <v>3051</v>
      </c>
    </row>
    <row r="2155" spans="1:2" x14ac:dyDescent="0.35">
      <c r="A2155" s="17">
        <v>92216</v>
      </c>
      <c r="B2155" s="17" t="s">
        <v>3052</v>
      </c>
    </row>
    <row r="2156" spans="1:2" x14ac:dyDescent="0.35">
      <c r="A2156" s="17">
        <v>922160</v>
      </c>
      <c r="B2156" s="17" t="s">
        <v>3052</v>
      </c>
    </row>
    <row r="2157" spans="1:2" x14ac:dyDescent="0.35">
      <c r="A2157" s="17">
        <v>92219</v>
      </c>
      <c r="B2157" s="17" t="s">
        <v>3053</v>
      </c>
    </row>
    <row r="2158" spans="1:2" x14ac:dyDescent="0.35">
      <c r="A2158" s="17">
        <v>922190</v>
      </c>
      <c r="B2158" s="17" t="s">
        <v>3053</v>
      </c>
    </row>
    <row r="2159" spans="1:2" x14ac:dyDescent="0.35">
      <c r="A2159" s="17">
        <v>923</v>
      </c>
      <c r="B2159" s="17" t="s">
        <v>3054</v>
      </c>
    </row>
    <row r="2160" spans="1:2" x14ac:dyDescent="0.35">
      <c r="A2160" s="17">
        <v>9231</v>
      </c>
      <c r="B2160" s="17" t="s">
        <v>3054</v>
      </c>
    </row>
    <row r="2161" spans="1:2" x14ac:dyDescent="0.35">
      <c r="A2161" s="17">
        <v>92311</v>
      </c>
      <c r="B2161" s="17" t="s">
        <v>3055</v>
      </c>
    </row>
    <row r="2162" spans="1:2" x14ac:dyDescent="0.35">
      <c r="A2162" s="17">
        <v>923110</v>
      </c>
      <c r="B2162" s="17" t="s">
        <v>3055</v>
      </c>
    </row>
    <row r="2163" spans="1:2" x14ac:dyDescent="0.35">
      <c r="A2163" s="17">
        <v>92312</v>
      </c>
      <c r="B2163" s="17" t="s">
        <v>3056</v>
      </c>
    </row>
    <row r="2164" spans="1:2" x14ac:dyDescent="0.35">
      <c r="A2164" s="17">
        <v>923120</v>
      </c>
      <c r="B2164" s="17" t="s">
        <v>3056</v>
      </c>
    </row>
    <row r="2165" spans="1:2" x14ac:dyDescent="0.35">
      <c r="A2165" s="17">
        <v>92313</v>
      </c>
      <c r="B2165" s="17" t="s">
        <v>3057</v>
      </c>
    </row>
    <row r="2166" spans="1:2" x14ac:dyDescent="0.35">
      <c r="A2166" s="17">
        <v>923130</v>
      </c>
      <c r="B2166" s="17" t="s">
        <v>3057</v>
      </c>
    </row>
    <row r="2167" spans="1:2" x14ac:dyDescent="0.35">
      <c r="A2167" s="17">
        <v>92314</v>
      </c>
      <c r="B2167" s="17" t="s">
        <v>3058</v>
      </c>
    </row>
    <row r="2168" spans="1:2" x14ac:dyDescent="0.35">
      <c r="A2168" s="17">
        <v>923140</v>
      </c>
      <c r="B2168" s="17" t="s">
        <v>3058</v>
      </c>
    </row>
    <row r="2169" spans="1:2" x14ac:dyDescent="0.35">
      <c r="A2169" s="17">
        <v>924</v>
      </c>
      <c r="B2169" s="17" t="s">
        <v>3059</v>
      </c>
    </row>
    <row r="2170" spans="1:2" x14ac:dyDescent="0.35">
      <c r="A2170" s="17">
        <v>9241</v>
      </c>
      <c r="B2170" s="17" t="s">
        <v>3059</v>
      </c>
    </row>
    <row r="2171" spans="1:2" x14ac:dyDescent="0.35">
      <c r="A2171" s="17">
        <v>92411</v>
      </c>
      <c r="B2171" s="17" t="s">
        <v>3060</v>
      </c>
    </row>
    <row r="2172" spans="1:2" x14ac:dyDescent="0.35">
      <c r="A2172" s="17">
        <v>924110</v>
      </c>
      <c r="B2172" s="17" t="s">
        <v>3060</v>
      </c>
    </row>
    <row r="2173" spans="1:2" x14ac:dyDescent="0.35">
      <c r="A2173" s="17">
        <v>92412</v>
      </c>
      <c r="B2173" s="17" t="s">
        <v>3061</v>
      </c>
    </row>
    <row r="2174" spans="1:2" x14ac:dyDescent="0.35">
      <c r="A2174" s="17">
        <v>924120</v>
      </c>
      <c r="B2174" s="17" t="s">
        <v>3061</v>
      </c>
    </row>
    <row r="2175" spans="1:2" x14ac:dyDescent="0.35">
      <c r="A2175" s="17">
        <v>925</v>
      </c>
      <c r="B2175" s="17" t="s">
        <v>3062</v>
      </c>
    </row>
    <row r="2176" spans="1:2" x14ac:dyDescent="0.35">
      <c r="A2176" s="17">
        <v>9251</v>
      </c>
      <c r="B2176" s="17" t="s">
        <v>3062</v>
      </c>
    </row>
    <row r="2177" spans="1:2" x14ac:dyDescent="0.35">
      <c r="A2177" s="17">
        <v>92511</v>
      </c>
      <c r="B2177" s="17" t="s">
        <v>3063</v>
      </c>
    </row>
    <row r="2178" spans="1:2" x14ac:dyDescent="0.35">
      <c r="A2178" s="17">
        <v>925110</v>
      </c>
      <c r="B2178" s="17" t="s">
        <v>3063</v>
      </c>
    </row>
    <row r="2179" spans="1:2" x14ac:dyDescent="0.35">
      <c r="A2179" s="17">
        <v>92512</v>
      </c>
      <c r="B2179" s="17" t="s">
        <v>3064</v>
      </c>
    </row>
    <row r="2180" spans="1:2" x14ac:dyDescent="0.35">
      <c r="A2180" s="17">
        <v>925120</v>
      </c>
      <c r="B2180" s="17" t="s">
        <v>3064</v>
      </c>
    </row>
    <row r="2181" spans="1:2" x14ac:dyDescent="0.35">
      <c r="A2181" s="17">
        <v>926</v>
      </c>
      <c r="B2181" s="17" t="s">
        <v>3065</v>
      </c>
    </row>
    <row r="2182" spans="1:2" x14ac:dyDescent="0.35">
      <c r="A2182" s="17">
        <v>9261</v>
      </c>
      <c r="B2182" s="17" t="s">
        <v>3065</v>
      </c>
    </row>
    <row r="2183" spans="1:2" x14ac:dyDescent="0.35">
      <c r="A2183" s="17">
        <v>92611</v>
      </c>
      <c r="B2183" s="17" t="s">
        <v>3066</v>
      </c>
    </row>
    <row r="2184" spans="1:2" x14ac:dyDescent="0.35">
      <c r="A2184" s="17">
        <v>926110</v>
      </c>
      <c r="B2184" s="17" t="s">
        <v>3066</v>
      </c>
    </row>
    <row r="2185" spans="1:2" x14ac:dyDescent="0.35">
      <c r="A2185" s="17">
        <v>92612</v>
      </c>
      <c r="B2185" s="17" t="s">
        <v>3067</v>
      </c>
    </row>
    <row r="2186" spans="1:2" x14ac:dyDescent="0.35">
      <c r="A2186" s="17">
        <v>926120</v>
      </c>
      <c r="B2186" s="17" t="s">
        <v>3067</v>
      </c>
    </row>
    <row r="2187" spans="1:2" x14ac:dyDescent="0.35">
      <c r="A2187" s="17">
        <v>92613</v>
      </c>
      <c r="B2187" s="17" t="s">
        <v>3068</v>
      </c>
    </row>
    <row r="2188" spans="1:2" x14ac:dyDescent="0.35">
      <c r="A2188" s="17">
        <v>926130</v>
      </c>
      <c r="B2188" s="17" t="s">
        <v>3068</v>
      </c>
    </row>
    <row r="2189" spans="1:2" x14ac:dyDescent="0.35">
      <c r="A2189" s="17">
        <v>92614</v>
      </c>
      <c r="B2189" s="17" t="s">
        <v>3069</v>
      </c>
    </row>
    <row r="2190" spans="1:2" x14ac:dyDescent="0.35">
      <c r="A2190" s="17">
        <v>926140</v>
      </c>
      <c r="B2190" s="17" t="s">
        <v>3069</v>
      </c>
    </row>
    <row r="2191" spans="1:2" x14ac:dyDescent="0.35">
      <c r="A2191" s="17">
        <v>92615</v>
      </c>
      <c r="B2191" s="17" t="s">
        <v>3070</v>
      </c>
    </row>
    <row r="2192" spans="1:2" x14ac:dyDescent="0.35">
      <c r="A2192" s="17">
        <v>926150</v>
      </c>
      <c r="B2192" s="17" t="s">
        <v>3070</v>
      </c>
    </row>
    <row r="2193" spans="1:2" x14ac:dyDescent="0.35">
      <c r="A2193" s="17">
        <v>927</v>
      </c>
      <c r="B2193" s="17" t="s">
        <v>3071</v>
      </c>
    </row>
    <row r="2194" spans="1:2" x14ac:dyDescent="0.35">
      <c r="A2194" s="17">
        <v>9271</v>
      </c>
      <c r="B2194" s="17" t="s">
        <v>3071</v>
      </c>
    </row>
    <row r="2195" spans="1:2" x14ac:dyDescent="0.35">
      <c r="A2195" s="17">
        <v>92711</v>
      </c>
      <c r="B2195" s="17" t="s">
        <v>3071</v>
      </c>
    </row>
    <row r="2196" spans="1:2" x14ac:dyDescent="0.35">
      <c r="A2196" s="17">
        <v>927110</v>
      </c>
      <c r="B2196" s="17" t="s">
        <v>3071</v>
      </c>
    </row>
    <row r="2197" spans="1:2" x14ac:dyDescent="0.35">
      <c r="A2197" s="17">
        <v>928</v>
      </c>
      <c r="B2197" s="17" t="s">
        <v>3072</v>
      </c>
    </row>
    <row r="2198" spans="1:2" x14ac:dyDescent="0.35">
      <c r="A2198" s="17">
        <v>9281</v>
      </c>
      <c r="B2198" s="17" t="s">
        <v>3072</v>
      </c>
    </row>
    <row r="2199" spans="1:2" x14ac:dyDescent="0.35">
      <c r="A2199" s="17">
        <v>92811</v>
      </c>
      <c r="B2199" s="17" t="s">
        <v>3073</v>
      </c>
    </row>
    <row r="2200" spans="1:2" x14ac:dyDescent="0.35">
      <c r="A2200" s="17">
        <v>928110</v>
      </c>
      <c r="B2200" s="17" t="s">
        <v>3073</v>
      </c>
    </row>
    <row r="2201" spans="1:2" x14ac:dyDescent="0.35">
      <c r="A2201" s="17">
        <v>92812</v>
      </c>
      <c r="B2201" s="17" t="s">
        <v>3074</v>
      </c>
    </row>
    <row r="2202" spans="1:2" x14ac:dyDescent="0.35">
      <c r="A2202" s="17">
        <v>928120</v>
      </c>
      <c r="B2202" s="17" t="s">
        <v>3074</v>
      </c>
    </row>
  </sheetData>
  <sheetProtection sheet="1" objects="1" scenarios="1" formatCells="0" formatColumns="0" formatRows="0" sort="0" autoFilter="0"/>
  <autoFilter ref="A1:K2202" xr:uid="{20ADB3D3-3EF7-4460-9812-AA9A29F2806C}">
    <filterColumn colId="0" showButton="0"/>
    <filterColumn colId="1" showButton="0"/>
    <filterColumn colId="2" showButton="0"/>
  </autoFilter>
  <mergeCells count="2">
    <mergeCell ref="A1:D1"/>
    <mergeCell ref="A2:D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D6D6-99D6-43D9-9A63-CCC4B70360D2}">
  <sheetPr codeName="Sheet15">
    <tabColor rgb="FF9966FF"/>
  </sheetPr>
  <dimension ref="A1:E54"/>
  <sheetViews>
    <sheetView workbookViewId="0"/>
  </sheetViews>
  <sheetFormatPr defaultRowHeight="14.5" x14ac:dyDescent="0.35"/>
  <cols>
    <col min="1" max="1" width="31.26953125" style="17" bestFit="1" customWidth="1"/>
    <col min="2" max="2" width="32.26953125" style="17" bestFit="1" customWidth="1"/>
    <col min="3" max="3" width="8.7265625" style="17"/>
    <col min="4" max="4" width="8.81640625" style="17"/>
    <col min="5" max="5" width="11.26953125" style="17" bestFit="1" customWidth="1"/>
    <col min="6" max="16384" width="8.7265625" style="17"/>
  </cols>
  <sheetData>
    <row r="1" spans="1:5" x14ac:dyDescent="0.35">
      <c r="A1" s="17" t="s">
        <v>3075</v>
      </c>
      <c r="B1" s="17" t="s">
        <v>3076</v>
      </c>
      <c r="D1" s="17" t="s">
        <v>3077</v>
      </c>
      <c r="E1" s="17" t="s">
        <v>3078</v>
      </c>
    </row>
    <row r="2" spans="1:5" x14ac:dyDescent="0.35">
      <c r="A2" s="248">
        <v>1</v>
      </c>
      <c r="B2" s="17" t="s">
        <v>3079</v>
      </c>
      <c r="D2" s="44" t="s">
        <v>3080</v>
      </c>
      <c r="E2" s="17">
        <v>4</v>
      </c>
    </row>
    <row r="3" spans="1:5" x14ac:dyDescent="0.35">
      <c r="A3" s="68">
        <v>2</v>
      </c>
      <c r="B3" s="17" t="s">
        <v>3081</v>
      </c>
      <c r="D3" s="44" t="s">
        <v>3082</v>
      </c>
      <c r="E3" s="17">
        <v>10</v>
      </c>
    </row>
    <row r="4" spans="1:5" x14ac:dyDescent="0.35">
      <c r="A4" s="68">
        <v>3</v>
      </c>
      <c r="B4" s="17" t="s">
        <v>3083</v>
      </c>
      <c r="D4" s="44" t="s">
        <v>3084</v>
      </c>
      <c r="E4" s="17">
        <v>9</v>
      </c>
    </row>
    <row r="5" spans="1:5" x14ac:dyDescent="0.35">
      <c r="A5" s="68">
        <v>4</v>
      </c>
      <c r="B5" s="17" t="s">
        <v>3085</v>
      </c>
      <c r="D5" s="44" t="s">
        <v>311</v>
      </c>
      <c r="E5" s="17">
        <v>6</v>
      </c>
    </row>
    <row r="6" spans="1:5" x14ac:dyDescent="0.35">
      <c r="A6" s="68">
        <v>5</v>
      </c>
      <c r="B6" s="17" t="s">
        <v>3086</v>
      </c>
      <c r="D6" s="44" t="s">
        <v>119</v>
      </c>
      <c r="E6" s="17">
        <v>9</v>
      </c>
    </row>
    <row r="7" spans="1:5" x14ac:dyDescent="0.35">
      <c r="A7" s="68">
        <v>6</v>
      </c>
      <c r="B7" s="17" t="s">
        <v>3087</v>
      </c>
      <c r="D7" s="44" t="s">
        <v>3088</v>
      </c>
      <c r="E7" s="17">
        <v>8</v>
      </c>
    </row>
    <row r="8" spans="1:5" x14ac:dyDescent="0.35">
      <c r="A8" s="68">
        <v>7</v>
      </c>
      <c r="B8" s="17" t="s">
        <v>3089</v>
      </c>
      <c r="D8" s="44" t="s">
        <v>333</v>
      </c>
      <c r="E8" s="17">
        <v>1</v>
      </c>
    </row>
    <row r="9" spans="1:5" x14ac:dyDescent="0.35">
      <c r="A9" s="68">
        <v>8</v>
      </c>
      <c r="B9" s="17" t="s">
        <v>3090</v>
      </c>
      <c r="D9" s="44" t="s">
        <v>3091</v>
      </c>
      <c r="E9" s="17">
        <v>3</v>
      </c>
    </row>
    <row r="10" spans="1:5" x14ac:dyDescent="0.35">
      <c r="A10" s="68">
        <v>9</v>
      </c>
      <c r="B10" s="17" t="s">
        <v>3092</v>
      </c>
      <c r="D10" s="44" t="s">
        <v>3093</v>
      </c>
      <c r="E10" s="17">
        <v>3</v>
      </c>
    </row>
    <row r="11" spans="1:5" x14ac:dyDescent="0.35">
      <c r="A11" s="68">
        <v>10</v>
      </c>
      <c r="B11" s="17" t="s">
        <v>3094</v>
      </c>
      <c r="D11" s="44" t="s">
        <v>3095</v>
      </c>
      <c r="E11" s="17">
        <v>4</v>
      </c>
    </row>
    <row r="12" spans="1:5" x14ac:dyDescent="0.35">
      <c r="A12" s="68">
        <v>11</v>
      </c>
      <c r="B12" s="17" t="s">
        <v>3096</v>
      </c>
      <c r="D12" s="44" t="s">
        <v>3097</v>
      </c>
      <c r="E12" s="17">
        <v>4</v>
      </c>
    </row>
    <row r="13" spans="1:5" x14ac:dyDescent="0.35">
      <c r="D13" s="44" t="s">
        <v>3098</v>
      </c>
      <c r="E13" s="17">
        <v>9</v>
      </c>
    </row>
    <row r="14" spans="1:5" x14ac:dyDescent="0.35">
      <c r="D14" s="44" t="s">
        <v>3099</v>
      </c>
      <c r="E14" s="17">
        <v>10</v>
      </c>
    </row>
    <row r="15" spans="1:5" x14ac:dyDescent="0.35">
      <c r="D15" s="44" t="s">
        <v>283</v>
      </c>
      <c r="E15" s="17">
        <v>5</v>
      </c>
    </row>
    <row r="16" spans="1:5" x14ac:dyDescent="0.35">
      <c r="D16" s="44" t="s">
        <v>3100</v>
      </c>
      <c r="E16" s="17">
        <v>5</v>
      </c>
    </row>
    <row r="17" spans="4:5" x14ac:dyDescent="0.35">
      <c r="D17" s="44" t="s">
        <v>3101</v>
      </c>
      <c r="E17" s="17">
        <v>7</v>
      </c>
    </row>
    <row r="18" spans="4:5" x14ac:dyDescent="0.35">
      <c r="D18" s="44" t="s">
        <v>3102</v>
      </c>
      <c r="E18" s="17">
        <v>7</v>
      </c>
    </row>
    <row r="19" spans="4:5" x14ac:dyDescent="0.35">
      <c r="D19" s="44" t="s">
        <v>363</v>
      </c>
      <c r="E19" s="17">
        <v>4</v>
      </c>
    </row>
    <row r="20" spans="4:5" x14ac:dyDescent="0.35">
      <c r="D20" s="44" t="s">
        <v>351</v>
      </c>
      <c r="E20" s="17">
        <v>6</v>
      </c>
    </row>
    <row r="21" spans="4:5" x14ac:dyDescent="0.35">
      <c r="D21" s="44" t="s">
        <v>3103</v>
      </c>
      <c r="E21" s="17">
        <v>1</v>
      </c>
    </row>
    <row r="22" spans="4:5" x14ac:dyDescent="0.35">
      <c r="D22" s="44" t="s">
        <v>3104</v>
      </c>
      <c r="E22" s="17">
        <v>3</v>
      </c>
    </row>
    <row r="23" spans="4:5" x14ac:dyDescent="0.35">
      <c r="D23" s="44" t="s">
        <v>3105</v>
      </c>
      <c r="E23" s="17">
        <v>1</v>
      </c>
    </row>
    <row r="24" spans="4:5" x14ac:dyDescent="0.35">
      <c r="D24" s="44" t="s">
        <v>3106</v>
      </c>
      <c r="E24" s="17">
        <v>5</v>
      </c>
    </row>
    <row r="25" spans="4:5" x14ac:dyDescent="0.35">
      <c r="D25" s="44" t="s">
        <v>3107</v>
      </c>
      <c r="E25" s="17">
        <v>5</v>
      </c>
    </row>
    <row r="26" spans="4:5" x14ac:dyDescent="0.35">
      <c r="D26" s="44" t="s">
        <v>3108</v>
      </c>
      <c r="E26" s="17">
        <v>4</v>
      </c>
    </row>
    <row r="27" spans="4:5" x14ac:dyDescent="0.35">
      <c r="D27" s="44" t="s">
        <v>3109</v>
      </c>
      <c r="E27" s="17">
        <v>7</v>
      </c>
    </row>
    <row r="28" spans="4:5" x14ac:dyDescent="0.35">
      <c r="D28" s="44" t="s">
        <v>3110</v>
      </c>
      <c r="E28" s="17">
        <v>8</v>
      </c>
    </row>
    <row r="29" spans="4:5" x14ac:dyDescent="0.35">
      <c r="D29" s="44" t="s">
        <v>301</v>
      </c>
      <c r="E29" s="17">
        <v>7</v>
      </c>
    </row>
    <row r="30" spans="4:5" x14ac:dyDescent="0.35">
      <c r="D30" s="44" t="s">
        <v>3111</v>
      </c>
      <c r="E30" s="17">
        <v>9</v>
      </c>
    </row>
    <row r="31" spans="4:5" x14ac:dyDescent="0.35">
      <c r="D31" s="44" t="s">
        <v>3112</v>
      </c>
      <c r="E31" s="17">
        <v>1</v>
      </c>
    </row>
    <row r="32" spans="4:5" x14ac:dyDescent="0.35">
      <c r="D32" s="44" t="s">
        <v>3113</v>
      </c>
      <c r="E32" s="17">
        <v>2</v>
      </c>
    </row>
    <row r="33" spans="4:5" x14ac:dyDescent="0.35">
      <c r="D33" s="44" t="s">
        <v>3114</v>
      </c>
      <c r="E33" s="17">
        <v>6</v>
      </c>
    </row>
    <row r="34" spans="4:5" x14ac:dyDescent="0.35">
      <c r="D34" s="44" t="s">
        <v>3115</v>
      </c>
      <c r="E34" s="17">
        <v>2</v>
      </c>
    </row>
    <row r="35" spans="4:5" x14ac:dyDescent="0.35">
      <c r="D35" s="44" t="s">
        <v>293</v>
      </c>
      <c r="E35" s="17">
        <v>4</v>
      </c>
    </row>
    <row r="36" spans="4:5" x14ac:dyDescent="0.35">
      <c r="D36" s="44" t="s">
        <v>3116</v>
      </c>
      <c r="E36" s="17">
        <v>8</v>
      </c>
    </row>
    <row r="37" spans="4:5" x14ac:dyDescent="0.35">
      <c r="D37" s="44" t="s">
        <v>330</v>
      </c>
      <c r="E37" s="17">
        <v>5</v>
      </c>
    </row>
    <row r="38" spans="4:5" x14ac:dyDescent="0.35">
      <c r="D38" s="44" t="s">
        <v>3117</v>
      </c>
      <c r="E38" s="17">
        <v>6</v>
      </c>
    </row>
    <row r="39" spans="4:5" x14ac:dyDescent="0.35">
      <c r="D39" s="44" t="s">
        <v>3118</v>
      </c>
      <c r="E39" s="17">
        <v>10</v>
      </c>
    </row>
    <row r="40" spans="4:5" x14ac:dyDescent="0.35">
      <c r="D40" s="44" t="s">
        <v>3119</v>
      </c>
      <c r="E40" s="17">
        <v>3</v>
      </c>
    </row>
    <row r="41" spans="4:5" x14ac:dyDescent="0.35">
      <c r="D41" s="44" t="s">
        <v>3120</v>
      </c>
      <c r="E41" s="17">
        <v>1</v>
      </c>
    </row>
    <row r="42" spans="4:5" x14ac:dyDescent="0.35">
      <c r="D42" s="44" t="s">
        <v>326</v>
      </c>
      <c r="E42" s="17">
        <v>4</v>
      </c>
    </row>
    <row r="43" spans="4:5" x14ac:dyDescent="0.35">
      <c r="D43" s="44" t="s">
        <v>3121</v>
      </c>
      <c r="E43" s="17">
        <v>8</v>
      </c>
    </row>
    <row r="44" spans="4:5" x14ac:dyDescent="0.35">
      <c r="D44" s="44" t="s">
        <v>3122</v>
      </c>
      <c r="E44" s="17">
        <v>4</v>
      </c>
    </row>
    <row r="45" spans="4:5" x14ac:dyDescent="0.35">
      <c r="D45" s="44" t="s">
        <v>298</v>
      </c>
      <c r="E45" s="17">
        <v>6</v>
      </c>
    </row>
    <row r="46" spans="4:5" x14ac:dyDescent="0.35">
      <c r="D46" s="44" t="s">
        <v>3123</v>
      </c>
      <c r="E46" s="17">
        <v>8</v>
      </c>
    </row>
    <row r="47" spans="4:5" x14ac:dyDescent="0.35">
      <c r="D47" s="44" t="s">
        <v>3124</v>
      </c>
      <c r="E47" s="17">
        <v>1</v>
      </c>
    </row>
    <row r="48" spans="4:5" x14ac:dyDescent="0.35">
      <c r="D48" s="44" t="s">
        <v>3125</v>
      </c>
      <c r="E48" s="17">
        <v>3</v>
      </c>
    </row>
    <row r="49" spans="4:5" x14ac:dyDescent="0.35">
      <c r="D49" s="44" t="s">
        <v>3126</v>
      </c>
      <c r="E49" s="17">
        <v>10</v>
      </c>
    </row>
    <row r="50" spans="4:5" x14ac:dyDescent="0.35">
      <c r="D50" s="44" t="s">
        <v>3127</v>
      </c>
      <c r="E50" s="17">
        <v>3</v>
      </c>
    </row>
    <row r="51" spans="4:5" x14ac:dyDescent="0.35">
      <c r="D51" s="44" t="s">
        <v>3128</v>
      </c>
      <c r="E51" s="17">
        <v>5</v>
      </c>
    </row>
    <row r="52" spans="4:5" x14ac:dyDescent="0.35">
      <c r="D52" s="44" t="s">
        <v>3129</v>
      </c>
      <c r="E52" s="17">
        <v>8</v>
      </c>
    </row>
    <row r="53" spans="4:5" x14ac:dyDescent="0.35">
      <c r="D53" s="44" t="s">
        <v>3130</v>
      </c>
      <c r="E53" s="17">
        <v>2</v>
      </c>
    </row>
    <row r="54" spans="4:5" x14ac:dyDescent="0.35">
      <c r="D54" s="44" t="s">
        <v>3131</v>
      </c>
      <c r="E54" s="17">
        <v>2</v>
      </c>
    </row>
  </sheetData>
  <sheetProtection sheet="1" objects="1" scenarios="1" formatCells="0" formatColumns="0" formatRows="0" sort="0" autoFilter="0"/>
  <autoFilter ref="A1:E54" xr:uid="{5765D6D6-99D6-43D9-9A63-CCC4B70360D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EA2A-F90C-4292-AEAF-9EF048555B38}">
  <sheetPr codeName="Sheet2">
    <tabColor theme="1"/>
  </sheetPr>
  <dimension ref="A1:B20"/>
  <sheetViews>
    <sheetView workbookViewId="0"/>
  </sheetViews>
  <sheetFormatPr defaultRowHeight="14.5" x14ac:dyDescent="0.35"/>
  <cols>
    <col min="1" max="1" width="29.26953125" style="17" customWidth="1"/>
    <col min="2" max="2" width="121.453125" style="17" bestFit="1" customWidth="1"/>
    <col min="3" max="16384" width="8.7265625" style="17"/>
  </cols>
  <sheetData>
    <row r="1" spans="1:2" ht="18.5" x14ac:dyDescent="0.45">
      <c r="A1" s="24" t="s">
        <v>0</v>
      </c>
    </row>
    <row r="2" spans="1:2" x14ac:dyDescent="0.35">
      <c r="A2" s="17" t="s">
        <v>1</v>
      </c>
    </row>
    <row r="3" spans="1:2" x14ac:dyDescent="0.35">
      <c r="A3" s="17" t="s">
        <v>2</v>
      </c>
    </row>
    <row r="5" spans="1:2" x14ac:dyDescent="0.35">
      <c r="A5" s="25" t="s">
        <v>3</v>
      </c>
      <c r="B5" s="25" t="s">
        <v>4</v>
      </c>
    </row>
    <row r="6" spans="1:2" x14ac:dyDescent="0.35">
      <c r="A6" s="12" t="s">
        <v>3134</v>
      </c>
      <c r="B6" s="13"/>
    </row>
    <row r="7" spans="1:2" ht="87" x14ac:dyDescent="0.35">
      <c r="A7" s="26" t="s">
        <v>5</v>
      </c>
      <c r="B7" s="27" t="s">
        <v>3135</v>
      </c>
    </row>
    <row r="8" spans="1:2" ht="43.5" x14ac:dyDescent="0.35">
      <c r="A8" s="26" t="s">
        <v>6</v>
      </c>
      <c r="B8" s="27" t="s">
        <v>3136</v>
      </c>
    </row>
    <row r="9" spans="1:2" ht="116" x14ac:dyDescent="0.35">
      <c r="A9" s="1" t="s">
        <v>7</v>
      </c>
      <c r="B9" s="27" t="s">
        <v>8</v>
      </c>
    </row>
    <row r="10" spans="1:2" ht="43.5" x14ac:dyDescent="0.35">
      <c r="A10" s="28" t="s">
        <v>9</v>
      </c>
      <c r="B10" s="27" t="s">
        <v>10</v>
      </c>
    </row>
    <row r="11" spans="1:2" ht="27.5" customHeight="1" x14ac:dyDescent="0.35">
      <c r="A11" s="14" t="s">
        <v>3137</v>
      </c>
      <c r="B11" s="15"/>
    </row>
    <row r="12" spans="1:2" x14ac:dyDescent="0.35">
      <c r="A12" s="2" t="s">
        <v>11</v>
      </c>
      <c r="B12" s="28" t="s">
        <v>12</v>
      </c>
    </row>
    <row r="13" spans="1:2" ht="72.5" x14ac:dyDescent="0.35">
      <c r="A13" s="3" t="s">
        <v>13</v>
      </c>
      <c r="B13" s="27" t="s">
        <v>3138</v>
      </c>
    </row>
    <row r="14" spans="1:2" x14ac:dyDescent="0.35">
      <c r="A14" s="4" t="s">
        <v>14</v>
      </c>
      <c r="B14" s="27" t="s">
        <v>15</v>
      </c>
    </row>
    <row r="15" spans="1:2" ht="101.5" x14ac:dyDescent="0.35">
      <c r="A15" s="17" t="s">
        <v>16</v>
      </c>
      <c r="B15" s="27" t="s">
        <v>3139</v>
      </c>
    </row>
    <row r="16" spans="1:2" x14ac:dyDescent="0.35">
      <c r="A16" s="28" t="s">
        <v>3140</v>
      </c>
      <c r="B16" s="27" t="s">
        <v>3144</v>
      </c>
    </row>
    <row r="17" spans="1:2" x14ac:dyDescent="0.35">
      <c r="A17" s="26" t="s">
        <v>3141</v>
      </c>
      <c r="B17" s="27" t="s">
        <v>3145</v>
      </c>
    </row>
    <row r="18" spans="1:2" x14ac:dyDescent="0.35">
      <c r="A18" s="26" t="s">
        <v>3142</v>
      </c>
      <c r="B18" s="27" t="s">
        <v>3145</v>
      </c>
    </row>
    <row r="19" spans="1:2" x14ac:dyDescent="0.35">
      <c r="A19" s="28" t="s">
        <v>18</v>
      </c>
      <c r="B19" s="27" t="s">
        <v>3146</v>
      </c>
    </row>
    <row r="20" spans="1:2" x14ac:dyDescent="0.35">
      <c r="A20" s="28" t="s">
        <v>3143</v>
      </c>
      <c r="B20" s="27" t="s">
        <v>3147</v>
      </c>
    </row>
  </sheetData>
  <sheetProtection sheet="1" objects="1" scenarios="1" formatCells="0" formatColumns="0" formatRows="0" sort="0" autoFilter="0"/>
  <autoFilter ref="A1:B20" xr:uid="{1F2EEA2A-F90C-4292-AEAF-9EF048555B38}"/>
  <mergeCells count="2">
    <mergeCell ref="A6:B6"/>
    <mergeCell ref="A11:B11"/>
  </mergeCells>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C278-3133-4051-92FC-4511D3E71205}">
  <sheetPr codeName="Sheet3">
    <tabColor theme="4"/>
  </sheetPr>
  <dimension ref="A1:H10"/>
  <sheetViews>
    <sheetView workbookViewId="0"/>
  </sheetViews>
  <sheetFormatPr defaultRowHeight="14.5" x14ac:dyDescent="0.35"/>
  <cols>
    <col min="1" max="1" width="60.26953125" style="17" bestFit="1" customWidth="1"/>
    <col min="2" max="2" width="21.26953125" style="19" customWidth="1"/>
    <col min="3" max="3" width="12.54296875" style="17" customWidth="1"/>
    <col min="4" max="4" width="45.453125" style="17" customWidth="1"/>
    <col min="5" max="7" width="18.54296875" style="17" customWidth="1"/>
    <col min="8" max="8" width="125.54296875" style="44" customWidth="1"/>
    <col min="9" max="16384" width="8.7265625" style="17"/>
  </cols>
  <sheetData>
    <row r="1" spans="1:8" ht="43.5" x14ac:dyDescent="0.35">
      <c r="A1" s="29" t="s">
        <v>20</v>
      </c>
      <c r="B1" s="30" t="s">
        <v>21</v>
      </c>
      <c r="C1" s="31" t="s">
        <v>22</v>
      </c>
      <c r="D1" s="30" t="s">
        <v>23</v>
      </c>
      <c r="E1" s="32" t="s">
        <v>24</v>
      </c>
      <c r="F1" s="32" t="s">
        <v>25</v>
      </c>
      <c r="G1" s="32" t="s">
        <v>26</v>
      </c>
      <c r="H1" s="33" t="s">
        <v>27</v>
      </c>
    </row>
    <row r="2" spans="1:8" ht="33.65" customHeight="1" x14ac:dyDescent="0.35">
      <c r="A2" s="34" t="s">
        <v>28</v>
      </c>
      <c r="B2" s="35" t="s">
        <v>29</v>
      </c>
      <c r="C2" s="36">
        <v>350</v>
      </c>
      <c r="D2" s="37" t="s">
        <v>30</v>
      </c>
      <c r="E2" s="38" cm="1">
        <f t="array" ref="E2">SUM(--(LEN(_xlfn.UNIQUE(_xlfn._xlws.FILTER('TRI Facility Information'!C:C, 'TRI Facility Information'!B:B =A2,"")))&gt;0))</f>
        <v>1</v>
      </c>
      <c r="F2" s="38" cm="1">
        <f t="array" ref="F2">SUM(--(LEN(_xlfn.UNIQUE(_xlfn._xlws.FILTER('TRI Facility Information'!C:C, ('TRI Facility Information'!B:B =A2)*('TRI Facility Information'!S:S &gt;0),"")))&gt;0))</f>
        <v>1</v>
      </c>
      <c r="G2" s="38" cm="1">
        <f t="array" ref="G2">SUM(--(LEN(_xlfn.UNIQUE(_xlfn._xlws.FILTER('TRI Facility Information'!C:C, ('TRI Facility Information'!B:B =A2)*('TRI Facility Information'!Q:Q &gt;0),"")))&gt;0))</f>
        <v>1</v>
      </c>
      <c r="H2" s="39"/>
    </row>
    <row r="3" spans="1:8" ht="15.5" x14ac:dyDescent="0.35">
      <c r="A3" s="34" t="s">
        <v>31</v>
      </c>
      <c r="B3" s="35" t="s">
        <v>29</v>
      </c>
      <c r="C3" s="36">
        <v>350</v>
      </c>
      <c r="D3" s="37" t="s">
        <v>30</v>
      </c>
      <c r="E3" s="38" cm="1">
        <f t="array" ref="E3">SUM(--(LEN(_xlfn.UNIQUE(_xlfn._xlws.FILTER('TRI Facility Information'!C:C, 'TRI Facility Information'!B:B =A3,"")))&gt;0))</f>
        <v>9</v>
      </c>
      <c r="F3" s="38" cm="1">
        <f t="array" ref="F3">SUM(--(LEN(_xlfn.UNIQUE(_xlfn._xlws.FILTER('TRI Facility Information'!C:C, ('TRI Facility Information'!B:B =A3)*('TRI Facility Information'!S:S &gt;0),"")))&gt;0))</f>
        <v>7</v>
      </c>
      <c r="G3" s="38" cm="1">
        <f t="array" ref="G3">SUM(--(LEN(_xlfn.UNIQUE(_xlfn._xlws.FILTER('TRI Facility Information'!C:C, ('TRI Facility Information'!B:B =A3)*('TRI Facility Information'!Q:Q &gt;0),"")))&gt;0))</f>
        <v>8</v>
      </c>
      <c r="H3" s="39"/>
    </row>
    <row r="4" spans="1:8" ht="15.5" x14ac:dyDescent="0.35">
      <c r="A4" s="34" t="s">
        <v>32</v>
      </c>
      <c r="B4" s="35" t="s">
        <v>29</v>
      </c>
      <c r="C4" s="36">
        <v>250</v>
      </c>
      <c r="D4" s="37" t="s">
        <v>30</v>
      </c>
      <c r="E4" s="38" cm="1">
        <f t="array" ref="E4">SUM(--(LEN(_xlfn.UNIQUE(_xlfn._xlws.FILTER('TRI Facility Information'!C:C, 'TRI Facility Information'!B:B =A4,"")))&gt;0))</f>
        <v>7</v>
      </c>
      <c r="F4" s="38" cm="1">
        <f t="array" ref="F4">SUM(--(LEN(_xlfn.UNIQUE(_xlfn._xlws.FILTER('TRI Facility Information'!C:C, ('TRI Facility Information'!B:B =A4)*('TRI Facility Information'!S:S &gt;0),"")))&gt;0))</f>
        <v>5</v>
      </c>
      <c r="G4" s="38" cm="1">
        <f t="array" ref="G4">SUM(--(LEN(_xlfn.UNIQUE(_xlfn._xlws.FILTER('TRI Facility Information'!C:C, ('TRI Facility Information'!B:B =A4)*('TRI Facility Information'!Q:Q &gt;0),"")))&gt;0))</f>
        <v>6</v>
      </c>
      <c r="H4" s="40"/>
    </row>
    <row r="5" spans="1:8" ht="33" customHeight="1" x14ac:dyDescent="0.35">
      <c r="A5" s="34" t="s">
        <v>33</v>
      </c>
      <c r="B5" s="35" t="s">
        <v>29</v>
      </c>
      <c r="C5" s="36">
        <v>250</v>
      </c>
      <c r="D5" s="37" t="s">
        <v>30</v>
      </c>
      <c r="E5" s="38" cm="1">
        <f t="array" ref="E5">SUM(--(LEN(_xlfn.UNIQUE(_xlfn._xlws.FILTER('TRI Facility Information'!C:C, 'TRI Facility Information'!B:B =A5,"")))&gt;0))</f>
        <v>2</v>
      </c>
      <c r="F5" s="38" cm="1">
        <f t="array" ref="F5">SUM(--(LEN(_xlfn.UNIQUE(_xlfn._xlws.FILTER('TRI Facility Information'!C:C, ('TRI Facility Information'!B:B =A5)*('TRI Facility Information'!S:S &gt;0),"")))&gt;0))</f>
        <v>0</v>
      </c>
      <c r="G5" s="38" cm="1">
        <f t="array" ref="G5">SUM(--(LEN(_xlfn.UNIQUE(_xlfn._xlws.FILTER('TRI Facility Information'!C:C, ('TRI Facility Information'!B:B =A5)*('TRI Facility Information'!Q:Q &gt;0),"")))&gt;0))</f>
        <v>2</v>
      </c>
      <c r="H5" s="39"/>
    </row>
    <row r="6" spans="1:8" ht="15.5" x14ac:dyDescent="0.35">
      <c r="A6" s="41" t="s">
        <v>34</v>
      </c>
      <c r="B6" s="35" t="s">
        <v>29</v>
      </c>
      <c r="C6" s="36">
        <v>350</v>
      </c>
      <c r="D6" s="37" t="s">
        <v>30</v>
      </c>
      <c r="E6" s="38" cm="1">
        <f t="array" ref="E6">SUM(--(LEN(_xlfn.UNIQUE(_xlfn._xlws.FILTER('TRI Facility Information'!C:C, 'TRI Facility Information'!B:B =A6,"")))&gt;0))</f>
        <v>6</v>
      </c>
      <c r="F6" s="38" cm="1">
        <f t="array" ref="F6">SUM(--(LEN(_xlfn.UNIQUE(_xlfn._xlws.FILTER('TRI Facility Information'!C:C, ('TRI Facility Information'!B:B =A6)*('TRI Facility Information'!S:S &gt;0),"")))&gt;0))</f>
        <v>4</v>
      </c>
      <c r="G6" s="38" cm="1">
        <f t="array" ref="G6">SUM(--(LEN(_xlfn.UNIQUE(_xlfn._xlws.FILTER('TRI Facility Information'!C:C, ('TRI Facility Information'!B:B =A6)*('TRI Facility Information'!Q:Q &gt;0),"")))&gt;0))</f>
        <v>6</v>
      </c>
      <c r="H6" s="39"/>
    </row>
    <row r="7" spans="1:8" ht="32.65" customHeight="1" x14ac:dyDescent="0.35">
      <c r="A7" s="41" t="s">
        <v>35</v>
      </c>
      <c r="B7" s="35" t="s">
        <v>29</v>
      </c>
      <c r="C7" s="36">
        <v>350</v>
      </c>
      <c r="D7" s="37" t="s">
        <v>30</v>
      </c>
      <c r="E7" s="38" cm="1">
        <f t="array" ref="E7">SUM(--(LEN(_xlfn.UNIQUE(_xlfn._xlws.FILTER('TRI Facility Information'!C:C, 'TRI Facility Information'!B:B =A7,"")))&gt;0))</f>
        <v>1</v>
      </c>
      <c r="F7" s="38" cm="1">
        <f t="array" ref="F7">SUM(--(LEN(_xlfn.UNIQUE(_xlfn._xlws.FILTER('TRI Facility Information'!C:C, ('TRI Facility Information'!B:B =A7)*('TRI Facility Information'!S:S &gt;0),"")))&gt;0))</f>
        <v>1</v>
      </c>
      <c r="G7" s="38" cm="1">
        <f t="array" ref="G7">SUM(--(LEN(_xlfn.UNIQUE(_xlfn._xlws.FILTER('TRI Facility Information'!C:C, ('TRI Facility Information'!B:B =A7)*('TRI Facility Information'!Q:Q &gt;0),"")))&gt;0))</f>
        <v>0</v>
      </c>
      <c r="H7" s="39"/>
    </row>
    <row r="8" spans="1:8" x14ac:dyDescent="0.35">
      <c r="A8" s="42" t="s">
        <v>36</v>
      </c>
      <c r="C8" s="43"/>
      <c r="E8" s="19">
        <f>SUM(E2:E7)</f>
        <v>26</v>
      </c>
      <c r="F8" s="19">
        <f>SUM(F2:F7)</f>
        <v>18</v>
      </c>
      <c r="G8" s="19">
        <f>SUM(G2:G7)</f>
        <v>23</v>
      </c>
    </row>
    <row r="9" spans="1:8" x14ac:dyDescent="0.35">
      <c r="A9" s="42"/>
      <c r="C9" s="43"/>
    </row>
    <row r="10" spans="1:8" x14ac:dyDescent="0.35">
      <c r="A10" s="45"/>
      <c r="B10" s="19" t="s">
        <v>17</v>
      </c>
      <c r="C10" s="46"/>
    </row>
  </sheetData>
  <sheetProtection sheet="1" objects="1" scenarios="1" formatCells="0" formatColumns="0" formatRows="0" sort="0" autoFilter="0"/>
  <autoFilter ref="A1:H10" xr:uid="{7D9DC278-3133-4051-92FC-4511D3E71205}"/>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E8133-1572-4ED9-8002-474A4ECBF915}">
  <sheetPr codeName="Sheet4">
    <tabColor theme="4"/>
  </sheetPr>
  <dimension ref="A2:T54"/>
  <sheetViews>
    <sheetView workbookViewId="0"/>
  </sheetViews>
  <sheetFormatPr defaultRowHeight="14.5" x14ac:dyDescent="0.35"/>
  <cols>
    <col min="1" max="1" width="25.81640625" style="17" customWidth="1"/>
    <col min="2" max="7" width="13.7265625" style="17" customWidth="1"/>
    <col min="8" max="8" width="8.7265625" style="17"/>
    <col min="9" max="9" width="15" style="17" bestFit="1" customWidth="1"/>
    <col min="10" max="10" width="17" style="17" bestFit="1" customWidth="1"/>
    <col min="11" max="11" width="11.7265625" style="17" bestFit="1" customWidth="1"/>
    <col min="12" max="12" width="13.81640625" style="17" bestFit="1" customWidth="1"/>
    <col min="13" max="16" width="8.7265625" style="17"/>
    <col min="17" max="17" width="15" style="17" bestFit="1" customWidth="1"/>
    <col min="18" max="18" width="16.81640625" style="17" bestFit="1" customWidth="1"/>
    <col min="19" max="19" width="12" style="17" bestFit="1" customWidth="1"/>
    <col min="20" max="20" width="14.1796875" style="17" bestFit="1" customWidth="1"/>
    <col min="21" max="16384" width="8.7265625" style="17"/>
  </cols>
  <sheetData>
    <row r="2" spans="1:15" x14ac:dyDescent="0.35">
      <c r="B2" s="47" t="s">
        <v>37</v>
      </c>
      <c r="C2" s="48"/>
      <c r="D2" s="48"/>
      <c r="E2" s="48"/>
      <c r="F2" s="49"/>
    </row>
    <row r="3" spans="1:15" x14ac:dyDescent="0.35">
      <c r="B3" s="50" t="s">
        <v>38</v>
      </c>
      <c r="C3" s="50"/>
      <c r="D3" s="50"/>
      <c r="E3" s="50"/>
      <c r="F3" s="50"/>
    </row>
    <row r="4" spans="1:15" x14ac:dyDescent="0.35">
      <c r="B4" s="51">
        <v>2019</v>
      </c>
      <c r="C4" s="51">
        <v>2020</v>
      </c>
      <c r="D4" s="51">
        <v>2021</v>
      </c>
      <c r="E4" s="51">
        <v>2022</v>
      </c>
      <c r="F4" s="51">
        <v>2023</v>
      </c>
    </row>
    <row r="5" spans="1:15" x14ac:dyDescent="0.35">
      <c r="A5" s="28" t="s">
        <v>39</v>
      </c>
      <c r="B5" s="5">
        <f>CONVERT(SUMIFS('Raw TRI Data'!$Y:$Y,'Raw TRI Data'!$B:$B,'TRI Releases per OES'!B4),"lbm","kg")</f>
        <v>1576.4557460113001</v>
      </c>
      <c r="C5" s="5">
        <f>CONVERT(SUMIFS('Raw TRI Data'!$Y:$Y,'Raw TRI Data'!$B:$B,'TRI Releases per OES'!C4),"lbm","kg")</f>
        <v>2581.9112729717999</v>
      </c>
      <c r="D5" s="5">
        <f>CONVERT(SUMIFS('Raw TRI Data'!$Y:$Y,'Raw TRI Data'!$B:$B,'TRI Releases per OES'!D4),"lbm","kg")</f>
        <v>2083.4450098077</v>
      </c>
      <c r="E5" s="5">
        <f>CONVERT(SUMIFS('Raw TRI Data'!$Y:$Y,'Raw TRI Data'!$B:$B,'TRI Releases per OES'!E4),"lbm","kg")</f>
        <v>1751.1432395457002</v>
      </c>
      <c r="F5" s="5">
        <f>CONVERT(SUMIFS('Raw TRI Data'!$Y:$Y,'Raw TRI Data'!$B:$B,'TRI Releases per OES'!F4),"lbm","kg")</f>
        <v>1792.3747859787004</v>
      </c>
    </row>
    <row r="6" spans="1:15" x14ac:dyDescent="0.35">
      <c r="A6" s="28" t="s">
        <v>40</v>
      </c>
      <c r="B6" s="5">
        <f>CONVERT(SUMIFS('Raw TRI Data'!$W:$W,'Raw TRI Data'!$B:$B,'TRI Releases per OES'!B4),"lbm","kg")</f>
        <v>10991.169082570599</v>
      </c>
      <c r="C6" s="5">
        <f>CONVERT(SUMIFS('Raw TRI Data'!$W:$W,'Raw TRI Data'!$B:$B,'TRI Releases per OES'!C4),"lbm","kg")</f>
        <v>12749.538048570403</v>
      </c>
      <c r="D6" s="5">
        <f>CONVERT(SUMIFS('Raw TRI Data'!$W:$W,'Raw TRI Data'!$B:$B,'TRI Releases per OES'!D4),"lbm","kg")</f>
        <v>15700.473930079403</v>
      </c>
      <c r="E6" s="5">
        <f>CONVERT(SUMIFS('Raw TRI Data'!$W:$W,'Raw TRI Data'!$B:$B,'TRI Releases per OES'!E4),"lbm","kg")</f>
        <v>14327.848987375</v>
      </c>
      <c r="F6" s="5">
        <f>CONVERT(SUMIFS('Raw TRI Data'!$W:$W,'Raw TRI Data'!$B:$B,'TRI Releases per OES'!F4),"lbm","kg")</f>
        <v>16794.6158372223</v>
      </c>
    </row>
    <row r="7" spans="1:15" x14ac:dyDescent="0.35">
      <c r="B7" s="52"/>
      <c r="C7" s="52"/>
      <c r="D7" s="52"/>
      <c r="E7" s="52"/>
      <c r="F7" s="52"/>
    </row>
    <row r="9" spans="1:15" x14ac:dyDescent="0.35">
      <c r="B9" s="53" t="s">
        <v>28</v>
      </c>
      <c r="C9" s="54"/>
      <c r="D9" s="54"/>
      <c r="E9" s="54"/>
      <c r="F9" s="55"/>
    </row>
    <row r="10" spans="1:15" x14ac:dyDescent="0.35">
      <c r="B10" s="47" t="s">
        <v>41</v>
      </c>
      <c r="C10" s="48"/>
      <c r="D10" s="48"/>
      <c r="E10" s="48"/>
      <c r="F10" s="49"/>
    </row>
    <row r="11" spans="1:15" x14ac:dyDescent="0.35">
      <c r="B11" s="50" t="s">
        <v>38</v>
      </c>
      <c r="C11" s="50"/>
      <c r="D11" s="50"/>
      <c r="E11" s="50"/>
      <c r="F11" s="50"/>
      <c r="G11" s="17" t="s">
        <v>42</v>
      </c>
      <c r="H11" s="17" t="s">
        <v>43</v>
      </c>
      <c r="I11" s="17" t="s">
        <v>44</v>
      </c>
      <c r="J11" s="17" t="s">
        <v>45</v>
      </c>
      <c r="K11" s="17" t="s">
        <v>46</v>
      </c>
      <c r="L11" s="17" t="s">
        <v>47</v>
      </c>
      <c r="M11" s="17" t="s">
        <v>48</v>
      </c>
      <c r="N11" s="17" t="s">
        <v>48</v>
      </c>
      <c r="O11" s="17" t="s">
        <v>48</v>
      </c>
    </row>
    <row r="12" spans="1:15" x14ac:dyDescent="0.35">
      <c r="B12" s="51">
        <v>2019</v>
      </c>
      <c r="C12" s="51">
        <v>2020</v>
      </c>
      <c r="D12" s="51">
        <v>2021</v>
      </c>
      <c r="E12" s="51">
        <v>2022</v>
      </c>
      <c r="F12" s="51">
        <v>2023</v>
      </c>
      <c r="G12" s="17" t="s">
        <v>49</v>
      </c>
      <c r="H12" s="17" t="s">
        <v>49</v>
      </c>
      <c r="I12" s="17" t="s">
        <v>49</v>
      </c>
      <c r="J12" s="17" t="s">
        <v>49</v>
      </c>
      <c r="K12" s="17" t="s">
        <v>49</v>
      </c>
      <c r="L12" s="17" t="s">
        <v>49</v>
      </c>
      <c r="M12" s="17" t="s">
        <v>50</v>
      </c>
      <c r="N12" s="17" t="s">
        <v>51</v>
      </c>
      <c r="O12" s="17" t="s">
        <v>52</v>
      </c>
    </row>
    <row r="13" spans="1:15" x14ac:dyDescent="0.35">
      <c r="A13" s="28" t="s">
        <v>39</v>
      </c>
      <c r="B13" s="5">
        <f>CONVERT(SUMIFS('Processed TRI Data'!$V:$V,'Processed TRI Data'!$B:$B,'TRI Releases per OES'!B12,'Processed TRI Data'!$AB:$AB,'TRI Releases per OES'!$B9),"lbm","kg")</f>
        <v>23.586803240000002</v>
      </c>
      <c r="C13" s="5">
        <f>CONVERT(SUMIFS('Processed TRI Data'!$V:$V,'Processed TRI Data'!$B:$B,'TRI Releases per OES'!C12,'Processed TRI Data'!$AB:$AB,'TRI Releases per OES'!$B9),"lbm","kg")</f>
        <v>453.59237000000002</v>
      </c>
      <c r="D13" s="5">
        <f>CONVERT(SUMIFS('Processed TRI Data'!$V:$V,'Processed TRI Data'!$B:$B,'TRI Releases per OES'!D12,'Processed TRI Data'!$AB:$AB,'TRI Releases per OES'!$B9),"lbm","kg")</f>
        <v>494.86927567000004</v>
      </c>
      <c r="E13" s="5">
        <f>CONVERT(SUMIFS('Processed TRI Data'!$V:$V,'Processed TRI Data'!$B:$B,'TRI Releases per OES'!E12,'Processed TRI Data'!$AB:$AB,'TRI Releases per OES'!$B9),"lbm","kg")</f>
        <v>217.72433760000001</v>
      </c>
      <c r="F13" s="5">
        <f>CONVERT(SUMIFS('Processed TRI Data'!$V:$V,'Processed TRI Data'!$B:$B,'TRI Releases per OES'!F12,'Processed TRI Data'!$AB:$AB,'TRI Releases per OES'!$B9),"lbm","kg")</f>
        <v>176.90102430000002</v>
      </c>
      <c r="G13" s="5">
        <f>CONVERT(_xlfn.MAXIFS('Processed TRI Data'!$V:$V,'Processed TRI Data'!$AB:$AB,'TRI Releases per OES'!$B9),"lbm","kg")</f>
        <v>494.86927567000004</v>
      </c>
      <c r="H13" s="5">
        <f>CONVERT(_xlfn.MINIFS('Processed TRI Data'!$V:$V,'Processed TRI Data'!$AB:$AB,'TRI Releases per OES'!$B9,'Processed TRI Data'!$W:$W,"nonzero"),"lbm","kg")</f>
        <v>23.586803240000002</v>
      </c>
      <c r="I13" s="5" cm="1">
        <f t="array" ref="I13">CONVERT(_xlfn.PERCENTILE.INC(IF('Processed TRI Data'!$AB:$AB = $B9,'Processed TRI Data'!$V:$V),0.5), "lbm","kg")</f>
        <v>217.72433760000001</v>
      </c>
      <c r="J13" s="6" cm="1">
        <f t="array" ref="J13">CONVERT(_xlfn.PERCENTILE.INC(IF(('Processed TRI Data'!$AB:$AB = $B9)*('Processed TRI Data'!$V:$V &gt; 0),'Processed TRI Data'!$V:$V),0.5), "lbm","kg")</f>
        <v>217.72433760000001</v>
      </c>
      <c r="K13" s="5" cm="1">
        <f t="array" ref="K13">CONVERT(_xlfn.PERCENTILE.INC(IF('Processed TRI Data'!$AB:$AB = $B9,'Processed TRI Data'!$V:$V),0.95), "lbm","kg")</f>
        <v>486.61389453599998</v>
      </c>
      <c r="L13" s="6" cm="1">
        <f t="array" ref="L13">CONVERT(_xlfn.PERCENTILE.INC(IF(('Processed TRI Data'!$AB:$AB = $B9)*('Processed TRI Data'!$V:$V &gt; 0),'Processed TRI Data'!$V:$V),0.95), "lbm","kg")</f>
        <v>486.61389453599998</v>
      </c>
      <c r="M13" s="5">
        <f>COUNTIFS('Processed TRI Data'!$V:$V,"&gt;0",'Processed TRI Data'!$AB:$AB,'TRI Releases per OES'!$B9)</f>
        <v>5</v>
      </c>
      <c r="N13" s="17">
        <f>COUNTIF('Processed TRI Data'!$AB:$AB,'TRI Releases per OES'!B9)</f>
        <v>5</v>
      </c>
      <c r="O13" s="5">
        <f>COUNTIFS('Processed TRI Data'!$V:$V,"&gt;1",'Processed TRI Data'!$AB:$AB,'TRI Releases per OES'!$B9)</f>
        <v>5</v>
      </c>
    </row>
    <row r="14" spans="1:15" x14ac:dyDescent="0.35">
      <c r="A14" s="56" t="s">
        <v>40</v>
      </c>
      <c r="B14" s="7">
        <f>CONVERT(SUMIFS('Processed TRI Data'!$S:$S,'Processed TRI Data'!$B:$B,'TRI Releases per OES'!B12,'Processed TRI Data'!$AB:$AB,'TRI Releases per OES'!$B9),"lbm","kg")</f>
        <v>2313.3210870000003</v>
      </c>
      <c r="C14" s="7">
        <f>CONVERT(SUMIFS('Processed TRI Data'!$S:$S,'Processed TRI Data'!$B:$B,'TRI Releases per OES'!C12,'Processed TRI Data'!$AB:$AB,'TRI Releases per OES'!$B9),"lbm","kg")</f>
        <v>4445.205226</v>
      </c>
      <c r="D14" s="7">
        <f>CONVERT(SUMIFS('Processed TRI Data'!$S:$S,'Processed TRI Data'!$B:$B,'TRI Releases per OES'!D12,'Processed TRI Data'!$AB:$AB,'TRI Releases per OES'!$B9),"lbm","kg")</f>
        <v>7030.6817350000001</v>
      </c>
      <c r="E14" s="7">
        <f>CONVERT(SUMIFS('Processed TRI Data'!$S:$S,'Processed TRI Data'!$B:$B,'TRI Releases per OES'!E12,'Processed TRI Data'!$AB:$AB,'TRI Releases per OES'!$B9),"lbm","kg")</f>
        <v>2131.8841390000002</v>
      </c>
      <c r="F14" s="7">
        <f>CONVERT(SUMIFS('Processed TRI Data'!$S:$S,'Processed TRI Data'!$B:$B,'TRI Releases per OES'!F12,'Processed TRI Data'!$AB:$AB,'TRI Releases per OES'!$B9),"lbm","kg")</f>
        <v>2177.2433760000004</v>
      </c>
      <c r="G14" s="7">
        <f>CONVERT(_xlfn.MAXIFS('Processed TRI Data'!$S:$S,'Processed TRI Data'!$AB:$AB,'TRI Releases per OES'!$B9),"lbm","kg")</f>
        <v>7030.6817350000001</v>
      </c>
      <c r="H14" s="7">
        <f>CONVERT(_xlfn.MINIFS('Processed TRI Data'!$S:$S,'Processed TRI Data'!$AB:$AB,'TRI Releases per OES'!$B9,'Processed TRI Data'!$T:$T,"nonzero"),"lbm","kg")</f>
        <v>2131.8841390000002</v>
      </c>
      <c r="I14" s="7" cm="1">
        <f t="array" ref="I14">CONVERT(_xlfn.PERCENTILE.INC(IF('Processed TRI Data'!$AB:$AB = $B9,'Processed TRI Data'!$S:$S),0.5), "lbm","kg")</f>
        <v>2313.3210870000003</v>
      </c>
      <c r="J14" s="6" cm="1">
        <f t="array" ref="J14">CONVERT(_xlfn.PERCENTILE.INC(IF(('Processed TRI Data'!$AB:$AB = $B9)*('Processed TRI Data'!$S:$S &gt; 0),'Processed TRI Data'!$S:$S),0.5), "lbm","kg")</f>
        <v>2313.3210870000003</v>
      </c>
      <c r="K14" s="7" cm="1">
        <f t="array" ref="K14">CONVERT(_xlfn.PERCENTILE.INC(IF('Processed TRI Data'!$AB:$AB = $B9,'Processed TRI Data'!$S:$S),0.95), "lbm","kg")</f>
        <v>6513.5864332000001</v>
      </c>
      <c r="L14" s="6" cm="1">
        <f t="array" ref="L14">CONVERT(_xlfn.PERCENTILE.INC(IF(('Processed TRI Data'!$AB:$AB = $B9)*('Processed TRI Data'!$S:$S &gt; 0),'Processed TRI Data'!$S:$S),0.95), "lbm","kg")</f>
        <v>6513.5864332000001</v>
      </c>
      <c r="M14" s="7">
        <f>COUNTIFS('Processed TRI Data'!$S:$S,"&gt;0",'Processed TRI Data'!$AB:$AB,'TRI Releases per OES'!$B9)</f>
        <v>5</v>
      </c>
      <c r="N14" s="17">
        <f>COUNTIF('Processed TRI Data'!$AB:$AB,'TRI Releases per OES'!B9)</f>
        <v>5</v>
      </c>
      <c r="O14" s="5">
        <f>COUNTIFS('Processed TRI Data'!$S:$S,"&gt;1",'Processed TRI Data'!$AB:$AB,'TRI Releases per OES'!$B9)</f>
        <v>5</v>
      </c>
    </row>
    <row r="15" spans="1:15" x14ac:dyDescent="0.35">
      <c r="A15" s="57"/>
      <c r="B15" s="8"/>
      <c r="C15" s="8"/>
      <c r="D15" s="8"/>
      <c r="E15" s="8"/>
      <c r="F15" s="8"/>
      <c r="G15" s="8"/>
      <c r="H15" s="8"/>
      <c r="I15" s="8"/>
      <c r="J15" s="8"/>
      <c r="K15" s="8"/>
      <c r="L15" s="8"/>
      <c r="M15" s="8"/>
    </row>
    <row r="17" spans="1:20" x14ac:dyDescent="0.35">
      <c r="B17" s="53" t="s">
        <v>31</v>
      </c>
      <c r="C17" s="54"/>
      <c r="D17" s="54"/>
      <c r="E17" s="54"/>
      <c r="F17" s="55"/>
    </row>
    <row r="18" spans="1:20" x14ac:dyDescent="0.35">
      <c r="B18" s="47" t="s">
        <v>41</v>
      </c>
      <c r="C18" s="48"/>
      <c r="D18" s="48"/>
      <c r="E18" s="48"/>
      <c r="F18" s="49"/>
    </row>
    <row r="19" spans="1:20" x14ac:dyDescent="0.35">
      <c r="B19" s="50" t="s">
        <v>38</v>
      </c>
      <c r="C19" s="50"/>
      <c r="D19" s="50"/>
      <c r="E19" s="50"/>
      <c r="F19" s="50"/>
      <c r="G19" s="17" t="s">
        <v>42</v>
      </c>
      <c r="H19" s="17" t="s">
        <v>43</v>
      </c>
      <c r="I19" s="17" t="s">
        <v>44</v>
      </c>
      <c r="J19" s="17" t="s">
        <v>45</v>
      </c>
      <c r="K19" s="17" t="s">
        <v>46</v>
      </c>
      <c r="L19" s="17" t="s">
        <v>47</v>
      </c>
      <c r="M19" s="17" t="s">
        <v>48</v>
      </c>
      <c r="N19" s="17" t="s">
        <v>48</v>
      </c>
      <c r="O19" s="17" t="s">
        <v>48</v>
      </c>
      <c r="P19" s="17" t="s">
        <v>53</v>
      </c>
      <c r="Q19" s="17" t="s">
        <v>44</v>
      </c>
      <c r="R19" s="17" t="s">
        <v>45</v>
      </c>
      <c r="S19" s="17" t="s">
        <v>46</v>
      </c>
      <c r="T19" s="17" t="s">
        <v>47</v>
      </c>
    </row>
    <row r="20" spans="1:20" x14ac:dyDescent="0.35">
      <c r="B20" s="51">
        <v>2019</v>
      </c>
      <c r="C20" s="51">
        <v>2020</v>
      </c>
      <c r="D20" s="51">
        <v>2021</v>
      </c>
      <c r="E20" s="51">
        <v>2022</v>
      </c>
      <c r="F20" s="51">
        <v>2023</v>
      </c>
      <c r="G20" s="17" t="s">
        <v>49</v>
      </c>
      <c r="H20" s="17" t="s">
        <v>49</v>
      </c>
      <c r="I20" s="17" t="s">
        <v>49</v>
      </c>
      <c r="J20" s="17" t="s">
        <v>49</v>
      </c>
      <c r="K20" s="17" t="s">
        <v>49</v>
      </c>
      <c r="L20" s="17" t="s">
        <v>49</v>
      </c>
      <c r="M20" s="17" t="s">
        <v>50</v>
      </c>
      <c r="N20" s="17" t="s">
        <v>51</v>
      </c>
      <c r="O20" s="17" t="s">
        <v>52</v>
      </c>
      <c r="P20" s="17" t="s">
        <v>54</v>
      </c>
      <c r="Q20" s="17" t="s">
        <v>55</v>
      </c>
      <c r="R20" s="17" t="s">
        <v>55</v>
      </c>
      <c r="S20" s="17" t="s">
        <v>55</v>
      </c>
      <c r="T20" s="17" t="s">
        <v>55</v>
      </c>
    </row>
    <row r="21" spans="1:20" x14ac:dyDescent="0.35">
      <c r="A21" s="28" t="s">
        <v>39</v>
      </c>
      <c r="B21" s="5">
        <f>CONVERT(SUMIFS('Processed TRI Data'!$V:$V,'Processed TRI Data'!$B:$B,'TRI Releases per OES'!B20,'Processed TRI Data'!$AB:$AB,'TRI Releases per OES'!$B17),"lbm","kg")</f>
        <v>247.25320088700002</v>
      </c>
      <c r="C21" s="5">
        <f>CONVERT(SUMIFS('Processed TRI Data'!$V:$V,'Processed TRI Data'!$B:$B,'TRI Releases per OES'!C20,'Processed TRI Data'!$AB:$AB,'TRI Releases per OES'!$B17),"lbm","kg")</f>
        <v>176.9327757659</v>
      </c>
      <c r="D21" s="5">
        <f>CONVERT(SUMIFS('Processed TRI Data'!$V:$V,'Processed TRI Data'!$B:$B,'TRI Releases per OES'!D20,'Processed TRI Data'!$AB:$AB,'TRI Releases per OES'!$B17),"lbm","kg")</f>
        <v>177.36368851740002</v>
      </c>
      <c r="E21" s="5">
        <f>CONVERT(SUMIFS('Processed TRI Data'!$V:$V,'Processed TRI Data'!$B:$B,'TRI Releases per OES'!E20,'Processed TRI Data'!$AB:$AB,'TRI Releases per OES'!$B17),"lbm","kg")</f>
        <v>62.55945967040001</v>
      </c>
      <c r="F21" s="5">
        <f>CONVERT(SUMIFS('Processed TRI Data'!$V:$V,'Processed TRI Data'!$B:$B,'TRI Releases per OES'!F20,'Processed TRI Data'!$AB:$AB,'TRI Releases per OES'!$B17),"lbm","kg")</f>
        <v>72.601994742199992</v>
      </c>
      <c r="G21" s="5">
        <f>CONVERT(_xlfn.MAXIFS('Processed TRI Data'!$V:$V,'Processed TRI Data'!$AB:$AB,'TRI Releases per OES'!$B17),"lbm","kg")</f>
        <v>160.11810661000001</v>
      </c>
      <c r="H21" s="6">
        <f>CONVERT(_xlfn.MINIFS('Processed TRI Data'!$V:$V,'Processed TRI Data'!$AB:$AB,'TRI Releases per OES'!$B17,'Processed TRI Data'!$W:$W,"nonzero"),"lbm","kg")</f>
        <v>9.9790321400000007E-2</v>
      </c>
      <c r="I21" s="6" cm="1">
        <f t="array" ref="I21">CONVERT(_xlfn.PERCENTILE.INC(IF('Processed TRI Data'!$AB:$AB = $B17,'Processed TRI Data'!$V:$V),0.5), "lbm","kg")</f>
        <v>0.49895160700000007</v>
      </c>
      <c r="J21" s="6" cm="1">
        <f t="array" ref="J21">CONVERT(_xlfn.PERCENTILE.INC(IF(('Processed TRI Data'!$AB:$AB = $B17)*('Processed TRI Data'!$V:$V &gt; 0),'Processed TRI Data'!$V:$V),0.5), "lbm","kg")</f>
        <v>16.102529135000001</v>
      </c>
      <c r="K21" s="5" cm="1">
        <f t="array" ref="K21">CONVERT(_xlfn.PERCENTILE.INC(IF('Processed TRI Data'!$AB:$AB = $B17,'Processed TRI Data'!$V:$V),0.95), "lbm","kg")</f>
        <v>79.197227801999873</v>
      </c>
      <c r="L21" s="6" cm="1">
        <f t="array" ref="L21">CONVERT(_xlfn.PERCENTILE.INC(IF(('Processed TRI Data'!$AB:$AB = $B17)*('Processed TRI Data'!$V:$V &gt; 0),'Processed TRI Data'!$V:$V),0.95), "lbm","kg")</f>
        <v>90.446318577999989</v>
      </c>
      <c r="M21" s="5">
        <f>COUNTIFS('Processed TRI Data'!$V:$V,"&gt;0",'Processed TRI Data'!$AB:$AB,'TRI Releases per OES'!$B17)</f>
        <v>30</v>
      </c>
      <c r="N21" s="17">
        <f>COUNTIF('Processed TRI Data'!$AB:$AB,'TRI Releases per OES'!B17)</f>
        <v>45</v>
      </c>
      <c r="O21" s="5">
        <f>COUNTIFS('Processed TRI Data'!$V:$V,"&gt;1",'Processed TRI Data'!$AB:$AB,'TRI Releases per OES'!$B17)</f>
        <v>25</v>
      </c>
      <c r="P21" s="17">
        <v>350</v>
      </c>
      <c r="Q21" s="58">
        <f>I21/$P21</f>
        <v>1.4255760200000002E-3</v>
      </c>
      <c r="R21" s="58">
        <f t="shared" ref="R21:R22" si="0">J21/$P21</f>
        <v>4.60072261E-2</v>
      </c>
      <c r="S21" s="59">
        <f t="shared" ref="S21:S22" si="1">K21/$P21</f>
        <v>0.22627779371999965</v>
      </c>
      <c r="T21" s="59">
        <f t="shared" ref="T21:T22" si="2">L21/$P21</f>
        <v>0.25841805307999999</v>
      </c>
    </row>
    <row r="22" spans="1:20" x14ac:dyDescent="0.35">
      <c r="A22" s="28" t="s">
        <v>40</v>
      </c>
      <c r="B22" s="5">
        <f>CONVERT(SUMIFS('Processed TRI Data'!$S:$S,'Processed TRI Data'!$B:$B,'TRI Releases per OES'!B20,'Processed TRI Data'!$AB:$AB,'TRI Releases per OES'!$B17),"lbm","kg")</f>
        <v>486.50503236720004</v>
      </c>
      <c r="C22" s="5">
        <f>CONVERT(SUMIFS('Processed TRI Data'!$S:$S,'Processed TRI Data'!$B:$B,'TRI Releases per OES'!C20,'Processed TRI Data'!$AB:$AB,'TRI Releases per OES'!$B17),"lbm","kg")</f>
        <v>362.10732489469996</v>
      </c>
      <c r="D22" s="5">
        <f>CONVERT(SUMIFS('Processed TRI Data'!$S:$S,'Processed TRI Data'!$B:$B,'TRI Releases per OES'!D20,'Processed TRI Data'!$AB:$AB,'TRI Releases per OES'!$B17),"lbm","kg")</f>
        <v>444.71556731909999</v>
      </c>
      <c r="E22" s="5">
        <f>CONVERT(SUMIFS('Processed TRI Data'!$S:$S,'Processed TRI Data'!$B:$B,'TRI Releases per OES'!E20,'Processed TRI Data'!$AB:$AB,'TRI Releases per OES'!$B17),"lbm","kg")</f>
        <v>95.626343443399989</v>
      </c>
      <c r="F22" s="5">
        <f>CONVERT(SUMIFS('Processed TRI Data'!$S:$S,'Processed TRI Data'!$B:$B,'TRI Releases per OES'!F20,'Processed TRI Data'!$AB:$AB,'TRI Releases per OES'!$B17),"lbm","kg")</f>
        <v>135.05259224379998</v>
      </c>
      <c r="G22" s="5">
        <f>CONVERT(_xlfn.MAXIFS('Processed TRI Data'!$S:$S,'Processed TRI Data'!$AB:$AB,'TRI Releases per OES'!$B17),"lbm","kg")</f>
        <v>383.28555265000006</v>
      </c>
      <c r="H22" s="6">
        <f>CONVERT(_xlfn.MINIFS('Processed TRI Data'!$S:$S,'Processed TRI Data'!$AB:$AB,'TRI Releases per OES'!$B17,'Processed TRI Data'!$T:$T,"nonzero"),"lbm","kg")</f>
        <v>0.20865249020000001</v>
      </c>
      <c r="I22" s="6" cm="1">
        <f t="array" ref="I22">CONVERT(_xlfn.PERCENTILE.INC(IF('Processed TRI Data'!$AB:$AB = $B17,'Processed TRI Data'!$S:$S),0.5), "lbm","kg")</f>
        <v>8.6182550300000003</v>
      </c>
      <c r="J22" s="6" cm="1">
        <f t="array" ref="J22">CONVERT(_xlfn.PERCENTILE.INC(IF(('Processed TRI Data'!$AB:$AB = $B17)*('Processed TRI Data'!$S:$S &gt; 0),'Processed TRI Data'!$S:$S),0.5), "lbm","kg")</f>
        <v>12.700586360000001</v>
      </c>
      <c r="K22" s="5" cm="1">
        <f t="array" ref="K22">CONVERT(_xlfn.PERCENTILE.INC(IF('Processed TRI Data'!$AB:$AB = $B17,'Processed TRI Data'!$S:$S),0.95), "lbm","kg")</f>
        <v>212.37194763399953</v>
      </c>
      <c r="L22" s="6" cm="1">
        <f t="array" ref="L22">CONVERT(_xlfn.PERCENTILE.INC(IF(('Processed TRI Data'!$AB:$AB = $B17)*('Processed TRI Data'!$S:$S &gt; 0),'Processed TRI Data'!$S:$S),0.95), "lbm","kg")</f>
        <v>261.72279748999972</v>
      </c>
      <c r="M22" s="5">
        <f>COUNTIFS('Processed TRI Data'!$S:$S,"&gt;0",'Processed TRI Data'!$AB:$AB,'TRI Releases per OES'!$B17)</f>
        <v>37</v>
      </c>
      <c r="N22" s="17">
        <f>COUNTIF('Processed TRI Data'!$AB:$AB,'TRI Releases per OES'!B17)</f>
        <v>45</v>
      </c>
      <c r="O22" s="5">
        <f>COUNTIFS('Processed TRI Data'!$S:$S,"&gt;1",'Processed TRI Data'!$AB:$AB,'TRI Releases per OES'!$B17)</f>
        <v>35</v>
      </c>
      <c r="P22" s="17">
        <v>350</v>
      </c>
      <c r="Q22" s="58">
        <f t="shared" ref="Q22" si="3">I22/$P22</f>
        <v>2.46235858E-2</v>
      </c>
      <c r="R22" s="58">
        <f t="shared" si="0"/>
        <v>3.6287389600000004E-2</v>
      </c>
      <c r="S22" s="59">
        <f t="shared" si="1"/>
        <v>0.60677699323999867</v>
      </c>
      <c r="T22" s="59">
        <f t="shared" si="2"/>
        <v>0.7477794213999992</v>
      </c>
    </row>
    <row r="23" spans="1:20" x14ac:dyDescent="0.35">
      <c r="B23" s="9"/>
      <c r="C23" s="9"/>
      <c r="D23" s="9"/>
      <c r="E23" s="9"/>
      <c r="F23" s="9"/>
      <c r="G23" s="9"/>
      <c r="H23" s="9"/>
      <c r="I23" s="9"/>
      <c r="J23" s="9"/>
      <c r="K23" s="9"/>
      <c r="L23" s="9"/>
      <c r="M23" s="9"/>
    </row>
    <row r="25" spans="1:20" x14ac:dyDescent="0.35">
      <c r="B25" s="60" t="s">
        <v>32</v>
      </c>
      <c r="C25" s="61"/>
      <c r="D25" s="61"/>
      <c r="E25" s="61"/>
      <c r="F25" s="62"/>
    </row>
    <row r="26" spans="1:20" x14ac:dyDescent="0.35">
      <c r="B26" s="47" t="s">
        <v>41</v>
      </c>
      <c r="C26" s="48"/>
      <c r="D26" s="48"/>
      <c r="E26" s="48"/>
      <c r="F26" s="49"/>
    </row>
    <row r="27" spans="1:20" x14ac:dyDescent="0.35">
      <c r="B27" s="50" t="s">
        <v>38</v>
      </c>
      <c r="C27" s="50"/>
      <c r="D27" s="50"/>
      <c r="E27" s="50"/>
      <c r="F27" s="50"/>
      <c r="P27" s="17" t="s">
        <v>53</v>
      </c>
      <c r="Q27" s="17" t="s">
        <v>44</v>
      </c>
      <c r="R27" s="17" t="s">
        <v>45</v>
      </c>
      <c r="S27" s="17" t="s">
        <v>46</v>
      </c>
      <c r="T27" s="17" t="s">
        <v>47</v>
      </c>
    </row>
    <row r="28" spans="1:20" x14ac:dyDescent="0.35">
      <c r="B28" s="51">
        <v>2019</v>
      </c>
      <c r="C28" s="51">
        <v>2020</v>
      </c>
      <c r="D28" s="51">
        <v>2021</v>
      </c>
      <c r="E28" s="51">
        <v>2022</v>
      </c>
      <c r="F28" s="51">
        <v>2023</v>
      </c>
      <c r="G28" s="17" t="s">
        <v>42</v>
      </c>
      <c r="H28" s="17" t="s">
        <v>43</v>
      </c>
      <c r="I28" s="17" t="s">
        <v>44</v>
      </c>
      <c r="J28" s="17" t="s">
        <v>45</v>
      </c>
      <c r="K28" s="17" t="s">
        <v>46</v>
      </c>
      <c r="L28" s="17" t="s">
        <v>47</v>
      </c>
      <c r="M28" s="17" t="s">
        <v>50</v>
      </c>
      <c r="N28" s="17" t="s">
        <v>51</v>
      </c>
      <c r="O28" s="17" t="s">
        <v>52</v>
      </c>
      <c r="P28" s="17" t="s">
        <v>54</v>
      </c>
      <c r="Q28" s="17" t="s">
        <v>55</v>
      </c>
      <c r="R28" s="17" t="s">
        <v>55</v>
      </c>
      <c r="S28" s="17" t="s">
        <v>55</v>
      </c>
      <c r="T28" s="17" t="s">
        <v>55</v>
      </c>
    </row>
    <row r="29" spans="1:20" x14ac:dyDescent="0.35">
      <c r="A29" s="28" t="s">
        <v>39</v>
      </c>
      <c r="B29" s="5">
        <f>CONVERT(SUMIFS('Processed TRI Data'!$V:$V,'Processed TRI Data'!$B:$B,'TRI Releases per OES'!B28,'Processed TRI Data'!$AB:$AB,'TRI Releases per OES'!$B25),"lbm","kg")</f>
        <v>1304.9852484900002</v>
      </c>
      <c r="C29" s="5">
        <f>CONVERT(SUMIFS('Processed TRI Data'!$V:$V,'Processed TRI Data'!$B:$B,'TRI Releases per OES'!C28,'Processed TRI Data'!$AB:$AB,'TRI Releases per OES'!$B25),"lbm","kg")</f>
        <v>1950.6286279479998</v>
      </c>
      <c r="D29" s="5">
        <f>CONVERT(SUMIFS('Processed TRI Data'!$V:$V,'Processed TRI Data'!$B:$B,'TRI Releases per OES'!D28,'Processed TRI Data'!$AB:$AB,'TRI Releases per OES'!$B25),"lbm","kg")</f>
        <v>1410.6586629289002</v>
      </c>
      <c r="E29" s="5">
        <f>CONVERT(SUMIFS('Processed TRI Data'!$V:$V,'Processed TRI Data'!$B:$B,'TRI Releases per OES'!E28,'Processed TRI Data'!$AB:$AB,'TRI Releases per OES'!$B25),"lbm","kg")</f>
        <v>1470.7369723354002</v>
      </c>
      <c r="F29" s="5">
        <f>CONVERT(SUMIFS('Processed TRI Data'!$V:$V,'Processed TRI Data'!$B:$B,'TRI Releases per OES'!F28,'Processed TRI Data'!$AB:$AB,'TRI Releases per OES'!$B25),"lbm","kg")</f>
        <v>1542.6676503700003</v>
      </c>
      <c r="G29" s="5">
        <f>CONVERT(_xlfn.MAXIFS('Processed TRI Data'!$V:$V,'Processed TRI Data'!$AB:$AB,'TRI Releases per OES'!$B25),"lbm","kg")</f>
        <v>1456.0315077</v>
      </c>
      <c r="H29" s="6">
        <f>CONVERT(_xlfn.MINIFS('Processed TRI Data'!$V:$V,'Processed TRI Data'!$AB:$AB,'TRI Releases per OES'!$B25,'Processed TRI Data'!$W:$W,"nonzero"),"lbm","kg")</f>
        <v>2.2679618500000003</v>
      </c>
      <c r="I29" s="6" cm="1">
        <f t="array" ref="I29">CONVERT(_xlfn.PERCENTILE.INC(IF('Processed TRI Data'!$AB:$AB = $B25,'Processed TRI Data'!$V:$V),0.5), "lbm","kg")</f>
        <v>2.2679618500000003</v>
      </c>
      <c r="J29" s="6" cm="1">
        <f t="array" ref="J29">CONVERT(_xlfn.PERCENTILE.INC(IF(('Processed TRI Data'!$AB:$AB = $B25)*('Processed TRI Data'!$V:$V &gt; 0),'Processed TRI Data'!$V:$V),0.5), "lbm","kg")</f>
        <v>274.1603002754</v>
      </c>
      <c r="K29" s="5" cm="1">
        <f t="array" ref="K29">CONVERT(_xlfn.PERCENTILE.INC(IF('Processed TRI Data'!$AB:$AB = $B25,'Processed TRI Data'!$V:$V),0.95), "lbm","kg")</f>
        <v>1288.6105639330003</v>
      </c>
      <c r="L29" s="6" cm="1">
        <f t="array" ref="L29">CONVERT(_xlfn.PERCENTILE.INC(IF(('Processed TRI Data'!$AB:$AB = $B25)*('Processed TRI Data'!$V:$V &gt; 0),'Processed TRI Data'!$V:$V),0.95), "lbm","kg")</f>
        <v>1331.565761372</v>
      </c>
      <c r="M29" s="5">
        <f>COUNTIFS('Processed TRI Data'!$V:$V,"&gt;0",'Processed TRI Data'!$AB:$AB,'TRI Releases per OES'!$B25)</f>
        <v>17</v>
      </c>
      <c r="N29" s="17">
        <f>COUNTIF('Processed TRI Data'!$AB:$AB,'TRI Releases per OES'!B25)</f>
        <v>27</v>
      </c>
      <c r="O29" s="5">
        <f>COUNTIFS('Processed TRI Data'!$V:$V,"&gt;1",'Processed TRI Data'!$AB:$AB,'TRI Releases per OES'!$B25)</f>
        <v>17</v>
      </c>
      <c r="P29" s="17">
        <v>250</v>
      </c>
      <c r="Q29" s="58">
        <f>I29/$P29</f>
        <v>9.0718474000000011E-3</v>
      </c>
      <c r="R29" s="58">
        <f t="shared" ref="R29:R30" si="4">J29/$P29</f>
        <v>1.0966412011016</v>
      </c>
      <c r="S29" s="63">
        <f t="shared" ref="S29:S30" si="5">K29/$P29</f>
        <v>5.1544422557320013</v>
      </c>
      <c r="T29" s="59">
        <f t="shared" ref="T29:T30" si="6">L29/$P29</f>
        <v>5.326263045488</v>
      </c>
    </row>
    <row r="30" spans="1:20" x14ac:dyDescent="0.35">
      <c r="A30" s="28" t="s">
        <v>40</v>
      </c>
      <c r="B30" s="5">
        <f>CONVERT(SUMIFS('Processed TRI Data'!$S:$S,'Processed TRI Data'!$B:$B,'TRI Releases per OES'!B28,'Processed TRI Data'!$AB:$AB,'TRI Releases per OES'!$B25),"lbm","kg")</f>
        <v>1335.8295296500003</v>
      </c>
      <c r="C30" s="5">
        <f>CONVERT(SUMIFS('Processed TRI Data'!$S:$S,'Processed TRI Data'!$B:$B,'TRI Releases per OES'!C28,'Processed TRI Data'!$AB:$AB,'TRI Releases per OES'!$B25),"lbm","kg")</f>
        <v>879.88301524970007</v>
      </c>
      <c r="D30" s="5">
        <f>CONVERT(SUMIFS('Processed TRI Data'!$S:$S,'Processed TRI Data'!$B:$B,'TRI Releases per OES'!D28,'Processed TRI Data'!$AB:$AB,'TRI Releases per OES'!$B25),"lbm","kg")</f>
        <v>1084.2354497821</v>
      </c>
      <c r="E30" s="5">
        <f>CONVERT(SUMIFS('Processed TRI Data'!$S:$S,'Processed TRI Data'!$B:$B,'TRI Releases per OES'!E28,'Processed TRI Data'!$AB:$AB,'TRI Releases per OES'!$B25),"lbm","kg")</f>
        <v>1279.6566505491999</v>
      </c>
      <c r="F30" s="5">
        <f>CONVERT(SUMIFS('Processed TRI Data'!$S:$S,'Processed TRI Data'!$B:$B,'TRI Releases per OES'!F28,'Processed TRI Data'!$AB:$AB,'TRI Releases per OES'!$B25),"lbm","kg")</f>
        <v>1360.7771100000002</v>
      </c>
      <c r="G30" s="5">
        <f>CONVERT(_xlfn.MAXIFS('Processed TRI Data'!$S:$S,'Processed TRI Data'!$AB:$AB,'TRI Releases per OES'!$B25),"lbm","kg")</f>
        <v>669.95593049000001</v>
      </c>
      <c r="H30" s="6">
        <f>CONVERT(_xlfn.MINIFS('Processed TRI Data'!$S:$S,'Processed TRI Data'!$AB:$AB,'TRI Releases per OES'!$B25,'Processed TRI Data'!$T:$T,"nonzero"),"lbm","kg")</f>
        <v>2.2679618500000003</v>
      </c>
      <c r="I30" s="6" cm="1">
        <f t="array" ref="I30">CONVERT(_xlfn.PERCENTILE.INC(IF('Processed TRI Data'!$AB:$AB = $B25,'Processed TRI Data'!$S:$S),0.5), "lbm","kg")</f>
        <v>61.23496995</v>
      </c>
      <c r="J30" s="6" cm="1">
        <f t="array" ref="J30">CONVERT(_xlfn.PERCENTILE.INC(IF(('Processed TRI Data'!$AB:$AB = $B25)*('Processed TRI Data'!$S:$S &gt; 0),'Processed TRI Data'!$S:$S),0.5), "lbm","kg")</f>
        <v>254.91891194000002</v>
      </c>
      <c r="K30" s="5" cm="1">
        <f t="array" ref="K30">CONVERT(_xlfn.PERCENTILE.INC(IF('Processed TRI Data'!$AB:$AB = $B25,'Processed TRI Data'!$S:$S),0.95), "lbm","kg")</f>
        <v>647.32167122700002</v>
      </c>
      <c r="L30" s="6" cm="1">
        <f t="array" ref="L30">CONVERT(_xlfn.PERCENTILE.INC(IF(('Processed TRI Data'!$AB:$AB = $B25)*('Processed TRI Data'!$S:$S &gt; 0),'Processed TRI Data'!$S:$S),0.95), "lbm","kg")</f>
        <v>651.81223568999997</v>
      </c>
      <c r="M30" s="5">
        <f>COUNTIFS('Processed TRI Data'!$S:$S,"&gt;0",'Processed TRI Data'!$AB:$AB,'TRI Releases per OES'!$B25)</f>
        <v>21</v>
      </c>
      <c r="N30" s="17">
        <f>COUNTIF('Processed TRI Data'!$AB:$AB,'TRI Releases per OES'!B25)</f>
        <v>27</v>
      </c>
      <c r="O30" s="5">
        <f>COUNTIFS('Processed TRI Data'!$S:$S,"&gt;1",'Processed TRI Data'!$AB:$AB,'TRI Releases per OES'!$B25)</f>
        <v>21</v>
      </c>
      <c r="P30" s="17">
        <v>250</v>
      </c>
      <c r="Q30" s="58">
        <f t="shared" ref="Q30" si="7">I30/$P30</f>
        <v>0.24493987980000001</v>
      </c>
      <c r="R30" s="58">
        <f t="shared" si="4"/>
        <v>1.01967564776</v>
      </c>
      <c r="S30" s="59">
        <f t="shared" si="5"/>
        <v>2.5892866849080001</v>
      </c>
      <c r="T30" s="59">
        <f t="shared" si="6"/>
        <v>2.6072489427600001</v>
      </c>
    </row>
    <row r="33" spans="1:20" ht="15" customHeight="1" x14ac:dyDescent="0.35">
      <c r="B33" s="53" t="s">
        <v>33</v>
      </c>
      <c r="C33" s="54"/>
      <c r="D33" s="54"/>
      <c r="E33" s="54"/>
      <c r="F33" s="55"/>
    </row>
    <row r="34" spans="1:20" x14ac:dyDescent="0.35">
      <c r="B34" s="47" t="s">
        <v>41</v>
      </c>
      <c r="C34" s="48"/>
      <c r="D34" s="48"/>
      <c r="E34" s="48"/>
      <c r="F34" s="49"/>
    </row>
    <row r="35" spans="1:20" x14ac:dyDescent="0.35">
      <c r="B35" s="50" t="s">
        <v>38</v>
      </c>
      <c r="C35" s="50"/>
      <c r="D35" s="50"/>
      <c r="E35" s="50"/>
      <c r="F35" s="50"/>
      <c r="P35" s="17" t="s">
        <v>53</v>
      </c>
      <c r="Q35" s="17" t="s">
        <v>44</v>
      </c>
      <c r="R35" s="17" t="s">
        <v>45</v>
      </c>
      <c r="S35" s="17" t="s">
        <v>46</v>
      </c>
      <c r="T35" s="17" t="s">
        <v>47</v>
      </c>
    </row>
    <row r="36" spans="1:20" x14ac:dyDescent="0.35">
      <c r="B36" s="51">
        <v>2019</v>
      </c>
      <c r="C36" s="51">
        <v>2020</v>
      </c>
      <c r="D36" s="51">
        <v>2021</v>
      </c>
      <c r="E36" s="51">
        <v>2022</v>
      </c>
      <c r="F36" s="51">
        <v>2023</v>
      </c>
      <c r="G36" s="17" t="s">
        <v>42</v>
      </c>
      <c r="H36" s="17" t="s">
        <v>43</v>
      </c>
      <c r="I36" s="17" t="s">
        <v>44</v>
      </c>
      <c r="J36" s="17" t="s">
        <v>45</v>
      </c>
      <c r="K36" s="17" t="s">
        <v>46</v>
      </c>
      <c r="L36" s="17" t="s">
        <v>47</v>
      </c>
      <c r="M36" s="17" t="s">
        <v>50</v>
      </c>
      <c r="N36" s="17" t="s">
        <v>51</v>
      </c>
      <c r="O36" s="17" t="s">
        <v>52</v>
      </c>
      <c r="P36" s="17" t="s">
        <v>54</v>
      </c>
      <c r="Q36" s="17" t="s">
        <v>55</v>
      </c>
      <c r="R36" s="17" t="s">
        <v>55</v>
      </c>
      <c r="S36" s="17" t="s">
        <v>55</v>
      </c>
      <c r="T36" s="17" t="s">
        <v>55</v>
      </c>
    </row>
    <row r="37" spans="1:20" x14ac:dyDescent="0.35">
      <c r="A37" s="28" t="s">
        <v>39</v>
      </c>
      <c r="B37" s="5">
        <f>CONVERT(SUMIFS('Processed TRI Data'!$V:$V,'Processed TRI Data'!$B:$B,'TRI Releases per OES'!B36,'Processed TRI Data'!$AB:$AB,'TRI Releases per OES'!$B33),"lbm","kg")</f>
        <v>0</v>
      </c>
      <c r="C37" s="5">
        <f>CONVERT(SUMIFS('Processed TRI Data'!$V:$V,'Processed TRI Data'!$B:$B,'TRI Releases per OES'!C36,'Processed TRI Data'!$AB:$AB,'TRI Releases per OES'!$B33),"lbm","kg")</f>
        <v>0</v>
      </c>
      <c r="D37" s="5">
        <f>CONVERT(SUMIFS('Processed TRI Data'!$V:$V,'Processed TRI Data'!$B:$B,'TRI Releases per OES'!D36,'Processed TRI Data'!$AB:$AB,'TRI Releases per OES'!$B33),"lbm","kg")</f>
        <v>0</v>
      </c>
      <c r="E37" s="5">
        <f>CONVERT(SUMIFS('Processed TRI Data'!$V:$V,'Processed TRI Data'!$B:$B,'TRI Releases per OES'!E36,'Processed TRI Data'!$AB:$AB,'TRI Releases per OES'!$B33),"lbm","kg")</f>
        <v>0</v>
      </c>
      <c r="F37" s="5">
        <f>CONVERT(SUMIFS('Processed TRI Data'!$V:$V,'Processed TRI Data'!$B:$B,'TRI Releases per OES'!F36,'Processed TRI Data'!$AB:$AB,'TRI Releases per OES'!$B33),"lbm","kg")</f>
        <v>0</v>
      </c>
      <c r="G37" s="5">
        <f>CONVERT(_xlfn.MAXIFS('Processed TRI Data'!$V:$V,'Processed TRI Data'!$AB:$AB,'TRI Releases per OES'!$B33),"lbm","kg")</f>
        <v>0</v>
      </c>
      <c r="H37" s="6">
        <f>CONVERT(_xlfn.MINIFS('Processed TRI Data'!$V:$V,'Processed TRI Data'!$AB:$AB,'TRI Releases per OES'!$B33,'Processed TRI Data'!$W:$W,"nonzero"),"lbm","kg")</f>
        <v>0</v>
      </c>
      <c r="I37" s="6" cm="1">
        <f t="array" ref="I37">CONVERT(_xlfn.PERCENTILE.INC(IF('Processed TRI Data'!$AB:$AB = $B33,'Processed TRI Data'!$V:$V),0.5), "lbm","kg")</f>
        <v>0</v>
      </c>
      <c r="J37" s="6"/>
      <c r="K37" s="5" cm="1">
        <f t="array" ref="K37">CONVERT(_xlfn.PERCENTILE.INC(IF('Processed TRI Data'!$AB:$AB = $B33,'Processed TRI Data'!$V:$V),0.95), "lbm","kg")</f>
        <v>0</v>
      </c>
      <c r="L37" s="6"/>
      <c r="M37" s="5">
        <f>COUNTIFS('Processed TRI Data'!$V:$V,"&gt;0",'Processed TRI Data'!$AB:$AB,'TRI Releases per OES'!$B33)</f>
        <v>0</v>
      </c>
      <c r="N37" s="17">
        <f>COUNTIF('Processed TRI Data'!$AB:$AB,'TRI Releases per OES'!B33)</f>
        <v>5</v>
      </c>
      <c r="O37" s="5">
        <f>COUNTIFS('Processed TRI Data'!$V:$V,"&gt;1",'Processed TRI Data'!$AB:$AB,'TRI Releases per OES'!$B33)</f>
        <v>0</v>
      </c>
      <c r="P37" s="17">
        <v>250</v>
      </c>
      <c r="Q37" s="58">
        <f>I37/$P37</f>
        <v>0</v>
      </c>
      <c r="R37" s="58">
        <f t="shared" ref="R37:R38" si="8">J37/$P37</f>
        <v>0</v>
      </c>
      <c r="S37" s="63">
        <f t="shared" ref="S37:S38" si="9">K37/$P37</f>
        <v>0</v>
      </c>
      <c r="T37" s="59">
        <f t="shared" ref="T37:T38" si="10">L37/$P37</f>
        <v>0</v>
      </c>
    </row>
    <row r="38" spans="1:20" x14ac:dyDescent="0.35">
      <c r="A38" s="28" t="s">
        <v>40</v>
      </c>
      <c r="B38" s="5">
        <f>CONVERT(SUMIFS('Processed TRI Data'!$S:$S,'Processed TRI Data'!$B:$B,'TRI Releases per OES'!B36,'Processed TRI Data'!$AB:$AB,'TRI Releases per OES'!$B33),"lbm","kg")</f>
        <v>6839.2657548600009</v>
      </c>
      <c r="C38" s="5">
        <f>CONVERT(SUMIFS('Processed TRI Data'!$S:$S,'Processed TRI Data'!$B:$B,'TRI Releases per OES'!C36,'Processed TRI Data'!$AB:$AB,'TRI Releases per OES'!$B33),"lbm","kg")</f>
        <v>7042.0215442500003</v>
      </c>
      <c r="D38" s="5">
        <f>CONVERT(SUMIFS('Processed TRI Data'!$S:$S,'Processed TRI Data'!$B:$B,'TRI Releases per OES'!D36,'Processed TRI Data'!$AB:$AB,'TRI Releases per OES'!$B33),"lbm","kg")</f>
        <v>7101.4421447200002</v>
      </c>
      <c r="E38" s="5">
        <f>CONVERT(SUMIFS('Processed TRI Data'!$S:$S,'Processed TRI Data'!$B:$B,'TRI Releases per OES'!E36,'Processed TRI Data'!$AB:$AB,'TRI Releases per OES'!$B33),"lbm","kg")</f>
        <v>10790.962482300001</v>
      </c>
      <c r="F38" s="5">
        <f>CONVERT(SUMIFS('Processed TRI Data'!$S:$S,'Processed TRI Data'!$B:$B,'TRI Releases per OES'!F36,'Processed TRI Data'!$AB:$AB,'TRI Releases per OES'!$B33),"lbm","kg")</f>
        <v>13099.7476456</v>
      </c>
      <c r="G38" s="5">
        <f>CONVERT(_xlfn.MAXIFS('Processed TRI Data'!$S:$S,'Processed TRI Data'!$AB:$AB,'TRI Releases per OES'!$B33),"lbm","kg")</f>
        <v>13099.7476456</v>
      </c>
      <c r="H38" s="5">
        <f>CONVERT(_xlfn.MINIFS('Processed TRI Data'!$S:$S,'Processed TRI Data'!$AB:$AB,'TRI Releases per OES'!$B33,'Processed TRI Data'!$T:$T,"nonzero"),"lbm","kg")</f>
        <v>6839.2657548600009</v>
      </c>
      <c r="I38" s="5" cm="1">
        <f t="array" ref="I38">CONVERT(_xlfn.PERCENTILE.INC(IF('Processed TRI Data'!$AB:$AB = $B33,'Processed TRI Data'!$S:$S),0.5), "lbm","kg")</f>
        <v>7101.4421447200002</v>
      </c>
      <c r="J38" s="5" cm="1">
        <f t="array" ref="J38">CONVERT(_xlfn.PERCENTILE.INC(IF(('Processed TRI Data'!$AB:$AB = $B33)*('Processed TRI Data'!$S:$S &gt; 0),'Processed TRI Data'!$S:$S),0.5), "lbm","kg")</f>
        <v>7101.4421447200002</v>
      </c>
      <c r="K38" s="5" cm="1">
        <f t="array" ref="K38">CONVERT(_xlfn.PERCENTILE.INC(IF('Processed TRI Data'!$AB:$AB = $B33,'Processed TRI Data'!$S:$S),0.95), "lbm","kg")</f>
        <v>12637.990612940001</v>
      </c>
      <c r="L38" s="5" cm="1">
        <f t="array" ref="L38">CONVERT(_xlfn.PERCENTILE.INC(IF(('Processed TRI Data'!$AB:$AB = $B33)*('Processed TRI Data'!$S:$S &gt; 0),'Processed TRI Data'!$S:$S),0.95), "lbm","kg")</f>
        <v>12637.990612940001</v>
      </c>
      <c r="M38" s="5">
        <f>COUNTIFS('Processed TRI Data'!$S:$S,"&gt;0",'Processed TRI Data'!$AB:$AB,'TRI Releases per OES'!$B33)</f>
        <v>5</v>
      </c>
      <c r="N38" s="17">
        <f>COUNTIF('Processed TRI Data'!$AB:$AB,'TRI Releases per OES'!B33)</f>
        <v>5</v>
      </c>
      <c r="O38" s="5">
        <f>COUNTIFS('Processed TRI Data'!$S:$S,"&gt;1",'Processed TRI Data'!$AB:$AB,'TRI Releases per OES'!$B33)</f>
        <v>5</v>
      </c>
      <c r="P38" s="17">
        <v>250</v>
      </c>
      <c r="Q38" s="58">
        <f t="shared" ref="Q38" si="11">I38/$P38</f>
        <v>28.40576857888</v>
      </c>
      <c r="R38" s="58">
        <f t="shared" si="8"/>
        <v>28.40576857888</v>
      </c>
      <c r="S38" s="59">
        <f t="shared" si="9"/>
        <v>50.551962451760005</v>
      </c>
      <c r="T38" s="59">
        <f t="shared" si="10"/>
        <v>50.551962451760005</v>
      </c>
    </row>
    <row r="41" spans="1:20" x14ac:dyDescent="0.35">
      <c r="B41" s="53" t="s">
        <v>34</v>
      </c>
      <c r="C41" s="54"/>
      <c r="D41" s="54"/>
      <c r="E41" s="54"/>
      <c r="F41" s="55"/>
    </row>
    <row r="42" spans="1:20" x14ac:dyDescent="0.35">
      <c r="B42" s="47" t="s">
        <v>41</v>
      </c>
      <c r="C42" s="48"/>
      <c r="D42" s="48"/>
      <c r="E42" s="48"/>
      <c r="F42" s="49"/>
    </row>
    <row r="43" spans="1:20" x14ac:dyDescent="0.35">
      <c r="B43" s="50" t="s">
        <v>38</v>
      </c>
      <c r="C43" s="50"/>
      <c r="D43" s="50"/>
      <c r="E43" s="50"/>
      <c r="F43" s="50"/>
      <c r="P43" s="17" t="s">
        <v>53</v>
      </c>
      <c r="Q43" s="17" t="s">
        <v>44</v>
      </c>
      <c r="R43" s="17" t="s">
        <v>45</v>
      </c>
      <c r="S43" s="17" t="s">
        <v>46</v>
      </c>
      <c r="T43" s="17" t="s">
        <v>47</v>
      </c>
    </row>
    <row r="44" spans="1:20" x14ac:dyDescent="0.35">
      <c r="B44" s="51">
        <v>2019</v>
      </c>
      <c r="C44" s="51">
        <v>2020</v>
      </c>
      <c r="D44" s="51">
        <v>2021</v>
      </c>
      <c r="E44" s="51">
        <v>2022</v>
      </c>
      <c r="F44" s="51">
        <v>2023</v>
      </c>
      <c r="G44" s="17" t="s">
        <v>42</v>
      </c>
      <c r="H44" s="17" t="s">
        <v>43</v>
      </c>
      <c r="I44" s="17" t="s">
        <v>44</v>
      </c>
      <c r="J44" s="17" t="s">
        <v>45</v>
      </c>
      <c r="K44" s="17" t="s">
        <v>46</v>
      </c>
      <c r="L44" s="17" t="s">
        <v>47</v>
      </c>
      <c r="M44" s="17" t="s">
        <v>50</v>
      </c>
      <c r="N44" s="17" t="s">
        <v>51</v>
      </c>
      <c r="O44" s="17" t="s">
        <v>52</v>
      </c>
      <c r="P44" s="17" t="s">
        <v>54</v>
      </c>
      <c r="Q44" s="17" t="s">
        <v>55</v>
      </c>
      <c r="R44" s="17" t="s">
        <v>55</v>
      </c>
      <c r="S44" s="17" t="s">
        <v>55</v>
      </c>
      <c r="T44" s="17" t="s">
        <v>55</v>
      </c>
    </row>
    <row r="45" spans="1:20" x14ac:dyDescent="0.35">
      <c r="A45" s="28" t="s">
        <v>39</v>
      </c>
      <c r="B45" s="5">
        <f>CONVERT(SUMIFS('Processed TRI Data'!$V:$V,'Processed TRI Data'!$B:$B,'TRI Releases per OES'!B44,'Processed TRI Data'!$AB:$AB,'TRI Releases per OES'!$B41),"lbm","kg")</f>
        <v>0.17690102429999999</v>
      </c>
      <c r="C45" s="5">
        <f>CONVERT(SUMIFS('Processed TRI Data'!$V:$V,'Processed TRI Data'!$B:$B,'TRI Releases per OES'!C44,'Processed TRI Data'!$AB:$AB,'TRI Releases per OES'!$B41),"lbm","kg")</f>
        <v>0.30390688789999998</v>
      </c>
      <c r="D45" s="5">
        <f>CONVERT(SUMIFS('Processed TRI Data'!$V:$V,'Processed TRI Data'!$B:$B,'TRI Releases per OES'!D44,'Processed TRI Data'!$AB:$AB,'TRI Releases per OES'!$B41),"lbm","kg")</f>
        <v>0.32658650640000003</v>
      </c>
      <c r="E45" s="5">
        <f>CONVERT(SUMIFS('Processed TRI Data'!$V:$V,'Processed TRI Data'!$B:$B,'TRI Releases per OES'!E44,'Processed TRI Data'!$AB:$AB,'TRI Releases per OES'!$B41),"lbm","kg")</f>
        <v>0.12246993990000002</v>
      </c>
      <c r="F45" s="5">
        <f>CONVERT(SUMIFS('Processed TRI Data'!$V:$V,'Processed TRI Data'!$B:$B,'TRI Releases per OES'!F44,'Processed TRI Data'!$AB:$AB,'TRI Releases per OES'!$B41),"lbm","kg")</f>
        <v>0.20411656649999999</v>
      </c>
      <c r="G45" s="10">
        <f>CONVERT(_xlfn.MAXIFS('Processed TRI Data'!$V:$V,'Processed TRI Data'!$AB:$AB,'TRI Releases per OES'!$B41),"lbm","kg")</f>
        <v>0.22679618500000001</v>
      </c>
      <c r="H45" s="11">
        <f>CONVERT(_xlfn.MINIFS('Processed TRI Data'!$V:$V,'Processed TRI Data'!$AB:$AB,'TRI Releases per OES'!$B41,'Processed TRI Data'!$W:$W,"nonzero"),"lbm","kg")</f>
        <v>9.0718474000000011E-3</v>
      </c>
      <c r="I45" s="10" cm="1">
        <f t="array" ref="I45">CONVERT(_xlfn.PERCENTILE.INC(IF('Processed TRI Data'!$AB:$AB = $B41,'Processed TRI Data'!$V:$V),0.5), "lbm","kg")</f>
        <v>4.5359237000000011E-2</v>
      </c>
      <c r="J45" s="10" cm="1">
        <f t="array" ref="J45">CONVERT(_xlfn.PERCENTILE.INC(IF(('Processed TRI Data'!$AB:$AB = $B41)*('Processed TRI Data'!$V:$V &gt; 0),'Processed TRI Data'!$V:$V),0.5), "lbm","kg")</f>
        <v>4.5359237000000011E-2</v>
      </c>
      <c r="K45" s="10" cm="1">
        <f t="array" ref="K45">CONVERT(_xlfn.PERCENTILE.INC(IF('Processed TRI Data'!$AB:$AB = $B41,'Processed TRI Data'!$V:$V),0.95), "lbm","kg")</f>
        <v>0.21454919100999997</v>
      </c>
      <c r="L45" s="10" cm="1">
        <f t="array" ref="L45">CONVERT(_xlfn.PERCENTILE.INC(IF(('Processed TRI Data'!$AB:$AB = $B41)*('Processed TRI Data'!$V:$V &gt; 0),'Processed TRI Data'!$V:$V),0.95), "lbm","kg")</f>
        <v>0.21863152233999997</v>
      </c>
      <c r="M45" s="5">
        <f>COUNTIFS('Processed TRI Data'!$V:$V,"&gt;0",'Processed TRI Data'!$AB:$AB,'TRI Releases per OES'!$B41)</f>
        <v>13</v>
      </c>
      <c r="N45" s="17">
        <f>COUNTIF('Processed TRI Data'!$AB:$AB,'TRI Releases per OES'!B41)</f>
        <v>19</v>
      </c>
      <c r="O45" s="5">
        <f>COUNTIFS('Processed TRI Data'!$V:$V,"&gt;1",'Processed TRI Data'!$AB:$AB,'TRI Releases per OES'!$B41)</f>
        <v>0</v>
      </c>
      <c r="P45" s="17">
        <v>350</v>
      </c>
      <c r="Q45" s="64">
        <f>I45/$P45</f>
        <v>1.2959782000000004E-4</v>
      </c>
      <c r="R45" s="64">
        <f t="shared" ref="R45:R46" si="12">J45/$P45</f>
        <v>1.2959782000000004E-4</v>
      </c>
      <c r="S45" s="64">
        <f t="shared" ref="S45:S46" si="13">K45/$P45</f>
        <v>6.1299768859999994E-4</v>
      </c>
      <c r="T45" s="64">
        <f t="shared" ref="T45:T46" si="14">L45/$P45</f>
        <v>6.2466149239999989E-4</v>
      </c>
    </row>
    <row r="46" spans="1:20" x14ac:dyDescent="0.35">
      <c r="A46" s="28" t="s">
        <v>40</v>
      </c>
      <c r="B46" s="5">
        <f>CONVERT(SUMIFS('Processed TRI Data'!$S:$S,'Processed TRI Data'!$B:$B,'TRI Releases per OES'!B44,'Processed TRI Data'!$AB:$AB,'TRI Releases per OES'!$B41),"lbm","kg")</f>
        <v>16.247678693400005</v>
      </c>
      <c r="C46" s="5">
        <f>CONVERT(SUMIFS('Processed TRI Data'!$S:$S,'Processed TRI Data'!$B:$B,'TRI Releases per OES'!C44,'Processed TRI Data'!$AB:$AB,'TRI Releases per OES'!$B41),"lbm","kg")</f>
        <v>20.320938176000002</v>
      </c>
      <c r="D46" s="5">
        <f>CONVERT(SUMIFS('Processed TRI Data'!$S:$S,'Processed TRI Data'!$B:$B,'TRI Releases per OES'!D44,'Processed TRI Data'!$AB:$AB,'TRI Releases per OES'!$B41),"lbm","kg")</f>
        <v>39.399033258200006</v>
      </c>
      <c r="E46" s="5">
        <f>CONVERT(SUMIFS('Processed TRI Data'!$S:$S,'Processed TRI Data'!$B:$B,'TRI Releases per OES'!E44,'Processed TRI Data'!$AB:$AB,'TRI Releases per OES'!$B41),"lbm","kg")</f>
        <v>29.719372082400003</v>
      </c>
      <c r="F46" s="5">
        <f>CONVERT(SUMIFS('Processed TRI Data'!$S:$S,'Processed TRI Data'!$B:$B,'TRI Releases per OES'!F44,'Processed TRI Data'!$AB:$AB,'TRI Releases per OES'!$B41),"lbm","kg")</f>
        <v>21.795113378500002</v>
      </c>
      <c r="G46" s="5">
        <f>CONVERT(_xlfn.MAXIFS('Processed TRI Data'!$S:$S,'Processed TRI Data'!$AB:$AB,'TRI Releases per OES'!$B41),"lbm","kg")</f>
        <v>38.555351450000003</v>
      </c>
      <c r="H46" s="11">
        <f>CONVERT(_xlfn.MINIFS('Processed TRI Data'!$S:$S,'Processed TRI Data'!$AB:$AB,'TRI Releases per OES'!$B41,'Processed TRI Data'!$T:$T,"nonzero"),"lbm","kg")</f>
        <v>4.5359237000000005E-3</v>
      </c>
      <c r="I46" s="10" cm="1">
        <f t="array" ref="I46">CONVERT(_xlfn.PERCENTILE.INC(IF('Processed TRI Data'!$AB:$AB = $B41,'Processed TRI Data'!$S:$S),0.5), "lbm","kg")</f>
        <v>0.19050879540000001</v>
      </c>
      <c r="J46" s="10" cm="1">
        <f t="array" ref="J46">CONVERT(_xlfn.PERCENTILE.INC(IF(('Processed TRI Data'!$AB:$AB = $B41)*('Processed TRI Data'!$S:$S &gt; 0),'Processed TRI Data'!$S:$S),0.5), "lbm","kg")</f>
        <v>0.19050879540000001</v>
      </c>
      <c r="K46" s="5" cm="1">
        <f t="array" ref="K46">CONVERT(_xlfn.PERCENTILE.INC(IF('Processed TRI Data'!$AB:$AB = $B41,'Processed TRI Data'!$S:$S),0.95), "lbm","kg")</f>
        <v>30.390688789999981</v>
      </c>
      <c r="L46" s="5" cm="1">
        <f t="array" ref="L46">CONVERT(_xlfn.PERCENTILE.INC(IF(('Processed TRI Data'!$AB:$AB = $B41)*('Processed TRI Data'!$S:$S &gt; 0),'Processed TRI Data'!$S:$S),0.95), "lbm","kg")</f>
        <v>30.390688789999981</v>
      </c>
      <c r="M46" s="5">
        <f>COUNTIFS('Processed TRI Data'!$S:$S,"&gt;0",'Processed TRI Data'!$AB:$AB,'TRI Releases per OES'!$B41)</f>
        <v>19</v>
      </c>
      <c r="N46" s="17">
        <f>COUNTIF('Processed TRI Data'!$AB:$AB,'TRI Releases per OES'!B41)</f>
        <v>19</v>
      </c>
      <c r="O46" s="5">
        <f>COUNTIFS('Processed TRI Data'!$S:$S,"&gt;1",'Processed TRI Data'!$AB:$AB,'TRI Releases per OES'!$B41)</f>
        <v>7</v>
      </c>
      <c r="P46" s="17">
        <v>350</v>
      </c>
      <c r="Q46" s="64">
        <f t="shared" ref="Q46" si="15">I46/$P46</f>
        <v>5.4431084399999999E-4</v>
      </c>
      <c r="R46" s="64">
        <f t="shared" si="12"/>
        <v>5.4431084399999999E-4</v>
      </c>
      <c r="S46" s="65">
        <f t="shared" si="13"/>
        <v>8.6830539399999948E-2</v>
      </c>
      <c r="T46" s="65">
        <f t="shared" si="14"/>
        <v>8.6830539399999948E-2</v>
      </c>
    </row>
    <row r="49" spans="1:20" x14ac:dyDescent="0.35">
      <c r="B49" s="53" t="s">
        <v>35</v>
      </c>
      <c r="C49" s="54"/>
      <c r="D49" s="54"/>
      <c r="E49" s="54"/>
      <c r="F49" s="55"/>
    </row>
    <row r="50" spans="1:20" x14ac:dyDescent="0.35">
      <c r="B50" s="47" t="s">
        <v>41</v>
      </c>
      <c r="C50" s="48"/>
      <c r="D50" s="48"/>
      <c r="E50" s="48"/>
      <c r="F50" s="49"/>
    </row>
    <row r="51" spans="1:20" x14ac:dyDescent="0.35">
      <c r="B51" s="50" t="s">
        <v>38</v>
      </c>
      <c r="C51" s="50"/>
      <c r="D51" s="50"/>
      <c r="E51" s="50"/>
      <c r="F51" s="50"/>
      <c r="P51" s="17" t="s">
        <v>53</v>
      </c>
      <c r="Q51" s="17" t="s">
        <v>44</v>
      </c>
      <c r="R51" s="17" t="s">
        <v>45</v>
      </c>
      <c r="S51" s="17" t="s">
        <v>46</v>
      </c>
      <c r="T51" s="17" t="s">
        <v>47</v>
      </c>
    </row>
    <row r="52" spans="1:20" x14ac:dyDescent="0.35">
      <c r="B52" s="51">
        <v>2019</v>
      </c>
      <c r="C52" s="51">
        <v>2020</v>
      </c>
      <c r="D52" s="51">
        <v>2021</v>
      </c>
      <c r="E52" s="51">
        <v>2022</v>
      </c>
      <c r="F52" s="51">
        <v>2023</v>
      </c>
      <c r="G52" s="17" t="s">
        <v>42</v>
      </c>
      <c r="H52" s="17" t="s">
        <v>43</v>
      </c>
      <c r="I52" s="17" t="s">
        <v>44</v>
      </c>
      <c r="J52" s="17" t="s">
        <v>45</v>
      </c>
      <c r="K52" s="17" t="s">
        <v>46</v>
      </c>
      <c r="L52" s="17" t="s">
        <v>47</v>
      </c>
      <c r="M52" s="17" t="s">
        <v>50</v>
      </c>
      <c r="N52" s="17" t="s">
        <v>51</v>
      </c>
      <c r="O52" s="17" t="s">
        <v>52</v>
      </c>
      <c r="P52" s="17" t="s">
        <v>54</v>
      </c>
      <c r="Q52" s="17" t="s">
        <v>55</v>
      </c>
      <c r="R52" s="17" t="s">
        <v>55</v>
      </c>
      <c r="S52" s="17" t="s">
        <v>55</v>
      </c>
      <c r="T52" s="17" t="s">
        <v>55</v>
      </c>
    </row>
    <row r="53" spans="1:20" x14ac:dyDescent="0.35">
      <c r="A53" s="28" t="s">
        <v>39</v>
      </c>
      <c r="B53" s="5">
        <f>CONVERT(SUMIFS('Processed TRI Data'!$V:$V,'Processed TRI Data'!$B:$B,'TRI Releases per OES'!B52,'Processed TRI Data'!$AB:$AB,'TRI Releases per OES'!$B49),"lbm","kg")</f>
        <v>0.45359237000000002</v>
      </c>
      <c r="C53" s="5">
        <f>CONVERT(SUMIFS('Processed TRI Data'!$V:$V,'Processed TRI Data'!$B:$B,'TRI Releases per OES'!C52,'Processed TRI Data'!$AB:$AB,'TRI Releases per OES'!$B49),"lbm","kg")</f>
        <v>0.45359237000000002</v>
      </c>
      <c r="D53" s="5">
        <f>CONVERT(SUMIFS('Processed TRI Data'!$V:$V,'Processed TRI Data'!$B:$B,'TRI Releases per OES'!D52,'Processed TRI Data'!$AB:$AB,'TRI Releases per OES'!$B49),"lbm","kg")</f>
        <v>0.22679618500000001</v>
      </c>
      <c r="E53" s="5">
        <f>CONVERT(SUMIFS('Processed TRI Data'!$V:$V,'Processed TRI Data'!$B:$B,'TRI Releases per OES'!E52,'Processed TRI Data'!$AB:$AB,'TRI Releases per OES'!$B49),"lbm","kg")</f>
        <v>0</v>
      </c>
      <c r="F53" s="5">
        <f>CONVERT(SUMIFS('Processed TRI Data'!$V:$V,'Processed TRI Data'!$B:$B,'TRI Releases per OES'!F52,'Processed TRI Data'!$AB:$AB,'TRI Releases per OES'!$B49),"lbm","kg")</f>
        <v>0</v>
      </c>
      <c r="G53" s="10">
        <f>CONVERT(_xlfn.MAXIFS('Processed TRI Data'!$V:$V,'Processed TRI Data'!$AB:$AB,'TRI Releases per OES'!$B49),"lbm","kg")</f>
        <v>0.45359237000000002</v>
      </c>
      <c r="H53" s="10">
        <f>CONVERT(_xlfn.MINIFS('Processed TRI Data'!$V:$V,'Processed TRI Data'!$AB:$AB,'TRI Releases per OES'!$B49,'Processed TRI Data'!$W:$W,"nonzero"),"lbm","kg")</f>
        <v>0.22679618500000001</v>
      </c>
      <c r="I53" s="10" cm="1">
        <f t="array" ref="I53">CONVERT(_xlfn.PERCENTILE.INC(IF('Processed TRI Data'!$AB:$AB = $B49,'Processed TRI Data'!$V:$V),0.5), "lbm","kg")</f>
        <v>0.45359237000000002</v>
      </c>
      <c r="J53" s="10" cm="1">
        <f t="array" ref="J53">CONVERT(_xlfn.PERCENTILE.INC(IF(('Processed TRI Data'!$AB:$AB = $B49)*('Processed TRI Data'!$V:$V &gt; 0),'Processed TRI Data'!$V:$V),0.5), "lbm","kg")</f>
        <v>0.45359237000000002</v>
      </c>
      <c r="K53" s="10" cm="1">
        <f t="array" ref="K53">CONVERT(_xlfn.PERCENTILE.INC(IF('Processed TRI Data'!$AB:$AB = $B49,'Processed TRI Data'!$V:$V),0.95), "lbm","kg")</f>
        <v>0.45359237000000002</v>
      </c>
      <c r="L53" s="10" cm="1">
        <f t="array" ref="L53">CONVERT(_xlfn.PERCENTILE.INC(IF(('Processed TRI Data'!$AB:$AB = $B49)*('Processed TRI Data'!$V:$V &gt; 0),'Processed TRI Data'!$V:$V),0.95), "lbm","kg")</f>
        <v>0.45359237000000002</v>
      </c>
      <c r="M53" s="5">
        <f>COUNTIFS('Processed TRI Data'!$V:$V,"&gt;0",'Processed TRI Data'!$AB:$AB,'TRI Releases per OES'!$B49)</f>
        <v>3</v>
      </c>
      <c r="N53" s="17">
        <f>COUNTIF('Processed TRI Data'!$AB:$AB,'TRI Releases per OES'!B49)</f>
        <v>3</v>
      </c>
      <c r="O53" s="5">
        <f>COUNTIFS('Processed TRI Data'!$V:$V,"&gt;1",'Processed TRI Data'!$AB:$AB,'TRI Releases per OES'!$B49)</f>
        <v>0</v>
      </c>
      <c r="P53" s="17">
        <v>350</v>
      </c>
      <c r="Q53" s="58">
        <f>I53/$P53</f>
        <v>1.2959782E-3</v>
      </c>
      <c r="R53" s="58">
        <f t="shared" ref="R53:R54" si="16">J53/$P53</f>
        <v>1.2959782E-3</v>
      </c>
      <c r="S53" s="58">
        <f t="shared" ref="S53:S54" si="17">K53/$P53</f>
        <v>1.2959782E-3</v>
      </c>
      <c r="T53" s="58">
        <f t="shared" ref="T53:T54" si="18">L53/$P53</f>
        <v>1.2959782E-3</v>
      </c>
    </row>
    <row r="54" spans="1:20" x14ac:dyDescent="0.35">
      <c r="A54" s="28" t="s">
        <v>40</v>
      </c>
      <c r="B54" s="5">
        <f>CONVERT(SUMIFS('Processed TRI Data'!$S:$S,'Processed TRI Data'!$B:$B,'TRI Releases per OES'!B52,'Processed TRI Data'!$AB:$AB,'TRI Releases per OES'!$B49),"lbm","kg")</f>
        <v>0</v>
      </c>
      <c r="C54" s="5">
        <f>CONVERT(SUMIFS('Processed TRI Data'!$S:$S,'Processed TRI Data'!$B:$B,'TRI Releases per OES'!C52,'Processed TRI Data'!$AB:$AB,'TRI Releases per OES'!$B49),"lbm","kg")</f>
        <v>0</v>
      </c>
      <c r="D54" s="5">
        <f>CONVERT(SUMIFS('Processed TRI Data'!$S:$S,'Processed TRI Data'!$B:$B,'TRI Releases per OES'!D52,'Processed TRI Data'!$AB:$AB,'TRI Releases per OES'!$B49),"lbm","kg")</f>
        <v>0</v>
      </c>
      <c r="E54" s="5">
        <f>CONVERT(SUMIFS('Processed TRI Data'!$S:$S,'Processed TRI Data'!$B:$B,'TRI Releases per OES'!E52,'Processed TRI Data'!$AB:$AB,'TRI Releases per OES'!$B49),"lbm","kg")</f>
        <v>0</v>
      </c>
      <c r="F54" s="5">
        <f>CONVERT(SUMIFS('Processed TRI Data'!$S:$S,'Processed TRI Data'!$B:$B,'TRI Releases per OES'!F52,'Processed TRI Data'!$AB:$AB,'TRI Releases per OES'!$B49),"lbm","kg")</f>
        <v>0</v>
      </c>
      <c r="G54" s="5">
        <f>CONVERT(_xlfn.MAXIFS('Processed TRI Data'!$S:$S,'Processed TRI Data'!$AB:$AB,'TRI Releases per OES'!$B49),"lbm","kg")</f>
        <v>0</v>
      </c>
      <c r="H54" s="10">
        <f>CONVERT(_xlfn.MINIFS('Processed TRI Data'!$S:$S,'Processed TRI Data'!$AB:$AB,'TRI Releases per OES'!$B49,'Processed TRI Data'!$T:$T,"nonzero"),"lbm","kg")</f>
        <v>0</v>
      </c>
      <c r="I54" s="10" cm="1">
        <f t="array" ref="I54">CONVERT(_xlfn.PERCENTILE.INC(IF('Processed TRI Data'!$AB:$AB = $B49,'Processed TRI Data'!$S:$S),0.5), "lbm","kg")</f>
        <v>0</v>
      </c>
      <c r="J54" s="10"/>
      <c r="K54" s="5" cm="1">
        <f t="array" ref="K54">CONVERT(_xlfn.PERCENTILE.INC(IF('Processed TRI Data'!$AB:$AB = $B49,'Processed TRI Data'!$S:$S),0.95), "lbm","kg")</f>
        <v>0</v>
      </c>
      <c r="L54" s="5"/>
      <c r="M54" s="5">
        <f>COUNTIFS('Processed TRI Data'!$S:$S,"&gt;0",'Processed TRI Data'!$AB:$AB,'TRI Releases per OES'!$B49)</f>
        <v>0</v>
      </c>
      <c r="N54" s="17">
        <f>COUNTIF('Processed TRI Data'!$AB:$AB,'TRI Releases per OES'!B49)</f>
        <v>3</v>
      </c>
      <c r="O54" s="5">
        <f>COUNTIFS('Processed TRI Data'!$S:$S,"&gt;1",'Processed TRI Data'!$AB:$AB,'TRI Releases per OES'!$B49)</f>
        <v>0</v>
      </c>
      <c r="P54" s="17">
        <v>350</v>
      </c>
      <c r="Q54" s="58">
        <f t="shared" ref="Q54" si="19">I54/$P54</f>
        <v>0</v>
      </c>
      <c r="R54" s="58">
        <f t="shared" si="16"/>
        <v>0</v>
      </c>
      <c r="S54" s="59">
        <f t="shared" si="17"/>
        <v>0</v>
      </c>
      <c r="T54" s="59">
        <f t="shared" si="18"/>
        <v>0</v>
      </c>
    </row>
  </sheetData>
  <sheetProtection sheet="1" objects="1" scenarios="1" formatCells="0" formatColumns="0" formatRows="0" sort="0" autoFilter="0"/>
  <autoFilter ref="A2:T54" xr:uid="{DCBE8133-1572-4ED9-8002-474A4ECBF915}">
    <filterColumn colId="1" showButton="0"/>
    <filterColumn colId="2" showButton="0"/>
    <filterColumn colId="3" showButton="0"/>
    <filterColumn colId="4" showButton="0"/>
  </autoFilter>
  <mergeCells count="20">
    <mergeCell ref="B11:F11"/>
    <mergeCell ref="B3:F3"/>
    <mergeCell ref="B2:F2"/>
    <mergeCell ref="B9:F9"/>
    <mergeCell ref="B10:F10"/>
    <mergeCell ref="B34:F34"/>
    <mergeCell ref="B41:F41"/>
    <mergeCell ref="B42:F42"/>
    <mergeCell ref="B27:F27"/>
    <mergeCell ref="B19:F19"/>
    <mergeCell ref="B43:F43"/>
    <mergeCell ref="B51:F51"/>
    <mergeCell ref="B49:F49"/>
    <mergeCell ref="B50:F50"/>
    <mergeCell ref="B35:F35"/>
    <mergeCell ref="B17:F17"/>
    <mergeCell ref="B18:F18"/>
    <mergeCell ref="B25:F25"/>
    <mergeCell ref="B26:F26"/>
    <mergeCell ref="B33:F33"/>
  </mergeCells>
  <pageMargins left="0.7" right="0.7" top="0.75" bottom="0.75" header="0.3" footer="0.3"/>
  <pageSetup orientation="portrait" horizontalDpi="4294967293"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937D-373D-4EC0-9E8A-A257F29ABFD6}">
  <sheetPr codeName="Sheet5">
    <tabColor theme="4"/>
  </sheetPr>
  <dimension ref="A1:AH53"/>
  <sheetViews>
    <sheetView workbookViewId="0"/>
  </sheetViews>
  <sheetFormatPr defaultRowHeight="14.5" x14ac:dyDescent="0.35"/>
  <cols>
    <col min="1" max="1" width="57.453125" style="17" customWidth="1"/>
    <col min="2" max="2" width="16.7265625" style="17" customWidth="1"/>
    <col min="3" max="4" width="8.7265625" style="17"/>
    <col min="5" max="5" width="24.26953125" style="17" customWidth="1"/>
    <col min="6" max="6" width="15.26953125" style="17" customWidth="1"/>
    <col min="7" max="7" width="56.7265625" style="17" customWidth="1"/>
    <col min="8" max="17" width="18.7265625" style="17" customWidth="1"/>
    <col min="18" max="18" width="37.26953125" style="17" bestFit="1" customWidth="1"/>
    <col min="19" max="19" width="18.7265625" style="17" customWidth="1"/>
    <col min="20" max="20" width="37.26953125" style="17" bestFit="1" customWidth="1"/>
    <col min="21" max="21" width="18.7265625" style="17" customWidth="1"/>
    <col min="22" max="23" width="37.453125" style="17" customWidth="1"/>
    <col min="24" max="34" width="18.7265625" style="17" customWidth="1"/>
    <col min="35" max="16384" width="8.7265625" style="17"/>
  </cols>
  <sheetData>
    <row r="1" spans="1:34" ht="18.5" x14ac:dyDescent="0.45">
      <c r="A1" s="66" t="s">
        <v>56</v>
      </c>
    </row>
    <row r="2" spans="1:34" ht="27.65" customHeight="1" x14ac:dyDescent="0.35">
      <c r="A2" s="67" t="s">
        <v>57</v>
      </c>
      <c r="B2" s="67"/>
      <c r="C2" s="67"/>
      <c r="D2" s="67"/>
      <c r="E2" s="67"/>
      <c r="F2" s="67"/>
      <c r="AH2" s="68"/>
    </row>
    <row r="3" spans="1:34" x14ac:dyDescent="0.35">
      <c r="A3" s="41" t="s">
        <v>58</v>
      </c>
    </row>
    <row r="4" spans="1:34" ht="15" thickBot="1" x14ac:dyDescent="0.4">
      <c r="A4" s="41" t="s">
        <v>28</v>
      </c>
    </row>
    <row r="5" spans="1:34" ht="59.65" customHeight="1" thickBot="1" x14ac:dyDescent="0.4">
      <c r="A5" s="69" t="s">
        <v>59</v>
      </c>
      <c r="B5" s="70" t="s">
        <v>60</v>
      </c>
      <c r="C5" s="70" t="s">
        <v>61</v>
      </c>
      <c r="D5" s="70" t="s">
        <v>62</v>
      </c>
      <c r="E5" s="71" t="s">
        <v>63</v>
      </c>
      <c r="F5" s="70" t="s">
        <v>64</v>
      </c>
      <c r="G5" s="70" t="s">
        <v>65</v>
      </c>
      <c r="H5" s="72" t="s">
        <v>66</v>
      </c>
      <c r="I5" s="72" t="s">
        <v>67</v>
      </c>
      <c r="J5" s="72" t="s">
        <v>68</v>
      </c>
      <c r="K5" s="72" t="s">
        <v>69</v>
      </c>
      <c r="L5" s="72" t="s">
        <v>70</v>
      </c>
      <c r="M5" s="72" t="s">
        <v>71</v>
      </c>
      <c r="N5" s="72" t="s">
        <v>72</v>
      </c>
      <c r="O5" s="72" t="s">
        <v>73</v>
      </c>
      <c r="P5" s="72" t="s">
        <v>74</v>
      </c>
      <c r="Q5" s="72" t="s">
        <v>75</v>
      </c>
      <c r="R5" s="72" t="s">
        <v>76</v>
      </c>
      <c r="S5" s="72" t="s">
        <v>77</v>
      </c>
      <c r="T5" s="72" t="s">
        <v>78</v>
      </c>
      <c r="U5" s="72" t="s">
        <v>79</v>
      </c>
      <c r="V5" s="72" t="s">
        <v>80</v>
      </c>
      <c r="W5" s="72" t="s">
        <v>81</v>
      </c>
      <c r="X5" s="73" t="s">
        <v>82</v>
      </c>
      <c r="Y5" s="72" t="s">
        <v>83</v>
      </c>
      <c r="Z5" s="72" t="s">
        <v>84</v>
      </c>
      <c r="AA5" s="72" t="s">
        <v>85</v>
      </c>
      <c r="AB5" s="72" t="s">
        <v>86</v>
      </c>
      <c r="AC5" s="72" t="s">
        <v>87</v>
      </c>
      <c r="AD5" s="72" t="s">
        <v>88</v>
      </c>
      <c r="AE5" s="72" t="s">
        <v>89</v>
      </c>
      <c r="AF5" s="72" t="s">
        <v>90</v>
      </c>
      <c r="AG5" s="72" t="s">
        <v>91</v>
      </c>
      <c r="AH5" s="74" t="s">
        <v>92</v>
      </c>
    </row>
    <row r="6" spans="1:34" x14ac:dyDescent="0.35">
      <c r="A6" s="75" t="str">
        <f>VLOOKUP(E6, 'Raw TRI Data'!C:L, 2, FALSE)</f>
        <v>WESTLAKE US 2 LLC</v>
      </c>
      <c r="B6" s="76" t="str">
        <f>VLOOKUP(E6, 'Raw TRI Data'!C:L, 4, FALSE)</f>
        <v>WESTLAKE</v>
      </c>
      <c r="C6" s="76" t="str">
        <f>VLOOKUP(E6, 'Raw TRI Data'!C:L,6, FALSE)</f>
        <v>LA</v>
      </c>
      <c r="D6" s="76">
        <f>VLOOKUP(E6, 'Raw TRI Data'!C:L, 7, FALSE)</f>
        <v>70669</v>
      </c>
      <c r="E6" s="76" t="s">
        <v>93</v>
      </c>
      <c r="F6" s="76">
        <f>VLOOKUP(E6, 'Raw TRI Data'!C:L, 9, FALSE)</f>
        <v>221112</v>
      </c>
      <c r="G6" s="76" t="str">
        <f>VLOOKUP(E6, 'Raw TRI Data'!C:L, 10, FALSE)</f>
        <v>Fossil Fuel Electric Power Generation</v>
      </c>
      <c r="H6" s="76">
        <f>IFERROR(VLOOKUP(E6, 'TRI Data in Utility Worksheet'!$L$3:$N$177, 3, FALSE), "No Fugitive Air Release")</f>
        <v>2177.2433760000004</v>
      </c>
      <c r="I6" s="76">
        <f>IFERROR(VLOOKUP(E6, 'TRI Data in Utility Worksheet'!$L$3:$O$177, 4, FALSE), "No Stack Air Release")</f>
        <v>176.90102430000002</v>
      </c>
      <c r="J6" s="76">
        <f>IFERROR(VLOOKUP(E6, 'TRI Data in Utility Worksheet'!$L$3:$P$177, 5, FALSE), "No Air Release")</f>
        <v>2354.1444003000006</v>
      </c>
      <c r="K6" s="76">
        <f>IFERROR(VLOOKUP(E6, 'TRI Data in Utility Worksheet'!$AJ$3:$AL$177, 3, FALSE), "No Fugitive Air Release")</f>
        <v>7030.6817350000001</v>
      </c>
      <c r="L6" s="76">
        <f>VLOOKUP(E6, 'TRI Data in Utility Worksheet'!$AB$3:$AI$177, 8, FALSE)</f>
        <v>2021</v>
      </c>
      <c r="M6" s="76">
        <f>IFERROR(VLOOKUP(E6, 'TRI Data in Utility Worksheet'!$AZ$3:$BC$177, 4, FALSE), "No Stack Air Release")</f>
        <v>494.86927567000004</v>
      </c>
      <c r="N6" s="76">
        <f>VLOOKUP(E6, 'TRI Data in Utility Worksheet'!$AR$3:$AY$177, 8, FALSE)</f>
        <v>2021</v>
      </c>
      <c r="O6" s="76">
        <f>IFERROR(VLOOKUP(E6, 'TRI Data in Utility Worksheet'!$T$3:$X$177, 5, FALSE), "No Air Release")</f>
        <v>7525.5510106700003</v>
      </c>
      <c r="P6" s="76">
        <f>VLOOKUP(E6, 'TRI Data in Utility Worksheet'!$L$3:$S$177, 8, FALSE)</f>
        <v>2021</v>
      </c>
      <c r="Q6" s="76">
        <f>IFERROR(VLOOKUP(E6, 'TRI Data in Utility Worksheet'!$AR$3:$AT$177, 3, FALSE), "No Fugitive Air Release")</f>
        <v>2313.3210870000003</v>
      </c>
      <c r="R6" s="76">
        <f>VLOOKUP(E6, 'TRI Data in Utility Worksheet'!$AJ$3:$AQ$177, 8, FALSE)</f>
        <v>2019</v>
      </c>
      <c r="S6" s="76">
        <f>IFERROR(VLOOKUP(E6, 'TRI Data in Utility Worksheet'!$BH$3:$BK$177, 4, FALSE), "No Stack Air Release")</f>
        <v>217.72433760000001</v>
      </c>
      <c r="T6" s="76">
        <f>VLOOKUP(E6, 'TRI Data in Utility Worksheet'!$AZ$3:$BG$177, 8, FALSE)</f>
        <v>2022</v>
      </c>
      <c r="U6" s="76">
        <f>IFERROR(VLOOKUP(E6, 'TRI Data in Utility Worksheet'!$AB$3:$AF$177, 5, FALSE), "No Air Release")</f>
        <v>2354.1444003000006</v>
      </c>
      <c r="V6" s="76">
        <f>VLOOKUP(E6, 'TRI Data in Utility Worksheet'!$T$3:$AA$177, 8, FALSE)</f>
        <v>2023</v>
      </c>
      <c r="W6" s="76"/>
      <c r="X6" s="76">
        <f xml:space="preserve"> INDEX('COU &amp; OES Information'!$C:$C, MATCH($A$4, 'COU &amp; OES Information'!$A:$A, 0))</f>
        <v>350</v>
      </c>
      <c r="Y6" s="77">
        <f>H6/$X6</f>
        <v>6.2206953600000015</v>
      </c>
      <c r="Z6" s="77">
        <f>I6/$X6</f>
        <v>0.50543149800000009</v>
      </c>
      <c r="AA6" s="77">
        <f>J6/$X6</f>
        <v>6.7261268580000015</v>
      </c>
      <c r="AB6" s="77">
        <f>K6/$X6</f>
        <v>20.087662099999999</v>
      </c>
      <c r="AC6" s="77">
        <f t="shared" ref="AC6" si="0">M6/$X6</f>
        <v>1.4139122162000002</v>
      </c>
      <c r="AD6" s="77">
        <f t="shared" ref="AD6" si="1">O6/$X6</f>
        <v>21.501574316199999</v>
      </c>
      <c r="AE6" s="77">
        <f t="shared" ref="AE6" si="2">Q6/$X6</f>
        <v>6.609488820000001</v>
      </c>
      <c r="AF6" s="77">
        <f t="shared" ref="AF6" si="3">S6/$X6</f>
        <v>0.62206953600000003</v>
      </c>
      <c r="AG6" s="77">
        <f>U6/$X6</f>
        <v>6.7261268580000015</v>
      </c>
      <c r="AH6" s="78">
        <f>VLOOKUP(E6,'Raw TRI Data'!$C$2:$P$124,14,FALSE)</f>
        <v>110000494894</v>
      </c>
    </row>
    <row r="8" spans="1:34" x14ac:dyDescent="0.35">
      <c r="A8" s="41" t="s">
        <v>58</v>
      </c>
    </row>
    <row r="9" spans="1:34" ht="15" thickBot="1" x14ac:dyDescent="0.4">
      <c r="A9" s="41" t="s">
        <v>31</v>
      </c>
    </row>
    <row r="10" spans="1:34" ht="59.65" customHeight="1" thickBot="1" x14ac:dyDescent="0.4">
      <c r="A10" s="69" t="s">
        <v>59</v>
      </c>
      <c r="B10" s="70" t="s">
        <v>60</v>
      </c>
      <c r="C10" s="70" t="s">
        <v>61</v>
      </c>
      <c r="D10" s="70" t="s">
        <v>62</v>
      </c>
      <c r="E10" s="71" t="s">
        <v>63</v>
      </c>
      <c r="F10" s="70" t="s">
        <v>64</v>
      </c>
      <c r="G10" s="70" t="s">
        <v>65</v>
      </c>
      <c r="H10" s="72" t="s">
        <v>66</v>
      </c>
      <c r="I10" s="72" t="s">
        <v>67</v>
      </c>
      <c r="J10" s="72" t="s">
        <v>68</v>
      </c>
      <c r="K10" s="72" t="s">
        <v>69</v>
      </c>
      <c r="L10" s="72" t="s">
        <v>70</v>
      </c>
      <c r="M10" s="72" t="s">
        <v>71</v>
      </c>
      <c r="N10" s="72" t="s">
        <v>72</v>
      </c>
      <c r="O10" s="72" t="s">
        <v>73</v>
      </c>
      <c r="P10" s="72" t="s">
        <v>74</v>
      </c>
      <c r="Q10" s="72" t="s">
        <v>75</v>
      </c>
      <c r="R10" s="72" t="s">
        <v>76</v>
      </c>
      <c r="S10" s="72" t="s">
        <v>77</v>
      </c>
      <c r="T10" s="72" t="s">
        <v>78</v>
      </c>
      <c r="U10" s="72" t="s">
        <v>79</v>
      </c>
      <c r="V10" s="72" t="s">
        <v>80</v>
      </c>
      <c r="W10" s="72"/>
      <c r="X10" s="73" t="s">
        <v>82</v>
      </c>
      <c r="Y10" s="72" t="s">
        <v>83</v>
      </c>
      <c r="Z10" s="72" t="s">
        <v>84</v>
      </c>
      <c r="AA10" s="72" t="s">
        <v>85</v>
      </c>
      <c r="AB10" s="72" t="s">
        <v>86</v>
      </c>
      <c r="AC10" s="72" t="s">
        <v>87</v>
      </c>
      <c r="AD10" s="72" t="s">
        <v>88</v>
      </c>
      <c r="AE10" s="72" t="s">
        <v>89</v>
      </c>
      <c r="AF10" s="72" t="s">
        <v>90</v>
      </c>
      <c r="AG10" s="72" t="s">
        <v>91</v>
      </c>
      <c r="AH10" s="74" t="s">
        <v>92</v>
      </c>
    </row>
    <row r="11" spans="1:34" ht="15" thickBot="1" x14ac:dyDescent="0.4">
      <c r="A11" s="75" t="str">
        <f>VLOOKUP(E11, 'Raw TRI Data'!C:L, 2, FALSE)</f>
        <v>WESTLAKE VINYLS CO</v>
      </c>
      <c r="B11" s="76" t="str">
        <f>VLOOKUP(E11, 'Raw TRI Data'!C:L, 4, FALSE)</f>
        <v>GEISMAR</v>
      </c>
      <c r="C11" s="76" t="str">
        <f>VLOOKUP(E11, 'Raw TRI Data'!C:L,6, FALSE)</f>
        <v>LA</v>
      </c>
      <c r="D11" s="76">
        <f>VLOOKUP(E11, 'Raw TRI Data'!C:L, 7, FALSE)</f>
        <v>70734</v>
      </c>
      <c r="E11" s="76" t="s">
        <v>94</v>
      </c>
      <c r="F11" s="76">
        <f>VLOOKUP(E11, 'Raw TRI Data'!C:L, 9, FALSE)</f>
        <v>325211</v>
      </c>
      <c r="G11" s="76" t="str">
        <f>VLOOKUP(E11, 'Raw TRI Data'!C:L, 10, FALSE)</f>
        <v>Plastics Material and Resin Manufacturing</v>
      </c>
      <c r="H11" s="76">
        <f>IFERROR(VLOOKUP(E11, 'TRI Data in Utility Worksheet'!$L$3:$N$177, 3, FALSE), "No Fugitive Air Release")</f>
        <v>2.2679618500000003</v>
      </c>
      <c r="I11" s="76">
        <f>IFERROR(VLOOKUP(E11, 'TRI Data in Utility Worksheet'!$L$3:$O$177, 4, FALSE), "No Stack Air Release")</f>
        <v>26.761949830000002</v>
      </c>
      <c r="J11" s="76">
        <f>IFERROR(VLOOKUP(E11, 'TRI Data in Utility Worksheet'!$L$3:$P$177, 5, FALSE), "No Air Release")</f>
        <v>29.029911680000001</v>
      </c>
      <c r="K11" s="76">
        <f>IFERROR(VLOOKUP(E11, 'TRI Data in Utility Worksheet'!$AJ$3:$AL$177, 3, FALSE), "No Fugitive Air Release")</f>
        <v>2.2679618500000003</v>
      </c>
      <c r="L11" s="76">
        <f>VLOOKUP(E11, 'TRI Data in Utility Worksheet'!$AB$3:$AI$177, 8, FALSE)</f>
        <v>2019</v>
      </c>
      <c r="M11" s="76">
        <f>IFERROR(VLOOKUP(E11, 'TRI Data in Utility Worksheet'!$AZ$3:$BC$177, 4, FALSE), "No Stack Air Release")</f>
        <v>27.215542200000002</v>
      </c>
      <c r="N11" s="76">
        <f>VLOOKUP(E11, 'TRI Data in Utility Worksheet'!$AR$3:$AY$177, 8, FALSE)</f>
        <v>2019</v>
      </c>
      <c r="O11" s="76">
        <f>IFERROR(VLOOKUP(E11, 'TRI Data in Utility Worksheet'!$T$3:$X$177, 5, FALSE), "No Air Release")</f>
        <v>29.483504050000001</v>
      </c>
      <c r="P11" s="76">
        <f>VLOOKUP(E11, 'TRI Data in Utility Worksheet'!$L$3:$S$177, 8, FALSE)</f>
        <v>2019</v>
      </c>
      <c r="Q11" s="76">
        <f>IFERROR(VLOOKUP(E11, 'TRI Data in Utility Worksheet'!$AR$3:$AT$177, 3, FALSE), "No Fugitive Air Release")</f>
        <v>2.2679618500000003</v>
      </c>
      <c r="R11" s="76">
        <f>VLOOKUP(E11, 'TRI Data in Utility Worksheet'!$AJ$3:$AQ$177, 8, FALSE)</f>
        <v>2019</v>
      </c>
      <c r="S11" s="76">
        <f>IFERROR(VLOOKUP(E11, 'TRI Data in Utility Worksheet'!$BH$3:$BK$177, 4, FALSE), "No Stack Air Release")</f>
        <v>27.215542200000002</v>
      </c>
      <c r="T11" s="76">
        <f>VLOOKUP(E11, 'TRI Data in Utility Worksheet'!$AZ$3:$BG$177, 8, FALSE)</f>
        <v>2019</v>
      </c>
      <c r="U11" s="76">
        <f>IFERROR(VLOOKUP(E11, 'TRI Data in Utility Worksheet'!$AB$3:$AF$177, 5, FALSE), "No Air Release")</f>
        <v>29.483504050000001</v>
      </c>
      <c r="V11" s="76">
        <f>VLOOKUP(E11, 'TRI Data in Utility Worksheet'!$T$3:$AA$177, 8, FALSE)</f>
        <v>2019</v>
      </c>
      <c r="W11" s="76"/>
      <c r="X11" s="76">
        <f xml:space="preserve"> INDEX('COU &amp; OES Information'!$C:$C, MATCH($A$9, 'COU &amp; OES Information'!$A:$A, 0))</f>
        <v>350</v>
      </c>
      <c r="Y11" s="77">
        <f t="shared" ref="Y11:Y19" si="4">H11/$X11</f>
        <v>6.4798910000000006E-3</v>
      </c>
      <c r="Z11" s="77">
        <f t="shared" ref="Z11:Z19" si="5">I11/$X11</f>
        <v>7.6462713800000012E-2</v>
      </c>
      <c r="AA11" s="77">
        <f t="shared" ref="AA11:AA19" si="6">J11/$X11</f>
        <v>8.29426048E-2</v>
      </c>
      <c r="AB11" s="77">
        <f t="shared" ref="AB11:AB19" si="7">K11/$X11</f>
        <v>6.4798910000000006E-3</v>
      </c>
      <c r="AC11" s="77">
        <f t="shared" ref="AC11:AC19" si="8">M11/$X11</f>
        <v>7.7758692000000004E-2</v>
      </c>
      <c r="AD11" s="77">
        <f t="shared" ref="AD11:AD19" si="9">O11/$X11</f>
        <v>8.4238583000000006E-2</v>
      </c>
      <c r="AE11" s="77">
        <f t="shared" ref="AE11:AE19" si="10">Q11/$X11</f>
        <v>6.4798910000000006E-3</v>
      </c>
      <c r="AF11" s="77">
        <f t="shared" ref="AF11:AF19" si="11">S11/$X11</f>
        <v>7.7758692000000004E-2</v>
      </c>
      <c r="AG11" s="77">
        <f t="shared" ref="AG11:AG19" si="12">U11/$X11</f>
        <v>8.4238583000000006E-2</v>
      </c>
      <c r="AH11" s="78">
        <f>VLOOKUP(E11,'Raw TRI Data'!$C$2:$P$124,14,FALSE)</f>
        <v>110000746328</v>
      </c>
    </row>
    <row r="12" spans="1:34" ht="15" thickBot="1" x14ac:dyDescent="0.4">
      <c r="A12" s="75" t="str">
        <f>VLOOKUP(E12, 'Raw TRI Data'!C:L, 2, FALSE)</f>
        <v>WESTLAKE CHEMICALS &amp; VINYLS LLC</v>
      </c>
      <c r="B12" s="76" t="str">
        <f>VLOOKUP(E12, 'Raw TRI Data'!C:L, 4, FALSE)</f>
        <v>WESTLAKE</v>
      </c>
      <c r="C12" s="76" t="str">
        <f>VLOOKUP(E12, 'Raw TRI Data'!C:L,6, FALSE)</f>
        <v>LA</v>
      </c>
      <c r="D12" s="76">
        <f>VLOOKUP(E12, 'Raw TRI Data'!C:L, 7, FALSE)</f>
        <v>70669</v>
      </c>
      <c r="E12" s="76" t="s">
        <v>95</v>
      </c>
      <c r="F12" s="76">
        <f>VLOOKUP(E12, 'Raw TRI Data'!C:L, 9, FALSE)</f>
        <v>325110</v>
      </c>
      <c r="G12" s="76" t="str">
        <f>VLOOKUP(E12, 'Raw TRI Data'!C:L, 10, FALSE)</f>
        <v>Petrochemical Manufacturing</v>
      </c>
      <c r="H12" s="76">
        <f>IFERROR(VLOOKUP(E12, 'TRI Data in Utility Worksheet'!$L$3:$N$177, 3, FALSE), "No Fugitive Air Release")</f>
        <v>0.20865249020000001</v>
      </c>
      <c r="I12" s="76">
        <f>IFERROR(VLOOKUP(E12, 'TRI Data in Utility Worksheet'!$L$3:$O$177, 4, FALSE), "No Stack Air Release")</f>
        <v>1.2655227122999999</v>
      </c>
      <c r="J12" s="76">
        <f>IFERROR(VLOOKUP(E12, 'TRI Data in Utility Worksheet'!$L$3:$P$177, 5, FALSE), "No Air Release")</f>
        <v>1.4741752024999999</v>
      </c>
      <c r="K12" s="76">
        <f>IFERROR(VLOOKUP(E12, 'TRI Data in Utility Worksheet'!$AJ$3:$AL$177, 3, FALSE), "No Fugitive Air Release")</f>
        <v>0.45359237000000002</v>
      </c>
      <c r="L12" s="76">
        <f>VLOOKUP(E12, 'TRI Data in Utility Worksheet'!$AB$3:$AI$177, 8, FALSE)</f>
        <v>2022</v>
      </c>
      <c r="M12" s="76">
        <f>IFERROR(VLOOKUP(E12, 'TRI Data in Utility Worksheet'!$AZ$3:$BC$177, 4, FALSE), "No Stack Air Release")</f>
        <v>3.6287389600000002</v>
      </c>
      <c r="N12" s="76">
        <f>VLOOKUP(E12, 'TRI Data in Utility Worksheet'!$AR$3:$AY$177, 8, FALSE)</f>
        <v>2021</v>
      </c>
      <c r="O12" s="76">
        <f>IFERROR(VLOOKUP(E12, 'TRI Data in Utility Worksheet'!$T$3:$X$177, 5, FALSE), "No Air Release")</f>
        <v>3.6287389600000002</v>
      </c>
      <c r="P12" s="76">
        <f>VLOOKUP(E12, 'TRI Data in Utility Worksheet'!$L$3:$S$177, 8, FALSE)</f>
        <v>2021</v>
      </c>
      <c r="Q12" s="76">
        <f>IFERROR(VLOOKUP(E12, 'TRI Data in Utility Worksheet'!$AR$3:$AT$177, 3, FALSE), "No Fugitive Air Release")</f>
        <v>0</v>
      </c>
      <c r="R12" s="76">
        <f>VLOOKUP(E12, 'TRI Data in Utility Worksheet'!$AJ$3:$AQ$177, 8, FALSE)</f>
        <v>2019</v>
      </c>
      <c r="S12" s="76">
        <f>IFERROR(VLOOKUP(E12, 'TRI Data in Utility Worksheet'!$BH$3:$BK$177, 4, FALSE), "No Stack Air Release")</f>
        <v>1.2655227122999999</v>
      </c>
      <c r="T12" s="76">
        <f>VLOOKUP(E12, 'TRI Data in Utility Worksheet'!$AZ$3:$BG$177, 8, FALSE)</f>
        <v>2023</v>
      </c>
      <c r="U12" s="76">
        <f>IFERROR(VLOOKUP(E12, 'TRI Data in Utility Worksheet'!$AB$3:$AF$177, 5, FALSE), "No Air Release")</f>
        <v>1.4741752024999999</v>
      </c>
      <c r="V12" s="76">
        <f>VLOOKUP(E12, 'TRI Data in Utility Worksheet'!$T$3:$AA$177, 8, FALSE)</f>
        <v>2023</v>
      </c>
      <c r="W12" s="76"/>
      <c r="X12" s="76">
        <f xml:space="preserve"> INDEX('COU &amp; OES Information'!$C:$C, MATCH($A$9, 'COU &amp; OES Information'!$A:$A, 0))</f>
        <v>350</v>
      </c>
      <c r="Y12" s="77">
        <f t="shared" si="4"/>
        <v>5.9614997200000005E-4</v>
      </c>
      <c r="Z12" s="77">
        <f t="shared" si="5"/>
        <v>3.6157791779999997E-3</v>
      </c>
      <c r="AA12" s="77">
        <f t="shared" si="6"/>
        <v>4.2119291499999999E-3</v>
      </c>
      <c r="AB12" s="77">
        <f t="shared" si="7"/>
        <v>1.2959782E-3</v>
      </c>
      <c r="AC12" s="77">
        <f t="shared" si="8"/>
        <v>1.03678256E-2</v>
      </c>
      <c r="AD12" s="77">
        <f t="shared" si="9"/>
        <v>1.03678256E-2</v>
      </c>
      <c r="AE12" s="77">
        <f t="shared" si="10"/>
        <v>0</v>
      </c>
      <c r="AF12" s="77">
        <f t="shared" si="11"/>
        <v>3.6157791779999997E-3</v>
      </c>
      <c r="AG12" s="77">
        <f t="shared" si="12"/>
        <v>4.2119291499999999E-3</v>
      </c>
      <c r="AH12" s="78">
        <f>VLOOKUP(E12,'Raw TRI Data'!$C$2:$P$124,14,FALSE)</f>
        <v>110002054482</v>
      </c>
    </row>
    <row r="13" spans="1:34" ht="15" thickBot="1" x14ac:dyDescent="0.4">
      <c r="A13" s="75" t="str">
        <f>VLOOKUP(E13, 'Raw TRI Data'!C:L, 2, FALSE)</f>
        <v>WESTLAKE CHEMICALS &amp; VINYLS LLC</v>
      </c>
      <c r="B13" s="76" t="str">
        <f>VLOOKUP(E13, 'Raw TRI Data'!C:L, 4, FALSE)</f>
        <v>PLAQUEMINE</v>
      </c>
      <c r="C13" s="76" t="str">
        <f>VLOOKUP(E13, 'Raw TRI Data'!C:L,6, FALSE)</f>
        <v>LA</v>
      </c>
      <c r="D13" s="76">
        <f>VLOOKUP(E13, 'Raw TRI Data'!C:L, 7, FALSE)</f>
        <v>70764</v>
      </c>
      <c r="E13" s="76" t="s">
        <v>96</v>
      </c>
      <c r="F13" s="76">
        <f>VLOOKUP(E13, 'Raw TRI Data'!C:L, 9, FALSE)</f>
        <v>325211</v>
      </c>
      <c r="G13" s="76" t="str">
        <f>VLOOKUP(E13, 'Raw TRI Data'!C:L, 10, FALSE)</f>
        <v>Plastics Material and Resin Manufacturing</v>
      </c>
      <c r="H13" s="76">
        <f>IFERROR(VLOOKUP(E13, 'TRI Data in Utility Worksheet'!$L$3:$N$177, 3, FALSE), "No Fugitive Air Release")</f>
        <v>25.401172720000002</v>
      </c>
      <c r="I13" s="76">
        <f>IFERROR(VLOOKUP(E13, 'TRI Data in Utility Worksheet'!$L$3:$O$177, 4, FALSE), "No Stack Air Release")</f>
        <v>0</v>
      </c>
      <c r="J13" s="76">
        <f>IFERROR(VLOOKUP(E13, 'TRI Data in Utility Worksheet'!$L$3:$P$177, 5, FALSE), "No Air Release")</f>
        <v>25.401172720000002</v>
      </c>
      <c r="K13" s="76">
        <f>IFERROR(VLOOKUP(E13, 'TRI Data in Utility Worksheet'!$AJ$3:$AL$177, 3, FALSE), "No Fugitive Air Release")</f>
        <v>29.483504050000001</v>
      </c>
      <c r="L13" s="76">
        <f>VLOOKUP(E13, 'TRI Data in Utility Worksheet'!$AB$3:$AI$177, 8, FALSE)</f>
        <v>2021</v>
      </c>
      <c r="M13" s="76">
        <f>IFERROR(VLOOKUP(E13, 'TRI Data in Utility Worksheet'!$AZ$3:$BC$177, 4, FALSE), "No Stack Air Release")</f>
        <v>160.11810661000001</v>
      </c>
      <c r="N13" s="76">
        <f>VLOOKUP(E13, 'TRI Data in Utility Worksheet'!$AR$3:$AY$177, 8, FALSE)</f>
        <v>2019</v>
      </c>
      <c r="O13" s="76">
        <f>IFERROR(VLOOKUP(E13, 'TRI Data in Utility Worksheet'!$T$3:$X$177, 5, FALSE), "No Air Release")</f>
        <v>176.44743193000002</v>
      </c>
      <c r="P13" s="76">
        <f>VLOOKUP(E13, 'TRI Data in Utility Worksheet'!$L$3:$S$177, 8, FALSE)</f>
        <v>2019</v>
      </c>
      <c r="Q13" s="76">
        <f>IFERROR(VLOOKUP(E13, 'TRI Data in Utility Worksheet'!$AR$3:$AT$177, 3, FALSE), "No Fugitive Air Release")</f>
        <v>25.401172720000002</v>
      </c>
      <c r="R13" s="76">
        <f>VLOOKUP(E13, 'TRI Data in Utility Worksheet'!$AJ$3:$AQ$177, 8, FALSE)</f>
        <v>2022</v>
      </c>
      <c r="S13" s="76">
        <f>IFERROR(VLOOKUP(E13, 'TRI Data in Utility Worksheet'!$BH$3:$BK$177, 4, FALSE), "No Stack Air Release")</f>
        <v>88.450512150000009</v>
      </c>
      <c r="T13" s="76">
        <f>VLOOKUP(E13, 'TRI Data in Utility Worksheet'!$AZ$3:$BG$177, 8, FALSE)</f>
        <v>2021</v>
      </c>
      <c r="U13" s="76">
        <f>IFERROR(VLOOKUP(E13, 'TRI Data in Utility Worksheet'!$AB$3:$AF$177, 5, FALSE), "No Air Release")</f>
        <v>107.50139169000001</v>
      </c>
      <c r="V13" s="76">
        <f>VLOOKUP(E13, 'TRI Data in Utility Worksheet'!$T$3:$AA$177, 8, FALSE)</f>
        <v>2020</v>
      </c>
      <c r="W13" s="76"/>
      <c r="X13" s="76">
        <f xml:space="preserve"> INDEX('COU &amp; OES Information'!$C:$C, MATCH($A$9, 'COU &amp; OES Information'!$A:$A, 0))</f>
        <v>350</v>
      </c>
      <c r="Y13" s="77">
        <f t="shared" si="4"/>
        <v>7.2574779200000009E-2</v>
      </c>
      <c r="Z13" s="77">
        <f t="shared" si="5"/>
        <v>0</v>
      </c>
      <c r="AA13" s="77">
        <f t="shared" si="6"/>
        <v>7.2574779200000009E-2</v>
      </c>
      <c r="AB13" s="77">
        <f t="shared" si="7"/>
        <v>8.4238583000000006E-2</v>
      </c>
      <c r="AC13" s="77">
        <f t="shared" si="8"/>
        <v>0.45748030460000005</v>
      </c>
      <c r="AD13" s="77">
        <f t="shared" si="9"/>
        <v>0.50413551980000004</v>
      </c>
      <c r="AE13" s="77">
        <f t="shared" si="10"/>
        <v>7.2574779200000009E-2</v>
      </c>
      <c r="AF13" s="77">
        <f t="shared" si="11"/>
        <v>0.25271574900000005</v>
      </c>
      <c r="AG13" s="77">
        <f t="shared" si="12"/>
        <v>0.30714683340000004</v>
      </c>
      <c r="AH13" s="78">
        <f>VLOOKUP(E13,'Raw TRI Data'!$C$2:$P$124,14,FALSE)</f>
        <v>110000613747</v>
      </c>
    </row>
    <row r="14" spans="1:34" ht="15" thickBot="1" x14ac:dyDescent="0.4">
      <c r="A14" s="75" t="str">
        <f>VLOOKUP(E14, 'Raw TRI Data'!C:L, 2, FALSE)</f>
        <v>OXY VINYLS LP LA PORTE VCM PLANT</v>
      </c>
      <c r="B14" s="76" t="str">
        <f>VLOOKUP(E14, 'Raw TRI Data'!C:L, 4, FALSE)</f>
        <v>LA PORTE</v>
      </c>
      <c r="C14" s="76" t="str">
        <f>VLOOKUP(E14, 'Raw TRI Data'!C:L,6, FALSE)</f>
        <v>TX</v>
      </c>
      <c r="D14" s="76">
        <f>VLOOKUP(E14, 'Raw TRI Data'!C:L, 7, FALSE)</f>
        <v>77571</v>
      </c>
      <c r="E14" s="76" t="s">
        <v>97</v>
      </c>
      <c r="F14" s="76">
        <f>VLOOKUP(E14, 'Raw TRI Data'!C:L, 9, FALSE)</f>
        <v>325199</v>
      </c>
      <c r="G14" s="76" t="str">
        <f>VLOOKUP(E14, 'Raw TRI Data'!C:L, 10, FALSE)</f>
        <v>All Other Basic Organic Chemical Manufacturing</v>
      </c>
      <c r="H14" s="76">
        <f>IFERROR(VLOOKUP(E14, 'TRI Data in Utility Worksheet'!$L$3:$N$177, 3, FALSE), "No Fugitive Air Release")</f>
        <v>17.7898927514</v>
      </c>
      <c r="I14" s="76">
        <f>IFERROR(VLOOKUP(E14, 'TRI Data in Utility Worksheet'!$L$3:$O$177, 4, FALSE), "No Stack Air Release")</f>
        <v>30.413368408499998</v>
      </c>
      <c r="J14" s="76">
        <f>IFERROR(VLOOKUP(E14, 'TRI Data in Utility Worksheet'!$L$3:$P$177, 5, FALSE), "No Air Release")</f>
        <v>48.203261159899995</v>
      </c>
      <c r="K14" s="76">
        <f>IFERROR(VLOOKUP(E14, 'TRI Data in Utility Worksheet'!$AJ$3:$AL$177, 3, FALSE), "No Fugitive Air Release")</f>
        <v>28.12272694</v>
      </c>
      <c r="L14" s="76">
        <f>VLOOKUP(E14, 'TRI Data in Utility Worksheet'!$AB$3:$AI$177, 8, FALSE)</f>
        <v>2020</v>
      </c>
      <c r="M14" s="76">
        <f>IFERROR(VLOOKUP(E14, 'TRI Data in Utility Worksheet'!$AZ$3:$BC$177, 4, FALSE), "No Stack Air Release")</f>
        <v>42.184090410000003</v>
      </c>
      <c r="N14" s="76">
        <f>VLOOKUP(E14, 'TRI Data in Utility Worksheet'!$AR$3:$AY$177, 8, FALSE)</f>
        <v>2021</v>
      </c>
      <c r="O14" s="76">
        <f>IFERROR(VLOOKUP(E14, 'TRI Data in Utility Worksheet'!$T$3:$X$177, 5, FALSE), "No Air Release")</f>
        <v>68.946040240000002</v>
      </c>
      <c r="P14" s="76">
        <f>VLOOKUP(E14, 'TRI Data in Utility Worksheet'!$L$3:$S$177, 8, FALSE)</f>
        <v>2021</v>
      </c>
      <c r="Q14" s="76">
        <f>IFERROR(VLOOKUP(E14, 'TRI Data in Utility Worksheet'!$AR$3:$AT$177, 3, FALSE), "No Fugitive Air Release")</f>
        <v>22.6796185</v>
      </c>
      <c r="R14" s="76">
        <f>VLOOKUP(E14, 'TRI Data in Utility Worksheet'!$AJ$3:$AQ$177, 8, FALSE)</f>
        <v>2019</v>
      </c>
      <c r="S14" s="76">
        <f>IFERROR(VLOOKUP(E14, 'TRI Data in Utility Worksheet'!$BH$3:$BK$177, 4, FALSE), "No Stack Air Release")</f>
        <v>39.462536190000002</v>
      </c>
      <c r="T14" s="76">
        <f>VLOOKUP(E14, 'TRI Data in Utility Worksheet'!$AZ$3:$BG$177, 8, FALSE)</f>
        <v>2020</v>
      </c>
      <c r="U14" s="76">
        <f>IFERROR(VLOOKUP(E14, 'TRI Data in Utility Worksheet'!$AB$3:$AF$177, 5, FALSE), "No Air Release")</f>
        <v>63.956524169999994</v>
      </c>
      <c r="V14" s="76">
        <f>VLOOKUP(E14, 'TRI Data in Utility Worksheet'!$T$3:$AA$177, 8, FALSE)</f>
        <v>2019</v>
      </c>
      <c r="W14" s="76"/>
      <c r="X14" s="76">
        <f xml:space="preserve"> INDEX('COU &amp; OES Information'!$C:$C, MATCH($A$9, 'COU &amp; OES Information'!$A:$A, 0))</f>
        <v>350</v>
      </c>
      <c r="Y14" s="77">
        <f t="shared" si="4"/>
        <v>5.0828265003999999E-2</v>
      </c>
      <c r="Z14" s="77">
        <f t="shared" si="5"/>
        <v>8.689533831E-2</v>
      </c>
      <c r="AA14" s="77">
        <f t="shared" si="6"/>
        <v>0.13772360331399999</v>
      </c>
      <c r="AB14" s="77">
        <f t="shared" si="7"/>
        <v>8.0350648400000002E-2</v>
      </c>
      <c r="AC14" s="77">
        <f t="shared" si="8"/>
        <v>0.1205259726</v>
      </c>
      <c r="AD14" s="77">
        <f t="shared" si="9"/>
        <v>0.1969886864</v>
      </c>
      <c r="AE14" s="77">
        <f t="shared" si="10"/>
        <v>6.4798910000000001E-2</v>
      </c>
      <c r="AF14" s="77">
        <f t="shared" si="11"/>
        <v>0.11275010340000001</v>
      </c>
      <c r="AG14" s="77">
        <f t="shared" si="12"/>
        <v>0.18273292619999998</v>
      </c>
      <c r="AH14" s="78">
        <f>VLOOKUP(E14,'Raw TRI Data'!$C$2:$P$124,14,FALSE)</f>
        <v>110017769734</v>
      </c>
    </row>
    <row r="15" spans="1:34" ht="15" thickBot="1" x14ac:dyDescent="0.4">
      <c r="A15" s="75" t="str">
        <f>VLOOKUP(E15, 'Raw TRI Data'!C:L, 2, FALSE)</f>
        <v>FREEPORT_OLIN BC</v>
      </c>
      <c r="B15" s="76" t="str">
        <f>VLOOKUP(E15, 'Raw TRI Data'!C:L, 4, FALSE)</f>
        <v>FREEPORT</v>
      </c>
      <c r="C15" s="76" t="str">
        <f>VLOOKUP(E15, 'Raw TRI Data'!C:L,6, FALSE)</f>
        <v>TX</v>
      </c>
      <c r="D15" s="76">
        <f>VLOOKUP(E15, 'Raw TRI Data'!C:L, 7, FALSE)</f>
        <v>77541</v>
      </c>
      <c r="E15" s="76" t="s">
        <v>98</v>
      </c>
      <c r="F15" s="76">
        <f>VLOOKUP(E15, 'Raw TRI Data'!C:L, 9, FALSE)</f>
        <v>325199</v>
      </c>
      <c r="G15" s="76" t="str">
        <f>VLOOKUP(E15, 'Raw TRI Data'!C:L, 10, FALSE)</f>
        <v>All Other Basic Organic Chemical Manufacturing</v>
      </c>
      <c r="H15" s="76">
        <f>IFERROR(VLOOKUP(E15, 'TRI Data in Utility Worksheet'!$L$3:$N$177, 3, FALSE), "No Fugitive Air Release")</f>
        <v>69.399632609999998</v>
      </c>
      <c r="I15" s="76">
        <f>IFERROR(VLOOKUP(E15, 'TRI Data in Utility Worksheet'!$L$3:$O$177, 4, FALSE), "No Stack Air Release")</f>
        <v>0</v>
      </c>
      <c r="J15" s="76">
        <f>IFERROR(VLOOKUP(E15, 'TRI Data in Utility Worksheet'!$L$3:$P$177, 5, FALSE), "No Air Release")</f>
        <v>69.399632609999998</v>
      </c>
      <c r="K15" s="76">
        <f>IFERROR(VLOOKUP(E15, 'TRI Data in Utility Worksheet'!$AJ$3:$AL$177, 3, FALSE), "No Fugitive Air Release")</f>
        <v>383.28555265000006</v>
      </c>
      <c r="L15" s="76">
        <f>VLOOKUP(E15, 'TRI Data in Utility Worksheet'!$AB$3:$AI$177, 8, FALSE)</f>
        <v>2019</v>
      </c>
      <c r="M15" s="76">
        <f>IFERROR(VLOOKUP(E15, 'TRI Data in Utility Worksheet'!$AZ$3:$BC$177, 4, FALSE), "No Stack Air Release")</f>
        <v>0.45359237000000002</v>
      </c>
      <c r="N15" s="76">
        <f>VLOOKUP(E15, 'TRI Data in Utility Worksheet'!$AR$3:$AY$177, 8, FALSE)</f>
        <v>2019</v>
      </c>
      <c r="O15" s="76">
        <f>IFERROR(VLOOKUP(E15, 'TRI Data in Utility Worksheet'!$T$3:$X$177, 5, FALSE), "No Air Release")</f>
        <v>383.73914502000008</v>
      </c>
      <c r="P15" s="76">
        <f>VLOOKUP(E15, 'TRI Data in Utility Worksheet'!$L$3:$S$177, 8, FALSE)</f>
        <v>2019</v>
      </c>
      <c r="Q15" s="76">
        <f>IFERROR(VLOOKUP(E15, 'TRI Data in Utility Worksheet'!$AR$3:$AT$177, 3, FALSE), "No Fugitive Air Release")</f>
        <v>248.11502639000003</v>
      </c>
      <c r="R15" s="76">
        <f>VLOOKUP(E15, 'TRI Data in Utility Worksheet'!$AJ$3:$AQ$177, 8, FALSE)</f>
        <v>2020</v>
      </c>
      <c r="S15" s="76">
        <f>IFERROR(VLOOKUP(E15, 'TRI Data in Utility Worksheet'!$BH$3:$BK$177, 4, FALSE), "No Stack Air Release")</f>
        <v>0</v>
      </c>
      <c r="T15" s="76">
        <f>VLOOKUP(E15, 'TRI Data in Utility Worksheet'!$AZ$3:$BG$177, 8, FALSE)</f>
        <v>2021</v>
      </c>
      <c r="U15" s="76">
        <f>IFERROR(VLOOKUP(E15, 'TRI Data in Utility Worksheet'!$AB$3:$AF$177, 5, FALSE), "No Air Release")</f>
        <v>248.56861876000002</v>
      </c>
      <c r="V15" s="76">
        <f>VLOOKUP(E15, 'TRI Data in Utility Worksheet'!$T$3:$AA$177, 8, FALSE)</f>
        <v>2020</v>
      </c>
      <c r="W15" s="76"/>
      <c r="X15" s="76">
        <f xml:space="preserve"> INDEX('COU &amp; OES Information'!$C:$C, MATCH($A$9, 'COU &amp; OES Information'!$A:$A, 0))</f>
        <v>350</v>
      </c>
      <c r="Y15" s="77">
        <f t="shared" si="4"/>
        <v>0.19828466459999999</v>
      </c>
      <c r="Z15" s="77">
        <f t="shared" si="5"/>
        <v>0</v>
      </c>
      <c r="AA15" s="77">
        <f t="shared" si="6"/>
        <v>0.19828466459999999</v>
      </c>
      <c r="AB15" s="77">
        <f t="shared" si="7"/>
        <v>1.0951015790000003</v>
      </c>
      <c r="AC15" s="77">
        <f t="shared" si="8"/>
        <v>1.2959782E-3</v>
      </c>
      <c r="AD15" s="77">
        <f t="shared" si="9"/>
        <v>1.0963975572000002</v>
      </c>
      <c r="AE15" s="77">
        <f t="shared" si="10"/>
        <v>0.70890007540000011</v>
      </c>
      <c r="AF15" s="77">
        <f t="shared" si="11"/>
        <v>0</v>
      </c>
      <c r="AG15" s="77">
        <f t="shared" si="12"/>
        <v>0.71019605360000004</v>
      </c>
      <c r="AH15" s="78">
        <f>VLOOKUP(E15,'Raw TRI Data'!$C$2:$P$124,14,FALSE)</f>
        <v>110066943605</v>
      </c>
    </row>
    <row r="16" spans="1:34" ht="15" thickBot="1" x14ac:dyDescent="0.4">
      <c r="A16" s="75" t="str">
        <f>VLOOKUP(E16, 'Raw TRI Data'!C:L, 2, FALSE)</f>
        <v>WESTLAKE VINYLS INC</v>
      </c>
      <c r="B16" s="76" t="str">
        <f>VLOOKUP(E16, 'Raw TRI Data'!C:L, 4, FALSE)</f>
        <v>CALVERT CITY</v>
      </c>
      <c r="C16" s="76" t="str">
        <f>VLOOKUP(E16, 'Raw TRI Data'!C:L,6, FALSE)</f>
        <v>KY</v>
      </c>
      <c r="D16" s="76">
        <f>VLOOKUP(E16, 'Raw TRI Data'!C:L, 7, FALSE)</f>
        <v>42029</v>
      </c>
      <c r="E16" s="76" t="s">
        <v>99</v>
      </c>
      <c r="F16" s="76">
        <f>VLOOKUP(E16, 'Raw TRI Data'!C:L, 9, FALSE)</f>
        <v>325199</v>
      </c>
      <c r="G16" s="76" t="str">
        <f>VLOOKUP(E16, 'Raw TRI Data'!C:L, 10, FALSE)</f>
        <v>All Other Basic Organic Chemical Manufacturing</v>
      </c>
      <c r="H16" s="76">
        <f>IFERROR(VLOOKUP(E16, 'TRI Data in Utility Worksheet'!$L$3:$N$177, 3, FALSE), "No Fugitive Air Release")</f>
        <v>6.1733921557000002</v>
      </c>
      <c r="I16" s="76">
        <f>IFERROR(VLOOKUP(E16, 'TRI Data in Utility Worksheet'!$L$3:$O$177, 4, FALSE), "No Stack Air Release")</f>
        <v>0</v>
      </c>
      <c r="J16" s="76">
        <f>IFERROR(VLOOKUP(E16, 'TRI Data in Utility Worksheet'!$L$3:$P$177, 5, FALSE), "No Air Release")</f>
        <v>6.1733921557000002</v>
      </c>
      <c r="K16" s="76">
        <f>IFERROR(VLOOKUP(E16, 'TRI Data in Utility Worksheet'!$AJ$3:$AL$177, 3, FALSE), "No Fugitive Air Release")</f>
        <v>58.059823360000003</v>
      </c>
      <c r="L16" s="76">
        <f>VLOOKUP(E16, 'TRI Data in Utility Worksheet'!$AB$3:$AI$177, 8, FALSE)</f>
        <v>2021</v>
      </c>
      <c r="M16" s="76">
        <f>IFERROR(VLOOKUP(E16, 'TRI Data in Utility Worksheet'!$AZ$3:$BC$177, 4, FALSE), "No Stack Air Release")</f>
        <v>0</v>
      </c>
      <c r="N16" s="76">
        <f>VLOOKUP(E16, 'TRI Data in Utility Worksheet'!$AR$3:$AY$177, 8, FALSE)</f>
        <v>2019</v>
      </c>
      <c r="O16" s="76">
        <f>IFERROR(VLOOKUP(E16, 'TRI Data in Utility Worksheet'!$T$3:$X$177, 5, FALSE), "No Air Release")</f>
        <v>58.059823360000003</v>
      </c>
      <c r="P16" s="76">
        <f>VLOOKUP(E16, 'TRI Data in Utility Worksheet'!$L$3:$S$177, 8, FALSE)</f>
        <v>2021</v>
      </c>
      <c r="Q16" s="76">
        <f>IFERROR(VLOOKUP(E16, 'TRI Data in Utility Worksheet'!$AR$3:$AT$177, 3, FALSE), "No Fugitive Air Release")</f>
        <v>47.627198849999999</v>
      </c>
      <c r="R16" s="76">
        <f>VLOOKUP(E16, 'TRI Data in Utility Worksheet'!$AJ$3:$AQ$177, 8, FALSE)</f>
        <v>2019</v>
      </c>
      <c r="S16" s="76">
        <f>IFERROR(VLOOKUP(E16, 'TRI Data in Utility Worksheet'!$BH$3:$BK$177, 4, FALSE), "No Stack Air Release")</f>
        <v>0</v>
      </c>
      <c r="T16" s="76">
        <f>VLOOKUP(E16, 'TRI Data in Utility Worksheet'!$AZ$3:$BG$177, 8, FALSE)</f>
        <v>2019</v>
      </c>
      <c r="U16" s="76">
        <f>IFERROR(VLOOKUP(E16, 'TRI Data in Utility Worksheet'!$AB$3:$AF$177, 5, FALSE), "No Air Release")</f>
        <v>47.627198849999999</v>
      </c>
      <c r="V16" s="76">
        <f>VLOOKUP(E16, 'TRI Data in Utility Worksheet'!$T$3:$AA$177, 8, FALSE)</f>
        <v>2019</v>
      </c>
      <c r="W16" s="76"/>
      <c r="X16" s="76">
        <f xml:space="preserve"> INDEX('COU &amp; OES Information'!$C:$C, MATCH($A$9, 'COU &amp; OES Information'!$A:$A, 0))</f>
        <v>350</v>
      </c>
      <c r="Y16" s="77">
        <f t="shared" si="4"/>
        <v>1.7638263301999999E-2</v>
      </c>
      <c r="Z16" s="77">
        <f t="shared" si="5"/>
        <v>0</v>
      </c>
      <c r="AA16" s="77">
        <f t="shared" si="6"/>
        <v>1.7638263301999999E-2</v>
      </c>
      <c r="AB16" s="77">
        <f t="shared" si="7"/>
        <v>0.1658852096</v>
      </c>
      <c r="AC16" s="77">
        <f t="shared" si="8"/>
        <v>0</v>
      </c>
      <c r="AD16" s="77">
        <f t="shared" si="9"/>
        <v>0.1658852096</v>
      </c>
      <c r="AE16" s="77">
        <f t="shared" si="10"/>
        <v>0.13607771099999999</v>
      </c>
      <c r="AF16" s="77">
        <f t="shared" si="11"/>
        <v>0</v>
      </c>
      <c r="AG16" s="77">
        <f t="shared" si="12"/>
        <v>0.13607771099999999</v>
      </c>
      <c r="AH16" s="78">
        <f>VLOOKUP(E16,'Raw TRI Data'!$C$2:$P$124,14,FALSE)</f>
        <v>110027373072</v>
      </c>
    </row>
    <row r="17" spans="1:34" ht="15" thickBot="1" x14ac:dyDescent="0.4">
      <c r="A17" s="75" t="str">
        <f>VLOOKUP(E17, 'Raw TRI Data'!C:L, 2, FALSE)</f>
        <v>OXY VINYLS LP DEER PARK-VCM PLANT</v>
      </c>
      <c r="B17" s="76" t="str">
        <f>VLOOKUP(E17, 'Raw TRI Data'!C:L, 4, FALSE)</f>
        <v>DEER PARK</v>
      </c>
      <c r="C17" s="76" t="str">
        <f>VLOOKUP(E17, 'Raw TRI Data'!C:L,6, FALSE)</f>
        <v>TX</v>
      </c>
      <c r="D17" s="76">
        <f>VLOOKUP(E17, 'Raw TRI Data'!C:L, 7, FALSE)</f>
        <v>77536</v>
      </c>
      <c r="E17" s="76" t="s">
        <v>100</v>
      </c>
      <c r="F17" s="76">
        <f>VLOOKUP(E17, 'Raw TRI Data'!C:L, 9, FALSE)</f>
        <v>325199</v>
      </c>
      <c r="G17" s="76" t="str">
        <f>VLOOKUP(E17, 'Raw TRI Data'!C:L, 10, FALSE)</f>
        <v>All Other Basic Organic Chemical Manufacturing</v>
      </c>
      <c r="H17" s="76">
        <f>IFERROR(VLOOKUP(E17, 'TRI Data in Utility Worksheet'!$L$3:$N$177, 3, FALSE), "No Fugitive Air Release")</f>
        <v>2.0184860465000001</v>
      </c>
      <c r="I17" s="76">
        <f>IFERROR(VLOOKUP(E17, 'TRI Data in Utility Worksheet'!$L$3:$O$177, 4, FALSE), "No Stack Air Release")</f>
        <v>9.9790321400000007E-2</v>
      </c>
      <c r="J17" s="76">
        <f>IFERROR(VLOOKUP(E17, 'TRI Data in Utility Worksheet'!$L$3:$P$177, 5, FALSE), "No Air Release")</f>
        <v>2.1182763679000001</v>
      </c>
      <c r="K17" s="76">
        <f>IFERROR(VLOOKUP(E17, 'TRI Data in Utility Worksheet'!$AJ$3:$AL$177, 3, FALSE), "No Fugitive Air Release")</f>
        <v>2.9755659471999998</v>
      </c>
      <c r="L17" s="76">
        <f>VLOOKUP(E17, 'TRI Data in Utility Worksheet'!$AB$3:$AI$177, 8, FALSE)</f>
        <v>2019</v>
      </c>
      <c r="M17" s="76">
        <f>IFERROR(VLOOKUP(E17, 'TRI Data in Utility Worksheet'!$AZ$3:$BC$177, 4, FALSE), "No Stack Air Release")</f>
        <v>0.49895160700000007</v>
      </c>
      <c r="N17" s="76">
        <f>VLOOKUP(E17, 'TRI Data in Utility Worksheet'!$AR$3:$AY$177, 8, FALSE)</f>
        <v>2019</v>
      </c>
      <c r="O17" s="76">
        <f>IFERROR(VLOOKUP(E17, 'TRI Data in Utility Worksheet'!$T$3:$X$177, 5, FALSE), "No Air Release")</f>
        <v>3.4745175541999997</v>
      </c>
      <c r="P17" s="76">
        <f>VLOOKUP(E17, 'TRI Data in Utility Worksheet'!$L$3:$S$177, 8, FALSE)</f>
        <v>2019</v>
      </c>
      <c r="Q17" s="76">
        <f>IFERROR(VLOOKUP(E17, 'TRI Data in Utility Worksheet'!$AR$3:$AT$177, 3, FALSE), "No Fugitive Air Release")</f>
        <v>2.4630065691</v>
      </c>
      <c r="R17" s="76">
        <f>VLOOKUP(E17, 'TRI Data in Utility Worksheet'!$AJ$3:$AQ$177, 8, FALSE)</f>
        <v>2021</v>
      </c>
      <c r="S17" s="76">
        <f>IFERROR(VLOOKUP(E17, 'TRI Data in Utility Worksheet'!$BH$3:$BK$177, 4, FALSE), "No Stack Air Release")</f>
        <v>0.46266421740000008</v>
      </c>
      <c r="T17" s="76">
        <f>VLOOKUP(E17, 'TRI Data in Utility Worksheet'!$AZ$3:$BG$177, 8, FALSE)</f>
        <v>2021</v>
      </c>
      <c r="U17" s="76">
        <f>IFERROR(VLOOKUP(E17, 'TRI Data in Utility Worksheet'!$AB$3:$AF$177, 5, FALSE), "No Air Release")</f>
        <v>2.9256707865</v>
      </c>
      <c r="V17" s="76">
        <f>VLOOKUP(E17, 'TRI Data in Utility Worksheet'!$T$3:$AA$177, 8, FALSE)</f>
        <v>2021</v>
      </c>
      <c r="W17" s="76"/>
      <c r="X17" s="76">
        <f xml:space="preserve"> INDEX('COU &amp; OES Information'!$C:$C, MATCH($A$9, 'COU &amp; OES Information'!$A:$A, 0))</f>
        <v>350</v>
      </c>
      <c r="Y17" s="77">
        <f t="shared" si="4"/>
        <v>5.76710299E-3</v>
      </c>
      <c r="Z17" s="77">
        <f t="shared" si="5"/>
        <v>2.8511520400000001E-4</v>
      </c>
      <c r="AA17" s="77">
        <f t="shared" si="6"/>
        <v>6.0522181939999999E-3</v>
      </c>
      <c r="AB17" s="77">
        <f t="shared" si="7"/>
        <v>8.5016169919999995E-3</v>
      </c>
      <c r="AC17" s="77">
        <f t="shared" si="8"/>
        <v>1.4255760200000002E-3</v>
      </c>
      <c r="AD17" s="77">
        <f t="shared" si="9"/>
        <v>9.927193011999999E-3</v>
      </c>
      <c r="AE17" s="77">
        <f t="shared" si="10"/>
        <v>7.0371616260000002E-3</v>
      </c>
      <c r="AF17" s="77">
        <f t="shared" si="11"/>
        <v>1.3218977640000002E-3</v>
      </c>
      <c r="AG17" s="77">
        <f t="shared" si="12"/>
        <v>8.3590593899999996E-3</v>
      </c>
      <c r="AH17" s="78">
        <f>VLOOKUP(E17,'Raw TRI Data'!$C$2:$P$124,14,FALSE)</f>
        <v>110015742204</v>
      </c>
    </row>
    <row r="18" spans="1:34" ht="15" thickBot="1" x14ac:dyDescent="0.4">
      <c r="A18" s="75" t="str">
        <f>VLOOKUP(E18, 'Raw TRI Data'!C:L, 2, FALSE)</f>
        <v>SHINTECH PLAQUEMINE PLANT</v>
      </c>
      <c r="B18" s="76" t="str">
        <f>VLOOKUP(E18, 'Raw TRI Data'!C:L, 4, FALSE)</f>
        <v>PLAQUEMINE</v>
      </c>
      <c r="C18" s="76" t="str">
        <f>VLOOKUP(E18, 'Raw TRI Data'!C:L,6, FALSE)</f>
        <v>LA</v>
      </c>
      <c r="D18" s="76">
        <f>VLOOKUP(E18, 'Raw TRI Data'!C:L, 7, FALSE)</f>
        <v>70764</v>
      </c>
      <c r="E18" s="76" t="s">
        <v>101</v>
      </c>
      <c r="F18" s="76">
        <f>VLOOKUP(E18, 'Raw TRI Data'!C:L, 9, FALSE)</f>
        <v>325211</v>
      </c>
      <c r="G18" s="76" t="str">
        <f>VLOOKUP(E18, 'Raw TRI Data'!C:L, 10, FALSE)</f>
        <v>Plastics Material and Resin Manufacturing</v>
      </c>
      <c r="H18" s="76">
        <f>IFERROR(VLOOKUP(E18, 'TRI Data in Utility Worksheet'!$L$3:$N$177, 3, FALSE), "No Fugitive Air Release")</f>
        <v>0</v>
      </c>
      <c r="I18" s="76">
        <f>IFERROR(VLOOKUP(E18, 'TRI Data in Utility Worksheet'!$L$3:$O$177, 4, FALSE), "No Stack Air Release")</f>
        <v>0</v>
      </c>
      <c r="J18" s="76">
        <f>IFERROR(VLOOKUP(E18, 'TRI Data in Utility Worksheet'!$L$3:$P$177, 5, FALSE), "No Air Release")</f>
        <v>0</v>
      </c>
      <c r="K18" s="76">
        <f>IFERROR(VLOOKUP(E18, 'TRI Data in Utility Worksheet'!$AJ$3:$AL$177, 3, FALSE), "No Fugitive Air Release")</f>
        <v>0</v>
      </c>
      <c r="L18" s="76">
        <f>VLOOKUP(E18, 'TRI Data in Utility Worksheet'!$AB$3:$AI$177, 8, FALSE)</f>
        <v>2019</v>
      </c>
      <c r="M18" s="76">
        <f>IFERROR(VLOOKUP(E18, 'TRI Data in Utility Worksheet'!$AZ$3:$BC$177, 4, FALSE), "No Stack Air Release")</f>
        <v>0</v>
      </c>
      <c r="N18" s="76">
        <f>VLOOKUP(E18, 'TRI Data in Utility Worksheet'!$AR$3:$AY$177, 8, FALSE)</f>
        <v>2019</v>
      </c>
      <c r="O18" s="76">
        <f>IFERROR(VLOOKUP(E18, 'TRI Data in Utility Worksheet'!$T$3:$X$177, 5, FALSE), "No Air Release")</f>
        <v>0</v>
      </c>
      <c r="P18" s="76">
        <f>VLOOKUP(E18, 'TRI Data in Utility Worksheet'!$L$3:$S$177, 8, FALSE)</f>
        <v>2019</v>
      </c>
      <c r="Q18" s="76">
        <f>IFERROR(VLOOKUP(E18, 'TRI Data in Utility Worksheet'!$AR$3:$AT$177, 3, FALSE), "No Fugitive Air Release")</f>
        <v>0</v>
      </c>
      <c r="R18" s="76">
        <f>VLOOKUP(E18, 'TRI Data in Utility Worksheet'!$AJ$3:$AQ$177, 8, FALSE)</f>
        <v>2019</v>
      </c>
      <c r="S18" s="76">
        <f>IFERROR(VLOOKUP(E18, 'TRI Data in Utility Worksheet'!$BH$3:$BK$177, 4, FALSE), "No Stack Air Release")</f>
        <v>0</v>
      </c>
      <c r="T18" s="76">
        <f>VLOOKUP(E18, 'TRI Data in Utility Worksheet'!$AZ$3:$BG$177, 8, FALSE)</f>
        <v>2019</v>
      </c>
      <c r="U18" s="76">
        <f>IFERROR(VLOOKUP(E18, 'TRI Data in Utility Worksheet'!$AB$3:$AF$177, 5, FALSE), "No Air Release")</f>
        <v>0</v>
      </c>
      <c r="V18" s="76">
        <f>VLOOKUP(E18, 'TRI Data in Utility Worksheet'!$T$3:$AA$177, 8, FALSE)</f>
        <v>2019</v>
      </c>
      <c r="W18" s="76"/>
      <c r="X18" s="76">
        <f xml:space="preserve"> INDEX('COU &amp; OES Information'!$C:$C, MATCH($A$9, 'COU &amp; OES Information'!$A:$A, 0))</f>
        <v>350</v>
      </c>
      <c r="Y18" s="77">
        <f t="shared" si="4"/>
        <v>0</v>
      </c>
      <c r="Z18" s="77">
        <f t="shared" si="5"/>
        <v>0</v>
      </c>
      <c r="AA18" s="77">
        <f t="shared" si="6"/>
        <v>0</v>
      </c>
      <c r="AB18" s="77">
        <f t="shared" si="7"/>
        <v>0</v>
      </c>
      <c r="AC18" s="77">
        <f t="shared" si="8"/>
        <v>0</v>
      </c>
      <c r="AD18" s="77">
        <f t="shared" si="9"/>
        <v>0</v>
      </c>
      <c r="AE18" s="77">
        <f t="shared" si="10"/>
        <v>0</v>
      </c>
      <c r="AF18" s="77">
        <f t="shared" si="11"/>
        <v>0</v>
      </c>
      <c r="AG18" s="77">
        <f t="shared" si="12"/>
        <v>0</v>
      </c>
      <c r="AH18" s="78">
        <f>VLOOKUP(E18,'Raw TRI Data'!$C$2:$P$124,14,FALSE)</f>
        <v>110000572675</v>
      </c>
    </row>
    <row r="19" spans="1:34" x14ac:dyDescent="0.35">
      <c r="A19" s="75" t="str">
        <f>VLOOKUP(E19, 'Raw TRI Data'!C:L, 2, FALSE)</f>
        <v>OCCIDENTAL CHEMICAL CORP</v>
      </c>
      <c r="B19" s="76" t="str">
        <f>VLOOKUP(E19, 'Raw TRI Data'!C:L, 4, FALSE)</f>
        <v>GREGORY</v>
      </c>
      <c r="C19" s="76" t="str">
        <f>VLOOKUP(E19, 'Raw TRI Data'!C:L,6, FALSE)</f>
        <v>TX</v>
      </c>
      <c r="D19" s="76">
        <f>VLOOKUP(E19, 'Raw TRI Data'!C:L, 7, FALSE)</f>
        <v>78359</v>
      </c>
      <c r="E19" s="76" t="s">
        <v>102</v>
      </c>
      <c r="F19" s="76">
        <f>VLOOKUP(E19, 'Raw TRI Data'!C:L, 9, FALSE)</f>
        <v>325199</v>
      </c>
      <c r="G19" s="76" t="str">
        <f>VLOOKUP(E19, 'Raw TRI Data'!C:L, 10, FALSE)</f>
        <v>All Other Basic Organic Chemical Manufacturing</v>
      </c>
      <c r="H19" s="76">
        <f>IFERROR(VLOOKUP(E19, 'TRI Data in Utility Worksheet'!$L$3:$N$177, 3, FALSE), "No Fugitive Air Release")</f>
        <v>11.793401620000001</v>
      </c>
      <c r="I19" s="76">
        <f>IFERROR(VLOOKUP(E19, 'TRI Data in Utility Worksheet'!$L$3:$O$177, 4, FALSE), "No Stack Air Release")</f>
        <v>14.06136347</v>
      </c>
      <c r="J19" s="76">
        <f>IFERROR(VLOOKUP(E19, 'TRI Data in Utility Worksheet'!$L$3:$P$177, 5, FALSE), "No Air Release")</f>
        <v>25.854765090000001</v>
      </c>
      <c r="K19" s="76">
        <f>IFERROR(VLOOKUP(E19, 'TRI Data in Utility Worksheet'!$AJ$3:$AL$177, 3, FALSE), "No Fugitive Air Release")</f>
        <v>12.700586360000001</v>
      </c>
      <c r="L19" s="76">
        <f>VLOOKUP(E19, 'TRI Data in Utility Worksheet'!$AB$3:$AI$177, 8, FALSE)</f>
        <v>2022</v>
      </c>
      <c r="M19" s="76">
        <f>IFERROR(VLOOKUP(E19, 'TRI Data in Utility Worksheet'!$AZ$3:$BC$177, 4, FALSE), "No Stack Air Release")</f>
        <v>16.782917690000001</v>
      </c>
      <c r="N19" s="76">
        <f>VLOOKUP(E19, 'TRI Data in Utility Worksheet'!$AR$3:$AY$177, 8, FALSE)</f>
        <v>2019</v>
      </c>
      <c r="O19" s="76">
        <f>IFERROR(VLOOKUP(E19, 'TRI Data in Utility Worksheet'!$T$3:$X$177, 5, FALSE), "No Air Release")</f>
        <v>28.12272694</v>
      </c>
      <c r="P19" s="76">
        <f>VLOOKUP(E19, 'TRI Data in Utility Worksheet'!$L$3:$S$177, 8, FALSE)</f>
        <v>2019</v>
      </c>
      <c r="Q19" s="76">
        <f>IFERROR(VLOOKUP(E19, 'TRI Data in Utility Worksheet'!$AR$3:$AT$177, 3, FALSE), "No Fugitive Air Release")</f>
        <v>11.33980925</v>
      </c>
      <c r="R19" s="76">
        <f>VLOOKUP(E19, 'TRI Data in Utility Worksheet'!$AJ$3:$AQ$177, 8, FALSE)</f>
        <v>2019</v>
      </c>
      <c r="S19" s="76">
        <f>IFERROR(VLOOKUP(E19, 'TRI Data in Utility Worksheet'!$BH$3:$BK$177, 4, FALSE), "No Stack Air Release")</f>
        <v>15.422140580000001</v>
      </c>
      <c r="T19" s="76">
        <f>VLOOKUP(E19, 'TRI Data in Utility Worksheet'!$AZ$3:$BG$177, 8, FALSE)</f>
        <v>2021</v>
      </c>
      <c r="U19" s="76">
        <f>IFERROR(VLOOKUP(E19, 'TRI Data in Utility Worksheet'!$AB$3:$AF$177, 5, FALSE), "No Air Release")</f>
        <v>25.854765090000001</v>
      </c>
      <c r="V19" s="76">
        <f>VLOOKUP(E19, 'TRI Data in Utility Worksheet'!$T$3:$AA$177, 8, FALSE)</f>
        <v>2023</v>
      </c>
      <c r="W19" s="76"/>
      <c r="X19" s="76">
        <f xml:space="preserve"> INDEX('COU &amp; OES Information'!$C:$C, MATCH($A$9, 'COU &amp; OES Information'!$A:$A, 0))</f>
        <v>350</v>
      </c>
      <c r="Y19" s="77">
        <f t="shared" si="4"/>
        <v>3.36954332E-2</v>
      </c>
      <c r="Z19" s="77">
        <f t="shared" si="5"/>
        <v>4.0175324200000001E-2</v>
      </c>
      <c r="AA19" s="77">
        <f t="shared" si="6"/>
        <v>7.3870757400000001E-2</v>
      </c>
      <c r="AB19" s="77">
        <f t="shared" si="7"/>
        <v>3.6287389600000004E-2</v>
      </c>
      <c r="AC19" s="77">
        <f t="shared" si="8"/>
        <v>4.7951193400000001E-2</v>
      </c>
      <c r="AD19" s="77">
        <f t="shared" si="9"/>
        <v>8.0350648400000002E-2</v>
      </c>
      <c r="AE19" s="77">
        <f t="shared" si="10"/>
        <v>3.2399455000000001E-2</v>
      </c>
      <c r="AF19" s="77">
        <f t="shared" si="11"/>
        <v>4.4063258800000005E-2</v>
      </c>
      <c r="AG19" s="77">
        <f t="shared" si="12"/>
        <v>7.3870757400000001E-2</v>
      </c>
      <c r="AH19" s="78">
        <f>VLOOKUP(E19,'Raw TRI Data'!$C$2:$P$124,14,FALSE)</f>
        <v>110000599807</v>
      </c>
    </row>
    <row r="21" spans="1:34" x14ac:dyDescent="0.35">
      <c r="A21" s="41" t="s">
        <v>58</v>
      </c>
    </row>
    <row r="22" spans="1:34" ht="15" thickBot="1" x14ac:dyDescent="0.4">
      <c r="A22" s="41" t="s">
        <v>32</v>
      </c>
    </row>
    <row r="23" spans="1:34" ht="59.65" customHeight="1" thickBot="1" x14ac:dyDescent="0.4">
      <c r="A23" s="69" t="s">
        <v>59</v>
      </c>
      <c r="B23" s="70" t="s">
        <v>60</v>
      </c>
      <c r="C23" s="70" t="s">
        <v>61</v>
      </c>
      <c r="D23" s="70" t="s">
        <v>62</v>
      </c>
      <c r="E23" s="71" t="s">
        <v>63</v>
      </c>
      <c r="F23" s="70" t="s">
        <v>64</v>
      </c>
      <c r="G23" s="70" t="s">
        <v>65</v>
      </c>
      <c r="H23" s="72" t="s">
        <v>66</v>
      </c>
      <c r="I23" s="72" t="s">
        <v>67</v>
      </c>
      <c r="J23" s="72" t="s">
        <v>68</v>
      </c>
      <c r="K23" s="72" t="s">
        <v>69</v>
      </c>
      <c r="L23" s="72" t="s">
        <v>70</v>
      </c>
      <c r="M23" s="72" t="s">
        <v>71</v>
      </c>
      <c r="N23" s="72" t="s">
        <v>72</v>
      </c>
      <c r="O23" s="72" t="s">
        <v>73</v>
      </c>
      <c r="P23" s="72" t="s">
        <v>74</v>
      </c>
      <c r="Q23" s="72" t="s">
        <v>75</v>
      </c>
      <c r="R23" s="72" t="s">
        <v>76</v>
      </c>
      <c r="S23" s="72" t="s">
        <v>77</v>
      </c>
      <c r="T23" s="72" t="s">
        <v>78</v>
      </c>
      <c r="U23" s="72" t="s">
        <v>79</v>
      </c>
      <c r="V23" s="72" t="s">
        <v>80</v>
      </c>
      <c r="W23" s="72"/>
      <c r="X23" s="73" t="s">
        <v>82</v>
      </c>
      <c r="Y23" s="72" t="s">
        <v>83</v>
      </c>
      <c r="Z23" s="72" t="s">
        <v>84</v>
      </c>
      <c r="AA23" s="72" t="s">
        <v>85</v>
      </c>
      <c r="AB23" s="72" t="s">
        <v>86</v>
      </c>
      <c r="AC23" s="72" t="s">
        <v>87</v>
      </c>
      <c r="AD23" s="72" t="s">
        <v>88</v>
      </c>
      <c r="AE23" s="72" t="s">
        <v>89</v>
      </c>
      <c r="AF23" s="72" t="s">
        <v>90</v>
      </c>
      <c r="AG23" s="72" t="s">
        <v>91</v>
      </c>
      <c r="AH23" s="74" t="s">
        <v>92</v>
      </c>
    </row>
    <row r="24" spans="1:34" ht="15" thickBot="1" x14ac:dyDescent="0.4">
      <c r="A24" s="75" t="str">
        <f>VLOOKUP(E24, 'Raw TRI Data'!C:L, 2, FALSE)</f>
        <v>CHEMICAL COMPOUNDING CO</v>
      </c>
      <c r="B24" s="76" t="str">
        <f>VLOOKUP(E24, 'Raw TRI Data'!C:L, 4, FALSE)</f>
        <v>OAKLAND</v>
      </c>
      <c r="C24" s="76" t="str">
        <f>VLOOKUP(E24, 'Raw TRI Data'!C:L,6, FALSE)</f>
        <v>CA</v>
      </c>
      <c r="D24" s="76">
        <f>VLOOKUP(E24, 'Raw TRI Data'!C:L, 7, FALSE)</f>
        <v>94621</v>
      </c>
      <c r="E24" s="76" t="s">
        <v>103</v>
      </c>
      <c r="F24" s="76">
        <f>VLOOKUP(E24, 'Raw TRI Data'!C:L, 9, FALSE)</f>
        <v>325611</v>
      </c>
      <c r="G24" s="76" t="str">
        <f>VLOOKUP(E24, 'Raw TRI Data'!C:L, 10, FALSE)</f>
        <v>Soap and Other Detergent Manufacturing</v>
      </c>
      <c r="H24" s="76">
        <f>IFERROR(VLOOKUP(E24, 'TRI Data in Utility Worksheet'!$L$3:$N$177, 3, FALSE), "No Fugitive Air Release")</f>
        <v>21.772433760000002</v>
      </c>
      <c r="I24" s="76">
        <f>IFERROR(VLOOKUP(E24, 'TRI Data in Utility Worksheet'!$L$3:$O$177, 4, FALSE), "No Stack Air Release")</f>
        <v>0</v>
      </c>
      <c r="J24" s="76">
        <f>IFERROR(VLOOKUP(E24, 'TRI Data in Utility Worksheet'!$L$3:$P$177, 5, FALSE), "No Air Release")</f>
        <v>21.772433760000002</v>
      </c>
      <c r="K24" s="76">
        <f>IFERROR(VLOOKUP(E24, 'TRI Data in Utility Worksheet'!$AJ$3:$AL$177, 3, FALSE), "No Fugitive Air Release")</f>
        <v>61.23496995</v>
      </c>
      <c r="L24" s="76">
        <f>VLOOKUP(E24, 'TRI Data in Utility Worksheet'!$AB$3:$AI$177, 8, FALSE)</f>
        <v>2019</v>
      </c>
      <c r="M24" s="76">
        <f>IFERROR(VLOOKUP(E24, 'TRI Data in Utility Worksheet'!$AZ$3:$BC$177, 4, FALSE), "No Stack Air Release")</f>
        <v>0</v>
      </c>
      <c r="N24" s="76">
        <f>VLOOKUP(E24, 'TRI Data in Utility Worksheet'!$AR$3:$AY$177, 8, FALSE)</f>
        <v>2019</v>
      </c>
      <c r="O24" s="76">
        <f>IFERROR(VLOOKUP(E24, 'TRI Data in Utility Worksheet'!$T$3:$X$177, 5, FALSE), "No Air Release")</f>
        <v>61.23496995</v>
      </c>
      <c r="P24" s="76">
        <f>VLOOKUP(E24, 'TRI Data in Utility Worksheet'!$L$3:$S$177, 8, FALSE)</f>
        <v>2019</v>
      </c>
      <c r="Q24" s="76">
        <f>IFERROR(VLOOKUP(E24, 'TRI Data in Utility Worksheet'!$AR$3:$AT$177, 3, FALSE), "No Fugitive Air Release")</f>
        <v>43.091275150000001</v>
      </c>
      <c r="R24" s="76">
        <f>VLOOKUP(E24, 'TRI Data in Utility Worksheet'!$AJ$3:$AQ$177, 8, FALSE)</f>
        <v>2020</v>
      </c>
      <c r="S24" s="76">
        <f>IFERROR(VLOOKUP(E24, 'TRI Data in Utility Worksheet'!$BH$3:$BK$177, 4, FALSE), "No Stack Air Release")</f>
        <v>0</v>
      </c>
      <c r="T24" s="76">
        <f>VLOOKUP(E24, 'TRI Data in Utility Worksheet'!$AZ$3:$BG$177, 8, FALSE)</f>
        <v>2019</v>
      </c>
      <c r="U24" s="76">
        <f>IFERROR(VLOOKUP(E24, 'TRI Data in Utility Worksheet'!$AB$3:$AF$177, 5, FALSE), "No Air Release")</f>
        <v>43.091275150000001</v>
      </c>
      <c r="V24" s="76">
        <f>VLOOKUP(E24, 'TRI Data in Utility Worksheet'!$T$3:$AA$177, 8, FALSE)</f>
        <v>2020</v>
      </c>
      <c r="W24" s="76"/>
      <c r="X24" s="76">
        <f xml:space="preserve"> INDEX('COU &amp; OES Information'!$C:$C, MATCH($A$22, 'COU &amp; OES Information'!$A:$A, 0))</f>
        <v>250</v>
      </c>
      <c r="Y24" s="77">
        <f t="shared" ref="Y24" si="13">H24/$X24</f>
        <v>8.7089735040000005E-2</v>
      </c>
      <c r="Z24" s="77">
        <f t="shared" ref="Z24" si="14">I24/$X24</f>
        <v>0</v>
      </c>
      <c r="AA24" s="77">
        <f t="shared" ref="AA24" si="15">J24/$X24</f>
        <v>8.7089735040000005E-2</v>
      </c>
      <c r="AB24" s="77">
        <f t="shared" ref="AB24" si="16">K24/$X24</f>
        <v>0.24493987980000001</v>
      </c>
      <c r="AC24" s="77">
        <f t="shared" ref="AC24" si="17">M24/$X24</f>
        <v>0</v>
      </c>
      <c r="AD24" s="77">
        <f t="shared" ref="AD24" si="18">O24/$X24</f>
        <v>0.24493987980000001</v>
      </c>
      <c r="AE24" s="77">
        <f t="shared" ref="AE24" si="19">Q24/$X24</f>
        <v>0.17236510060000002</v>
      </c>
      <c r="AF24" s="77">
        <f t="shared" ref="AF24" si="20">S24/$X24</f>
        <v>0</v>
      </c>
      <c r="AG24" s="77">
        <f t="shared" ref="AG24" si="21">U24/$X24</f>
        <v>0.17236510060000002</v>
      </c>
      <c r="AH24" s="78">
        <f>VLOOKUP(E24,'Raw TRI Data'!$C$2:$P$124,14,FALSE)</f>
        <v>110010488150</v>
      </c>
    </row>
    <row r="25" spans="1:34" ht="15" thickBot="1" x14ac:dyDescent="0.4">
      <c r="A25" s="75" t="str">
        <f>VLOOKUP(E25, 'Raw TRI Data'!C:L, 2, FALSE)</f>
        <v>VERSUM MATERIALS US LLC</v>
      </c>
      <c r="B25" s="76" t="str">
        <f>VLOOKUP(E25, 'Raw TRI Data'!C:L, 4, FALSE)</f>
        <v>CARLSBAD</v>
      </c>
      <c r="C25" s="76" t="str">
        <f>VLOOKUP(E25, 'Raw TRI Data'!C:L,6, FALSE)</f>
        <v>CA</v>
      </c>
      <c r="D25" s="76">
        <f>VLOOKUP(E25, 'Raw TRI Data'!C:L, 7, FALSE)</f>
        <v>92011</v>
      </c>
      <c r="E25" s="76" t="s">
        <v>104</v>
      </c>
      <c r="F25" s="76">
        <f>VLOOKUP(E25, 'Raw TRI Data'!C:L, 9, FALSE)</f>
        <v>325998</v>
      </c>
      <c r="G25" s="76" t="str">
        <f>VLOOKUP(E25, 'Raw TRI Data'!C:L, 10, FALSE)</f>
        <v>All Other Miscellaneous Chemical Product and Preparation Manufacturing</v>
      </c>
      <c r="H25" s="76">
        <f>IFERROR(VLOOKUP(E25, 'TRI Data in Utility Worksheet'!$L$3:$N$177, 3, FALSE), "No Fugitive Air Release")</f>
        <v>2.2679618500000003</v>
      </c>
      <c r="I25" s="76">
        <f>IFERROR(VLOOKUP(E25, 'TRI Data in Utility Worksheet'!$L$3:$O$177, 4, FALSE), "No Stack Air Release")</f>
        <v>3.1751465900000002</v>
      </c>
      <c r="J25" s="76">
        <f>IFERROR(VLOOKUP(E25, 'TRI Data in Utility Worksheet'!$L$3:$P$177, 5, FALSE), "No Air Release")</f>
        <v>5.4431084400000005</v>
      </c>
      <c r="K25" s="76">
        <f>IFERROR(VLOOKUP(E25, 'TRI Data in Utility Worksheet'!$AJ$3:$AL$177, 3, FALSE), "No Fugitive Air Release")</f>
        <v>2.2679618500000003</v>
      </c>
      <c r="L25" s="76">
        <f>VLOOKUP(E25, 'TRI Data in Utility Worksheet'!$AB$3:$AI$177, 8, FALSE)</f>
        <v>2019</v>
      </c>
      <c r="M25" s="76">
        <f>IFERROR(VLOOKUP(E25, 'TRI Data in Utility Worksheet'!$AZ$3:$BC$177, 4, FALSE), "No Stack Air Release")</f>
        <v>4.5359237000000006</v>
      </c>
      <c r="N25" s="76">
        <f>VLOOKUP(E25, 'TRI Data in Utility Worksheet'!$AR$3:$AY$177, 8, FALSE)</f>
        <v>2019</v>
      </c>
      <c r="O25" s="76">
        <f>IFERROR(VLOOKUP(E25, 'TRI Data in Utility Worksheet'!$T$3:$X$177, 5, FALSE), "No Air Release")</f>
        <v>6.8038855500000004</v>
      </c>
      <c r="P25" s="76">
        <f>VLOOKUP(E25, 'TRI Data in Utility Worksheet'!$L$3:$S$177, 8, FALSE)</f>
        <v>2019</v>
      </c>
      <c r="Q25" s="76">
        <f>IFERROR(VLOOKUP(E25, 'TRI Data in Utility Worksheet'!$AR$3:$AT$177, 3, FALSE), "No Fugitive Air Release")</f>
        <v>2.2679618500000003</v>
      </c>
      <c r="R25" s="76">
        <f>VLOOKUP(E25, 'TRI Data in Utility Worksheet'!$AJ$3:$AQ$177, 8, FALSE)</f>
        <v>2019</v>
      </c>
      <c r="S25" s="76">
        <f>IFERROR(VLOOKUP(E25, 'TRI Data in Utility Worksheet'!$BH$3:$BK$177, 4, FALSE), "No Stack Air Release")</f>
        <v>4.5359237000000006</v>
      </c>
      <c r="T25" s="76">
        <f>VLOOKUP(E25, 'TRI Data in Utility Worksheet'!$AZ$3:$BG$177, 8, FALSE)</f>
        <v>2019</v>
      </c>
      <c r="U25" s="76">
        <f>IFERROR(VLOOKUP(E25, 'TRI Data in Utility Worksheet'!$AB$3:$AF$177, 5, FALSE), "No Air Release")</f>
        <v>6.8038855500000004</v>
      </c>
      <c r="V25" s="76">
        <f>VLOOKUP(E25, 'TRI Data in Utility Worksheet'!$T$3:$AA$177, 8, FALSE)</f>
        <v>2019</v>
      </c>
      <c r="W25" s="76"/>
      <c r="X25" s="76">
        <f xml:space="preserve"> INDEX('COU &amp; OES Information'!$C:$C, MATCH($A$22, 'COU &amp; OES Information'!$A:$A, 0))</f>
        <v>250</v>
      </c>
      <c r="Y25" s="77">
        <f t="shared" ref="Y25:Y30" si="22">H25/$X25</f>
        <v>9.0718474000000011E-3</v>
      </c>
      <c r="Z25" s="77">
        <f t="shared" ref="Z25:Z30" si="23">I25/$X25</f>
        <v>1.270058636E-2</v>
      </c>
      <c r="AA25" s="77">
        <f t="shared" ref="AA25:AA30" si="24">J25/$X25</f>
        <v>2.1772433760000001E-2</v>
      </c>
      <c r="AB25" s="77">
        <f t="shared" ref="AB25:AB30" si="25">K25/$X25</f>
        <v>9.0718474000000011E-3</v>
      </c>
      <c r="AC25" s="77">
        <f t="shared" ref="AC25:AC30" si="26">M25/$X25</f>
        <v>1.8143694800000002E-2</v>
      </c>
      <c r="AD25" s="77">
        <f t="shared" ref="AD25:AD30" si="27">O25/$X25</f>
        <v>2.7215542200000001E-2</v>
      </c>
      <c r="AE25" s="77">
        <f t="shared" ref="AE25:AE30" si="28">Q25/$X25</f>
        <v>9.0718474000000011E-3</v>
      </c>
      <c r="AF25" s="77">
        <f t="shared" ref="AF25:AF30" si="29">S25/$X25</f>
        <v>1.8143694800000002E-2</v>
      </c>
      <c r="AG25" s="77">
        <f t="shared" ref="AG25:AG30" si="30">U25/$X25</f>
        <v>2.7215542200000001E-2</v>
      </c>
      <c r="AH25" s="78">
        <f>VLOOKUP(E25,'Raw TRI Data'!$C$2:$P$124,14,FALSE)</f>
        <v>110000478509</v>
      </c>
    </row>
    <row r="26" spans="1:34" ht="15" thickBot="1" x14ac:dyDescent="0.4">
      <c r="A26" s="75" t="str">
        <f>VLOOKUP(E26, 'Raw TRI Data'!C:L, 2, FALSE)</f>
        <v>3M CHEMICAL OPERATIONS' CORDOVA FACILITY</v>
      </c>
      <c r="B26" s="76" t="str">
        <f>VLOOKUP(E26, 'Raw TRI Data'!C:L, 4, FALSE)</f>
        <v>CORDOVA</v>
      </c>
      <c r="C26" s="76" t="str">
        <f>VLOOKUP(E26, 'Raw TRI Data'!C:L,6, FALSE)</f>
        <v>IL</v>
      </c>
      <c r="D26" s="76">
        <f>VLOOKUP(E26, 'Raw TRI Data'!C:L, 7, FALSE)</f>
        <v>61242</v>
      </c>
      <c r="E26" s="76" t="s">
        <v>105</v>
      </c>
      <c r="F26" s="76">
        <f>VLOOKUP(E26, 'Raw TRI Data'!C:L, 9, FALSE)</f>
        <v>325998</v>
      </c>
      <c r="G26" s="76" t="str">
        <f>VLOOKUP(E26, 'Raw TRI Data'!C:L, 10, FALSE)</f>
        <v>All Other Miscellaneous Chemical Product and Preparation Manufacturing</v>
      </c>
      <c r="H26" s="76">
        <f>IFERROR(VLOOKUP(E26, 'TRI Data in Utility Worksheet'!$L$3:$N$177, 3, FALSE), "No Fugitive Air Release")</f>
        <v>0</v>
      </c>
      <c r="I26" s="76">
        <f>IFERROR(VLOOKUP(E26, 'TRI Data in Utility Worksheet'!$L$3:$O$177, 4, FALSE), "No Stack Air Release")</f>
        <v>1260.9867886000002</v>
      </c>
      <c r="J26" s="76">
        <f>IFERROR(VLOOKUP(E26, 'TRI Data in Utility Worksheet'!$L$3:$P$177, 5, FALSE), "No Air Release")</f>
        <v>1260.9867886000002</v>
      </c>
      <c r="K26" s="76">
        <f>IFERROR(VLOOKUP(E26, 'TRI Data in Utility Worksheet'!$AJ$3:$AL$177, 3, FALSE), "No Fugitive Air Release")</f>
        <v>0</v>
      </c>
      <c r="L26" s="76">
        <f>VLOOKUP(E26, 'TRI Data in Utility Worksheet'!$AB$3:$AI$177, 8, FALSE)</f>
        <v>2019</v>
      </c>
      <c r="M26" s="76">
        <f>IFERROR(VLOOKUP(E26, 'TRI Data in Utility Worksheet'!$AZ$3:$BC$177, 4, FALSE), "No Stack Air Release")</f>
        <v>1456.0315077</v>
      </c>
      <c r="N26" s="76">
        <f>VLOOKUP(E26, 'TRI Data in Utility Worksheet'!$AR$3:$AY$177, 8, FALSE)</f>
        <v>2020</v>
      </c>
      <c r="O26" s="76">
        <f>IFERROR(VLOOKUP(E26, 'TRI Data in Utility Worksheet'!$T$3:$X$177, 5, FALSE), "No Air Release")</f>
        <v>1456.0315077</v>
      </c>
      <c r="P26" s="76">
        <f>VLOOKUP(E26, 'TRI Data in Utility Worksheet'!$L$3:$S$177, 8, FALSE)</f>
        <v>2020</v>
      </c>
      <c r="Q26" s="76">
        <f>IFERROR(VLOOKUP(E26, 'TRI Data in Utility Worksheet'!$AR$3:$AT$177, 3, FALSE), "No Fugitive Air Release")</f>
        <v>0</v>
      </c>
      <c r="R26" s="76">
        <f>VLOOKUP(E26, 'TRI Data in Utility Worksheet'!$AJ$3:$AQ$177, 8, FALSE)</f>
        <v>2019</v>
      </c>
      <c r="S26" s="76">
        <f>IFERROR(VLOOKUP(E26, 'TRI Data in Utility Worksheet'!$BH$3:$BK$177, 4, FALSE), "No Stack Air Release")</f>
        <v>1260.9867886000002</v>
      </c>
      <c r="T26" s="76">
        <f>VLOOKUP(E26, 'TRI Data in Utility Worksheet'!$AZ$3:$BG$177, 8, FALSE)</f>
        <v>2023</v>
      </c>
      <c r="U26" s="76">
        <f>IFERROR(VLOOKUP(E26, 'TRI Data in Utility Worksheet'!$AB$3:$AF$177, 5, FALSE), "No Air Release")</f>
        <v>1260.9867886000002</v>
      </c>
      <c r="V26" s="76">
        <f>VLOOKUP(E26, 'TRI Data in Utility Worksheet'!$T$3:$AA$177, 8, FALSE)</f>
        <v>2023</v>
      </c>
      <c r="W26" s="76"/>
      <c r="X26" s="76">
        <f xml:space="preserve"> INDEX('COU &amp; OES Information'!$C:$C, MATCH($A$22, 'COU &amp; OES Information'!$A:$A, 0))</f>
        <v>250</v>
      </c>
      <c r="Y26" s="77">
        <f t="shared" si="22"/>
        <v>0</v>
      </c>
      <c r="Z26" s="77">
        <f t="shared" si="23"/>
        <v>5.0439471544000005</v>
      </c>
      <c r="AA26" s="77">
        <f t="shared" si="24"/>
        <v>5.0439471544000005</v>
      </c>
      <c r="AB26" s="77">
        <f t="shared" si="25"/>
        <v>0</v>
      </c>
      <c r="AC26" s="77">
        <f t="shared" si="26"/>
        <v>5.8241260308000005</v>
      </c>
      <c r="AD26" s="77">
        <f t="shared" si="27"/>
        <v>5.8241260308000005</v>
      </c>
      <c r="AE26" s="77">
        <f t="shared" si="28"/>
        <v>0</v>
      </c>
      <c r="AF26" s="77">
        <f t="shared" si="29"/>
        <v>5.0439471544000005</v>
      </c>
      <c r="AG26" s="77">
        <f t="shared" si="30"/>
        <v>5.0439471544000005</v>
      </c>
      <c r="AH26" s="78">
        <f>VLOOKUP(E26,'Raw TRI Data'!$C$2:$P$124,14,FALSE)</f>
        <v>110013886875</v>
      </c>
    </row>
    <row r="27" spans="1:34" ht="15" thickBot="1" x14ac:dyDescent="0.4">
      <c r="A27" s="75" t="str">
        <f>VLOOKUP(E27, 'Raw TRI Data'!C:L, 2, FALSE)</f>
        <v>MICROCARE LLC</v>
      </c>
      <c r="B27" s="76" t="str">
        <f>VLOOKUP(E27, 'Raw TRI Data'!C:L, 4, FALSE)</f>
        <v>NEW BRITAIN</v>
      </c>
      <c r="C27" s="76" t="str">
        <f>VLOOKUP(E27, 'Raw TRI Data'!C:L,6, FALSE)</f>
        <v>CT</v>
      </c>
      <c r="D27" s="76" t="str">
        <f>VLOOKUP(E27, 'Raw TRI Data'!C:L, 7, FALSE)</f>
        <v>06051</v>
      </c>
      <c r="E27" s="76" t="s">
        <v>106</v>
      </c>
      <c r="F27" s="76">
        <f>VLOOKUP(E27, 'Raw TRI Data'!C:L, 9, FALSE)</f>
        <v>424690</v>
      </c>
      <c r="G27" s="76" t="str">
        <f>VLOOKUP(E27, 'Raw TRI Data'!C:L, 10, FALSE)</f>
        <v>Other Chemical and Allied Products Merchant Wholesalers</v>
      </c>
      <c r="H27" s="76">
        <f>IFERROR(VLOOKUP(E27, 'TRI Data in Utility Worksheet'!$L$3:$N$177, 3, FALSE), "No Fugitive Air Release")</f>
        <v>466.74654873000003</v>
      </c>
      <c r="I27" s="76">
        <f>IFERROR(VLOOKUP(E27, 'TRI Data in Utility Worksheet'!$L$3:$O$177, 4, FALSE), "No Stack Air Release")</f>
        <v>276.23775333000003</v>
      </c>
      <c r="J27" s="76">
        <f>IFERROR(VLOOKUP(E27, 'TRI Data in Utility Worksheet'!$L$3:$P$177, 5, FALSE), "No Air Release")</f>
        <v>742.98430206000012</v>
      </c>
      <c r="K27" s="76">
        <f>IFERROR(VLOOKUP(E27, 'TRI Data in Utility Worksheet'!$AJ$3:$AL$177, 3, FALSE), "No Fugitive Air Release")</f>
        <v>669.95593049000001</v>
      </c>
      <c r="L27" s="76">
        <f>VLOOKUP(E27, 'TRI Data in Utility Worksheet'!$AB$3:$AI$177, 8, FALSE)</f>
        <v>2019</v>
      </c>
      <c r="M27" s="76">
        <f>IFERROR(VLOOKUP(E27, 'TRI Data in Utility Worksheet'!$AZ$3:$BC$177, 4, FALSE), "No Stack Air Release")</f>
        <v>547.9259751889</v>
      </c>
      <c r="N27" s="76">
        <f>VLOOKUP(E27, 'TRI Data in Utility Worksheet'!$AR$3:$AY$177, 8, FALSE)</f>
        <v>2021</v>
      </c>
      <c r="O27" s="76">
        <f>IFERROR(VLOOKUP(E27, 'TRI Data in Utility Worksheet'!$T$3:$X$177, 5, FALSE), "No Air Release")</f>
        <v>751.28504243099997</v>
      </c>
      <c r="P27" s="76">
        <f>VLOOKUP(E27, 'TRI Data in Utility Worksheet'!$L$3:$S$177, 8, FALSE)</f>
        <v>2021</v>
      </c>
      <c r="Q27" s="76">
        <f>IFERROR(VLOOKUP(E27, 'TRI Data in Utility Worksheet'!$AR$3:$AT$177, 3, FALSE), "No Fugitive Air Release")</f>
        <v>463.19038454920002</v>
      </c>
      <c r="R27" s="76">
        <f>VLOOKUP(E27, 'TRI Data in Utility Worksheet'!$AJ$3:$AQ$177, 8, FALSE)</f>
        <v>2022</v>
      </c>
      <c r="S27" s="76">
        <f>IFERROR(VLOOKUP(E27, 'TRI Data in Utility Worksheet'!$BH$3:$BK$177, 4, FALSE), "No Stack Air Release")</f>
        <v>276.23775333000003</v>
      </c>
      <c r="T27" s="76">
        <f>VLOOKUP(E27, 'TRI Data in Utility Worksheet'!$AZ$3:$BG$177, 8, FALSE)</f>
        <v>2023</v>
      </c>
      <c r="U27" s="76">
        <f>IFERROR(VLOOKUP(E27, 'TRI Data in Utility Worksheet'!$AB$3:$AF$177, 5, FALSE), "No Air Release")</f>
        <v>737.35068482459997</v>
      </c>
      <c r="V27" s="76">
        <f>VLOOKUP(E27, 'TRI Data in Utility Worksheet'!$T$3:$AA$177, 8, FALSE)</f>
        <v>2022</v>
      </c>
      <c r="W27" s="76"/>
      <c r="X27" s="76">
        <f xml:space="preserve"> INDEX('COU &amp; OES Information'!$C:$C, MATCH($A$22, 'COU &amp; OES Information'!$A:$A, 0))</f>
        <v>250</v>
      </c>
      <c r="Y27" s="77">
        <f t="shared" si="22"/>
        <v>1.8669861949200002</v>
      </c>
      <c r="Z27" s="77">
        <f t="shared" si="23"/>
        <v>1.1049510133200002</v>
      </c>
      <c r="AA27" s="77">
        <f t="shared" si="24"/>
        <v>2.9719372082400004</v>
      </c>
      <c r="AB27" s="77">
        <f t="shared" si="25"/>
        <v>2.6798237219600001</v>
      </c>
      <c r="AC27" s="77">
        <f t="shared" si="26"/>
        <v>2.1917039007555998</v>
      </c>
      <c r="AD27" s="77">
        <f t="shared" si="27"/>
        <v>3.0051401697239997</v>
      </c>
      <c r="AE27" s="77">
        <f t="shared" si="28"/>
        <v>1.8527615381968001</v>
      </c>
      <c r="AF27" s="77">
        <f t="shared" si="29"/>
        <v>1.1049510133200002</v>
      </c>
      <c r="AG27" s="77">
        <f t="shared" si="30"/>
        <v>2.9494027392983999</v>
      </c>
      <c r="AH27" s="78">
        <f>VLOOKUP(E27,'Raw TRI Data'!$C$2:$P$124,14,FALSE)</f>
        <v>110033160022</v>
      </c>
    </row>
    <row r="28" spans="1:34" ht="15" thickBot="1" x14ac:dyDescent="0.4">
      <c r="A28" s="75" t="str">
        <f>VLOOKUP(E28, 'Raw TRI Data'!C:L, 2, FALSE)</f>
        <v>BARNHARDT MANUFACTURING CO NCFI POLYURETHANES DIV</v>
      </c>
      <c r="B28" s="76" t="str">
        <f>VLOOKUP(E28, 'Raw TRI Data'!C:L, 4, FALSE)</f>
        <v>MOUNT AIRY</v>
      </c>
      <c r="C28" s="76" t="str">
        <f>VLOOKUP(E28, 'Raw TRI Data'!C:L,6, FALSE)</f>
        <v>NC</v>
      </c>
      <c r="D28" s="76">
        <f>VLOOKUP(E28, 'Raw TRI Data'!C:L, 7, FALSE)</f>
        <v>27030</v>
      </c>
      <c r="E28" s="76" t="s">
        <v>107</v>
      </c>
      <c r="F28" s="76">
        <f>VLOOKUP(E28, 'Raw TRI Data'!C:L, 9, FALSE)</f>
        <v>326150</v>
      </c>
      <c r="G28" s="76" t="str">
        <f>VLOOKUP(E28, 'Raw TRI Data'!C:L, 10, FALSE)</f>
        <v>Urethane and Other Foam Product (except Polystyrene) Manufacturing</v>
      </c>
      <c r="H28" s="76">
        <f>IFERROR(VLOOKUP(E28, 'TRI Data in Utility Worksheet'!$L$3:$N$177, 3, FALSE), "No Fugitive Air Release")</f>
        <v>636.84368748000009</v>
      </c>
      <c r="I28" s="76">
        <f>IFERROR(VLOOKUP(E28, 'TRI Data in Utility Worksheet'!$L$3:$O$177, 4, FALSE), "No Stack Air Release")</f>
        <v>0</v>
      </c>
      <c r="J28" s="76">
        <f>IFERROR(VLOOKUP(E28, 'TRI Data in Utility Worksheet'!$L$3:$P$177, 5, FALSE), "No Air Release")</f>
        <v>636.84368748000009</v>
      </c>
      <c r="K28" s="76">
        <f>IFERROR(VLOOKUP(E28, 'TRI Data in Utility Worksheet'!$AJ$3:$AL$177, 3, FALSE), "No Fugitive Air Release")</f>
        <v>651.81223568999997</v>
      </c>
      <c r="L28" s="76">
        <f>VLOOKUP(E28, 'TRI Data in Utility Worksheet'!$AB$3:$AI$177, 8, FALSE)</f>
        <v>2020</v>
      </c>
      <c r="M28" s="76">
        <f>IFERROR(VLOOKUP(E28, 'TRI Data in Utility Worksheet'!$AZ$3:$BC$177, 4, FALSE), "No Stack Air Release")</f>
        <v>0</v>
      </c>
      <c r="N28" s="76">
        <f>VLOOKUP(E28, 'TRI Data in Utility Worksheet'!$AR$3:$AY$177, 8, FALSE)</f>
        <v>2019</v>
      </c>
      <c r="O28" s="76">
        <f>IFERROR(VLOOKUP(E28, 'TRI Data in Utility Worksheet'!$T$3:$X$177, 5, FALSE), "No Air Release")</f>
        <v>651.81223568999997</v>
      </c>
      <c r="P28" s="76">
        <f>VLOOKUP(E28, 'TRI Data in Utility Worksheet'!$L$3:$S$177, 8, FALSE)</f>
        <v>2020</v>
      </c>
      <c r="Q28" s="76">
        <f>IFERROR(VLOOKUP(E28, 'TRI Data in Utility Worksheet'!$AR$3:$AT$177, 3, FALSE), "No Fugitive Air Release")</f>
        <v>602.37066736000008</v>
      </c>
      <c r="R28" s="76">
        <f>VLOOKUP(E28, 'TRI Data in Utility Worksheet'!$AJ$3:$AQ$177, 8, FALSE)</f>
        <v>2019</v>
      </c>
      <c r="S28" s="76">
        <f>IFERROR(VLOOKUP(E28, 'TRI Data in Utility Worksheet'!$BH$3:$BK$177, 4, FALSE), "No Stack Air Release")</f>
        <v>0</v>
      </c>
      <c r="T28" s="76">
        <f>VLOOKUP(E28, 'TRI Data in Utility Worksheet'!$AZ$3:$BG$177, 8, FALSE)</f>
        <v>2019</v>
      </c>
      <c r="U28" s="76">
        <f>IFERROR(VLOOKUP(E28, 'TRI Data in Utility Worksheet'!$AB$3:$AF$177, 5, FALSE), "No Air Release")</f>
        <v>602.37066736000008</v>
      </c>
      <c r="V28" s="76">
        <f>VLOOKUP(E28, 'TRI Data in Utility Worksheet'!$T$3:$AA$177, 8, FALSE)</f>
        <v>2019</v>
      </c>
      <c r="W28" s="76"/>
      <c r="X28" s="76">
        <f xml:space="preserve"> INDEX('COU &amp; OES Information'!$C:$C, MATCH($A$22, 'COU &amp; OES Information'!$A:$A, 0))</f>
        <v>250</v>
      </c>
      <c r="Y28" s="77">
        <f t="shared" si="22"/>
        <v>2.5473747499200003</v>
      </c>
      <c r="Z28" s="77">
        <f t="shared" si="23"/>
        <v>0</v>
      </c>
      <c r="AA28" s="77">
        <f t="shared" si="24"/>
        <v>2.5473747499200003</v>
      </c>
      <c r="AB28" s="77">
        <f t="shared" si="25"/>
        <v>2.6072489427600001</v>
      </c>
      <c r="AC28" s="77">
        <f t="shared" si="26"/>
        <v>0</v>
      </c>
      <c r="AD28" s="77">
        <f t="shared" si="27"/>
        <v>2.6072489427600001</v>
      </c>
      <c r="AE28" s="77">
        <f t="shared" si="28"/>
        <v>2.4094826694400004</v>
      </c>
      <c r="AF28" s="77">
        <f t="shared" si="29"/>
        <v>0</v>
      </c>
      <c r="AG28" s="77">
        <f t="shared" si="30"/>
        <v>2.4094826694400004</v>
      </c>
      <c r="AH28" s="78">
        <f>VLOOKUP(E28,'Raw TRI Data'!$C$2:$P$124,14,FALSE)</f>
        <v>110000345172</v>
      </c>
    </row>
    <row r="29" spans="1:34" ht="15" thickBot="1" x14ac:dyDescent="0.4">
      <c r="A29" s="75" t="str">
        <f>VLOOKUP(E29, 'Raw TRI Data'!C:L, 2, FALSE)</f>
        <v>NCFI POLYURETHANES</v>
      </c>
      <c r="B29" s="76" t="str">
        <f>VLOOKUP(E29, 'Raw TRI Data'!C:L, 4, FALSE)</f>
        <v>MISSOURI CITY</v>
      </c>
      <c r="C29" s="76" t="str">
        <f>VLOOKUP(E29, 'Raw TRI Data'!C:L,6, FALSE)</f>
        <v>TX</v>
      </c>
      <c r="D29" s="76">
        <f>VLOOKUP(E29, 'Raw TRI Data'!C:L, 7, FALSE)</f>
        <v>77489</v>
      </c>
      <c r="E29" s="76" t="s">
        <v>108</v>
      </c>
      <c r="F29" s="76">
        <f>VLOOKUP(E29, 'Raw TRI Data'!C:L, 9, FALSE)</f>
        <v>326150</v>
      </c>
      <c r="G29" s="76" t="str">
        <f>VLOOKUP(E29, 'Raw TRI Data'!C:L, 10, FALSE)</f>
        <v>Urethane and Other Foam Product (except Polystyrene) Manufacturing</v>
      </c>
      <c r="H29" s="76">
        <f>IFERROR(VLOOKUP(E29, 'TRI Data in Utility Worksheet'!$L$3:$N$177, 3, FALSE), "No Fugitive Air Release")</f>
        <v>254.91891194000002</v>
      </c>
      <c r="I29" s="76">
        <f>IFERROR(VLOOKUP(E29, 'TRI Data in Utility Worksheet'!$L$3:$O$177, 4, FALSE), "No Stack Air Release")</f>
        <v>2.2679618500000003</v>
      </c>
      <c r="J29" s="76">
        <f>IFERROR(VLOOKUP(E29, 'TRI Data in Utility Worksheet'!$L$3:$P$177, 5, FALSE), "No Air Release")</f>
        <v>257.18687378999999</v>
      </c>
      <c r="K29" s="76">
        <f>IFERROR(VLOOKUP(E29, 'TRI Data in Utility Worksheet'!$AJ$3:$AL$177, 3, FALSE), "No Fugitive Air Release")</f>
        <v>255.82609668000003</v>
      </c>
      <c r="L29" s="76">
        <f>VLOOKUP(E29, 'TRI Data in Utility Worksheet'!$AB$3:$AI$177, 8, FALSE)</f>
        <v>2022</v>
      </c>
      <c r="M29" s="76">
        <f>IFERROR(VLOOKUP(E29, 'TRI Data in Utility Worksheet'!$AZ$3:$BC$177, 4, FALSE), "No Stack Air Release")</f>
        <v>2.2679618500000003</v>
      </c>
      <c r="N29" s="76">
        <f>VLOOKUP(E29, 'TRI Data in Utility Worksheet'!$AR$3:$AY$177, 8, FALSE)</f>
        <v>2021</v>
      </c>
      <c r="O29" s="76">
        <f>IFERROR(VLOOKUP(E29, 'TRI Data in Utility Worksheet'!$T$3:$X$177, 5, FALSE), "No Air Release")</f>
        <v>258.09405853000004</v>
      </c>
      <c r="P29" s="76">
        <f>VLOOKUP(E29, 'TRI Data in Utility Worksheet'!$L$3:$S$177, 8, FALSE)</f>
        <v>2018</v>
      </c>
      <c r="Q29" s="76">
        <f>IFERROR(VLOOKUP(E29, 'TRI Data in Utility Worksheet'!$AR$3:$AT$177, 3, FALSE), "No Fugitive Air Release")</f>
        <v>255.37250431000001</v>
      </c>
      <c r="R29" s="76">
        <f>VLOOKUP(E29, 'TRI Data in Utility Worksheet'!$AJ$3:$AQ$177, 8, FALSE)</f>
        <v>2021</v>
      </c>
      <c r="S29" s="76">
        <f>IFERROR(VLOOKUP(E29, 'TRI Data in Utility Worksheet'!$BH$3:$BK$177, 4, FALSE), "No Stack Air Release")</f>
        <v>2.2679618500000003</v>
      </c>
      <c r="T29" s="76">
        <f>VLOOKUP(E29, 'TRI Data in Utility Worksheet'!$AZ$3:$BG$177, 8, FALSE)</f>
        <v>2021</v>
      </c>
      <c r="U29" s="76">
        <f>IFERROR(VLOOKUP(E29, 'TRI Data in Utility Worksheet'!$AB$3:$AF$177, 5, FALSE), "No Air Release")</f>
        <v>257.64046616000002</v>
      </c>
      <c r="V29" s="76">
        <f>VLOOKUP(E29, 'TRI Data in Utility Worksheet'!$T$3:$AA$177, 8, FALSE)</f>
        <v>2021</v>
      </c>
      <c r="W29" s="76"/>
      <c r="X29" s="76">
        <f xml:space="preserve"> INDEX('COU &amp; OES Information'!$C:$C, MATCH($A$22, 'COU &amp; OES Information'!$A:$A, 0))</f>
        <v>250</v>
      </c>
      <c r="Y29" s="77">
        <f t="shared" si="22"/>
        <v>1.01967564776</v>
      </c>
      <c r="Z29" s="77">
        <f t="shared" si="23"/>
        <v>9.0718474000000011E-3</v>
      </c>
      <c r="AA29" s="77">
        <f t="shared" si="24"/>
        <v>1.02874749516</v>
      </c>
      <c r="AB29" s="77">
        <f t="shared" si="25"/>
        <v>1.0233043867200002</v>
      </c>
      <c r="AC29" s="77">
        <f t="shared" si="26"/>
        <v>9.0718474000000011E-3</v>
      </c>
      <c r="AD29" s="77">
        <f t="shared" si="27"/>
        <v>1.0323762341200002</v>
      </c>
      <c r="AE29" s="77">
        <f t="shared" si="28"/>
        <v>1.0214900172400001</v>
      </c>
      <c r="AF29" s="77">
        <f t="shared" si="29"/>
        <v>9.0718474000000011E-3</v>
      </c>
      <c r="AG29" s="77">
        <f t="shared" si="30"/>
        <v>1.0305618646400001</v>
      </c>
      <c r="AH29" s="78">
        <f>VLOOKUP(E29,'Raw TRI Data'!$C$2:$P$124,14,FALSE)</f>
        <v>110070942904</v>
      </c>
    </row>
    <row r="30" spans="1:34" x14ac:dyDescent="0.35">
      <c r="A30" s="75" t="str">
        <f>VLOOKUP(E30, 'Raw TRI Data'!C:L, 2, FALSE)</f>
        <v>BASF HOUSTON POLYURETHANE</v>
      </c>
      <c r="B30" s="76" t="str">
        <f>VLOOKUP(E30, 'Raw TRI Data'!C:L, 4, FALSE)</f>
        <v>HOUSTON</v>
      </c>
      <c r="C30" s="76" t="str">
        <f>VLOOKUP(E30, 'Raw TRI Data'!C:L,6, FALSE)</f>
        <v>TX</v>
      </c>
      <c r="D30" s="76">
        <f>VLOOKUP(E30, 'Raw TRI Data'!C:L, 7, FALSE)</f>
        <v>77054</v>
      </c>
      <c r="E30" s="76" t="s">
        <v>109</v>
      </c>
      <c r="F30" s="76">
        <f>VLOOKUP(E30, 'Raw TRI Data'!C:L, 9, FALSE)</f>
        <v>325211</v>
      </c>
      <c r="G30" s="76" t="str">
        <f>VLOOKUP(E30, 'Raw TRI Data'!C:L, 10, FALSE)</f>
        <v>Plastics Material and Resin Manufacturing</v>
      </c>
      <c r="H30" s="76">
        <f>IFERROR(VLOOKUP(E30, 'TRI Data in Utility Worksheet'!$L$3:$N$177, 3, FALSE), "No Fugitive Air Release")</f>
        <v>226.79618500000001</v>
      </c>
      <c r="I30" s="76">
        <f>IFERROR(VLOOKUP(E30, 'TRI Data in Utility Worksheet'!$L$3:$O$177, 4, FALSE), "No Stack Air Release")</f>
        <v>226.79618500000001</v>
      </c>
      <c r="J30" s="76">
        <f>IFERROR(VLOOKUP(E30, 'TRI Data in Utility Worksheet'!$L$3:$P$177, 5, FALSE), "No Air Release")</f>
        <v>226.79618500000001</v>
      </c>
      <c r="K30" s="76">
        <f>IFERROR(VLOOKUP(E30, 'TRI Data in Utility Worksheet'!$AJ$3:$AL$177, 3, FALSE), "No Fugitive Air Release")</f>
        <v>226.79618500000001</v>
      </c>
      <c r="L30" s="76">
        <f>VLOOKUP(E30, 'TRI Data in Utility Worksheet'!$AB$3:$AI$177, 8, FALSE)</f>
        <v>2023</v>
      </c>
      <c r="M30" s="76">
        <f>IFERROR(VLOOKUP(E30, 'TRI Data in Utility Worksheet'!$AZ$3:$BC$177, 4, FALSE), "No Stack Air Release")</f>
        <v>226.79618500000001</v>
      </c>
      <c r="N30" s="76">
        <f>VLOOKUP(E30, 'TRI Data in Utility Worksheet'!$AR$3:$AY$177, 8, FALSE)</f>
        <v>2023</v>
      </c>
      <c r="O30" s="76">
        <f>IFERROR(VLOOKUP(E30, 'TRI Data in Utility Worksheet'!$T$3:$X$177, 5, FALSE), "No Air Release")</f>
        <v>226.79618500000001</v>
      </c>
      <c r="P30" s="76">
        <f>VLOOKUP(E30, 'TRI Data in Utility Worksheet'!$L$3:$S$177, 8, FALSE)</f>
        <v>2023</v>
      </c>
      <c r="Q30" s="76">
        <f>IFERROR(VLOOKUP(E30, 'TRI Data in Utility Worksheet'!$AR$3:$AT$177, 3, FALSE), "No Fugitive Air Release")</f>
        <v>226.79618500000001</v>
      </c>
      <c r="R30" s="76">
        <f>VLOOKUP(E30, 'TRI Data in Utility Worksheet'!$AJ$3:$AQ$177, 8, FALSE)</f>
        <v>2023</v>
      </c>
      <c r="S30" s="76">
        <f>IFERROR(VLOOKUP(E30, 'TRI Data in Utility Worksheet'!$BH$3:$BK$177, 4, FALSE), "No Stack Air Release")</f>
        <v>226.79618500000001</v>
      </c>
      <c r="T30" s="76">
        <f>VLOOKUP(E30, 'TRI Data in Utility Worksheet'!$AZ$3:$BG$177, 8, FALSE)</f>
        <v>2023</v>
      </c>
      <c r="U30" s="76">
        <f>IFERROR(VLOOKUP(E30, 'TRI Data in Utility Worksheet'!$AB$3:$AF$177, 5, FALSE), "No Air Release")</f>
        <v>226.79618500000001</v>
      </c>
      <c r="V30" s="76">
        <f>VLOOKUP(E30, 'TRI Data in Utility Worksheet'!$T$3:$AA$177, 8, FALSE)</f>
        <v>2023</v>
      </c>
      <c r="W30" s="76"/>
      <c r="X30" s="76">
        <f xml:space="preserve"> INDEX('COU &amp; OES Information'!$C:$C, MATCH($A$22, 'COU &amp; OES Information'!$A:$A, 0))</f>
        <v>250</v>
      </c>
      <c r="Y30" s="77">
        <f t="shared" si="22"/>
        <v>0.90718474000000004</v>
      </c>
      <c r="Z30" s="77">
        <f t="shared" si="23"/>
        <v>0.90718474000000004</v>
      </c>
      <c r="AA30" s="77">
        <f t="shared" si="24"/>
        <v>0.90718474000000004</v>
      </c>
      <c r="AB30" s="77">
        <f t="shared" si="25"/>
        <v>0.90718474000000004</v>
      </c>
      <c r="AC30" s="77">
        <f t="shared" si="26"/>
        <v>0.90718474000000004</v>
      </c>
      <c r="AD30" s="77">
        <f t="shared" si="27"/>
        <v>0.90718474000000004</v>
      </c>
      <c r="AE30" s="77">
        <f t="shared" si="28"/>
        <v>0.90718474000000004</v>
      </c>
      <c r="AF30" s="77">
        <f t="shared" si="29"/>
        <v>0.90718474000000004</v>
      </c>
      <c r="AG30" s="77">
        <f t="shared" si="30"/>
        <v>0.90718474000000004</v>
      </c>
      <c r="AH30" s="78">
        <f>VLOOKUP(E30,'Raw TRI Data'!$C$2:$P$124,14,FALSE)</f>
        <v>110000861755</v>
      </c>
    </row>
    <row r="31" spans="1:34" x14ac:dyDescent="0.35">
      <c r="Y31" s="79"/>
      <c r="Z31" s="79"/>
      <c r="AA31" s="79"/>
      <c r="AB31" s="79"/>
      <c r="AC31" s="79"/>
      <c r="AD31" s="79"/>
      <c r="AE31" s="79"/>
      <c r="AF31" s="79"/>
      <c r="AG31" s="79"/>
      <c r="AH31" s="68"/>
    </row>
    <row r="32" spans="1:34" x14ac:dyDescent="0.35">
      <c r="A32" s="41" t="s">
        <v>58</v>
      </c>
    </row>
    <row r="33" spans="1:34" ht="15" thickBot="1" x14ac:dyDescent="0.4">
      <c r="A33" s="41" t="s">
        <v>33</v>
      </c>
    </row>
    <row r="34" spans="1:34" ht="59.65" customHeight="1" thickBot="1" x14ac:dyDescent="0.4">
      <c r="A34" s="69" t="s">
        <v>59</v>
      </c>
      <c r="B34" s="70" t="s">
        <v>60</v>
      </c>
      <c r="C34" s="70" t="s">
        <v>61</v>
      </c>
      <c r="D34" s="70" t="s">
        <v>62</v>
      </c>
      <c r="E34" s="71" t="s">
        <v>63</v>
      </c>
      <c r="F34" s="70" t="s">
        <v>64</v>
      </c>
      <c r="G34" s="70" t="s">
        <v>65</v>
      </c>
      <c r="H34" s="72" t="s">
        <v>66</v>
      </c>
      <c r="I34" s="72" t="s">
        <v>67</v>
      </c>
      <c r="J34" s="72" t="s">
        <v>68</v>
      </c>
      <c r="K34" s="72" t="s">
        <v>69</v>
      </c>
      <c r="L34" s="72" t="s">
        <v>70</v>
      </c>
      <c r="M34" s="72" t="s">
        <v>71</v>
      </c>
      <c r="N34" s="72" t="s">
        <v>72</v>
      </c>
      <c r="O34" s="72" t="s">
        <v>73</v>
      </c>
      <c r="P34" s="72" t="s">
        <v>74</v>
      </c>
      <c r="Q34" s="72" t="s">
        <v>75</v>
      </c>
      <c r="R34" s="72" t="s">
        <v>76</v>
      </c>
      <c r="S34" s="72" t="s">
        <v>77</v>
      </c>
      <c r="T34" s="72" t="s">
        <v>78</v>
      </c>
      <c r="U34" s="72" t="s">
        <v>79</v>
      </c>
      <c r="V34" s="72" t="s">
        <v>80</v>
      </c>
      <c r="W34" s="72"/>
      <c r="X34" s="73" t="s">
        <v>82</v>
      </c>
      <c r="Y34" s="72" t="s">
        <v>83</v>
      </c>
      <c r="Z34" s="72" t="s">
        <v>84</v>
      </c>
      <c r="AA34" s="72" t="s">
        <v>85</v>
      </c>
      <c r="AB34" s="72" t="s">
        <v>86</v>
      </c>
      <c r="AC34" s="72" t="s">
        <v>87</v>
      </c>
      <c r="AD34" s="72" t="s">
        <v>88</v>
      </c>
      <c r="AE34" s="72" t="s">
        <v>89</v>
      </c>
      <c r="AF34" s="72" t="s">
        <v>90</v>
      </c>
      <c r="AG34" s="72" t="s">
        <v>91</v>
      </c>
      <c r="AH34" s="74" t="s">
        <v>92</v>
      </c>
    </row>
    <row r="35" spans="1:34" ht="15" thickBot="1" x14ac:dyDescent="0.4">
      <c r="A35" s="75" t="str">
        <f>VLOOKUP(E35, 'Raw TRI Data'!C:L, 2, FALSE)</f>
        <v>BECTON DICKINSON CO HOLDREGE</v>
      </c>
      <c r="B35" s="76" t="str">
        <f>VLOOKUP(E35, 'Raw TRI Data'!C:L, 4, FALSE)</f>
        <v>HOLDREGE</v>
      </c>
      <c r="C35" s="76" t="str">
        <f>VLOOKUP(E35, 'Raw TRI Data'!C:L,6, FALSE)</f>
        <v>NE</v>
      </c>
      <c r="D35" s="76">
        <f>VLOOKUP(E35, 'Raw TRI Data'!C:L, 7, FALSE)</f>
        <v>68949</v>
      </c>
      <c r="E35" s="76" t="s">
        <v>110</v>
      </c>
      <c r="F35" s="76">
        <f>VLOOKUP(E35, 'Raw TRI Data'!C:L, 9, FALSE)</f>
        <v>339112</v>
      </c>
      <c r="G35" s="76" t="str">
        <f>VLOOKUP(E35, 'Raw TRI Data'!C:L, 10, FALSE)</f>
        <v>Surgical and Medical Instrument Manufacturing</v>
      </c>
      <c r="H35" s="76">
        <f>IFERROR(VLOOKUP(E35, 'TRI Data in Utility Worksheet'!$L$3:$N$177, 3, FALSE), "No Fugitive Air Release")</f>
        <v>7101.4421447200002</v>
      </c>
      <c r="I35" s="76">
        <f>IFERROR(VLOOKUP(E35, 'TRI Data in Utility Worksheet'!$L$3:$O$177, 4, FALSE), "No Stack Air Release")</f>
        <v>0</v>
      </c>
      <c r="J35" s="76">
        <f>IFERROR(VLOOKUP(E35, 'TRI Data in Utility Worksheet'!$L$3:$P$177, 5, FALSE), "No Air Release")</f>
        <v>7101.4421447200002</v>
      </c>
      <c r="K35" s="76">
        <f>IFERROR(VLOOKUP(E35, 'TRI Data in Utility Worksheet'!$AJ$3:$AL$177, 3, FALSE), "No Fugitive Air Release")</f>
        <v>7101.4421447200002</v>
      </c>
      <c r="L35" s="76">
        <f>VLOOKUP(E35, 'TRI Data in Utility Worksheet'!$AB$3:$AI$177, 8, FALSE)</f>
        <v>2021</v>
      </c>
      <c r="M35" s="76">
        <f>IFERROR(VLOOKUP(E35, 'TRI Data in Utility Worksheet'!$AZ$3:$BC$177, 4, FALSE), "No Stack Air Release")</f>
        <v>0</v>
      </c>
      <c r="N35" s="76">
        <f>VLOOKUP(E35, 'TRI Data in Utility Worksheet'!$AR$3:$AY$177, 8, FALSE)</f>
        <v>2019</v>
      </c>
      <c r="O35" s="76">
        <f>IFERROR(VLOOKUP(E35, 'TRI Data in Utility Worksheet'!$T$3:$X$177, 5, FALSE), "No Air Release")</f>
        <v>7101.4421447200002</v>
      </c>
      <c r="P35" s="76">
        <f>VLOOKUP(E35, 'TRI Data in Utility Worksheet'!$L$3:$S$177, 8, FALSE)</f>
        <v>2021</v>
      </c>
      <c r="Q35" s="76">
        <f>IFERROR(VLOOKUP(E35, 'TRI Data in Utility Worksheet'!$AR$3:$AT$177, 3, FALSE), "No Fugitive Air Release")</f>
        <v>7042.0215442500003</v>
      </c>
      <c r="R35" s="76">
        <f>VLOOKUP(E35, 'TRI Data in Utility Worksheet'!$AJ$3:$AQ$177, 8, FALSE)</f>
        <v>2020</v>
      </c>
      <c r="S35" s="76">
        <f>IFERROR(VLOOKUP(E35, 'TRI Data in Utility Worksheet'!$BH$3:$BK$177, 4, FALSE), "No Stack Air Release")</f>
        <v>0</v>
      </c>
      <c r="T35" s="76">
        <f>VLOOKUP(E35, 'TRI Data in Utility Worksheet'!$AZ$3:$BG$177, 8, FALSE)</f>
        <v>2019</v>
      </c>
      <c r="U35" s="76">
        <f>IFERROR(VLOOKUP(E35, 'TRI Data in Utility Worksheet'!$AB$3:$AF$177, 5, FALSE), "No Air Release")</f>
        <v>7042.0215442500003</v>
      </c>
      <c r="V35" s="76">
        <f>VLOOKUP(E35, 'TRI Data in Utility Worksheet'!$T$3:$AA$177, 8, FALSE)</f>
        <v>2020</v>
      </c>
      <c r="W35" s="76"/>
      <c r="X35" s="76">
        <f xml:space="preserve"> INDEX('COU &amp; OES Information'!$C:$C, MATCH($A$33, 'COU &amp; OES Information'!$A:$A, 0))</f>
        <v>250</v>
      </c>
      <c r="Y35" s="77">
        <f t="shared" ref="Y35:Y36" si="31">H35/$X35</f>
        <v>28.40576857888</v>
      </c>
      <c r="Z35" s="77">
        <f t="shared" ref="Z35:Z36" si="32">I35/$X35</f>
        <v>0</v>
      </c>
      <c r="AA35" s="77">
        <f t="shared" ref="AA35:AA36" si="33">J35/$X35</f>
        <v>28.40576857888</v>
      </c>
      <c r="AB35" s="77">
        <f t="shared" ref="AB35:AB36" si="34">K35/$X35</f>
        <v>28.40576857888</v>
      </c>
      <c r="AC35" s="77">
        <f t="shared" ref="AC35:AC36" si="35">M35/$X35</f>
        <v>0</v>
      </c>
      <c r="AD35" s="77">
        <f t="shared" ref="AD35:AD36" si="36">O35/$X35</f>
        <v>28.40576857888</v>
      </c>
      <c r="AE35" s="77">
        <f t="shared" ref="AE35:AE36" si="37">Q35/$X35</f>
        <v>28.168086176999999</v>
      </c>
      <c r="AF35" s="77">
        <f t="shared" ref="AF35:AF36" si="38">S35/$X35</f>
        <v>0</v>
      </c>
      <c r="AG35" s="77">
        <f t="shared" ref="AG35:AG36" si="39">U35/$X35</f>
        <v>28.168086176999999</v>
      </c>
      <c r="AH35" s="78">
        <f>VLOOKUP(E35,'Raw TRI Data'!$C$2:$P$124,14,FALSE)</f>
        <v>110000597033</v>
      </c>
    </row>
    <row r="36" spans="1:34" x14ac:dyDescent="0.35">
      <c r="A36" s="75" t="str">
        <f>VLOOKUP(E36, 'Raw TRI Data'!C:L, 2, FALSE)</f>
        <v>EMBECTA - HOLDREGE</v>
      </c>
      <c r="B36" s="76" t="str">
        <f>VLOOKUP(E36, 'Raw TRI Data'!C:L, 4, FALSE)</f>
        <v>HOLDREGE</v>
      </c>
      <c r="C36" s="76" t="str">
        <f>VLOOKUP(E36, 'Raw TRI Data'!C:L,6, FALSE)</f>
        <v>NE</v>
      </c>
      <c r="D36" s="76">
        <f>VLOOKUP(E36, 'Raw TRI Data'!C:L, 7, FALSE)</f>
        <v>68949</v>
      </c>
      <c r="E36" s="76" t="s">
        <v>111</v>
      </c>
      <c r="F36" s="76">
        <f>VLOOKUP(E36, 'Raw TRI Data'!C:L, 9, FALSE)</f>
        <v>339112</v>
      </c>
      <c r="G36" s="76" t="str">
        <f>VLOOKUP(E36, 'Raw TRI Data'!C:L, 10, FALSE)</f>
        <v>Surgical and Medical Instrument Manufacturing</v>
      </c>
      <c r="H36" s="28">
        <f>IFERROR(VLOOKUP(E36, 'TRI Data in Utility Worksheet'!$L$3:$N$177, 3, FALSE), "No Fugitive Air Release")</f>
        <v>13099.7476456</v>
      </c>
      <c r="I36" s="28">
        <f>IFERROR(VLOOKUP(E36, 'TRI Data in Utility Worksheet'!$L$3:$O$177, 4, FALSE), "No Stack Air Release")</f>
        <v>0</v>
      </c>
      <c r="J36" s="28">
        <f>IFERROR(VLOOKUP(E36, 'TRI Data in Utility Worksheet'!$L$3:$P$177, 5, FALSE), "No Air Release")</f>
        <v>13099.7476456</v>
      </c>
      <c r="K36" s="28">
        <f>IFERROR(VLOOKUP(E36, 'TRI Data in Utility Worksheet'!$AJ$3:$AL$177, 3, FALSE), "No Fugitive Air Release")</f>
        <v>13099.7476456</v>
      </c>
      <c r="L36" s="28">
        <f>VLOOKUP(E36, 'TRI Data in Utility Worksheet'!$AB$3:$AI$177, 8, FALSE)</f>
        <v>2023</v>
      </c>
      <c r="M36" s="28">
        <f>IFERROR(VLOOKUP(E36, 'TRI Data in Utility Worksheet'!$AZ$3:$BC$177, 4, FALSE), "No Stack Air Release")</f>
        <v>0</v>
      </c>
      <c r="N36" s="28">
        <f>VLOOKUP(E36, 'TRI Data in Utility Worksheet'!$AR$3:$AY$177, 8, FALSE)</f>
        <v>2022</v>
      </c>
      <c r="O36" s="28">
        <f>IFERROR(VLOOKUP(E36, 'TRI Data in Utility Worksheet'!$T$3:$X$177, 5, FALSE), "No Air Release")</f>
        <v>13099.7476456</v>
      </c>
      <c r="P36" s="28">
        <f>VLOOKUP(E36, 'TRI Data in Utility Worksheet'!$L$3:$S$177, 8, FALSE)</f>
        <v>2023</v>
      </c>
      <c r="Q36" s="28">
        <f>IFERROR(VLOOKUP(E36, 'TRI Data in Utility Worksheet'!$AR$3:$AT$177, 3, FALSE), "No Fugitive Air Release")</f>
        <v>11945.355063950001</v>
      </c>
      <c r="R36" s="28" t="str">
        <f>VLOOKUP(E36, 'TRI Data in Utility Worksheet'!$AJ$3:$AQ$177, 8, FALSE)</f>
        <v>No median year based on reporting data</v>
      </c>
      <c r="S36" s="28">
        <f>IFERROR(VLOOKUP(E36, 'TRI Data in Utility Worksheet'!$BH$3:$BK$177, 4, FALSE), "No Stack Air Release")</f>
        <v>0</v>
      </c>
      <c r="T36" s="28">
        <f>VLOOKUP(E36, 'TRI Data in Utility Worksheet'!$AZ$3:$BG$177, 8, FALSE)</f>
        <v>2022</v>
      </c>
      <c r="U36" s="76">
        <f>IFERROR(VLOOKUP(E36, 'TRI Data in Utility Worksheet'!$AB$3:$AF$177, 5, FALSE), "No Air Release")</f>
        <v>11945.355063950001</v>
      </c>
      <c r="V36" s="28" t="str">
        <f>VLOOKUP(E36, 'TRI Data in Utility Worksheet'!$T$3:$AA$177, 8, FALSE)</f>
        <v>No median year based on reporting data</v>
      </c>
      <c r="W36" s="80"/>
      <c r="X36" s="76">
        <f xml:space="preserve"> INDEX('COU &amp; OES Information'!$C:$C, MATCH($A$33, 'COU &amp; OES Information'!$A:$A, 0))</f>
        <v>250</v>
      </c>
      <c r="Y36" s="81">
        <f t="shared" si="31"/>
        <v>52.398990582400003</v>
      </c>
      <c r="Z36" s="81">
        <f t="shared" si="32"/>
        <v>0</v>
      </c>
      <c r="AA36" s="81">
        <f t="shared" si="33"/>
        <v>52.398990582400003</v>
      </c>
      <c r="AB36" s="81">
        <f t="shared" si="34"/>
        <v>52.398990582400003</v>
      </c>
      <c r="AC36" s="81">
        <f t="shared" si="35"/>
        <v>0</v>
      </c>
      <c r="AD36" s="81">
        <f t="shared" si="36"/>
        <v>52.398990582400003</v>
      </c>
      <c r="AE36" s="81">
        <f t="shared" si="37"/>
        <v>47.781420255800001</v>
      </c>
      <c r="AF36" s="81">
        <f t="shared" si="38"/>
        <v>0</v>
      </c>
      <c r="AG36" s="81">
        <f t="shared" si="39"/>
        <v>47.781420255800001</v>
      </c>
      <c r="AH36" s="82" t="str">
        <f>VLOOKUP(E36,'Raw TRI Data'!$C$2:$P$124,14,FALSE)</f>
        <v>NA</v>
      </c>
    </row>
    <row r="37" spans="1:34" x14ac:dyDescent="0.35">
      <c r="Y37" s="79"/>
      <c r="Z37" s="79"/>
      <c r="AA37" s="79"/>
      <c r="AB37" s="79"/>
      <c r="AC37" s="79"/>
      <c r="AD37" s="79"/>
      <c r="AE37" s="79"/>
      <c r="AF37" s="79"/>
      <c r="AG37" s="79"/>
      <c r="AH37" s="68"/>
    </row>
    <row r="38" spans="1:34" x14ac:dyDescent="0.35">
      <c r="A38" s="41" t="s">
        <v>58</v>
      </c>
    </row>
    <row r="39" spans="1:34" ht="15" thickBot="1" x14ac:dyDescent="0.4">
      <c r="A39" s="41" t="s">
        <v>34</v>
      </c>
    </row>
    <row r="40" spans="1:34" ht="59.65" customHeight="1" thickBot="1" x14ac:dyDescent="0.4">
      <c r="A40" s="69" t="s">
        <v>59</v>
      </c>
      <c r="B40" s="70" t="s">
        <v>60</v>
      </c>
      <c r="C40" s="70" t="s">
        <v>61</v>
      </c>
      <c r="D40" s="70" t="s">
        <v>62</v>
      </c>
      <c r="E40" s="71" t="s">
        <v>63</v>
      </c>
      <c r="F40" s="70" t="s">
        <v>64</v>
      </c>
      <c r="G40" s="70" t="s">
        <v>65</v>
      </c>
      <c r="H40" s="72" t="s">
        <v>66</v>
      </c>
      <c r="I40" s="72" t="s">
        <v>67</v>
      </c>
      <c r="J40" s="72" t="s">
        <v>68</v>
      </c>
      <c r="K40" s="72" t="s">
        <v>69</v>
      </c>
      <c r="L40" s="72" t="s">
        <v>70</v>
      </c>
      <c r="M40" s="72" t="s">
        <v>71</v>
      </c>
      <c r="N40" s="72" t="s">
        <v>72</v>
      </c>
      <c r="O40" s="72" t="s">
        <v>73</v>
      </c>
      <c r="P40" s="72" t="s">
        <v>74</v>
      </c>
      <c r="Q40" s="72" t="s">
        <v>75</v>
      </c>
      <c r="R40" s="72" t="s">
        <v>76</v>
      </c>
      <c r="S40" s="72" t="s">
        <v>77</v>
      </c>
      <c r="T40" s="72" t="s">
        <v>78</v>
      </c>
      <c r="U40" s="72" t="s">
        <v>79</v>
      </c>
      <c r="V40" s="72" t="s">
        <v>80</v>
      </c>
      <c r="W40" s="72"/>
      <c r="X40" s="73" t="s">
        <v>82</v>
      </c>
      <c r="Y40" s="72" t="s">
        <v>83</v>
      </c>
      <c r="Z40" s="72" t="s">
        <v>84</v>
      </c>
      <c r="AA40" s="72" t="s">
        <v>85</v>
      </c>
      <c r="AB40" s="72" t="s">
        <v>86</v>
      </c>
      <c r="AC40" s="72" t="s">
        <v>87</v>
      </c>
      <c r="AD40" s="72" t="s">
        <v>88</v>
      </c>
      <c r="AE40" s="72" t="s">
        <v>89</v>
      </c>
      <c r="AF40" s="72" t="s">
        <v>90</v>
      </c>
      <c r="AG40" s="72" t="s">
        <v>91</v>
      </c>
      <c r="AH40" s="74" t="s">
        <v>92</v>
      </c>
    </row>
    <row r="41" spans="1:34" ht="15" thickBot="1" x14ac:dyDescent="0.4">
      <c r="A41" s="75" t="str">
        <f>VLOOKUP(E41, 'Raw TRI Data'!C:L, 2, FALSE)</f>
        <v>HERITAGE THERMAL SERVICES</v>
      </c>
      <c r="B41" s="76" t="str">
        <f>VLOOKUP(E41, 'Raw TRI Data'!C:L, 4, FALSE)</f>
        <v>EAST LIVERPOOL</v>
      </c>
      <c r="C41" s="76" t="str">
        <f>VLOOKUP(E41, 'Raw TRI Data'!C:L,6, FALSE)</f>
        <v>OH</v>
      </c>
      <c r="D41" s="76">
        <f>VLOOKUP(E41, 'Raw TRI Data'!C:L, 7, FALSE)</f>
        <v>43920</v>
      </c>
      <c r="E41" s="76" t="s">
        <v>112</v>
      </c>
      <c r="F41" s="76">
        <f>VLOOKUP(E41, 'Raw TRI Data'!C:L, 9, FALSE)</f>
        <v>562213</v>
      </c>
      <c r="G41" s="76" t="str">
        <f>VLOOKUP(E41, 'Raw TRI Data'!C:L, 10, FALSE)</f>
        <v>Solid Waste Combustors and Incinerators</v>
      </c>
      <c r="H41" s="76">
        <f>IFERROR(VLOOKUP(E41, 'TRI Data in Utility Worksheet'!$L$3:$N$177, 3, FALSE), "No Fugitive Air Release")</f>
        <v>0.43091275150000002</v>
      </c>
      <c r="I41" s="76">
        <f>IFERROR(VLOOKUP(E41, 'TRI Data in Utility Worksheet'!$L$3:$O$177, 4, FALSE), "No Stack Air Release")</f>
        <v>0.15875732949999999</v>
      </c>
      <c r="J41" s="76">
        <f>IFERROR(VLOOKUP(E41, 'TRI Data in Utility Worksheet'!$L$3:$P$177, 5, FALSE), "No Air Release")</f>
        <v>0.58967008099999996</v>
      </c>
      <c r="K41" s="76">
        <f>IFERROR(VLOOKUP(E41, 'TRI Data in Utility Worksheet'!$AJ$3:$AL$177, 3, FALSE), "No Fugitive Air Release")</f>
        <v>0.72574779200000017</v>
      </c>
      <c r="L41" s="76">
        <f>VLOOKUP(E41, 'TRI Data in Utility Worksheet'!$AB$3:$AI$177, 8, FALSE)</f>
        <v>2020</v>
      </c>
      <c r="M41" s="76">
        <f>IFERROR(VLOOKUP(E41, 'TRI Data in Utility Worksheet'!$AZ$3:$BC$177, 4, FALSE), "No Stack Air Release")</f>
        <v>0.21318841390000001</v>
      </c>
      <c r="N41" s="76">
        <f>VLOOKUP(E41, 'TRI Data in Utility Worksheet'!$AR$3:$AY$177, 8, FALSE)</f>
        <v>2020</v>
      </c>
      <c r="O41" s="76">
        <f>IFERROR(VLOOKUP(E41, 'TRI Data in Utility Worksheet'!$T$3:$X$177, 5, FALSE), "No Air Release")</f>
        <v>0.93893620590000015</v>
      </c>
      <c r="P41" s="76">
        <f>VLOOKUP(E41, 'TRI Data in Utility Worksheet'!$L$3:$S$177, 8, FALSE)</f>
        <v>2020</v>
      </c>
      <c r="Q41" s="76">
        <f>IFERROR(VLOOKUP(E41, 'TRI Data in Utility Worksheet'!$AR$3:$AT$177, 3, FALSE), "No Fugitive Air Release")</f>
        <v>0.43091275150000002</v>
      </c>
      <c r="R41" s="76">
        <f>VLOOKUP(E41, 'TRI Data in Utility Worksheet'!$AJ$3:$AQ$177, 8, FALSE)</f>
        <v>2023</v>
      </c>
      <c r="S41" s="76">
        <f>IFERROR(VLOOKUP(E41, 'TRI Data in Utility Worksheet'!$BH$3:$BK$177, 4, FALSE), "No Stack Air Release")</f>
        <v>0.15875732949999999</v>
      </c>
      <c r="T41" s="76">
        <f>VLOOKUP(E41, 'TRI Data in Utility Worksheet'!$AZ$3:$BG$177, 8, FALSE)</f>
        <v>2019</v>
      </c>
      <c r="U41" s="76">
        <f>IFERROR(VLOOKUP(E41, 'TRI Data in Utility Worksheet'!$AB$3:$AF$177, 5, FALSE), "No Air Release")</f>
        <v>0.58967008099999996</v>
      </c>
      <c r="V41" s="76">
        <f>VLOOKUP(E41, 'TRI Data in Utility Worksheet'!$T$3:$AA$177, 8, FALSE)</f>
        <v>2023</v>
      </c>
      <c r="W41" s="76"/>
      <c r="X41" s="76">
        <f xml:space="preserve"> INDEX('COU &amp; OES Information'!$C:$C, MATCH($A$39, 'COU &amp; OES Information'!$A:$A, 0))</f>
        <v>350</v>
      </c>
      <c r="Y41" s="77">
        <f t="shared" ref="Y41:Y46" si="40">H41/$X41</f>
        <v>1.2311792900000001E-3</v>
      </c>
      <c r="Z41" s="77">
        <f t="shared" ref="Z41:Z46" si="41">I41/$X41</f>
        <v>4.5359236999999999E-4</v>
      </c>
      <c r="AA41" s="77">
        <f t="shared" ref="AA41:AA46" si="42">J41/$X41</f>
        <v>1.6847716599999998E-3</v>
      </c>
      <c r="AB41" s="77">
        <f t="shared" ref="AB41:AB46" si="43">K41/$X41</f>
        <v>2.0735651200000007E-3</v>
      </c>
      <c r="AC41" s="77">
        <f t="shared" ref="AC41:AC46" si="44">M41/$X41</f>
        <v>6.0910975400000006E-4</v>
      </c>
      <c r="AD41" s="77">
        <f t="shared" ref="AD41:AD46" si="45">O41/$X41</f>
        <v>2.6826748740000003E-3</v>
      </c>
      <c r="AE41" s="77">
        <f t="shared" ref="AE41:AE46" si="46">Q41/$X41</f>
        <v>1.2311792900000001E-3</v>
      </c>
      <c r="AF41" s="77">
        <f t="shared" ref="AF41:AF46" si="47">S41/$X41</f>
        <v>4.5359236999999999E-4</v>
      </c>
      <c r="AG41" s="77">
        <f t="shared" ref="AG41:AG46" si="48">U41/$X41</f>
        <v>1.6847716599999998E-3</v>
      </c>
      <c r="AH41" s="78">
        <f>VLOOKUP(E41,'Raw TRI Data'!$C$2:$P$124,14,FALSE)</f>
        <v>110027242320</v>
      </c>
    </row>
    <row r="42" spans="1:34" ht="15" thickBot="1" x14ac:dyDescent="0.4">
      <c r="A42" s="75" t="str">
        <f>VLOOKUP(E42, 'Raw TRI Data'!C:L, 2, FALSE)</f>
        <v>ROSS INCINERATION SERVICES INC</v>
      </c>
      <c r="B42" s="76" t="str">
        <f>VLOOKUP(E42, 'Raw TRI Data'!C:L, 4, FALSE)</f>
        <v>GRAFTON</v>
      </c>
      <c r="C42" s="76" t="str">
        <f>VLOOKUP(E42, 'Raw TRI Data'!C:L,6, FALSE)</f>
        <v>OH</v>
      </c>
      <c r="D42" s="76">
        <f>VLOOKUP(E42, 'Raw TRI Data'!C:L, 7, FALSE)</f>
        <v>44044</v>
      </c>
      <c r="E42" s="76" t="s">
        <v>113</v>
      </c>
      <c r="F42" s="76">
        <f>VLOOKUP(E42, 'Raw TRI Data'!C:L, 9, FALSE)</f>
        <v>562211</v>
      </c>
      <c r="G42" s="76" t="str">
        <f>VLOOKUP(E42, 'Raw TRI Data'!C:L, 10, FALSE)</f>
        <v>Hazardous Waste Treatment and Disposal</v>
      </c>
      <c r="H42" s="28">
        <f>IFERROR(VLOOKUP(E42, 'TRI Data in Utility Worksheet'!$L$3:$N$177, 3, FALSE), "No Fugitive Air Release")</f>
        <v>1.3607771100000001E-2</v>
      </c>
      <c r="I42" s="28">
        <f>IFERROR(VLOOKUP(E42, 'TRI Data in Utility Worksheet'!$L$3:$O$177, 4, FALSE), "No Stack Air Release")</f>
        <v>0</v>
      </c>
      <c r="J42" s="28">
        <f>IFERROR(VLOOKUP(E42, 'TRI Data in Utility Worksheet'!$L$3:$P$177, 5, FALSE), "No Air Release")</f>
        <v>1.3607771100000001E-2</v>
      </c>
      <c r="K42" s="28">
        <f>IFERROR(VLOOKUP(E42, 'TRI Data in Utility Worksheet'!$AJ$3:$AL$177, 3, FALSE), "No Fugitive Air Release")</f>
        <v>1.3607771100000001E-2</v>
      </c>
      <c r="L42" s="28">
        <f>VLOOKUP(E42, 'TRI Data in Utility Worksheet'!$AB$3:$AI$177, 8, FALSE)</f>
        <v>2019</v>
      </c>
      <c r="M42" s="28">
        <f>IFERROR(VLOOKUP(E42, 'TRI Data in Utility Worksheet'!$AZ$3:$BC$177, 4, FALSE), "No Stack Air Release")</f>
        <v>0</v>
      </c>
      <c r="N42" s="28">
        <f>VLOOKUP(E42, 'TRI Data in Utility Worksheet'!$AR$3:$AY$177, 8, FALSE)</f>
        <v>2019</v>
      </c>
      <c r="O42" s="28">
        <f>IFERROR(VLOOKUP(E42, 'TRI Data in Utility Worksheet'!$T$3:$X$177, 5, FALSE), "No Air Release")</f>
        <v>1.3607771100000001E-2</v>
      </c>
      <c r="P42" s="28">
        <f>VLOOKUP(E42, 'TRI Data in Utility Worksheet'!$L$3:$S$177, 8, FALSE)</f>
        <v>2019</v>
      </c>
      <c r="Q42" s="28">
        <f>IFERROR(VLOOKUP(E42, 'TRI Data in Utility Worksheet'!$AR$3:$AT$177, 3, FALSE), "No Fugitive Air Release")</f>
        <v>1.3607771100000001E-2</v>
      </c>
      <c r="R42" s="28">
        <f>VLOOKUP(E42, 'TRI Data in Utility Worksheet'!$AJ$3:$AQ$177, 8, FALSE)</f>
        <v>2019</v>
      </c>
      <c r="S42" s="28">
        <f>IFERROR(VLOOKUP(E42, 'TRI Data in Utility Worksheet'!$BH$3:$BK$177, 4, FALSE), "No Stack Air Release")</f>
        <v>0</v>
      </c>
      <c r="T42" s="28">
        <f>VLOOKUP(E42, 'TRI Data in Utility Worksheet'!$AZ$3:$BG$177, 8, FALSE)</f>
        <v>2019</v>
      </c>
      <c r="U42" s="28">
        <f>IFERROR(VLOOKUP(E42, 'TRI Data in Utility Worksheet'!$AB$3:$AF$177, 5, FALSE), "No Air Release")</f>
        <v>1.3607771100000001E-2</v>
      </c>
      <c r="V42" s="28">
        <f>VLOOKUP(E42, 'TRI Data in Utility Worksheet'!$T$3:$AA$177, 8, FALSE)</f>
        <v>2019</v>
      </c>
      <c r="W42" s="28"/>
      <c r="X42" s="28">
        <f xml:space="preserve"> INDEX('COU &amp; OES Information'!$C:$C, MATCH($A$39, 'COU &amp; OES Information'!$A:$A, 0))</f>
        <v>350</v>
      </c>
      <c r="Y42" s="81">
        <f t="shared" si="40"/>
        <v>3.8879346000000005E-5</v>
      </c>
      <c r="Z42" s="81">
        <f t="shared" si="41"/>
        <v>0</v>
      </c>
      <c r="AA42" s="81">
        <f t="shared" si="42"/>
        <v>3.8879346000000005E-5</v>
      </c>
      <c r="AB42" s="81">
        <f t="shared" si="43"/>
        <v>3.8879346000000005E-5</v>
      </c>
      <c r="AC42" s="81">
        <f t="shared" si="44"/>
        <v>0</v>
      </c>
      <c r="AD42" s="81">
        <f t="shared" si="45"/>
        <v>3.8879346000000005E-5</v>
      </c>
      <c r="AE42" s="81">
        <f t="shared" si="46"/>
        <v>3.8879346000000005E-5</v>
      </c>
      <c r="AF42" s="81">
        <f t="shared" si="47"/>
        <v>0</v>
      </c>
      <c r="AG42" s="81">
        <f t="shared" si="48"/>
        <v>3.8879346000000005E-5</v>
      </c>
      <c r="AH42" s="82">
        <f>VLOOKUP(E42,'Raw TRI Data'!$C$2:$P$124,14,FALSE)</f>
        <v>110000385592</v>
      </c>
    </row>
    <row r="43" spans="1:34" ht="15" thickBot="1" x14ac:dyDescent="0.4">
      <c r="A43" s="75" t="str">
        <f>VLOOKUP(E43, 'Raw TRI Data'!C:L, 2, FALSE)</f>
        <v>CLEAN HARBORS DEER PARK LLC</v>
      </c>
      <c r="B43" s="76" t="str">
        <f>VLOOKUP(E43, 'Raw TRI Data'!C:L, 4, FALSE)</f>
        <v>LA PORTE</v>
      </c>
      <c r="C43" s="76" t="str">
        <f>VLOOKUP(E43, 'Raw TRI Data'!C:L,6, FALSE)</f>
        <v>TX</v>
      </c>
      <c r="D43" s="76">
        <f>VLOOKUP(E43, 'Raw TRI Data'!C:L, 7, FALSE)</f>
        <v>77571</v>
      </c>
      <c r="E43" s="76" t="s">
        <v>114</v>
      </c>
      <c r="F43" s="76">
        <f>VLOOKUP(E43, 'Raw TRI Data'!C:L, 9, FALSE)</f>
        <v>562211</v>
      </c>
      <c r="G43" s="76" t="str">
        <f>VLOOKUP(E43, 'Raw TRI Data'!C:L, 10, FALSE)</f>
        <v>Hazardous Waste Treatment and Disposal</v>
      </c>
      <c r="H43" s="28">
        <f>IFERROR(VLOOKUP(E43, 'TRI Data in Utility Worksheet'!$L$3:$N$177, 3, FALSE), "No Fugitive Air Release")</f>
        <v>4.5359237000000011E-2</v>
      </c>
      <c r="I43" s="28">
        <f>IFERROR(VLOOKUP(E43, 'TRI Data in Utility Worksheet'!$L$3:$O$177, 4, FALSE), "No Stack Air Release")</f>
        <v>4.5359237000000011E-2</v>
      </c>
      <c r="J43" s="28">
        <f>IFERROR(VLOOKUP(E43, 'TRI Data in Utility Worksheet'!$L$3:$P$177, 5, FALSE), "No Air Release")</f>
        <v>9.0718474000000021E-2</v>
      </c>
      <c r="K43" s="28">
        <f>IFERROR(VLOOKUP(E43, 'TRI Data in Utility Worksheet'!$AJ$3:$AL$177, 3, FALSE), "No Fugitive Air Release")</f>
        <v>4.5359237000000011E-2</v>
      </c>
      <c r="L43" s="28">
        <f>VLOOKUP(E43, 'TRI Data in Utility Worksheet'!$AB$3:$AI$177, 8, FALSE)</f>
        <v>2020</v>
      </c>
      <c r="M43" s="28">
        <f>IFERROR(VLOOKUP(E43, 'TRI Data in Utility Worksheet'!$AZ$3:$BC$177, 4, FALSE), "No Stack Air Release")</f>
        <v>4.5359237000000011E-2</v>
      </c>
      <c r="N43" s="28">
        <f>VLOOKUP(E43, 'TRI Data in Utility Worksheet'!$AR$3:$AY$177, 8, FALSE)</f>
        <v>2020</v>
      </c>
      <c r="O43" s="28">
        <f>IFERROR(VLOOKUP(E43, 'TRI Data in Utility Worksheet'!$T$3:$X$177, 5, FALSE), "No Air Release")</f>
        <v>9.0718474000000021E-2</v>
      </c>
      <c r="P43" s="28">
        <f>VLOOKUP(E43, 'TRI Data in Utility Worksheet'!$L$3:$S$177, 8, FALSE)</f>
        <v>2020</v>
      </c>
      <c r="Q43" s="28">
        <f>IFERROR(VLOOKUP(E43, 'TRI Data in Utility Worksheet'!$AR$3:$AT$177, 3, FALSE), "No Fugitive Air Release")</f>
        <v>2.4947580350000005E-2</v>
      </c>
      <c r="R43" s="28" t="str">
        <f>VLOOKUP(E43, 'TRI Data in Utility Worksheet'!$AJ$3:$AQ$177, 8, FALSE)</f>
        <v>No median year based on reporting data</v>
      </c>
      <c r="S43" s="28">
        <f>IFERROR(VLOOKUP(E43, 'TRI Data in Utility Worksheet'!$BH$3:$BK$177, 4, FALSE), "No Stack Air Release")</f>
        <v>2.7215542200000005E-2</v>
      </c>
      <c r="T43" s="28" t="str">
        <f>VLOOKUP(E43, 'TRI Data in Utility Worksheet'!$AZ$3:$BG$177, 8, FALSE)</f>
        <v>No median year based on reporting data</v>
      </c>
      <c r="U43" s="28">
        <f>IFERROR(VLOOKUP(E43, 'TRI Data in Utility Worksheet'!$AB$3:$AF$177, 5, FALSE), "No Air Release")</f>
        <v>5.216312255000001E-2</v>
      </c>
      <c r="V43" s="28" t="str">
        <f>VLOOKUP(E43, 'TRI Data in Utility Worksheet'!$T$3:$AA$177, 8, FALSE)</f>
        <v>No median year based on reporting data</v>
      </c>
      <c r="W43" s="28"/>
      <c r="X43" s="28">
        <f xml:space="preserve"> INDEX('COU &amp; OES Information'!$C:$C, MATCH($A$39, 'COU &amp; OES Information'!$A:$A, 0))</f>
        <v>350</v>
      </c>
      <c r="Y43" s="81">
        <f t="shared" si="40"/>
        <v>1.2959782000000004E-4</v>
      </c>
      <c r="Z43" s="81">
        <f t="shared" si="41"/>
        <v>1.2959782000000004E-4</v>
      </c>
      <c r="AA43" s="81">
        <f t="shared" si="42"/>
        <v>2.5919564000000009E-4</v>
      </c>
      <c r="AB43" s="81">
        <f t="shared" si="43"/>
        <v>1.2959782000000004E-4</v>
      </c>
      <c r="AC43" s="81">
        <f t="shared" si="44"/>
        <v>1.2959782000000004E-4</v>
      </c>
      <c r="AD43" s="81">
        <f t="shared" si="45"/>
        <v>2.5919564000000009E-4</v>
      </c>
      <c r="AE43" s="81">
        <f t="shared" si="46"/>
        <v>7.1278801000000016E-5</v>
      </c>
      <c r="AF43" s="81">
        <f t="shared" si="47"/>
        <v>7.775869200000001E-5</v>
      </c>
      <c r="AG43" s="81">
        <f t="shared" si="48"/>
        <v>1.4903749300000004E-4</v>
      </c>
      <c r="AH43" s="82">
        <f>VLOOKUP(E43,'Raw TRI Data'!$C$2:$P$124,14,FALSE)</f>
        <v>110000463365</v>
      </c>
    </row>
    <row r="44" spans="1:34" ht="15" thickBot="1" x14ac:dyDescent="0.4">
      <c r="A44" s="75" t="str">
        <f>VLOOKUP(E44, 'Raw TRI Data'!C:L, 2, FALSE)</f>
        <v>CLEAN HARBORS EL DORADO LLC</v>
      </c>
      <c r="B44" s="76" t="str">
        <f>VLOOKUP(E44, 'Raw TRI Data'!C:L, 4, FALSE)</f>
        <v>EL DORADO</v>
      </c>
      <c r="C44" s="76" t="str">
        <f>VLOOKUP(E44, 'Raw TRI Data'!C:L,6, FALSE)</f>
        <v>AR</v>
      </c>
      <c r="D44" s="76">
        <f>VLOOKUP(E44, 'Raw TRI Data'!C:L, 7, FALSE)</f>
        <v>71730</v>
      </c>
      <c r="E44" s="76" t="s">
        <v>115</v>
      </c>
      <c r="F44" s="76">
        <f>VLOOKUP(E44, 'Raw TRI Data'!C:L, 9, FALSE)</f>
        <v>562211</v>
      </c>
      <c r="G44" s="76" t="str">
        <f>VLOOKUP(E44, 'Raw TRI Data'!C:L, 10, FALSE)</f>
        <v>Hazardous Waste Treatment and Disposal</v>
      </c>
      <c r="H44" s="28">
        <f>IFERROR(VLOOKUP(E44, 'TRI Data in Utility Worksheet'!$L$3:$N$177, 3, FALSE), "No Fugitive Air Release")</f>
        <v>4.5359237000000011E-2</v>
      </c>
      <c r="I44" s="28">
        <f>IFERROR(VLOOKUP(E44, 'TRI Data in Utility Worksheet'!$L$3:$O$177, 4, FALSE), "No Stack Air Release")</f>
        <v>4.5359237000000011E-2</v>
      </c>
      <c r="J44" s="28">
        <f>IFERROR(VLOOKUP(E44, 'TRI Data in Utility Worksheet'!$L$3:$P$177, 5, FALSE), "No Air Release")</f>
        <v>9.0718474000000021E-2</v>
      </c>
      <c r="K44" s="28">
        <f>IFERROR(VLOOKUP(E44, 'TRI Data in Utility Worksheet'!$AJ$3:$AL$177, 3, FALSE), "No Fugitive Air Release")</f>
        <v>4.5359237000000011E-2</v>
      </c>
      <c r="L44" s="28">
        <f>VLOOKUP(E44, 'TRI Data in Utility Worksheet'!$AB$3:$AI$177, 8, FALSE)</f>
        <v>2020</v>
      </c>
      <c r="M44" s="28">
        <f>IFERROR(VLOOKUP(E44, 'TRI Data in Utility Worksheet'!$AZ$3:$BC$177, 4, FALSE), "No Stack Air Release")</f>
        <v>4.5359237000000011E-2</v>
      </c>
      <c r="N44" s="28">
        <f>VLOOKUP(E44, 'TRI Data in Utility Worksheet'!$AR$3:$AY$177, 8, FALSE)</f>
        <v>2020</v>
      </c>
      <c r="O44" s="28">
        <f>IFERROR(VLOOKUP(E44, 'TRI Data in Utility Worksheet'!$T$3:$X$177, 5, FALSE), "No Air Release")</f>
        <v>9.0718474000000021E-2</v>
      </c>
      <c r="P44" s="28">
        <f>VLOOKUP(E44, 'TRI Data in Utility Worksheet'!$L$3:$S$177, 8, FALSE)</f>
        <v>2020</v>
      </c>
      <c r="Q44" s="28">
        <f>IFERROR(VLOOKUP(E44, 'TRI Data in Utility Worksheet'!$AR$3:$AT$177, 3, FALSE), "No Fugitive Air Release")</f>
        <v>4.5359237000000011E-2</v>
      </c>
      <c r="R44" s="28">
        <f>VLOOKUP(E44, 'TRI Data in Utility Worksheet'!$AJ$3:$AQ$177, 8, FALSE)</f>
        <v>2020</v>
      </c>
      <c r="S44" s="28">
        <f>IFERROR(VLOOKUP(E44, 'TRI Data in Utility Worksheet'!$BH$3:$BK$177, 4, FALSE), "No Stack Air Release")</f>
        <v>4.5359237000000011E-2</v>
      </c>
      <c r="T44" s="28">
        <f>VLOOKUP(E44, 'TRI Data in Utility Worksheet'!$AZ$3:$BG$177, 8, FALSE)</f>
        <v>2020</v>
      </c>
      <c r="U44" s="28">
        <f>IFERROR(VLOOKUP(E44, 'TRI Data in Utility Worksheet'!$AB$3:$AF$177, 5, FALSE), "No Air Release")</f>
        <v>9.0718474000000021E-2</v>
      </c>
      <c r="V44" s="28">
        <f>VLOOKUP(E44, 'TRI Data in Utility Worksheet'!$T$3:$AA$177, 8, FALSE)</f>
        <v>2020</v>
      </c>
      <c r="W44" s="28"/>
      <c r="X44" s="28">
        <f xml:space="preserve"> INDEX('COU &amp; OES Information'!$C:$C, MATCH($A$39, 'COU &amp; OES Information'!$A:$A, 0))</f>
        <v>350</v>
      </c>
      <c r="Y44" s="81">
        <f t="shared" si="40"/>
        <v>1.2959782000000004E-4</v>
      </c>
      <c r="Z44" s="81">
        <f t="shared" si="41"/>
        <v>1.2959782000000004E-4</v>
      </c>
      <c r="AA44" s="81">
        <f t="shared" si="42"/>
        <v>2.5919564000000009E-4</v>
      </c>
      <c r="AB44" s="81">
        <f t="shared" si="43"/>
        <v>1.2959782000000004E-4</v>
      </c>
      <c r="AC44" s="81">
        <f t="shared" si="44"/>
        <v>1.2959782000000004E-4</v>
      </c>
      <c r="AD44" s="81">
        <f t="shared" si="45"/>
        <v>2.5919564000000009E-4</v>
      </c>
      <c r="AE44" s="81">
        <f t="shared" si="46"/>
        <v>1.2959782000000004E-4</v>
      </c>
      <c r="AF44" s="81">
        <f t="shared" si="47"/>
        <v>1.2959782000000004E-4</v>
      </c>
      <c r="AG44" s="81">
        <f t="shared" si="48"/>
        <v>2.5919564000000009E-4</v>
      </c>
      <c r="AH44" s="82">
        <f>VLOOKUP(E44,'Raw TRI Data'!$C$2:$P$124,14,FALSE)</f>
        <v>110000521221</v>
      </c>
    </row>
    <row r="45" spans="1:34" ht="15" thickBot="1" x14ac:dyDescent="0.4">
      <c r="A45" s="75" t="str">
        <f>VLOOKUP(E45, 'Raw TRI Data'!C:L, 2, FALSE)</f>
        <v>DOW CHEMICAL CO FREEPORT FACILITY</v>
      </c>
      <c r="B45" s="76" t="str">
        <f>VLOOKUP(E45, 'Raw TRI Data'!C:L, 4, FALSE)</f>
        <v>FREEPORT</v>
      </c>
      <c r="C45" s="76" t="str">
        <f>VLOOKUP(E45, 'Raw TRI Data'!C:L,6, FALSE)</f>
        <v>TX</v>
      </c>
      <c r="D45" s="76">
        <f>VLOOKUP(E45, 'Raw TRI Data'!C:L, 7, FALSE)</f>
        <v>775413257</v>
      </c>
      <c r="E45" s="76" t="s">
        <v>116</v>
      </c>
      <c r="F45" s="76">
        <f>VLOOKUP(E45, 'Raw TRI Data'!C:L, 9, FALSE)</f>
        <v>325199</v>
      </c>
      <c r="G45" s="76" t="str">
        <f>VLOOKUP(E45, 'Raw TRI Data'!C:L, 10, FALSE)</f>
        <v>All Other Basic Organic Chemical Manufacturing</v>
      </c>
      <c r="H45" s="28">
        <f>IFERROR(VLOOKUP(E45, 'TRI Data in Utility Worksheet'!$L$3:$N$177, 3, FALSE), "No Fugitive Air Release")</f>
        <v>21.318841390000003</v>
      </c>
      <c r="I45" s="28">
        <f>IFERROR(VLOOKUP(E45, 'TRI Data in Utility Worksheet'!$L$3:$O$177, 4, FALSE), "No Stack Air Release")</f>
        <v>0</v>
      </c>
      <c r="J45" s="28">
        <f>IFERROR(VLOOKUP(E45, 'TRI Data in Utility Worksheet'!$L$3:$P$177, 5, FALSE), "No Air Release")</f>
        <v>21.318841390000003</v>
      </c>
      <c r="K45" s="28">
        <f>IFERROR(VLOOKUP(E45, 'TRI Data in Utility Worksheet'!$AJ$3:$AL$177, 3, FALSE), "No Fugitive Air Release")</f>
        <v>38.555351450000003</v>
      </c>
      <c r="L45" s="28">
        <f>VLOOKUP(E45, 'TRI Data in Utility Worksheet'!$AB$3:$AI$177, 8, FALSE)</f>
        <v>2021</v>
      </c>
      <c r="M45" s="28">
        <f>IFERROR(VLOOKUP(E45, 'TRI Data in Utility Worksheet'!$AZ$3:$BC$177, 4, FALSE), "No Stack Air Release")</f>
        <v>0</v>
      </c>
      <c r="N45" s="28">
        <f>VLOOKUP(E45, 'TRI Data in Utility Worksheet'!$AR$3:$AY$177, 8, FALSE)</f>
        <v>2019</v>
      </c>
      <c r="O45" s="28">
        <f>IFERROR(VLOOKUP(E45, 'TRI Data in Utility Worksheet'!$T$3:$X$177, 5, FALSE), "No Air Release")</f>
        <v>38.555351450000003</v>
      </c>
      <c r="P45" s="28">
        <f>VLOOKUP(E45, 'TRI Data in Utility Worksheet'!$L$3:$S$177, 8, FALSE)</f>
        <v>2021</v>
      </c>
      <c r="Q45" s="28">
        <f>IFERROR(VLOOKUP(E45, 'TRI Data in Utility Worksheet'!$AR$3:$AT$177, 3, FALSE), "No Fugitive Air Release")</f>
        <v>21.318841390000003</v>
      </c>
      <c r="R45" s="28">
        <f>VLOOKUP(E45, 'TRI Data in Utility Worksheet'!$AJ$3:$AQ$177, 8, FALSE)</f>
        <v>2023</v>
      </c>
      <c r="S45" s="28">
        <f>IFERROR(VLOOKUP(E45, 'TRI Data in Utility Worksheet'!$BH$3:$BK$177, 4, FALSE), "No Stack Air Release")</f>
        <v>0</v>
      </c>
      <c r="T45" s="28">
        <f>VLOOKUP(E45, 'TRI Data in Utility Worksheet'!$AZ$3:$BG$177, 8, FALSE)</f>
        <v>2019</v>
      </c>
      <c r="U45" s="28">
        <f>IFERROR(VLOOKUP(E45, 'TRI Data in Utility Worksheet'!$AB$3:$AF$177, 5, FALSE), "No Air Release")</f>
        <v>21.318841390000003</v>
      </c>
      <c r="V45" s="28">
        <f>VLOOKUP(E45, 'TRI Data in Utility Worksheet'!$T$3:$AA$177, 8, FALSE)</f>
        <v>2023</v>
      </c>
      <c r="W45" s="28"/>
      <c r="X45" s="28">
        <f xml:space="preserve"> INDEX('COU &amp; OES Information'!$C:$C, MATCH($A$39, 'COU &amp; OES Information'!$A:$A, 0))</f>
        <v>350</v>
      </c>
      <c r="Y45" s="81">
        <f t="shared" si="40"/>
        <v>6.0910975400000011E-2</v>
      </c>
      <c r="Z45" s="81">
        <f t="shared" si="41"/>
        <v>0</v>
      </c>
      <c r="AA45" s="81">
        <f t="shared" si="42"/>
        <v>6.0910975400000011E-2</v>
      </c>
      <c r="AB45" s="81">
        <f t="shared" si="43"/>
        <v>0.11015814700000001</v>
      </c>
      <c r="AC45" s="81">
        <f t="shared" si="44"/>
        <v>0</v>
      </c>
      <c r="AD45" s="81">
        <f t="shared" si="45"/>
        <v>0.11015814700000001</v>
      </c>
      <c r="AE45" s="81">
        <f t="shared" si="46"/>
        <v>6.0910975400000011E-2</v>
      </c>
      <c r="AF45" s="81">
        <f t="shared" si="47"/>
        <v>0</v>
      </c>
      <c r="AG45" s="81">
        <f t="shared" si="48"/>
        <v>6.0910975400000011E-2</v>
      </c>
      <c r="AH45" s="82">
        <f>VLOOKUP(E45,'Raw TRI Data'!$C$2:$P$124,14,FALSE)</f>
        <v>110008170237</v>
      </c>
    </row>
    <row r="46" spans="1:34" x14ac:dyDescent="0.35">
      <c r="A46" s="75" t="str">
        <f>VLOOKUP(E46, 'Raw TRI Data'!C:L, 2, FALSE)</f>
        <v>VEOLIA N.A. INC.</v>
      </c>
      <c r="B46" s="76" t="str">
        <f>VLOOKUP(E46, 'Raw TRI Data'!C:L, 4, FALSE)</f>
        <v>SAUGET</v>
      </c>
      <c r="C46" s="76" t="str">
        <f>VLOOKUP(E46, 'Raw TRI Data'!C:L,6, FALSE)</f>
        <v>IL</v>
      </c>
      <c r="D46" s="76">
        <f>VLOOKUP(E46, 'Raw TRI Data'!C:L, 7, FALSE)</f>
        <v>62201</v>
      </c>
      <c r="E46" s="76" t="s">
        <v>117</v>
      </c>
      <c r="F46" s="76">
        <f>VLOOKUP(E46, 'Raw TRI Data'!C:L, 9, FALSE)</f>
        <v>562211</v>
      </c>
      <c r="G46" s="76" t="str">
        <f>VLOOKUP(E46, 'Raw TRI Data'!C:L, 10, FALSE)</f>
        <v>Hazardous Waste Treatment and Disposal</v>
      </c>
      <c r="H46" s="28">
        <f>IFERROR(VLOOKUP(E46, 'TRI Data in Utility Worksheet'!$L$3:$N$177, 3, FALSE), "No Fugitive Air Release")</f>
        <v>0.13154178730000002</v>
      </c>
      <c r="I46" s="28">
        <f>IFERROR(VLOOKUP(E46, 'TRI Data in Utility Worksheet'!$L$3:$O$177, 4, FALSE), "No Stack Air Release")</f>
        <v>0.22679618500000001</v>
      </c>
      <c r="J46" s="28">
        <f>IFERROR(VLOOKUP(E46, 'TRI Data in Utility Worksheet'!$L$3:$P$177, 5, FALSE), "No Air Release")</f>
        <v>0.35833797230000003</v>
      </c>
      <c r="K46" s="28">
        <f>IFERROR(VLOOKUP(E46, 'TRI Data in Utility Worksheet'!$AJ$3:$AL$177, 3, FALSE), "No Fugitive Air Release")</f>
        <v>0.13154178730000002</v>
      </c>
      <c r="L46" s="28">
        <f>VLOOKUP(E46, 'TRI Data in Utility Worksheet'!$AB$3:$AI$177, 8, FALSE)</f>
        <v>2021</v>
      </c>
      <c r="M46" s="28">
        <f>IFERROR(VLOOKUP(E46, 'TRI Data in Utility Worksheet'!$AZ$3:$BC$177, 4, FALSE), "No Stack Air Release")</f>
        <v>0.22679618500000001</v>
      </c>
      <c r="N46" s="28">
        <f>VLOOKUP(E46, 'TRI Data in Utility Worksheet'!$AR$3:$AY$177, 8, FALSE)</f>
        <v>2021</v>
      </c>
      <c r="O46" s="28">
        <f>IFERROR(VLOOKUP(E46, 'TRI Data in Utility Worksheet'!$T$3:$X$177, 5, FALSE), "No Air Release")</f>
        <v>0.35833797230000003</v>
      </c>
      <c r="P46" s="28">
        <f>VLOOKUP(E46, 'TRI Data in Utility Worksheet'!$L$3:$S$177, 8, FALSE)</f>
        <v>2021</v>
      </c>
      <c r="Q46" s="28">
        <f>IFERROR(VLOOKUP(E46, 'TRI Data in Utility Worksheet'!$AR$3:$AT$177, 3, FALSE), "No Fugitive Air Release")</f>
        <v>0.13154178730000002</v>
      </c>
      <c r="R46" s="28">
        <f>VLOOKUP(E46, 'TRI Data in Utility Worksheet'!$AJ$3:$AQ$177, 8, FALSE)</f>
        <v>2021</v>
      </c>
      <c r="S46" s="28">
        <f>IFERROR(VLOOKUP(E46, 'TRI Data in Utility Worksheet'!$BH$3:$BK$177, 4, FALSE), "No Stack Air Release")</f>
        <v>0.22679618500000001</v>
      </c>
      <c r="T46" s="28">
        <f>VLOOKUP(E46, 'TRI Data in Utility Worksheet'!$AZ$3:$BG$177, 8, FALSE)</f>
        <v>2021</v>
      </c>
      <c r="U46" s="28">
        <f>IFERROR(VLOOKUP(E46, 'TRI Data in Utility Worksheet'!$AB$3:$AF$177, 5, FALSE), "No Air Release")</f>
        <v>0.35833797230000003</v>
      </c>
      <c r="V46" s="28">
        <f>VLOOKUP(E46, 'TRI Data in Utility Worksheet'!$T$3:$AA$177, 8, FALSE)</f>
        <v>2021</v>
      </c>
      <c r="W46" s="28"/>
      <c r="X46" s="28">
        <f xml:space="preserve"> INDEX('COU &amp; OES Information'!$C:$C, MATCH($A$39, 'COU &amp; OES Information'!$A:$A, 0))</f>
        <v>350</v>
      </c>
      <c r="Y46" s="81">
        <f t="shared" si="40"/>
        <v>3.7583367800000006E-4</v>
      </c>
      <c r="Z46" s="81">
        <f t="shared" si="41"/>
        <v>6.479891E-4</v>
      </c>
      <c r="AA46" s="81">
        <f t="shared" si="42"/>
        <v>1.0238227780000001E-3</v>
      </c>
      <c r="AB46" s="81">
        <f t="shared" si="43"/>
        <v>3.7583367800000006E-4</v>
      </c>
      <c r="AC46" s="81">
        <f t="shared" si="44"/>
        <v>6.479891E-4</v>
      </c>
      <c r="AD46" s="81">
        <f t="shared" si="45"/>
        <v>1.0238227780000001E-3</v>
      </c>
      <c r="AE46" s="81">
        <f t="shared" si="46"/>
        <v>3.7583367800000006E-4</v>
      </c>
      <c r="AF46" s="81">
        <f t="shared" si="47"/>
        <v>6.479891E-4</v>
      </c>
      <c r="AG46" s="81">
        <f t="shared" si="48"/>
        <v>1.0238227780000001E-3</v>
      </c>
      <c r="AH46" s="82">
        <f>VLOOKUP(E46,'Raw TRI Data'!$C$2:$P$124,14,FALSE)</f>
        <v>110000438893</v>
      </c>
    </row>
    <row r="49" spans="1:34" x14ac:dyDescent="0.35">
      <c r="A49" s="41" t="s">
        <v>58</v>
      </c>
    </row>
    <row r="50" spans="1:34" ht="15" thickBot="1" x14ac:dyDescent="0.4">
      <c r="A50" s="41" t="s">
        <v>35</v>
      </c>
    </row>
    <row r="51" spans="1:34" ht="59.65" customHeight="1" thickBot="1" x14ac:dyDescent="0.4">
      <c r="A51" s="69" t="s">
        <v>59</v>
      </c>
      <c r="B51" s="70" t="s">
        <v>60</v>
      </c>
      <c r="C51" s="70" t="s">
        <v>61</v>
      </c>
      <c r="D51" s="70" t="s">
        <v>62</v>
      </c>
      <c r="E51" s="71" t="s">
        <v>63</v>
      </c>
      <c r="F51" s="70" t="s">
        <v>64</v>
      </c>
      <c r="G51" s="70" t="s">
        <v>65</v>
      </c>
      <c r="H51" s="72" t="s">
        <v>66</v>
      </c>
      <c r="I51" s="72" t="s">
        <v>67</v>
      </c>
      <c r="J51" s="72" t="s">
        <v>68</v>
      </c>
      <c r="K51" s="72" t="s">
        <v>69</v>
      </c>
      <c r="L51" s="72" t="s">
        <v>70</v>
      </c>
      <c r="M51" s="72" t="s">
        <v>71</v>
      </c>
      <c r="N51" s="72" t="s">
        <v>72</v>
      </c>
      <c r="O51" s="72" t="s">
        <v>73</v>
      </c>
      <c r="P51" s="72" t="s">
        <v>74</v>
      </c>
      <c r="Q51" s="72" t="s">
        <v>75</v>
      </c>
      <c r="R51" s="72" t="s">
        <v>76</v>
      </c>
      <c r="S51" s="72" t="s">
        <v>77</v>
      </c>
      <c r="T51" s="72" t="s">
        <v>78</v>
      </c>
      <c r="U51" s="72" t="s">
        <v>79</v>
      </c>
      <c r="V51" s="72" t="s">
        <v>80</v>
      </c>
      <c r="W51" s="72"/>
      <c r="X51" s="73" t="s">
        <v>82</v>
      </c>
      <c r="Y51" s="72" t="s">
        <v>83</v>
      </c>
      <c r="Z51" s="72" t="s">
        <v>84</v>
      </c>
      <c r="AA51" s="72" t="s">
        <v>85</v>
      </c>
      <c r="AB51" s="72" t="s">
        <v>86</v>
      </c>
      <c r="AC51" s="72" t="s">
        <v>87</v>
      </c>
      <c r="AD51" s="72" t="s">
        <v>88</v>
      </c>
      <c r="AE51" s="72" t="s">
        <v>89</v>
      </c>
      <c r="AF51" s="72" t="s">
        <v>90</v>
      </c>
      <c r="AG51" s="72" t="s">
        <v>91</v>
      </c>
      <c r="AH51" s="74" t="s">
        <v>92</v>
      </c>
    </row>
    <row r="52" spans="1:34" x14ac:dyDescent="0.35">
      <c r="A52" s="75" t="str">
        <f>VLOOKUP(E52, 'Raw TRI Data'!C:L, 2, FALSE)</f>
        <v>GIANT CEMENT CO</v>
      </c>
      <c r="B52" s="76" t="str">
        <f>VLOOKUP(E52, 'Raw TRI Data'!C:L, 4, FALSE)</f>
        <v>HARLEYVILLE</v>
      </c>
      <c r="C52" s="76" t="str">
        <f>VLOOKUP(E52, 'Raw TRI Data'!C:L,6, FALSE)</f>
        <v>SC</v>
      </c>
      <c r="D52" s="76">
        <f>VLOOKUP(E52, 'Raw TRI Data'!C:L, 7, FALSE)</f>
        <v>29448</v>
      </c>
      <c r="E52" s="76" t="s">
        <v>118</v>
      </c>
      <c r="F52" s="76">
        <f>VLOOKUP(E52, 'Raw TRI Data'!C:L, 9, FALSE)</f>
        <v>327310</v>
      </c>
      <c r="G52" s="76" t="str">
        <f>VLOOKUP(E52, 'Raw TRI Data'!C:L, 10, FALSE)</f>
        <v>Cement Manufacturing</v>
      </c>
      <c r="H52" s="76">
        <f>IFERROR(VLOOKUP(E52, 'TRI Data in Utility Worksheet'!$L$3:$N$177, 3, FALSE), "No Fugitive Air Release")</f>
        <v>0</v>
      </c>
      <c r="I52" s="76">
        <f>IFERROR(VLOOKUP(E52, 'TRI Data in Utility Worksheet'!$L$3:$O$177, 4, FALSE), "No Stack Air Release")</f>
        <v>0.22679618500000001</v>
      </c>
      <c r="J52" s="76">
        <f>IFERROR(VLOOKUP(E52, 'TRI Data in Utility Worksheet'!$L$3:$P$177, 5, FALSE), "No Air Release")</f>
        <v>0.22679618500000001</v>
      </c>
      <c r="K52" s="76">
        <f>IFERROR(VLOOKUP(E52, 'TRI Data in Utility Worksheet'!$AJ$3:$AL$177, 3, FALSE), "No Fugitive Air Release")</f>
        <v>0</v>
      </c>
      <c r="L52" s="76">
        <f>VLOOKUP(E52, 'TRI Data in Utility Worksheet'!$AB$3:$AI$177, 8, FALSE)</f>
        <v>2019</v>
      </c>
      <c r="M52" s="76">
        <f>IFERROR(VLOOKUP(E52, 'TRI Data in Utility Worksheet'!$AZ$3:$BC$177, 4, FALSE), "No Stack Air Release")</f>
        <v>0.45359237000000002</v>
      </c>
      <c r="N52" s="76">
        <f>VLOOKUP(E52, 'TRI Data in Utility Worksheet'!$AR$3:$AY$177, 8, FALSE)</f>
        <v>2019</v>
      </c>
      <c r="O52" s="76">
        <f>IFERROR(VLOOKUP(E52, 'TRI Data in Utility Worksheet'!$T$3:$X$177, 5, FALSE), "No Air Release")</f>
        <v>0.45359237000000002</v>
      </c>
      <c r="P52" s="76">
        <f>VLOOKUP(E52, 'TRI Data in Utility Worksheet'!$L$3:$S$177, 8, FALSE)</f>
        <v>2019</v>
      </c>
      <c r="Q52" s="76">
        <f>IFERROR(VLOOKUP(E52, 'TRI Data in Utility Worksheet'!$AR$3:$AT$177, 3, FALSE), "No Fugitive Air Release")</f>
        <v>0</v>
      </c>
      <c r="R52" s="76">
        <f>VLOOKUP(E52, 'TRI Data in Utility Worksheet'!$AJ$3:$AQ$177, 8, FALSE)</f>
        <v>2019</v>
      </c>
      <c r="S52" s="76">
        <f>IFERROR(VLOOKUP(E52, 'TRI Data in Utility Worksheet'!$BH$3:$BK$177, 4, FALSE), "No Stack Air Release")</f>
        <v>0.45359237000000002</v>
      </c>
      <c r="T52" s="76">
        <f>VLOOKUP(E52, 'TRI Data in Utility Worksheet'!$AZ$3:$BG$177, 8, FALSE)</f>
        <v>2019</v>
      </c>
      <c r="U52" s="76">
        <f>IFERROR(VLOOKUP(E52, 'TRI Data in Utility Worksheet'!$AB$3:$AF$177, 5, FALSE), "No Air Release")</f>
        <v>0.45359237000000002</v>
      </c>
      <c r="V52" s="76">
        <f>VLOOKUP(E52, 'TRI Data in Utility Worksheet'!$T$3:$AA$177, 8, FALSE)</f>
        <v>2019</v>
      </c>
      <c r="W52" s="76"/>
      <c r="X52" s="76">
        <f xml:space="preserve"> INDEX('COU &amp; OES Information'!$C:$C, MATCH($A$50, 'COU &amp; OES Information'!$A:$A, 0))</f>
        <v>350</v>
      </c>
      <c r="Y52" s="77">
        <f t="shared" ref="Y52" si="49">H52/$X52</f>
        <v>0</v>
      </c>
      <c r="Z52" s="77">
        <f t="shared" ref="Z52" si="50">I52/$X52</f>
        <v>6.479891E-4</v>
      </c>
      <c r="AA52" s="77">
        <f t="shared" ref="AA52" si="51">J52/$X52</f>
        <v>6.479891E-4</v>
      </c>
      <c r="AB52" s="77">
        <f t="shared" ref="AB52" si="52">K52/$X52</f>
        <v>0</v>
      </c>
      <c r="AC52" s="77">
        <f t="shared" ref="AC52" si="53">M52/$X52</f>
        <v>1.2959782E-3</v>
      </c>
      <c r="AD52" s="77">
        <f t="shared" ref="AD52" si="54">O52/$X52</f>
        <v>1.2959782E-3</v>
      </c>
      <c r="AE52" s="77">
        <f t="shared" ref="AE52" si="55">Q52/$X52</f>
        <v>0</v>
      </c>
      <c r="AF52" s="77">
        <f t="shared" ref="AF52" si="56">S52/$X52</f>
        <v>1.2959782E-3</v>
      </c>
      <c r="AG52" s="77">
        <f t="shared" ref="AG52" si="57">U52/$X52</f>
        <v>1.2959782E-3</v>
      </c>
      <c r="AH52" s="78">
        <f>VLOOKUP(E52,'Raw TRI Data'!$C$2:$P$124,14,FALSE)</f>
        <v>110000560544</v>
      </c>
    </row>
    <row r="53" spans="1:34" x14ac:dyDescent="0.35">
      <c r="Y53" s="79"/>
      <c r="Z53" s="79"/>
      <c r="AA53" s="79"/>
      <c r="AB53" s="79"/>
      <c r="AC53" s="79"/>
      <c r="AD53" s="79"/>
      <c r="AE53" s="79"/>
      <c r="AF53" s="79"/>
      <c r="AG53" s="79"/>
      <c r="AH53" s="68"/>
    </row>
  </sheetData>
  <sheetProtection sheet="1" objects="1" scenarios="1" formatCells="0" formatColumns="0" formatRows="0" sort="0" autoFilter="0"/>
  <autoFilter ref="A1:AH53" xr:uid="{4612937D-373D-4EC0-9E8A-A257F29ABFD6}"/>
  <mergeCells count="1">
    <mergeCell ref="A2:F2"/>
  </mergeCells>
  <conditionalFormatting sqref="Q1:S23 H1:K53 M1:M53 O1:O53 U1:U53 X1:AG53 Q24:Q30 S24:S30 Q31:S34 Q35:Q37 S35:S37 Q38:S40 Q41:Q46 S41:S46 Q47:S51 Q52:Q53 S52:S53">
    <cfRule type="cellIs" dxfId="12" priority="5" operator="between">
      <formula>0.1</formula>
      <formula>0.999</formula>
    </cfRule>
    <cfRule type="cellIs" dxfId="11" priority="6" operator="between">
      <formula>1</formula>
      <formula>9.999</formula>
    </cfRule>
    <cfRule type="cellIs" dxfId="10" priority="7" stopIfTrue="1" operator="between">
      <formula>10</formula>
      <formula>9999.999</formula>
    </cfRule>
    <cfRule type="cellIs" dxfId="9" priority="8" operator="greaterThan">
      <formula>10000</formula>
    </cfRule>
  </conditionalFormatting>
  <conditionalFormatting sqref="Q1:S23 H1:K53 M1:M53 U1:U53 X1:AG53 Q24:Q30 S24:S30 Q31:S34 Q35:Q37 S35:S37 Q38:S40 Q41:Q46 S41:S46 Q47:S51 Q52:Q53 S52:S53 O1:O53">
    <cfRule type="cellIs" dxfId="8" priority="4" operator="lessThan">
      <formula>0.1</formula>
    </cfRule>
  </conditionalFormatting>
  <conditionalFormatting sqref="Q1:AG23 H1:K53 M1:M53 Q24:Q30 S24:AG30 Q31:AG34 Q35:Q37 S35:AG37 Q38:AG40 Q41:Q46 S41:AG46 Q47:AG51 Q52:Q53 S52:AG53">
    <cfRule type="cellIs" dxfId="7" priority="3"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059A-2E32-43E4-9F52-5751FC5DC211}">
  <sheetPr codeName="Sheet6">
    <tabColor theme="4"/>
  </sheetPr>
  <dimension ref="A1:W27"/>
  <sheetViews>
    <sheetView workbookViewId="0"/>
  </sheetViews>
  <sheetFormatPr defaultRowHeight="14.5" x14ac:dyDescent="0.35"/>
  <cols>
    <col min="1" max="1" width="8.7265625" style="17"/>
    <col min="2" max="2" width="78.453125" style="17" customWidth="1"/>
    <col min="3" max="3" width="19.453125" style="17" customWidth="1"/>
    <col min="4" max="5" width="24.453125" style="17" customWidth="1"/>
    <col min="6" max="6" width="37.453125" style="17" customWidth="1"/>
    <col min="7" max="7" width="39.7265625" style="17" customWidth="1"/>
    <col min="8" max="8" width="18.7265625" style="17" customWidth="1"/>
    <col min="9" max="9" width="17.7265625" style="17" customWidth="1"/>
    <col min="10" max="10" width="10" style="17" customWidth="1"/>
    <col min="11" max="12" width="11.453125" style="17" customWidth="1"/>
    <col min="13" max="13" width="19" style="17" customWidth="1"/>
    <col min="14" max="14" width="51.54296875" style="17" customWidth="1"/>
    <col min="15" max="15" width="15.26953125" style="19" bestFit="1" customWidth="1"/>
    <col min="16" max="16" width="36.7265625" style="19" bestFit="1" customWidth="1"/>
    <col min="17" max="17" width="33.54296875" style="19" bestFit="1" customWidth="1"/>
    <col min="18" max="18" width="34.453125" style="19" bestFit="1" customWidth="1"/>
    <col min="19" max="19" width="34.54296875" style="19" bestFit="1" customWidth="1"/>
    <col min="20" max="20" width="44.453125" style="17" bestFit="1" customWidth="1"/>
    <col min="21" max="21" width="41.453125" style="17" bestFit="1" customWidth="1"/>
    <col min="22" max="22" width="41.54296875" style="17" bestFit="1" customWidth="1"/>
    <col min="23" max="23" width="42" style="17" bestFit="1" customWidth="1"/>
    <col min="24" max="16384" width="8.7265625" style="17"/>
  </cols>
  <sheetData>
    <row r="1" spans="1:23" x14ac:dyDescent="0.35">
      <c r="A1" s="83" t="s">
        <v>121</v>
      </c>
      <c r="B1" s="84" t="s">
        <v>20</v>
      </c>
      <c r="C1" s="85" t="s">
        <v>122</v>
      </c>
      <c r="D1" s="86" t="s">
        <v>123</v>
      </c>
      <c r="E1" s="86" t="s">
        <v>124</v>
      </c>
      <c r="F1" s="86" t="s">
        <v>125</v>
      </c>
      <c r="G1" s="86" t="s">
        <v>126</v>
      </c>
      <c r="H1" s="86" t="s">
        <v>127</v>
      </c>
      <c r="I1" s="86" t="s">
        <v>128</v>
      </c>
      <c r="J1" s="86" t="s">
        <v>129</v>
      </c>
      <c r="K1" s="86" t="s">
        <v>130</v>
      </c>
      <c r="L1" s="86" t="s">
        <v>131</v>
      </c>
      <c r="M1" s="86" t="s">
        <v>132</v>
      </c>
      <c r="N1" s="86" t="s">
        <v>133</v>
      </c>
      <c r="O1" s="87" t="s">
        <v>22</v>
      </c>
      <c r="P1" s="88" t="s">
        <v>134</v>
      </c>
      <c r="Q1" s="88" t="s">
        <v>135</v>
      </c>
      <c r="R1" s="88" t="s">
        <v>136</v>
      </c>
      <c r="S1" s="88" t="s">
        <v>137</v>
      </c>
      <c r="T1" s="88" t="s">
        <v>138</v>
      </c>
      <c r="U1" s="88" t="s">
        <v>139</v>
      </c>
      <c r="V1" s="88" t="s">
        <v>140</v>
      </c>
      <c r="W1" s="88" t="s">
        <v>141</v>
      </c>
    </row>
    <row r="2" spans="1:23" x14ac:dyDescent="0.35">
      <c r="A2" s="28" t="str">
        <f>IF(AND(VLOOKUP(C2,'TRI Form R or A'!A:H,8,FALSE)=1,VLOOKUP(C2,'TRI Form R or A'!A:H,7,FALSE)=0),"A","R")</f>
        <v>R</v>
      </c>
      <c r="B2" s="28" t="str">
        <f>VLOOKUP(C2,'Processed TRI Data'!$C:$AF,26,FALSE)</f>
        <v>Manufacturing as a byproduct</v>
      </c>
      <c r="C2" s="17" t="s">
        <v>94</v>
      </c>
      <c r="D2" s="89">
        <f>VLOOKUP(C2,'Raw TRI Data'!$C:$AC,14,FALSE)</f>
        <v>110000746328</v>
      </c>
      <c r="E2" s="90" t="str">
        <f>IFERROR(VLOOKUP(D2,#REF!,2,FALSE), "")</f>
        <v/>
      </c>
      <c r="F2" s="28" t="str">
        <f>VLOOKUP($C2,'Raw TRI Data'!$C:$AC,2,FALSE)</f>
        <v>WESTLAKE VINYLS CO</v>
      </c>
      <c r="G2" s="28" t="str">
        <f>VLOOKUP($C2,'Raw TRI Data'!$C:$AC,3,FALSE)</f>
        <v>36045 HWY 30</v>
      </c>
      <c r="H2" s="28" t="str">
        <f>VLOOKUP($C2,'Raw TRI Data'!$C:$AC,4,FALSE)</f>
        <v>GEISMAR</v>
      </c>
      <c r="I2" s="28" t="str">
        <f>VLOOKUP($C2,'Raw TRI Data'!$C:$AC,6,FALSE)</f>
        <v>LA</v>
      </c>
      <c r="J2" s="28">
        <f>VLOOKUP($C2,'Raw TRI Data'!$C:$AC,7,FALSE)</f>
        <v>70734</v>
      </c>
      <c r="K2" s="28">
        <f>VLOOKUP($C2,'Raw TRI Data'!$C:$AC,12,FALSE)</f>
        <v>30.208604000000001</v>
      </c>
      <c r="L2" s="28">
        <f>VLOOKUP($C2,'Raw TRI Data'!$C:$AC,13,FALSE)</f>
        <v>-91.011127999999999</v>
      </c>
      <c r="M2" s="28">
        <f>VLOOKUP($C2,'Raw TRI Data'!$C:$AC,9,FALSE)</f>
        <v>325211</v>
      </c>
      <c r="N2" s="28" t="str">
        <f>VLOOKUP($C2,'Raw TRI Data'!$C:$AC,10,FALSE)</f>
        <v>Plastics Material and Resin Manufacturing</v>
      </c>
      <c r="O2" s="91">
        <f>VLOOKUP(B2,'COU &amp; OES Information'!$A$2:$C$7,3,FALSE)</f>
        <v>350</v>
      </c>
      <c r="P2" s="91" cm="1">
        <f t="array" ref="P2">CONVERT(IF($A2="R", MEDIAN(IF('Raw TRI Data'!$C:$C=$C2,'Raw TRI Data'!$W:$W)), 500),"lbm","kg")</f>
        <v>2.2679618500000003</v>
      </c>
      <c r="Q2" s="91">
        <f>CONVERT(IF(A2="R", _xlfn.MAXIFS('Raw TRI Data'!$W:$W,'Raw TRI Data'!$C:$C,$C2), 500),"lbm","kg")</f>
        <v>2.2679618500000003</v>
      </c>
      <c r="R2" s="91" cm="1">
        <f t="array" ref="R2">CONVERT(IF(A2="R", MEDIAN(IF('Raw TRI Data'!$C:$C=$C2,'Raw TRI Data'!$Y:$Y)), 500),"lbm","kg")</f>
        <v>27.215542200000002</v>
      </c>
      <c r="S2" s="91">
        <f>CONVERT(IF(A2="R", _xlfn.MAXIFS('Raw TRI Data'!$Y:$Y,'Raw TRI Data'!$C:$C,$C2), 500),"lbm","kg")</f>
        <v>27.215542200000002</v>
      </c>
      <c r="T2" s="92">
        <f t="shared" ref="T2:T27" si="0">P2/$O2</f>
        <v>6.4798910000000006E-3</v>
      </c>
      <c r="U2" s="92">
        <f t="shared" ref="U2:U27" si="1">Q2/$O2</f>
        <v>6.4798910000000006E-3</v>
      </c>
      <c r="V2" s="92">
        <f t="shared" ref="V2:V27" si="2">R2/$O2</f>
        <v>7.7758692000000004E-2</v>
      </c>
      <c r="W2" s="92">
        <f t="shared" ref="W2:W27" si="3">S2/$O2</f>
        <v>7.7758692000000004E-2</v>
      </c>
    </row>
    <row r="3" spans="1:23" x14ac:dyDescent="0.35">
      <c r="A3" s="28" t="str">
        <f>IF(AND(VLOOKUP(C3,'TRI Form R or A'!A:H,8,FALSE)=1,VLOOKUP(C3,'TRI Form R or A'!A:H,7,FALSE)=0),"A","R")</f>
        <v>R</v>
      </c>
      <c r="B3" s="28" t="str">
        <f>VLOOKUP(C3,'Processed TRI Data'!$C:$AF,26,FALSE)</f>
        <v>Waste handling, treatment, disposal, and recycling</v>
      </c>
      <c r="C3" s="17" t="s">
        <v>112</v>
      </c>
      <c r="D3" s="89">
        <f>VLOOKUP(C3,'Raw TRI Data'!$C:$AC,14,FALSE)</f>
        <v>110027242320</v>
      </c>
      <c r="E3" s="90" t="str">
        <f>IFERROR(VLOOKUP(D3,#REF!,2,FALSE), "")</f>
        <v/>
      </c>
      <c r="F3" s="28" t="str">
        <f>VLOOKUP($C3,'Raw TRI Data'!$C:$AC,2,FALSE)</f>
        <v>HERITAGE THERMAL SERVICES</v>
      </c>
      <c r="G3" s="28" t="str">
        <f>VLOOKUP($C3,'Raw TRI Data'!$C:$AC,3,FALSE)</f>
        <v>1250 ST GEORGE ST</v>
      </c>
      <c r="H3" s="28" t="str">
        <f>VLOOKUP($C3,'Raw TRI Data'!$C:$AC,4,FALSE)</f>
        <v>EAST LIVERPOOL</v>
      </c>
      <c r="I3" s="28" t="str">
        <f>VLOOKUP($C3,'Raw TRI Data'!$C:$AC,6,FALSE)</f>
        <v>OH</v>
      </c>
      <c r="J3" s="28">
        <f>VLOOKUP($C3,'Raw TRI Data'!$C:$AC,7,FALSE)</f>
        <v>43920</v>
      </c>
      <c r="K3" s="28">
        <f>VLOOKUP($C3,'Raw TRI Data'!$C:$AC,12,FALSE)</f>
        <v>40.631622</v>
      </c>
      <c r="L3" s="28">
        <f>VLOOKUP($C3,'Raw TRI Data'!$C:$AC,13,FALSE)</f>
        <v>-80.546319999999994</v>
      </c>
      <c r="M3" s="28">
        <f>VLOOKUP($C3,'Raw TRI Data'!$C:$AC,9,FALSE)</f>
        <v>562213</v>
      </c>
      <c r="N3" s="28" t="str">
        <f>VLOOKUP($C3,'Raw TRI Data'!$C:$AC,10,FALSE)</f>
        <v>Solid Waste Combustors and Incinerators</v>
      </c>
      <c r="O3" s="91">
        <f>VLOOKUP(B3,'COU &amp; OES Information'!$A$2:$C$7,3,FALSE)</f>
        <v>350</v>
      </c>
      <c r="P3" s="91" cm="1">
        <f t="array" ref="P3">CONVERT(IF($A3="R", MEDIAN(IF('Raw TRI Data'!$C:$C=$C3,'Raw TRI Data'!$W:$W)), 500),"lbm","kg")</f>
        <v>0.43091275150000002</v>
      </c>
      <c r="Q3" s="91">
        <f>CONVERT(IF(A3="R", _xlfn.MAXIFS('Raw TRI Data'!$W:$W,'Raw TRI Data'!$C:$C,$C3), 500),"lbm","kg")</f>
        <v>0.72574779200000017</v>
      </c>
      <c r="R3" s="91" cm="1">
        <f t="array" ref="R3">CONVERT(IF(A3="R", MEDIAN(IF('Raw TRI Data'!$C:$C=$C3,'Raw TRI Data'!$Y:$Y)), 500),"lbm","kg")</f>
        <v>0.15875732949999999</v>
      </c>
      <c r="S3" s="91">
        <f>CONVERT(IF(A3="R", _xlfn.MAXIFS('Raw TRI Data'!$Y:$Y,'Raw TRI Data'!$C:$C,$C3), 500),"lbm","kg")</f>
        <v>0.21318841390000001</v>
      </c>
      <c r="T3" s="92">
        <f t="shared" si="0"/>
        <v>1.2311792900000001E-3</v>
      </c>
      <c r="U3" s="92">
        <f t="shared" si="1"/>
        <v>2.0735651200000007E-3</v>
      </c>
      <c r="V3" s="92">
        <f t="shared" si="2"/>
        <v>4.5359236999999999E-4</v>
      </c>
      <c r="W3" s="92">
        <f t="shared" si="3"/>
        <v>6.0910975400000006E-4</v>
      </c>
    </row>
    <row r="4" spans="1:23" x14ac:dyDescent="0.35">
      <c r="A4" s="28" t="str">
        <f>IF(AND(VLOOKUP(C4,'TRI Form R or A'!A:H,8,FALSE)=1,VLOOKUP(C4,'TRI Form R or A'!A:H,7,FALSE)=0),"A","R")</f>
        <v>R</v>
      </c>
      <c r="B4" s="28" t="str">
        <f>VLOOKUP(C4,'Processed TRI Data'!$C:$AF,26,FALSE)</f>
        <v>Processing into formulation, mixture, or reaction product</v>
      </c>
      <c r="C4" s="17" t="s">
        <v>103</v>
      </c>
      <c r="D4" s="89">
        <f>VLOOKUP(C4,'Raw TRI Data'!$C:$AC,14,FALSE)</f>
        <v>110010488150</v>
      </c>
      <c r="E4" s="90" t="str">
        <f>IFERROR(VLOOKUP(D4,#REF!,2,FALSE), "")</f>
        <v/>
      </c>
      <c r="F4" s="28" t="str">
        <f>VLOOKUP($C4,'Raw TRI Data'!$C:$AC,2,FALSE)</f>
        <v>CHEMICAL COMPOUNDING CO</v>
      </c>
      <c r="G4" s="28" t="str">
        <f>VLOOKUP($C4,'Raw TRI Data'!$C:$AC,3,FALSE)</f>
        <v>791 66TH AVE</v>
      </c>
      <c r="H4" s="28" t="str">
        <f>VLOOKUP($C4,'Raw TRI Data'!$C:$AC,4,FALSE)</f>
        <v>OAKLAND</v>
      </c>
      <c r="I4" s="28" t="str">
        <f>VLOOKUP($C4,'Raw TRI Data'!$C:$AC,6,FALSE)</f>
        <v>CA</v>
      </c>
      <c r="J4" s="28">
        <f>VLOOKUP($C4,'Raw TRI Data'!$C:$AC,7,FALSE)</f>
        <v>94621</v>
      </c>
      <c r="K4" s="28">
        <f>VLOOKUP($C4,'Raw TRI Data'!$C:$AC,12,FALSE)</f>
        <v>37.756169999999997</v>
      </c>
      <c r="L4" s="28">
        <f>VLOOKUP($C4,'Raw TRI Data'!$C:$AC,13,FALSE)</f>
        <v>-122.20350999999999</v>
      </c>
      <c r="M4" s="28">
        <f>VLOOKUP($C4,'Raw TRI Data'!$C:$AC,9,FALSE)</f>
        <v>325611</v>
      </c>
      <c r="N4" s="28" t="str">
        <f>VLOOKUP($C4,'Raw TRI Data'!$C:$AC,10,FALSE)</f>
        <v>Soap and Other Detergent Manufacturing</v>
      </c>
      <c r="O4" s="91">
        <f>VLOOKUP(B4,'COU &amp; OES Information'!$A$2:$C$7,3,FALSE)</f>
        <v>250</v>
      </c>
      <c r="P4" s="91" cm="1">
        <f t="array" ref="P4">CONVERT(IF($A4="R", MEDIAN(IF('Raw TRI Data'!$C:$C=$C4,'Raw TRI Data'!$W:$W)), 500),"lbm","kg")</f>
        <v>43.091275150000001</v>
      </c>
      <c r="Q4" s="91">
        <f>CONVERT(IF(A4="R", _xlfn.MAXIFS('Raw TRI Data'!$W:$W,'Raw TRI Data'!$C:$C,$C4), 500),"lbm","kg")</f>
        <v>61.23496995</v>
      </c>
      <c r="R4" s="91" cm="1">
        <f t="array" ref="R4">CONVERT(IF(A4="R", MEDIAN(IF('Raw TRI Data'!$C:$C=$C4,'Raw TRI Data'!$Y:$Y)), 500),"lbm","kg")</f>
        <v>0</v>
      </c>
      <c r="S4" s="91">
        <f>CONVERT(IF(A4="R", _xlfn.MAXIFS('Raw TRI Data'!$Y:$Y,'Raw TRI Data'!$C:$C,$C4), 500),"lbm","kg")</f>
        <v>0</v>
      </c>
      <c r="T4" s="92">
        <f t="shared" si="0"/>
        <v>0.17236510060000002</v>
      </c>
      <c r="U4" s="92">
        <f t="shared" si="1"/>
        <v>0.24493987980000001</v>
      </c>
      <c r="V4" s="92">
        <f t="shared" si="2"/>
        <v>0</v>
      </c>
      <c r="W4" s="92">
        <f t="shared" si="3"/>
        <v>0</v>
      </c>
    </row>
    <row r="5" spans="1:23" x14ac:dyDescent="0.35">
      <c r="A5" s="28" t="str">
        <f>IF(AND(VLOOKUP(C5,'TRI Form R or A'!A:H,8,FALSE)=1,VLOOKUP(C5,'TRI Form R or A'!A:H,7,FALSE)=0),"A","R")</f>
        <v>R</v>
      </c>
      <c r="B5" s="28" t="str">
        <f>VLOOKUP(C5,'Processed TRI Data'!$C:$AF,26,FALSE)</f>
        <v>Manufacturing as a byproduct</v>
      </c>
      <c r="C5" s="17" t="s">
        <v>95</v>
      </c>
      <c r="D5" s="89">
        <f>VLOOKUP(C5,'Raw TRI Data'!$C:$AC,14,FALSE)</f>
        <v>110002054482</v>
      </c>
      <c r="E5" s="90" t="str">
        <f>IFERROR(VLOOKUP(D5,#REF!,2,FALSE), "")</f>
        <v/>
      </c>
      <c r="F5" s="28" t="str">
        <f>VLOOKUP($C5,'Raw TRI Data'!$C:$AC,2,FALSE)</f>
        <v>WESTLAKE CHEMICALS &amp; VINYLS LLC</v>
      </c>
      <c r="G5" s="28" t="str">
        <f>VLOOKUP($C5,'Raw TRI Data'!$C:$AC,3,FALSE)</f>
        <v>1600 VCM PLANT RD</v>
      </c>
      <c r="H5" s="28" t="str">
        <f>VLOOKUP($C5,'Raw TRI Data'!$C:$AC,4,FALSE)</f>
        <v>WESTLAKE</v>
      </c>
      <c r="I5" s="28" t="str">
        <f>VLOOKUP($C5,'Raw TRI Data'!$C:$AC,6,FALSE)</f>
        <v>LA</v>
      </c>
      <c r="J5" s="28">
        <f>VLOOKUP($C5,'Raw TRI Data'!$C:$AC,7,FALSE)</f>
        <v>70669</v>
      </c>
      <c r="K5" s="28">
        <f>VLOOKUP($C5,'Raw TRI Data'!$C:$AC,12,FALSE)</f>
        <v>30.252222</v>
      </c>
      <c r="L5" s="28">
        <f>VLOOKUP($C5,'Raw TRI Data'!$C:$AC,13,FALSE)</f>
        <v>-93.284443999999993</v>
      </c>
      <c r="M5" s="28">
        <f>VLOOKUP($C5,'Raw TRI Data'!$C:$AC,9,FALSE)</f>
        <v>325110</v>
      </c>
      <c r="N5" s="28" t="str">
        <f>VLOOKUP($C5,'Raw TRI Data'!$C:$AC,10,FALSE)</f>
        <v>Petrochemical Manufacturing</v>
      </c>
      <c r="O5" s="91">
        <f>VLOOKUP(B5,'COU &amp; OES Information'!$A$2:$C$7,3,FALSE)</f>
        <v>350</v>
      </c>
      <c r="P5" s="91" cm="1">
        <f t="array" ref="P5">CONVERT(IF($A5="R", MEDIAN(IF('Raw TRI Data'!$C:$C=$C5,'Raw TRI Data'!$W:$W)), 500),"lbm","kg")</f>
        <v>0</v>
      </c>
      <c r="Q5" s="91">
        <f>CONVERT(IF(A5="R", _xlfn.MAXIFS('Raw TRI Data'!$W:$W,'Raw TRI Data'!$C:$C,$C5), 500),"lbm","kg")</f>
        <v>0.45359237000000002</v>
      </c>
      <c r="R5" s="91" cm="1">
        <f t="array" ref="R5">CONVERT(IF(A5="R", MEDIAN(IF('Raw TRI Data'!$C:$C=$C5,'Raw TRI Data'!$Y:$Y)), 500),"lbm","kg")</f>
        <v>1.2655227122999999</v>
      </c>
      <c r="S5" s="91">
        <f>CONVERT(IF(A5="R", _xlfn.MAXIFS('Raw TRI Data'!$Y:$Y,'Raw TRI Data'!$C:$C,$C5), 500),"lbm","kg")</f>
        <v>3.6287389600000002</v>
      </c>
      <c r="T5" s="92">
        <f t="shared" si="0"/>
        <v>0</v>
      </c>
      <c r="U5" s="92">
        <f t="shared" si="1"/>
        <v>1.2959782E-3</v>
      </c>
      <c r="V5" s="92">
        <f t="shared" si="2"/>
        <v>3.6157791779999997E-3</v>
      </c>
      <c r="W5" s="92">
        <f t="shared" si="3"/>
        <v>1.03678256E-2</v>
      </c>
    </row>
    <row r="6" spans="1:23" x14ac:dyDescent="0.35">
      <c r="A6" s="28" t="str">
        <f>IF(AND(VLOOKUP(C6,'TRI Form R or A'!A:H,8,FALSE)=1,VLOOKUP(C6,'TRI Form R or A'!A:H,7,FALSE)=0),"A","R")</f>
        <v>R</v>
      </c>
      <c r="B6" s="28" t="str">
        <f>VLOOKUP(C6,'Processed TRI Data'!$C:$AF,26,FALSE)</f>
        <v>Waste handling, treatment, and disposal - Fuel Use</v>
      </c>
      <c r="C6" s="17" t="s">
        <v>118</v>
      </c>
      <c r="D6" s="89">
        <f>VLOOKUP(C6,'Raw TRI Data'!$C:$AC,14,FALSE)</f>
        <v>110000560544</v>
      </c>
      <c r="E6" s="90" t="str">
        <f>IFERROR(VLOOKUP(D6,#REF!,2,FALSE), "")</f>
        <v/>
      </c>
      <c r="F6" s="28" t="str">
        <f>VLOOKUP($C6,'Raw TRI Data'!$C:$AC,2,FALSE)</f>
        <v>GIANT CEMENT CO</v>
      </c>
      <c r="G6" s="28" t="str">
        <f>VLOOKUP($C6,'Raw TRI Data'!$C:$AC,3,FALSE)</f>
        <v>HWY 453 &amp; I-26 (654 JUDGE ST)</v>
      </c>
      <c r="H6" s="28" t="str">
        <f>VLOOKUP($C6,'Raw TRI Data'!$C:$AC,4,FALSE)</f>
        <v>HARLEYVILLE</v>
      </c>
      <c r="I6" s="28" t="str">
        <f>VLOOKUP($C6,'Raw TRI Data'!$C:$AC,6,FALSE)</f>
        <v>SC</v>
      </c>
      <c r="J6" s="28">
        <f>VLOOKUP($C6,'Raw TRI Data'!$C:$AC,7,FALSE)</f>
        <v>29448</v>
      </c>
      <c r="K6" s="28">
        <f>VLOOKUP($C6,'Raw TRI Data'!$C:$AC,12,FALSE)</f>
        <v>33.242778000000001</v>
      </c>
      <c r="L6" s="28">
        <f>VLOOKUP($C6,'Raw TRI Data'!$C:$AC,13,FALSE)</f>
        <v>-80.442222000000001</v>
      </c>
      <c r="M6" s="28">
        <f>VLOOKUP($C6,'Raw TRI Data'!$C:$AC,9,FALSE)</f>
        <v>327310</v>
      </c>
      <c r="N6" s="28" t="str">
        <f>VLOOKUP($C6,'Raw TRI Data'!$C:$AC,10,FALSE)</f>
        <v>Cement Manufacturing</v>
      </c>
      <c r="O6" s="91">
        <f>VLOOKUP(B6,'COU &amp; OES Information'!$A$2:$C$7,3,FALSE)</f>
        <v>350</v>
      </c>
      <c r="P6" s="91" cm="1">
        <f t="array" ref="P6">CONVERT(IF($A6="R", MEDIAN(IF('Raw TRI Data'!$C:$C=$C6,'Raw TRI Data'!$W:$W)), 500),"lbm","kg")</f>
        <v>0</v>
      </c>
      <c r="Q6" s="91">
        <f>CONVERT(IF(A6="R", _xlfn.MAXIFS('Raw TRI Data'!$W:$W,'Raw TRI Data'!$C:$C,$C6), 500),"lbm","kg")</f>
        <v>0</v>
      </c>
      <c r="R6" s="91" cm="1">
        <f t="array" ref="R6">CONVERT(IF(A6="R", MEDIAN(IF('Raw TRI Data'!$C:$C=$C6,'Raw TRI Data'!$Y:$Y)), 500),"lbm","kg")</f>
        <v>0.45359237000000002</v>
      </c>
      <c r="S6" s="91">
        <f>CONVERT(IF(A6="R", _xlfn.MAXIFS('Raw TRI Data'!$Y:$Y,'Raw TRI Data'!$C:$C,$C6), 500),"lbm","kg")</f>
        <v>0.45359237000000002</v>
      </c>
      <c r="T6" s="92">
        <f t="shared" si="0"/>
        <v>0</v>
      </c>
      <c r="U6" s="92">
        <f t="shared" si="1"/>
        <v>0</v>
      </c>
      <c r="V6" s="92">
        <f t="shared" si="2"/>
        <v>1.2959782E-3</v>
      </c>
      <c r="W6" s="92">
        <f t="shared" si="3"/>
        <v>1.2959782E-3</v>
      </c>
    </row>
    <row r="7" spans="1:23" x14ac:dyDescent="0.35">
      <c r="A7" s="28" t="str">
        <f>IF(AND(VLOOKUP(C7,'TRI Form R or A'!A:H,8,FALSE)=1,VLOOKUP(C7,'TRI Form R or A'!A:H,7,FALSE)=0),"A","R")</f>
        <v>R</v>
      </c>
      <c r="B7" s="28" t="str">
        <f>VLOOKUP(C7,'Processed TRI Data'!$C:$AF,26,FALSE)</f>
        <v>Waste handling, treatment, disposal, and recycling</v>
      </c>
      <c r="C7" s="17" t="s">
        <v>113</v>
      </c>
      <c r="D7" s="89">
        <f>VLOOKUP(C7,'Raw TRI Data'!$C:$AC,14,FALSE)</f>
        <v>110000385592</v>
      </c>
      <c r="E7" s="93" t="str">
        <f>IFERROR(VLOOKUP(D7,#REF!,2,FALSE), "")</f>
        <v/>
      </c>
      <c r="F7" s="28" t="str">
        <f>VLOOKUP($C7,'Raw TRI Data'!$C:$AC,2,FALSE)</f>
        <v>ROSS INCINERATION SERVICES INC</v>
      </c>
      <c r="G7" s="28" t="str">
        <f>VLOOKUP($C7,'Raw TRI Data'!$C:$AC,3,FALSE)</f>
        <v>36790 GILES RD</v>
      </c>
      <c r="H7" s="28" t="str">
        <f>VLOOKUP($C7,'Raw TRI Data'!$C:$AC,4,FALSE)</f>
        <v>GRAFTON</v>
      </c>
      <c r="I7" s="28" t="str">
        <f>VLOOKUP($C7,'Raw TRI Data'!$C:$AC,6,FALSE)</f>
        <v>OH</v>
      </c>
      <c r="J7" s="28">
        <f>VLOOKUP($C7,'Raw TRI Data'!$C:$AC,7,FALSE)</f>
        <v>44044</v>
      </c>
      <c r="K7" s="28">
        <f>VLOOKUP($C7,'Raw TRI Data'!$C:$AC,12,FALSE)</f>
        <v>41.324167000000003</v>
      </c>
      <c r="L7" s="28">
        <f>VLOOKUP($C7,'Raw TRI Data'!$C:$AC,13,FALSE)</f>
        <v>-82.034722000000002</v>
      </c>
      <c r="M7" s="28">
        <f>VLOOKUP($C7,'Raw TRI Data'!$C:$AC,9,FALSE)</f>
        <v>562211</v>
      </c>
      <c r="N7" s="28" t="str">
        <f>VLOOKUP($C7,'Raw TRI Data'!$C:$AC,10,FALSE)</f>
        <v>Hazardous Waste Treatment and Disposal</v>
      </c>
      <c r="O7" s="91">
        <f>VLOOKUP(B7,'COU &amp; OES Information'!$A$2:$C$7,3,FALSE)</f>
        <v>350</v>
      </c>
      <c r="P7" s="91" cm="1">
        <f t="array" ref="P7">CONVERT(IF($A7="R", MEDIAN(IF('Raw TRI Data'!$C:$C=$C7,'Raw TRI Data'!$W:$W)), 500),"lbm","kg")</f>
        <v>1.3607771100000001E-2</v>
      </c>
      <c r="Q7" s="91">
        <f>CONVERT(IF(A7="R", _xlfn.MAXIFS('Raw TRI Data'!$W:$W,'Raw TRI Data'!$C:$C,$C7), 500),"lbm","kg")</f>
        <v>1.3607771100000001E-2</v>
      </c>
      <c r="R7" s="91" cm="1">
        <f t="array" ref="R7">CONVERT(IF(A7="R", MEDIAN(IF('Raw TRI Data'!$C:$C=$C7,'Raw TRI Data'!$Y:$Y)), 500),"lbm","kg")</f>
        <v>0</v>
      </c>
      <c r="S7" s="91">
        <f>CONVERT(IF(A7="R", _xlfn.MAXIFS('Raw TRI Data'!$Y:$Y,'Raw TRI Data'!$C:$C,$C7), 500),"lbm","kg")</f>
        <v>0</v>
      </c>
      <c r="T7" s="92">
        <f t="shared" si="0"/>
        <v>3.8879346000000005E-5</v>
      </c>
      <c r="U7" s="92">
        <f t="shared" si="1"/>
        <v>3.8879346000000005E-5</v>
      </c>
      <c r="V7" s="92">
        <f t="shared" si="2"/>
        <v>0</v>
      </c>
      <c r="W7" s="92">
        <f t="shared" si="3"/>
        <v>0</v>
      </c>
    </row>
    <row r="8" spans="1:23" x14ac:dyDescent="0.35">
      <c r="A8" s="28" t="str">
        <f>IF(AND(VLOOKUP(C8,'TRI Form R or A'!A:H,8,FALSE)=1,VLOOKUP(C8,'TRI Form R or A'!A:H,7,FALSE)=0),"A","R")</f>
        <v>R</v>
      </c>
      <c r="B8" s="28" t="str">
        <f>VLOOKUP(C8,'Processed TRI Data'!$C:$AF,26,FALSE)</f>
        <v>Manufacturing as a byproduct</v>
      </c>
      <c r="C8" s="17" t="s">
        <v>96</v>
      </c>
      <c r="D8" s="89">
        <f>VLOOKUP(C8,'Raw TRI Data'!$C:$AC,14,FALSE)</f>
        <v>110000613747</v>
      </c>
      <c r="E8" s="90" t="str">
        <f>IFERROR(VLOOKUP(D8,#REF!,2,FALSE), "")</f>
        <v/>
      </c>
      <c r="F8" s="28" t="str">
        <f>VLOOKUP($C8,'Raw TRI Data'!$C:$AC,2,FALSE)</f>
        <v>WESTLAKE CHEMICALS &amp; VINYLS LLC</v>
      </c>
      <c r="G8" s="28" t="str">
        <f>VLOOKUP($C8,'Raw TRI Data'!$C:$AC,3,FALSE)</f>
        <v>26100 HWY 405 S</v>
      </c>
      <c r="H8" s="28" t="str">
        <f>VLOOKUP($C8,'Raw TRI Data'!$C:$AC,4,FALSE)</f>
        <v>PLAQUEMINE</v>
      </c>
      <c r="I8" s="28" t="str">
        <f>VLOOKUP($C8,'Raw TRI Data'!$C:$AC,6,FALSE)</f>
        <v>LA</v>
      </c>
      <c r="J8" s="28">
        <f>VLOOKUP($C8,'Raw TRI Data'!$C:$AC,7,FALSE)</f>
        <v>70764</v>
      </c>
      <c r="K8" s="28">
        <f>VLOOKUP($C8,'Raw TRI Data'!$C:$AC,12,FALSE)</f>
        <v>30.262255</v>
      </c>
      <c r="L8" s="28">
        <f>VLOOKUP($C8,'Raw TRI Data'!$C:$AC,13,FALSE)</f>
        <v>-91.185837000000006</v>
      </c>
      <c r="M8" s="28">
        <f>VLOOKUP($C8,'Raw TRI Data'!$C:$AC,9,FALSE)</f>
        <v>325211</v>
      </c>
      <c r="N8" s="28" t="str">
        <f>VLOOKUP($C8,'Raw TRI Data'!$C:$AC,10,FALSE)</f>
        <v>Plastics Material and Resin Manufacturing</v>
      </c>
      <c r="O8" s="91">
        <f>VLOOKUP(B8,'COU &amp; OES Information'!$A$2:$C$7,3,FALSE)</f>
        <v>350</v>
      </c>
      <c r="P8" s="91" cm="1">
        <f t="array" ref="P8">CONVERT(IF($A8="R", MEDIAN(IF('Raw TRI Data'!$C:$C=$C8,'Raw TRI Data'!$W:$W)), 500),"lbm","kg")</f>
        <v>25.401172720000002</v>
      </c>
      <c r="Q8" s="91">
        <f>CONVERT(IF(A8="R", _xlfn.MAXIFS('Raw TRI Data'!$W:$W,'Raw TRI Data'!$C:$C,$C8), 500),"lbm","kg")</f>
        <v>29.483504050000001</v>
      </c>
      <c r="R8" s="91" cm="1">
        <f t="array" ref="R8">CONVERT(IF(A8="R", MEDIAN(IF('Raw TRI Data'!$C:$C=$C8,'Raw TRI Data'!$Y:$Y)), 500),"lbm","kg")</f>
        <v>88.450512150000009</v>
      </c>
      <c r="S8" s="91">
        <f>CONVERT(IF(A8="R", _xlfn.MAXIFS('Raw TRI Data'!$Y:$Y,'Raw TRI Data'!$C:$C,$C8), 500),"lbm","kg")</f>
        <v>160.11810661000001</v>
      </c>
      <c r="T8" s="92">
        <f t="shared" si="0"/>
        <v>7.2574779200000009E-2</v>
      </c>
      <c r="U8" s="92">
        <f t="shared" si="1"/>
        <v>8.4238583000000006E-2</v>
      </c>
      <c r="V8" s="92">
        <f t="shared" si="2"/>
        <v>0.25271574900000005</v>
      </c>
      <c r="W8" s="92">
        <f t="shared" si="3"/>
        <v>0.45748030460000005</v>
      </c>
    </row>
    <row r="9" spans="1:23" x14ac:dyDescent="0.35">
      <c r="A9" s="28" t="str">
        <f>IF(AND(VLOOKUP(C9,'TRI Form R or A'!A:H,8,FALSE)=1,VLOOKUP(C9,'TRI Form R or A'!A:H,7,FALSE)=0),"A","R")</f>
        <v>R</v>
      </c>
      <c r="B9" s="28" t="str">
        <f>VLOOKUP(C9,'Processed TRI Data'!$C:$AF,26,FALSE)</f>
        <v>Manufacturing as a byproduct</v>
      </c>
      <c r="C9" s="17" t="s">
        <v>97</v>
      </c>
      <c r="D9" s="89">
        <f>VLOOKUP(C9,'Raw TRI Data'!$C:$AC,14,FALSE)</f>
        <v>110017769734</v>
      </c>
      <c r="E9" s="93" t="str">
        <f>IFERROR(VLOOKUP(D9,#REF!,2,FALSE), "")</f>
        <v/>
      </c>
      <c r="F9" s="28" t="str">
        <f>VLOOKUP($C9,'Raw TRI Data'!$C:$AC,2,FALSE)</f>
        <v>OXY VINYLS LP LA PORTE VCM PLANT</v>
      </c>
      <c r="G9" s="28" t="str">
        <f>VLOOKUP($C9,'Raw TRI Data'!$C:$AC,3,FALSE)</f>
        <v>2400 MILLER CUTOFF RD</v>
      </c>
      <c r="H9" s="28" t="str">
        <f>VLOOKUP($C9,'Raw TRI Data'!$C:$AC,4,FALSE)</f>
        <v>LA PORTE</v>
      </c>
      <c r="I9" s="28" t="str">
        <f>VLOOKUP($C9,'Raw TRI Data'!$C:$AC,6,FALSE)</f>
        <v>TX</v>
      </c>
      <c r="J9" s="28">
        <f>VLOOKUP($C9,'Raw TRI Data'!$C:$AC,7,FALSE)</f>
        <v>77571</v>
      </c>
      <c r="K9" s="28">
        <f>VLOOKUP($C9,'Raw TRI Data'!$C:$AC,12,FALSE)</f>
        <v>29.723700000000001</v>
      </c>
      <c r="L9" s="28">
        <f>VLOOKUP($C9,'Raw TRI Data'!$C:$AC,13,FALSE)</f>
        <v>-95.074079999999995</v>
      </c>
      <c r="M9" s="28">
        <f>VLOOKUP($C9,'Raw TRI Data'!$C:$AC,9,FALSE)</f>
        <v>325199</v>
      </c>
      <c r="N9" s="28" t="str">
        <f>VLOOKUP($C9,'Raw TRI Data'!$C:$AC,10,FALSE)</f>
        <v>All Other Basic Organic Chemical Manufacturing</v>
      </c>
      <c r="O9" s="91">
        <f>VLOOKUP(B9,'COU &amp; OES Information'!$A$2:$C$7,3,FALSE)</f>
        <v>350</v>
      </c>
      <c r="P9" s="91" cm="1">
        <f t="array" ref="P9">CONVERT(IF($A9="R", MEDIAN(IF('Raw TRI Data'!$C:$C=$C9,'Raw TRI Data'!$W:$W)), 500),"lbm","kg")</f>
        <v>22.6796185</v>
      </c>
      <c r="Q9" s="91">
        <f>CONVERT(IF(A9="R", _xlfn.MAXIFS('Raw TRI Data'!$W:$W,'Raw TRI Data'!$C:$C,$C9), 500),"lbm","kg")</f>
        <v>28.12272694</v>
      </c>
      <c r="R9" s="91" cm="1">
        <f t="array" ref="R9">CONVERT(IF(A9="R", MEDIAN(IF('Raw TRI Data'!$C:$C=$C9,'Raw TRI Data'!$Y:$Y)), 500),"lbm","kg")</f>
        <v>39.462536190000002</v>
      </c>
      <c r="S9" s="91">
        <f>CONVERT(IF(A9="R", _xlfn.MAXIFS('Raw TRI Data'!$Y:$Y,'Raw TRI Data'!$C:$C,$C9), 500),"lbm","kg")</f>
        <v>42.184090410000003</v>
      </c>
      <c r="T9" s="92">
        <f t="shared" si="0"/>
        <v>6.4798910000000001E-2</v>
      </c>
      <c r="U9" s="92">
        <f t="shared" si="1"/>
        <v>8.0350648400000002E-2</v>
      </c>
      <c r="V9" s="92">
        <f t="shared" si="2"/>
        <v>0.11275010340000001</v>
      </c>
      <c r="W9" s="92">
        <f t="shared" si="3"/>
        <v>0.1205259726</v>
      </c>
    </row>
    <row r="10" spans="1:23" x14ac:dyDescent="0.35">
      <c r="A10" s="28" t="str">
        <f>IF(AND(VLOOKUP(C10,'TRI Form R or A'!A:H,8,FALSE)=1,VLOOKUP(C10,'TRI Form R or A'!A:H,7,FALSE)=0),"A","R")</f>
        <v>R</v>
      </c>
      <c r="B10" s="28" t="str">
        <f>VLOOKUP(C10,'Processed TRI Data'!$C:$AF,26,FALSE)</f>
        <v>Manufacturing as a byproduct</v>
      </c>
      <c r="C10" s="17" t="s">
        <v>98</v>
      </c>
      <c r="D10" s="89">
        <f>VLOOKUP(C10,'Raw TRI Data'!$C:$AC,14,FALSE)</f>
        <v>110066943605</v>
      </c>
      <c r="E10" s="90" t="str">
        <f>IFERROR(VLOOKUP(D10,#REF!,2,FALSE), "")</f>
        <v/>
      </c>
      <c r="F10" s="28" t="str">
        <f>VLOOKUP($C10,'Raw TRI Data'!$C:$AC,2,FALSE)</f>
        <v>FREEPORT_OLIN BC</v>
      </c>
      <c r="G10" s="28" t="str">
        <f>VLOOKUP($C10,'Raw TRI Data'!$C:$AC,3,FALSE)</f>
        <v>2301 N BRAZOSPORT BLVD</v>
      </c>
      <c r="H10" s="28" t="str">
        <f>VLOOKUP($C10,'Raw TRI Data'!$C:$AC,4,FALSE)</f>
        <v>FREEPORT</v>
      </c>
      <c r="I10" s="28" t="str">
        <f>VLOOKUP($C10,'Raw TRI Data'!$C:$AC,6,FALSE)</f>
        <v>TX</v>
      </c>
      <c r="J10" s="28">
        <f>VLOOKUP($C10,'Raw TRI Data'!$C:$AC,7,FALSE)</f>
        <v>77541</v>
      </c>
      <c r="K10" s="28">
        <f>VLOOKUP($C10,'Raw TRI Data'!$C:$AC,12,FALSE)</f>
        <v>28.969389</v>
      </c>
      <c r="L10" s="28">
        <f>VLOOKUP($C10,'Raw TRI Data'!$C:$AC,13,FALSE)</f>
        <v>-95.379527999999993</v>
      </c>
      <c r="M10" s="28">
        <f>VLOOKUP($C10,'Raw TRI Data'!$C:$AC,9,FALSE)</f>
        <v>325199</v>
      </c>
      <c r="N10" s="28" t="str">
        <f>VLOOKUP($C10,'Raw TRI Data'!$C:$AC,10,FALSE)</f>
        <v>All Other Basic Organic Chemical Manufacturing</v>
      </c>
      <c r="O10" s="91">
        <f>VLOOKUP(B10,'COU &amp; OES Information'!$A$2:$C$7,3,FALSE)</f>
        <v>350</v>
      </c>
      <c r="P10" s="91" cm="1">
        <f t="array" ref="P10">CONVERT(IF($A10="R", MEDIAN(IF('Raw TRI Data'!$C:$C=$C10,'Raw TRI Data'!$W:$W)), 500),"lbm","kg")</f>
        <v>248.11502639000003</v>
      </c>
      <c r="Q10" s="91">
        <f>CONVERT(IF(A10="R", _xlfn.MAXIFS('Raw TRI Data'!$W:$W,'Raw TRI Data'!$C:$C,$C10), 500),"lbm","kg")</f>
        <v>383.28555265000006</v>
      </c>
      <c r="R10" s="91" cm="1">
        <f t="array" ref="R10">CONVERT(IF(A10="R", MEDIAN(IF('Raw TRI Data'!$C:$C=$C10,'Raw TRI Data'!$Y:$Y)), 500),"lbm","kg")</f>
        <v>0</v>
      </c>
      <c r="S10" s="91">
        <f>CONVERT(IF(A10="R", _xlfn.MAXIFS('Raw TRI Data'!$Y:$Y,'Raw TRI Data'!$C:$C,$C10), 500),"lbm","kg")</f>
        <v>0.45359237000000002</v>
      </c>
      <c r="T10" s="92">
        <f t="shared" si="0"/>
        <v>0.70890007540000011</v>
      </c>
      <c r="U10" s="92">
        <f t="shared" si="1"/>
        <v>1.0951015790000003</v>
      </c>
      <c r="V10" s="92">
        <f t="shared" si="2"/>
        <v>0</v>
      </c>
      <c r="W10" s="92">
        <f t="shared" si="3"/>
        <v>1.2959782E-3</v>
      </c>
    </row>
    <row r="11" spans="1:23" x14ac:dyDescent="0.35">
      <c r="A11" s="28" t="str">
        <f>IF(AND(VLOOKUP(C11,'TRI Form R or A'!A:H,8,FALSE)=1,VLOOKUP(C11,'TRI Form R or A'!A:H,7,FALSE)=0),"A","R")</f>
        <v>R</v>
      </c>
      <c r="B11" s="28" t="str">
        <f>VLOOKUP(C11,'Processed TRI Data'!$C:$AF,26,FALSE)</f>
        <v>Manufacturing as a byproduct</v>
      </c>
      <c r="C11" s="17" t="s">
        <v>99</v>
      </c>
      <c r="D11" s="89">
        <f>VLOOKUP(C11,'Raw TRI Data'!$C:$AC,14,FALSE)</f>
        <v>110027373072</v>
      </c>
      <c r="E11" s="90" t="str">
        <f>IFERROR(VLOOKUP(D11,#REF!,2,FALSE), "")</f>
        <v/>
      </c>
      <c r="F11" s="28" t="str">
        <f>VLOOKUP($C11,'Raw TRI Data'!$C:$AC,2,FALSE)</f>
        <v>WESTLAKE VINYLS INC</v>
      </c>
      <c r="G11" s="28" t="str">
        <f>VLOOKUP($C11,'Raw TRI Data'!$C:$AC,3,FALSE)</f>
        <v>2468 IND US TRIAL PKWY</v>
      </c>
      <c r="H11" s="28" t="str">
        <f>VLOOKUP($C11,'Raw TRI Data'!$C:$AC,4,FALSE)</f>
        <v>CALVERT CITY</v>
      </c>
      <c r="I11" s="28" t="str">
        <f>VLOOKUP($C11,'Raw TRI Data'!$C:$AC,6,FALSE)</f>
        <v>KY</v>
      </c>
      <c r="J11" s="28">
        <f>VLOOKUP($C11,'Raw TRI Data'!$C:$AC,7,FALSE)</f>
        <v>42029</v>
      </c>
      <c r="K11" s="28">
        <f>VLOOKUP($C11,'Raw TRI Data'!$C:$AC,12,FALSE)</f>
        <v>37.051110999999999</v>
      </c>
      <c r="L11" s="28">
        <f>VLOOKUP($C11,'Raw TRI Data'!$C:$AC,13,FALSE)</f>
        <v>-88.334166999999994</v>
      </c>
      <c r="M11" s="28">
        <f>VLOOKUP($C11,'Raw TRI Data'!$C:$AC,9,FALSE)</f>
        <v>325199</v>
      </c>
      <c r="N11" s="28" t="str">
        <f>VLOOKUP($C11,'Raw TRI Data'!$C:$AC,10,FALSE)</f>
        <v>All Other Basic Organic Chemical Manufacturing</v>
      </c>
      <c r="O11" s="91">
        <f>VLOOKUP(B11,'COU &amp; OES Information'!$A$2:$C$7,3,FALSE)</f>
        <v>350</v>
      </c>
      <c r="P11" s="91" cm="1">
        <f t="array" ref="P11">CONVERT(IF($A11="R", MEDIAN(IF('Raw TRI Data'!$C:$C=$C11,'Raw TRI Data'!$W:$W)), 500),"lbm","kg")</f>
        <v>47.627198849999999</v>
      </c>
      <c r="Q11" s="91">
        <f>CONVERT(IF(A11="R", _xlfn.MAXIFS('Raw TRI Data'!$W:$W,'Raw TRI Data'!$C:$C,$C11), 500),"lbm","kg")</f>
        <v>58.059823360000003</v>
      </c>
      <c r="R11" s="91" cm="1">
        <f t="array" ref="R11">CONVERT(IF(A11="R", MEDIAN(IF('Raw TRI Data'!$C:$C=$C11,'Raw TRI Data'!$Y:$Y)), 500),"lbm","kg")</f>
        <v>0</v>
      </c>
      <c r="S11" s="91">
        <f>CONVERT(IF(A11="R", _xlfn.MAXIFS('Raw TRI Data'!$Y:$Y,'Raw TRI Data'!$C:$C,$C11), 500),"lbm","kg")</f>
        <v>0</v>
      </c>
      <c r="T11" s="92">
        <f t="shared" si="0"/>
        <v>0.13607771099999999</v>
      </c>
      <c r="U11" s="92">
        <f t="shared" si="1"/>
        <v>0.1658852096</v>
      </c>
      <c r="V11" s="92">
        <f t="shared" si="2"/>
        <v>0</v>
      </c>
      <c r="W11" s="92">
        <f t="shared" si="3"/>
        <v>0</v>
      </c>
    </row>
    <row r="12" spans="1:23" x14ac:dyDescent="0.35">
      <c r="A12" s="28" t="str">
        <f>IF(AND(VLOOKUP(C12,'TRI Form R or A'!A:H,8,FALSE)=1,VLOOKUP(C12,'TRI Form R or A'!A:H,7,FALSE)=0),"A","R")</f>
        <v>R</v>
      </c>
      <c r="B12" s="28" t="str">
        <f>VLOOKUP(C12,'Processed TRI Data'!$C:$AF,26,FALSE)</f>
        <v>Manufacturing as a byproduct</v>
      </c>
      <c r="C12" s="17" t="s">
        <v>100</v>
      </c>
      <c r="D12" s="89">
        <f>VLOOKUP(C12,'Raw TRI Data'!$C:$AC,14,FALSE)</f>
        <v>110015742204</v>
      </c>
      <c r="E12" s="90" t="str">
        <f>IFERROR(VLOOKUP(D12,#REF!,2,FALSE), "")</f>
        <v/>
      </c>
      <c r="F12" s="28" t="str">
        <f>VLOOKUP($C12,'Raw TRI Data'!$C:$AC,2,FALSE)</f>
        <v>OXY VINYLS LP DEER PARK-VCM PLANT</v>
      </c>
      <c r="G12" s="28" t="str">
        <f>VLOOKUP($C12,'Raw TRI Data'!$C:$AC,3,FALSE)</f>
        <v>5900 HWY 225 GATE 8A</v>
      </c>
      <c r="H12" s="28" t="str">
        <f>VLOOKUP($C12,'Raw TRI Data'!$C:$AC,4,FALSE)</f>
        <v>DEER PARK</v>
      </c>
      <c r="I12" s="28" t="str">
        <f>VLOOKUP($C12,'Raw TRI Data'!$C:$AC,6,FALSE)</f>
        <v>TX</v>
      </c>
      <c r="J12" s="28">
        <f>VLOOKUP($C12,'Raw TRI Data'!$C:$AC,7,FALSE)</f>
        <v>77536</v>
      </c>
      <c r="K12" s="28">
        <f>VLOOKUP($C12,'Raw TRI Data'!$C:$AC,12,FALSE)</f>
        <v>29.728559000000001</v>
      </c>
      <c r="L12" s="28">
        <f>VLOOKUP($C12,'Raw TRI Data'!$C:$AC,13,FALSE)</f>
        <v>-95.110764000000003</v>
      </c>
      <c r="M12" s="28">
        <f>VLOOKUP($C12,'Raw TRI Data'!$C:$AC,9,FALSE)</f>
        <v>325199</v>
      </c>
      <c r="N12" s="28" t="str">
        <f>VLOOKUP($C12,'Raw TRI Data'!$C:$AC,10,FALSE)</f>
        <v>All Other Basic Organic Chemical Manufacturing</v>
      </c>
      <c r="O12" s="91">
        <f>VLOOKUP(B12,'COU &amp; OES Information'!$A$2:$C$7,3,FALSE)</f>
        <v>350</v>
      </c>
      <c r="P12" s="91" cm="1">
        <f t="array" ref="P12">CONVERT(IF($A12="R", MEDIAN(IF('Raw TRI Data'!$C:$C=$C12,'Raw TRI Data'!$W:$W)), 500),"lbm","kg")</f>
        <v>2.4630065691</v>
      </c>
      <c r="Q12" s="91">
        <f>CONVERT(IF(A12="R", _xlfn.MAXIFS('Raw TRI Data'!$W:$W,'Raw TRI Data'!$C:$C,$C12), 500),"lbm","kg")</f>
        <v>2.9755659471999998</v>
      </c>
      <c r="R12" s="91" cm="1">
        <f t="array" ref="R12">CONVERT(IF(A12="R", MEDIAN(IF('Raw TRI Data'!$C:$C=$C12,'Raw TRI Data'!$Y:$Y)), 500),"lbm","kg")</f>
        <v>0.46266421740000008</v>
      </c>
      <c r="S12" s="91">
        <f>CONVERT(IF(A12="R", _xlfn.MAXIFS('Raw TRI Data'!$Y:$Y,'Raw TRI Data'!$C:$C,$C12), 500),"lbm","kg")</f>
        <v>0.49895160700000007</v>
      </c>
      <c r="T12" s="92">
        <f t="shared" si="0"/>
        <v>7.0371616260000002E-3</v>
      </c>
      <c r="U12" s="92">
        <f t="shared" si="1"/>
        <v>8.5016169919999995E-3</v>
      </c>
      <c r="V12" s="92">
        <f t="shared" si="2"/>
        <v>1.3218977640000002E-3</v>
      </c>
      <c r="W12" s="92">
        <f t="shared" si="3"/>
        <v>1.4255760200000002E-3</v>
      </c>
    </row>
    <row r="13" spans="1:23" x14ac:dyDescent="0.35">
      <c r="A13" s="28" t="str">
        <f>IF(AND(VLOOKUP(C13,'TRI Form R or A'!A:H,8,FALSE)=1,VLOOKUP(C13,'TRI Form R or A'!A:H,7,FALSE)=0),"A","R")</f>
        <v>R</v>
      </c>
      <c r="B13" s="28" t="str">
        <f>VLOOKUP(C13,'Processed TRI Data'!$C:$AF,26,FALSE)</f>
        <v>Manufacturing as a byproduct</v>
      </c>
      <c r="C13" s="17" t="s">
        <v>101</v>
      </c>
      <c r="D13" s="89">
        <f>VLOOKUP(C13,'Raw TRI Data'!$C:$AC,14,FALSE)</f>
        <v>110000572675</v>
      </c>
      <c r="E13" s="90" t="str">
        <f>IFERROR(VLOOKUP(D13,#REF!,2,FALSE), "")</f>
        <v/>
      </c>
      <c r="F13" s="28" t="str">
        <f>VLOOKUP($C13,'Raw TRI Data'!$C:$AC,2,FALSE)</f>
        <v>SHINTECH PLAQUEMINE PLANT</v>
      </c>
      <c r="G13" s="28" t="str">
        <f>VLOOKUP($C13,'Raw TRI Data'!$C:$AC,3,FALSE)</f>
        <v>26270 HWY 405</v>
      </c>
      <c r="H13" s="28" t="str">
        <f>VLOOKUP($C13,'Raw TRI Data'!$C:$AC,4,FALSE)</f>
        <v>PLAQUEMINE</v>
      </c>
      <c r="I13" s="28" t="str">
        <f>VLOOKUP($C13,'Raw TRI Data'!$C:$AC,6,FALSE)</f>
        <v>LA</v>
      </c>
      <c r="J13" s="28">
        <f>VLOOKUP($C13,'Raw TRI Data'!$C:$AC,7,FALSE)</f>
        <v>70764</v>
      </c>
      <c r="K13" s="28">
        <f>VLOOKUP($C13,'Raw TRI Data'!$C:$AC,12,FALSE)</f>
        <v>30.259399999999999</v>
      </c>
      <c r="L13" s="28">
        <f>VLOOKUP($C13,'Raw TRI Data'!$C:$AC,13,FALSE)</f>
        <v>-91.173699999999997</v>
      </c>
      <c r="M13" s="28">
        <f>VLOOKUP($C13,'Raw TRI Data'!$C:$AC,9,FALSE)</f>
        <v>325211</v>
      </c>
      <c r="N13" s="28" t="str">
        <f>VLOOKUP($C13,'Raw TRI Data'!$C:$AC,10,FALSE)</f>
        <v>Plastics Material and Resin Manufacturing</v>
      </c>
      <c r="O13" s="91">
        <f>VLOOKUP(B13,'COU &amp; OES Information'!$A$2:$C$7,3,FALSE)</f>
        <v>350</v>
      </c>
      <c r="P13" s="91" cm="1">
        <f t="array" ref="P13">CONVERT(IF($A13="R", MEDIAN(IF('Raw TRI Data'!$C:$C=$C13,'Raw TRI Data'!$W:$W)), 500),"lbm","kg")</f>
        <v>0</v>
      </c>
      <c r="Q13" s="91">
        <f>CONVERT(IF(A13="R", _xlfn.MAXIFS('Raw TRI Data'!$W:$W,'Raw TRI Data'!$C:$C,$C13), 500),"lbm","kg")</f>
        <v>0</v>
      </c>
      <c r="R13" s="91" cm="1">
        <f t="array" ref="R13">CONVERT(IF(A13="R", MEDIAN(IF('Raw TRI Data'!$C:$C=$C13,'Raw TRI Data'!$Y:$Y)), 500),"lbm","kg")</f>
        <v>0</v>
      </c>
      <c r="S13" s="91">
        <f>CONVERT(IF(A13="R", _xlfn.MAXIFS('Raw TRI Data'!$Y:$Y,'Raw TRI Data'!$C:$C,$C13), 500),"lbm","kg")</f>
        <v>0</v>
      </c>
      <c r="T13" s="92">
        <f t="shared" si="0"/>
        <v>0</v>
      </c>
      <c r="U13" s="92">
        <f t="shared" si="1"/>
        <v>0</v>
      </c>
      <c r="V13" s="92">
        <f t="shared" si="2"/>
        <v>0</v>
      </c>
      <c r="W13" s="92">
        <f t="shared" si="3"/>
        <v>0</v>
      </c>
    </row>
    <row r="14" spans="1:23" x14ac:dyDescent="0.35">
      <c r="A14" s="28" t="str">
        <f>IF(AND(VLOOKUP(C14,'TRI Form R or A'!A:H,8,FALSE)=1,VLOOKUP(C14,'TRI Form R or A'!A:H,7,FALSE)=0),"A","R")</f>
        <v>R</v>
      </c>
      <c r="B14" s="28" t="str">
        <f>VLOOKUP(C14,'Processed TRI Data'!$C:$AF,26,FALSE)</f>
        <v>Waste handling, treatment, disposal, and recycling</v>
      </c>
      <c r="C14" s="17" t="s">
        <v>114</v>
      </c>
      <c r="D14" s="89">
        <f>VLOOKUP(C14,'Raw TRI Data'!$C:$AC,14,FALSE)</f>
        <v>110000463365</v>
      </c>
      <c r="E14" s="90" t="str">
        <f>IFERROR(VLOOKUP(D14,#REF!,2,FALSE), "")</f>
        <v/>
      </c>
      <c r="F14" s="28" t="str">
        <f>VLOOKUP($C14,'Raw TRI Data'!$C:$AC,2,FALSE)</f>
        <v>CLEAN HARBORS DEER PARK LLC</v>
      </c>
      <c r="G14" s="28" t="str">
        <f>VLOOKUP($C14,'Raw TRI Data'!$C:$AC,3,FALSE)</f>
        <v>2027 INDEPENDENCE PARKWAY SOUTH</v>
      </c>
      <c r="H14" s="28" t="str">
        <f>VLOOKUP($C14,'Raw TRI Data'!$C:$AC,4,FALSE)</f>
        <v>LA PORTE</v>
      </c>
      <c r="I14" s="28" t="str">
        <f>VLOOKUP($C14,'Raw TRI Data'!$C:$AC,6,FALSE)</f>
        <v>TX</v>
      </c>
      <c r="J14" s="28">
        <f>VLOOKUP($C14,'Raw TRI Data'!$C:$AC,7,FALSE)</f>
        <v>77571</v>
      </c>
      <c r="K14" s="28">
        <f>VLOOKUP($C14,'Raw TRI Data'!$C:$AC,12,FALSE)</f>
        <v>29.73028</v>
      </c>
      <c r="L14" s="28">
        <f>VLOOKUP($C14,'Raw TRI Data'!$C:$AC,13,FALSE)</f>
        <v>-95.08981</v>
      </c>
      <c r="M14" s="28">
        <f>VLOOKUP($C14,'Raw TRI Data'!$C:$AC,9,FALSE)</f>
        <v>562211</v>
      </c>
      <c r="N14" s="28" t="str">
        <f>VLOOKUP($C14,'Raw TRI Data'!$C:$AC,10,FALSE)</f>
        <v>Hazardous Waste Treatment and Disposal</v>
      </c>
      <c r="O14" s="91">
        <f>VLOOKUP(B14,'COU &amp; OES Information'!$A$2:$C$7,3,FALSE)</f>
        <v>350</v>
      </c>
      <c r="P14" s="91" cm="1">
        <f t="array" ref="P14">CONVERT(IF($A14="R", MEDIAN(IF('Raw TRI Data'!$C:$C=$C14,'Raw TRI Data'!$W:$W)), 500),"lbm","kg")</f>
        <v>2.4947580350000002E-2</v>
      </c>
      <c r="Q14" s="91">
        <f>CONVERT(IF(A14="R", _xlfn.MAXIFS('Raw TRI Data'!$W:$W,'Raw TRI Data'!$C:$C,$C14), 500),"lbm","kg")</f>
        <v>4.5359237000000011E-2</v>
      </c>
      <c r="R14" s="91" cm="1">
        <f t="array" ref="R14">CONVERT(IF(A14="R", MEDIAN(IF('Raw TRI Data'!$C:$C=$C14,'Raw TRI Data'!$Y:$Y)), 500),"lbm","kg")</f>
        <v>2.7215542200000001E-2</v>
      </c>
      <c r="S14" s="91">
        <f>CONVERT(IF(A14="R", _xlfn.MAXIFS('Raw TRI Data'!$Y:$Y,'Raw TRI Data'!$C:$C,$C14), 500),"lbm","kg")</f>
        <v>4.5359237000000011E-2</v>
      </c>
      <c r="T14" s="92">
        <f t="shared" si="0"/>
        <v>7.1278801000000002E-5</v>
      </c>
      <c r="U14" s="92">
        <f t="shared" si="1"/>
        <v>1.2959782000000004E-4</v>
      </c>
      <c r="V14" s="92">
        <f t="shared" si="2"/>
        <v>7.775869200000001E-5</v>
      </c>
      <c r="W14" s="92">
        <f t="shared" si="3"/>
        <v>1.2959782000000004E-4</v>
      </c>
    </row>
    <row r="15" spans="1:23" x14ac:dyDescent="0.35">
      <c r="A15" s="28" t="str">
        <f>IF(AND(VLOOKUP(C15,'TRI Form R or A'!A:H,8,FALSE)=1,VLOOKUP(C15,'TRI Form R or A'!A:H,7,FALSE)=0),"A","R")</f>
        <v>R</v>
      </c>
      <c r="B15" s="28" t="str">
        <f>VLOOKUP(C15,'Processed TRI Data'!$C:$AF,26,FALSE)</f>
        <v>Waste handling, treatment, disposal, and recycling</v>
      </c>
      <c r="C15" s="17" t="s">
        <v>115</v>
      </c>
      <c r="D15" s="89">
        <f>VLOOKUP(C15,'Raw TRI Data'!$C:$AC,14,FALSE)</f>
        <v>110000521221</v>
      </c>
      <c r="E15" s="90" t="str">
        <f>IFERROR(VLOOKUP(D15,#REF!,2,FALSE), "")</f>
        <v/>
      </c>
      <c r="F15" s="28" t="str">
        <f>VLOOKUP($C15,'Raw TRI Data'!$C:$AC,2,FALSE)</f>
        <v>CLEAN HARBORS EL DORADO LLC</v>
      </c>
      <c r="G15" s="28" t="str">
        <f>VLOOKUP($C15,'Raw TRI Data'!$C:$AC,3,FALSE)</f>
        <v>309 AMERICAN CIR UNION</v>
      </c>
      <c r="H15" s="28" t="str">
        <f>VLOOKUP($C15,'Raw TRI Data'!$C:$AC,4,FALSE)</f>
        <v>EL DORADO</v>
      </c>
      <c r="I15" s="28" t="str">
        <f>VLOOKUP($C15,'Raw TRI Data'!$C:$AC,6,FALSE)</f>
        <v>AR</v>
      </c>
      <c r="J15" s="28">
        <f>VLOOKUP($C15,'Raw TRI Data'!$C:$AC,7,FALSE)</f>
        <v>71730</v>
      </c>
      <c r="K15" s="28">
        <f>VLOOKUP($C15,'Raw TRI Data'!$C:$AC,12,FALSE)</f>
        <v>33.2044</v>
      </c>
      <c r="L15" s="28">
        <f>VLOOKUP($C15,'Raw TRI Data'!$C:$AC,13,FALSE)</f>
        <v>-92.630799999999994</v>
      </c>
      <c r="M15" s="28">
        <f>VLOOKUP($C15,'Raw TRI Data'!$C:$AC,9,FALSE)</f>
        <v>562211</v>
      </c>
      <c r="N15" s="28" t="str">
        <f>VLOOKUP($C15,'Raw TRI Data'!$C:$AC,10,FALSE)</f>
        <v>Hazardous Waste Treatment and Disposal</v>
      </c>
      <c r="O15" s="91">
        <f>VLOOKUP(B15,'COU &amp; OES Information'!$A$2:$C$7,3,FALSE)</f>
        <v>350</v>
      </c>
      <c r="P15" s="91" cm="1">
        <f t="array" ref="P15">CONVERT(IF($A15="R", MEDIAN(IF('Raw TRI Data'!$C:$C=$C15,'Raw TRI Data'!$W:$W)), 500),"lbm","kg")</f>
        <v>4.5359237000000011E-2</v>
      </c>
      <c r="Q15" s="91">
        <f>CONVERT(IF(A15="R", _xlfn.MAXIFS('Raw TRI Data'!$W:$W,'Raw TRI Data'!$C:$C,$C15), 500),"lbm","kg")</f>
        <v>4.5359237000000011E-2</v>
      </c>
      <c r="R15" s="91" cm="1">
        <f t="array" ref="R15">CONVERT(IF(A15="R", MEDIAN(IF('Raw TRI Data'!$C:$C=$C15,'Raw TRI Data'!$Y:$Y)), 500),"lbm","kg")</f>
        <v>4.5359237000000011E-2</v>
      </c>
      <c r="S15" s="91">
        <f>CONVERT(IF(A15="R", _xlfn.MAXIFS('Raw TRI Data'!$Y:$Y,'Raw TRI Data'!$C:$C,$C15), 500),"lbm","kg")</f>
        <v>4.5359237000000011E-2</v>
      </c>
      <c r="T15" s="92">
        <f t="shared" si="0"/>
        <v>1.2959782000000004E-4</v>
      </c>
      <c r="U15" s="92">
        <f t="shared" si="1"/>
        <v>1.2959782000000004E-4</v>
      </c>
      <c r="V15" s="92">
        <f t="shared" si="2"/>
        <v>1.2959782000000004E-4</v>
      </c>
      <c r="W15" s="92">
        <f t="shared" si="3"/>
        <v>1.2959782000000004E-4</v>
      </c>
    </row>
    <row r="16" spans="1:23" x14ac:dyDescent="0.35">
      <c r="A16" s="28" t="str">
        <f>IF(AND(VLOOKUP(C16,'TRI Form R or A'!A:H,8,FALSE)=1,VLOOKUP(C16,'TRI Form R or A'!A:H,7,FALSE)=0),"A","R")</f>
        <v>R</v>
      </c>
      <c r="B16" s="28" t="str">
        <f>VLOOKUP(C16,'Processed TRI Data'!$C:$AF,26,FALSE)</f>
        <v>Manufacturing as a byproduct</v>
      </c>
      <c r="C16" s="17" t="s">
        <v>102</v>
      </c>
      <c r="D16" s="89">
        <f>VLOOKUP(C16,'Raw TRI Data'!$C:$AC,14,FALSE)</f>
        <v>110000599807</v>
      </c>
      <c r="E16" s="90" t="str">
        <f>IFERROR(VLOOKUP(D16,#REF!,2,FALSE), "")</f>
        <v/>
      </c>
      <c r="F16" s="28" t="str">
        <f>VLOOKUP($C16,'Raw TRI Data'!$C:$AC,2,FALSE)</f>
        <v>OCCIDENTAL CHEMICAL CORP</v>
      </c>
      <c r="G16" s="28" t="str">
        <f>VLOOKUP($C16,'Raw TRI Data'!$C:$AC,3,FALSE)</f>
        <v>4133 HWY 361</v>
      </c>
      <c r="H16" s="28" t="str">
        <f>VLOOKUP($C16,'Raw TRI Data'!$C:$AC,4,FALSE)</f>
        <v>GREGORY</v>
      </c>
      <c r="I16" s="28" t="str">
        <f>VLOOKUP($C16,'Raw TRI Data'!$C:$AC,6,FALSE)</f>
        <v>TX</v>
      </c>
      <c r="J16" s="28">
        <f>VLOOKUP($C16,'Raw TRI Data'!$C:$AC,7,FALSE)</f>
        <v>78359</v>
      </c>
      <c r="K16" s="28">
        <f>VLOOKUP($C16,'Raw TRI Data'!$C:$AC,12,FALSE)</f>
        <v>27.883610999999998</v>
      </c>
      <c r="L16" s="28">
        <f>VLOOKUP($C16,'Raw TRI Data'!$C:$AC,13,FALSE)</f>
        <v>-97.241382999999999</v>
      </c>
      <c r="M16" s="28">
        <f>VLOOKUP($C16,'Raw TRI Data'!$C:$AC,9,FALSE)</f>
        <v>325199</v>
      </c>
      <c r="N16" s="28" t="str">
        <f>VLOOKUP($C16,'Raw TRI Data'!$C:$AC,10,FALSE)</f>
        <v>All Other Basic Organic Chemical Manufacturing</v>
      </c>
      <c r="O16" s="91">
        <f>VLOOKUP(B16,'COU &amp; OES Information'!$A$2:$C$7,3,FALSE)</f>
        <v>350</v>
      </c>
      <c r="P16" s="91" cm="1">
        <f t="array" ref="P16">CONVERT(IF($A16="R", MEDIAN(IF('Raw TRI Data'!$C:$C=$C16,'Raw TRI Data'!$W:$W)), 500),"lbm","kg")</f>
        <v>11.33980925</v>
      </c>
      <c r="Q16" s="91">
        <f>CONVERT(IF(A16="R", _xlfn.MAXIFS('Raw TRI Data'!$W:$W,'Raw TRI Data'!$C:$C,$C16), 500),"lbm","kg")</f>
        <v>12.700586360000001</v>
      </c>
      <c r="R16" s="91" cm="1">
        <f t="array" ref="R16">CONVERT(IF(A16="R", MEDIAN(IF('Raw TRI Data'!$C:$C=$C16,'Raw TRI Data'!$Y:$Y)), 500),"lbm","kg")</f>
        <v>15.422140580000001</v>
      </c>
      <c r="S16" s="91">
        <f>CONVERT(IF(A16="R", _xlfn.MAXIFS('Raw TRI Data'!$Y:$Y,'Raw TRI Data'!$C:$C,$C16), 500),"lbm","kg")</f>
        <v>16.782917690000001</v>
      </c>
      <c r="T16" s="92">
        <f t="shared" si="0"/>
        <v>3.2399455000000001E-2</v>
      </c>
      <c r="U16" s="92">
        <f t="shared" si="1"/>
        <v>3.6287389600000004E-2</v>
      </c>
      <c r="V16" s="92">
        <f t="shared" si="2"/>
        <v>4.4063258800000005E-2</v>
      </c>
      <c r="W16" s="92">
        <f t="shared" si="3"/>
        <v>4.7951193400000001E-2</v>
      </c>
    </row>
    <row r="17" spans="1:23" x14ac:dyDescent="0.35">
      <c r="A17" s="28" t="str">
        <f>IF(AND(VLOOKUP(C17,'TRI Form R or A'!A:H,8,FALSE)=1,VLOOKUP(C17,'TRI Form R or A'!A:H,7,FALSE)=0),"A","R")</f>
        <v>R</v>
      </c>
      <c r="B17" s="28" t="str">
        <f>VLOOKUP(C17,'Processed TRI Data'!$C:$AF,26,FALSE)</f>
        <v>Processing into formulation, mixture, or reaction product</v>
      </c>
      <c r="C17" s="17" t="s">
        <v>104</v>
      </c>
      <c r="D17" s="89">
        <f>VLOOKUP(C17,'Raw TRI Data'!$C:$AC,14,FALSE)</f>
        <v>110000478509</v>
      </c>
      <c r="E17" s="90" t="str">
        <f>IFERROR(VLOOKUP(D17,#REF!,2,FALSE), "")</f>
        <v/>
      </c>
      <c r="F17" s="28" t="str">
        <f>VLOOKUP($C17,'Raw TRI Data'!$C:$AC,2,FALSE)</f>
        <v>VERSUM MATERIALS US LLC</v>
      </c>
      <c r="G17" s="28" t="str">
        <f>VLOOKUP($C17,'Raw TRI Data'!$C:$AC,3,FALSE)</f>
        <v>1969 PALOMAR OAKS WAY</v>
      </c>
      <c r="H17" s="28" t="str">
        <f>VLOOKUP($C17,'Raw TRI Data'!$C:$AC,4,FALSE)</f>
        <v>CARLSBAD</v>
      </c>
      <c r="I17" s="28" t="str">
        <f>VLOOKUP($C17,'Raw TRI Data'!$C:$AC,6,FALSE)</f>
        <v>CA</v>
      </c>
      <c r="J17" s="28">
        <f>VLOOKUP($C17,'Raw TRI Data'!$C:$AC,7,FALSE)</f>
        <v>92011</v>
      </c>
      <c r="K17" s="28">
        <f>VLOOKUP($C17,'Raw TRI Data'!$C:$AC,12,FALSE)</f>
        <v>33.119149999999998</v>
      </c>
      <c r="L17" s="28">
        <f>VLOOKUP($C17,'Raw TRI Data'!$C:$AC,13,FALSE)</f>
        <v>-117.28344</v>
      </c>
      <c r="M17" s="28">
        <f>VLOOKUP($C17,'Raw TRI Data'!$C:$AC,9,FALSE)</f>
        <v>325998</v>
      </c>
      <c r="N17" s="28" t="str">
        <f>VLOOKUP($C17,'Raw TRI Data'!$C:$AC,10,FALSE)</f>
        <v>All Other Miscellaneous Chemical Product and Preparation Manufacturing</v>
      </c>
      <c r="O17" s="91">
        <f>VLOOKUP(B17,'COU &amp; OES Information'!$A$2:$C$7,3,FALSE)</f>
        <v>250</v>
      </c>
      <c r="P17" s="91" cm="1">
        <f t="array" ref="P17">CONVERT(IF($A17="R", MEDIAN(IF('Raw TRI Data'!$C:$C=$C17,'Raw TRI Data'!$W:$W)), 500),"lbm","kg")</f>
        <v>2.2679618500000003</v>
      </c>
      <c r="Q17" s="91">
        <f>CONVERT(IF(A17="R", _xlfn.MAXIFS('Raw TRI Data'!$W:$W,'Raw TRI Data'!$C:$C,$C17), 500),"lbm","kg")</f>
        <v>2.2679618500000003</v>
      </c>
      <c r="R17" s="91" cm="1">
        <f t="array" ref="R17">CONVERT(IF(A17="R", MEDIAN(IF('Raw TRI Data'!$C:$C=$C17,'Raw TRI Data'!$Y:$Y)), 500),"lbm","kg")</f>
        <v>4.5359237000000006</v>
      </c>
      <c r="S17" s="91">
        <f>CONVERT(IF(A17="R", _xlfn.MAXIFS('Raw TRI Data'!$Y:$Y,'Raw TRI Data'!$C:$C,$C17), 500),"lbm","kg")</f>
        <v>4.5359237000000006</v>
      </c>
      <c r="T17" s="92">
        <f t="shared" si="0"/>
        <v>9.0718474000000011E-3</v>
      </c>
      <c r="U17" s="92">
        <f t="shared" si="1"/>
        <v>9.0718474000000011E-3</v>
      </c>
      <c r="V17" s="92">
        <f t="shared" si="2"/>
        <v>1.8143694800000002E-2</v>
      </c>
      <c r="W17" s="92">
        <f t="shared" si="3"/>
        <v>1.8143694800000002E-2</v>
      </c>
    </row>
    <row r="18" spans="1:23" x14ac:dyDescent="0.35">
      <c r="A18" s="28" t="str">
        <f>IF(AND(VLOOKUP(C18,'TRI Form R or A'!A:H,8,FALSE)=1,VLOOKUP(C18,'TRI Form R or A'!A:H,7,FALSE)=0),"A","R")</f>
        <v>R</v>
      </c>
      <c r="B18" s="28" t="str">
        <f>VLOOKUP(C18,'Processed TRI Data'!$C:$AF,26,FALSE)</f>
        <v>Non Aerosol Cleaner / Lubricant</v>
      </c>
      <c r="C18" s="17" t="s">
        <v>110</v>
      </c>
      <c r="D18" s="89">
        <f>VLOOKUP(C18,'Raw TRI Data'!$C:$AC,14,FALSE)</f>
        <v>110000597033</v>
      </c>
      <c r="E18" s="90" t="str">
        <f>IFERROR(VLOOKUP(D18,#REF!,2,FALSE), "")</f>
        <v/>
      </c>
      <c r="F18" s="28" t="str">
        <f>VLOOKUP($C18,'Raw TRI Data'!$C:$AC,2,FALSE)</f>
        <v>BECTON DICKINSON CO HOLDREGE</v>
      </c>
      <c r="G18" s="28" t="str">
        <f>VLOOKUP($C18,'Raw TRI Data'!$C:$AC,3,FALSE)</f>
        <v>1329 W HWY 6</v>
      </c>
      <c r="H18" s="28" t="str">
        <f>VLOOKUP($C18,'Raw TRI Data'!$C:$AC,4,FALSE)</f>
        <v>HOLDREGE</v>
      </c>
      <c r="I18" s="28" t="str">
        <f>VLOOKUP($C18,'Raw TRI Data'!$C:$AC,6,FALSE)</f>
        <v>NE</v>
      </c>
      <c r="J18" s="28">
        <f>VLOOKUP($C18,'Raw TRI Data'!$C:$AC,7,FALSE)</f>
        <v>68949</v>
      </c>
      <c r="K18" s="28">
        <f>VLOOKUP($C18,'Raw TRI Data'!$C:$AC,12,FALSE)</f>
        <v>40.432802000000002</v>
      </c>
      <c r="L18" s="28">
        <f>VLOOKUP($C18,'Raw TRI Data'!$C:$AC,13,FALSE)</f>
        <v>-99.397300000000001</v>
      </c>
      <c r="M18" s="28">
        <f>VLOOKUP($C18,'Raw TRI Data'!$C:$AC,9,FALSE)</f>
        <v>339112</v>
      </c>
      <c r="N18" s="28" t="str">
        <f>VLOOKUP($C18,'Raw TRI Data'!$C:$AC,10,FALSE)</f>
        <v>Surgical and Medical Instrument Manufacturing</v>
      </c>
      <c r="O18" s="91">
        <f>VLOOKUP(B18,'COU &amp; OES Information'!$A$2:$C$7,3,FALSE)</f>
        <v>250</v>
      </c>
      <c r="P18" s="91" cm="1">
        <f t="array" ref="P18">CONVERT(IF($A18="R", MEDIAN(IF('Raw TRI Data'!$C:$C=$C18,'Raw TRI Data'!$W:$W)), 500),"lbm","kg")</f>
        <v>7042.0215442500003</v>
      </c>
      <c r="Q18" s="91">
        <f>CONVERT(IF(A18="R", _xlfn.MAXIFS('Raw TRI Data'!$W:$W,'Raw TRI Data'!$C:$C,$C18), 500),"lbm","kg")</f>
        <v>7101.4421447200002</v>
      </c>
      <c r="R18" s="91" cm="1">
        <f t="array" ref="R18">CONVERT(IF(A18="R", MEDIAN(IF('Raw TRI Data'!$C:$C=$C18,'Raw TRI Data'!$Y:$Y)), 500),"lbm","kg")</f>
        <v>0</v>
      </c>
      <c r="S18" s="91">
        <f>CONVERT(IF(A18="R", _xlfn.MAXIFS('Raw TRI Data'!$Y:$Y,'Raw TRI Data'!$C:$C,$C18), 500),"lbm","kg")</f>
        <v>0</v>
      </c>
      <c r="T18" s="92">
        <f t="shared" si="0"/>
        <v>28.168086176999999</v>
      </c>
      <c r="U18" s="92">
        <f t="shared" si="1"/>
        <v>28.40576857888</v>
      </c>
      <c r="V18" s="92">
        <f t="shared" si="2"/>
        <v>0</v>
      </c>
      <c r="W18" s="92">
        <f t="shared" si="3"/>
        <v>0</v>
      </c>
    </row>
    <row r="19" spans="1:23" x14ac:dyDescent="0.35">
      <c r="A19" s="28" t="str">
        <f>IF(AND(VLOOKUP(C19,'TRI Form R or A'!A:H,8,FALSE)=1,VLOOKUP(C19,'TRI Form R or A'!A:H,7,FALSE)=0),"A","R")</f>
        <v>R</v>
      </c>
      <c r="B19" s="28" t="str">
        <f>VLOOKUP(C19,'Processed TRI Data'!$C:$AF,26,FALSE)</f>
        <v>Waste handling, treatment, disposal, and recycling</v>
      </c>
      <c r="C19" s="17" t="s">
        <v>116</v>
      </c>
      <c r="D19" s="89">
        <f>VLOOKUP(C19,'Raw TRI Data'!$C:$AC,14,FALSE)</f>
        <v>110008170237</v>
      </c>
      <c r="E19" s="90" t="str">
        <f>IFERROR(VLOOKUP(D19,#REF!,2,FALSE), "")</f>
        <v/>
      </c>
      <c r="F19" s="28" t="str">
        <f>VLOOKUP($C19,'Raw TRI Data'!$C:$AC,2,FALSE)</f>
        <v>DOW CHEMICAL CO FREEPORT FACILITY</v>
      </c>
      <c r="G19" s="28" t="str">
        <f>VLOOKUP($C19,'Raw TRI Data'!$C:$AC,3,FALSE)</f>
        <v>2301 N BRAZOSPORT BLVD</v>
      </c>
      <c r="H19" s="28" t="str">
        <f>VLOOKUP($C19,'Raw TRI Data'!$C:$AC,4,FALSE)</f>
        <v>FREEPORT</v>
      </c>
      <c r="I19" s="28" t="str">
        <f>VLOOKUP($C19,'Raw TRI Data'!$C:$AC,6,FALSE)</f>
        <v>TX</v>
      </c>
      <c r="J19" s="28">
        <f>VLOOKUP($C19,'Raw TRI Data'!$C:$AC,7,FALSE)</f>
        <v>775413257</v>
      </c>
      <c r="K19" s="28">
        <f>VLOOKUP($C19,'Raw TRI Data'!$C:$AC,12,FALSE)</f>
        <v>28.980146999999999</v>
      </c>
      <c r="L19" s="28">
        <f>VLOOKUP($C19,'Raw TRI Data'!$C:$AC,13,FALSE)</f>
        <v>-95.342271999999994</v>
      </c>
      <c r="M19" s="28">
        <f>VLOOKUP($C19,'Raw TRI Data'!$C:$AC,9,FALSE)</f>
        <v>325199</v>
      </c>
      <c r="N19" s="28" t="str">
        <f>VLOOKUP($C19,'Raw TRI Data'!$C:$AC,10,FALSE)</f>
        <v>All Other Basic Organic Chemical Manufacturing</v>
      </c>
      <c r="O19" s="91">
        <f>VLOOKUP(B19,'COU &amp; OES Information'!$A$2:$C$7,3,FALSE)</f>
        <v>350</v>
      </c>
      <c r="P19" s="91" cm="1">
        <f t="array" ref="P19">CONVERT(IF($A19="R", MEDIAN(IF('Raw TRI Data'!$C:$C=$C19,'Raw TRI Data'!$W:$W)), 500),"lbm","kg")</f>
        <v>21.318841390000003</v>
      </c>
      <c r="Q19" s="91">
        <f>CONVERT(IF(A19="R", _xlfn.MAXIFS('Raw TRI Data'!$W:$W,'Raw TRI Data'!$C:$C,$C19), 500),"lbm","kg")</f>
        <v>38.555351450000003</v>
      </c>
      <c r="R19" s="91" cm="1">
        <f t="array" ref="R19">CONVERT(IF(A19="R", MEDIAN(IF('Raw TRI Data'!$C:$C=$C19,'Raw TRI Data'!$Y:$Y)), 500),"lbm","kg")</f>
        <v>0</v>
      </c>
      <c r="S19" s="91">
        <f>CONVERT(IF(A19="R", _xlfn.MAXIFS('Raw TRI Data'!$Y:$Y,'Raw TRI Data'!$C:$C,$C19), 500),"lbm","kg")</f>
        <v>0</v>
      </c>
      <c r="T19" s="92">
        <f t="shared" si="0"/>
        <v>6.0910975400000011E-2</v>
      </c>
      <c r="U19" s="92">
        <f t="shared" si="1"/>
        <v>0.11015814700000001</v>
      </c>
      <c r="V19" s="92">
        <f t="shared" si="2"/>
        <v>0</v>
      </c>
      <c r="W19" s="92">
        <f t="shared" si="3"/>
        <v>0</v>
      </c>
    </row>
    <row r="20" spans="1:23" x14ac:dyDescent="0.35">
      <c r="A20" s="28" t="str">
        <f>IF(AND(VLOOKUP(C20,'TRI Form R or A'!A:H,8,FALSE)=1,VLOOKUP(C20,'TRI Form R or A'!A:H,7,FALSE)=0),"A","R")</f>
        <v>R</v>
      </c>
      <c r="B20" s="28" t="str">
        <f>VLOOKUP(C20,'Processed TRI Data'!$C:$AF,26,FALSE)</f>
        <v>Processing into formulation, mixture, or reaction product</v>
      </c>
      <c r="C20" s="17" t="s">
        <v>105</v>
      </c>
      <c r="D20" s="89">
        <f>VLOOKUP(C20,'Raw TRI Data'!$C:$AC,14,FALSE)</f>
        <v>110013886875</v>
      </c>
      <c r="E20" s="90" t="str">
        <f>IFERROR(VLOOKUP(D20,#REF!,2,FALSE), "")</f>
        <v/>
      </c>
      <c r="F20" s="28" t="str">
        <f>VLOOKUP($C20,'Raw TRI Data'!$C:$AC,2,FALSE)</f>
        <v>3M CHEMICAL OPERATIONS' CORDOVA FACILITY</v>
      </c>
      <c r="G20" s="28" t="str">
        <f>VLOOKUP($C20,'Raw TRI Data'!$C:$AC,3,FALSE)</f>
        <v>22614 RT 84 N</v>
      </c>
      <c r="H20" s="28" t="str">
        <f>VLOOKUP($C20,'Raw TRI Data'!$C:$AC,4,FALSE)</f>
        <v>CORDOVA</v>
      </c>
      <c r="I20" s="28" t="str">
        <f>VLOOKUP($C20,'Raw TRI Data'!$C:$AC,6,FALSE)</f>
        <v>IL</v>
      </c>
      <c r="J20" s="28">
        <f>VLOOKUP($C20,'Raw TRI Data'!$C:$AC,7,FALSE)</f>
        <v>61242</v>
      </c>
      <c r="K20" s="28">
        <f>VLOOKUP($C20,'Raw TRI Data'!$C:$AC,12,FALSE)</f>
        <v>41.755000000000003</v>
      </c>
      <c r="L20" s="28">
        <f>VLOOKUP($C20,'Raw TRI Data'!$C:$AC,13,FALSE)</f>
        <v>-90.284166999999997</v>
      </c>
      <c r="M20" s="28">
        <f>VLOOKUP($C20,'Raw TRI Data'!$C:$AC,9,FALSE)</f>
        <v>325998</v>
      </c>
      <c r="N20" s="28" t="str">
        <f>VLOOKUP($C20,'Raw TRI Data'!$C:$AC,10,FALSE)</f>
        <v>All Other Miscellaneous Chemical Product and Preparation Manufacturing</v>
      </c>
      <c r="O20" s="91">
        <f>VLOOKUP(B20,'COU &amp; OES Information'!$A$2:$C$7,3,FALSE)</f>
        <v>250</v>
      </c>
      <c r="P20" s="91" cm="1">
        <f t="array" ref="P20">CONVERT(IF($A20="R", MEDIAN(IF('Raw TRI Data'!$C:$C=$C20,'Raw TRI Data'!$W:$W)), 500),"lbm","kg")</f>
        <v>0</v>
      </c>
      <c r="Q20" s="91">
        <f>CONVERT(IF(A20="R", _xlfn.MAXIFS('Raw TRI Data'!$W:$W,'Raw TRI Data'!$C:$C,$C20), 500),"lbm","kg")</f>
        <v>0</v>
      </c>
      <c r="R20" s="91" cm="1">
        <f t="array" ref="R20">CONVERT(IF(A20="R", MEDIAN(IF('Raw TRI Data'!$C:$C=$C20,'Raw TRI Data'!$Y:$Y)), 500),"lbm","kg")</f>
        <v>1260.9867886000002</v>
      </c>
      <c r="S20" s="91">
        <f>CONVERT(IF(A20="R", _xlfn.MAXIFS('Raw TRI Data'!$Y:$Y,'Raw TRI Data'!$C:$C,$C20), 500),"lbm","kg")</f>
        <v>1456.0315077</v>
      </c>
      <c r="T20" s="92">
        <f t="shared" si="0"/>
        <v>0</v>
      </c>
      <c r="U20" s="92">
        <f t="shared" si="1"/>
        <v>0</v>
      </c>
      <c r="V20" s="92">
        <f t="shared" si="2"/>
        <v>5.0439471544000005</v>
      </c>
      <c r="W20" s="92">
        <f t="shared" si="3"/>
        <v>5.8241260308000005</v>
      </c>
    </row>
    <row r="21" spans="1:23" x14ac:dyDescent="0.35">
      <c r="A21" s="28" t="str">
        <f>IF(AND(VLOOKUP(C21,'TRI Form R or A'!A:H,8,FALSE)=1,VLOOKUP(C21,'TRI Form R or A'!A:H,7,FALSE)=0),"A","R")</f>
        <v>R</v>
      </c>
      <c r="B21" s="28" t="str">
        <f>VLOOKUP(C21,'Processed TRI Data'!$C:$AF,26,FALSE)</f>
        <v>Processing into formulation, mixture, or reaction product</v>
      </c>
      <c r="C21" s="17" t="s">
        <v>106</v>
      </c>
      <c r="D21" s="89">
        <f>VLOOKUP(C21,'Raw TRI Data'!$C:$AC,14,FALSE)</f>
        <v>110033160022</v>
      </c>
      <c r="E21" s="90" t="str">
        <f>IFERROR(VLOOKUP(D21,#REF!,2,FALSE), "")</f>
        <v/>
      </c>
      <c r="F21" s="28" t="str">
        <f>VLOOKUP($C21,'Raw TRI Data'!$C:$AC,2,FALSE)</f>
        <v>MICROCARE LLC</v>
      </c>
      <c r="G21" s="28" t="str">
        <f>VLOOKUP($C21,'Raw TRI Data'!$C:$AC,3,FALSE)</f>
        <v>595 JOHN DOWNEY DR</v>
      </c>
      <c r="H21" s="28" t="str">
        <f>VLOOKUP($C21,'Raw TRI Data'!$C:$AC,4,FALSE)</f>
        <v>NEW BRITAIN</v>
      </c>
      <c r="I21" s="28" t="str">
        <f>VLOOKUP($C21,'Raw TRI Data'!$C:$AC,6,FALSE)</f>
        <v>CT</v>
      </c>
      <c r="J21" s="28" t="str">
        <f>VLOOKUP($C21,'Raw TRI Data'!$C:$AC,7,FALSE)</f>
        <v>06051</v>
      </c>
      <c r="K21" s="28">
        <f>VLOOKUP($C21,'Raw TRI Data'!$C:$AC,12,FALSE)</f>
        <v>41.670540000000003</v>
      </c>
      <c r="L21" s="28">
        <f>VLOOKUP($C21,'Raw TRI Data'!$C:$AC,13,FALSE)</f>
        <v>-72.755600000000001</v>
      </c>
      <c r="M21" s="28">
        <f>VLOOKUP($C21,'Raw TRI Data'!$C:$AC,9,FALSE)</f>
        <v>424690</v>
      </c>
      <c r="N21" s="28" t="str">
        <f>VLOOKUP($C21,'Raw TRI Data'!$C:$AC,10,FALSE)</f>
        <v>Other Chemical and Allied Products Merchant Wholesalers</v>
      </c>
      <c r="O21" s="91">
        <f>VLOOKUP(B21,'COU &amp; OES Information'!$A$2:$C$7,3,FALSE)</f>
        <v>250</v>
      </c>
      <c r="P21" s="91" cm="1">
        <f t="array" ref="P21">CONVERT(IF($A21="R", MEDIAN(IF('Raw TRI Data'!$C:$C=$C21,'Raw TRI Data'!$W:$W)), 500),"lbm","kg")</f>
        <v>463.19038454920002</v>
      </c>
      <c r="Q21" s="91">
        <f>CONVERT(IF(A21="R", _xlfn.MAXIFS('Raw TRI Data'!$W:$W,'Raw TRI Data'!$C:$C,$C21), 500),"lbm","kg")</f>
        <v>669.95593049000001</v>
      </c>
      <c r="R21" s="91" cm="1">
        <f t="array" ref="R21">CONVERT(IF(A21="R", MEDIAN(IF('Raw TRI Data'!$C:$C=$C21,'Raw TRI Data'!$Y:$Y)), 500),"lbm","kg")</f>
        <v>276.23775333000003</v>
      </c>
      <c r="S21" s="91">
        <f>CONVERT(IF(A21="R", _xlfn.MAXIFS('Raw TRI Data'!$Y:$Y,'Raw TRI Data'!$C:$C,$C21), 500),"lbm","kg")</f>
        <v>547.9259751889</v>
      </c>
      <c r="T21" s="92">
        <f t="shared" si="0"/>
        <v>1.8527615381968001</v>
      </c>
      <c r="U21" s="92">
        <f t="shared" si="1"/>
        <v>2.6798237219600001</v>
      </c>
      <c r="V21" s="92">
        <f t="shared" si="2"/>
        <v>1.1049510133200002</v>
      </c>
      <c r="W21" s="92">
        <f t="shared" si="3"/>
        <v>2.1917039007555998</v>
      </c>
    </row>
    <row r="22" spans="1:23" x14ac:dyDescent="0.35">
      <c r="A22" s="28" t="str">
        <f>IF(AND(VLOOKUP(C22,'TRI Form R or A'!A:H,8,FALSE)=1,VLOOKUP(C22,'TRI Form R or A'!A:H,7,FALSE)=0),"A","R")</f>
        <v>R</v>
      </c>
      <c r="B22" s="28" t="str">
        <f>VLOOKUP(C22,'Processed TRI Data'!$C:$AF,26,FALSE)</f>
        <v>Manufacturing</v>
      </c>
      <c r="C22" s="17" t="s">
        <v>93</v>
      </c>
      <c r="D22" s="89">
        <f>VLOOKUP(C22,'Raw TRI Data'!$C:$AC,14,FALSE)</f>
        <v>110000494894</v>
      </c>
      <c r="E22" s="90" t="str">
        <f>IFERROR(VLOOKUP(D22,#REF!,2,FALSE), "")</f>
        <v/>
      </c>
      <c r="F22" s="28" t="str">
        <f>VLOOKUP($C22,'Raw TRI Data'!$C:$AC,2,FALSE)</f>
        <v>WESTLAKE US 2 LLC</v>
      </c>
      <c r="G22" s="28" t="str">
        <f>VLOOKUP($C22,'Raw TRI Data'!$C:$AC,3,FALSE)</f>
        <v>1300 PPG DR</v>
      </c>
      <c r="H22" s="28" t="str">
        <f>VLOOKUP($C22,'Raw TRI Data'!$C:$AC,4,FALSE)</f>
        <v>WESTLAKE</v>
      </c>
      <c r="I22" s="28" t="str">
        <f>VLOOKUP($C22,'Raw TRI Data'!$C:$AC,6,FALSE)</f>
        <v>LA</v>
      </c>
      <c r="J22" s="28">
        <f>VLOOKUP($C22,'Raw TRI Data'!$C:$AC,7,FALSE)</f>
        <v>70669</v>
      </c>
      <c r="K22" s="28">
        <f>VLOOKUP($C22,'Raw TRI Data'!$C:$AC,12,FALSE)</f>
        <v>30.223500000000001</v>
      </c>
      <c r="L22" s="28">
        <f>VLOOKUP($C22,'Raw TRI Data'!$C:$AC,13,FALSE)</f>
        <v>-93.286900000000003</v>
      </c>
      <c r="M22" s="28">
        <f>VLOOKUP($C22,'Raw TRI Data'!$C:$AC,9,FALSE)</f>
        <v>221112</v>
      </c>
      <c r="N22" s="28" t="str">
        <f>VLOOKUP($C22,'Raw TRI Data'!$C:$AC,10,FALSE)</f>
        <v>Fossil Fuel Electric Power Generation</v>
      </c>
      <c r="O22" s="91">
        <f>VLOOKUP(B22,'COU &amp; OES Information'!$A$2:$C$7,3,FALSE)</f>
        <v>350</v>
      </c>
      <c r="P22" s="91" cm="1">
        <f t="array" ref="P22">CONVERT(IF($A22="R", MEDIAN(IF('Raw TRI Data'!$C:$C=$C22,'Raw TRI Data'!$W:$W)), 500),"lbm","kg")</f>
        <v>2313.3210870000003</v>
      </c>
      <c r="Q22" s="91">
        <f>CONVERT(IF(A22="R", _xlfn.MAXIFS('Raw TRI Data'!$W:$W,'Raw TRI Data'!$C:$C,$C22), 500),"lbm","kg")</f>
        <v>7030.6817350000001</v>
      </c>
      <c r="R22" s="91" cm="1">
        <f t="array" ref="R22">CONVERT(IF(A22="R", MEDIAN(IF('Raw TRI Data'!$C:$C=$C22,'Raw TRI Data'!$Y:$Y)), 500),"lbm","kg")</f>
        <v>217.72433760000001</v>
      </c>
      <c r="S22" s="91">
        <f>CONVERT(IF(A22="R", _xlfn.MAXIFS('Raw TRI Data'!$Y:$Y,'Raw TRI Data'!$C:$C,$C22), 500),"lbm","kg")</f>
        <v>494.86927567000004</v>
      </c>
      <c r="T22" s="92">
        <f t="shared" si="0"/>
        <v>6.609488820000001</v>
      </c>
      <c r="U22" s="92">
        <f t="shared" si="1"/>
        <v>20.087662099999999</v>
      </c>
      <c r="V22" s="92">
        <f t="shared" si="2"/>
        <v>0.62206953600000003</v>
      </c>
      <c r="W22" s="92">
        <f t="shared" si="3"/>
        <v>1.4139122162000002</v>
      </c>
    </row>
    <row r="23" spans="1:23" x14ac:dyDescent="0.35">
      <c r="A23" s="28" t="str">
        <f>IF(AND(VLOOKUP(C23,'TRI Form R or A'!A:H,8,FALSE)=1,VLOOKUP(C23,'TRI Form R or A'!A:H,7,FALSE)=0),"A","R")</f>
        <v>R</v>
      </c>
      <c r="B23" s="28" t="str">
        <f>VLOOKUP(C23,'Processed TRI Data'!$C:$AF,26,FALSE)</f>
        <v>Processing into formulation, mixture, or reaction product</v>
      </c>
      <c r="C23" s="17" t="s">
        <v>107</v>
      </c>
      <c r="D23" s="89">
        <f>VLOOKUP(C23,'Raw TRI Data'!$C:$AC,14,FALSE)</f>
        <v>110000345172</v>
      </c>
      <c r="E23" s="28">
        <v>8130911</v>
      </c>
      <c r="F23" s="28" t="str">
        <f>VLOOKUP($C23,'Raw TRI Data'!$C:$AC,2,FALSE)</f>
        <v>BARNHARDT MANUFACTURING CO NCFI POLYURETHANES DIV</v>
      </c>
      <c r="G23" s="28" t="str">
        <f>VLOOKUP($C23,'Raw TRI Data'!$C:$AC,3,FALSE)</f>
        <v>1515 CARTER ST</v>
      </c>
      <c r="H23" s="28" t="str">
        <f>VLOOKUP($C23,'Raw TRI Data'!$C:$AC,4,FALSE)</f>
        <v>MOUNT AIRY</v>
      </c>
      <c r="I23" s="28" t="str">
        <f>VLOOKUP($C23,'Raw TRI Data'!$C:$AC,6,FALSE)</f>
        <v>NC</v>
      </c>
      <c r="J23" s="28">
        <f>VLOOKUP($C23,'Raw TRI Data'!$C:$AC,7,FALSE)</f>
        <v>27030</v>
      </c>
      <c r="K23" s="28">
        <f>VLOOKUP($C23,'Raw TRI Data'!$C:$AC,12,FALSE)</f>
        <v>36.472777999999998</v>
      </c>
      <c r="L23" s="28">
        <f>VLOOKUP($C23,'Raw TRI Data'!$C:$AC,13,FALSE)</f>
        <v>-80.608610999999996</v>
      </c>
      <c r="M23" s="28">
        <f>VLOOKUP($C23,'Raw TRI Data'!$C:$AC,9,FALSE)</f>
        <v>326150</v>
      </c>
      <c r="N23" s="28" t="str">
        <f>VLOOKUP($C23,'Raw TRI Data'!$C:$AC,10,FALSE)</f>
        <v>Urethane and Other Foam Product (except Polystyrene) Manufacturing</v>
      </c>
      <c r="O23" s="91">
        <f>VLOOKUP(B23,'COU &amp; OES Information'!$A$2:$C$7,3,FALSE)</f>
        <v>250</v>
      </c>
      <c r="P23" s="91" cm="1">
        <f t="array" ref="P23">CONVERT(IF($A23="R", MEDIAN(IF('Raw TRI Data'!$C:$C=$C23,'Raw TRI Data'!$W:$W)), 500),"lbm","kg")</f>
        <v>602.37066736000008</v>
      </c>
      <c r="Q23" s="91">
        <f>CONVERT(IF(A23="R", _xlfn.MAXIFS('Raw TRI Data'!$W:$W,'Raw TRI Data'!$C:$C,$C23), 500),"lbm","kg")</f>
        <v>651.81223568999997</v>
      </c>
      <c r="R23" s="91" cm="1">
        <f t="array" ref="R23">CONVERT(IF(A23="R", MEDIAN(IF('Raw TRI Data'!$C:$C=$C23,'Raw TRI Data'!$Y:$Y)), 500),"lbm","kg")</f>
        <v>0</v>
      </c>
      <c r="S23" s="91">
        <f>CONVERT(IF(A23="R", _xlfn.MAXIFS('Raw TRI Data'!$Y:$Y,'Raw TRI Data'!$C:$C,$C23), 500),"lbm","kg")</f>
        <v>0</v>
      </c>
      <c r="T23" s="92">
        <f t="shared" si="0"/>
        <v>2.4094826694400004</v>
      </c>
      <c r="U23" s="92">
        <f t="shared" si="1"/>
        <v>2.6072489427600001</v>
      </c>
      <c r="V23" s="92">
        <f t="shared" si="2"/>
        <v>0</v>
      </c>
      <c r="W23" s="92">
        <f t="shared" si="3"/>
        <v>0</v>
      </c>
    </row>
    <row r="24" spans="1:23" x14ac:dyDescent="0.35">
      <c r="A24" s="28" t="str">
        <f>IF(AND(VLOOKUP(C24,'TRI Form R or A'!A:H,8,FALSE)=1,VLOOKUP(C24,'TRI Form R or A'!A:H,7,FALSE)=0),"A","R")</f>
        <v>R</v>
      </c>
      <c r="B24" s="28" t="str">
        <f>VLOOKUP(C24,'Processed TRI Data'!$C:$AF,26,FALSE)</f>
        <v>Waste handling, treatment, disposal, and recycling</v>
      </c>
      <c r="C24" s="17" t="s">
        <v>117</v>
      </c>
      <c r="D24" s="89">
        <f>VLOOKUP(C24,'Raw TRI Data'!$C:$AC,14,FALSE)</f>
        <v>110000438893</v>
      </c>
      <c r="E24" s="28">
        <v>7954711</v>
      </c>
      <c r="F24" s="28" t="str">
        <f>VLOOKUP($C24,'Raw TRI Data'!$C:$AC,2,FALSE)</f>
        <v>VEOLIA N.A. INC.</v>
      </c>
      <c r="G24" s="28" t="str">
        <f>VLOOKUP($C24,'Raw TRI Data'!$C:$AC,3,FALSE)</f>
        <v>7 MOBILE AVE</v>
      </c>
      <c r="H24" s="28" t="str">
        <f>VLOOKUP($C24,'Raw TRI Data'!$C:$AC,4,FALSE)</f>
        <v>SAUGET</v>
      </c>
      <c r="I24" s="28" t="str">
        <f>VLOOKUP($C24,'Raw TRI Data'!$C:$AC,6,FALSE)</f>
        <v>IL</v>
      </c>
      <c r="J24" s="28">
        <f>VLOOKUP($C24,'Raw TRI Data'!$C:$AC,7,FALSE)</f>
        <v>62201</v>
      </c>
      <c r="K24" s="28">
        <f>VLOOKUP($C24,'Raw TRI Data'!$C:$AC,12,FALSE)</f>
        <v>38.598032000000003</v>
      </c>
      <c r="L24" s="28">
        <f>VLOOKUP($C24,'Raw TRI Data'!$C:$AC,13,FALSE)</f>
        <v>-90.180633</v>
      </c>
      <c r="M24" s="28">
        <f>VLOOKUP($C24,'Raw TRI Data'!$C:$AC,9,FALSE)</f>
        <v>562211</v>
      </c>
      <c r="N24" s="28" t="str">
        <f>VLOOKUP($C24,'Raw TRI Data'!$C:$AC,10,FALSE)</f>
        <v>Hazardous Waste Treatment and Disposal</v>
      </c>
      <c r="O24" s="91">
        <f>VLOOKUP(B24,'COU &amp; OES Information'!$A$2:$C$7,3,FALSE)</f>
        <v>350</v>
      </c>
      <c r="P24" s="91" cm="1">
        <f t="array" ref="P24">CONVERT(IF($A24="R", MEDIAN(IF('Raw TRI Data'!$C:$C=$C24,'Raw TRI Data'!$W:$W)), 500),"lbm","kg")</f>
        <v>0.13154178730000002</v>
      </c>
      <c r="Q24" s="91">
        <f>CONVERT(IF(A24="R", _xlfn.MAXIFS('Raw TRI Data'!$W:$W,'Raw TRI Data'!$C:$C,$C24), 500),"lbm","kg")</f>
        <v>0.13154178730000002</v>
      </c>
      <c r="R24" s="91" cm="1">
        <f t="array" ref="R24">CONVERT(IF(A24="R", MEDIAN(IF('Raw TRI Data'!$C:$C=$C24,'Raw TRI Data'!$Y:$Y)), 500),"lbm","kg")</f>
        <v>0.22679618500000001</v>
      </c>
      <c r="S24" s="91">
        <f>CONVERT(IF(A24="R", _xlfn.MAXIFS('Raw TRI Data'!$Y:$Y,'Raw TRI Data'!$C:$C,$C24), 500),"lbm","kg")</f>
        <v>0.22679618500000001</v>
      </c>
      <c r="T24" s="92">
        <f t="shared" si="0"/>
        <v>3.7583367800000006E-4</v>
      </c>
      <c r="U24" s="92">
        <f t="shared" si="1"/>
        <v>3.7583367800000006E-4</v>
      </c>
      <c r="V24" s="92">
        <f t="shared" si="2"/>
        <v>6.479891E-4</v>
      </c>
      <c r="W24" s="92">
        <f t="shared" si="3"/>
        <v>6.479891E-4</v>
      </c>
    </row>
    <row r="25" spans="1:23" x14ac:dyDescent="0.35">
      <c r="A25" s="28" t="str">
        <f>IF(AND(VLOOKUP(C25,'TRI Form R or A'!A:H,8,FALSE)=1,VLOOKUP(C25,'TRI Form R or A'!A:H,7,FALSE)=0),"A","R")</f>
        <v>R</v>
      </c>
      <c r="B25" s="28" t="str">
        <f>VLOOKUP(C25,'Processed TRI Data'!$C:$AF,26,FALSE)</f>
        <v>Processing into formulation, mixture, or reaction product</v>
      </c>
      <c r="C25" s="17" t="s">
        <v>108</v>
      </c>
      <c r="D25" s="89">
        <f>VLOOKUP(C25,'Raw TRI Data'!$C:$AC,14,FALSE)</f>
        <v>110070942904</v>
      </c>
      <c r="E25" s="90" t="str">
        <f>IFERROR(VLOOKUP(D25,#REF!,2,FALSE), "")</f>
        <v/>
      </c>
      <c r="F25" s="28" t="str">
        <f>VLOOKUP($C25,'Raw TRI Data'!$C:$AC,2,FALSE)</f>
        <v>NCFI POLYURETHANES</v>
      </c>
      <c r="G25" s="28" t="str">
        <f>VLOOKUP($C25,'Raw TRI Data'!$C:$AC,3,FALSE)</f>
        <v>1023 BUFFALO RUN</v>
      </c>
      <c r="H25" s="28" t="str">
        <f>VLOOKUP($C25,'Raw TRI Data'!$C:$AC,4,FALSE)</f>
        <v>MISSOURI CITY</v>
      </c>
      <c r="I25" s="28" t="str">
        <f>VLOOKUP($C25,'Raw TRI Data'!$C:$AC,6,FALSE)</f>
        <v>TX</v>
      </c>
      <c r="J25" s="28">
        <f>VLOOKUP($C25,'Raw TRI Data'!$C:$AC,7,FALSE)</f>
        <v>77489</v>
      </c>
      <c r="K25" s="28">
        <f>VLOOKUP($C25,'Raw TRI Data'!$C:$AC,12,FALSE)</f>
        <v>29.612449999999999</v>
      </c>
      <c r="L25" s="28">
        <f>VLOOKUP($C25,'Raw TRI Data'!$C:$AC,13,FALSE)</f>
        <v>-95.516098999999997</v>
      </c>
      <c r="M25" s="28">
        <f>VLOOKUP($C25,'Raw TRI Data'!$C:$AC,9,FALSE)</f>
        <v>326150</v>
      </c>
      <c r="N25" s="28" t="str">
        <f>VLOOKUP($C25,'Raw TRI Data'!$C:$AC,10,FALSE)</f>
        <v>Urethane and Other Foam Product (except Polystyrene) Manufacturing</v>
      </c>
      <c r="O25" s="91">
        <f>VLOOKUP(B25,'COU &amp; OES Information'!$A$2:$C$7,3,FALSE)</f>
        <v>250</v>
      </c>
      <c r="P25" s="91" cm="1">
        <f t="array" ref="P25">CONVERT(IF($A25="R", MEDIAN(IF('Raw TRI Data'!$C:$C=$C25,'Raw TRI Data'!$W:$W)), 500),"lbm","kg")</f>
        <v>255.37250431000001</v>
      </c>
      <c r="Q25" s="91">
        <f>CONVERT(IF(A25="R", _xlfn.MAXIFS('Raw TRI Data'!$W:$W,'Raw TRI Data'!$C:$C,$C25), 500),"lbm","kg")</f>
        <v>255.82609668000003</v>
      </c>
      <c r="R25" s="91" cm="1">
        <f t="array" ref="R25">CONVERT(IF(A25="R", MEDIAN(IF('Raw TRI Data'!$C:$C=$C25,'Raw TRI Data'!$Y:$Y)), 500),"lbm","kg")</f>
        <v>2.2679618500000003</v>
      </c>
      <c r="S25" s="91">
        <f>CONVERT(IF(A25="R", _xlfn.MAXIFS('Raw TRI Data'!$Y:$Y,'Raw TRI Data'!$C:$C,$C25), 500),"lbm","kg")</f>
        <v>2.2679618500000003</v>
      </c>
      <c r="T25" s="92">
        <f t="shared" si="0"/>
        <v>1.0214900172400001</v>
      </c>
      <c r="U25" s="92">
        <f t="shared" si="1"/>
        <v>1.0233043867200002</v>
      </c>
      <c r="V25" s="92">
        <f t="shared" si="2"/>
        <v>9.0718474000000011E-3</v>
      </c>
      <c r="W25" s="92">
        <f t="shared" si="3"/>
        <v>9.0718474000000011E-3</v>
      </c>
    </row>
    <row r="26" spans="1:23" x14ac:dyDescent="0.35">
      <c r="A26" s="28" t="str">
        <f>IF(AND(VLOOKUP(C26,'TRI Form R or A'!A:H,8,FALSE)=1,VLOOKUP(C26,'TRI Form R or A'!A:H,7,FALSE)=0),"A","R")</f>
        <v>R</v>
      </c>
      <c r="B26" s="28" t="str">
        <f>VLOOKUP(C26,'Processed TRI Data'!$C:$AF,26,FALSE)</f>
        <v>Non Aerosol Cleaner / Lubricant</v>
      </c>
      <c r="C26" s="17" t="s">
        <v>111</v>
      </c>
      <c r="D26" s="89" t="str">
        <f>VLOOKUP(C26,'Raw TRI Data'!$C:$AC,14,FALSE)</f>
        <v>NA</v>
      </c>
      <c r="E26" s="90" t="str">
        <f>IFERROR(VLOOKUP(D26,#REF!,2,FALSE), "")</f>
        <v/>
      </c>
      <c r="F26" s="28" t="str">
        <f>VLOOKUP($C26,'Raw TRI Data'!$C:$AC,2,FALSE)</f>
        <v>EMBECTA - HOLDREGE</v>
      </c>
      <c r="G26" s="28" t="str">
        <f>VLOOKUP($C26,'Raw TRI Data'!$C:$AC,3,FALSE)</f>
        <v>1329 W US HIGHWAY  SUITE B</v>
      </c>
      <c r="H26" s="28" t="str">
        <f>VLOOKUP($C26,'Raw TRI Data'!$C:$AC,4,FALSE)</f>
        <v>HOLDREGE</v>
      </c>
      <c r="I26" s="28" t="str">
        <f>VLOOKUP($C26,'Raw TRI Data'!$C:$AC,6,FALSE)</f>
        <v>NE</v>
      </c>
      <c r="J26" s="28">
        <f>VLOOKUP($C26,'Raw TRI Data'!$C:$AC,7,FALSE)</f>
        <v>68949</v>
      </c>
      <c r="K26" s="28">
        <f>VLOOKUP($C26,'Raw TRI Data'!$C:$AC,12,FALSE)</f>
        <v>40.432048999999999</v>
      </c>
      <c r="L26" s="28">
        <f>VLOOKUP($C26,'Raw TRI Data'!$C:$AC,13,FALSE)</f>
        <v>-99.396766</v>
      </c>
      <c r="M26" s="28">
        <f>VLOOKUP($C26,'Raw TRI Data'!$C:$AC,9,FALSE)</f>
        <v>339112</v>
      </c>
      <c r="N26" s="28" t="str">
        <f>VLOOKUP($C26,'Raw TRI Data'!$C:$AC,10,FALSE)</f>
        <v>Surgical and Medical Instrument Manufacturing</v>
      </c>
      <c r="O26" s="91">
        <f>VLOOKUP(B26,'COU &amp; OES Information'!$A$2:$C$7,3,FALSE)</f>
        <v>250</v>
      </c>
      <c r="P26" s="91" cm="1">
        <f t="array" ref="P26">CONVERT(IF($A26="R", MEDIAN(IF('Raw TRI Data'!$C:$C=$C26,'Raw TRI Data'!$W:$W)), 500),"lbm","kg")</f>
        <v>11945.355063950001</v>
      </c>
      <c r="Q26" s="91">
        <f>CONVERT(IF(A26="R", _xlfn.MAXIFS('Raw TRI Data'!$W:$W,'Raw TRI Data'!$C:$C,$C26), 500),"lbm","kg")</f>
        <v>13099.7476456</v>
      </c>
      <c r="R26" s="91" cm="1">
        <f t="array" ref="R26">CONVERT(IF(A26="R", MEDIAN(IF('Raw TRI Data'!$C:$C=$C26,'Raw TRI Data'!$Y:$Y)), 500),"lbm","kg")</f>
        <v>0</v>
      </c>
      <c r="S26" s="91">
        <f>CONVERT(IF(A26="R", _xlfn.MAXIFS('Raw TRI Data'!$Y:$Y,'Raw TRI Data'!$C:$C,$C26), 500),"lbm","kg")</f>
        <v>0</v>
      </c>
      <c r="T26" s="92">
        <f t="shared" si="0"/>
        <v>47.781420255800001</v>
      </c>
      <c r="U26" s="92">
        <f t="shared" si="1"/>
        <v>52.398990582400003</v>
      </c>
      <c r="V26" s="92">
        <f t="shared" si="2"/>
        <v>0</v>
      </c>
      <c r="W26" s="92">
        <f t="shared" si="3"/>
        <v>0</v>
      </c>
    </row>
    <row r="27" spans="1:23" x14ac:dyDescent="0.35">
      <c r="A27" s="28" t="str">
        <f>IF(AND(VLOOKUP(C27,'TRI Form R or A'!A:H,8,FALSE)=1,VLOOKUP(C27,'TRI Form R or A'!A:H,7,FALSE)=0),"A","R")</f>
        <v>A</v>
      </c>
      <c r="B27" s="28" t="str">
        <f>VLOOKUP(C27,'Processed TRI Data'!$C:$AF,26,FALSE)</f>
        <v>Processing into formulation, mixture, or reaction product</v>
      </c>
      <c r="C27" s="17" t="s">
        <v>109</v>
      </c>
      <c r="D27" s="89">
        <f>VLOOKUP(C27,'Raw TRI Data'!$C:$AC,14,FALSE)</f>
        <v>110000861755</v>
      </c>
      <c r="E27" s="90" t="str">
        <f>IFERROR(VLOOKUP(D27,#REF!,2,FALSE), "")</f>
        <v/>
      </c>
      <c r="F27" s="28" t="str">
        <f>VLOOKUP($C27,'Raw TRI Data'!$C:$AC,2,FALSE)</f>
        <v>BASF HOUSTON POLYURETHANE</v>
      </c>
      <c r="G27" s="28" t="str">
        <f>VLOOKUP($C27,'Raw TRI Data'!$C:$AC,3,FALSE)</f>
        <v>1703 CROSSPOINT AVE</v>
      </c>
      <c r="H27" s="28" t="str">
        <f>VLOOKUP($C27,'Raw TRI Data'!$C:$AC,4,FALSE)</f>
        <v>HOUSTON</v>
      </c>
      <c r="I27" s="28" t="str">
        <f>VLOOKUP($C27,'Raw TRI Data'!$C:$AC,6,FALSE)</f>
        <v>TX</v>
      </c>
      <c r="J27" s="28">
        <f>VLOOKUP($C27,'Raw TRI Data'!$C:$AC,7,FALSE)</f>
        <v>77054</v>
      </c>
      <c r="K27" s="28">
        <f>VLOOKUP($C27,'Raw TRI Data'!$C:$AC,12,FALSE)</f>
        <v>29.671271000000001</v>
      </c>
      <c r="L27" s="28">
        <f>VLOOKUP($C27,'Raw TRI Data'!$C:$AC,13,FALSE)</f>
        <v>-95.404606999999999</v>
      </c>
      <c r="M27" s="28">
        <f>VLOOKUP($C27,'Raw TRI Data'!$C:$AC,9,FALSE)</f>
        <v>325211</v>
      </c>
      <c r="N27" s="28" t="str">
        <f>VLOOKUP($C27,'Raw TRI Data'!$C:$AC,10,FALSE)</f>
        <v>Plastics Material and Resin Manufacturing</v>
      </c>
      <c r="O27" s="91">
        <f>VLOOKUP(B27,'COU &amp; OES Information'!$A$2:$C$7,3,FALSE)</f>
        <v>250</v>
      </c>
      <c r="P27" s="91" cm="1">
        <f t="array" ref="P27">CONVERT(IF($A27="R", MEDIAN(IF('Raw TRI Data'!$C:$C=$C27,'Raw TRI Data'!$W:$W)), 500),"lbm","kg")</f>
        <v>226.79618500000001</v>
      </c>
      <c r="Q27" s="91">
        <f>CONVERT(IF(A27="R", _xlfn.MAXIFS('Raw TRI Data'!$W:$W,'Raw TRI Data'!$C:$C,$C27), 500),"lbm","kg")</f>
        <v>226.79618500000001</v>
      </c>
      <c r="R27" s="91" cm="1">
        <f t="array" ref="R27">CONVERT(IF(A27="R", MEDIAN(IF('Raw TRI Data'!$C:$C=$C27,'Raw TRI Data'!$Y:$Y)), 500),"lbm","kg")</f>
        <v>226.79618500000001</v>
      </c>
      <c r="S27" s="91">
        <f>CONVERT(IF(A27="R", _xlfn.MAXIFS('Raw TRI Data'!$Y:$Y,'Raw TRI Data'!$C:$C,$C27), 500),"lbm","kg")</f>
        <v>226.79618500000001</v>
      </c>
      <c r="T27" s="92">
        <f t="shared" si="0"/>
        <v>0.90718474000000004</v>
      </c>
      <c r="U27" s="92">
        <f t="shared" si="1"/>
        <v>0.90718474000000004</v>
      </c>
      <c r="V27" s="92">
        <f t="shared" si="2"/>
        <v>0.90718474000000004</v>
      </c>
      <c r="W27" s="92">
        <f t="shared" si="3"/>
        <v>0.90718474000000004</v>
      </c>
    </row>
  </sheetData>
  <sheetProtection sheet="1" objects="1" scenarios="1" formatCells="0" formatColumns="0" formatRows="0" sort="0" autoFilter="0"/>
  <autoFilter ref="A1:W27" xr:uid="{400C059A-2E32-43E4-9F52-5751FC5DC21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88664-90E3-44FB-AAB4-CE4EE8531078}">
  <sheetPr codeName="Sheet7">
    <tabColor theme="9"/>
  </sheetPr>
  <dimension ref="A1:EK1545"/>
  <sheetViews>
    <sheetView workbookViewId="0"/>
  </sheetViews>
  <sheetFormatPr defaultColWidth="9.26953125" defaultRowHeight="14.5" x14ac:dyDescent="0.35"/>
  <cols>
    <col min="1" max="1" width="9.26953125" style="105"/>
    <col min="2" max="2" width="13.7265625" style="105" customWidth="1"/>
    <col min="3" max="3" width="19.453125" style="105" bestFit="1" customWidth="1"/>
    <col min="4" max="4" width="66.453125" style="105" customWidth="1"/>
    <col min="5" max="6" width="9.26953125" style="105" customWidth="1"/>
    <col min="7" max="7" width="11.26953125" style="111" customWidth="1"/>
    <col min="8" max="8" width="39.54296875" style="106" customWidth="1"/>
    <col min="9" max="9" width="24.453125" style="106" customWidth="1"/>
    <col min="10" max="10" width="10.54296875" style="105" customWidth="1"/>
    <col min="11" max="11" width="12.453125" style="105" customWidth="1"/>
    <col min="12" max="12" width="17.54296875" style="105" customWidth="1"/>
    <col min="13" max="13" width="15.54296875" style="105" customWidth="1"/>
    <col min="14" max="14" width="9.26953125" style="105" customWidth="1"/>
    <col min="15" max="15" width="13.453125" style="105" customWidth="1"/>
    <col min="16" max="16" width="13.26953125" style="112" customWidth="1"/>
    <col min="17" max="17" width="23.453125" style="105" customWidth="1"/>
    <col min="18" max="18" width="20" style="105" customWidth="1"/>
    <col min="19" max="20" width="12.7265625" style="105" customWidth="1"/>
    <col min="21" max="21" width="12.453125" style="105" customWidth="1"/>
    <col min="22" max="23" width="11.54296875" style="105" customWidth="1"/>
    <col min="24" max="25" width="13.453125" style="105" customWidth="1"/>
    <col min="26" max="26" width="43.1796875" style="106" customWidth="1"/>
    <col min="27" max="27" width="40.453125" style="106" customWidth="1"/>
    <col min="28" max="28" width="38.7265625" style="106" customWidth="1"/>
    <col min="29" max="29" width="44.54296875" style="106" customWidth="1"/>
    <col min="30" max="30" width="20.453125" style="106" hidden="1" customWidth="1"/>
    <col min="31" max="31" width="20.453125" style="106" customWidth="1"/>
    <col min="32" max="32" width="21.7265625" style="105" customWidth="1"/>
    <col min="33" max="33" width="20.453125" style="105" customWidth="1"/>
    <col min="34" max="35" width="10.7265625" style="105" customWidth="1"/>
    <col min="36" max="36" width="10.453125" style="105" customWidth="1"/>
    <col min="37" max="37" width="11" style="105" customWidth="1"/>
    <col min="38" max="38" width="14.26953125" style="105" bestFit="1" customWidth="1"/>
    <col min="39" max="39" width="9.26953125" style="105"/>
    <col min="40" max="40" width="11.453125" style="105" customWidth="1"/>
    <col min="41" max="41" width="15.1796875" style="105" customWidth="1"/>
    <col min="42" max="42" width="13.54296875" style="105" customWidth="1"/>
    <col min="43" max="43" width="15.54296875" style="105" customWidth="1"/>
    <col min="44" max="44" width="11.26953125" style="105" customWidth="1"/>
    <col min="45" max="45" width="9.26953125" style="105"/>
    <col min="46" max="46" width="16.453125" style="105" customWidth="1"/>
    <col min="47" max="47" width="11.26953125" style="105" customWidth="1"/>
    <col min="48" max="48" width="9.26953125" style="105"/>
    <col min="49" max="49" width="12.453125" style="105" customWidth="1"/>
    <col min="50" max="50" width="11.54296875" style="105" customWidth="1"/>
    <col min="51" max="51" width="10.54296875" style="105" customWidth="1"/>
    <col min="52" max="52" width="12.26953125" style="105" customWidth="1"/>
    <col min="53" max="53" width="13.26953125" style="105" customWidth="1"/>
    <col min="54" max="54" width="13.7265625" style="105" customWidth="1"/>
    <col min="55" max="55" width="12.453125" style="105" customWidth="1"/>
    <col min="56" max="56" width="12.54296875" style="105" customWidth="1"/>
    <col min="57" max="57" width="11.54296875" style="105" customWidth="1"/>
    <col min="58" max="58" width="9.26953125" style="105"/>
    <col min="59" max="59" width="13.453125" style="105" customWidth="1"/>
    <col min="60" max="60" width="14" style="105" customWidth="1"/>
    <col min="61" max="61" width="12.453125" style="105" customWidth="1"/>
    <col min="62" max="62" width="12.7265625" style="105" customWidth="1"/>
    <col min="63" max="63" width="13.7265625" style="105" customWidth="1"/>
    <col min="64" max="64" width="12" style="105" customWidth="1"/>
    <col min="65" max="65" width="13.7265625" style="105" customWidth="1"/>
    <col min="66" max="66" width="11.54296875" style="105" customWidth="1"/>
    <col min="67" max="67" width="13" style="105" customWidth="1"/>
    <col min="68" max="68" width="15" style="105" customWidth="1"/>
    <col min="69" max="69" width="12" style="105" customWidth="1"/>
    <col min="70" max="70" width="9.26953125" style="105"/>
    <col min="71" max="71" width="17.453125" style="105" customWidth="1"/>
    <col min="72" max="72" width="14.453125" style="105" customWidth="1"/>
    <col min="73" max="73" width="12.453125" style="105" customWidth="1"/>
    <col min="74" max="74" width="12" style="105" customWidth="1"/>
    <col min="75" max="75" width="15.453125" style="105" customWidth="1"/>
    <col min="76" max="76" width="13.453125" style="105" customWidth="1"/>
    <col min="77" max="77" width="9.26953125" style="105"/>
    <col min="78" max="78" width="13.453125" style="105" customWidth="1"/>
    <col min="79" max="79" width="9.26953125" style="105"/>
    <col min="80" max="80" width="9.26953125" style="105" customWidth="1"/>
    <col min="81" max="81" width="11" style="105" customWidth="1"/>
    <col min="82" max="82" width="9.26953125" style="105"/>
    <col min="83" max="83" width="12.453125" style="105" customWidth="1"/>
    <col min="84" max="84" width="13.26953125" style="105" customWidth="1"/>
    <col min="85" max="85" width="13.54296875" style="105" customWidth="1"/>
    <col min="86" max="86" width="15" style="105" customWidth="1"/>
    <col min="87" max="87" width="9.26953125" style="105"/>
    <col min="88" max="88" width="20.54296875" style="105" bestFit="1" customWidth="1"/>
    <col min="89" max="89" width="19.453125" style="105" bestFit="1" customWidth="1"/>
    <col min="90" max="90" width="26.453125" style="105" bestFit="1" customWidth="1"/>
    <col min="91" max="91" width="33" style="105" bestFit="1" customWidth="1"/>
    <col min="92" max="92" width="26.7265625" style="105" bestFit="1" customWidth="1"/>
    <col min="93" max="93" width="26.54296875" style="105" bestFit="1" customWidth="1"/>
    <col min="94" max="94" width="23.54296875" style="105" bestFit="1" customWidth="1"/>
    <col min="95" max="95" width="10.54296875" style="105" customWidth="1"/>
    <col min="96" max="99" width="9.26953125" style="105"/>
    <col min="100" max="100" width="13.7265625" style="105" customWidth="1"/>
    <col min="101" max="101" width="13" style="105" customWidth="1"/>
    <col min="102" max="104" width="9.26953125" style="105"/>
    <col min="105" max="106" width="10.453125" style="105" customWidth="1"/>
    <col min="107" max="107" width="11" style="105" customWidth="1"/>
    <col min="108" max="108" width="10.7265625" style="105" customWidth="1"/>
    <col min="109" max="109" width="12.54296875" style="105" customWidth="1"/>
    <col min="110" max="110" width="11.26953125" style="105" customWidth="1"/>
    <col min="111" max="111" width="11" style="105" customWidth="1"/>
    <col min="112" max="112" width="9.26953125" style="105"/>
    <col min="113" max="113" width="34.26953125" style="105" bestFit="1" customWidth="1"/>
    <col min="114" max="114" width="22.7265625" style="105" bestFit="1" customWidth="1"/>
    <col min="115" max="115" width="24.54296875" style="105" bestFit="1" customWidth="1"/>
    <col min="116" max="116" width="10.54296875" style="105" customWidth="1"/>
    <col min="117" max="117" width="41.453125" style="105" bestFit="1" customWidth="1"/>
    <col min="118" max="119" width="9.26953125" style="105"/>
    <col min="120" max="120" width="11.453125" style="105" customWidth="1"/>
    <col min="121" max="121" width="9.26953125" style="105"/>
    <col min="122" max="122" width="11.54296875" style="105" customWidth="1"/>
    <col min="123" max="124" width="9.26953125" style="105"/>
    <col min="125" max="125" width="36.26953125" style="105" bestFit="1" customWidth="1"/>
    <col min="126" max="126" width="12" style="105" customWidth="1"/>
    <col min="127" max="127" width="14.54296875" style="105" customWidth="1"/>
    <col min="128" max="128" width="9.26953125" style="105"/>
    <col min="129" max="129" width="11.7265625" style="105" customWidth="1"/>
    <col min="130" max="130" width="11.54296875" style="105" customWidth="1"/>
    <col min="131" max="131" width="10.7265625" style="105" customWidth="1"/>
    <col min="132" max="132" width="11.54296875" style="105" customWidth="1"/>
    <col min="133" max="133" width="9.26953125" style="105"/>
    <col min="134" max="134" width="11.26953125" style="105" customWidth="1"/>
    <col min="135" max="136" width="9.26953125" style="105"/>
    <col min="137" max="137" width="12.453125" style="105" customWidth="1"/>
    <col min="138" max="138" width="11.453125" style="105" customWidth="1"/>
    <col min="139" max="139" width="12.453125" style="105" customWidth="1"/>
    <col min="140" max="140" width="13.26953125" style="105" customWidth="1"/>
    <col min="141" max="16384" width="9.26953125" style="105"/>
  </cols>
  <sheetData>
    <row r="1" spans="1:141" ht="72.5" x14ac:dyDescent="0.35">
      <c r="A1" s="94" t="s">
        <v>142</v>
      </c>
      <c r="B1" s="94" t="s">
        <v>143</v>
      </c>
      <c r="C1" s="94" t="s">
        <v>144</v>
      </c>
      <c r="D1" s="94" t="s">
        <v>145</v>
      </c>
      <c r="E1" s="94" t="s">
        <v>146</v>
      </c>
      <c r="F1" s="94" t="s">
        <v>147</v>
      </c>
      <c r="G1" s="95" t="s">
        <v>148</v>
      </c>
      <c r="H1" s="96" t="s">
        <v>149</v>
      </c>
      <c r="I1" s="96" t="s">
        <v>150</v>
      </c>
      <c r="J1" s="94" t="s">
        <v>151</v>
      </c>
      <c r="K1" s="94" t="s">
        <v>152</v>
      </c>
      <c r="L1" s="94" t="s">
        <v>153</v>
      </c>
      <c r="M1" s="94" t="s">
        <v>154</v>
      </c>
      <c r="N1" s="94" t="s">
        <v>155</v>
      </c>
      <c r="O1" s="94" t="s">
        <v>156</v>
      </c>
      <c r="P1" s="97" t="s">
        <v>157</v>
      </c>
      <c r="Q1" s="96" t="s">
        <v>158</v>
      </c>
      <c r="R1" s="94" t="s">
        <v>159</v>
      </c>
      <c r="S1" s="94" t="s">
        <v>160</v>
      </c>
      <c r="T1" s="98"/>
      <c r="U1" s="94" t="s">
        <v>161</v>
      </c>
      <c r="V1" s="94" t="s">
        <v>162</v>
      </c>
      <c r="W1" s="98"/>
      <c r="X1" s="94" t="s">
        <v>163</v>
      </c>
      <c r="Y1" s="94" t="s">
        <v>164</v>
      </c>
      <c r="Z1" s="99" t="s">
        <v>165</v>
      </c>
      <c r="AA1" s="100" t="s">
        <v>166</v>
      </c>
      <c r="AB1" s="101" t="s">
        <v>167</v>
      </c>
      <c r="AC1" s="102" t="s">
        <v>27</v>
      </c>
      <c r="AD1" s="102" t="s">
        <v>168</v>
      </c>
      <c r="AE1" s="102" t="s">
        <v>169</v>
      </c>
      <c r="AF1" s="102" t="s">
        <v>170</v>
      </c>
      <c r="AG1" s="102" t="s">
        <v>171</v>
      </c>
      <c r="AH1" s="103" t="s">
        <v>172</v>
      </c>
      <c r="AI1" s="103" t="s">
        <v>173</v>
      </c>
      <c r="AJ1" s="103" t="s">
        <v>174</v>
      </c>
      <c r="AK1" s="103" t="s">
        <v>175</v>
      </c>
      <c r="AL1" s="103" t="s">
        <v>176</v>
      </c>
      <c r="AM1" s="103" t="s">
        <v>177</v>
      </c>
      <c r="AN1" s="103" t="s">
        <v>178</v>
      </c>
      <c r="AO1" s="103" t="s">
        <v>179</v>
      </c>
      <c r="AP1" s="103" t="s">
        <v>180</v>
      </c>
      <c r="AQ1" s="103" t="s">
        <v>181</v>
      </c>
      <c r="AR1" s="103" t="s">
        <v>182</v>
      </c>
      <c r="AS1" s="103" t="s">
        <v>183</v>
      </c>
      <c r="AT1" s="103" t="s">
        <v>184</v>
      </c>
      <c r="AU1" s="103" t="s">
        <v>185</v>
      </c>
      <c r="AV1" s="103" t="s">
        <v>186</v>
      </c>
      <c r="AW1" s="103" t="s">
        <v>187</v>
      </c>
      <c r="AX1" s="103" t="s">
        <v>188</v>
      </c>
      <c r="AY1" s="103" t="s">
        <v>189</v>
      </c>
      <c r="AZ1" s="103" t="s">
        <v>190</v>
      </c>
      <c r="BA1" s="103" t="s">
        <v>191</v>
      </c>
      <c r="BB1" s="103" t="s">
        <v>192</v>
      </c>
      <c r="BC1" s="103" t="s">
        <v>193</v>
      </c>
      <c r="BD1" s="103" t="s">
        <v>194</v>
      </c>
      <c r="BE1" s="103" t="s">
        <v>195</v>
      </c>
      <c r="BF1" s="103" t="s">
        <v>196</v>
      </c>
      <c r="BG1" s="103" t="s">
        <v>197</v>
      </c>
      <c r="BH1" s="103" t="s">
        <v>198</v>
      </c>
      <c r="BI1" s="103" t="s">
        <v>199</v>
      </c>
      <c r="BJ1" s="103" t="s">
        <v>200</v>
      </c>
      <c r="BK1" s="103" t="s">
        <v>201</v>
      </c>
      <c r="BL1" s="103" t="s">
        <v>202</v>
      </c>
      <c r="BM1" s="103" t="s">
        <v>203</v>
      </c>
      <c r="BN1" s="103" t="s">
        <v>204</v>
      </c>
      <c r="BO1" s="103" t="s">
        <v>205</v>
      </c>
      <c r="BP1" s="103" t="s">
        <v>206</v>
      </c>
      <c r="BQ1" s="103" t="s">
        <v>207</v>
      </c>
      <c r="BR1" s="103" t="s">
        <v>208</v>
      </c>
      <c r="BS1" s="103" t="s">
        <v>209</v>
      </c>
      <c r="BT1" s="103" t="s">
        <v>210</v>
      </c>
      <c r="BU1" s="103" t="s">
        <v>211</v>
      </c>
      <c r="BV1" s="103" t="s">
        <v>212</v>
      </c>
      <c r="BW1" s="103" t="s">
        <v>213</v>
      </c>
      <c r="BX1" s="103" t="s">
        <v>214</v>
      </c>
      <c r="BY1" s="103" t="s">
        <v>215</v>
      </c>
      <c r="BZ1" s="103" t="s">
        <v>216</v>
      </c>
      <c r="CA1" s="103" t="s">
        <v>217</v>
      </c>
      <c r="CB1" s="103" t="s">
        <v>218</v>
      </c>
      <c r="CC1" s="103" t="s">
        <v>219</v>
      </c>
      <c r="CD1" s="103" t="s">
        <v>220</v>
      </c>
      <c r="CE1" s="103" t="s">
        <v>221</v>
      </c>
      <c r="CF1" s="103" t="s">
        <v>222</v>
      </c>
      <c r="CG1" s="103" t="s">
        <v>223</v>
      </c>
      <c r="CH1" s="103" t="s">
        <v>224</v>
      </c>
      <c r="CI1" s="103" t="s">
        <v>225</v>
      </c>
      <c r="CJ1" s="104" t="s">
        <v>226</v>
      </c>
      <c r="CK1" s="104" t="s">
        <v>227</v>
      </c>
      <c r="CL1" s="104" t="s">
        <v>228</v>
      </c>
      <c r="CM1" s="104" t="s">
        <v>229</v>
      </c>
      <c r="CN1" s="104" t="s">
        <v>230</v>
      </c>
      <c r="CO1" s="104" t="s">
        <v>231</v>
      </c>
      <c r="CP1" s="104" t="s">
        <v>232</v>
      </c>
      <c r="CQ1" s="104" t="s">
        <v>233</v>
      </c>
      <c r="CR1" s="104" t="s">
        <v>234</v>
      </c>
      <c r="CS1" s="104" t="s">
        <v>235</v>
      </c>
      <c r="CT1" s="104" t="s">
        <v>236</v>
      </c>
      <c r="CU1" s="104" t="s">
        <v>237</v>
      </c>
      <c r="CV1" s="104" t="s">
        <v>238</v>
      </c>
      <c r="CW1" s="104" t="s">
        <v>239</v>
      </c>
      <c r="CX1" s="104" t="s">
        <v>240</v>
      </c>
      <c r="CY1" s="104" t="s">
        <v>241</v>
      </c>
      <c r="CZ1" s="104" t="s">
        <v>242</v>
      </c>
      <c r="DA1" s="104" t="s">
        <v>243</v>
      </c>
      <c r="DB1" s="104" t="s">
        <v>244</v>
      </c>
      <c r="DC1" s="104" t="s">
        <v>245</v>
      </c>
      <c r="DD1" s="104" t="s">
        <v>246</v>
      </c>
      <c r="DE1" s="104" t="s">
        <v>247</v>
      </c>
      <c r="DF1" s="104" t="s">
        <v>248</v>
      </c>
      <c r="DG1" s="104" t="s">
        <v>249</v>
      </c>
      <c r="DH1" s="104" t="s">
        <v>250</v>
      </c>
      <c r="DI1" s="104" t="s">
        <v>251</v>
      </c>
      <c r="DJ1" s="104" t="s">
        <v>252</v>
      </c>
      <c r="DK1" s="104" t="s">
        <v>253</v>
      </c>
      <c r="DL1" s="104" t="s">
        <v>254</v>
      </c>
      <c r="DM1" s="104" t="s">
        <v>255</v>
      </c>
      <c r="DN1" s="104" t="s">
        <v>256</v>
      </c>
      <c r="DO1" s="104" t="s">
        <v>257</v>
      </c>
      <c r="DP1" s="104" t="s">
        <v>258</v>
      </c>
      <c r="DQ1" s="104" t="s">
        <v>259</v>
      </c>
      <c r="DR1" s="104" t="s">
        <v>260</v>
      </c>
      <c r="DS1" s="104" t="s">
        <v>261</v>
      </c>
      <c r="DT1" s="104" t="s">
        <v>262</v>
      </c>
      <c r="DU1" s="104" t="s">
        <v>263</v>
      </c>
      <c r="DV1" s="104" t="s">
        <v>264</v>
      </c>
      <c r="DW1" s="104" t="s">
        <v>265</v>
      </c>
      <c r="DX1" s="104" t="s">
        <v>266</v>
      </c>
      <c r="DY1" s="104" t="s">
        <v>267</v>
      </c>
      <c r="DZ1" s="104" t="s">
        <v>268</v>
      </c>
      <c r="EA1" s="104" t="s">
        <v>269</v>
      </c>
      <c r="EB1" s="104" t="s">
        <v>270</v>
      </c>
      <c r="EC1" s="104" t="s">
        <v>271</v>
      </c>
      <c r="ED1" s="104" t="s">
        <v>272</v>
      </c>
      <c r="EE1" s="104" t="s">
        <v>273</v>
      </c>
      <c r="EF1" s="104" t="s">
        <v>274</v>
      </c>
      <c r="EG1" s="104" t="s">
        <v>275</v>
      </c>
      <c r="EH1" s="104" t="s">
        <v>276</v>
      </c>
      <c r="EI1" s="104" t="s">
        <v>277</v>
      </c>
      <c r="EJ1" s="104" t="s">
        <v>278</v>
      </c>
      <c r="EK1" s="104" t="s">
        <v>279</v>
      </c>
    </row>
    <row r="2" spans="1:141" ht="39" customHeight="1" x14ac:dyDescent="0.35">
      <c r="A2" s="17" t="s">
        <v>280</v>
      </c>
      <c r="B2" s="17">
        <v>2019</v>
      </c>
      <c r="C2" s="17" t="s">
        <v>105</v>
      </c>
      <c r="D2" s="17" t="s">
        <v>281</v>
      </c>
      <c r="E2" s="17" t="s">
        <v>282</v>
      </c>
      <c r="F2" s="17" t="s">
        <v>283</v>
      </c>
      <c r="G2" s="17">
        <v>325998</v>
      </c>
      <c r="H2" s="106" t="str">
        <f>VLOOKUP(G2, '2017-2022 NAICS'!C:D, 2, FALSE)</f>
        <v>All Other Miscellaneous Chemical Product and Preparation Manufacturing</v>
      </c>
      <c r="I2" s="106" t="str">
        <f>IF(COUNTIF('Processed TRI Data'!A:A, G2) &gt;0, "Yes", "No")</f>
        <v>No</v>
      </c>
      <c r="J2" s="17">
        <v>41.755000000000003</v>
      </c>
      <c r="K2" s="17">
        <v>-90.284166999999997</v>
      </c>
      <c r="L2" s="68">
        <v>110013886875</v>
      </c>
      <c r="M2" s="68">
        <v>1319220621546</v>
      </c>
      <c r="N2" s="17" t="s">
        <v>284</v>
      </c>
      <c r="O2" s="17" t="s">
        <v>285</v>
      </c>
      <c r="P2" s="107">
        <v>5</v>
      </c>
      <c r="Q2" s="105" t="str">
        <f>VLOOKUP(P2, 'TRI Crosswalk codes'!A:B, 2, FALSE)</f>
        <v>100,000 to 999,999</v>
      </c>
      <c r="R2" s="17">
        <v>0</v>
      </c>
      <c r="S2" s="17">
        <v>0</v>
      </c>
      <c r="T2" s="17" t="str">
        <f>IF(S2&gt;0,"nonzero","zero")</f>
        <v>zero</v>
      </c>
      <c r="V2" s="17">
        <v>2867</v>
      </c>
      <c r="W2" s="17" t="str">
        <f>IF(V2&gt;0,"nonzero","zero")</f>
        <v>nonzero</v>
      </c>
      <c r="X2" s="17">
        <v>2867</v>
      </c>
      <c r="Y2" s="17" t="s">
        <v>286</v>
      </c>
      <c r="Z2" s="106" t="str">
        <f t="shared" ref="Z2:Z33" si="0">_xlfn.TEXTJOIN("; ", TRUE, CJ2:EK2)</f>
        <v>Processing: As a formulation component; P299 - Other</v>
      </c>
      <c r="AB2" s="34" t="s">
        <v>32</v>
      </c>
      <c r="AC2" s="28" t="s">
        <v>287</v>
      </c>
      <c r="AH2" s="17" t="s">
        <v>288</v>
      </c>
      <c r="AI2" s="17" t="s">
        <v>288</v>
      </c>
      <c r="AJ2" s="17" t="s">
        <v>288</v>
      </c>
      <c r="AK2" s="17" t="s">
        <v>288</v>
      </c>
      <c r="AL2" s="17" t="s">
        <v>288</v>
      </c>
      <c r="AM2" s="17" t="s">
        <v>288</v>
      </c>
      <c r="AN2" s="17" t="s">
        <v>288</v>
      </c>
      <c r="AO2" s="17" t="s">
        <v>288</v>
      </c>
      <c r="AP2" s="17" t="s">
        <v>288</v>
      </c>
      <c r="AQ2" s="17" t="s">
        <v>288</v>
      </c>
      <c r="AR2" s="17" t="s">
        <v>288</v>
      </c>
      <c r="AS2" s="17" t="s">
        <v>288</v>
      </c>
      <c r="AT2" s="17" t="s">
        <v>289</v>
      </c>
      <c r="AU2" s="17" t="s">
        <v>288</v>
      </c>
      <c r="AV2" s="17" t="s">
        <v>288</v>
      </c>
      <c r="AW2" s="17" t="s">
        <v>288</v>
      </c>
      <c r="AX2" s="17" t="s">
        <v>288</v>
      </c>
      <c r="AY2" s="17" t="s">
        <v>288</v>
      </c>
      <c r="AZ2" s="17" t="s">
        <v>288</v>
      </c>
      <c r="BA2" s="17" t="s">
        <v>288</v>
      </c>
      <c r="BB2" s="17" t="s">
        <v>288</v>
      </c>
      <c r="BC2" s="17" t="s">
        <v>288</v>
      </c>
      <c r="BD2" s="17" t="s">
        <v>288</v>
      </c>
      <c r="BE2" s="17" t="s">
        <v>288</v>
      </c>
      <c r="BF2" s="17" t="s">
        <v>289</v>
      </c>
      <c r="BG2" s="17" t="s">
        <v>288</v>
      </c>
      <c r="BH2" s="17" t="s">
        <v>288</v>
      </c>
      <c r="BI2" s="17" t="s">
        <v>288</v>
      </c>
      <c r="BJ2" s="17" t="s">
        <v>288</v>
      </c>
      <c r="BK2" s="17" t="s">
        <v>288</v>
      </c>
      <c r="BL2" s="17" t="s">
        <v>288</v>
      </c>
      <c r="BM2" s="17" t="s">
        <v>288</v>
      </c>
      <c r="BN2" s="17" t="s">
        <v>288</v>
      </c>
      <c r="BO2" s="17" t="s">
        <v>288</v>
      </c>
      <c r="BP2" s="17" t="s">
        <v>288</v>
      </c>
      <c r="BQ2" s="17" t="s">
        <v>288</v>
      </c>
      <c r="BR2" s="17" t="s">
        <v>288</v>
      </c>
      <c r="BS2" s="17" t="s">
        <v>288</v>
      </c>
      <c r="BT2" s="17" t="s">
        <v>288</v>
      </c>
      <c r="BU2" s="17" t="s">
        <v>288</v>
      </c>
      <c r="BV2" s="17" t="s">
        <v>288</v>
      </c>
      <c r="BW2" s="17" t="s">
        <v>288</v>
      </c>
      <c r="BX2" s="17" t="s">
        <v>288</v>
      </c>
      <c r="BY2" s="17" t="s">
        <v>288</v>
      </c>
      <c r="BZ2" s="17" t="s">
        <v>288</v>
      </c>
      <c r="CA2" s="17" t="s">
        <v>288</v>
      </c>
      <c r="CB2" s="17" t="s">
        <v>288</v>
      </c>
      <c r="CC2" s="17" t="s">
        <v>288</v>
      </c>
      <c r="CD2" s="17" t="s">
        <v>288</v>
      </c>
      <c r="CE2" s="17" t="s">
        <v>288</v>
      </c>
      <c r="CF2" s="17" t="s">
        <v>288</v>
      </c>
      <c r="CG2" s="17" t="s">
        <v>288</v>
      </c>
      <c r="CH2" s="17" t="s">
        <v>288</v>
      </c>
      <c r="CI2" s="17" t="s">
        <v>288</v>
      </c>
      <c r="CJ2" s="17" t="str">
        <f t="shared" ref="CJ2:CJ33" si="1">IF(AH2="Yes", "Manufacture: Produce", "")</f>
        <v/>
      </c>
      <c r="CK2" s="17" t="str">
        <f t="shared" ref="CK2:CK33" si="2">IF(AI2="Yes", "Manufacture: Import", "")</f>
        <v/>
      </c>
      <c r="CL2" s="17" t="str">
        <f t="shared" ref="CL2:CL33" si="3">IF(AJ2="Yes", "Manufacture: For on-site use/processing", "")</f>
        <v/>
      </c>
      <c r="CM2" s="17" t="str">
        <f t="shared" ref="CM2:CM33" si="4">IF(AK2="Yes", "Manufacture: For sale/distribution", "")</f>
        <v/>
      </c>
      <c r="CN2" s="17" t="str">
        <f t="shared" ref="CN2:CN33" si="5">IF(AL2="Yes", "Manufacture: As a byproduct", "")</f>
        <v/>
      </c>
      <c r="CO2" s="17" t="str">
        <f t="shared" ref="CO2:CO33" si="6">IF(AM2="Yes", "Manufacture: As an Impurity", "")</f>
        <v/>
      </c>
      <c r="CP2" s="17" t="str">
        <f t="shared" ref="CP2:CP33" si="7">IF(AN2="Yes", "Processing: As a reactant", "")</f>
        <v/>
      </c>
      <c r="CQ2" s="17" t="str">
        <f t="shared" ref="CQ2:CQ33" si="8">IF(AO2="Yes", "P101 - Feedstocks", "")</f>
        <v/>
      </c>
      <c r="CR2" s="17" t="str">
        <f t="shared" ref="CR2:CR33" si="9">IF(AP2="Yes", "102 - Raw Materials", "")</f>
        <v/>
      </c>
      <c r="CS2" s="17" t="str">
        <f t="shared" ref="CS2:CS33" si="10">IF(AQ2="Yes", "P103 - Intermediates", "")</f>
        <v/>
      </c>
      <c r="CT2" s="17" t="str">
        <f t="shared" ref="CT2:CT33" si="11">IF(AR2="Yes", "P104 - Initiators", "")</f>
        <v/>
      </c>
      <c r="CU2" s="17" t="str">
        <f t="shared" ref="CU2:CU33" si="12">IF(AS2="Yes", "P199 - Other", "")</f>
        <v/>
      </c>
      <c r="CV2" s="17" t="str">
        <f t="shared" ref="CV2:CV33" si="13">IF(AT2="Yes", "Processing: As a formulation component", "")</f>
        <v>Processing: As a formulation component</v>
      </c>
      <c r="CW2" s="17" t="str">
        <f t="shared" ref="CW2:CW33" si="14">IF(AU2="Yes", "P201 - Additives", "")</f>
        <v/>
      </c>
      <c r="CX2" s="17" t="str">
        <f t="shared" ref="CX2:CX33" si="15">IF(AV2="Yes", "P202 - Dyes", "")</f>
        <v/>
      </c>
      <c r="CY2" s="17" t="str">
        <f t="shared" ref="CY2:CY33" si="16">IF(AW2="Yes", "P203 - Reaction Diluent", "")</f>
        <v/>
      </c>
      <c r="CZ2" s="17" t="str">
        <f t="shared" ref="CZ2:CZ33" si="17">IF(AX2="Yes", "P204 - Initiators", "")</f>
        <v/>
      </c>
      <c r="DA2" s="17" t="str">
        <f t="shared" ref="DA2:DA33" si="18">IF(AY2="Yes", "P205 - Solvents", "")</f>
        <v/>
      </c>
      <c r="DB2" s="17" t="str">
        <f t="shared" ref="DB2:DB33" si="19">IF(AZ2="Yes", "P206 - Inhibitors", "")</f>
        <v/>
      </c>
      <c r="DC2" s="17" t="str">
        <f t="shared" ref="DC2:DC33" si="20">IF(BA2="Yes", "P207 - Emulsifiers", "")</f>
        <v/>
      </c>
      <c r="DD2" s="17" t="str">
        <f t="shared" ref="DD2:DD33" si="21">IF(BB2="Yes", "P208 - Surfactants", "")</f>
        <v/>
      </c>
      <c r="DE2" s="17" t="str">
        <f t="shared" ref="DE2:DE33" si="22">IF(BC2="Yes", "P209 - Lubricants", "")</f>
        <v/>
      </c>
      <c r="DF2" s="17" t="str">
        <f t="shared" ref="DF2:DF33" si="23">IF(BD2="Yes", "P210 - Flame Retardants", "")</f>
        <v/>
      </c>
      <c r="DG2" s="17" t="str">
        <f t="shared" ref="DG2:DG33" si="24">IF(BE2="Yes", "P211 - Rheological Modifiers", "")</f>
        <v/>
      </c>
      <c r="DH2" s="17" t="str">
        <f t="shared" ref="DH2:DH33" si="25">IF(BF2="Yes", "P299 - Other", "")</f>
        <v>P299 - Other</v>
      </c>
      <c r="DI2" s="17" t="str">
        <f t="shared" ref="DI2:DI33" si="26">IF(BG2="Yes", "Processing: As an article component", "")</f>
        <v/>
      </c>
      <c r="DJ2" s="17" t="str">
        <f t="shared" ref="DJ2:DJ33" si="27">IF(BH2="Yes", "Processing: Repackaging", "")</f>
        <v/>
      </c>
      <c r="DK2" s="17" t="str">
        <f t="shared" ref="DK2:DK33" si="28">IF(BI2="Yes", "Processing: As an impurity", "")</f>
        <v/>
      </c>
      <c r="DL2" s="17" t="str">
        <f t="shared" ref="DL2:DL33" si="29">IF(BJ2="Yes", "Processing: Recycling", "")</f>
        <v/>
      </c>
      <c r="DM2" s="17" t="str">
        <f t="shared" ref="DM2:DM33" si="30">IF(BK2="Yes", "Otherwise Use: As a chemical processing aid", "")</f>
        <v/>
      </c>
      <c r="DN2" s="17" t="str">
        <f t="shared" ref="DN2:DN33" si="31">IF(BL2="Yes", "Z101 - Process Solvents", "")</f>
        <v/>
      </c>
      <c r="DO2" s="17" t="str">
        <f t="shared" ref="DO2:DO33" si="32">IF(BM2="Yes", "Z102 - Catalysts", "")</f>
        <v/>
      </c>
      <c r="DP2" s="17" t="str">
        <f t="shared" ref="DP2:DP33" si="33">IF(BN2="Yes", "Z103 - Inhibitors", "")</f>
        <v/>
      </c>
      <c r="DQ2" s="17" t="str">
        <f t="shared" ref="DQ2:DQ33" si="34">IF(BO2="Yes", "Z104 - Inititiators", "")</f>
        <v/>
      </c>
      <c r="DR2" s="17" t="str">
        <f t="shared" ref="DR2:DR33" si="35">IF(BP2="Yes", "Z105 - Reaction Terminators", "")</f>
        <v/>
      </c>
      <c r="DS2" s="17" t="str">
        <f t="shared" ref="DS2:DS33" si="36">IF(BQ2="Yes", "Z106 - Solution Buffers", "")</f>
        <v/>
      </c>
      <c r="DT2" s="17" t="str">
        <f t="shared" ref="DT2:DT33" si="37">IF(BR2="Yes", "Z199 - Other", "")</f>
        <v/>
      </c>
      <c r="DU2" s="17" t="str">
        <f t="shared" ref="DU2:DU33" si="38">IF(BS2="Yes", "Otherwise Use: As a manufacturing aid", "")</f>
        <v/>
      </c>
      <c r="DV2" s="17" t="str">
        <f t="shared" ref="DV2:DV33" si="39">IF(BT2="Yes", "Z201 - Process Lubricants", "")</f>
        <v/>
      </c>
      <c r="DW2" s="17" t="str">
        <f t="shared" ref="DW2:DW33" si="40">IF(BU2="Yes", "Z202 - Metalworking Fluids", "")</f>
        <v/>
      </c>
      <c r="DX2" s="17" t="str">
        <f t="shared" ref="DX2:DX33" si="41">IF(BV2="Yes", "Z203 - Coolants", "")</f>
        <v/>
      </c>
      <c r="DY2" s="17" t="str">
        <f t="shared" ref="DY2:DY33" si="42">IF(BW2="Yes", "Z204 - Refrigerants", "")</f>
        <v/>
      </c>
      <c r="DZ2" s="17" t="str">
        <f t="shared" ref="DZ2:DZ33" si="43">IF(BX2="Yes", "Z205 - Hydraulic Fluids", "")</f>
        <v/>
      </c>
      <c r="EA2" s="17" t="str">
        <f t="shared" ref="EA2:EA33" si="44">IF(BY2="Yes", "Z299 - Other", "")</f>
        <v/>
      </c>
      <c r="EB2" s="17" t="str">
        <f t="shared" ref="EB2:EB33" si="45">IF(BZ2="Yes", "Otherwise Use: Ancillary or Other Use", "")</f>
        <v/>
      </c>
      <c r="EC2" s="17" t="str">
        <f t="shared" ref="EC2:EC33" si="46">IF(CA2="Yes", "Z301 - Cleaner", "")</f>
        <v/>
      </c>
      <c r="ED2" s="17" t="str">
        <f t="shared" ref="ED2:ED33" si="47">IF(CB2="Yes", "Z302 - Degreaser", "")</f>
        <v/>
      </c>
      <c r="EE2" s="17" t="str">
        <f t="shared" ref="EE2:EE33" si="48">IF(CC2="Yes", "Z303 - Lubricants", "")</f>
        <v/>
      </c>
      <c r="EF2" s="17" t="str">
        <f t="shared" ref="EF2:EF33" si="49">IF(CD2="Yes", "Z304 - Fuel", "")</f>
        <v/>
      </c>
      <c r="EG2" s="17" t="str">
        <f t="shared" ref="EG2:EG33" si="50">IF(CE2="Yes", "Z305 - Flame Retardant", "")</f>
        <v/>
      </c>
      <c r="EH2" s="17" t="str">
        <f t="shared" ref="EH2:EH33" si="51">IF(CF2="Yes", "Z306 - Waste Treatment", "")</f>
        <v/>
      </c>
      <c r="EI2" s="17" t="str">
        <f t="shared" ref="EI2:EI33" si="52">IF(CG2="Yes", "Z307 - Water Treatment", "")</f>
        <v/>
      </c>
      <c r="EJ2" s="17" t="str">
        <f t="shared" ref="EJ2:EJ33" si="53">IF(CH2="Yes", "Z308 - Construction Materials", "")</f>
        <v/>
      </c>
      <c r="EK2" s="17" t="str">
        <f t="shared" ref="EK2:EK33" si="54">IF(CI2="Yes", "Z399 - Other", "")</f>
        <v/>
      </c>
    </row>
    <row r="3" spans="1:141" ht="29" x14ac:dyDescent="0.35">
      <c r="A3" s="17" t="s">
        <v>280</v>
      </c>
      <c r="B3" s="17">
        <v>2020</v>
      </c>
      <c r="C3" s="17" t="s">
        <v>105</v>
      </c>
      <c r="D3" s="17" t="s">
        <v>281</v>
      </c>
      <c r="E3" s="17" t="s">
        <v>282</v>
      </c>
      <c r="F3" s="17" t="s">
        <v>283</v>
      </c>
      <c r="G3" s="17">
        <v>325998</v>
      </c>
      <c r="H3" s="106" t="str">
        <f>VLOOKUP(G3, '2017-2022 NAICS'!C:D, 2, FALSE)</f>
        <v>All Other Miscellaneous Chemical Product and Preparation Manufacturing</v>
      </c>
      <c r="I3" s="106" t="str">
        <f>IF(COUNTIF('Processed TRI Data'!A:A, G3) &gt;0, "Yes", "No")</f>
        <v>No</v>
      </c>
      <c r="J3" s="17">
        <v>41.755000000000003</v>
      </c>
      <c r="K3" s="17">
        <v>-90.284166999999997</v>
      </c>
      <c r="L3" s="68">
        <v>110013886875</v>
      </c>
      <c r="M3" s="68">
        <v>1320220621270</v>
      </c>
      <c r="N3" s="17" t="s">
        <v>284</v>
      </c>
      <c r="O3" s="17" t="s">
        <v>285</v>
      </c>
      <c r="P3" s="107">
        <v>5</v>
      </c>
      <c r="Q3" s="105" t="str">
        <f>VLOOKUP(P3, 'TRI Crosswalk codes'!A:B, 2, FALSE)</f>
        <v>100,000 to 999,999</v>
      </c>
      <c r="R3" s="17">
        <v>0</v>
      </c>
      <c r="S3" s="17">
        <v>0</v>
      </c>
      <c r="T3" s="17" t="str">
        <f t="shared" ref="T3:T66" si="55">IF(S3&gt;0,"nonzero","zero")</f>
        <v>zero</v>
      </c>
      <c r="V3" s="17">
        <v>3210</v>
      </c>
      <c r="W3" s="17" t="str">
        <f t="shared" ref="W3:W66" si="56">IF(V3&gt;0,"nonzero","zero")</f>
        <v>nonzero</v>
      </c>
      <c r="X3" s="17">
        <v>3210</v>
      </c>
      <c r="Y3" s="17" t="s">
        <v>286</v>
      </c>
      <c r="Z3" s="106" t="str">
        <f t="shared" si="0"/>
        <v>Processing: As a formulation component; P299 - Other</v>
      </c>
      <c r="AB3" s="34" t="s">
        <v>32</v>
      </c>
      <c r="AC3" s="28" t="s">
        <v>287</v>
      </c>
      <c r="AH3" s="17" t="s">
        <v>288</v>
      </c>
      <c r="AI3" s="17" t="s">
        <v>288</v>
      </c>
      <c r="AJ3" s="17" t="s">
        <v>288</v>
      </c>
      <c r="AK3" s="17" t="s">
        <v>288</v>
      </c>
      <c r="AL3" s="17" t="s">
        <v>288</v>
      </c>
      <c r="AM3" s="17" t="s">
        <v>288</v>
      </c>
      <c r="AN3" s="17" t="s">
        <v>288</v>
      </c>
      <c r="AO3" s="17" t="s">
        <v>288</v>
      </c>
      <c r="AP3" s="17" t="s">
        <v>288</v>
      </c>
      <c r="AQ3" s="17" t="s">
        <v>288</v>
      </c>
      <c r="AR3" s="17" t="s">
        <v>288</v>
      </c>
      <c r="AS3" s="17" t="s">
        <v>288</v>
      </c>
      <c r="AT3" s="17" t="s">
        <v>289</v>
      </c>
      <c r="AU3" s="17" t="s">
        <v>288</v>
      </c>
      <c r="AV3" s="17" t="s">
        <v>288</v>
      </c>
      <c r="AW3" s="17" t="s">
        <v>288</v>
      </c>
      <c r="AX3" s="17" t="s">
        <v>288</v>
      </c>
      <c r="AY3" s="17" t="s">
        <v>288</v>
      </c>
      <c r="AZ3" s="17" t="s">
        <v>288</v>
      </c>
      <c r="BA3" s="17" t="s">
        <v>288</v>
      </c>
      <c r="BB3" s="17" t="s">
        <v>288</v>
      </c>
      <c r="BC3" s="17" t="s">
        <v>288</v>
      </c>
      <c r="BD3" s="17" t="s">
        <v>288</v>
      </c>
      <c r="BE3" s="17" t="s">
        <v>288</v>
      </c>
      <c r="BF3" s="17" t="s">
        <v>289</v>
      </c>
      <c r="BG3" s="17" t="s">
        <v>288</v>
      </c>
      <c r="BH3" s="17" t="s">
        <v>288</v>
      </c>
      <c r="BI3" s="17" t="s">
        <v>288</v>
      </c>
      <c r="BJ3" s="17" t="s">
        <v>288</v>
      </c>
      <c r="BK3" s="17" t="s">
        <v>288</v>
      </c>
      <c r="BL3" s="17" t="s">
        <v>288</v>
      </c>
      <c r="BM3" s="17" t="s">
        <v>288</v>
      </c>
      <c r="BN3" s="17" t="s">
        <v>288</v>
      </c>
      <c r="BO3" s="17" t="s">
        <v>288</v>
      </c>
      <c r="BP3" s="17" t="s">
        <v>288</v>
      </c>
      <c r="BQ3" s="17" t="s">
        <v>288</v>
      </c>
      <c r="BR3" s="17" t="s">
        <v>288</v>
      </c>
      <c r="BS3" s="17" t="s">
        <v>288</v>
      </c>
      <c r="BT3" s="17" t="s">
        <v>288</v>
      </c>
      <c r="BU3" s="17" t="s">
        <v>288</v>
      </c>
      <c r="BV3" s="17" t="s">
        <v>288</v>
      </c>
      <c r="BW3" s="17" t="s">
        <v>288</v>
      </c>
      <c r="BX3" s="17" t="s">
        <v>288</v>
      </c>
      <c r="BY3" s="17" t="s">
        <v>288</v>
      </c>
      <c r="BZ3" s="17" t="s">
        <v>288</v>
      </c>
      <c r="CA3" s="17" t="s">
        <v>288</v>
      </c>
      <c r="CB3" s="17" t="s">
        <v>288</v>
      </c>
      <c r="CC3" s="17" t="s">
        <v>288</v>
      </c>
      <c r="CD3" s="17" t="s">
        <v>288</v>
      </c>
      <c r="CE3" s="17" t="s">
        <v>288</v>
      </c>
      <c r="CF3" s="17" t="s">
        <v>288</v>
      </c>
      <c r="CG3" s="17" t="s">
        <v>288</v>
      </c>
      <c r="CH3" s="17" t="s">
        <v>288</v>
      </c>
      <c r="CI3" s="17" t="s">
        <v>288</v>
      </c>
      <c r="CJ3" s="17" t="str">
        <f t="shared" si="1"/>
        <v/>
      </c>
      <c r="CK3" s="17" t="str">
        <f t="shared" si="2"/>
        <v/>
      </c>
      <c r="CL3" s="17" t="str">
        <f t="shared" si="3"/>
        <v/>
      </c>
      <c r="CM3" s="17" t="str">
        <f t="shared" si="4"/>
        <v/>
      </c>
      <c r="CN3" s="17" t="str">
        <f t="shared" si="5"/>
        <v/>
      </c>
      <c r="CO3" s="17" t="str">
        <f t="shared" si="6"/>
        <v/>
      </c>
      <c r="CP3" s="17" t="str">
        <f t="shared" si="7"/>
        <v/>
      </c>
      <c r="CQ3" s="17" t="str">
        <f t="shared" si="8"/>
        <v/>
      </c>
      <c r="CR3" s="17" t="str">
        <f t="shared" si="9"/>
        <v/>
      </c>
      <c r="CS3" s="17" t="str">
        <f t="shared" si="10"/>
        <v/>
      </c>
      <c r="CT3" s="17" t="str">
        <f t="shared" si="11"/>
        <v/>
      </c>
      <c r="CU3" s="17" t="str">
        <f t="shared" si="12"/>
        <v/>
      </c>
      <c r="CV3" s="17" t="str">
        <f t="shared" si="13"/>
        <v>Processing: As a formulation component</v>
      </c>
      <c r="CW3" s="17" t="str">
        <f t="shared" si="14"/>
        <v/>
      </c>
      <c r="CX3" s="17" t="str">
        <f t="shared" si="15"/>
        <v/>
      </c>
      <c r="CY3" s="17" t="str">
        <f t="shared" si="16"/>
        <v/>
      </c>
      <c r="CZ3" s="17" t="str">
        <f t="shared" si="17"/>
        <v/>
      </c>
      <c r="DA3" s="17" t="str">
        <f t="shared" si="18"/>
        <v/>
      </c>
      <c r="DB3" s="17" t="str">
        <f t="shared" si="19"/>
        <v/>
      </c>
      <c r="DC3" s="17" t="str">
        <f t="shared" si="20"/>
        <v/>
      </c>
      <c r="DD3" s="17" t="str">
        <f t="shared" si="21"/>
        <v/>
      </c>
      <c r="DE3" s="17" t="str">
        <f t="shared" si="22"/>
        <v/>
      </c>
      <c r="DF3" s="17" t="str">
        <f t="shared" si="23"/>
        <v/>
      </c>
      <c r="DG3" s="17" t="str">
        <f t="shared" si="24"/>
        <v/>
      </c>
      <c r="DH3" s="17" t="str">
        <f t="shared" si="25"/>
        <v>P299 - Other</v>
      </c>
      <c r="DI3" s="17" t="str">
        <f t="shared" si="26"/>
        <v/>
      </c>
      <c r="DJ3" s="17" t="str">
        <f t="shared" si="27"/>
        <v/>
      </c>
      <c r="DK3" s="17" t="str">
        <f t="shared" si="28"/>
        <v/>
      </c>
      <c r="DL3" s="17" t="str">
        <f t="shared" si="29"/>
        <v/>
      </c>
      <c r="DM3" s="17" t="str">
        <f t="shared" si="30"/>
        <v/>
      </c>
      <c r="DN3" s="17" t="str">
        <f t="shared" si="31"/>
        <v/>
      </c>
      <c r="DO3" s="17" t="str">
        <f t="shared" si="32"/>
        <v/>
      </c>
      <c r="DP3" s="17" t="str">
        <f t="shared" si="33"/>
        <v/>
      </c>
      <c r="DQ3" s="17" t="str">
        <f t="shared" si="34"/>
        <v/>
      </c>
      <c r="DR3" s="17" t="str">
        <f t="shared" si="35"/>
        <v/>
      </c>
      <c r="DS3" s="17" t="str">
        <f t="shared" si="36"/>
        <v/>
      </c>
      <c r="DT3" s="17" t="str">
        <f t="shared" si="37"/>
        <v/>
      </c>
      <c r="DU3" s="17" t="str">
        <f t="shared" si="38"/>
        <v/>
      </c>
      <c r="DV3" s="17" t="str">
        <f t="shared" si="39"/>
        <v/>
      </c>
      <c r="DW3" s="17" t="str">
        <f t="shared" si="40"/>
        <v/>
      </c>
      <c r="DX3" s="17" t="str">
        <f t="shared" si="41"/>
        <v/>
      </c>
      <c r="DY3" s="17" t="str">
        <f t="shared" si="42"/>
        <v/>
      </c>
      <c r="DZ3" s="17" t="str">
        <f t="shared" si="43"/>
        <v/>
      </c>
      <c r="EA3" s="17" t="str">
        <f t="shared" si="44"/>
        <v/>
      </c>
      <c r="EB3" s="17" t="str">
        <f t="shared" si="45"/>
        <v/>
      </c>
      <c r="EC3" s="17" t="str">
        <f t="shared" si="46"/>
        <v/>
      </c>
      <c r="ED3" s="17" t="str">
        <f t="shared" si="47"/>
        <v/>
      </c>
      <c r="EE3" s="17" t="str">
        <f t="shared" si="48"/>
        <v/>
      </c>
      <c r="EF3" s="17" t="str">
        <f t="shared" si="49"/>
        <v/>
      </c>
      <c r="EG3" s="17" t="str">
        <f t="shared" si="50"/>
        <v/>
      </c>
      <c r="EH3" s="17" t="str">
        <f t="shared" si="51"/>
        <v/>
      </c>
      <c r="EI3" s="17" t="str">
        <f t="shared" si="52"/>
        <v/>
      </c>
      <c r="EJ3" s="17" t="str">
        <f t="shared" si="53"/>
        <v/>
      </c>
      <c r="EK3" s="17" t="str">
        <f t="shared" si="54"/>
        <v/>
      </c>
    </row>
    <row r="4" spans="1:141" ht="24" customHeight="1" x14ac:dyDescent="0.35">
      <c r="A4" s="17" t="s">
        <v>280</v>
      </c>
      <c r="B4" s="17">
        <v>2021</v>
      </c>
      <c r="C4" s="17" t="s">
        <v>105</v>
      </c>
      <c r="D4" s="17" t="s">
        <v>281</v>
      </c>
      <c r="E4" s="17" t="s">
        <v>282</v>
      </c>
      <c r="F4" s="17" t="s">
        <v>283</v>
      </c>
      <c r="G4" s="17">
        <v>325998</v>
      </c>
      <c r="H4" s="106" t="str">
        <f>VLOOKUP(G4, '2017-2022 NAICS'!C:D, 2, FALSE)</f>
        <v>All Other Miscellaneous Chemical Product and Preparation Manufacturing</v>
      </c>
      <c r="I4" s="106" t="str">
        <f>IF(COUNTIF('Processed TRI Data'!A:A, G4) &gt;0, "Yes", "No")</f>
        <v>No</v>
      </c>
      <c r="J4" s="17">
        <v>41.755000000000003</v>
      </c>
      <c r="K4" s="17">
        <v>-90.284166999999997</v>
      </c>
      <c r="L4" s="68">
        <v>110013886875</v>
      </c>
      <c r="M4" s="68">
        <v>1321220621736</v>
      </c>
      <c r="N4" s="17" t="s">
        <v>284</v>
      </c>
      <c r="O4" s="17" t="s">
        <v>285</v>
      </c>
      <c r="P4" s="107">
        <v>5</v>
      </c>
      <c r="Q4" s="105" t="str">
        <f>VLOOKUP(P4, 'TRI Crosswalk codes'!A:B, 2, FALSE)</f>
        <v>100,000 to 999,999</v>
      </c>
      <c r="R4" s="17">
        <v>0</v>
      </c>
      <c r="S4" s="17">
        <v>0</v>
      </c>
      <c r="T4" s="17" t="str">
        <f t="shared" si="55"/>
        <v>zero</v>
      </c>
      <c r="V4" s="17">
        <v>1887</v>
      </c>
      <c r="W4" s="17" t="str">
        <f t="shared" si="56"/>
        <v>nonzero</v>
      </c>
      <c r="X4" s="17">
        <v>1887</v>
      </c>
      <c r="Y4" s="17" t="s">
        <v>286</v>
      </c>
      <c r="Z4" s="106" t="str">
        <f t="shared" si="0"/>
        <v>Processing: As a formulation component; P299 - Other</v>
      </c>
      <c r="AB4" s="34" t="s">
        <v>32</v>
      </c>
      <c r="AC4" s="28" t="s">
        <v>287</v>
      </c>
      <c r="AH4" s="17" t="s">
        <v>288</v>
      </c>
      <c r="AI4" s="17" t="s">
        <v>288</v>
      </c>
      <c r="AJ4" s="17" t="s">
        <v>288</v>
      </c>
      <c r="AK4" s="17" t="s">
        <v>288</v>
      </c>
      <c r="AL4" s="17" t="s">
        <v>288</v>
      </c>
      <c r="AM4" s="17" t="s">
        <v>288</v>
      </c>
      <c r="AN4" s="17" t="s">
        <v>288</v>
      </c>
      <c r="AO4" s="17" t="s">
        <v>288</v>
      </c>
      <c r="AP4" s="17" t="s">
        <v>288</v>
      </c>
      <c r="AQ4" s="17" t="s">
        <v>288</v>
      </c>
      <c r="AR4" s="17" t="s">
        <v>288</v>
      </c>
      <c r="AS4" s="17" t="s">
        <v>288</v>
      </c>
      <c r="AT4" s="17" t="s">
        <v>289</v>
      </c>
      <c r="AU4" s="17" t="s">
        <v>288</v>
      </c>
      <c r="AV4" s="17" t="s">
        <v>288</v>
      </c>
      <c r="AW4" s="17" t="s">
        <v>288</v>
      </c>
      <c r="AX4" s="17" t="s">
        <v>288</v>
      </c>
      <c r="AY4" s="17" t="s">
        <v>288</v>
      </c>
      <c r="AZ4" s="17" t="s">
        <v>288</v>
      </c>
      <c r="BA4" s="17" t="s">
        <v>288</v>
      </c>
      <c r="BB4" s="17" t="s">
        <v>288</v>
      </c>
      <c r="BC4" s="17" t="s">
        <v>288</v>
      </c>
      <c r="BD4" s="17" t="s">
        <v>288</v>
      </c>
      <c r="BE4" s="17" t="s">
        <v>288</v>
      </c>
      <c r="BF4" s="17" t="s">
        <v>289</v>
      </c>
      <c r="BG4" s="17" t="s">
        <v>288</v>
      </c>
      <c r="BH4" s="17" t="s">
        <v>288</v>
      </c>
      <c r="BI4" s="17" t="s">
        <v>288</v>
      </c>
      <c r="BJ4" s="17" t="s">
        <v>288</v>
      </c>
      <c r="BK4" s="17" t="s">
        <v>288</v>
      </c>
      <c r="BL4" s="17" t="s">
        <v>288</v>
      </c>
      <c r="BM4" s="17" t="s">
        <v>288</v>
      </c>
      <c r="BN4" s="17" t="s">
        <v>288</v>
      </c>
      <c r="BO4" s="17" t="s">
        <v>288</v>
      </c>
      <c r="BP4" s="17" t="s">
        <v>288</v>
      </c>
      <c r="BQ4" s="17" t="s">
        <v>288</v>
      </c>
      <c r="BR4" s="17" t="s">
        <v>288</v>
      </c>
      <c r="BS4" s="17" t="s">
        <v>288</v>
      </c>
      <c r="BT4" s="17" t="s">
        <v>288</v>
      </c>
      <c r="BU4" s="17" t="s">
        <v>288</v>
      </c>
      <c r="BV4" s="17" t="s">
        <v>288</v>
      </c>
      <c r="BW4" s="17" t="s">
        <v>288</v>
      </c>
      <c r="BX4" s="17" t="s">
        <v>288</v>
      </c>
      <c r="BY4" s="17" t="s">
        <v>288</v>
      </c>
      <c r="BZ4" s="17" t="s">
        <v>288</v>
      </c>
      <c r="CA4" s="17" t="s">
        <v>288</v>
      </c>
      <c r="CB4" s="17" t="s">
        <v>288</v>
      </c>
      <c r="CC4" s="17" t="s">
        <v>288</v>
      </c>
      <c r="CD4" s="17" t="s">
        <v>288</v>
      </c>
      <c r="CE4" s="17" t="s">
        <v>288</v>
      </c>
      <c r="CF4" s="17" t="s">
        <v>288</v>
      </c>
      <c r="CG4" s="17" t="s">
        <v>288</v>
      </c>
      <c r="CH4" s="17" t="s">
        <v>288</v>
      </c>
      <c r="CI4" s="17" t="s">
        <v>288</v>
      </c>
      <c r="CJ4" s="17" t="str">
        <f t="shared" si="1"/>
        <v/>
      </c>
      <c r="CK4" s="17" t="str">
        <f t="shared" si="2"/>
        <v/>
      </c>
      <c r="CL4" s="17" t="str">
        <f t="shared" si="3"/>
        <v/>
      </c>
      <c r="CM4" s="17" t="str">
        <f t="shared" si="4"/>
        <v/>
      </c>
      <c r="CN4" s="17" t="str">
        <f t="shared" si="5"/>
        <v/>
      </c>
      <c r="CO4" s="17" t="str">
        <f t="shared" si="6"/>
        <v/>
      </c>
      <c r="CP4" s="17" t="str">
        <f t="shared" si="7"/>
        <v/>
      </c>
      <c r="CQ4" s="17" t="str">
        <f t="shared" si="8"/>
        <v/>
      </c>
      <c r="CR4" s="17" t="str">
        <f t="shared" si="9"/>
        <v/>
      </c>
      <c r="CS4" s="17" t="str">
        <f t="shared" si="10"/>
        <v/>
      </c>
      <c r="CT4" s="17" t="str">
        <f t="shared" si="11"/>
        <v/>
      </c>
      <c r="CU4" s="17" t="str">
        <f t="shared" si="12"/>
        <v/>
      </c>
      <c r="CV4" s="17" t="str">
        <f t="shared" si="13"/>
        <v>Processing: As a formulation component</v>
      </c>
      <c r="CW4" s="17" t="str">
        <f t="shared" si="14"/>
        <v/>
      </c>
      <c r="CX4" s="17" t="str">
        <f t="shared" si="15"/>
        <v/>
      </c>
      <c r="CY4" s="17" t="str">
        <f t="shared" si="16"/>
        <v/>
      </c>
      <c r="CZ4" s="17" t="str">
        <f t="shared" si="17"/>
        <v/>
      </c>
      <c r="DA4" s="17" t="str">
        <f t="shared" si="18"/>
        <v/>
      </c>
      <c r="DB4" s="17" t="str">
        <f t="shared" si="19"/>
        <v/>
      </c>
      <c r="DC4" s="17" t="str">
        <f t="shared" si="20"/>
        <v/>
      </c>
      <c r="DD4" s="17" t="str">
        <f t="shared" si="21"/>
        <v/>
      </c>
      <c r="DE4" s="17" t="str">
        <f t="shared" si="22"/>
        <v/>
      </c>
      <c r="DF4" s="17" t="str">
        <f t="shared" si="23"/>
        <v/>
      </c>
      <c r="DG4" s="17" t="str">
        <f t="shared" si="24"/>
        <v/>
      </c>
      <c r="DH4" s="17" t="str">
        <f t="shared" si="25"/>
        <v>P299 - Other</v>
      </c>
      <c r="DI4" s="17" t="str">
        <f t="shared" si="26"/>
        <v/>
      </c>
      <c r="DJ4" s="17" t="str">
        <f t="shared" si="27"/>
        <v/>
      </c>
      <c r="DK4" s="17" t="str">
        <f t="shared" si="28"/>
        <v/>
      </c>
      <c r="DL4" s="17" t="str">
        <f t="shared" si="29"/>
        <v/>
      </c>
      <c r="DM4" s="17" t="str">
        <f t="shared" si="30"/>
        <v/>
      </c>
      <c r="DN4" s="17" t="str">
        <f t="shared" si="31"/>
        <v/>
      </c>
      <c r="DO4" s="17" t="str">
        <f t="shared" si="32"/>
        <v/>
      </c>
      <c r="DP4" s="17" t="str">
        <f t="shared" si="33"/>
        <v/>
      </c>
      <c r="DQ4" s="17" t="str">
        <f t="shared" si="34"/>
        <v/>
      </c>
      <c r="DR4" s="17" t="str">
        <f t="shared" si="35"/>
        <v/>
      </c>
      <c r="DS4" s="17" t="str">
        <f t="shared" si="36"/>
        <v/>
      </c>
      <c r="DT4" s="17" t="str">
        <f t="shared" si="37"/>
        <v/>
      </c>
      <c r="DU4" s="17" t="str">
        <f t="shared" si="38"/>
        <v/>
      </c>
      <c r="DV4" s="17" t="str">
        <f t="shared" si="39"/>
        <v/>
      </c>
      <c r="DW4" s="17" t="str">
        <f t="shared" si="40"/>
        <v/>
      </c>
      <c r="DX4" s="17" t="str">
        <f t="shared" si="41"/>
        <v/>
      </c>
      <c r="DY4" s="17" t="str">
        <f t="shared" si="42"/>
        <v/>
      </c>
      <c r="DZ4" s="17" t="str">
        <f t="shared" si="43"/>
        <v/>
      </c>
      <c r="EA4" s="17" t="str">
        <f t="shared" si="44"/>
        <v/>
      </c>
      <c r="EB4" s="17" t="str">
        <f t="shared" si="45"/>
        <v/>
      </c>
      <c r="EC4" s="17" t="str">
        <f t="shared" si="46"/>
        <v/>
      </c>
      <c r="ED4" s="17" t="str">
        <f t="shared" si="47"/>
        <v/>
      </c>
      <c r="EE4" s="17" t="str">
        <f t="shared" si="48"/>
        <v/>
      </c>
      <c r="EF4" s="17" t="str">
        <f t="shared" si="49"/>
        <v/>
      </c>
      <c r="EG4" s="17" t="str">
        <f t="shared" si="50"/>
        <v/>
      </c>
      <c r="EH4" s="17" t="str">
        <f t="shared" si="51"/>
        <v/>
      </c>
      <c r="EI4" s="17" t="str">
        <f t="shared" si="52"/>
        <v/>
      </c>
      <c r="EJ4" s="17" t="str">
        <f t="shared" si="53"/>
        <v/>
      </c>
      <c r="EK4" s="17" t="str">
        <f t="shared" si="54"/>
        <v/>
      </c>
    </row>
    <row r="5" spans="1:141" ht="29" x14ac:dyDescent="0.35">
      <c r="A5" s="17" t="s">
        <v>280</v>
      </c>
      <c r="B5" s="17">
        <v>2022</v>
      </c>
      <c r="C5" s="17" t="s">
        <v>105</v>
      </c>
      <c r="D5" s="17" t="s">
        <v>281</v>
      </c>
      <c r="E5" s="17" t="s">
        <v>282</v>
      </c>
      <c r="F5" s="17" t="s">
        <v>283</v>
      </c>
      <c r="G5" s="17">
        <v>325998</v>
      </c>
      <c r="H5" s="106" t="str">
        <f>VLOOKUP(G5, '2017-2022 NAICS'!C:D, 2, FALSE)</f>
        <v>All Other Miscellaneous Chemical Product and Preparation Manufacturing</v>
      </c>
      <c r="I5" s="106" t="str">
        <f>IF(COUNTIF('Processed TRI Data'!A:A, G5) &gt;0, "Yes", "No")</f>
        <v>No</v>
      </c>
      <c r="J5" s="17">
        <v>41.755000000000003</v>
      </c>
      <c r="K5" s="17">
        <v>-90.284166999999997</v>
      </c>
      <c r="L5" s="68">
        <v>110013886875</v>
      </c>
      <c r="M5" s="68">
        <v>1322221384098</v>
      </c>
      <c r="N5" s="17" t="s">
        <v>284</v>
      </c>
      <c r="O5" s="17" t="s">
        <v>285</v>
      </c>
      <c r="P5" s="107">
        <v>5</v>
      </c>
      <c r="Q5" s="105" t="str">
        <f>VLOOKUP(P5, 'TRI Crosswalk codes'!A:B, 2, FALSE)</f>
        <v>100,000 to 999,999</v>
      </c>
      <c r="R5" s="17">
        <v>0</v>
      </c>
      <c r="S5" s="17">
        <v>0</v>
      </c>
      <c r="T5" s="17" t="str">
        <f t="shared" si="55"/>
        <v>zero</v>
      </c>
      <c r="V5" s="17">
        <v>2623</v>
      </c>
      <c r="W5" s="17" t="str">
        <f t="shared" si="56"/>
        <v>nonzero</v>
      </c>
      <c r="X5" s="17">
        <v>2623</v>
      </c>
      <c r="Y5" s="17" t="s">
        <v>286</v>
      </c>
      <c r="Z5" s="106" t="str">
        <f t="shared" si="0"/>
        <v>Processing: As a formulation component; P299 - Other</v>
      </c>
      <c r="AB5" s="34" t="s">
        <v>32</v>
      </c>
      <c r="AC5" s="28" t="s">
        <v>287</v>
      </c>
      <c r="AH5" s="17" t="s">
        <v>288</v>
      </c>
      <c r="AI5" s="17" t="s">
        <v>288</v>
      </c>
      <c r="AJ5" s="17" t="s">
        <v>288</v>
      </c>
      <c r="AK5" s="17" t="s">
        <v>288</v>
      </c>
      <c r="AL5" s="17" t="s">
        <v>288</v>
      </c>
      <c r="AM5" s="17" t="s">
        <v>288</v>
      </c>
      <c r="AN5" s="17" t="s">
        <v>288</v>
      </c>
      <c r="AO5" s="17" t="s">
        <v>288</v>
      </c>
      <c r="AP5" s="17" t="s">
        <v>288</v>
      </c>
      <c r="AQ5" s="17" t="s">
        <v>288</v>
      </c>
      <c r="AR5" s="17" t="s">
        <v>288</v>
      </c>
      <c r="AS5" s="17" t="s">
        <v>288</v>
      </c>
      <c r="AT5" s="17" t="s">
        <v>289</v>
      </c>
      <c r="AU5" s="17" t="s">
        <v>288</v>
      </c>
      <c r="AV5" s="17" t="s">
        <v>288</v>
      </c>
      <c r="AW5" s="17" t="s">
        <v>288</v>
      </c>
      <c r="AX5" s="17" t="s">
        <v>288</v>
      </c>
      <c r="AY5" s="17" t="s">
        <v>288</v>
      </c>
      <c r="AZ5" s="17" t="s">
        <v>288</v>
      </c>
      <c r="BA5" s="17" t="s">
        <v>288</v>
      </c>
      <c r="BB5" s="17" t="s">
        <v>288</v>
      </c>
      <c r="BC5" s="17" t="s">
        <v>288</v>
      </c>
      <c r="BD5" s="17" t="s">
        <v>288</v>
      </c>
      <c r="BE5" s="17" t="s">
        <v>288</v>
      </c>
      <c r="BF5" s="17" t="s">
        <v>289</v>
      </c>
      <c r="BG5" s="17" t="s">
        <v>288</v>
      </c>
      <c r="BH5" s="17" t="s">
        <v>288</v>
      </c>
      <c r="BI5" s="17" t="s">
        <v>288</v>
      </c>
      <c r="BJ5" s="17" t="s">
        <v>288</v>
      </c>
      <c r="BK5" s="17" t="s">
        <v>288</v>
      </c>
      <c r="BL5" s="17" t="s">
        <v>288</v>
      </c>
      <c r="BM5" s="17" t="s">
        <v>288</v>
      </c>
      <c r="BN5" s="17" t="s">
        <v>288</v>
      </c>
      <c r="BO5" s="17" t="s">
        <v>288</v>
      </c>
      <c r="BP5" s="17" t="s">
        <v>288</v>
      </c>
      <c r="BQ5" s="17" t="s">
        <v>288</v>
      </c>
      <c r="BR5" s="17" t="s">
        <v>288</v>
      </c>
      <c r="BS5" s="17" t="s">
        <v>288</v>
      </c>
      <c r="BT5" s="17" t="s">
        <v>288</v>
      </c>
      <c r="BU5" s="17" t="s">
        <v>288</v>
      </c>
      <c r="BV5" s="17" t="s">
        <v>288</v>
      </c>
      <c r="BW5" s="17" t="s">
        <v>288</v>
      </c>
      <c r="BX5" s="17" t="s">
        <v>288</v>
      </c>
      <c r="BY5" s="17" t="s">
        <v>288</v>
      </c>
      <c r="BZ5" s="17" t="s">
        <v>288</v>
      </c>
      <c r="CA5" s="17" t="s">
        <v>288</v>
      </c>
      <c r="CB5" s="17" t="s">
        <v>288</v>
      </c>
      <c r="CC5" s="17" t="s">
        <v>288</v>
      </c>
      <c r="CD5" s="17" t="s">
        <v>288</v>
      </c>
      <c r="CE5" s="17" t="s">
        <v>288</v>
      </c>
      <c r="CF5" s="17" t="s">
        <v>288</v>
      </c>
      <c r="CG5" s="17" t="s">
        <v>288</v>
      </c>
      <c r="CH5" s="17" t="s">
        <v>288</v>
      </c>
      <c r="CI5" s="17" t="s">
        <v>288</v>
      </c>
      <c r="CJ5" s="17" t="str">
        <f t="shared" si="1"/>
        <v/>
      </c>
      <c r="CK5" s="17" t="str">
        <f t="shared" si="2"/>
        <v/>
      </c>
      <c r="CL5" s="17" t="str">
        <f t="shared" si="3"/>
        <v/>
      </c>
      <c r="CM5" s="17" t="str">
        <f t="shared" si="4"/>
        <v/>
      </c>
      <c r="CN5" s="17" t="str">
        <f t="shared" si="5"/>
        <v/>
      </c>
      <c r="CO5" s="17" t="str">
        <f t="shared" si="6"/>
        <v/>
      </c>
      <c r="CP5" s="17" t="str">
        <f t="shared" si="7"/>
        <v/>
      </c>
      <c r="CQ5" s="17" t="str">
        <f t="shared" si="8"/>
        <v/>
      </c>
      <c r="CR5" s="17" t="str">
        <f t="shared" si="9"/>
        <v/>
      </c>
      <c r="CS5" s="17" t="str">
        <f t="shared" si="10"/>
        <v/>
      </c>
      <c r="CT5" s="17" t="str">
        <f t="shared" si="11"/>
        <v/>
      </c>
      <c r="CU5" s="17" t="str">
        <f t="shared" si="12"/>
        <v/>
      </c>
      <c r="CV5" s="17" t="str">
        <f t="shared" si="13"/>
        <v>Processing: As a formulation component</v>
      </c>
      <c r="CW5" s="17" t="str">
        <f t="shared" si="14"/>
        <v/>
      </c>
      <c r="CX5" s="17" t="str">
        <f t="shared" si="15"/>
        <v/>
      </c>
      <c r="CY5" s="17" t="str">
        <f t="shared" si="16"/>
        <v/>
      </c>
      <c r="CZ5" s="17" t="str">
        <f t="shared" si="17"/>
        <v/>
      </c>
      <c r="DA5" s="17" t="str">
        <f t="shared" si="18"/>
        <v/>
      </c>
      <c r="DB5" s="17" t="str">
        <f t="shared" si="19"/>
        <v/>
      </c>
      <c r="DC5" s="17" t="str">
        <f t="shared" si="20"/>
        <v/>
      </c>
      <c r="DD5" s="17" t="str">
        <f t="shared" si="21"/>
        <v/>
      </c>
      <c r="DE5" s="17" t="str">
        <f t="shared" si="22"/>
        <v/>
      </c>
      <c r="DF5" s="17" t="str">
        <f t="shared" si="23"/>
        <v/>
      </c>
      <c r="DG5" s="17" t="str">
        <f t="shared" si="24"/>
        <v/>
      </c>
      <c r="DH5" s="17" t="str">
        <f t="shared" si="25"/>
        <v>P299 - Other</v>
      </c>
      <c r="DI5" s="17" t="str">
        <f t="shared" si="26"/>
        <v/>
      </c>
      <c r="DJ5" s="17" t="str">
        <f t="shared" si="27"/>
        <v/>
      </c>
      <c r="DK5" s="17" t="str">
        <f t="shared" si="28"/>
        <v/>
      </c>
      <c r="DL5" s="17" t="str">
        <f t="shared" si="29"/>
        <v/>
      </c>
      <c r="DM5" s="17" t="str">
        <f t="shared" si="30"/>
        <v/>
      </c>
      <c r="DN5" s="17" t="str">
        <f t="shared" si="31"/>
        <v/>
      </c>
      <c r="DO5" s="17" t="str">
        <f t="shared" si="32"/>
        <v/>
      </c>
      <c r="DP5" s="17" t="str">
        <f t="shared" si="33"/>
        <v/>
      </c>
      <c r="DQ5" s="17" t="str">
        <f t="shared" si="34"/>
        <v/>
      </c>
      <c r="DR5" s="17" t="str">
        <f t="shared" si="35"/>
        <v/>
      </c>
      <c r="DS5" s="17" t="str">
        <f t="shared" si="36"/>
        <v/>
      </c>
      <c r="DT5" s="17" t="str">
        <f t="shared" si="37"/>
        <v/>
      </c>
      <c r="DU5" s="17" t="str">
        <f t="shared" si="38"/>
        <v/>
      </c>
      <c r="DV5" s="17" t="str">
        <f t="shared" si="39"/>
        <v/>
      </c>
      <c r="DW5" s="17" t="str">
        <f t="shared" si="40"/>
        <v/>
      </c>
      <c r="DX5" s="17" t="str">
        <f t="shared" si="41"/>
        <v/>
      </c>
      <c r="DY5" s="17" t="str">
        <f t="shared" si="42"/>
        <v/>
      </c>
      <c r="DZ5" s="17" t="str">
        <f t="shared" si="43"/>
        <v/>
      </c>
      <c r="EA5" s="17" t="str">
        <f t="shared" si="44"/>
        <v/>
      </c>
      <c r="EB5" s="17" t="str">
        <f t="shared" si="45"/>
        <v/>
      </c>
      <c r="EC5" s="17" t="str">
        <f t="shared" si="46"/>
        <v/>
      </c>
      <c r="ED5" s="17" t="str">
        <f t="shared" si="47"/>
        <v/>
      </c>
      <c r="EE5" s="17" t="str">
        <f t="shared" si="48"/>
        <v/>
      </c>
      <c r="EF5" s="17" t="str">
        <f t="shared" si="49"/>
        <v/>
      </c>
      <c r="EG5" s="17" t="str">
        <f t="shared" si="50"/>
        <v/>
      </c>
      <c r="EH5" s="17" t="str">
        <f t="shared" si="51"/>
        <v/>
      </c>
      <c r="EI5" s="17" t="str">
        <f t="shared" si="52"/>
        <v/>
      </c>
      <c r="EJ5" s="17" t="str">
        <f t="shared" si="53"/>
        <v/>
      </c>
      <c r="EK5" s="17" t="str">
        <f t="shared" si="54"/>
        <v/>
      </c>
    </row>
    <row r="6" spans="1:141" ht="29" x14ac:dyDescent="0.35">
      <c r="A6" s="17" t="s">
        <v>280</v>
      </c>
      <c r="B6" s="17">
        <v>2023</v>
      </c>
      <c r="C6" s="17" t="s">
        <v>105</v>
      </c>
      <c r="D6" s="17" t="s">
        <v>281</v>
      </c>
      <c r="E6" s="17" t="s">
        <v>282</v>
      </c>
      <c r="F6" s="17" t="s">
        <v>283</v>
      </c>
      <c r="G6" s="17">
        <v>325998</v>
      </c>
      <c r="H6" s="106" t="str">
        <f>VLOOKUP(G6, '2017-2022 NAICS'!C:D, 2, FALSE)</f>
        <v>All Other Miscellaneous Chemical Product and Preparation Manufacturing</v>
      </c>
      <c r="I6" s="106" t="str">
        <f>IF(COUNTIF('Processed TRI Data'!A:A, G6) &gt;0, "Yes", "No")</f>
        <v>No</v>
      </c>
      <c r="J6" s="17">
        <v>41.755000000000003</v>
      </c>
      <c r="K6" s="17">
        <v>-90.284166999999997</v>
      </c>
      <c r="L6" s="68">
        <v>110013886875</v>
      </c>
      <c r="M6" s="68">
        <v>1323222318848</v>
      </c>
      <c r="N6" s="17" t="s">
        <v>284</v>
      </c>
      <c r="O6" s="17" t="s">
        <v>285</v>
      </c>
      <c r="P6" s="107">
        <v>5</v>
      </c>
      <c r="Q6" s="105" t="str">
        <f>VLOOKUP(P6, 'TRI Crosswalk codes'!A:B, 2, FALSE)</f>
        <v>100,000 to 999,999</v>
      </c>
      <c r="R6" s="17" t="s">
        <v>290</v>
      </c>
      <c r="S6" s="17">
        <v>0</v>
      </c>
      <c r="T6" s="17" t="str">
        <f t="shared" si="55"/>
        <v>zero</v>
      </c>
      <c r="V6" s="17">
        <v>2780</v>
      </c>
      <c r="W6" s="17" t="str">
        <f t="shared" si="56"/>
        <v>nonzero</v>
      </c>
      <c r="X6" s="17">
        <v>2780</v>
      </c>
      <c r="Y6" s="17" t="s">
        <v>286</v>
      </c>
      <c r="Z6" s="106" t="str">
        <f t="shared" si="0"/>
        <v>Processing: As a formulation component; P299 - Other</v>
      </c>
      <c r="AB6" s="34" t="s">
        <v>32</v>
      </c>
      <c r="AC6" s="28" t="s">
        <v>287</v>
      </c>
      <c r="AH6" s="17" t="s">
        <v>288</v>
      </c>
      <c r="AI6" s="17" t="s">
        <v>288</v>
      </c>
      <c r="AJ6" s="17" t="s">
        <v>288</v>
      </c>
      <c r="AK6" s="17" t="s">
        <v>288</v>
      </c>
      <c r="AL6" s="17" t="s">
        <v>288</v>
      </c>
      <c r="AM6" s="17" t="s">
        <v>288</v>
      </c>
      <c r="AN6" s="17" t="s">
        <v>288</v>
      </c>
      <c r="AO6" s="17" t="s">
        <v>288</v>
      </c>
      <c r="AP6" s="17" t="s">
        <v>288</v>
      </c>
      <c r="AQ6" s="17" t="s">
        <v>288</v>
      </c>
      <c r="AR6" s="17" t="s">
        <v>288</v>
      </c>
      <c r="AS6" s="17" t="s">
        <v>288</v>
      </c>
      <c r="AT6" s="17" t="s">
        <v>289</v>
      </c>
      <c r="AU6" s="17" t="s">
        <v>288</v>
      </c>
      <c r="AV6" s="17" t="s">
        <v>288</v>
      </c>
      <c r="AW6" s="17" t="s">
        <v>288</v>
      </c>
      <c r="AX6" s="17" t="s">
        <v>288</v>
      </c>
      <c r="AY6" s="17" t="s">
        <v>288</v>
      </c>
      <c r="AZ6" s="17" t="s">
        <v>288</v>
      </c>
      <c r="BA6" s="17" t="s">
        <v>288</v>
      </c>
      <c r="BB6" s="17" t="s">
        <v>288</v>
      </c>
      <c r="BC6" s="17" t="s">
        <v>288</v>
      </c>
      <c r="BD6" s="17" t="s">
        <v>288</v>
      </c>
      <c r="BE6" s="17" t="s">
        <v>288</v>
      </c>
      <c r="BF6" s="17" t="s">
        <v>289</v>
      </c>
      <c r="BG6" s="17" t="s">
        <v>288</v>
      </c>
      <c r="BH6" s="17" t="s">
        <v>288</v>
      </c>
      <c r="BI6" s="17" t="s">
        <v>288</v>
      </c>
      <c r="BJ6" s="17" t="s">
        <v>288</v>
      </c>
      <c r="BK6" s="17" t="s">
        <v>288</v>
      </c>
      <c r="BL6" s="17" t="s">
        <v>288</v>
      </c>
      <c r="BM6" s="17" t="s">
        <v>288</v>
      </c>
      <c r="BN6" s="17" t="s">
        <v>288</v>
      </c>
      <c r="BO6" s="17" t="s">
        <v>288</v>
      </c>
      <c r="BP6" s="17" t="s">
        <v>288</v>
      </c>
      <c r="BQ6" s="17" t="s">
        <v>288</v>
      </c>
      <c r="BR6" s="17" t="s">
        <v>288</v>
      </c>
      <c r="BS6" s="17" t="s">
        <v>288</v>
      </c>
      <c r="BT6" s="17" t="s">
        <v>288</v>
      </c>
      <c r="BU6" s="17" t="s">
        <v>288</v>
      </c>
      <c r="BV6" s="17" t="s">
        <v>288</v>
      </c>
      <c r="BW6" s="17" t="s">
        <v>288</v>
      </c>
      <c r="BX6" s="17" t="s">
        <v>288</v>
      </c>
      <c r="BY6" s="17" t="s">
        <v>288</v>
      </c>
      <c r="BZ6" s="17" t="s">
        <v>288</v>
      </c>
      <c r="CA6" s="17" t="s">
        <v>288</v>
      </c>
      <c r="CB6" s="17" t="s">
        <v>288</v>
      </c>
      <c r="CC6" s="17" t="s">
        <v>288</v>
      </c>
      <c r="CD6" s="17" t="s">
        <v>288</v>
      </c>
      <c r="CE6" s="17" t="s">
        <v>288</v>
      </c>
      <c r="CF6" s="17" t="s">
        <v>288</v>
      </c>
      <c r="CG6" s="17" t="s">
        <v>288</v>
      </c>
      <c r="CH6" s="17" t="s">
        <v>288</v>
      </c>
      <c r="CI6" s="17" t="s">
        <v>288</v>
      </c>
      <c r="CJ6" s="17" t="str">
        <f t="shared" si="1"/>
        <v/>
      </c>
      <c r="CK6" s="17" t="str">
        <f t="shared" si="2"/>
        <v/>
      </c>
      <c r="CL6" s="17" t="str">
        <f t="shared" si="3"/>
        <v/>
      </c>
      <c r="CM6" s="17" t="str">
        <f t="shared" si="4"/>
        <v/>
      </c>
      <c r="CN6" s="17" t="str">
        <f t="shared" si="5"/>
        <v/>
      </c>
      <c r="CO6" s="17" t="str">
        <f t="shared" si="6"/>
        <v/>
      </c>
      <c r="CP6" s="17" t="str">
        <f t="shared" si="7"/>
        <v/>
      </c>
      <c r="CQ6" s="17" t="str">
        <f t="shared" si="8"/>
        <v/>
      </c>
      <c r="CR6" s="17" t="str">
        <f t="shared" si="9"/>
        <v/>
      </c>
      <c r="CS6" s="17" t="str">
        <f t="shared" si="10"/>
        <v/>
      </c>
      <c r="CT6" s="17" t="str">
        <f t="shared" si="11"/>
        <v/>
      </c>
      <c r="CU6" s="17" t="str">
        <f t="shared" si="12"/>
        <v/>
      </c>
      <c r="CV6" s="17" t="str">
        <f t="shared" si="13"/>
        <v>Processing: As a formulation component</v>
      </c>
      <c r="CW6" s="17" t="str">
        <f t="shared" si="14"/>
        <v/>
      </c>
      <c r="CX6" s="17" t="str">
        <f t="shared" si="15"/>
        <v/>
      </c>
      <c r="CY6" s="17" t="str">
        <f t="shared" si="16"/>
        <v/>
      </c>
      <c r="CZ6" s="17" t="str">
        <f t="shared" si="17"/>
        <v/>
      </c>
      <c r="DA6" s="17" t="str">
        <f t="shared" si="18"/>
        <v/>
      </c>
      <c r="DB6" s="17" t="str">
        <f t="shared" si="19"/>
        <v/>
      </c>
      <c r="DC6" s="17" t="str">
        <f t="shared" si="20"/>
        <v/>
      </c>
      <c r="DD6" s="17" t="str">
        <f t="shared" si="21"/>
        <v/>
      </c>
      <c r="DE6" s="17" t="str">
        <f t="shared" si="22"/>
        <v/>
      </c>
      <c r="DF6" s="17" t="str">
        <f t="shared" si="23"/>
        <v/>
      </c>
      <c r="DG6" s="17" t="str">
        <f t="shared" si="24"/>
        <v/>
      </c>
      <c r="DH6" s="17" t="str">
        <f t="shared" si="25"/>
        <v>P299 - Other</v>
      </c>
      <c r="DI6" s="17" t="str">
        <f t="shared" si="26"/>
        <v/>
      </c>
      <c r="DJ6" s="17" t="str">
        <f t="shared" si="27"/>
        <v/>
      </c>
      <c r="DK6" s="17" t="str">
        <f t="shared" si="28"/>
        <v/>
      </c>
      <c r="DL6" s="17" t="str">
        <f t="shared" si="29"/>
        <v/>
      </c>
      <c r="DM6" s="17" t="str">
        <f t="shared" si="30"/>
        <v/>
      </c>
      <c r="DN6" s="17" t="str">
        <f t="shared" si="31"/>
        <v/>
      </c>
      <c r="DO6" s="17" t="str">
        <f t="shared" si="32"/>
        <v/>
      </c>
      <c r="DP6" s="17" t="str">
        <f t="shared" si="33"/>
        <v/>
      </c>
      <c r="DQ6" s="17" t="str">
        <f t="shared" si="34"/>
        <v/>
      </c>
      <c r="DR6" s="17" t="str">
        <f t="shared" si="35"/>
        <v/>
      </c>
      <c r="DS6" s="17" t="str">
        <f t="shared" si="36"/>
        <v/>
      </c>
      <c r="DT6" s="17" t="str">
        <f t="shared" si="37"/>
        <v/>
      </c>
      <c r="DU6" s="17" t="str">
        <f t="shared" si="38"/>
        <v/>
      </c>
      <c r="DV6" s="17" t="str">
        <f t="shared" si="39"/>
        <v/>
      </c>
      <c r="DW6" s="17" t="str">
        <f t="shared" si="40"/>
        <v/>
      </c>
      <c r="DX6" s="17" t="str">
        <f t="shared" si="41"/>
        <v/>
      </c>
      <c r="DY6" s="17" t="str">
        <f t="shared" si="42"/>
        <v/>
      </c>
      <c r="DZ6" s="17" t="str">
        <f t="shared" si="43"/>
        <v/>
      </c>
      <c r="EA6" s="17" t="str">
        <f t="shared" si="44"/>
        <v/>
      </c>
      <c r="EB6" s="17" t="str">
        <f t="shared" si="45"/>
        <v/>
      </c>
      <c r="EC6" s="17" t="str">
        <f t="shared" si="46"/>
        <v/>
      </c>
      <c r="ED6" s="17" t="str">
        <f t="shared" si="47"/>
        <v/>
      </c>
      <c r="EE6" s="17" t="str">
        <f t="shared" si="48"/>
        <v/>
      </c>
      <c r="EF6" s="17" t="str">
        <f t="shared" si="49"/>
        <v/>
      </c>
      <c r="EG6" s="17" t="str">
        <f t="shared" si="50"/>
        <v/>
      </c>
      <c r="EH6" s="17" t="str">
        <f t="shared" si="51"/>
        <v/>
      </c>
      <c r="EI6" s="17" t="str">
        <f t="shared" si="52"/>
        <v/>
      </c>
      <c r="EJ6" s="17" t="str">
        <f t="shared" si="53"/>
        <v/>
      </c>
      <c r="EK6" s="17" t="str">
        <f t="shared" si="54"/>
        <v/>
      </c>
    </row>
    <row r="7" spans="1:141" ht="29" x14ac:dyDescent="0.35">
      <c r="A7" s="17" t="s">
        <v>280</v>
      </c>
      <c r="B7" s="17">
        <v>2019</v>
      </c>
      <c r="C7" s="17" t="s">
        <v>107</v>
      </c>
      <c r="D7" s="17" t="s">
        <v>291</v>
      </c>
      <c r="E7" s="17" t="s">
        <v>292</v>
      </c>
      <c r="F7" s="17" t="s">
        <v>293</v>
      </c>
      <c r="G7" s="17">
        <v>326150</v>
      </c>
      <c r="H7" s="106" t="str">
        <f>VLOOKUP(G7, '2017-2022 NAICS'!C:D, 2, FALSE)</f>
        <v>Urethane and Other Foam Product (except Polystyrene) Manufacturing</v>
      </c>
      <c r="I7" s="106" t="str">
        <f>IF(COUNTIF('Processed TRI Data'!A:A, G7) &gt;0, "Yes", "No")</f>
        <v>No</v>
      </c>
      <c r="J7" s="17">
        <v>36.472777999999998</v>
      </c>
      <c r="K7" s="17">
        <v>-80.608610999999996</v>
      </c>
      <c r="L7" s="68">
        <v>110000345172</v>
      </c>
      <c r="M7" s="68">
        <v>1319222389734</v>
      </c>
      <c r="N7" s="17" t="s">
        <v>284</v>
      </c>
      <c r="O7" s="17" t="s">
        <v>285</v>
      </c>
      <c r="P7" s="107">
        <v>4</v>
      </c>
      <c r="Q7" s="105" t="str">
        <f>VLOOKUP(P7, 'TRI Crosswalk codes'!A:B, 2, FALSE)</f>
        <v>10,000 to 99,999</v>
      </c>
      <c r="R7" s="17">
        <v>1328</v>
      </c>
      <c r="S7" s="17">
        <v>1328</v>
      </c>
      <c r="T7" s="17" t="str">
        <f t="shared" si="55"/>
        <v>nonzero</v>
      </c>
      <c r="V7" s="17">
        <v>0</v>
      </c>
      <c r="W7" s="17" t="str">
        <f t="shared" si="56"/>
        <v>zero</v>
      </c>
      <c r="X7" s="17">
        <v>1328</v>
      </c>
      <c r="Y7" s="17" t="s">
        <v>286</v>
      </c>
      <c r="Z7" s="106" t="str">
        <f t="shared" si="0"/>
        <v>Processing: As a formulation component; P201 - Additives</v>
      </c>
      <c r="AB7" s="34" t="s">
        <v>32</v>
      </c>
      <c r="AC7" s="108" t="s">
        <v>294</v>
      </c>
      <c r="AH7" s="17" t="s">
        <v>288</v>
      </c>
      <c r="AI7" s="17" t="s">
        <v>288</v>
      </c>
      <c r="AJ7" s="17" t="s">
        <v>288</v>
      </c>
      <c r="AK7" s="17" t="s">
        <v>288</v>
      </c>
      <c r="AL7" s="17" t="s">
        <v>288</v>
      </c>
      <c r="AM7" s="17" t="s">
        <v>288</v>
      </c>
      <c r="AN7" s="17" t="s">
        <v>288</v>
      </c>
      <c r="AO7" s="17" t="s">
        <v>288</v>
      </c>
      <c r="AP7" s="17" t="s">
        <v>288</v>
      </c>
      <c r="AQ7" s="17" t="s">
        <v>288</v>
      </c>
      <c r="AR7" s="17" t="s">
        <v>288</v>
      </c>
      <c r="AS7" s="17" t="s">
        <v>288</v>
      </c>
      <c r="AT7" s="17" t="s">
        <v>289</v>
      </c>
      <c r="AU7" s="17" t="s">
        <v>289</v>
      </c>
      <c r="AV7" s="17" t="s">
        <v>288</v>
      </c>
      <c r="AW7" s="17" t="s">
        <v>288</v>
      </c>
      <c r="AX7" s="17" t="s">
        <v>288</v>
      </c>
      <c r="AY7" s="17" t="s">
        <v>288</v>
      </c>
      <c r="AZ7" s="17" t="s">
        <v>288</v>
      </c>
      <c r="BA7" s="17" t="s">
        <v>288</v>
      </c>
      <c r="BB7" s="17" t="s">
        <v>288</v>
      </c>
      <c r="BC7" s="17" t="s">
        <v>288</v>
      </c>
      <c r="BD7" s="17" t="s">
        <v>288</v>
      </c>
      <c r="BE7" s="17" t="s">
        <v>288</v>
      </c>
      <c r="BF7" s="17" t="s">
        <v>288</v>
      </c>
      <c r="BG7" s="17" t="s">
        <v>288</v>
      </c>
      <c r="BH7" s="17" t="s">
        <v>288</v>
      </c>
      <c r="BI7" s="17" t="s">
        <v>288</v>
      </c>
      <c r="BJ7" s="17" t="s">
        <v>288</v>
      </c>
      <c r="BK7" s="17" t="s">
        <v>288</v>
      </c>
      <c r="BL7" s="17" t="s">
        <v>288</v>
      </c>
      <c r="BM7" s="17" t="s">
        <v>288</v>
      </c>
      <c r="BN7" s="17" t="s">
        <v>288</v>
      </c>
      <c r="BO7" s="17" t="s">
        <v>288</v>
      </c>
      <c r="BP7" s="17" t="s">
        <v>288</v>
      </c>
      <c r="BQ7" s="17" t="s">
        <v>288</v>
      </c>
      <c r="BR7" s="17" t="s">
        <v>288</v>
      </c>
      <c r="BS7" s="17" t="s">
        <v>288</v>
      </c>
      <c r="BT7" s="17" t="s">
        <v>288</v>
      </c>
      <c r="BU7" s="17" t="s">
        <v>288</v>
      </c>
      <c r="BV7" s="17" t="s">
        <v>288</v>
      </c>
      <c r="BW7" s="17" t="s">
        <v>288</v>
      </c>
      <c r="BX7" s="17" t="s">
        <v>288</v>
      </c>
      <c r="BY7" s="17" t="s">
        <v>288</v>
      </c>
      <c r="BZ7" s="17" t="s">
        <v>288</v>
      </c>
      <c r="CA7" s="17" t="s">
        <v>288</v>
      </c>
      <c r="CB7" s="17" t="s">
        <v>288</v>
      </c>
      <c r="CC7" s="17" t="s">
        <v>288</v>
      </c>
      <c r="CD7" s="17" t="s">
        <v>288</v>
      </c>
      <c r="CE7" s="17" t="s">
        <v>288</v>
      </c>
      <c r="CF7" s="17" t="s">
        <v>288</v>
      </c>
      <c r="CG7" s="17" t="s">
        <v>288</v>
      </c>
      <c r="CH7" s="17" t="s">
        <v>288</v>
      </c>
      <c r="CI7" s="17" t="s">
        <v>288</v>
      </c>
      <c r="CJ7" s="17" t="str">
        <f t="shared" si="1"/>
        <v/>
      </c>
      <c r="CK7" s="17" t="str">
        <f t="shared" si="2"/>
        <v/>
      </c>
      <c r="CL7" s="17" t="str">
        <f t="shared" si="3"/>
        <v/>
      </c>
      <c r="CM7" s="17" t="str">
        <f t="shared" si="4"/>
        <v/>
      </c>
      <c r="CN7" s="17" t="str">
        <f t="shared" si="5"/>
        <v/>
      </c>
      <c r="CO7" s="17" t="str">
        <f t="shared" si="6"/>
        <v/>
      </c>
      <c r="CP7" s="17" t="str">
        <f t="shared" si="7"/>
        <v/>
      </c>
      <c r="CQ7" s="17" t="str">
        <f t="shared" si="8"/>
        <v/>
      </c>
      <c r="CR7" s="17" t="str">
        <f t="shared" si="9"/>
        <v/>
      </c>
      <c r="CS7" s="17" t="str">
        <f t="shared" si="10"/>
        <v/>
      </c>
      <c r="CT7" s="17" t="str">
        <f t="shared" si="11"/>
        <v/>
      </c>
      <c r="CU7" s="17" t="str">
        <f t="shared" si="12"/>
        <v/>
      </c>
      <c r="CV7" s="17" t="str">
        <f t="shared" si="13"/>
        <v>Processing: As a formulation component</v>
      </c>
      <c r="CW7" s="17" t="str">
        <f t="shared" si="14"/>
        <v>P201 - Additives</v>
      </c>
      <c r="CX7" s="17" t="str">
        <f t="shared" si="15"/>
        <v/>
      </c>
      <c r="CY7" s="17" t="str">
        <f t="shared" si="16"/>
        <v/>
      </c>
      <c r="CZ7" s="17" t="str">
        <f t="shared" si="17"/>
        <v/>
      </c>
      <c r="DA7" s="17" t="str">
        <f t="shared" si="18"/>
        <v/>
      </c>
      <c r="DB7" s="17" t="str">
        <f t="shared" si="19"/>
        <v/>
      </c>
      <c r="DC7" s="17" t="str">
        <f t="shared" si="20"/>
        <v/>
      </c>
      <c r="DD7" s="17" t="str">
        <f t="shared" si="21"/>
        <v/>
      </c>
      <c r="DE7" s="17" t="str">
        <f t="shared" si="22"/>
        <v/>
      </c>
      <c r="DF7" s="17" t="str">
        <f t="shared" si="23"/>
        <v/>
      </c>
      <c r="DG7" s="17" t="str">
        <f t="shared" si="24"/>
        <v/>
      </c>
      <c r="DH7" s="17" t="str">
        <f t="shared" si="25"/>
        <v/>
      </c>
      <c r="DI7" s="17" t="str">
        <f t="shared" si="26"/>
        <v/>
      </c>
      <c r="DJ7" s="17" t="str">
        <f t="shared" si="27"/>
        <v/>
      </c>
      <c r="DK7" s="17" t="str">
        <f t="shared" si="28"/>
        <v/>
      </c>
      <c r="DL7" s="17" t="str">
        <f t="shared" si="29"/>
        <v/>
      </c>
      <c r="DM7" s="17" t="str">
        <f t="shared" si="30"/>
        <v/>
      </c>
      <c r="DN7" s="17" t="str">
        <f t="shared" si="31"/>
        <v/>
      </c>
      <c r="DO7" s="17" t="str">
        <f t="shared" si="32"/>
        <v/>
      </c>
      <c r="DP7" s="17" t="str">
        <f t="shared" si="33"/>
        <v/>
      </c>
      <c r="DQ7" s="17" t="str">
        <f t="shared" si="34"/>
        <v/>
      </c>
      <c r="DR7" s="17" t="str">
        <f t="shared" si="35"/>
        <v/>
      </c>
      <c r="DS7" s="17" t="str">
        <f t="shared" si="36"/>
        <v/>
      </c>
      <c r="DT7" s="17" t="str">
        <f t="shared" si="37"/>
        <v/>
      </c>
      <c r="DU7" s="17" t="str">
        <f t="shared" si="38"/>
        <v/>
      </c>
      <c r="DV7" s="17" t="str">
        <f t="shared" si="39"/>
        <v/>
      </c>
      <c r="DW7" s="17" t="str">
        <f t="shared" si="40"/>
        <v/>
      </c>
      <c r="DX7" s="17" t="str">
        <f t="shared" si="41"/>
        <v/>
      </c>
      <c r="DY7" s="17" t="str">
        <f t="shared" si="42"/>
        <v/>
      </c>
      <c r="DZ7" s="17" t="str">
        <f t="shared" si="43"/>
        <v/>
      </c>
      <c r="EA7" s="17" t="str">
        <f t="shared" si="44"/>
        <v/>
      </c>
      <c r="EB7" s="17" t="str">
        <f t="shared" si="45"/>
        <v/>
      </c>
      <c r="EC7" s="17" t="str">
        <f t="shared" si="46"/>
        <v/>
      </c>
      <c r="ED7" s="17" t="str">
        <f t="shared" si="47"/>
        <v/>
      </c>
      <c r="EE7" s="17" t="str">
        <f t="shared" si="48"/>
        <v/>
      </c>
      <c r="EF7" s="17" t="str">
        <f t="shared" si="49"/>
        <v/>
      </c>
      <c r="EG7" s="17" t="str">
        <f t="shared" si="50"/>
        <v/>
      </c>
      <c r="EH7" s="17" t="str">
        <f t="shared" si="51"/>
        <v/>
      </c>
      <c r="EI7" s="17" t="str">
        <f t="shared" si="52"/>
        <v/>
      </c>
      <c r="EJ7" s="17" t="str">
        <f t="shared" si="53"/>
        <v/>
      </c>
      <c r="EK7" s="17" t="str">
        <f t="shared" si="54"/>
        <v/>
      </c>
    </row>
    <row r="8" spans="1:141" ht="29" x14ac:dyDescent="0.35">
      <c r="A8" s="17" t="s">
        <v>280</v>
      </c>
      <c r="B8" s="17">
        <v>2020</v>
      </c>
      <c r="C8" s="17" t="s">
        <v>107</v>
      </c>
      <c r="D8" s="17" t="s">
        <v>291</v>
      </c>
      <c r="E8" s="17" t="s">
        <v>292</v>
      </c>
      <c r="F8" s="17" t="s">
        <v>293</v>
      </c>
      <c r="G8" s="17">
        <v>326150</v>
      </c>
      <c r="H8" s="106" t="str">
        <f>VLOOKUP(G8, '2017-2022 NAICS'!C:D, 2, FALSE)</f>
        <v>Urethane and Other Foam Product (except Polystyrene) Manufacturing</v>
      </c>
      <c r="I8" s="106" t="str">
        <f>IF(COUNTIF('Processed TRI Data'!A:A, G8) &gt;0, "Yes", "No")</f>
        <v>No</v>
      </c>
      <c r="J8" s="17">
        <v>36.472777999999998</v>
      </c>
      <c r="K8" s="17">
        <v>-80.608610999999996</v>
      </c>
      <c r="L8" s="68">
        <v>110000345172</v>
      </c>
      <c r="M8" s="68">
        <v>1320222389633</v>
      </c>
      <c r="N8" s="17" t="s">
        <v>284</v>
      </c>
      <c r="O8" s="17" t="s">
        <v>285</v>
      </c>
      <c r="P8" s="107">
        <v>4</v>
      </c>
      <c r="Q8" s="105" t="str">
        <f>VLOOKUP(P8, 'TRI Crosswalk codes'!A:B, 2, FALSE)</f>
        <v>10,000 to 99,999</v>
      </c>
      <c r="R8" s="17">
        <v>1437</v>
      </c>
      <c r="S8" s="17">
        <v>1437</v>
      </c>
      <c r="T8" s="17" t="str">
        <f t="shared" si="55"/>
        <v>nonzero</v>
      </c>
      <c r="V8" s="17">
        <v>0</v>
      </c>
      <c r="W8" s="17" t="str">
        <f t="shared" si="56"/>
        <v>zero</v>
      </c>
      <c r="X8" s="17">
        <v>1437</v>
      </c>
      <c r="Y8" s="17" t="s">
        <v>286</v>
      </c>
      <c r="Z8" s="106" t="str">
        <f t="shared" si="0"/>
        <v>Processing: As a formulation component; P201 - Additives</v>
      </c>
      <c r="AB8" s="34" t="s">
        <v>32</v>
      </c>
      <c r="AC8" s="108" t="s">
        <v>294</v>
      </c>
      <c r="AH8" s="17" t="s">
        <v>288</v>
      </c>
      <c r="AI8" s="17" t="s">
        <v>288</v>
      </c>
      <c r="AJ8" s="17" t="s">
        <v>288</v>
      </c>
      <c r="AK8" s="17" t="s">
        <v>288</v>
      </c>
      <c r="AL8" s="17" t="s">
        <v>288</v>
      </c>
      <c r="AM8" s="17" t="s">
        <v>288</v>
      </c>
      <c r="AN8" s="17" t="s">
        <v>288</v>
      </c>
      <c r="AO8" s="17" t="s">
        <v>288</v>
      </c>
      <c r="AP8" s="17" t="s">
        <v>288</v>
      </c>
      <c r="AQ8" s="17" t="s">
        <v>288</v>
      </c>
      <c r="AR8" s="17" t="s">
        <v>288</v>
      </c>
      <c r="AS8" s="17" t="s">
        <v>288</v>
      </c>
      <c r="AT8" s="17" t="s">
        <v>289</v>
      </c>
      <c r="AU8" s="17" t="s">
        <v>289</v>
      </c>
      <c r="AV8" s="17" t="s">
        <v>288</v>
      </c>
      <c r="AW8" s="17" t="s">
        <v>288</v>
      </c>
      <c r="AX8" s="17" t="s">
        <v>288</v>
      </c>
      <c r="AY8" s="17" t="s">
        <v>288</v>
      </c>
      <c r="AZ8" s="17" t="s">
        <v>288</v>
      </c>
      <c r="BA8" s="17" t="s">
        <v>288</v>
      </c>
      <c r="BB8" s="17" t="s">
        <v>288</v>
      </c>
      <c r="BC8" s="17" t="s">
        <v>288</v>
      </c>
      <c r="BD8" s="17" t="s">
        <v>288</v>
      </c>
      <c r="BE8" s="17" t="s">
        <v>288</v>
      </c>
      <c r="BF8" s="17" t="s">
        <v>288</v>
      </c>
      <c r="BG8" s="17" t="s">
        <v>288</v>
      </c>
      <c r="BH8" s="17" t="s">
        <v>288</v>
      </c>
      <c r="BI8" s="17" t="s">
        <v>288</v>
      </c>
      <c r="BJ8" s="17" t="s">
        <v>288</v>
      </c>
      <c r="BK8" s="17" t="s">
        <v>288</v>
      </c>
      <c r="BL8" s="17" t="s">
        <v>288</v>
      </c>
      <c r="BM8" s="17" t="s">
        <v>288</v>
      </c>
      <c r="BN8" s="17" t="s">
        <v>288</v>
      </c>
      <c r="BO8" s="17" t="s">
        <v>288</v>
      </c>
      <c r="BP8" s="17" t="s">
        <v>288</v>
      </c>
      <c r="BQ8" s="17" t="s">
        <v>288</v>
      </c>
      <c r="BR8" s="17" t="s">
        <v>288</v>
      </c>
      <c r="BS8" s="17" t="s">
        <v>288</v>
      </c>
      <c r="BT8" s="17" t="s">
        <v>288</v>
      </c>
      <c r="BU8" s="17" t="s">
        <v>288</v>
      </c>
      <c r="BV8" s="17" t="s">
        <v>288</v>
      </c>
      <c r="BW8" s="17" t="s">
        <v>288</v>
      </c>
      <c r="BX8" s="17" t="s">
        <v>288</v>
      </c>
      <c r="BY8" s="17" t="s">
        <v>288</v>
      </c>
      <c r="BZ8" s="17" t="s">
        <v>288</v>
      </c>
      <c r="CA8" s="17" t="s">
        <v>288</v>
      </c>
      <c r="CB8" s="17" t="s">
        <v>288</v>
      </c>
      <c r="CC8" s="17" t="s">
        <v>288</v>
      </c>
      <c r="CD8" s="17" t="s">
        <v>288</v>
      </c>
      <c r="CE8" s="17" t="s">
        <v>288</v>
      </c>
      <c r="CF8" s="17" t="s">
        <v>288</v>
      </c>
      <c r="CG8" s="17" t="s">
        <v>288</v>
      </c>
      <c r="CH8" s="17" t="s">
        <v>288</v>
      </c>
      <c r="CI8" s="17" t="s">
        <v>288</v>
      </c>
      <c r="CJ8" s="17" t="str">
        <f t="shared" si="1"/>
        <v/>
      </c>
      <c r="CK8" s="17" t="str">
        <f t="shared" si="2"/>
        <v/>
      </c>
      <c r="CL8" s="17" t="str">
        <f t="shared" si="3"/>
        <v/>
      </c>
      <c r="CM8" s="17" t="str">
        <f t="shared" si="4"/>
        <v/>
      </c>
      <c r="CN8" s="17" t="str">
        <f t="shared" si="5"/>
        <v/>
      </c>
      <c r="CO8" s="17" t="str">
        <f t="shared" si="6"/>
        <v/>
      </c>
      <c r="CP8" s="17" t="str">
        <f t="shared" si="7"/>
        <v/>
      </c>
      <c r="CQ8" s="17" t="str">
        <f t="shared" si="8"/>
        <v/>
      </c>
      <c r="CR8" s="17" t="str">
        <f t="shared" si="9"/>
        <v/>
      </c>
      <c r="CS8" s="17" t="str">
        <f t="shared" si="10"/>
        <v/>
      </c>
      <c r="CT8" s="17" t="str">
        <f t="shared" si="11"/>
        <v/>
      </c>
      <c r="CU8" s="17" t="str">
        <f t="shared" si="12"/>
        <v/>
      </c>
      <c r="CV8" s="17" t="str">
        <f t="shared" si="13"/>
        <v>Processing: As a formulation component</v>
      </c>
      <c r="CW8" s="17" t="str">
        <f t="shared" si="14"/>
        <v>P201 - Additives</v>
      </c>
      <c r="CX8" s="17" t="str">
        <f t="shared" si="15"/>
        <v/>
      </c>
      <c r="CY8" s="17" t="str">
        <f t="shared" si="16"/>
        <v/>
      </c>
      <c r="CZ8" s="17" t="str">
        <f t="shared" si="17"/>
        <v/>
      </c>
      <c r="DA8" s="17" t="str">
        <f t="shared" si="18"/>
        <v/>
      </c>
      <c r="DB8" s="17" t="str">
        <f t="shared" si="19"/>
        <v/>
      </c>
      <c r="DC8" s="17" t="str">
        <f t="shared" si="20"/>
        <v/>
      </c>
      <c r="DD8" s="17" t="str">
        <f t="shared" si="21"/>
        <v/>
      </c>
      <c r="DE8" s="17" t="str">
        <f t="shared" si="22"/>
        <v/>
      </c>
      <c r="DF8" s="17" t="str">
        <f t="shared" si="23"/>
        <v/>
      </c>
      <c r="DG8" s="17" t="str">
        <f t="shared" si="24"/>
        <v/>
      </c>
      <c r="DH8" s="17" t="str">
        <f t="shared" si="25"/>
        <v/>
      </c>
      <c r="DI8" s="17" t="str">
        <f t="shared" si="26"/>
        <v/>
      </c>
      <c r="DJ8" s="17" t="str">
        <f t="shared" si="27"/>
        <v/>
      </c>
      <c r="DK8" s="17" t="str">
        <f t="shared" si="28"/>
        <v/>
      </c>
      <c r="DL8" s="17" t="str">
        <f t="shared" si="29"/>
        <v/>
      </c>
      <c r="DM8" s="17" t="str">
        <f t="shared" si="30"/>
        <v/>
      </c>
      <c r="DN8" s="17" t="str">
        <f t="shared" si="31"/>
        <v/>
      </c>
      <c r="DO8" s="17" t="str">
        <f t="shared" si="32"/>
        <v/>
      </c>
      <c r="DP8" s="17" t="str">
        <f t="shared" si="33"/>
        <v/>
      </c>
      <c r="DQ8" s="17" t="str">
        <f t="shared" si="34"/>
        <v/>
      </c>
      <c r="DR8" s="17" t="str">
        <f t="shared" si="35"/>
        <v/>
      </c>
      <c r="DS8" s="17" t="str">
        <f t="shared" si="36"/>
        <v/>
      </c>
      <c r="DT8" s="17" t="str">
        <f t="shared" si="37"/>
        <v/>
      </c>
      <c r="DU8" s="17" t="str">
        <f t="shared" si="38"/>
        <v/>
      </c>
      <c r="DV8" s="17" t="str">
        <f t="shared" si="39"/>
        <v/>
      </c>
      <c r="DW8" s="17" t="str">
        <f t="shared" si="40"/>
        <v/>
      </c>
      <c r="DX8" s="17" t="str">
        <f t="shared" si="41"/>
        <v/>
      </c>
      <c r="DY8" s="17" t="str">
        <f t="shared" si="42"/>
        <v/>
      </c>
      <c r="DZ8" s="17" t="str">
        <f t="shared" si="43"/>
        <v/>
      </c>
      <c r="EA8" s="17" t="str">
        <f t="shared" si="44"/>
        <v/>
      </c>
      <c r="EB8" s="17" t="str">
        <f t="shared" si="45"/>
        <v/>
      </c>
      <c r="EC8" s="17" t="str">
        <f t="shared" si="46"/>
        <v/>
      </c>
      <c r="ED8" s="17" t="str">
        <f t="shared" si="47"/>
        <v/>
      </c>
      <c r="EE8" s="17" t="str">
        <f t="shared" si="48"/>
        <v/>
      </c>
      <c r="EF8" s="17" t="str">
        <f t="shared" si="49"/>
        <v/>
      </c>
      <c r="EG8" s="17" t="str">
        <f t="shared" si="50"/>
        <v/>
      </c>
      <c r="EH8" s="17" t="str">
        <f t="shared" si="51"/>
        <v/>
      </c>
      <c r="EI8" s="17" t="str">
        <f t="shared" si="52"/>
        <v/>
      </c>
      <c r="EJ8" s="17" t="str">
        <f t="shared" si="53"/>
        <v/>
      </c>
      <c r="EK8" s="17" t="str">
        <f t="shared" si="54"/>
        <v/>
      </c>
    </row>
    <row r="9" spans="1:141" ht="29" x14ac:dyDescent="0.35">
      <c r="A9" s="17" t="s">
        <v>280</v>
      </c>
      <c r="B9" s="17">
        <v>2021</v>
      </c>
      <c r="C9" s="17" t="s">
        <v>107</v>
      </c>
      <c r="D9" s="17" t="s">
        <v>291</v>
      </c>
      <c r="E9" s="17" t="s">
        <v>292</v>
      </c>
      <c r="F9" s="17" t="s">
        <v>293</v>
      </c>
      <c r="G9" s="17">
        <v>326150</v>
      </c>
      <c r="H9" s="106" t="str">
        <f>VLOOKUP(G9, '2017-2022 NAICS'!C:D, 2, FALSE)</f>
        <v>Urethane and Other Foam Product (except Polystyrene) Manufacturing</v>
      </c>
      <c r="I9" s="106" t="str">
        <f>IF(COUNTIF('Processed TRI Data'!A:A, G9) &gt;0, "Yes", "No")</f>
        <v>No</v>
      </c>
      <c r="J9" s="17">
        <v>36.472777999999998</v>
      </c>
      <c r="K9" s="17">
        <v>-80.608610999999996</v>
      </c>
      <c r="L9" s="68">
        <v>110000345172</v>
      </c>
      <c r="M9" s="68">
        <v>1321222389684</v>
      </c>
      <c r="N9" s="17" t="s">
        <v>284</v>
      </c>
      <c r="O9" s="17" t="s">
        <v>285</v>
      </c>
      <c r="P9" s="107">
        <v>4</v>
      </c>
      <c r="Q9" s="105" t="str">
        <f>VLOOKUP(P9, 'TRI Crosswalk codes'!A:B, 2, FALSE)</f>
        <v>10,000 to 99,999</v>
      </c>
      <c r="R9" s="17">
        <v>1326</v>
      </c>
      <c r="S9" s="17">
        <v>1326</v>
      </c>
      <c r="T9" s="17" t="str">
        <f t="shared" si="55"/>
        <v>nonzero</v>
      </c>
      <c r="V9" s="17">
        <v>0</v>
      </c>
      <c r="W9" s="17" t="str">
        <f t="shared" si="56"/>
        <v>zero</v>
      </c>
      <c r="X9" s="17">
        <v>1326</v>
      </c>
      <c r="Y9" s="17" t="s">
        <v>286</v>
      </c>
      <c r="Z9" s="106" t="str">
        <f t="shared" si="0"/>
        <v>Processing: As a formulation component; P201 - Additives</v>
      </c>
      <c r="AB9" s="34" t="s">
        <v>32</v>
      </c>
      <c r="AC9" s="108" t="s">
        <v>294</v>
      </c>
      <c r="AH9" s="17" t="s">
        <v>288</v>
      </c>
      <c r="AI9" s="17" t="s">
        <v>288</v>
      </c>
      <c r="AJ9" s="17" t="s">
        <v>288</v>
      </c>
      <c r="AK9" s="17" t="s">
        <v>288</v>
      </c>
      <c r="AL9" s="17" t="s">
        <v>288</v>
      </c>
      <c r="AM9" s="17" t="s">
        <v>288</v>
      </c>
      <c r="AN9" s="17" t="s">
        <v>288</v>
      </c>
      <c r="AO9" s="17" t="s">
        <v>288</v>
      </c>
      <c r="AP9" s="17" t="s">
        <v>288</v>
      </c>
      <c r="AQ9" s="17" t="s">
        <v>288</v>
      </c>
      <c r="AR9" s="17" t="s">
        <v>288</v>
      </c>
      <c r="AS9" s="17" t="s">
        <v>288</v>
      </c>
      <c r="AT9" s="17" t="s">
        <v>289</v>
      </c>
      <c r="AU9" s="17" t="s">
        <v>289</v>
      </c>
      <c r="AV9" s="17" t="s">
        <v>288</v>
      </c>
      <c r="AW9" s="17" t="s">
        <v>288</v>
      </c>
      <c r="AX9" s="17" t="s">
        <v>288</v>
      </c>
      <c r="AY9" s="17" t="s">
        <v>288</v>
      </c>
      <c r="AZ9" s="17" t="s">
        <v>288</v>
      </c>
      <c r="BA9" s="17" t="s">
        <v>288</v>
      </c>
      <c r="BB9" s="17" t="s">
        <v>288</v>
      </c>
      <c r="BC9" s="17" t="s">
        <v>288</v>
      </c>
      <c r="BD9" s="17" t="s">
        <v>288</v>
      </c>
      <c r="BE9" s="17" t="s">
        <v>288</v>
      </c>
      <c r="BF9" s="17" t="s">
        <v>288</v>
      </c>
      <c r="BG9" s="17" t="s">
        <v>288</v>
      </c>
      <c r="BH9" s="17" t="s">
        <v>288</v>
      </c>
      <c r="BI9" s="17" t="s">
        <v>288</v>
      </c>
      <c r="BJ9" s="17" t="s">
        <v>288</v>
      </c>
      <c r="BK9" s="17" t="s">
        <v>288</v>
      </c>
      <c r="BL9" s="17" t="s">
        <v>288</v>
      </c>
      <c r="BM9" s="17" t="s">
        <v>288</v>
      </c>
      <c r="BN9" s="17" t="s">
        <v>288</v>
      </c>
      <c r="BO9" s="17" t="s">
        <v>288</v>
      </c>
      <c r="BP9" s="17" t="s">
        <v>288</v>
      </c>
      <c r="BQ9" s="17" t="s">
        <v>288</v>
      </c>
      <c r="BR9" s="17" t="s">
        <v>288</v>
      </c>
      <c r="BS9" s="17" t="s">
        <v>288</v>
      </c>
      <c r="BT9" s="17" t="s">
        <v>288</v>
      </c>
      <c r="BU9" s="17" t="s">
        <v>288</v>
      </c>
      <c r="BV9" s="17" t="s">
        <v>288</v>
      </c>
      <c r="BW9" s="17" t="s">
        <v>288</v>
      </c>
      <c r="BX9" s="17" t="s">
        <v>288</v>
      </c>
      <c r="BY9" s="17" t="s">
        <v>288</v>
      </c>
      <c r="BZ9" s="17" t="s">
        <v>288</v>
      </c>
      <c r="CA9" s="17" t="s">
        <v>288</v>
      </c>
      <c r="CB9" s="17" t="s">
        <v>288</v>
      </c>
      <c r="CC9" s="17" t="s">
        <v>288</v>
      </c>
      <c r="CD9" s="17" t="s">
        <v>288</v>
      </c>
      <c r="CE9" s="17" t="s">
        <v>288</v>
      </c>
      <c r="CF9" s="17" t="s">
        <v>288</v>
      </c>
      <c r="CG9" s="17" t="s">
        <v>288</v>
      </c>
      <c r="CH9" s="17" t="s">
        <v>288</v>
      </c>
      <c r="CI9" s="17" t="s">
        <v>288</v>
      </c>
      <c r="CJ9" s="17" t="str">
        <f t="shared" si="1"/>
        <v/>
      </c>
      <c r="CK9" s="17" t="str">
        <f t="shared" si="2"/>
        <v/>
      </c>
      <c r="CL9" s="17" t="str">
        <f t="shared" si="3"/>
        <v/>
      </c>
      <c r="CM9" s="17" t="str">
        <f t="shared" si="4"/>
        <v/>
      </c>
      <c r="CN9" s="17" t="str">
        <f t="shared" si="5"/>
        <v/>
      </c>
      <c r="CO9" s="17" t="str">
        <f t="shared" si="6"/>
        <v/>
      </c>
      <c r="CP9" s="17" t="str">
        <f t="shared" si="7"/>
        <v/>
      </c>
      <c r="CQ9" s="17" t="str">
        <f t="shared" si="8"/>
        <v/>
      </c>
      <c r="CR9" s="17" t="str">
        <f t="shared" si="9"/>
        <v/>
      </c>
      <c r="CS9" s="17" t="str">
        <f t="shared" si="10"/>
        <v/>
      </c>
      <c r="CT9" s="17" t="str">
        <f t="shared" si="11"/>
        <v/>
      </c>
      <c r="CU9" s="17" t="str">
        <f t="shared" si="12"/>
        <v/>
      </c>
      <c r="CV9" s="17" t="str">
        <f t="shared" si="13"/>
        <v>Processing: As a formulation component</v>
      </c>
      <c r="CW9" s="17" t="str">
        <f t="shared" si="14"/>
        <v>P201 - Additives</v>
      </c>
      <c r="CX9" s="17" t="str">
        <f t="shared" si="15"/>
        <v/>
      </c>
      <c r="CY9" s="17" t="str">
        <f t="shared" si="16"/>
        <v/>
      </c>
      <c r="CZ9" s="17" t="str">
        <f t="shared" si="17"/>
        <v/>
      </c>
      <c r="DA9" s="17" t="str">
        <f t="shared" si="18"/>
        <v/>
      </c>
      <c r="DB9" s="17" t="str">
        <f t="shared" si="19"/>
        <v/>
      </c>
      <c r="DC9" s="17" t="str">
        <f t="shared" si="20"/>
        <v/>
      </c>
      <c r="DD9" s="17" t="str">
        <f t="shared" si="21"/>
        <v/>
      </c>
      <c r="DE9" s="17" t="str">
        <f t="shared" si="22"/>
        <v/>
      </c>
      <c r="DF9" s="17" t="str">
        <f t="shared" si="23"/>
        <v/>
      </c>
      <c r="DG9" s="17" t="str">
        <f t="shared" si="24"/>
        <v/>
      </c>
      <c r="DH9" s="17" t="str">
        <f t="shared" si="25"/>
        <v/>
      </c>
      <c r="DI9" s="17" t="str">
        <f t="shared" si="26"/>
        <v/>
      </c>
      <c r="DJ9" s="17" t="str">
        <f t="shared" si="27"/>
        <v/>
      </c>
      <c r="DK9" s="17" t="str">
        <f t="shared" si="28"/>
        <v/>
      </c>
      <c r="DL9" s="17" t="str">
        <f t="shared" si="29"/>
        <v/>
      </c>
      <c r="DM9" s="17" t="str">
        <f t="shared" si="30"/>
        <v/>
      </c>
      <c r="DN9" s="17" t="str">
        <f t="shared" si="31"/>
        <v/>
      </c>
      <c r="DO9" s="17" t="str">
        <f t="shared" si="32"/>
        <v/>
      </c>
      <c r="DP9" s="17" t="str">
        <f t="shared" si="33"/>
        <v/>
      </c>
      <c r="DQ9" s="17" t="str">
        <f t="shared" si="34"/>
        <v/>
      </c>
      <c r="DR9" s="17" t="str">
        <f t="shared" si="35"/>
        <v/>
      </c>
      <c r="DS9" s="17" t="str">
        <f t="shared" si="36"/>
        <v/>
      </c>
      <c r="DT9" s="17" t="str">
        <f t="shared" si="37"/>
        <v/>
      </c>
      <c r="DU9" s="17" t="str">
        <f t="shared" si="38"/>
        <v/>
      </c>
      <c r="DV9" s="17" t="str">
        <f t="shared" si="39"/>
        <v/>
      </c>
      <c r="DW9" s="17" t="str">
        <f t="shared" si="40"/>
        <v/>
      </c>
      <c r="DX9" s="17" t="str">
        <f t="shared" si="41"/>
        <v/>
      </c>
      <c r="DY9" s="17" t="str">
        <f t="shared" si="42"/>
        <v/>
      </c>
      <c r="DZ9" s="17" t="str">
        <f t="shared" si="43"/>
        <v/>
      </c>
      <c r="EA9" s="17" t="str">
        <f t="shared" si="44"/>
        <v/>
      </c>
      <c r="EB9" s="17" t="str">
        <f t="shared" si="45"/>
        <v/>
      </c>
      <c r="EC9" s="17" t="str">
        <f t="shared" si="46"/>
        <v/>
      </c>
      <c r="ED9" s="17" t="str">
        <f t="shared" si="47"/>
        <v/>
      </c>
      <c r="EE9" s="17" t="str">
        <f t="shared" si="48"/>
        <v/>
      </c>
      <c r="EF9" s="17" t="str">
        <f t="shared" si="49"/>
        <v/>
      </c>
      <c r="EG9" s="17" t="str">
        <f t="shared" si="50"/>
        <v/>
      </c>
      <c r="EH9" s="17" t="str">
        <f t="shared" si="51"/>
        <v/>
      </c>
      <c r="EI9" s="17" t="str">
        <f t="shared" si="52"/>
        <v/>
      </c>
      <c r="EJ9" s="17" t="str">
        <f t="shared" si="53"/>
        <v/>
      </c>
      <c r="EK9" s="17" t="str">
        <f t="shared" si="54"/>
        <v/>
      </c>
    </row>
    <row r="10" spans="1:141" ht="29" x14ac:dyDescent="0.35">
      <c r="A10" s="17" t="s">
        <v>280</v>
      </c>
      <c r="B10" s="17">
        <v>2022</v>
      </c>
      <c r="C10" s="17" t="s">
        <v>107</v>
      </c>
      <c r="D10" s="17" t="s">
        <v>291</v>
      </c>
      <c r="E10" s="17" t="s">
        <v>292</v>
      </c>
      <c r="F10" s="17" t="s">
        <v>293</v>
      </c>
      <c r="G10" s="17">
        <v>326150</v>
      </c>
      <c r="H10" s="106" t="str">
        <f>VLOOKUP(G10, '2017-2022 NAICS'!C:D, 2, FALSE)</f>
        <v>Urethane and Other Foam Product (except Polystyrene) Manufacturing</v>
      </c>
      <c r="I10" s="106" t="str">
        <f>IF(COUNTIF('Processed TRI Data'!A:A, G10) &gt;0, "Yes", "No")</f>
        <v>No</v>
      </c>
      <c r="J10" s="17">
        <v>36.472777999999998</v>
      </c>
      <c r="K10" s="17">
        <v>-80.608610999999996</v>
      </c>
      <c r="L10" s="68">
        <v>110000345172</v>
      </c>
      <c r="M10" s="68">
        <v>1322222389532</v>
      </c>
      <c r="N10" s="17" t="s">
        <v>284</v>
      </c>
      <c r="O10" s="17" t="s">
        <v>285</v>
      </c>
      <c r="P10" s="107">
        <v>4</v>
      </c>
      <c r="Q10" s="105" t="str">
        <f>VLOOKUP(P10, 'TRI Crosswalk codes'!A:B, 2, FALSE)</f>
        <v>10,000 to 99,999</v>
      </c>
      <c r="R10" s="17">
        <v>1231</v>
      </c>
      <c r="S10" s="17">
        <v>1231</v>
      </c>
      <c r="T10" s="17" t="str">
        <f t="shared" si="55"/>
        <v>nonzero</v>
      </c>
      <c r="V10" s="17">
        <v>0</v>
      </c>
      <c r="W10" s="17" t="str">
        <f t="shared" si="56"/>
        <v>zero</v>
      </c>
      <c r="X10" s="17">
        <v>1231</v>
      </c>
      <c r="Y10" s="17" t="s">
        <v>286</v>
      </c>
      <c r="Z10" s="106" t="str">
        <f t="shared" si="0"/>
        <v>Processing: As a formulation component; P201 - Additives</v>
      </c>
      <c r="AB10" s="34" t="s">
        <v>32</v>
      </c>
      <c r="AC10" s="108" t="s">
        <v>294</v>
      </c>
      <c r="AH10" s="17" t="s">
        <v>288</v>
      </c>
      <c r="AI10" s="17" t="s">
        <v>288</v>
      </c>
      <c r="AJ10" s="17" t="s">
        <v>288</v>
      </c>
      <c r="AK10" s="17" t="s">
        <v>288</v>
      </c>
      <c r="AL10" s="17" t="s">
        <v>288</v>
      </c>
      <c r="AM10" s="17" t="s">
        <v>288</v>
      </c>
      <c r="AN10" s="17" t="s">
        <v>288</v>
      </c>
      <c r="AO10" s="17" t="s">
        <v>288</v>
      </c>
      <c r="AP10" s="17" t="s">
        <v>288</v>
      </c>
      <c r="AQ10" s="17" t="s">
        <v>288</v>
      </c>
      <c r="AR10" s="17" t="s">
        <v>288</v>
      </c>
      <c r="AS10" s="17" t="s">
        <v>288</v>
      </c>
      <c r="AT10" s="17" t="s">
        <v>289</v>
      </c>
      <c r="AU10" s="17" t="s">
        <v>289</v>
      </c>
      <c r="AV10" s="17" t="s">
        <v>288</v>
      </c>
      <c r="AW10" s="17" t="s">
        <v>288</v>
      </c>
      <c r="AX10" s="17" t="s">
        <v>288</v>
      </c>
      <c r="AY10" s="17" t="s">
        <v>288</v>
      </c>
      <c r="AZ10" s="17" t="s">
        <v>288</v>
      </c>
      <c r="BA10" s="17" t="s">
        <v>288</v>
      </c>
      <c r="BB10" s="17" t="s">
        <v>288</v>
      </c>
      <c r="BC10" s="17" t="s">
        <v>288</v>
      </c>
      <c r="BD10" s="17" t="s">
        <v>288</v>
      </c>
      <c r="BE10" s="17" t="s">
        <v>288</v>
      </c>
      <c r="BF10" s="17" t="s">
        <v>288</v>
      </c>
      <c r="BG10" s="17" t="s">
        <v>288</v>
      </c>
      <c r="BH10" s="17" t="s">
        <v>288</v>
      </c>
      <c r="BI10" s="17" t="s">
        <v>288</v>
      </c>
      <c r="BJ10" s="17" t="s">
        <v>288</v>
      </c>
      <c r="BK10" s="17" t="s">
        <v>288</v>
      </c>
      <c r="BL10" s="17" t="s">
        <v>288</v>
      </c>
      <c r="BM10" s="17" t="s">
        <v>288</v>
      </c>
      <c r="BN10" s="17" t="s">
        <v>288</v>
      </c>
      <c r="BO10" s="17" t="s">
        <v>288</v>
      </c>
      <c r="BP10" s="17" t="s">
        <v>288</v>
      </c>
      <c r="BQ10" s="17" t="s">
        <v>288</v>
      </c>
      <c r="BR10" s="17" t="s">
        <v>288</v>
      </c>
      <c r="BS10" s="17" t="s">
        <v>288</v>
      </c>
      <c r="BT10" s="17" t="s">
        <v>288</v>
      </c>
      <c r="BU10" s="17" t="s">
        <v>288</v>
      </c>
      <c r="BV10" s="17" t="s">
        <v>288</v>
      </c>
      <c r="BW10" s="17" t="s">
        <v>288</v>
      </c>
      <c r="BX10" s="17" t="s">
        <v>288</v>
      </c>
      <c r="BY10" s="17" t="s">
        <v>288</v>
      </c>
      <c r="BZ10" s="17" t="s">
        <v>288</v>
      </c>
      <c r="CA10" s="17" t="s">
        <v>288</v>
      </c>
      <c r="CB10" s="17" t="s">
        <v>288</v>
      </c>
      <c r="CC10" s="17" t="s">
        <v>288</v>
      </c>
      <c r="CD10" s="17" t="s">
        <v>288</v>
      </c>
      <c r="CE10" s="17" t="s">
        <v>288</v>
      </c>
      <c r="CF10" s="17" t="s">
        <v>288</v>
      </c>
      <c r="CG10" s="17" t="s">
        <v>288</v>
      </c>
      <c r="CH10" s="17" t="s">
        <v>288</v>
      </c>
      <c r="CI10" s="17" t="s">
        <v>288</v>
      </c>
      <c r="CJ10" s="17" t="str">
        <f t="shared" si="1"/>
        <v/>
      </c>
      <c r="CK10" s="17" t="str">
        <f t="shared" si="2"/>
        <v/>
      </c>
      <c r="CL10" s="17" t="str">
        <f t="shared" si="3"/>
        <v/>
      </c>
      <c r="CM10" s="17" t="str">
        <f t="shared" si="4"/>
        <v/>
      </c>
      <c r="CN10" s="17" t="str">
        <f t="shared" si="5"/>
        <v/>
      </c>
      <c r="CO10" s="17" t="str">
        <f t="shared" si="6"/>
        <v/>
      </c>
      <c r="CP10" s="17" t="str">
        <f t="shared" si="7"/>
        <v/>
      </c>
      <c r="CQ10" s="17" t="str">
        <f t="shared" si="8"/>
        <v/>
      </c>
      <c r="CR10" s="17" t="str">
        <f t="shared" si="9"/>
        <v/>
      </c>
      <c r="CS10" s="17" t="str">
        <f t="shared" si="10"/>
        <v/>
      </c>
      <c r="CT10" s="17" t="str">
        <f t="shared" si="11"/>
        <v/>
      </c>
      <c r="CU10" s="17" t="str">
        <f t="shared" si="12"/>
        <v/>
      </c>
      <c r="CV10" s="17" t="str">
        <f t="shared" si="13"/>
        <v>Processing: As a formulation component</v>
      </c>
      <c r="CW10" s="17" t="str">
        <f t="shared" si="14"/>
        <v>P201 - Additives</v>
      </c>
      <c r="CX10" s="17" t="str">
        <f t="shared" si="15"/>
        <v/>
      </c>
      <c r="CY10" s="17" t="str">
        <f t="shared" si="16"/>
        <v/>
      </c>
      <c r="CZ10" s="17" t="str">
        <f t="shared" si="17"/>
        <v/>
      </c>
      <c r="DA10" s="17" t="str">
        <f t="shared" si="18"/>
        <v/>
      </c>
      <c r="DB10" s="17" t="str">
        <f t="shared" si="19"/>
        <v/>
      </c>
      <c r="DC10" s="17" t="str">
        <f t="shared" si="20"/>
        <v/>
      </c>
      <c r="DD10" s="17" t="str">
        <f t="shared" si="21"/>
        <v/>
      </c>
      <c r="DE10" s="17" t="str">
        <f t="shared" si="22"/>
        <v/>
      </c>
      <c r="DF10" s="17" t="str">
        <f t="shared" si="23"/>
        <v/>
      </c>
      <c r="DG10" s="17" t="str">
        <f t="shared" si="24"/>
        <v/>
      </c>
      <c r="DH10" s="17" t="str">
        <f t="shared" si="25"/>
        <v/>
      </c>
      <c r="DI10" s="17" t="str">
        <f t="shared" si="26"/>
        <v/>
      </c>
      <c r="DJ10" s="17" t="str">
        <f t="shared" si="27"/>
        <v/>
      </c>
      <c r="DK10" s="17" t="str">
        <f t="shared" si="28"/>
        <v/>
      </c>
      <c r="DL10" s="17" t="str">
        <f t="shared" si="29"/>
        <v/>
      </c>
      <c r="DM10" s="17" t="str">
        <f t="shared" si="30"/>
        <v/>
      </c>
      <c r="DN10" s="17" t="str">
        <f t="shared" si="31"/>
        <v/>
      </c>
      <c r="DO10" s="17" t="str">
        <f t="shared" si="32"/>
        <v/>
      </c>
      <c r="DP10" s="17" t="str">
        <f t="shared" si="33"/>
        <v/>
      </c>
      <c r="DQ10" s="17" t="str">
        <f t="shared" si="34"/>
        <v/>
      </c>
      <c r="DR10" s="17" t="str">
        <f t="shared" si="35"/>
        <v/>
      </c>
      <c r="DS10" s="17" t="str">
        <f t="shared" si="36"/>
        <v/>
      </c>
      <c r="DT10" s="17" t="str">
        <f t="shared" si="37"/>
        <v/>
      </c>
      <c r="DU10" s="17" t="str">
        <f t="shared" si="38"/>
        <v/>
      </c>
      <c r="DV10" s="17" t="str">
        <f t="shared" si="39"/>
        <v/>
      </c>
      <c r="DW10" s="17" t="str">
        <f t="shared" si="40"/>
        <v/>
      </c>
      <c r="DX10" s="17" t="str">
        <f t="shared" si="41"/>
        <v/>
      </c>
      <c r="DY10" s="17" t="str">
        <f t="shared" si="42"/>
        <v/>
      </c>
      <c r="DZ10" s="17" t="str">
        <f t="shared" si="43"/>
        <v/>
      </c>
      <c r="EA10" s="17" t="str">
        <f t="shared" si="44"/>
        <v/>
      </c>
      <c r="EB10" s="17" t="str">
        <f t="shared" si="45"/>
        <v/>
      </c>
      <c r="EC10" s="17" t="str">
        <f t="shared" si="46"/>
        <v/>
      </c>
      <c r="ED10" s="17" t="str">
        <f t="shared" si="47"/>
        <v/>
      </c>
      <c r="EE10" s="17" t="str">
        <f t="shared" si="48"/>
        <v/>
      </c>
      <c r="EF10" s="17" t="str">
        <f t="shared" si="49"/>
        <v/>
      </c>
      <c r="EG10" s="17" t="str">
        <f t="shared" si="50"/>
        <v/>
      </c>
      <c r="EH10" s="17" t="str">
        <f t="shared" si="51"/>
        <v/>
      </c>
      <c r="EI10" s="17" t="str">
        <f t="shared" si="52"/>
        <v/>
      </c>
      <c r="EJ10" s="17" t="str">
        <f t="shared" si="53"/>
        <v/>
      </c>
      <c r="EK10" s="17" t="str">
        <f t="shared" si="54"/>
        <v/>
      </c>
    </row>
    <row r="11" spans="1:141" ht="29" x14ac:dyDescent="0.35">
      <c r="A11" s="17" t="s">
        <v>280</v>
      </c>
      <c r="B11" s="17">
        <v>2023</v>
      </c>
      <c r="C11" s="17" t="s">
        <v>107</v>
      </c>
      <c r="D11" s="17" t="s">
        <v>291</v>
      </c>
      <c r="E11" s="17" t="s">
        <v>292</v>
      </c>
      <c r="F11" s="17" t="s">
        <v>293</v>
      </c>
      <c r="G11" s="17">
        <v>326150</v>
      </c>
      <c r="H11" s="106" t="str">
        <f>VLOOKUP(G11, '2017-2022 NAICS'!C:D, 2, FALSE)</f>
        <v>Urethane and Other Foam Product (except Polystyrene) Manufacturing</v>
      </c>
      <c r="I11" s="106" t="str">
        <f>IF(COUNTIF('Processed TRI Data'!A:A, G11) &gt;0, "Yes", "No")</f>
        <v>No</v>
      </c>
      <c r="J11" s="17">
        <v>36.472777999999998</v>
      </c>
      <c r="K11" s="17">
        <v>-80.608610999999996</v>
      </c>
      <c r="L11" s="68">
        <v>110000345172</v>
      </c>
      <c r="M11" s="68">
        <v>1323222389429</v>
      </c>
      <c r="N11" s="17" t="s">
        <v>284</v>
      </c>
      <c r="O11" s="17" t="s">
        <v>285</v>
      </c>
      <c r="P11" s="107">
        <v>4</v>
      </c>
      <c r="Q11" s="105" t="str">
        <f>VLOOKUP(P11, 'TRI Crosswalk codes'!A:B, 2, FALSE)</f>
        <v>10,000 to 99,999</v>
      </c>
      <c r="R11" s="17">
        <v>1404</v>
      </c>
      <c r="S11" s="17">
        <v>1404</v>
      </c>
      <c r="T11" s="17" t="str">
        <f t="shared" si="55"/>
        <v>nonzero</v>
      </c>
      <c r="V11" s="17">
        <v>0</v>
      </c>
      <c r="W11" s="17" t="str">
        <f t="shared" si="56"/>
        <v>zero</v>
      </c>
      <c r="X11" s="17">
        <v>1404</v>
      </c>
      <c r="Y11" s="17" t="s">
        <v>286</v>
      </c>
      <c r="Z11" s="106" t="str">
        <f t="shared" si="0"/>
        <v>Processing: As a formulation component; P201 - Additives</v>
      </c>
      <c r="AB11" s="34" t="s">
        <v>32</v>
      </c>
      <c r="AC11" s="108" t="s">
        <v>294</v>
      </c>
      <c r="AH11" s="17" t="s">
        <v>288</v>
      </c>
      <c r="AI11" s="17" t="s">
        <v>288</v>
      </c>
      <c r="AJ11" s="17" t="s">
        <v>288</v>
      </c>
      <c r="AK11" s="17" t="s">
        <v>288</v>
      </c>
      <c r="AL11" s="17" t="s">
        <v>288</v>
      </c>
      <c r="AM11" s="17" t="s">
        <v>288</v>
      </c>
      <c r="AN11" s="17" t="s">
        <v>288</v>
      </c>
      <c r="AO11" s="17" t="s">
        <v>288</v>
      </c>
      <c r="AP11" s="17" t="s">
        <v>288</v>
      </c>
      <c r="AQ11" s="17" t="s">
        <v>288</v>
      </c>
      <c r="AR11" s="17" t="s">
        <v>288</v>
      </c>
      <c r="AS11" s="17" t="s">
        <v>288</v>
      </c>
      <c r="AT11" s="17" t="s">
        <v>289</v>
      </c>
      <c r="AU11" s="17" t="s">
        <v>289</v>
      </c>
      <c r="AV11" s="17" t="s">
        <v>288</v>
      </c>
      <c r="AW11" s="17" t="s">
        <v>288</v>
      </c>
      <c r="AX11" s="17" t="s">
        <v>288</v>
      </c>
      <c r="AY11" s="17" t="s">
        <v>288</v>
      </c>
      <c r="AZ11" s="17" t="s">
        <v>288</v>
      </c>
      <c r="BA11" s="17" t="s">
        <v>288</v>
      </c>
      <c r="BB11" s="17" t="s">
        <v>288</v>
      </c>
      <c r="BC11" s="17" t="s">
        <v>288</v>
      </c>
      <c r="BD11" s="17" t="s">
        <v>288</v>
      </c>
      <c r="BE11" s="17" t="s">
        <v>288</v>
      </c>
      <c r="BF11" s="17" t="s">
        <v>288</v>
      </c>
      <c r="BG11" s="17" t="s">
        <v>288</v>
      </c>
      <c r="BH11" s="17" t="s">
        <v>288</v>
      </c>
      <c r="BI11" s="17" t="s">
        <v>288</v>
      </c>
      <c r="BJ11" s="17" t="s">
        <v>288</v>
      </c>
      <c r="BK11" s="17" t="s">
        <v>288</v>
      </c>
      <c r="BL11" s="17" t="s">
        <v>288</v>
      </c>
      <c r="BM11" s="17" t="s">
        <v>288</v>
      </c>
      <c r="BN11" s="17" t="s">
        <v>288</v>
      </c>
      <c r="BO11" s="17" t="s">
        <v>288</v>
      </c>
      <c r="BP11" s="17" t="s">
        <v>288</v>
      </c>
      <c r="BQ11" s="17" t="s">
        <v>288</v>
      </c>
      <c r="BR11" s="17" t="s">
        <v>288</v>
      </c>
      <c r="BS11" s="17" t="s">
        <v>288</v>
      </c>
      <c r="BT11" s="17" t="s">
        <v>288</v>
      </c>
      <c r="BU11" s="17" t="s">
        <v>288</v>
      </c>
      <c r="BV11" s="17" t="s">
        <v>288</v>
      </c>
      <c r="BW11" s="17" t="s">
        <v>288</v>
      </c>
      <c r="BX11" s="17" t="s">
        <v>288</v>
      </c>
      <c r="BY11" s="17" t="s">
        <v>288</v>
      </c>
      <c r="BZ11" s="17" t="s">
        <v>288</v>
      </c>
      <c r="CA11" s="17" t="s">
        <v>288</v>
      </c>
      <c r="CB11" s="17" t="s">
        <v>288</v>
      </c>
      <c r="CC11" s="17" t="s">
        <v>288</v>
      </c>
      <c r="CD11" s="17" t="s">
        <v>288</v>
      </c>
      <c r="CE11" s="17" t="s">
        <v>288</v>
      </c>
      <c r="CF11" s="17" t="s">
        <v>288</v>
      </c>
      <c r="CG11" s="17" t="s">
        <v>288</v>
      </c>
      <c r="CH11" s="17" t="s">
        <v>288</v>
      </c>
      <c r="CI11" s="17" t="s">
        <v>288</v>
      </c>
      <c r="CJ11" s="17" t="str">
        <f t="shared" si="1"/>
        <v/>
      </c>
      <c r="CK11" s="17" t="str">
        <f t="shared" si="2"/>
        <v/>
      </c>
      <c r="CL11" s="17" t="str">
        <f t="shared" si="3"/>
        <v/>
      </c>
      <c r="CM11" s="17" t="str">
        <f t="shared" si="4"/>
        <v/>
      </c>
      <c r="CN11" s="17" t="str">
        <f t="shared" si="5"/>
        <v/>
      </c>
      <c r="CO11" s="17" t="str">
        <f t="shared" si="6"/>
        <v/>
      </c>
      <c r="CP11" s="17" t="str">
        <f t="shared" si="7"/>
        <v/>
      </c>
      <c r="CQ11" s="17" t="str">
        <f t="shared" si="8"/>
        <v/>
      </c>
      <c r="CR11" s="17" t="str">
        <f t="shared" si="9"/>
        <v/>
      </c>
      <c r="CS11" s="17" t="str">
        <f t="shared" si="10"/>
        <v/>
      </c>
      <c r="CT11" s="17" t="str">
        <f t="shared" si="11"/>
        <v/>
      </c>
      <c r="CU11" s="17" t="str">
        <f t="shared" si="12"/>
        <v/>
      </c>
      <c r="CV11" s="17" t="str">
        <f t="shared" si="13"/>
        <v>Processing: As a formulation component</v>
      </c>
      <c r="CW11" s="17" t="str">
        <f t="shared" si="14"/>
        <v>P201 - Additives</v>
      </c>
      <c r="CX11" s="17" t="str">
        <f t="shared" si="15"/>
        <v/>
      </c>
      <c r="CY11" s="17" t="str">
        <f t="shared" si="16"/>
        <v/>
      </c>
      <c r="CZ11" s="17" t="str">
        <f t="shared" si="17"/>
        <v/>
      </c>
      <c r="DA11" s="17" t="str">
        <f t="shared" si="18"/>
        <v/>
      </c>
      <c r="DB11" s="17" t="str">
        <f t="shared" si="19"/>
        <v/>
      </c>
      <c r="DC11" s="17" t="str">
        <f t="shared" si="20"/>
        <v/>
      </c>
      <c r="DD11" s="17" t="str">
        <f t="shared" si="21"/>
        <v/>
      </c>
      <c r="DE11" s="17" t="str">
        <f t="shared" si="22"/>
        <v/>
      </c>
      <c r="DF11" s="17" t="str">
        <f t="shared" si="23"/>
        <v/>
      </c>
      <c r="DG11" s="17" t="str">
        <f t="shared" si="24"/>
        <v/>
      </c>
      <c r="DH11" s="17" t="str">
        <f t="shared" si="25"/>
        <v/>
      </c>
      <c r="DI11" s="17" t="str">
        <f t="shared" si="26"/>
        <v/>
      </c>
      <c r="DJ11" s="17" t="str">
        <f t="shared" si="27"/>
        <v/>
      </c>
      <c r="DK11" s="17" t="str">
        <f t="shared" si="28"/>
        <v/>
      </c>
      <c r="DL11" s="17" t="str">
        <f t="shared" si="29"/>
        <v/>
      </c>
      <c r="DM11" s="17" t="str">
        <f t="shared" si="30"/>
        <v/>
      </c>
      <c r="DN11" s="17" t="str">
        <f t="shared" si="31"/>
        <v/>
      </c>
      <c r="DO11" s="17" t="str">
        <f t="shared" si="32"/>
        <v/>
      </c>
      <c r="DP11" s="17" t="str">
        <f t="shared" si="33"/>
        <v/>
      </c>
      <c r="DQ11" s="17" t="str">
        <f t="shared" si="34"/>
        <v/>
      </c>
      <c r="DR11" s="17" t="str">
        <f t="shared" si="35"/>
        <v/>
      </c>
      <c r="DS11" s="17" t="str">
        <f t="shared" si="36"/>
        <v/>
      </c>
      <c r="DT11" s="17" t="str">
        <f t="shared" si="37"/>
        <v/>
      </c>
      <c r="DU11" s="17" t="str">
        <f t="shared" si="38"/>
        <v/>
      </c>
      <c r="DV11" s="17" t="str">
        <f t="shared" si="39"/>
        <v/>
      </c>
      <c r="DW11" s="17" t="str">
        <f t="shared" si="40"/>
        <v/>
      </c>
      <c r="DX11" s="17" t="str">
        <f t="shared" si="41"/>
        <v/>
      </c>
      <c r="DY11" s="17" t="str">
        <f t="shared" si="42"/>
        <v/>
      </c>
      <c r="DZ11" s="17" t="str">
        <f t="shared" si="43"/>
        <v/>
      </c>
      <c r="EA11" s="17" t="str">
        <f t="shared" si="44"/>
        <v/>
      </c>
      <c r="EB11" s="17" t="str">
        <f t="shared" si="45"/>
        <v/>
      </c>
      <c r="EC11" s="17" t="str">
        <f t="shared" si="46"/>
        <v/>
      </c>
      <c r="ED11" s="17" t="str">
        <f t="shared" si="47"/>
        <v/>
      </c>
      <c r="EE11" s="17" t="str">
        <f t="shared" si="48"/>
        <v/>
      </c>
      <c r="EF11" s="17" t="str">
        <f t="shared" si="49"/>
        <v/>
      </c>
      <c r="EG11" s="17" t="str">
        <f t="shared" si="50"/>
        <v/>
      </c>
      <c r="EH11" s="17" t="str">
        <f t="shared" si="51"/>
        <v/>
      </c>
      <c r="EI11" s="17" t="str">
        <f t="shared" si="52"/>
        <v/>
      </c>
      <c r="EJ11" s="17" t="str">
        <f t="shared" si="53"/>
        <v/>
      </c>
      <c r="EK11" s="17" t="str">
        <f t="shared" si="54"/>
        <v/>
      </c>
    </row>
    <row r="12" spans="1:141" ht="29" x14ac:dyDescent="0.35">
      <c r="A12" s="17" t="s">
        <v>295</v>
      </c>
      <c r="B12" s="17">
        <v>2023</v>
      </c>
      <c r="C12" s="17" t="s">
        <v>109</v>
      </c>
      <c r="D12" s="17" t="s">
        <v>296</v>
      </c>
      <c r="E12" s="17" t="s">
        <v>297</v>
      </c>
      <c r="F12" s="17" t="s">
        <v>298</v>
      </c>
      <c r="G12" s="17">
        <v>325211</v>
      </c>
      <c r="H12" s="106" t="str">
        <f>VLOOKUP(G12, '2017-2022 NAICS'!C:D, 2, FALSE)</f>
        <v>Plastics Material and Resin Manufacturing</v>
      </c>
      <c r="I12" s="106" t="str">
        <f>IF(COUNTIF('Processed TRI Data'!A:A, G12) &gt;0, "Yes", "No")</f>
        <v>No</v>
      </c>
      <c r="J12" s="17">
        <v>29.671271000000001</v>
      </c>
      <c r="K12" s="17">
        <v>-95.404606999999999</v>
      </c>
      <c r="L12" s="68">
        <v>110000861755</v>
      </c>
      <c r="M12" s="68">
        <v>1323221672797</v>
      </c>
      <c r="N12" s="17" t="s">
        <v>284</v>
      </c>
      <c r="O12" s="17" t="s">
        <v>285</v>
      </c>
      <c r="P12" s="109" t="s">
        <v>290</v>
      </c>
      <c r="Q12" s="105" t="e">
        <f>VLOOKUP(P12, 'TRI Crosswalk codes'!A:B, 2, FALSE)</f>
        <v>#N/A</v>
      </c>
      <c r="R12" s="17" t="s">
        <v>290</v>
      </c>
      <c r="S12" s="17">
        <v>0</v>
      </c>
      <c r="T12" s="17" t="str">
        <f t="shared" si="55"/>
        <v>zero</v>
      </c>
      <c r="V12" s="17">
        <v>0</v>
      </c>
      <c r="W12" s="17" t="str">
        <f t="shared" si="56"/>
        <v>zero</v>
      </c>
      <c r="X12" s="17" t="s">
        <v>290</v>
      </c>
      <c r="Y12" s="17" t="s">
        <v>286</v>
      </c>
      <c r="Z12" s="106" t="str">
        <f t="shared" si="0"/>
        <v/>
      </c>
      <c r="AB12" s="34" t="s">
        <v>32</v>
      </c>
      <c r="AC12" s="28" t="s">
        <v>287</v>
      </c>
      <c r="AH12" s="17" t="s">
        <v>288</v>
      </c>
      <c r="AI12" s="17" t="s">
        <v>288</v>
      </c>
      <c r="AJ12" s="17" t="s">
        <v>288</v>
      </c>
      <c r="AK12" s="17" t="s">
        <v>288</v>
      </c>
      <c r="AL12" s="17" t="s">
        <v>288</v>
      </c>
      <c r="AM12" s="17" t="s">
        <v>288</v>
      </c>
      <c r="AN12" s="17" t="s">
        <v>288</v>
      </c>
      <c r="AO12" s="17" t="s">
        <v>290</v>
      </c>
      <c r="AP12" s="17" t="s">
        <v>290</v>
      </c>
      <c r="AQ12" s="17" t="s">
        <v>290</v>
      </c>
      <c r="AR12" s="17" t="s">
        <v>290</v>
      </c>
      <c r="AS12" s="17" t="s">
        <v>290</v>
      </c>
      <c r="AT12" s="17" t="s">
        <v>288</v>
      </c>
      <c r="AU12" s="17" t="s">
        <v>290</v>
      </c>
      <c r="AV12" s="17" t="s">
        <v>290</v>
      </c>
      <c r="AW12" s="17" t="s">
        <v>290</v>
      </c>
      <c r="AX12" s="17" t="s">
        <v>290</v>
      </c>
      <c r="AY12" s="17" t="s">
        <v>290</v>
      </c>
      <c r="AZ12" s="17" t="s">
        <v>290</v>
      </c>
      <c r="BA12" s="17" t="s">
        <v>290</v>
      </c>
      <c r="BB12" s="17" t="s">
        <v>290</v>
      </c>
      <c r="BC12" s="17" t="s">
        <v>290</v>
      </c>
      <c r="BD12" s="17" t="s">
        <v>290</v>
      </c>
      <c r="BE12" s="17" t="s">
        <v>290</v>
      </c>
      <c r="BF12" s="17" t="s">
        <v>290</v>
      </c>
      <c r="BG12" s="17" t="s">
        <v>288</v>
      </c>
      <c r="BH12" s="17" t="s">
        <v>288</v>
      </c>
      <c r="BI12" s="17" t="s">
        <v>288</v>
      </c>
      <c r="BJ12" s="17" t="s">
        <v>288</v>
      </c>
      <c r="BK12" s="17" t="s">
        <v>288</v>
      </c>
      <c r="BL12" s="17" t="s">
        <v>290</v>
      </c>
      <c r="BM12" s="17" t="s">
        <v>290</v>
      </c>
      <c r="BN12" s="17" t="s">
        <v>290</v>
      </c>
      <c r="BO12" s="17" t="s">
        <v>290</v>
      </c>
      <c r="BP12" s="17" t="s">
        <v>290</v>
      </c>
      <c r="BQ12" s="17" t="s">
        <v>290</v>
      </c>
      <c r="BR12" s="17" t="s">
        <v>290</v>
      </c>
      <c r="BS12" s="17" t="s">
        <v>288</v>
      </c>
      <c r="BT12" s="17" t="s">
        <v>290</v>
      </c>
      <c r="BU12" s="17" t="s">
        <v>290</v>
      </c>
      <c r="BV12" s="17" t="s">
        <v>290</v>
      </c>
      <c r="BW12" s="17" t="s">
        <v>290</v>
      </c>
      <c r="BX12" s="17" t="s">
        <v>290</v>
      </c>
      <c r="BY12" s="17" t="s">
        <v>290</v>
      </c>
      <c r="BZ12" s="17" t="s">
        <v>288</v>
      </c>
      <c r="CA12" s="17" t="s">
        <v>290</v>
      </c>
      <c r="CB12" s="17" t="s">
        <v>290</v>
      </c>
      <c r="CC12" s="17" t="s">
        <v>290</v>
      </c>
      <c r="CD12" s="17" t="s">
        <v>290</v>
      </c>
      <c r="CE12" s="17" t="s">
        <v>290</v>
      </c>
      <c r="CF12" s="17" t="s">
        <v>290</v>
      </c>
      <c r="CG12" s="17" t="s">
        <v>290</v>
      </c>
      <c r="CH12" s="17" t="s">
        <v>290</v>
      </c>
      <c r="CI12" s="17" t="s">
        <v>290</v>
      </c>
      <c r="CJ12" s="17" t="str">
        <f t="shared" si="1"/>
        <v/>
      </c>
      <c r="CK12" s="17" t="str">
        <f t="shared" si="2"/>
        <v/>
      </c>
      <c r="CL12" s="17" t="str">
        <f t="shared" si="3"/>
        <v/>
      </c>
      <c r="CM12" s="17" t="str">
        <f t="shared" si="4"/>
        <v/>
      </c>
      <c r="CN12" s="17" t="str">
        <f t="shared" si="5"/>
        <v/>
      </c>
      <c r="CO12" s="17" t="str">
        <f t="shared" si="6"/>
        <v/>
      </c>
      <c r="CP12" s="17" t="str">
        <f t="shared" si="7"/>
        <v/>
      </c>
      <c r="CQ12" s="17" t="str">
        <f t="shared" si="8"/>
        <v/>
      </c>
      <c r="CR12" s="17" t="str">
        <f t="shared" si="9"/>
        <v/>
      </c>
      <c r="CS12" s="17" t="str">
        <f t="shared" si="10"/>
        <v/>
      </c>
      <c r="CT12" s="17" t="str">
        <f t="shared" si="11"/>
        <v/>
      </c>
      <c r="CU12" s="17" t="str">
        <f t="shared" si="12"/>
        <v/>
      </c>
      <c r="CV12" s="17" t="str">
        <f t="shared" si="13"/>
        <v/>
      </c>
      <c r="CW12" s="17" t="str">
        <f t="shared" si="14"/>
        <v/>
      </c>
      <c r="CX12" s="17" t="str">
        <f t="shared" si="15"/>
        <v/>
      </c>
      <c r="CY12" s="17" t="str">
        <f t="shared" si="16"/>
        <v/>
      </c>
      <c r="CZ12" s="17" t="str">
        <f t="shared" si="17"/>
        <v/>
      </c>
      <c r="DA12" s="17" t="str">
        <f t="shared" si="18"/>
        <v/>
      </c>
      <c r="DB12" s="17" t="str">
        <f t="shared" si="19"/>
        <v/>
      </c>
      <c r="DC12" s="17" t="str">
        <f t="shared" si="20"/>
        <v/>
      </c>
      <c r="DD12" s="17" t="str">
        <f t="shared" si="21"/>
        <v/>
      </c>
      <c r="DE12" s="17" t="str">
        <f t="shared" si="22"/>
        <v/>
      </c>
      <c r="DF12" s="17" t="str">
        <f t="shared" si="23"/>
        <v/>
      </c>
      <c r="DG12" s="17" t="str">
        <f t="shared" si="24"/>
        <v/>
      </c>
      <c r="DH12" s="17" t="str">
        <f t="shared" si="25"/>
        <v/>
      </c>
      <c r="DI12" s="17" t="str">
        <f t="shared" si="26"/>
        <v/>
      </c>
      <c r="DJ12" s="17" t="str">
        <f t="shared" si="27"/>
        <v/>
      </c>
      <c r="DK12" s="17" t="str">
        <f t="shared" si="28"/>
        <v/>
      </c>
      <c r="DL12" s="17" t="str">
        <f t="shared" si="29"/>
        <v/>
      </c>
      <c r="DM12" s="17" t="str">
        <f t="shared" si="30"/>
        <v/>
      </c>
      <c r="DN12" s="17" t="str">
        <f t="shared" si="31"/>
        <v/>
      </c>
      <c r="DO12" s="17" t="str">
        <f t="shared" si="32"/>
        <v/>
      </c>
      <c r="DP12" s="17" t="str">
        <f t="shared" si="33"/>
        <v/>
      </c>
      <c r="DQ12" s="17" t="str">
        <f t="shared" si="34"/>
        <v/>
      </c>
      <c r="DR12" s="17" t="str">
        <f t="shared" si="35"/>
        <v/>
      </c>
      <c r="DS12" s="17" t="str">
        <f t="shared" si="36"/>
        <v/>
      </c>
      <c r="DT12" s="17" t="str">
        <f t="shared" si="37"/>
        <v/>
      </c>
      <c r="DU12" s="17" t="str">
        <f t="shared" si="38"/>
        <v/>
      </c>
      <c r="DV12" s="17" t="str">
        <f t="shared" si="39"/>
        <v/>
      </c>
      <c r="DW12" s="17" t="str">
        <f t="shared" si="40"/>
        <v/>
      </c>
      <c r="DX12" s="17" t="str">
        <f t="shared" si="41"/>
        <v/>
      </c>
      <c r="DY12" s="17" t="str">
        <f t="shared" si="42"/>
        <v/>
      </c>
      <c r="DZ12" s="17" t="str">
        <f t="shared" si="43"/>
        <v/>
      </c>
      <c r="EA12" s="17" t="str">
        <f t="shared" si="44"/>
        <v/>
      </c>
      <c r="EB12" s="17" t="str">
        <f t="shared" si="45"/>
        <v/>
      </c>
      <c r="EC12" s="17" t="str">
        <f t="shared" si="46"/>
        <v/>
      </c>
      <c r="ED12" s="17" t="str">
        <f t="shared" si="47"/>
        <v/>
      </c>
      <c r="EE12" s="17" t="str">
        <f t="shared" si="48"/>
        <v/>
      </c>
      <c r="EF12" s="17" t="str">
        <f t="shared" si="49"/>
        <v/>
      </c>
      <c r="EG12" s="17" t="str">
        <f t="shared" si="50"/>
        <v/>
      </c>
      <c r="EH12" s="17" t="str">
        <f t="shared" si="51"/>
        <v/>
      </c>
      <c r="EI12" s="17" t="str">
        <f t="shared" si="52"/>
        <v/>
      </c>
      <c r="EJ12" s="17" t="str">
        <f t="shared" si="53"/>
        <v/>
      </c>
      <c r="EK12" s="17" t="str">
        <f t="shared" si="54"/>
        <v/>
      </c>
    </row>
    <row r="13" spans="1:141" ht="43.5" x14ac:dyDescent="0.35">
      <c r="A13" s="17" t="s">
        <v>280</v>
      </c>
      <c r="B13" s="17">
        <v>2019</v>
      </c>
      <c r="C13" s="17" t="s">
        <v>110</v>
      </c>
      <c r="D13" s="17" t="s">
        <v>299</v>
      </c>
      <c r="E13" s="17" t="s">
        <v>300</v>
      </c>
      <c r="F13" s="17" t="s">
        <v>301</v>
      </c>
      <c r="G13" s="17">
        <v>339112</v>
      </c>
      <c r="H13" s="106" t="str">
        <f>VLOOKUP(G13, '2017-2022 NAICS'!C:D, 2, FALSE)</f>
        <v>Surgical and Medical Instrument Manufacturing</v>
      </c>
      <c r="I13" s="106" t="str">
        <f>IF(COUNTIF('Processed TRI Data'!A:A, G13) &gt;0, "Yes", "No")</f>
        <v>No</v>
      </c>
      <c r="J13" s="17">
        <v>40.432802000000002</v>
      </c>
      <c r="K13" s="17">
        <v>-99.397300000000001</v>
      </c>
      <c r="L13" s="68">
        <v>110000597033</v>
      </c>
      <c r="M13" s="68">
        <v>1319219605641</v>
      </c>
      <c r="N13" s="17" t="s">
        <v>284</v>
      </c>
      <c r="O13" s="17" t="s">
        <v>285</v>
      </c>
      <c r="P13" s="107">
        <v>3</v>
      </c>
      <c r="Q13" s="105" t="str">
        <f>VLOOKUP(P13, 'TRI Crosswalk codes'!A:B, 2, FALSE)</f>
        <v>1,000 to 9,999</v>
      </c>
      <c r="R13" s="17">
        <v>15078</v>
      </c>
      <c r="S13" s="17">
        <v>15078</v>
      </c>
      <c r="T13" s="17" t="str">
        <f t="shared" si="55"/>
        <v>nonzero</v>
      </c>
      <c r="V13" s="17">
        <v>0</v>
      </c>
      <c r="W13" s="17" t="str">
        <f t="shared" si="56"/>
        <v>zero</v>
      </c>
      <c r="X13" s="17">
        <v>15078</v>
      </c>
      <c r="Y13" s="17" t="s">
        <v>286</v>
      </c>
      <c r="Z13" s="106" t="str">
        <f t="shared" si="0"/>
        <v>Otherwise Use: As a manufacturing aid; Z299 - Other; Otherwise Use: Ancillary or Other Use; Z301 - Cleaner</v>
      </c>
      <c r="AB13" s="108" t="s">
        <v>33</v>
      </c>
      <c r="AC13" s="108" t="s">
        <v>302</v>
      </c>
      <c r="AH13" s="17" t="s">
        <v>288</v>
      </c>
      <c r="AI13" s="17" t="s">
        <v>288</v>
      </c>
      <c r="AJ13" s="17" t="s">
        <v>288</v>
      </c>
      <c r="AK13" s="17" t="s">
        <v>288</v>
      </c>
      <c r="AL13" s="17" t="s">
        <v>288</v>
      </c>
      <c r="AM13" s="17" t="s">
        <v>288</v>
      </c>
      <c r="AN13" s="17" t="s">
        <v>288</v>
      </c>
      <c r="AO13" s="17" t="s">
        <v>288</v>
      </c>
      <c r="AP13" s="17" t="s">
        <v>288</v>
      </c>
      <c r="AQ13" s="17" t="s">
        <v>288</v>
      </c>
      <c r="AR13" s="17" t="s">
        <v>288</v>
      </c>
      <c r="AS13" s="17" t="s">
        <v>288</v>
      </c>
      <c r="AT13" s="17" t="s">
        <v>288</v>
      </c>
      <c r="AU13" s="17" t="s">
        <v>288</v>
      </c>
      <c r="AV13" s="17" t="s">
        <v>288</v>
      </c>
      <c r="AW13" s="17" t="s">
        <v>288</v>
      </c>
      <c r="AX13" s="17" t="s">
        <v>288</v>
      </c>
      <c r="AY13" s="17" t="s">
        <v>288</v>
      </c>
      <c r="AZ13" s="17" t="s">
        <v>288</v>
      </c>
      <c r="BA13" s="17" t="s">
        <v>288</v>
      </c>
      <c r="BB13" s="17" t="s">
        <v>288</v>
      </c>
      <c r="BC13" s="17" t="s">
        <v>288</v>
      </c>
      <c r="BD13" s="17" t="s">
        <v>288</v>
      </c>
      <c r="BE13" s="17" t="s">
        <v>288</v>
      </c>
      <c r="BF13" s="17" t="s">
        <v>288</v>
      </c>
      <c r="BG13" s="17" t="s">
        <v>288</v>
      </c>
      <c r="BH13" s="17" t="s">
        <v>288</v>
      </c>
      <c r="BI13" s="17" t="s">
        <v>288</v>
      </c>
      <c r="BJ13" s="17" t="s">
        <v>288</v>
      </c>
      <c r="BK13" s="17" t="s">
        <v>288</v>
      </c>
      <c r="BL13" s="17" t="s">
        <v>288</v>
      </c>
      <c r="BM13" s="17" t="s">
        <v>288</v>
      </c>
      <c r="BN13" s="17" t="s">
        <v>288</v>
      </c>
      <c r="BO13" s="17" t="s">
        <v>288</v>
      </c>
      <c r="BP13" s="17" t="s">
        <v>288</v>
      </c>
      <c r="BQ13" s="17" t="s">
        <v>288</v>
      </c>
      <c r="BR13" s="17" t="s">
        <v>288</v>
      </c>
      <c r="BS13" s="17" t="s">
        <v>289</v>
      </c>
      <c r="BT13" s="17" t="s">
        <v>288</v>
      </c>
      <c r="BU13" s="17" t="s">
        <v>288</v>
      </c>
      <c r="BV13" s="17" t="s">
        <v>288</v>
      </c>
      <c r="BW13" s="17" t="s">
        <v>288</v>
      </c>
      <c r="BX13" s="17" t="s">
        <v>288</v>
      </c>
      <c r="BY13" s="17" t="s">
        <v>289</v>
      </c>
      <c r="BZ13" s="17" t="s">
        <v>289</v>
      </c>
      <c r="CA13" s="17" t="s">
        <v>289</v>
      </c>
      <c r="CB13" s="17" t="s">
        <v>288</v>
      </c>
      <c r="CC13" s="17" t="s">
        <v>288</v>
      </c>
      <c r="CD13" s="17" t="s">
        <v>288</v>
      </c>
      <c r="CE13" s="17" t="s">
        <v>288</v>
      </c>
      <c r="CF13" s="17" t="s">
        <v>288</v>
      </c>
      <c r="CG13" s="17" t="s">
        <v>288</v>
      </c>
      <c r="CH13" s="17" t="s">
        <v>288</v>
      </c>
      <c r="CI13" s="17" t="s">
        <v>288</v>
      </c>
      <c r="CJ13" s="17" t="str">
        <f t="shared" si="1"/>
        <v/>
      </c>
      <c r="CK13" s="17" t="str">
        <f t="shared" si="2"/>
        <v/>
      </c>
      <c r="CL13" s="17" t="str">
        <f t="shared" si="3"/>
        <v/>
      </c>
      <c r="CM13" s="17" t="str">
        <f t="shared" si="4"/>
        <v/>
      </c>
      <c r="CN13" s="17" t="str">
        <f t="shared" si="5"/>
        <v/>
      </c>
      <c r="CO13" s="17" t="str">
        <f t="shared" si="6"/>
        <v/>
      </c>
      <c r="CP13" s="17" t="str">
        <f t="shared" si="7"/>
        <v/>
      </c>
      <c r="CQ13" s="17" t="str">
        <f t="shared" si="8"/>
        <v/>
      </c>
      <c r="CR13" s="17" t="str">
        <f t="shared" si="9"/>
        <v/>
      </c>
      <c r="CS13" s="17" t="str">
        <f t="shared" si="10"/>
        <v/>
      </c>
      <c r="CT13" s="17" t="str">
        <f t="shared" si="11"/>
        <v/>
      </c>
      <c r="CU13" s="17" t="str">
        <f t="shared" si="12"/>
        <v/>
      </c>
      <c r="CV13" s="17" t="str">
        <f t="shared" si="13"/>
        <v/>
      </c>
      <c r="CW13" s="17" t="str">
        <f t="shared" si="14"/>
        <v/>
      </c>
      <c r="CX13" s="17" t="str">
        <f t="shared" si="15"/>
        <v/>
      </c>
      <c r="CY13" s="17" t="str">
        <f t="shared" si="16"/>
        <v/>
      </c>
      <c r="CZ13" s="17" t="str">
        <f t="shared" si="17"/>
        <v/>
      </c>
      <c r="DA13" s="17" t="str">
        <f t="shared" si="18"/>
        <v/>
      </c>
      <c r="DB13" s="17" t="str">
        <f t="shared" si="19"/>
        <v/>
      </c>
      <c r="DC13" s="17" t="str">
        <f t="shared" si="20"/>
        <v/>
      </c>
      <c r="DD13" s="17" t="str">
        <f t="shared" si="21"/>
        <v/>
      </c>
      <c r="DE13" s="17" t="str">
        <f t="shared" si="22"/>
        <v/>
      </c>
      <c r="DF13" s="17" t="str">
        <f t="shared" si="23"/>
        <v/>
      </c>
      <c r="DG13" s="17" t="str">
        <f t="shared" si="24"/>
        <v/>
      </c>
      <c r="DH13" s="17" t="str">
        <f t="shared" si="25"/>
        <v/>
      </c>
      <c r="DI13" s="17" t="str">
        <f t="shared" si="26"/>
        <v/>
      </c>
      <c r="DJ13" s="17" t="str">
        <f t="shared" si="27"/>
        <v/>
      </c>
      <c r="DK13" s="17" t="str">
        <f t="shared" si="28"/>
        <v/>
      </c>
      <c r="DL13" s="17" t="str">
        <f t="shared" si="29"/>
        <v/>
      </c>
      <c r="DM13" s="17" t="str">
        <f t="shared" si="30"/>
        <v/>
      </c>
      <c r="DN13" s="17" t="str">
        <f t="shared" si="31"/>
        <v/>
      </c>
      <c r="DO13" s="17" t="str">
        <f t="shared" si="32"/>
        <v/>
      </c>
      <c r="DP13" s="17" t="str">
        <f t="shared" si="33"/>
        <v/>
      </c>
      <c r="DQ13" s="17" t="str">
        <f t="shared" si="34"/>
        <v/>
      </c>
      <c r="DR13" s="17" t="str">
        <f t="shared" si="35"/>
        <v/>
      </c>
      <c r="DS13" s="17" t="str">
        <f t="shared" si="36"/>
        <v/>
      </c>
      <c r="DT13" s="17" t="str">
        <f t="shared" si="37"/>
        <v/>
      </c>
      <c r="DU13" s="17" t="str">
        <f t="shared" si="38"/>
        <v>Otherwise Use: As a manufacturing aid</v>
      </c>
      <c r="DV13" s="17" t="str">
        <f t="shared" si="39"/>
        <v/>
      </c>
      <c r="DW13" s="17" t="str">
        <f t="shared" si="40"/>
        <v/>
      </c>
      <c r="DX13" s="17" t="str">
        <f t="shared" si="41"/>
        <v/>
      </c>
      <c r="DY13" s="17" t="str">
        <f t="shared" si="42"/>
        <v/>
      </c>
      <c r="DZ13" s="17" t="str">
        <f t="shared" si="43"/>
        <v/>
      </c>
      <c r="EA13" s="17" t="str">
        <f t="shared" si="44"/>
        <v>Z299 - Other</v>
      </c>
      <c r="EB13" s="17" t="str">
        <f t="shared" si="45"/>
        <v>Otherwise Use: Ancillary or Other Use</v>
      </c>
      <c r="EC13" s="17" t="str">
        <f t="shared" si="46"/>
        <v>Z301 - Cleaner</v>
      </c>
      <c r="ED13" s="17" t="str">
        <f t="shared" si="47"/>
        <v/>
      </c>
      <c r="EE13" s="17" t="str">
        <f t="shared" si="48"/>
        <v/>
      </c>
      <c r="EF13" s="17" t="str">
        <f t="shared" si="49"/>
        <v/>
      </c>
      <c r="EG13" s="17" t="str">
        <f t="shared" si="50"/>
        <v/>
      </c>
      <c r="EH13" s="17" t="str">
        <f t="shared" si="51"/>
        <v/>
      </c>
      <c r="EI13" s="17" t="str">
        <f t="shared" si="52"/>
        <v/>
      </c>
      <c r="EJ13" s="17" t="str">
        <f t="shared" si="53"/>
        <v/>
      </c>
      <c r="EK13" s="17" t="str">
        <f t="shared" si="54"/>
        <v/>
      </c>
    </row>
    <row r="14" spans="1:141" ht="43.5" x14ac:dyDescent="0.35">
      <c r="A14" s="17" t="s">
        <v>280</v>
      </c>
      <c r="B14" s="17">
        <v>2020</v>
      </c>
      <c r="C14" s="17" t="s">
        <v>110</v>
      </c>
      <c r="D14" s="17" t="s">
        <v>299</v>
      </c>
      <c r="E14" s="17" t="s">
        <v>300</v>
      </c>
      <c r="F14" s="17" t="s">
        <v>301</v>
      </c>
      <c r="G14" s="17">
        <v>339112</v>
      </c>
      <c r="H14" s="106" t="str">
        <f>VLOOKUP(G14, '2017-2022 NAICS'!C:D, 2, FALSE)</f>
        <v>Surgical and Medical Instrument Manufacturing</v>
      </c>
      <c r="I14" s="106" t="str">
        <f>IF(COUNTIF('Processed TRI Data'!A:A, G14) &gt;0, "Yes", "No")</f>
        <v>No</v>
      </c>
      <c r="J14" s="17">
        <v>40.432802000000002</v>
      </c>
      <c r="K14" s="17">
        <v>-99.397300000000001</v>
      </c>
      <c r="L14" s="68">
        <v>110000597033</v>
      </c>
      <c r="M14" s="68">
        <v>1320219605247</v>
      </c>
      <c r="N14" s="17" t="s">
        <v>284</v>
      </c>
      <c r="O14" s="17" t="s">
        <v>285</v>
      </c>
      <c r="P14" s="107">
        <v>3</v>
      </c>
      <c r="Q14" s="105" t="str">
        <f>VLOOKUP(P14, 'TRI Crosswalk codes'!A:B, 2, FALSE)</f>
        <v>1,000 to 9,999</v>
      </c>
      <c r="R14" s="17">
        <v>15525</v>
      </c>
      <c r="S14" s="17">
        <v>15525</v>
      </c>
      <c r="T14" s="17" t="str">
        <f t="shared" si="55"/>
        <v>nonzero</v>
      </c>
      <c r="V14" s="17">
        <v>0</v>
      </c>
      <c r="W14" s="17" t="str">
        <f t="shared" si="56"/>
        <v>zero</v>
      </c>
      <c r="X14" s="17">
        <v>15525</v>
      </c>
      <c r="Y14" s="17" t="s">
        <v>286</v>
      </c>
      <c r="Z14" s="106" t="str">
        <f t="shared" si="0"/>
        <v>Otherwise Use: As a manufacturing aid; Z299 - Other; Otherwise Use: Ancillary or Other Use; Z301 - Cleaner</v>
      </c>
      <c r="AB14" s="108" t="s">
        <v>33</v>
      </c>
      <c r="AC14" s="108" t="s">
        <v>302</v>
      </c>
      <c r="AH14" s="17" t="s">
        <v>288</v>
      </c>
      <c r="AI14" s="17" t="s">
        <v>288</v>
      </c>
      <c r="AJ14" s="17" t="s">
        <v>288</v>
      </c>
      <c r="AK14" s="17" t="s">
        <v>288</v>
      </c>
      <c r="AL14" s="17" t="s">
        <v>288</v>
      </c>
      <c r="AM14" s="17" t="s">
        <v>288</v>
      </c>
      <c r="AN14" s="17" t="s">
        <v>288</v>
      </c>
      <c r="AO14" s="17" t="s">
        <v>288</v>
      </c>
      <c r="AP14" s="17" t="s">
        <v>288</v>
      </c>
      <c r="AQ14" s="17" t="s">
        <v>288</v>
      </c>
      <c r="AR14" s="17" t="s">
        <v>288</v>
      </c>
      <c r="AS14" s="17" t="s">
        <v>288</v>
      </c>
      <c r="AT14" s="17" t="s">
        <v>288</v>
      </c>
      <c r="AU14" s="17" t="s">
        <v>288</v>
      </c>
      <c r="AV14" s="17" t="s">
        <v>288</v>
      </c>
      <c r="AW14" s="17" t="s">
        <v>288</v>
      </c>
      <c r="AX14" s="17" t="s">
        <v>288</v>
      </c>
      <c r="AY14" s="17" t="s">
        <v>288</v>
      </c>
      <c r="AZ14" s="17" t="s">
        <v>288</v>
      </c>
      <c r="BA14" s="17" t="s">
        <v>288</v>
      </c>
      <c r="BB14" s="17" t="s">
        <v>288</v>
      </c>
      <c r="BC14" s="17" t="s">
        <v>288</v>
      </c>
      <c r="BD14" s="17" t="s">
        <v>288</v>
      </c>
      <c r="BE14" s="17" t="s">
        <v>288</v>
      </c>
      <c r="BF14" s="17" t="s">
        <v>288</v>
      </c>
      <c r="BG14" s="17" t="s">
        <v>288</v>
      </c>
      <c r="BH14" s="17" t="s">
        <v>288</v>
      </c>
      <c r="BI14" s="17" t="s">
        <v>288</v>
      </c>
      <c r="BJ14" s="17" t="s">
        <v>288</v>
      </c>
      <c r="BK14" s="17" t="s">
        <v>288</v>
      </c>
      <c r="BL14" s="17" t="s">
        <v>288</v>
      </c>
      <c r="BM14" s="17" t="s">
        <v>288</v>
      </c>
      <c r="BN14" s="17" t="s">
        <v>288</v>
      </c>
      <c r="BO14" s="17" t="s">
        <v>288</v>
      </c>
      <c r="BP14" s="17" t="s">
        <v>288</v>
      </c>
      <c r="BQ14" s="17" t="s">
        <v>288</v>
      </c>
      <c r="BR14" s="17" t="s">
        <v>288</v>
      </c>
      <c r="BS14" s="17" t="s">
        <v>289</v>
      </c>
      <c r="BT14" s="17" t="s">
        <v>288</v>
      </c>
      <c r="BU14" s="17" t="s">
        <v>288</v>
      </c>
      <c r="BV14" s="17" t="s">
        <v>288</v>
      </c>
      <c r="BW14" s="17" t="s">
        <v>288</v>
      </c>
      <c r="BX14" s="17" t="s">
        <v>288</v>
      </c>
      <c r="BY14" s="17" t="s">
        <v>289</v>
      </c>
      <c r="BZ14" s="17" t="s">
        <v>289</v>
      </c>
      <c r="CA14" s="17" t="s">
        <v>289</v>
      </c>
      <c r="CB14" s="17" t="s">
        <v>288</v>
      </c>
      <c r="CC14" s="17" t="s">
        <v>288</v>
      </c>
      <c r="CD14" s="17" t="s">
        <v>288</v>
      </c>
      <c r="CE14" s="17" t="s">
        <v>288</v>
      </c>
      <c r="CF14" s="17" t="s">
        <v>288</v>
      </c>
      <c r="CG14" s="17" t="s">
        <v>288</v>
      </c>
      <c r="CH14" s="17" t="s">
        <v>288</v>
      </c>
      <c r="CI14" s="17" t="s">
        <v>288</v>
      </c>
      <c r="CJ14" s="17" t="str">
        <f t="shared" si="1"/>
        <v/>
      </c>
      <c r="CK14" s="17" t="str">
        <f t="shared" si="2"/>
        <v/>
      </c>
      <c r="CL14" s="17" t="str">
        <f t="shared" si="3"/>
        <v/>
      </c>
      <c r="CM14" s="17" t="str">
        <f t="shared" si="4"/>
        <v/>
      </c>
      <c r="CN14" s="17" t="str">
        <f t="shared" si="5"/>
        <v/>
      </c>
      <c r="CO14" s="17" t="str">
        <f t="shared" si="6"/>
        <v/>
      </c>
      <c r="CP14" s="17" t="str">
        <f t="shared" si="7"/>
        <v/>
      </c>
      <c r="CQ14" s="17" t="str">
        <f t="shared" si="8"/>
        <v/>
      </c>
      <c r="CR14" s="17" t="str">
        <f t="shared" si="9"/>
        <v/>
      </c>
      <c r="CS14" s="17" t="str">
        <f t="shared" si="10"/>
        <v/>
      </c>
      <c r="CT14" s="17" t="str">
        <f t="shared" si="11"/>
        <v/>
      </c>
      <c r="CU14" s="17" t="str">
        <f t="shared" si="12"/>
        <v/>
      </c>
      <c r="CV14" s="17" t="str">
        <f t="shared" si="13"/>
        <v/>
      </c>
      <c r="CW14" s="17" t="str">
        <f t="shared" si="14"/>
        <v/>
      </c>
      <c r="CX14" s="17" t="str">
        <f t="shared" si="15"/>
        <v/>
      </c>
      <c r="CY14" s="17" t="str">
        <f t="shared" si="16"/>
        <v/>
      </c>
      <c r="CZ14" s="17" t="str">
        <f t="shared" si="17"/>
        <v/>
      </c>
      <c r="DA14" s="17" t="str">
        <f t="shared" si="18"/>
        <v/>
      </c>
      <c r="DB14" s="17" t="str">
        <f t="shared" si="19"/>
        <v/>
      </c>
      <c r="DC14" s="17" t="str">
        <f t="shared" si="20"/>
        <v/>
      </c>
      <c r="DD14" s="17" t="str">
        <f t="shared" si="21"/>
        <v/>
      </c>
      <c r="DE14" s="17" t="str">
        <f t="shared" si="22"/>
        <v/>
      </c>
      <c r="DF14" s="17" t="str">
        <f t="shared" si="23"/>
        <v/>
      </c>
      <c r="DG14" s="17" t="str">
        <f t="shared" si="24"/>
        <v/>
      </c>
      <c r="DH14" s="17" t="str">
        <f t="shared" si="25"/>
        <v/>
      </c>
      <c r="DI14" s="17" t="str">
        <f t="shared" si="26"/>
        <v/>
      </c>
      <c r="DJ14" s="17" t="str">
        <f t="shared" si="27"/>
        <v/>
      </c>
      <c r="DK14" s="17" t="str">
        <f t="shared" si="28"/>
        <v/>
      </c>
      <c r="DL14" s="17" t="str">
        <f t="shared" si="29"/>
        <v/>
      </c>
      <c r="DM14" s="17" t="str">
        <f t="shared" si="30"/>
        <v/>
      </c>
      <c r="DN14" s="17" t="str">
        <f t="shared" si="31"/>
        <v/>
      </c>
      <c r="DO14" s="17" t="str">
        <f t="shared" si="32"/>
        <v/>
      </c>
      <c r="DP14" s="17" t="str">
        <f t="shared" si="33"/>
        <v/>
      </c>
      <c r="DQ14" s="17" t="str">
        <f t="shared" si="34"/>
        <v/>
      </c>
      <c r="DR14" s="17" t="str">
        <f t="shared" si="35"/>
        <v/>
      </c>
      <c r="DS14" s="17" t="str">
        <f t="shared" si="36"/>
        <v/>
      </c>
      <c r="DT14" s="17" t="str">
        <f t="shared" si="37"/>
        <v/>
      </c>
      <c r="DU14" s="17" t="str">
        <f t="shared" si="38"/>
        <v>Otherwise Use: As a manufacturing aid</v>
      </c>
      <c r="DV14" s="17" t="str">
        <f t="shared" si="39"/>
        <v/>
      </c>
      <c r="DW14" s="17" t="str">
        <f t="shared" si="40"/>
        <v/>
      </c>
      <c r="DX14" s="17" t="str">
        <f t="shared" si="41"/>
        <v/>
      </c>
      <c r="DY14" s="17" t="str">
        <f t="shared" si="42"/>
        <v/>
      </c>
      <c r="DZ14" s="17" t="str">
        <f t="shared" si="43"/>
        <v/>
      </c>
      <c r="EA14" s="17" t="str">
        <f t="shared" si="44"/>
        <v>Z299 - Other</v>
      </c>
      <c r="EB14" s="17" t="str">
        <f t="shared" si="45"/>
        <v>Otherwise Use: Ancillary or Other Use</v>
      </c>
      <c r="EC14" s="17" t="str">
        <f t="shared" si="46"/>
        <v>Z301 - Cleaner</v>
      </c>
      <c r="ED14" s="17" t="str">
        <f t="shared" si="47"/>
        <v/>
      </c>
      <c r="EE14" s="17" t="str">
        <f t="shared" si="48"/>
        <v/>
      </c>
      <c r="EF14" s="17" t="str">
        <f t="shared" si="49"/>
        <v/>
      </c>
      <c r="EG14" s="17" t="str">
        <f t="shared" si="50"/>
        <v/>
      </c>
      <c r="EH14" s="17" t="str">
        <f t="shared" si="51"/>
        <v/>
      </c>
      <c r="EI14" s="17" t="str">
        <f t="shared" si="52"/>
        <v/>
      </c>
      <c r="EJ14" s="17" t="str">
        <f t="shared" si="53"/>
        <v/>
      </c>
      <c r="EK14" s="17" t="str">
        <f t="shared" si="54"/>
        <v/>
      </c>
    </row>
    <row r="15" spans="1:141" ht="43.5" x14ac:dyDescent="0.35">
      <c r="A15" s="17" t="s">
        <v>280</v>
      </c>
      <c r="B15" s="17">
        <v>2021</v>
      </c>
      <c r="C15" s="17" t="s">
        <v>110</v>
      </c>
      <c r="D15" s="17" t="s">
        <v>299</v>
      </c>
      <c r="E15" s="17" t="s">
        <v>300</v>
      </c>
      <c r="F15" s="17" t="s">
        <v>301</v>
      </c>
      <c r="G15" s="17">
        <v>339112</v>
      </c>
      <c r="H15" s="106" t="str">
        <f>VLOOKUP(G15, '2017-2022 NAICS'!C:D, 2, FALSE)</f>
        <v>Surgical and Medical Instrument Manufacturing</v>
      </c>
      <c r="I15" s="106" t="str">
        <f>IF(COUNTIF('Processed TRI Data'!A:A, G15) &gt;0, "Yes", "No")</f>
        <v>No</v>
      </c>
      <c r="J15" s="17">
        <v>40.432802000000002</v>
      </c>
      <c r="K15" s="17">
        <v>-99.397300000000001</v>
      </c>
      <c r="L15" s="68">
        <v>110000597033</v>
      </c>
      <c r="M15" s="68">
        <v>1321219889084</v>
      </c>
      <c r="N15" s="17" t="s">
        <v>284</v>
      </c>
      <c r="O15" s="17" t="s">
        <v>285</v>
      </c>
      <c r="P15" s="107">
        <v>4</v>
      </c>
      <c r="Q15" s="105" t="str">
        <f>VLOOKUP(P15, 'TRI Crosswalk codes'!A:B, 2, FALSE)</f>
        <v>10,000 to 99,999</v>
      </c>
      <c r="R15" s="17">
        <v>15656</v>
      </c>
      <c r="S15" s="17">
        <v>15656</v>
      </c>
      <c r="T15" s="17" t="str">
        <f t="shared" si="55"/>
        <v>nonzero</v>
      </c>
      <c r="V15" s="17">
        <v>0</v>
      </c>
      <c r="W15" s="17" t="str">
        <f t="shared" si="56"/>
        <v>zero</v>
      </c>
      <c r="X15" s="17">
        <v>15656</v>
      </c>
      <c r="Y15" s="17" t="s">
        <v>286</v>
      </c>
      <c r="Z15" s="106" t="str">
        <f t="shared" si="0"/>
        <v>Otherwise Use: As a manufacturing aid; Z299 - Other; Otherwise Use: Ancillary or Other Use; Z301 - Cleaner</v>
      </c>
      <c r="AB15" s="108" t="s">
        <v>33</v>
      </c>
      <c r="AC15" s="108" t="s">
        <v>302</v>
      </c>
      <c r="AH15" s="17" t="s">
        <v>288</v>
      </c>
      <c r="AI15" s="17" t="s">
        <v>288</v>
      </c>
      <c r="AJ15" s="17" t="s">
        <v>288</v>
      </c>
      <c r="AK15" s="17" t="s">
        <v>288</v>
      </c>
      <c r="AL15" s="17" t="s">
        <v>288</v>
      </c>
      <c r="AM15" s="17" t="s">
        <v>288</v>
      </c>
      <c r="AN15" s="17" t="s">
        <v>288</v>
      </c>
      <c r="AO15" s="17" t="s">
        <v>288</v>
      </c>
      <c r="AP15" s="17" t="s">
        <v>288</v>
      </c>
      <c r="AQ15" s="17" t="s">
        <v>288</v>
      </c>
      <c r="AR15" s="17" t="s">
        <v>288</v>
      </c>
      <c r="AS15" s="17" t="s">
        <v>288</v>
      </c>
      <c r="AT15" s="17" t="s">
        <v>288</v>
      </c>
      <c r="AU15" s="17" t="s">
        <v>288</v>
      </c>
      <c r="AV15" s="17" t="s">
        <v>288</v>
      </c>
      <c r="AW15" s="17" t="s">
        <v>288</v>
      </c>
      <c r="AX15" s="17" t="s">
        <v>288</v>
      </c>
      <c r="AY15" s="17" t="s">
        <v>288</v>
      </c>
      <c r="AZ15" s="17" t="s">
        <v>288</v>
      </c>
      <c r="BA15" s="17" t="s">
        <v>288</v>
      </c>
      <c r="BB15" s="17" t="s">
        <v>288</v>
      </c>
      <c r="BC15" s="17" t="s">
        <v>288</v>
      </c>
      <c r="BD15" s="17" t="s">
        <v>288</v>
      </c>
      <c r="BE15" s="17" t="s">
        <v>288</v>
      </c>
      <c r="BF15" s="17" t="s">
        <v>288</v>
      </c>
      <c r="BG15" s="17" t="s">
        <v>288</v>
      </c>
      <c r="BH15" s="17" t="s">
        <v>288</v>
      </c>
      <c r="BI15" s="17" t="s">
        <v>288</v>
      </c>
      <c r="BJ15" s="17" t="s">
        <v>288</v>
      </c>
      <c r="BK15" s="17" t="s">
        <v>288</v>
      </c>
      <c r="BL15" s="17" t="s">
        <v>288</v>
      </c>
      <c r="BM15" s="17" t="s">
        <v>288</v>
      </c>
      <c r="BN15" s="17" t="s">
        <v>288</v>
      </c>
      <c r="BO15" s="17" t="s">
        <v>288</v>
      </c>
      <c r="BP15" s="17" t="s">
        <v>288</v>
      </c>
      <c r="BQ15" s="17" t="s">
        <v>288</v>
      </c>
      <c r="BR15" s="17" t="s">
        <v>288</v>
      </c>
      <c r="BS15" s="17" t="s">
        <v>289</v>
      </c>
      <c r="BT15" s="17" t="s">
        <v>288</v>
      </c>
      <c r="BU15" s="17" t="s">
        <v>288</v>
      </c>
      <c r="BV15" s="17" t="s">
        <v>288</v>
      </c>
      <c r="BW15" s="17" t="s">
        <v>288</v>
      </c>
      <c r="BX15" s="17" t="s">
        <v>288</v>
      </c>
      <c r="BY15" s="17" t="s">
        <v>289</v>
      </c>
      <c r="BZ15" s="17" t="s">
        <v>289</v>
      </c>
      <c r="CA15" s="17" t="s">
        <v>289</v>
      </c>
      <c r="CB15" s="17" t="s">
        <v>288</v>
      </c>
      <c r="CC15" s="17" t="s">
        <v>288</v>
      </c>
      <c r="CD15" s="17" t="s">
        <v>288</v>
      </c>
      <c r="CE15" s="17" t="s">
        <v>288</v>
      </c>
      <c r="CF15" s="17" t="s">
        <v>288</v>
      </c>
      <c r="CG15" s="17" t="s">
        <v>288</v>
      </c>
      <c r="CH15" s="17" t="s">
        <v>288</v>
      </c>
      <c r="CI15" s="17" t="s">
        <v>288</v>
      </c>
      <c r="CJ15" s="17" t="str">
        <f t="shared" si="1"/>
        <v/>
      </c>
      <c r="CK15" s="17" t="str">
        <f t="shared" si="2"/>
        <v/>
      </c>
      <c r="CL15" s="17" t="str">
        <f t="shared" si="3"/>
        <v/>
      </c>
      <c r="CM15" s="17" t="str">
        <f t="shared" si="4"/>
        <v/>
      </c>
      <c r="CN15" s="17" t="str">
        <f t="shared" si="5"/>
        <v/>
      </c>
      <c r="CO15" s="17" t="str">
        <f t="shared" si="6"/>
        <v/>
      </c>
      <c r="CP15" s="17" t="str">
        <f t="shared" si="7"/>
        <v/>
      </c>
      <c r="CQ15" s="17" t="str">
        <f t="shared" si="8"/>
        <v/>
      </c>
      <c r="CR15" s="17" t="str">
        <f t="shared" si="9"/>
        <v/>
      </c>
      <c r="CS15" s="17" t="str">
        <f t="shared" si="10"/>
        <v/>
      </c>
      <c r="CT15" s="17" t="str">
        <f t="shared" si="11"/>
        <v/>
      </c>
      <c r="CU15" s="17" t="str">
        <f t="shared" si="12"/>
        <v/>
      </c>
      <c r="CV15" s="17" t="str">
        <f t="shared" si="13"/>
        <v/>
      </c>
      <c r="CW15" s="17" t="str">
        <f t="shared" si="14"/>
        <v/>
      </c>
      <c r="CX15" s="17" t="str">
        <f t="shared" si="15"/>
        <v/>
      </c>
      <c r="CY15" s="17" t="str">
        <f t="shared" si="16"/>
        <v/>
      </c>
      <c r="CZ15" s="17" t="str">
        <f t="shared" si="17"/>
        <v/>
      </c>
      <c r="DA15" s="17" t="str">
        <f t="shared" si="18"/>
        <v/>
      </c>
      <c r="DB15" s="17" t="str">
        <f t="shared" si="19"/>
        <v/>
      </c>
      <c r="DC15" s="17" t="str">
        <f t="shared" si="20"/>
        <v/>
      </c>
      <c r="DD15" s="17" t="str">
        <f t="shared" si="21"/>
        <v/>
      </c>
      <c r="DE15" s="17" t="str">
        <f t="shared" si="22"/>
        <v/>
      </c>
      <c r="DF15" s="17" t="str">
        <f t="shared" si="23"/>
        <v/>
      </c>
      <c r="DG15" s="17" t="str">
        <f t="shared" si="24"/>
        <v/>
      </c>
      <c r="DH15" s="17" t="str">
        <f t="shared" si="25"/>
        <v/>
      </c>
      <c r="DI15" s="17" t="str">
        <f t="shared" si="26"/>
        <v/>
      </c>
      <c r="DJ15" s="17" t="str">
        <f t="shared" si="27"/>
        <v/>
      </c>
      <c r="DK15" s="17" t="str">
        <f t="shared" si="28"/>
        <v/>
      </c>
      <c r="DL15" s="17" t="str">
        <f t="shared" si="29"/>
        <v/>
      </c>
      <c r="DM15" s="17" t="str">
        <f t="shared" si="30"/>
        <v/>
      </c>
      <c r="DN15" s="17" t="str">
        <f t="shared" si="31"/>
        <v/>
      </c>
      <c r="DO15" s="17" t="str">
        <f t="shared" si="32"/>
        <v/>
      </c>
      <c r="DP15" s="17" t="str">
        <f t="shared" si="33"/>
        <v/>
      </c>
      <c r="DQ15" s="17" t="str">
        <f t="shared" si="34"/>
        <v/>
      </c>
      <c r="DR15" s="17" t="str">
        <f t="shared" si="35"/>
        <v/>
      </c>
      <c r="DS15" s="17" t="str">
        <f t="shared" si="36"/>
        <v/>
      </c>
      <c r="DT15" s="17" t="str">
        <f t="shared" si="37"/>
        <v/>
      </c>
      <c r="DU15" s="17" t="str">
        <f t="shared" si="38"/>
        <v>Otherwise Use: As a manufacturing aid</v>
      </c>
      <c r="DV15" s="17" t="str">
        <f t="shared" si="39"/>
        <v/>
      </c>
      <c r="DW15" s="17" t="str">
        <f t="shared" si="40"/>
        <v/>
      </c>
      <c r="DX15" s="17" t="str">
        <f t="shared" si="41"/>
        <v/>
      </c>
      <c r="DY15" s="17" t="str">
        <f t="shared" si="42"/>
        <v/>
      </c>
      <c r="DZ15" s="17" t="str">
        <f t="shared" si="43"/>
        <v/>
      </c>
      <c r="EA15" s="17" t="str">
        <f t="shared" si="44"/>
        <v>Z299 - Other</v>
      </c>
      <c r="EB15" s="17" t="str">
        <f t="shared" si="45"/>
        <v>Otherwise Use: Ancillary or Other Use</v>
      </c>
      <c r="EC15" s="17" t="str">
        <f t="shared" si="46"/>
        <v>Z301 - Cleaner</v>
      </c>
      <c r="ED15" s="17" t="str">
        <f t="shared" si="47"/>
        <v/>
      </c>
      <c r="EE15" s="17" t="str">
        <f t="shared" si="48"/>
        <v/>
      </c>
      <c r="EF15" s="17" t="str">
        <f t="shared" si="49"/>
        <v/>
      </c>
      <c r="EG15" s="17" t="str">
        <f t="shared" si="50"/>
        <v/>
      </c>
      <c r="EH15" s="17" t="str">
        <f t="shared" si="51"/>
        <v/>
      </c>
      <c r="EI15" s="17" t="str">
        <f t="shared" si="52"/>
        <v/>
      </c>
      <c r="EJ15" s="17" t="str">
        <f t="shared" si="53"/>
        <v/>
      </c>
      <c r="EK15" s="17" t="str">
        <f t="shared" si="54"/>
        <v/>
      </c>
    </row>
    <row r="16" spans="1:141" ht="43.5" x14ac:dyDescent="0.35">
      <c r="A16" s="17" t="s">
        <v>280</v>
      </c>
      <c r="B16" s="17">
        <v>2019</v>
      </c>
      <c r="C16" s="17" t="s">
        <v>103</v>
      </c>
      <c r="D16" s="17" t="s">
        <v>303</v>
      </c>
      <c r="E16" s="17" t="s">
        <v>304</v>
      </c>
      <c r="F16" s="17" t="s">
        <v>119</v>
      </c>
      <c r="G16" s="17">
        <v>325611</v>
      </c>
      <c r="H16" s="106" t="str">
        <f>VLOOKUP(G16, '2017-2022 NAICS'!C:D, 2, FALSE)</f>
        <v>Soap and Other Detergent Manufacturing</v>
      </c>
      <c r="I16" s="106" t="str">
        <f>IF(COUNTIF('Processed TRI Data'!A:A, G16) &gt;0, "Yes", "No")</f>
        <v>No</v>
      </c>
      <c r="J16" s="17">
        <v>37.756169999999997</v>
      </c>
      <c r="K16" s="17">
        <v>-122.20350999999999</v>
      </c>
      <c r="L16" s="68">
        <v>110010488150</v>
      </c>
      <c r="M16" s="68">
        <v>1319218000836</v>
      </c>
      <c r="N16" s="17" t="s">
        <v>284</v>
      </c>
      <c r="O16" s="17" t="s">
        <v>285</v>
      </c>
      <c r="P16" s="107">
        <v>3</v>
      </c>
      <c r="Q16" s="105" t="str">
        <f>VLOOKUP(P16, 'TRI Crosswalk codes'!A:B, 2, FALSE)</f>
        <v>1,000 to 9,999</v>
      </c>
      <c r="R16" s="17">
        <v>135</v>
      </c>
      <c r="S16" s="17">
        <v>135</v>
      </c>
      <c r="T16" s="17" t="str">
        <f t="shared" si="55"/>
        <v>nonzero</v>
      </c>
      <c r="V16" s="17">
        <v>0</v>
      </c>
      <c r="W16" s="17" t="str">
        <f t="shared" si="56"/>
        <v>zero</v>
      </c>
      <c r="X16" s="17">
        <v>135</v>
      </c>
      <c r="Y16" s="17" t="s">
        <v>286</v>
      </c>
      <c r="Z16" s="106" t="str">
        <f t="shared" si="0"/>
        <v>Processing: As a formulation component; P205 - Solvents; Processing: Repackaging</v>
      </c>
      <c r="AB16" s="108" t="s">
        <v>32</v>
      </c>
      <c r="AC16" s="108" t="s">
        <v>305</v>
      </c>
      <c r="AH16" s="17" t="s">
        <v>288</v>
      </c>
      <c r="AI16" s="17" t="s">
        <v>288</v>
      </c>
      <c r="AJ16" s="17" t="s">
        <v>288</v>
      </c>
      <c r="AK16" s="17" t="s">
        <v>288</v>
      </c>
      <c r="AL16" s="17" t="s">
        <v>288</v>
      </c>
      <c r="AM16" s="17" t="s">
        <v>288</v>
      </c>
      <c r="AN16" s="17" t="s">
        <v>288</v>
      </c>
      <c r="AO16" s="17" t="s">
        <v>288</v>
      </c>
      <c r="AP16" s="17" t="s">
        <v>288</v>
      </c>
      <c r="AQ16" s="17" t="s">
        <v>288</v>
      </c>
      <c r="AR16" s="17" t="s">
        <v>288</v>
      </c>
      <c r="AS16" s="17" t="s">
        <v>288</v>
      </c>
      <c r="AT16" s="17" t="s">
        <v>289</v>
      </c>
      <c r="AU16" s="17" t="s">
        <v>288</v>
      </c>
      <c r="AV16" s="17" t="s">
        <v>288</v>
      </c>
      <c r="AW16" s="17" t="s">
        <v>288</v>
      </c>
      <c r="AX16" s="17" t="s">
        <v>288</v>
      </c>
      <c r="AY16" s="17" t="s">
        <v>289</v>
      </c>
      <c r="AZ16" s="17" t="s">
        <v>288</v>
      </c>
      <c r="BA16" s="17" t="s">
        <v>288</v>
      </c>
      <c r="BB16" s="17" t="s">
        <v>288</v>
      </c>
      <c r="BC16" s="17" t="s">
        <v>288</v>
      </c>
      <c r="BD16" s="17" t="s">
        <v>288</v>
      </c>
      <c r="BE16" s="17" t="s">
        <v>288</v>
      </c>
      <c r="BF16" s="17" t="s">
        <v>288</v>
      </c>
      <c r="BG16" s="17" t="s">
        <v>288</v>
      </c>
      <c r="BH16" s="17" t="s">
        <v>289</v>
      </c>
      <c r="BI16" s="17" t="s">
        <v>288</v>
      </c>
      <c r="BJ16" s="17" t="s">
        <v>288</v>
      </c>
      <c r="BK16" s="17" t="s">
        <v>288</v>
      </c>
      <c r="BL16" s="17" t="s">
        <v>288</v>
      </c>
      <c r="BM16" s="17" t="s">
        <v>288</v>
      </c>
      <c r="BN16" s="17" t="s">
        <v>288</v>
      </c>
      <c r="BO16" s="17" t="s">
        <v>288</v>
      </c>
      <c r="BP16" s="17" t="s">
        <v>288</v>
      </c>
      <c r="BQ16" s="17" t="s">
        <v>288</v>
      </c>
      <c r="BR16" s="17" t="s">
        <v>288</v>
      </c>
      <c r="BS16" s="17" t="s">
        <v>288</v>
      </c>
      <c r="BT16" s="17" t="s">
        <v>288</v>
      </c>
      <c r="BU16" s="17" t="s">
        <v>288</v>
      </c>
      <c r="BV16" s="17" t="s">
        <v>288</v>
      </c>
      <c r="BW16" s="17" t="s">
        <v>288</v>
      </c>
      <c r="BX16" s="17" t="s">
        <v>288</v>
      </c>
      <c r="BY16" s="17" t="s">
        <v>288</v>
      </c>
      <c r="BZ16" s="17" t="s">
        <v>288</v>
      </c>
      <c r="CA16" s="17" t="s">
        <v>288</v>
      </c>
      <c r="CB16" s="17" t="s">
        <v>288</v>
      </c>
      <c r="CC16" s="17" t="s">
        <v>288</v>
      </c>
      <c r="CD16" s="17" t="s">
        <v>288</v>
      </c>
      <c r="CE16" s="17" t="s">
        <v>288</v>
      </c>
      <c r="CF16" s="17" t="s">
        <v>288</v>
      </c>
      <c r="CG16" s="17" t="s">
        <v>288</v>
      </c>
      <c r="CH16" s="17" t="s">
        <v>288</v>
      </c>
      <c r="CI16" s="17" t="s">
        <v>288</v>
      </c>
      <c r="CJ16" s="17" t="str">
        <f t="shared" si="1"/>
        <v/>
      </c>
      <c r="CK16" s="17" t="str">
        <f t="shared" si="2"/>
        <v/>
      </c>
      <c r="CL16" s="17" t="str">
        <f t="shared" si="3"/>
        <v/>
      </c>
      <c r="CM16" s="17" t="str">
        <f t="shared" si="4"/>
        <v/>
      </c>
      <c r="CN16" s="17" t="str">
        <f t="shared" si="5"/>
        <v/>
      </c>
      <c r="CO16" s="17" t="str">
        <f t="shared" si="6"/>
        <v/>
      </c>
      <c r="CP16" s="17" t="str">
        <f t="shared" si="7"/>
        <v/>
      </c>
      <c r="CQ16" s="17" t="str">
        <f t="shared" si="8"/>
        <v/>
      </c>
      <c r="CR16" s="17" t="str">
        <f t="shared" si="9"/>
        <v/>
      </c>
      <c r="CS16" s="17" t="str">
        <f t="shared" si="10"/>
        <v/>
      </c>
      <c r="CT16" s="17" t="str">
        <f t="shared" si="11"/>
        <v/>
      </c>
      <c r="CU16" s="17" t="str">
        <f t="shared" si="12"/>
        <v/>
      </c>
      <c r="CV16" s="17" t="str">
        <f t="shared" si="13"/>
        <v>Processing: As a formulation component</v>
      </c>
      <c r="CW16" s="17" t="str">
        <f t="shared" si="14"/>
        <v/>
      </c>
      <c r="CX16" s="17" t="str">
        <f t="shared" si="15"/>
        <v/>
      </c>
      <c r="CY16" s="17" t="str">
        <f t="shared" si="16"/>
        <v/>
      </c>
      <c r="CZ16" s="17" t="str">
        <f t="shared" si="17"/>
        <v/>
      </c>
      <c r="DA16" s="17" t="str">
        <f t="shared" si="18"/>
        <v>P205 - Solvents</v>
      </c>
      <c r="DB16" s="17" t="str">
        <f t="shared" si="19"/>
        <v/>
      </c>
      <c r="DC16" s="17" t="str">
        <f t="shared" si="20"/>
        <v/>
      </c>
      <c r="DD16" s="17" t="str">
        <f t="shared" si="21"/>
        <v/>
      </c>
      <c r="DE16" s="17" t="str">
        <f t="shared" si="22"/>
        <v/>
      </c>
      <c r="DF16" s="17" t="str">
        <f t="shared" si="23"/>
        <v/>
      </c>
      <c r="DG16" s="17" t="str">
        <f t="shared" si="24"/>
        <v/>
      </c>
      <c r="DH16" s="17" t="str">
        <f t="shared" si="25"/>
        <v/>
      </c>
      <c r="DI16" s="17" t="str">
        <f t="shared" si="26"/>
        <v/>
      </c>
      <c r="DJ16" s="17" t="str">
        <f t="shared" si="27"/>
        <v>Processing: Repackaging</v>
      </c>
      <c r="DK16" s="17" t="str">
        <f t="shared" si="28"/>
        <v/>
      </c>
      <c r="DL16" s="17" t="str">
        <f t="shared" si="29"/>
        <v/>
      </c>
      <c r="DM16" s="17" t="str">
        <f t="shared" si="30"/>
        <v/>
      </c>
      <c r="DN16" s="17" t="str">
        <f t="shared" si="31"/>
        <v/>
      </c>
      <c r="DO16" s="17" t="str">
        <f t="shared" si="32"/>
        <v/>
      </c>
      <c r="DP16" s="17" t="str">
        <f t="shared" si="33"/>
        <v/>
      </c>
      <c r="DQ16" s="17" t="str">
        <f t="shared" si="34"/>
        <v/>
      </c>
      <c r="DR16" s="17" t="str">
        <f t="shared" si="35"/>
        <v/>
      </c>
      <c r="DS16" s="17" t="str">
        <f t="shared" si="36"/>
        <v/>
      </c>
      <c r="DT16" s="17" t="str">
        <f t="shared" si="37"/>
        <v/>
      </c>
      <c r="DU16" s="17" t="str">
        <f t="shared" si="38"/>
        <v/>
      </c>
      <c r="DV16" s="17" t="str">
        <f t="shared" si="39"/>
        <v/>
      </c>
      <c r="DW16" s="17" t="str">
        <f t="shared" si="40"/>
        <v/>
      </c>
      <c r="DX16" s="17" t="str">
        <f t="shared" si="41"/>
        <v/>
      </c>
      <c r="DY16" s="17" t="str">
        <f t="shared" si="42"/>
        <v/>
      </c>
      <c r="DZ16" s="17" t="str">
        <f t="shared" si="43"/>
        <v/>
      </c>
      <c r="EA16" s="17" t="str">
        <f t="shared" si="44"/>
        <v/>
      </c>
      <c r="EB16" s="17" t="str">
        <f t="shared" si="45"/>
        <v/>
      </c>
      <c r="EC16" s="17" t="str">
        <f t="shared" si="46"/>
        <v/>
      </c>
      <c r="ED16" s="17" t="str">
        <f t="shared" si="47"/>
        <v/>
      </c>
      <c r="EE16" s="17" t="str">
        <f t="shared" si="48"/>
        <v/>
      </c>
      <c r="EF16" s="17" t="str">
        <f t="shared" si="49"/>
        <v/>
      </c>
      <c r="EG16" s="17" t="str">
        <f t="shared" si="50"/>
        <v/>
      </c>
      <c r="EH16" s="17" t="str">
        <f t="shared" si="51"/>
        <v/>
      </c>
      <c r="EI16" s="17" t="str">
        <f t="shared" si="52"/>
        <v/>
      </c>
      <c r="EJ16" s="17" t="str">
        <f t="shared" si="53"/>
        <v/>
      </c>
      <c r="EK16" s="17" t="str">
        <f t="shared" si="54"/>
        <v/>
      </c>
    </row>
    <row r="17" spans="1:141" ht="43.5" x14ac:dyDescent="0.35">
      <c r="A17" s="17" t="s">
        <v>280</v>
      </c>
      <c r="B17" s="17">
        <v>2020</v>
      </c>
      <c r="C17" s="17" t="s">
        <v>103</v>
      </c>
      <c r="D17" s="17" t="s">
        <v>303</v>
      </c>
      <c r="E17" s="17" t="s">
        <v>304</v>
      </c>
      <c r="F17" s="17" t="s">
        <v>119</v>
      </c>
      <c r="G17" s="17">
        <v>325611</v>
      </c>
      <c r="H17" s="106" t="str">
        <f>VLOOKUP(G17, '2017-2022 NAICS'!C:D, 2, FALSE)</f>
        <v>Soap and Other Detergent Manufacturing</v>
      </c>
      <c r="I17" s="106" t="str">
        <f>IF(COUNTIF('Processed TRI Data'!A:A, G17) &gt;0, "Yes", "No")</f>
        <v>No</v>
      </c>
      <c r="J17" s="17">
        <v>37.756169999999997</v>
      </c>
      <c r="K17" s="17">
        <v>-122.20350999999999</v>
      </c>
      <c r="L17" s="68">
        <v>110010488150</v>
      </c>
      <c r="M17" s="68">
        <v>1320219184660</v>
      </c>
      <c r="N17" s="17" t="s">
        <v>284</v>
      </c>
      <c r="O17" s="17" t="s">
        <v>285</v>
      </c>
      <c r="P17" s="107">
        <v>3</v>
      </c>
      <c r="Q17" s="105" t="str">
        <f>VLOOKUP(P17, 'TRI Crosswalk codes'!A:B, 2, FALSE)</f>
        <v>1,000 to 9,999</v>
      </c>
      <c r="R17" s="17">
        <v>95</v>
      </c>
      <c r="S17" s="17">
        <v>95</v>
      </c>
      <c r="T17" s="17" t="str">
        <f t="shared" si="55"/>
        <v>nonzero</v>
      </c>
      <c r="V17" s="17">
        <v>0</v>
      </c>
      <c r="W17" s="17" t="str">
        <f t="shared" si="56"/>
        <v>zero</v>
      </c>
      <c r="X17" s="17">
        <v>95</v>
      </c>
      <c r="Y17" s="17" t="s">
        <v>286</v>
      </c>
      <c r="Z17" s="106" t="str">
        <f t="shared" si="0"/>
        <v>Processing: As a formulation component; P205 - Solvents; Processing: Repackaging</v>
      </c>
      <c r="AB17" s="108" t="s">
        <v>32</v>
      </c>
      <c r="AC17" s="108" t="s">
        <v>305</v>
      </c>
      <c r="AH17" s="17" t="s">
        <v>288</v>
      </c>
      <c r="AI17" s="17" t="s">
        <v>288</v>
      </c>
      <c r="AJ17" s="17" t="s">
        <v>288</v>
      </c>
      <c r="AK17" s="17" t="s">
        <v>288</v>
      </c>
      <c r="AL17" s="17" t="s">
        <v>288</v>
      </c>
      <c r="AM17" s="17" t="s">
        <v>288</v>
      </c>
      <c r="AN17" s="17" t="s">
        <v>288</v>
      </c>
      <c r="AO17" s="17" t="s">
        <v>288</v>
      </c>
      <c r="AP17" s="17" t="s">
        <v>288</v>
      </c>
      <c r="AQ17" s="17" t="s">
        <v>288</v>
      </c>
      <c r="AR17" s="17" t="s">
        <v>288</v>
      </c>
      <c r="AS17" s="17" t="s">
        <v>288</v>
      </c>
      <c r="AT17" s="17" t="s">
        <v>289</v>
      </c>
      <c r="AU17" s="17" t="s">
        <v>288</v>
      </c>
      <c r="AV17" s="17" t="s">
        <v>288</v>
      </c>
      <c r="AW17" s="17" t="s">
        <v>288</v>
      </c>
      <c r="AX17" s="17" t="s">
        <v>288</v>
      </c>
      <c r="AY17" s="17" t="s">
        <v>289</v>
      </c>
      <c r="AZ17" s="17" t="s">
        <v>288</v>
      </c>
      <c r="BA17" s="17" t="s">
        <v>288</v>
      </c>
      <c r="BB17" s="17" t="s">
        <v>288</v>
      </c>
      <c r="BC17" s="17" t="s">
        <v>288</v>
      </c>
      <c r="BD17" s="17" t="s">
        <v>288</v>
      </c>
      <c r="BE17" s="17" t="s">
        <v>288</v>
      </c>
      <c r="BF17" s="17" t="s">
        <v>288</v>
      </c>
      <c r="BG17" s="17" t="s">
        <v>288</v>
      </c>
      <c r="BH17" s="17" t="s">
        <v>289</v>
      </c>
      <c r="BI17" s="17" t="s">
        <v>288</v>
      </c>
      <c r="BJ17" s="17" t="s">
        <v>288</v>
      </c>
      <c r="BK17" s="17" t="s">
        <v>288</v>
      </c>
      <c r="BL17" s="17" t="s">
        <v>288</v>
      </c>
      <c r="BM17" s="17" t="s">
        <v>288</v>
      </c>
      <c r="BN17" s="17" t="s">
        <v>288</v>
      </c>
      <c r="BO17" s="17" t="s">
        <v>288</v>
      </c>
      <c r="BP17" s="17" t="s">
        <v>288</v>
      </c>
      <c r="BQ17" s="17" t="s">
        <v>288</v>
      </c>
      <c r="BR17" s="17" t="s">
        <v>288</v>
      </c>
      <c r="BS17" s="17" t="s">
        <v>288</v>
      </c>
      <c r="BT17" s="17" t="s">
        <v>288</v>
      </c>
      <c r="BU17" s="17" t="s">
        <v>288</v>
      </c>
      <c r="BV17" s="17" t="s">
        <v>288</v>
      </c>
      <c r="BW17" s="17" t="s">
        <v>288</v>
      </c>
      <c r="BX17" s="17" t="s">
        <v>288</v>
      </c>
      <c r="BY17" s="17" t="s">
        <v>288</v>
      </c>
      <c r="BZ17" s="17" t="s">
        <v>288</v>
      </c>
      <c r="CA17" s="17" t="s">
        <v>288</v>
      </c>
      <c r="CB17" s="17" t="s">
        <v>288</v>
      </c>
      <c r="CC17" s="17" t="s">
        <v>288</v>
      </c>
      <c r="CD17" s="17" t="s">
        <v>288</v>
      </c>
      <c r="CE17" s="17" t="s">
        <v>288</v>
      </c>
      <c r="CF17" s="17" t="s">
        <v>288</v>
      </c>
      <c r="CG17" s="17" t="s">
        <v>288</v>
      </c>
      <c r="CH17" s="17" t="s">
        <v>288</v>
      </c>
      <c r="CI17" s="17" t="s">
        <v>288</v>
      </c>
      <c r="CJ17" s="17" t="str">
        <f t="shared" si="1"/>
        <v/>
      </c>
      <c r="CK17" s="17" t="str">
        <f t="shared" si="2"/>
        <v/>
      </c>
      <c r="CL17" s="17" t="str">
        <f t="shared" si="3"/>
        <v/>
      </c>
      <c r="CM17" s="17" t="str">
        <f t="shared" si="4"/>
        <v/>
      </c>
      <c r="CN17" s="17" t="str">
        <f t="shared" si="5"/>
        <v/>
      </c>
      <c r="CO17" s="17" t="str">
        <f t="shared" si="6"/>
        <v/>
      </c>
      <c r="CP17" s="17" t="str">
        <f t="shared" si="7"/>
        <v/>
      </c>
      <c r="CQ17" s="17" t="str">
        <f t="shared" si="8"/>
        <v/>
      </c>
      <c r="CR17" s="17" t="str">
        <f t="shared" si="9"/>
        <v/>
      </c>
      <c r="CS17" s="17" t="str">
        <f t="shared" si="10"/>
        <v/>
      </c>
      <c r="CT17" s="17" t="str">
        <f t="shared" si="11"/>
        <v/>
      </c>
      <c r="CU17" s="17" t="str">
        <f t="shared" si="12"/>
        <v/>
      </c>
      <c r="CV17" s="17" t="str">
        <f t="shared" si="13"/>
        <v>Processing: As a formulation component</v>
      </c>
      <c r="CW17" s="17" t="str">
        <f t="shared" si="14"/>
        <v/>
      </c>
      <c r="CX17" s="17" t="str">
        <f t="shared" si="15"/>
        <v/>
      </c>
      <c r="CY17" s="17" t="str">
        <f t="shared" si="16"/>
        <v/>
      </c>
      <c r="CZ17" s="17" t="str">
        <f t="shared" si="17"/>
        <v/>
      </c>
      <c r="DA17" s="17" t="str">
        <f t="shared" si="18"/>
        <v>P205 - Solvents</v>
      </c>
      <c r="DB17" s="17" t="str">
        <f t="shared" si="19"/>
        <v/>
      </c>
      <c r="DC17" s="17" t="str">
        <f t="shared" si="20"/>
        <v/>
      </c>
      <c r="DD17" s="17" t="str">
        <f t="shared" si="21"/>
        <v/>
      </c>
      <c r="DE17" s="17" t="str">
        <f t="shared" si="22"/>
        <v/>
      </c>
      <c r="DF17" s="17" t="str">
        <f t="shared" si="23"/>
        <v/>
      </c>
      <c r="DG17" s="17" t="str">
        <f t="shared" si="24"/>
        <v/>
      </c>
      <c r="DH17" s="17" t="str">
        <f t="shared" si="25"/>
        <v/>
      </c>
      <c r="DI17" s="17" t="str">
        <f t="shared" si="26"/>
        <v/>
      </c>
      <c r="DJ17" s="17" t="str">
        <f t="shared" si="27"/>
        <v>Processing: Repackaging</v>
      </c>
      <c r="DK17" s="17" t="str">
        <f t="shared" si="28"/>
        <v/>
      </c>
      <c r="DL17" s="17" t="str">
        <f t="shared" si="29"/>
        <v/>
      </c>
      <c r="DM17" s="17" t="str">
        <f t="shared" si="30"/>
        <v/>
      </c>
      <c r="DN17" s="17" t="str">
        <f t="shared" si="31"/>
        <v/>
      </c>
      <c r="DO17" s="17" t="str">
        <f t="shared" si="32"/>
        <v/>
      </c>
      <c r="DP17" s="17" t="str">
        <f t="shared" si="33"/>
        <v/>
      </c>
      <c r="DQ17" s="17" t="str">
        <f t="shared" si="34"/>
        <v/>
      </c>
      <c r="DR17" s="17" t="str">
        <f t="shared" si="35"/>
        <v/>
      </c>
      <c r="DS17" s="17" t="str">
        <f t="shared" si="36"/>
        <v/>
      </c>
      <c r="DT17" s="17" t="str">
        <f t="shared" si="37"/>
        <v/>
      </c>
      <c r="DU17" s="17" t="str">
        <f t="shared" si="38"/>
        <v/>
      </c>
      <c r="DV17" s="17" t="str">
        <f t="shared" si="39"/>
        <v/>
      </c>
      <c r="DW17" s="17" t="str">
        <f t="shared" si="40"/>
        <v/>
      </c>
      <c r="DX17" s="17" t="str">
        <f t="shared" si="41"/>
        <v/>
      </c>
      <c r="DY17" s="17" t="str">
        <f t="shared" si="42"/>
        <v/>
      </c>
      <c r="DZ17" s="17" t="str">
        <f t="shared" si="43"/>
        <v/>
      </c>
      <c r="EA17" s="17" t="str">
        <f t="shared" si="44"/>
        <v/>
      </c>
      <c r="EB17" s="17" t="str">
        <f t="shared" si="45"/>
        <v/>
      </c>
      <c r="EC17" s="17" t="str">
        <f t="shared" si="46"/>
        <v/>
      </c>
      <c r="ED17" s="17" t="str">
        <f t="shared" si="47"/>
        <v/>
      </c>
      <c r="EE17" s="17" t="str">
        <f t="shared" si="48"/>
        <v/>
      </c>
      <c r="EF17" s="17" t="str">
        <f t="shared" si="49"/>
        <v/>
      </c>
      <c r="EG17" s="17" t="str">
        <f t="shared" si="50"/>
        <v/>
      </c>
      <c r="EH17" s="17" t="str">
        <f t="shared" si="51"/>
        <v/>
      </c>
      <c r="EI17" s="17" t="str">
        <f t="shared" si="52"/>
        <v/>
      </c>
      <c r="EJ17" s="17" t="str">
        <f t="shared" si="53"/>
        <v/>
      </c>
      <c r="EK17" s="17" t="str">
        <f t="shared" si="54"/>
        <v/>
      </c>
    </row>
    <row r="18" spans="1:141" ht="43.5" x14ac:dyDescent="0.35">
      <c r="A18" s="17" t="s">
        <v>280</v>
      </c>
      <c r="B18" s="17">
        <v>2021</v>
      </c>
      <c r="C18" s="17" t="s">
        <v>103</v>
      </c>
      <c r="D18" s="17" t="s">
        <v>303</v>
      </c>
      <c r="E18" s="17" t="s">
        <v>304</v>
      </c>
      <c r="F18" s="17" t="s">
        <v>119</v>
      </c>
      <c r="G18" s="17">
        <v>325611</v>
      </c>
      <c r="H18" s="106" t="str">
        <f>VLOOKUP(G18, '2017-2022 NAICS'!C:D, 2, FALSE)</f>
        <v>Soap and Other Detergent Manufacturing</v>
      </c>
      <c r="I18" s="106" t="str">
        <f>IF(COUNTIF('Processed TRI Data'!A:A, G18) &gt;0, "Yes", "No")</f>
        <v>No</v>
      </c>
      <c r="J18" s="17">
        <v>37.756169999999997</v>
      </c>
      <c r="K18" s="17">
        <v>-122.20350999999999</v>
      </c>
      <c r="L18" s="68">
        <v>110010488150</v>
      </c>
      <c r="M18" s="68">
        <v>1321219786860</v>
      </c>
      <c r="N18" s="17" t="s">
        <v>284</v>
      </c>
      <c r="O18" s="17" t="s">
        <v>285</v>
      </c>
      <c r="P18" s="107">
        <v>3</v>
      </c>
      <c r="Q18" s="105" t="str">
        <f>VLOOKUP(P18, 'TRI Crosswalk codes'!A:B, 2, FALSE)</f>
        <v>1,000 to 9,999</v>
      </c>
      <c r="R18" s="17">
        <v>48</v>
      </c>
      <c r="S18" s="17">
        <v>48</v>
      </c>
      <c r="T18" s="17" t="str">
        <f t="shared" si="55"/>
        <v>nonzero</v>
      </c>
      <c r="V18" s="17">
        <v>0</v>
      </c>
      <c r="W18" s="17" t="str">
        <f t="shared" si="56"/>
        <v>zero</v>
      </c>
      <c r="X18" s="17">
        <v>48</v>
      </c>
      <c r="Y18" s="17" t="s">
        <v>286</v>
      </c>
      <c r="Z18" s="106" t="str">
        <f t="shared" si="0"/>
        <v>Processing: As a formulation component; P205 - Solvents; Processing: Repackaging</v>
      </c>
      <c r="AB18" s="108" t="s">
        <v>32</v>
      </c>
      <c r="AC18" s="108" t="s">
        <v>305</v>
      </c>
      <c r="AH18" s="17" t="s">
        <v>288</v>
      </c>
      <c r="AI18" s="17" t="s">
        <v>288</v>
      </c>
      <c r="AJ18" s="17" t="s">
        <v>288</v>
      </c>
      <c r="AK18" s="17" t="s">
        <v>288</v>
      </c>
      <c r="AL18" s="17" t="s">
        <v>288</v>
      </c>
      <c r="AM18" s="17" t="s">
        <v>288</v>
      </c>
      <c r="AN18" s="17" t="s">
        <v>288</v>
      </c>
      <c r="AO18" s="17" t="s">
        <v>288</v>
      </c>
      <c r="AP18" s="17" t="s">
        <v>288</v>
      </c>
      <c r="AQ18" s="17" t="s">
        <v>288</v>
      </c>
      <c r="AR18" s="17" t="s">
        <v>288</v>
      </c>
      <c r="AS18" s="17" t="s">
        <v>288</v>
      </c>
      <c r="AT18" s="17" t="s">
        <v>289</v>
      </c>
      <c r="AU18" s="17" t="s">
        <v>288</v>
      </c>
      <c r="AV18" s="17" t="s">
        <v>288</v>
      </c>
      <c r="AW18" s="17" t="s">
        <v>288</v>
      </c>
      <c r="AX18" s="17" t="s">
        <v>288</v>
      </c>
      <c r="AY18" s="17" t="s">
        <v>289</v>
      </c>
      <c r="AZ18" s="17" t="s">
        <v>288</v>
      </c>
      <c r="BA18" s="17" t="s">
        <v>288</v>
      </c>
      <c r="BB18" s="17" t="s">
        <v>288</v>
      </c>
      <c r="BC18" s="17" t="s">
        <v>288</v>
      </c>
      <c r="BD18" s="17" t="s">
        <v>288</v>
      </c>
      <c r="BE18" s="17" t="s">
        <v>288</v>
      </c>
      <c r="BF18" s="17" t="s">
        <v>288</v>
      </c>
      <c r="BG18" s="17" t="s">
        <v>288</v>
      </c>
      <c r="BH18" s="17" t="s">
        <v>289</v>
      </c>
      <c r="BI18" s="17" t="s">
        <v>288</v>
      </c>
      <c r="BJ18" s="17" t="s">
        <v>288</v>
      </c>
      <c r="BK18" s="17" t="s">
        <v>288</v>
      </c>
      <c r="BL18" s="17" t="s">
        <v>288</v>
      </c>
      <c r="BM18" s="17" t="s">
        <v>288</v>
      </c>
      <c r="BN18" s="17" t="s">
        <v>288</v>
      </c>
      <c r="BO18" s="17" t="s">
        <v>288</v>
      </c>
      <c r="BP18" s="17" t="s">
        <v>288</v>
      </c>
      <c r="BQ18" s="17" t="s">
        <v>288</v>
      </c>
      <c r="BR18" s="17" t="s">
        <v>288</v>
      </c>
      <c r="BS18" s="17" t="s">
        <v>288</v>
      </c>
      <c r="BT18" s="17" t="s">
        <v>288</v>
      </c>
      <c r="BU18" s="17" t="s">
        <v>288</v>
      </c>
      <c r="BV18" s="17" t="s">
        <v>288</v>
      </c>
      <c r="BW18" s="17" t="s">
        <v>288</v>
      </c>
      <c r="BX18" s="17" t="s">
        <v>288</v>
      </c>
      <c r="BY18" s="17" t="s">
        <v>288</v>
      </c>
      <c r="BZ18" s="17" t="s">
        <v>288</v>
      </c>
      <c r="CA18" s="17" t="s">
        <v>288</v>
      </c>
      <c r="CB18" s="17" t="s">
        <v>288</v>
      </c>
      <c r="CC18" s="17" t="s">
        <v>288</v>
      </c>
      <c r="CD18" s="17" t="s">
        <v>288</v>
      </c>
      <c r="CE18" s="17" t="s">
        <v>288</v>
      </c>
      <c r="CF18" s="17" t="s">
        <v>288</v>
      </c>
      <c r="CG18" s="17" t="s">
        <v>288</v>
      </c>
      <c r="CH18" s="17" t="s">
        <v>288</v>
      </c>
      <c r="CI18" s="17" t="s">
        <v>288</v>
      </c>
      <c r="CJ18" s="17" t="str">
        <f t="shared" si="1"/>
        <v/>
      </c>
      <c r="CK18" s="17" t="str">
        <f t="shared" si="2"/>
        <v/>
      </c>
      <c r="CL18" s="17" t="str">
        <f t="shared" si="3"/>
        <v/>
      </c>
      <c r="CM18" s="17" t="str">
        <f t="shared" si="4"/>
        <v/>
      </c>
      <c r="CN18" s="17" t="str">
        <f t="shared" si="5"/>
        <v/>
      </c>
      <c r="CO18" s="17" t="str">
        <f t="shared" si="6"/>
        <v/>
      </c>
      <c r="CP18" s="17" t="str">
        <f t="shared" si="7"/>
        <v/>
      </c>
      <c r="CQ18" s="17" t="str">
        <f t="shared" si="8"/>
        <v/>
      </c>
      <c r="CR18" s="17" t="str">
        <f t="shared" si="9"/>
        <v/>
      </c>
      <c r="CS18" s="17" t="str">
        <f t="shared" si="10"/>
        <v/>
      </c>
      <c r="CT18" s="17" t="str">
        <f t="shared" si="11"/>
        <v/>
      </c>
      <c r="CU18" s="17" t="str">
        <f t="shared" si="12"/>
        <v/>
      </c>
      <c r="CV18" s="17" t="str">
        <f t="shared" si="13"/>
        <v>Processing: As a formulation component</v>
      </c>
      <c r="CW18" s="17" t="str">
        <f t="shared" si="14"/>
        <v/>
      </c>
      <c r="CX18" s="17" t="str">
        <f t="shared" si="15"/>
        <v/>
      </c>
      <c r="CY18" s="17" t="str">
        <f t="shared" si="16"/>
        <v/>
      </c>
      <c r="CZ18" s="17" t="str">
        <f t="shared" si="17"/>
        <v/>
      </c>
      <c r="DA18" s="17" t="str">
        <f t="shared" si="18"/>
        <v>P205 - Solvents</v>
      </c>
      <c r="DB18" s="17" t="str">
        <f t="shared" si="19"/>
        <v/>
      </c>
      <c r="DC18" s="17" t="str">
        <f t="shared" si="20"/>
        <v/>
      </c>
      <c r="DD18" s="17" t="str">
        <f t="shared" si="21"/>
        <v/>
      </c>
      <c r="DE18" s="17" t="str">
        <f t="shared" si="22"/>
        <v/>
      </c>
      <c r="DF18" s="17" t="str">
        <f t="shared" si="23"/>
        <v/>
      </c>
      <c r="DG18" s="17" t="str">
        <f t="shared" si="24"/>
        <v/>
      </c>
      <c r="DH18" s="17" t="str">
        <f t="shared" si="25"/>
        <v/>
      </c>
      <c r="DI18" s="17" t="str">
        <f t="shared" si="26"/>
        <v/>
      </c>
      <c r="DJ18" s="17" t="str">
        <f t="shared" si="27"/>
        <v>Processing: Repackaging</v>
      </c>
      <c r="DK18" s="17" t="str">
        <f t="shared" si="28"/>
        <v/>
      </c>
      <c r="DL18" s="17" t="str">
        <f t="shared" si="29"/>
        <v/>
      </c>
      <c r="DM18" s="17" t="str">
        <f t="shared" si="30"/>
        <v/>
      </c>
      <c r="DN18" s="17" t="str">
        <f t="shared" si="31"/>
        <v/>
      </c>
      <c r="DO18" s="17" t="str">
        <f t="shared" si="32"/>
        <v/>
      </c>
      <c r="DP18" s="17" t="str">
        <f t="shared" si="33"/>
        <v/>
      </c>
      <c r="DQ18" s="17" t="str">
        <f t="shared" si="34"/>
        <v/>
      </c>
      <c r="DR18" s="17" t="str">
        <f t="shared" si="35"/>
        <v/>
      </c>
      <c r="DS18" s="17" t="str">
        <f t="shared" si="36"/>
        <v/>
      </c>
      <c r="DT18" s="17" t="str">
        <f t="shared" si="37"/>
        <v/>
      </c>
      <c r="DU18" s="17" t="str">
        <f t="shared" si="38"/>
        <v/>
      </c>
      <c r="DV18" s="17" t="str">
        <f t="shared" si="39"/>
        <v/>
      </c>
      <c r="DW18" s="17" t="str">
        <f t="shared" si="40"/>
        <v/>
      </c>
      <c r="DX18" s="17" t="str">
        <f t="shared" si="41"/>
        <v/>
      </c>
      <c r="DY18" s="17" t="str">
        <f t="shared" si="42"/>
        <v/>
      </c>
      <c r="DZ18" s="17" t="str">
        <f t="shared" si="43"/>
        <v/>
      </c>
      <c r="EA18" s="17" t="str">
        <f t="shared" si="44"/>
        <v/>
      </c>
      <c r="EB18" s="17" t="str">
        <f t="shared" si="45"/>
        <v/>
      </c>
      <c r="EC18" s="17" t="str">
        <f t="shared" si="46"/>
        <v/>
      </c>
      <c r="ED18" s="17" t="str">
        <f t="shared" si="47"/>
        <v/>
      </c>
      <c r="EE18" s="17" t="str">
        <f t="shared" si="48"/>
        <v/>
      </c>
      <c r="EF18" s="17" t="str">
        <f t="shared" si="49"/>
        <v/>
      </c>
      <c r="EG18" s="17" t="str">
        <f t="shared" si="50"/>
        <v/>
      </c>
      <c r="EH18" s="17" t="str">
        <f t="shared" si="51"/>
        <v/>
      </c>
      <c r="EI18" s="17" t="str">
        <f t="shared" si="52"/>
        <v/>
      </c>
      <c r="EJ18" s="17" t="str">
        <f t="shared" si="53"/>
        <v/>
      </c>
      <c r="EK18" s="17" t="str">
        <f t="shared" si="54"/>
        <v/>
      </c>
    </row>
    <row r="19" spans="1:141" ht="29" x14ac:dyDescent="0.35">
      <c r="A19" s="17" t="s">
        <v>280</v>
      </c>
      <c r="B19" s="17">
        <v>2019</v>
      </c>
      <c r="C19" s="17" t="s">
        <v>114</v>
      </c>
      <c r="D19" s="17" t="s">
        <v>306</v>
      </c>
      <c r="E19" s="17" t="s">
        <v>307</v>
      </c>
      <c r="F19" s="17" t="s">
        <v>298</v>
      </c>
      <c r="G19" s="17">
        <v>562211</v>
      </c>
      <c r="H19" s="106" t="str">
        <f>VLOOKUP(G19, '2017-2022 NAICS'!C:D, 2, FALSE)</f>
        <v>Hazardous Waste Treatment and Disposal</v>
      </c>
      <c r="I19" s="106" t="str">
        <f>IF(COUNTIF('Processed TRI Data'!A:A, G19) &gt;0, "Yes", "No")</f>
        <v>No</v>
      </c>
      <c r="J19" s="17">
        <v>29.73028</v>
      </c>
      <c r="K19" s="17">
        <v>-95.08981</v>
      </c>
      <c r="L19" s="68">
        <v>110000463365</v>
      </c>
      <c r="M19" s="68">
        <v>1319218392645</v>
      </c>
      <c r="N19" s="17" t="s">
        <v>284</v>
      </c>
      <c r="O19" s="17" t="s">
        <v>285</v>
      </c>
      <c r="P19" s="107">
        <v>3</v>
      </c>
      <c r="Q19" s="105" t="str">
        <f>VLOOKUP(P19, 'TRI Crosswalk codes'!A:B, 2, FALSE)</f>
        <v>1,000 to 9,999</v>
      </c>
      <c r="R19" s="17">
        <v>0.01</v>
      </c>
      <c r="S19" s="17">
        <v>0.01</v>
      </c>
      <c r="T19" s="17" t="str">
        <f t="shared" si="55"/>
        <v>nonzero</v>
      </c>
      <c r="V19" s="17">
        <v>0.02</v>
      </c>
      <c r="W19" s="17" t="str">
        <f t="shared" si="56"/>
        <v>nonzero</v>
      </c>
      <c r="X19" s="17">
        <v>0.03</v>
      </c>
      <c r="Y19" s="17" t="s">
        <v>286</v>
      </c>
      <c r="Z19" s="106" t="str">
        <f t="shared" si="0"/>
        <v>Otherwise Use: Ancillary or Other Use; Z306 - Waste Treatment</v>
      </c>
      <c r="AB19" s="110" t="s">
        <v>34</v>
      </c>
      <c r="AC19" s="34" t="s">
        <v>308</v>
      </c>
      <c r="AH19" s="17" t="s">
        <v>288</v>
      </c>
      <c r="AI19" s="17" t="s">
        <v>288</v>
      </c>
      <c r="AJ19" s="17" t="s">
        <v>288</v>
      </c>
      <c r="AK19" s="17" t="s">
        <v>288</v>
      </c>
      <c r="AL19" s="17" t="s">
        <v>288</v>
      </c>
      <c r="AM19" s="17" t="s">
        <v>288</v>
      </c>
      <c r="AN19" s="17" t="s">
        <v>288</v>
      </c>
      <c r="AO19" s="17" t="s">
        <v>288</v>
      </c>
      <c r="AP19" s="17" t="s">
        <v>288</v>
      </c>
      <c r="AQ19" s="17" t="s">
        <v>288</v>
      </c>
      <c r="AR19" s="17" t="s">
        <v>288</v>
      </c>
      <c r="AS19" s="17" t="s">
        <v>288</v>
      </c>
      <c r="AT19" s="17" t="s">
        <v>288</v>
      </c>
      <c r="AU19" s="17" t="s">
        <v>288</v>
      </c>
      <c r="AV19" s="17" t="s">
        <v>288</v>
      </c>
      <c r="AW19" s="17" t="s">
        <v>288</v>
      </c>
      <c r="AX19" s="17" t="s">
        <v>288</v>
      </c>
      <c r="AY19" s="17" t="s">
        <v>288</v>
      </c>
      <c r="AZ19" s="17" t="s">
        <v>288</v>
      </c>
      <c r="BA19" s="17" t="s">
        <v>288</v>
      </c>
      <c r="BB19" s="17" t="s">
        <v>288</v>
      </c>
      <c r="BC19" s="17" t="s">
        <v>288</v>
      </c>
      <c r="BD19" s="17" t="s">
        <v>288</v>
      </c>
      <c r="BE19" s="17" t="s">
        <v>288</v>
      </c>
      <c r="BF19" s="17" t="s">
        <v>288</v>
      </c>
      <c r="BG19" s="17" t="s">
        <v>288</v>
      </c>
      <c r="BH19" s="17" t="s">
        <v>288</v>
      </c>
      <c r="BI19" s="17" t="s">
        <v>288</v>
      </c>
      <c r="BJ19" s="17" t="s">
        <v>288</v>
      </c>
      <c r="BK19" s="17" t="s">
        <v>288</v>
      </c>
      <c r="BL19" s="17" t="s">
        <v>288</v>
      </c>
      <c r="BM19" s="17" t="s">
        <v>288</v>
      </c>
      <c r="BN19" s="17" t="s">
        <v>288</v>
      </c>
      <c r="BO19" s="17" t="s">
        <v>288</v>
      </c>
      <c r="BP19" s="17" t="s">
        <v>288</v>
      </c>
      <c r="BQ19" s="17" t="s">
        <v>288</v>
      </c>
      <c r="BR19" s="17" t="s">
        <v>288</v>
      </c>
      <c r="BS19" s="17" t="s">
        <v>288</v>
      </c>
      <c r="BT19" s="17" t="s">
        <v>288</v>
      </c>
      <c r="BU19" s="17" t="s">
        <v>288</v>
      </c>
      <c r="BV19" s="17" t="s">
        <v>288</v>
      </c>
      <c r="BW19" s="17" t="s">
        <v>288</v>
      </c>
      <c r="BX19" s="17" t="s">
        <v>288</v>
      </c>
      <c r="BY19" s="17" t="s">
        <v>288</v>
      </c>
      <c r="BZ19" s="17" t="s">
        <v>289</v>
      </c>
      <c r="CA19" s="17" t="s">
        <v>288</v>
      </c>
      <c r="CB19" s="17" t="s">
        <v>288</v>
      </c>
      <c r="CC19" s="17" t="s">
        <v>288</v>
      </c>
      <c r="CD19" s="17" t="s">
        <v>288</v>
      </c>
      <c r="CE19" s="17" t="s">
        <v>288</v>
      </c>
      <c r="CF19" s="17" t="s">
        <v>289</v>
      </c>
      <c r="CG19" s="17" t="s">
        <v>288</v>
      </c>
      <c r="CH19" s="17" t="s">
        <v>288</v>
      </c>
      <c r="CI19" s="17" t="s">
        <v>288</v>
      </c>
      <c r="CJ19" s="17" t="str">
        <f t="shared" si="1"/>
        <v/>
      </c>
      <c r="CK19" s="17" t="str">
        <f t="shared" si="2"/>
        <v/>
      </c>
      <c r="CL19" s="17" t="str">
        <f t="shared" si="3"/>
        <v/>
      </c>
      <c r="CM19" s="17" t="str">
        <f t="shared" si="4"/>
        <v/>
      </c>
      <c r="CN19" s="17" t="str">
        <f t="shared" si="5"/>
        <v/>
      </c>
      <c r="CO19" s="17" t="str">
        <f t="shared" si="6"/>
        <v/>
      </c>
      <c r="CP19" s="17" t="str">
        <f t="shared" si="7"/>
        <v/>
      </c>
      <c r="CQ19" s="17" t="str">
        <f t="shared" si="8"/>
        <v/>
      </c>
      <c r="CR19" s="17" t="str">
        <f t="shared" si="9"/>
        <v/>
      </c>
      <c r="CS19" s="17" t="str">
        <f t="shared" si="10"/>
        <v/>
      </c>
      <c r="CT19" s="17" t="str">
        <f t="shared" si="11"/>
        <v/>
      </c>
      <c r="CU19" s="17" t="str">
        <f t="shared" si="12"/>
        <v/>
      </c>
      <c r="CV19" s="17" t="str">
        <f t="shared" si="13"/>
        <v/>
      </c>
      <c r="CW19" s="17" t="str">
        <f t="shared" si="14"/>
        <v/>
      </c>
      <c r="CX19" s="17" t="str">
        <f t="shared" si="15"/>
        <v/>
      </c>
      <c r="CY19" s="17" t="str">
        <f t="shared" si="16"/>
        <v/>
      </c>
      <c r="CZ19" s="17" t="str">
        <f t="shared" si="17"/>
        <v/>
      </c>
      <c r="DA19" s="17" t="str">
        <f t="shared" si="18"/>
        <v/>
      </c>
      <c r="DB19" s="17" t="str">
        <f t="shared" si="19"/>
        <v/>
      </c>
      <c r="DC19" s="17" t="str">
        <f t="shared" si="20"/>
        <v/>
      </c>
      <c r="DD19" s="17" t="str">
        <f t="shared" si="21"/>
        <v/>
      </c>
      <c r="DE19" s="17" t="str">
        <f t="shared" si="22"/>
        <v/>
      </c>
      <c r="DF19" s="17" t="str">
        <f t="shared" si="23"/>
        <v/>
      </c>
      <c r="DG19" s="17" t="str">
        <f t="shared" si="24"/>
        <v/>
      </c>
      <c r="DH19" s="17" t="str">
        <f t="shared" si="25"/>
        <v/>
      </c>
      <c r="DI19" s="17" t="str">
        <f t="shared" si="26"/>
        <v/>
      </c>
      <c r="DJ19" s="17" t="str">
        <f t="shared" si="27"/>
        <v/>
      </c>
      <c r="DK19" s="17" t="str">
        <f t="shared" si="28"/>
        <v/>
      </c>
      <c r="DL19" s="17" t="str">
        <f t="shared" si="29"/>
        <v/>
      </c>
      <c r="DM19" s="17" t="str">
        <f t="shared" si="30"/>
        <v/>
      </c>
      <c r="DN19" s="17" t="str">
        <f t="shared" si="31"/>
        <v/>
      </c>
      <c r="DO19" s="17" t="str">
        <f t="shared" si="32"/>
        <v/>
      </c>
      <c r="DP19" s="17" t="str">
        <f t="shared" si="33"/>
        <v/>
      </c>
      <c r="DQ19" s="17" t="str">
        <f t="shared" si="34"/>
        <v/>
      </c>
      <c r="DR19" s="17" t="str">
        <f t="shared" si="35"/>
        <v/>
      </c>
      <c r="DS19" s="17" t="str">
        <f t="shared" si="36"/>
        <v/>
      </c>
      <c r="DT19" s="17" t="str">
        <f t="shared" si="37"/>
        <v/>
      </c>
      <c r="DU19" s="17" t="str">
        <f t="shared" si="38"/>
        <v/>
      </c>
      <c r="DV19" s="17" t="str">
        <f t="shared" si="39"/>
        <v/>
      </c>
      <c r="DW19" s="17" t="str">
        <f t="shared" si="40"/>
        <v/>
      </c>
      <c r="DX19" s="17" t="str">
        <f t="shared" si="41"/>
        <v/>
      </c>
      <c r="DY19" s="17" t="str">
        <f t="shared" si="42"/>
        <v/>
      </c>
      <c r="DZ19" s="17" t="str">
        <f t="shared" si="43"/>
        <v/>
      </c>
      <c r="EA19" s="17" t="str">
        <f t="shared" si="44"/>
        <v/>
      </c>
      <c r="EB19" s="17" t="str">
        <f t="shared" si="45"/>
        <v>Otherwise Use: Ancillary or Other Use</v>
      </c>
      <c r="EC19" s="17" t="str">
        <f t="shared" si="46"/>
        <v/>
      </c>
      <c r="ED19" s="17" t="str">
        <f t="shared" si="47"/>
        <v/>
      </c>
      <c r="EE19" s="17" t="str">
        <f t="shared" si="48"/>
        <v/>
      </c>
      <c r="EF19" s="17" t="str">
        <f t="shared" si="49"/>
        <v/>
      </c>
      <c r="EG19" s="17" t="str">
        <f t="shared" si="50"/>
        <v/>
      </c>
      <c r="EH19" s="17" t="str">
        <f t="shared" si="51"/>
        <v>Z306 - Waste Treatment</v>
      </c>
      <c r="EI19" s="17" t="str">
        <f t="shared" si="52"/>
        <v/>
      </c>
      <c r="EJ19" s="17" t="str">
        <f t="shared" si="53"/>
        <v/>
      </c>
      <c r="EK19" s="17" t="str">
        <f t="shared" si="54"/>
        <v/>
      </c>
    </row>
    <row r="20" spans="1:141" ht="29" x14ac:dyDescent="0.35">
      <c r="A20" s="17" t="s">
        <v>280</v>
      </c>
      <c r="B20" s="17">
        <v>2020</v>
      </c>
      <c r="C20" s="17" t="s">
        <v>114</v>
      </c>
      <c r="D20" s="17" t="s">
        <v>306</v>
      </c>
      <c r="E20" s="17" t="s">
        <v>307</v>
      </c>
      <c r="F20" s="17" t="s">
        <v>298</v>
      </c>
      <c r="G20" s="17">
        <v>562211</v>
      </c>
      <c r="H20" s="106" t="str">
        <f>VLOOKUP(G20, '2017-2022 NAICS'!C:D, 2, FALSE)</f>
        <v>Hazardous Waste Treatment and Disposal</v>
      </c>
      <c r="I20" s="106" t="str">
        <f>IF(COUNTIF('Processed TRI Data'!A:A, G20) &gt;0, "Yes", "No")</f>
        <v>No</v>
      </c>
      <c r="J20" s="17">
        <v>29.73028</v>
      </c>
      <c r="K20" s="17">
        <v>-95.08981</v>
      </c>
      <c r="L20" s="68">
        <v>110000463365</v>
      </c>
      <c r="M20" s="68">
        <v>1320219365246</v>
      </c>
      <c r="N20" s="17" t="s">
        <v>284</v>
      </c>
      <c r="O20" s="17" t="s">
        <v>285</v>
      </c>
      <c r="P20" s="107">
        <v>3</v>
      </c>
      <c r="Q20" s="105" t="str">
        <f>VLOOKUP(P20, 'TRI Crosswalk codes'!A:B, 2, FALSE)</f>
        <v>1,000 to 9,999</v>
      </c>
      <c r="R20" s="17">
        <v>0.1</v>
      </c>
      <c r="S20" s="17">
        <v>0.1</v>
      </c>
      <c r="T20" s="17" t="str">
        <f t="shared" si="55"/>
        <v>nonzero</v>
      </c>
      <c r="V20" s="17">
        <v>0.1</v>
      </c>
      <c r="W20" s="17" t="str">
        <f t="shared" si="56"/>
        <v>nonzero</v>
      </c>
      <c r="X20" s="17">
        <v>0.2</v>
      </c>
      <c r="Y20" s="17" t="s">
        <v>286</v>
      </c>
      <c r="Z20" s="106" t="str">
        <f t="shared" si="0"/>
        <v>Otherwise Use: Ancillary or Other Use; Z306 - Waste Treatment</v>
      </c>
      <c r="AB20" s="110" t="s">
        <v>34</v>
      </c>
      <c r="AC20" s="34" t="s">
        <v>308</v>
      </c>
      <c r="AH20" s="17" t="s">
        <v>288</v>
      </c>
      <c r="AI20" s="17" t="s">
        <v>288</v>
      </c>
      <c r="AJ20" s="17" t="s">
        <v>288</v>
      </c>
      <c r="AK20" s="17" t="s">
        <v>288</v>
      </c>
      <c r="AL20" s="17" t="s">
        <v>288</v>
      </c>
      <c r="AM20" s="17" t="s">
        <v>288</v>
      </c>
      <c r="AN20" s="17" t="s">
        <v>288</v>
      </c>
      <c r="AO20" s="17" t="s">
        <v>288</v>
      </c>
      <c r="AP20" s="17" t="s">
        <v>288</v>
      </c>
      <c r="AQ20" s="17" t="s">
        <v>288</v>
      </c>
      <c r="AR20" s="17" t="s">
        <v>288</v>
      </c>
      <c r="AS20" s="17" t="s">
        <v>288</v>
      </c>
      <c r="AT20" s="17" t="s">
        <v>288</v>
      </c>
      <c r="AU20" s="17" t="s">
        <v>288</v>
      </c>
      <c r="AV20" s="17" t="s">
        <v>288</v>
      </c>
      <c r="AW20" s="17" t="s">
        <v>288</v>
      </c>
      <c r="AX20" s="17" t="s">
        <v>288</v>
      </c>
      <c r="AY20" s="17" t="s">
        <v>288</v>
      </c>
      <c r="AZ20" s="17" t="s">
        <v>288</v>
      </c>
      <c r="BA20" s="17" t="s">
        <v>288</v>
      </c>
      <c r="BB20" s="17" t="s">
        <v>288</v>
      </c>
      <c r="BC20" s="17" t="s">
        <v>288</v>
      </c>
      <c r="BD20" s="17" t="s">
        <v>288</v>
      </c>
      <c r="BE20" s="17" t="s">
        <v>288</v>
      </c>
      <c r="BF20" s="17" t="s">
        <v>288</v>
      </c>
      <c r="BG20" s="17" t="s">
        <v>288</v>
      </c>
      <c r="BH20" s="17" t="s">
        <v>288</v>
      </c>
      <c r="BI20" s="17" t="s">
        <v>288</v>
      </c>
      <c r="BJ20" s="17" t="s">
        <v>288</v>
      </c>
      <c r="BK20" s="17" t="s">
        <v>288</v>
      </c>
      <c r="BL20" s="17" t="s">
        <v>288</v>
      </c>
      <c r="BM20" s="17" t="s">
        <v>288</v>
      </c>
      <c r="BN20" s="17" t="s">
        <v>288</v>
      </c>
      <c r="BO20" s="17" t="s">
        <v>288</v>
      </c>
      <c r="BP20" s="17" t="s">
        <v>288</v>
      </c>
      <c r="BQ20" s="17" t="s">
        <v>288</v>
      </c>
      <c r="BR20" s="17" t="s">
        <v>288</v>
      </c>
      <c r="BS20" s="17" t="s">
        <v>288</v>
      </c>
      <c r="BT20" s="17" t="s">
        <v>288</v>
      </c>
      <c r="BU20" s="17" t="s">
        <v>288</v>
      </c>
      <c r="BV20" s="17" t="s">
        <v>288</v>
      </c>
      <c r="BW20" s="17" t="s">
        <v>288</v>
      </c>
      <c r="BX20" s="17" t="s">
        <v>288</v>
      </c>
      <c r="BY20" s="17" t="s">
        <v>288</v>
      </c>
      <c r="BZ20" s="17" t="s">
        <v>289</v>
      </c>
      <c r="CA20" s="17" t="s">
        <v>288</v>
      </c>
      <c r="CB20" s="17" t="s">
        <v>288</v>
      </c>
      <c r="CC20" s="17" t="s">
        <v>288</v>
      </c>
      <c r="CD20" s="17" t="s">
        <v>288</v>
      </c>
      <c r="CE20" s="17" t="s">
        <v>288</v>
      </c>
      <c r="CF20" s="17" t="s">
        <v>289</v>
      </c>
      <c r="CG20" s="17" t="s">
        <v>288</v>
      </c>
      <c r="CH20" s="17" t="s">
        <v>288</v>
      </c>
      <c r="CI20" s="17" t="s">
        <v>288</v>
      </c>
      <c r="CJ20" s="17" t="str">
        <f t="shared" si="1"/>
        <v/>
      </c>
      <c r="CK20" s="17" t="str">
        <f t="shared" si="2"/>
        <v/>
      </c>
      <c r="CL20" s="17" t="str">
        <f t="shared" si="3"/>
        <v/>
      </c>
      <c r="CM20" s="17" t="str">
        <f t="shared" si="4"/>
        <v/>
      </c>
      <c r="CN20" s="17" t="str">
        <f t="shared" si="5"/>
        <v/>
      </c>
      <c r="CO20" s="17" t="str">
        <f t="shared" si="6"/>
        <v/>
      </c>
      <c r="CP20" s="17" t="str">
        <f t="shared" si="7"/>
        <v/>
      </c>
      <c r="CQ20" s="17" t="str">
        <f t="shared" si="8"/>
        <v/>
      </c>
      <c r="CR20" s="17" t="str">
        <f t="shared" si="9"/>
        <v/>
      </c>
      <c r="CS20" s="17" t="str">
        <f t="shared" si="10"/>
        <v/>
      </c>
      <c r="CT20" s="17" t="str">
        <f t="shared" si="11"/>
        <v/>
      </c>
      <c r="CU20" s="17" t="str">
        <f t="shared" si="12"/>
        <v/>
      </c>
      <c r="CV20" s="17" t="str">
        <f t="shared" si="13"/>
        <v/>
      </c>
      <c r="CW20" s="17" t="str">
        <f t="shared" si="14"/>
        <v/>
      </c>
      <c r="CX20" s="17" t="str">
        <f t="shared" si="15"/>
        <v/>
      </c>
      <c r="CY20" s="17" t="str">
        <f t="shared" si="16"/>
        <v/>
      </c>
      <c r="CZ20" s="17" t="str">
        <f t="shared" si="17"/>
        <v/>
      </c>
      <c r="DA20" s="17" t="str">
        <f t="shared" si="18"/>
        <v/>
      </c>
      <c r="DB20" s="17" t="str">
        <f t="shared" si="19"/>
        <v/>
      </c>
      <c r="DC20" s="17" t="str">
        <f t="shared" si="20"/>
        <v/>
      </c>
      <c r="DD20" s="17" t="str">
        <f t="shared" si="21"/>
        <v/>
      </c>
      <c r="DE20" s="17" t="str">
        <f t="shared" si="22"/>
        <v/>
      </c>
      <c r="DF20" s="17" t="str">
        <f t="shared" si="23"/>
        <v/>
      </c>
      <c r="DG20" s="17" t="str">
        <f t="shared" si="24"/>
        <v/>
      </c>
      <c r="DH20" s="17" t="str">
        <f t="shared" si="25"/>
        <v/>
      </c>
      <c r="DI20" s="17" t="str">
        <f t="shared" si="26"/>
        <v/>
      </c>
      <c r="DJ20" s="17" t="str">
        <f t="shared" si="27"/>
        <v/>
      </c>
      <c r="DK20" s="17" t="str">
        <f t="shared" si="28"/>
        <v/>
      </c>
      <c r="DL20" s="17" t="str">
        <f t="shared" si="29"/>
        <v/>
      </c>
      <c r="DM20" s="17" t="str">
        <f t="shared" si="30"/>
        <v/>
      </c>
      <c r="DN20" s="17" t="str">
        <f t="shared" si="31"/>
        <v/>
      </c>
      <c r="DO20" s="17" t="str">
        <f t="shared" si="32"/>
        <v/>
      </c>
      <c r="DP20" s="17" t="str">
        <f t="shared" si="33"/>
        <v/>
      </c>
      <c r="DQ20" s="17" t="str">
        <f t="shared" si="34"/>
        <v/>
      </c>
      <c r="DR20" s="17" t="str">
        <f t="shared" si="35"/>
        <v/>
      </c>
      <c r="DS20" s="17" t="str">
        <f t="shared" si="36"/>
        <v/>
      </c>
      <c r="DT20" s="17" t="str">
        <f t="shared" si="37"/>
        <v/>
      </c>
      <c r="DU20" s="17" t="str">
        <f t="shared" si="38"/>
        <v/>
      </c>
      <c r="DV20" s="17" t="str">
        <f t="shared" si="39"/>
        <v/>
      </c>
      <c r="DW20" s="17" t="str">
        <f t="shared" si="40"/>
        <v/>
      </c>
      <c r="DX20" s="17" t="str">
        <f t="shared" si="41"/>
        <v/>
      </c>
      <c r="DY20" s="17" t="str">
        <f t="shared" si="42"/>
        <v/>
      </c>
      <c r="DZ20" s="17" t="str">
        <f t="shared" si="43"/>
        <v/>
      </c>
      <c r="EA20" s="17" t="str">
        <f t="shared" si="44"/>
        <v/>
      </c>
      <c r="EB20" s="17" t="str">
        <f t="shared" si="45"/>
        <v>Otherwise Use: Ancillary or Other Use</v>
      </c>
      <c r="EC20" s="17" t="str">
        <f t="shared" si="46"/>
        <v/>
      </c>
      <c r="ED20" s="17" t="str">
        <f t="shared" si="47"/>
        <v/>
      </c>
      <c r="EE20" s="17" t="str">
        <f t="shared" si="48"/>
        <v/>
      </c>
      <c r="EF20" s="17" t="str">
        <f t="shared" si="49"/>
        <v/>
      </c>
      <c r="EG20" s="17" t="str">
        <f t="shared" si="50"/>
        <v/>
      </c>
      <c r="EH20" s="17" t="str">
        <f t="shared" si="51"/>
        <v>Z306 - Waste Treatment</v>
      </c>
      <c r="EI20" s="17" t="str">
        <f t="shared" si="52"/>
        <v/>
      </c>
      <c r="EJ20" s="17" t="str">
        <f t="shared" si="53"/>
        <v/>
      </c>
      <c r="EK20" s="17" t="str">
        <f t="shared" si="54"/>
        <v/>
      </c>
    </row>
    <row r="21" spans="1:141" ht="29" x14ac:dyDescent="0.35">
      <c r="A21" s="17" t="s">
        <v>280</v>
      </c>
      <c r="B21" s="17">
        <v>2019</v>
      </c>
      <c r="C21" s="17" t="s">
        <v>115</v>
      </c>
      <c r="D21" s="17" t="s">
        <v>309</v>
      </c>
      <c r="E21" s="17" t="s">
        <v>310</v>
      </c>
      <c r="F21" s="17" t="s">
        <v>311</v>
      </c>
      <c r="G21" s="17">
        <v>562211</v>
      </c>
      <c r="H21" s="106" t="str">
        <f>VLOOKUP(G21, '2017-2022 NAICS'!C:D, 2, FALSE)</f>
        <v>Hazardous Waste Treatment and Disposal</v>
      </c>
      <c r="I21" s="106" t="str">
        <f>IF(COUNTIF('Processed TRI Data'!A:A, G21) &gt;0, "Yes", "No")</f>
        <v>No</v>
      </c>
      <c r="J21" s="17">
        <v>33.2044</v>
      </c>
      <c r="K21" s="17">
        <v>-92.630799999999994</v>
      </c>
      <c r="L21" s="68">
        <v>110000521221</v>
      </c>
      <c r="M21" s="68">
        <v>1319218425318</v>
      </c>
      <c r="N21" s="17" t="s">
        <v>284</v>
      </c>
      <c r="O21" s="17" t="s">
        <v>285</v>
      </c>
      <c r="P21" s="107">
        <v>3</v>
      </c>
      <c r="Q21" s="105" t="str">
        <f>VLOOKUP(P21, 'TRI Crosswalk codes'!A:B, 2, FALSE)</f>
        <v>1,000 to 9,999</v>
      </c>
      <c r="R21" s="17">
        <v>0.01</v>
      </c>
      <c r="S21" s="17">
        <v>0.01</v>
      </c>
      <c r="T21" s="17" t="str">
        <f t="shared" si="55"/>
        <v>nonzero</v>
      </c>
      <c r="V21" s="17">
        <v>0.02</v>
      </c>
      <c r="W21" s="17" t="str">
        <f t="shared" si="56"/>
        <v>nonzero</v>
      </c>
      <c r="X21" s="17">
        <v>0.03</v>
      </c>
      <c r="Y21" s="17" t="s">
        <v>286</v>
      </c>
      <c r="Z21" s="106" t="str">
        <f t="shared" si="0"/>
        <v>Otherwise Use: Ancillary or Other Use; Z306 - Waste Treatment</v>
      </c>
      <c r="AB21" s="110" t="s">
        <v>34</v>
      </c>
      <c r="AC21" s="34" t="s">
        <v>308</v>
      </c>
      <c r="AH21" s="17" t="s">
        <v>288</v>
      </c>
      <c r="AI21" s="17" t="s">
        <v>288</v>
      </c>
      <c r="AJ21" s="17" t="s">
        <v>288</v>
      </c>
      <c r="AK21" s="17" t="s">
        <v>288</v>
      </c>
      <c r="AL21" s="17" t="s">
        <v>288</v>
      </c>
      <c r="AM21" s="17" t="s">
        <v>288</v>
      </c>
      <c r="AN21" s="17" t="s">
        <v>288</v>
      </c>
      <c r="AO21" s="17" t="s">
        <v>288</v>
      </c>
      <c r="AP21" s="17" t="s">
        <v>288</v>
      </c>
      <c r="AQ21" s="17" t="s">
        <v>288</v>
      </c>
      <c r="AR21" s="17" t="s">
        <v>288</v>
      </c>
      <c r="AS21" s="17" t="s">
        <v>288</v>
      </c>
      <c r="AT21" s="17" t="s">
        <v>288</v>
      </c>
      <c r="AU21" s="17" t="s">
        <v>288</v>
      </c>
      <c r="AV21" s="17" t="s">
        <v>288</v>
      </c>
      <c r="AW21" s="17" t="s">
        <v>288</v>
      </c>
      <c r="AX21" s="17" t="s">
        <v>288</v>
      </c>
      <c r="AY21" s="17" t="s">
        <v>288</v>
      </c>
      <c r="AZ21" s="17" t="s">
        <v>288</v>
      </c>
      <c r="BA21" s="17" t="s">
        <v>288</v>
      </c>
      <c r="BB21" s="17" t="s">
        <v>288</v>
      </c>
      <c r="BC21" s="17" t="s">
        <v>288</v>
      </c>
      <c r="BD21" s="17" t="s">
        <v>288</v>
      </c>
      <c r="BE21" s="17" t="s">
        <v>288</v>
      </c>
      <c r="BF21" s="17" t="s">
        <v>288</v>
      </c>
      <c r="BG21" s="17" t="s">
        <v>288</v>
      </c>
      <c r="BH21" s="17" t="s">
        <v>288</v>
      </c>
      <c r="BI21" s="17" t="s">
        <v>288</v>
      </c>
      <c r="BJ21" s="17" t="s">
        <v>288</v>
      </c>
      <c r="BK21" s="17" t="s">
        <v>288</v>
      </c>
      <c r="BL21" s="17" t="s">
        <v>288</v>
      </c>
      <c r="BM21" s="17" t="s">
        <v>288</v>
      </c>
      <c r="BN21" s="17" t="s">
        <v>288</v>
      </c>
      <c r="BO21" s="17" t="s">
        <v>288</v>
      </c>
      <c r="BP21" s="17" t="s">
        <v>288</v>
      </c>
      <c r="BQ21" s="17" t="s">
        <v>288</v>
      </c>
      <c r="BR21" s="17" t="s">
        <v>288</v>
      </c>
      <c r="BS21" s="17" t="s">
        <v>288</v>
      </c>
      <c r="BT21" s="17" t="s">
        <v>288</v>
      </c>
      <c r="BU21" s="17" t="s">
        <v>288</v>
      </c>
      <c r="BV21" s="17" t="s">
        <v>288</v>
      </c>
      <c r="BW21" s="17" t="s">
        <v>288</v>
      </c>
      <c r="BX21" s="17" t="s">
        <v>288</v>
      </c>
      <c r="BY21" s="17" t="s">
        <v>288</v>
      </c>
      <c r="BZ21" s="17" t="s">
        <v>289</v>
      </c>
      <c r="CA21" s="17" t="s">
        <v>288</v>
      </c>
      <c r="CB21" s="17" t="s">
        <v>288</v>
      </c>
      <c r="CC21" s="17" t="s">
        <v>288</v>
      </c>
      <c r="CD21" s="17" t="s">
        <v>288</v>
      </c>
      <c r="CE21" s="17" t="s">
        <v>288</v>
      </c>
      <c r="CF21" s="17" t="s">
        <v>289</v>
      </c>
      <c r="CG21" s="17" t="s">
        <v>288</v>
      </c>
      <c r="CH21" s="17" t="s">
        <v>288</v>
      </c>
      <c r="CI21" s="17" t="s">
        <v>288</v>
      </c>
      <c r="CJ21" s="17" t="str">
        <f t="shared" si="1"/>
        <v/>
      </c>
      <c r="CK21" s="17" t="str">
        <f t="shared" si="2"/>
        <v/>
      </c>
      <c r="CL21" s="17" t="str">
        <f t="shared" si="3"/>
        <v/>
      </c>
      <c r="CM21" s="17" t="str">
        <f t="shared" si="4"/>
        <v/>
      </c>
      <c r="CN21" s="17" t="str">
        <f t="shared" si="5"/>
        <v/>
      </c>
      <c r="CO21" s="17" t="str">
        <f t="shared" si="6"/>
        <v/>
      </c>
      <c r="CP21" s="17" t="str">
        <f t="shared" si="7"/>
        <v/>
      </c>
      <c r="CQ21" s="17" t="str">
        <f t="shared" si="8"/>
        <v/>
      </c>
      <c r="CR21" s="17" t="str">
        <f t="shared" si="9"/>
        <v/>
      </c>
      <c r="CS21" s="17" t="str">
        <f t="shared" si="10"/>
        <v/>
      </c>
      <c r="CT21" s="17" t="str">
        <f t="shared" si="11"/>
        <v/>
      </c>
      <c r="CU21" s="17" t="str">
        <f t="shared" si="12"/>
        <v/>
      </c>
      <c r="CV21" s="17" t="str">
        <f t="shared" si="13"/>
        <v/>
      </c>
      <c r="CW21" s="17" t="str">
        <f t="shared" si="14"/>
        <v/>
      </c>
      <c r="CX21" s="17" t="str">
        <f t="shared" si="15"/>
        <v/>
      </c>
      <c r="CY21" s="17" t="str">
        <f t="shared" si="16"/>
        <v/>
      </c>
      <c r="CZ21" s="17" t="str">
        <f t="shared" si="17"/>
        <v/>
      </c>
      <c r="DA21" s="17" t="str">
        <f t="shared" si="18"/>
        <v/>
      </c>
      <c r="DB21" s="17" t="str">
        <f t="shared" si="19"/>
        <v/>
      </c>
      <c r="DC21" s="17" t="str">
        <f t="shared" si="20"/>
        <v/>
      </c>
      <c r="DD21" s="17" t="str">
        <f t="shared" si="21"/>
        <v/>
      </c>
      <c r="DE21" s="17" t="str">
        <f t="shared" si="22"/>
        <v/>
      </c>
      <c r="DF21" s="17" t="str">
        <f t="shared" si="23"/>
        <v/>
      </c>
      <c r="DG21" s="17" t="str">
        <f t="shared" si="24"/>
        <v/>
      </c>
      <c r="DH21" s="17" t="str">
        <f t="shared" si="25"/>
        <v/>
      </c>
      <c r="DI21" s="17" t="str">
        <f t="shared" si="26"/>
        <v/>
      </c>
      <c r="DJ21" s="17" t="str">
        <f t="shared" si="27"/>
        <v/>
      </c>
      <c r="DK21" s="17" t="str">
        <f t="shared" si="28"/>
        <v/>
      </c>
      <c r="DL21" s="17" t="str">
        <f t="shared" si="29"/>
        <v/>
      </c>
      <c r="DM21" s="17" t="str">
        <f t="shared" si="30"/>
        <v/>
      </c>
      <c r="DN21" s="17" t="str">
        <f t="shared" si="31"/>
        <v/>
      </c>
      <c r="DO21" s="17" t="str">
        <f t="shared" si="32"/>
        <v/>
      </c>
      <c r="DP21" s="17" t="str">
        <f t="shared" si="33"/>
        <v/>
      </c>
      <c r="DQ21" s="17" t="str">
        <f t="shared" si="34"/>
        <v/>
      </c>
      <c r="DR21" s="17" t="str">
        <f t="shared" si="35"/>
        <v/>
      </c>
      <c r="DS21" s="17" t="str">
        <f t="shared" si="36"/>
        <v/>
      </c>
      <c r="DT21" s="17" t="str">
        <f t="shared" si="37"/>
        <v/>
      </c>
      <c r="DU21" s="17" t="str">
        <f t="shared" si="38"/>
        <v/>
      </c>
      <c r="DV21" s="17" t="str">
        <f t="shared" si="39"/>
        <v/>
      </c>
      <c r="DW21" s="17" t="str">
        <f t="shared" si="40"/>
        <v/>
      </c>
      <c r="DX21" s="17" t="str">
        <f t="shared" si="41"/>
        <v/>
      </c>
      <c r="DY21" s="17" t="str">
        <f t="shared" si="42"/>
        <v/>
      </c>
      <c r="DZ21" s="17" t="str">
        <f t="shared" si="43"/>
        <v/>
      </c>
      <c r="EA21" s="17" t="str">
        <f t="shared" si="44"/>
        <v/>
      </c>
      <c r="EB21" s="17" t="str">
        <f t="shared" si="45"/>
        <v>Otherwise Use: Ancillary or Other Use</v>
      </c>
      <c r="EC21" s="17" t="str">
        <f t="shared" si="46"/>
        <v/>
      </c>
      <c r="ED21" s="17" t="str">
        <f t="shared" si="47"/>
        <v/>
      </c>
      <c r="EE21" s="17" t="str">
        <f t="shared" si="48"/>
        <v/>
      </c>
      <c r="EF21" s="17" t="str">
        <f t="shared" si="49"/>
        <v/>
      </c>
      <c r="EG21" s="17" t="str">
        <f t="shared" si="50"/>
        <v/>
      </c>
      <c r="EH21" s="17" t="str">
        <f t="shared" si="51"/>
        <v>Z306 - Waste Treatment</v>
      </c>
      <c r="EI21" s="17" t="str">
        <f t="shared" si="52"/>
        <v/>
      </c>
      <c r="EJ21" s="17" t="str">
        <f t="shared" si="53"/>
        <v/>
      </c>
      <c r="EK21" s="17" t="str">
        <f t="shared" si="54"/>
        <v/>
      </c>
    </row>
    <row r="22" spans="1:141" ht="29" x14ac:dyDescent="0.35">
      <c r="A22" s="17" t="s">
        <v>280</v>
      </c>
      <c r="B22" s="17">
        <v>2020</v>
      </c>
      <c r="C22" s="17" t="s">
        <v>115</v>
      </c>
      <c r="D22" s="17" t="s">
        <v>309</v>
      </c>
      <c r="E22" s="17" t="s">
        <v>310</v>
      </c>
      <c r="F22" s="17" t="s">
        <v>311</v>
      </c>
      <c r="G22" s="17">
        <v>562211</v>
      </c>
      <c r="H22" s="106" t="str">
        <f>VLOOKUP(G22, '2017-2022 NAICS'!C:D, 2, FALSE)</f>
        <v>Hazardous Waste Treatment and Disposal</v>
      </c>
      <c r="I22" s="106" t="str">
        <f>IF(COUNTIF('Processed TRI Data'!A:A, G22) &gt;0, "Yes", "No")</f>
        <v>No</v>
      </c>
      <c r="J22" s="17">
        <v>33.2044</v>
      </c>
      <c r="K22" s="17">
        <v>-92.630799999999994</v>
      </c>
      <c r="L22" s="68">
        <v>110000521221</v>
      </c>
      <c r="M22" s="68">
        <v>1320219350586</v>
      </c>
      <c r="N22" s="17" t="s">
        <v>284</v>
      </c>
      <c r="O22" s="17" t="s">
        <v>285</v>
      </c>
      <c r="P22" s="107">
        <v>3</v>
      </c>
      <c r="Q22" s="105" t="str">
        <f>VLOOKUP(P22, 'TRI Crosswalk codes'!A:B, 2, FALSE)</f>
        <v>1,000 to 9,999</v>
      </c>
      <c r="R22" s="17">
        <v>0.1</v>
      </c>
      <c r="S22" s="17">
        <v>0.1</v>
      </c>
      <c r="T22" s="17" t="str">
        <f t="shared" si="55"/>
        <v>nonzero</v>
      </c>
      <c r="V22" s="17">
        <v>0.1</v>
      </c>
      <c r="W22" s="17" t="str">
        <f t="shared" si="56"/>
        <v>nonzero</v>
      </c>
      <c r="X22" s="17">
        <v>0.2</v>
      </c>
      <c r="Y22" s="17" t="s">
        <v>286</v>
      </c>
      <c r="Z22" s="106" t="str">
        <f t="shared" si="0"/>
        <v>Otherwise Use: Ancillary or Other Use; Z306 - Waste Treatment</v>
      </c>
      <c r="AB22" s="110" t="s">
        <v>34</v>
      </c>
      <c r="AC22" s="34" t="s">
        <v>308</v>
      </c>
      <c r="AH22" s="17" t="s">
        <v>288</v>
      </c>
      <c r="AI22" s="17" t="s">
        <v>288</v>
      </c>
      <c r="AJ22" s="17" t="s">
        <v>288</v>
      </c>
      <c r="AK22" s="17" t="s">
        <v>288</v>
      </c>
      <c r="AL22" s="17" t="s">
        <v>288</v>
      </c>
      <c r="AM22" s="17" t="s">
        <v>288</v>
      </c>
      <c r="AN22" s="17" t="s">
        <v>288</v>
      </c>
      <c r="AO22" s="17" t="s">
        <v>288</v>
      </c>
      <c r="AP22" s="17" t="s">
        <v>288</v>
      </c>
      <c r="AQ22" s="17" t="s">
        <v>288</v>
      </c>
      <c r="AR22" s="17" t="s">
        <v>288</v>
      </c>
      <c r="AS22" s="17" t="s">
        <v>288</v>
      </c>
      <c r="AT22" s="17" t="s">
        <v>288</v>
      </c>
      <c r="AU22" s="17" t="s">
        <v>288</v>
      </c>
      <c r="AV22" s="17" t="s">
        <v>288</v>
      </c>
      <c r="AW22" s="17" t="s">
        <v>288</v>
      </c>
      <c r="AX22" s="17" t="s">
        <v>288</v>
      </c>
      <c r="AY22" s="17" t="s">
        <v>288</v>
      </c>
      <c r="AZ22" s="17" t="s">
        <v>288</v>
      </c>
      <c r="BA22" s="17" t="s">
        <v>288</v>
      </c>
      <c r="BB22" s="17" t="s">
        <v>288</v>
      </c>
      <c r="BC22" s="17" t="s">
        <v>288</v>
      </c>
      <c r="BD22" s="17" t="s">
        <v>288</v>
      </c>
      <c r="BE22" s="17" t="s">
        <v>288</v>
      </c>
      <c r="BF22" s="17" t="s">
        <v>288</v>
      </c>
      <c r="BG22" s="17" t="s">
        <v>288</v>
      </c>
      <c r="BH22" s="17" t="s">
        <v>288</v>
      </c>
      <c r="BI22" s="17" t="s">
        <v>288</v>
      </c>
      <c r="BJ22" s="17" t="s">
        <v>288</v>
      </c>
      <c r="BK22" s="17" t="s">
        <v>288</v>
      </c>
      <c r="BL22" s="17" t="s">
        <v>288</v>
      </c>
      <c r="BM22" s="17" t="s">
        <v>288</v>
      </c>
      <c r="BN22" s="17" t="s">
        <v>288</v>
      </c>
      <c r="BO22" s="17" t="s">
        <v>288</v>
      </c>
      <c r="BP22" s="17" t="s">
        <v>288</v>
      </c>
      <c r="BQ22" s="17" t="s">
        <v>288</v>
      </c>
      <c r="BR22" s="17" t="s">
        <v>288</v>
      </c>
      <c r="BS22" s="17" t="s">
        <v>288</v>
      </c>
      <c r="BT22" s="17" t="s">
        <v>288</v>
      </c>
      <c r="BU22" s="17" t="s">
        <v>288</v>
      </c>
      <c r="BV22" s="17" t="s">
        <v>288</v>
      </c>
      <c r="BW22" s="17" t="s">
        <v>288</v>
      </c>
      <c r="BX22" s="17" t="s">
        <v>288</v>
      </c>
      <c r="BY22" s="17" t="s">
        <v>288</v>
      </c>
      <c r="BZ22" s="17" t="s">
        <v>289</v>
      </c>
      <c r="CA22" s="17" t="s">
        <v>288</v>
      </c>
      <c r="CB22" s="17" t="s">
        <v>288</v>
      </c>
      <c r="CC22" s="17" t="s">
        <v>288</v>
      </c>
      <c r="CD22" s="17" t="s">
        <v>288</v>
      </c>
      <c r="CE22" s="17" t="s">
        <v>288</v>
      </c>
      <c r="CF22" s="17" t="s">
        <v>289</v>
      </c>
      <c r="CG22" s="17" t="s">
        <v>288</v>
      </c>
      <c r="CH22" s="17" t="s">
        <v>288</v>
      </c>
      <c r="CI22" s="17" t="s">
        <v>288</v>
      </c>
      <c r="CJ22" s="17" t="str">
        <f t="shared" si="1"/>
        <v/>
      </c>
      <c r="CK22" s="17" t="str">
        <f t="shared" si="2"/>
        <v/>
      </c>
      <c r="CL22" s="17" t="str">
        <f t="shared" si="3"/>
        <v/>
      </c>
      <c r="CM22" s="17" t="str">
        <f t="shared" si="4"/>
        <v/>
      </c>
      <c r="CN22" s="17" t="str">
        <f t="shared" si="5"/>
        <v/>
      </c>
      <c r="CO22" s="17" t="str">
        <f t="shared" si="6"/>
        <v/>
      </c>
      <c r="CP22" s="17" t="str">
        <f t="shared" si="7"/>
        <v/>
      </c>
      <c r="CQ22" s="17" t="str">
        <f t="shared" si="8"/>
        <v/>
      </c>
      <c r="CR22" s="17" t="str">
        <f t="shared" si="9"/>
        <v/>
      </c>
      <c r="CS22" s="17" t="str">
        <f t="shared" si="10"/>
        <v/>
      </c>
      <c r="CT22" s="17" t="str">
        <f t="shared" si="11"/>
        <v/>
      </c>
      <c r="CU22" s="17" t="str">
        <f t="shared" si="12"/>
        <v/>
      </c>
      <c r="CV22" s="17" t="str">
        <f t="shared" si="13"/>
        <v/>
      </c>
      <c r="CW22" s="17" t="str">
        <f t="shared" si="14"/>
        <v/>
      </c>
      <c r="CX22" s="17" t="str">
        <f t="shared" si="15"/>
        <v/>
      </c>
      <c r="CY22" s="17" t="str">
        <f t="shared" si="16"/>
        <v/>
      </c>
      <c r="CZ22" s="17" t="str">
        <f t="shared" si="17"/>
        <v/>
      </c>
      <c r="DA22" s="17" t="str">
        <f t="shared" si="18"/>
        <v/>
      </c>
      <c r="DB22" s="17" t="str">
        <f t="shared" si="19"/>
        <v/>
      </c>
      <c r="DC22" s="17" t="str">
        <f t="shared" si="20"/>
        <v/>
      </c>
      <c r="DD22" s="17" t="str">
        <f t="shared" si="21"/>
        <v/>
      </c>
      <c r="DE22" s="17" t="str">
        <f t="shared" si="22"/>
        <v/>
      </c>
      <c r="DF22" s="17" t="str">
        <f t="shared" si="23"/>
        <v/>
      </c>
      <c r="DG22" s="17" t="str">
        <f t="shared" si="24"/>
        <v/>
      </c>
      <c r="DH22" s="17" t="str">
        <f t="shared" si="25"/>
        <v/>
      </c>
      <c r="DI22" s="17" t="str">
        <f t="shared" si="26"/>
        <v/>
      </c>
      <c r="DJ22" s="17" t="str">
        <f t="shared" si="27"/>
        <v/>
      </c>
      <c r="DK22" s="17" t="str">
        <f t="shared" si="28"/>
        <v/>
      </c>
      <c r="DL22" s="17" t="str">
        <f t="shared" si="29"/>
        <v/>
      </c>
      <c r="DM22" s="17" t="str">
        <f t="shared" si="30"/>
        <v/>
      </c>
      <c r="DN22" s="17" t="str">
        <f t="shared" si="31"/>
        <v/>
      </c>
      <c r="DO22" s="17" t="str">
        <f t="shared" si="32"/>
        <v/>
      </c>
      <c r="DP22" s="17" t="str">
        <f t="shared" si="33"/>
        <v/>
      </c>
      <c r="DQ22" s="17" t="str">
        <f t="shared" si="34"/>
        <v/>
      </c>
      <c r="DR22" s="17" t="str">
        <f t="shared" si="35"/>
        <v/>
      </c>
      <c r="DS22" s="17" t="str">
        <f t="shared" si="36"/>
        <v/>
      </c>
      <c r="DT22" s="17" t="str">
        <f t="shared" si="37"/>
        <v/>
      </c>
      <c r="DU22" s="17" t="str">
        <f t="shared" si="38"/>
        <v/>
      </c>
      <c r="DV22" s="17" t="str">
        <f t="shared" si="39"/>
        <v/>
      </c>
      <c r="DW22" s="17" t="str">
        <f t="shared" si="40"/>
        <v/>
      </c>
      <c r="DX22" s="17" t="str">
        <f t="shared" si="41"/>
        <v/>
      </c>
      <c r="DY22" s="17" t="str">
        <f t="shared" si="42"/>
        <v/>
      </c>
      <c r="DZ22" s="17" t="str">
        <f t="shared" si="43"/>
        <v/>
      </c>
      <c r="EA22" s="17" t="str">
        <f t="shared" si="44"/>
        <v/>
      </c>
      <c r="EB22" s="17" t="str">
        <f t="shared" si="45"/>
        <v>Otherwise Use: Ancillary or Other Use</v>
      </c>
      <c r="EC22" s="17" t="str">
        <f t="shared" si="46"/>
        <v/>
      </c>
      <c r="ED22" s="17" t="str">
        <f t="shared" si="47"/>
        <v/>
      </c>
      <c r="EE22" s="17" t="str">
        <f t="shared" si="48"/>
        <v/>
      </c>
      <c r="EF22" s="17" t="str">
        <f t="shared" si="49"/>
        <v/>
      </c>
      <c r="EG22" s="17" t="str">
        <f t="shared" si="50"/>
        <v/>
      </c>
      <c r="EH22" s="17" t="str">
        <f t="shared" si="51"/>
        <v>Z306 - Waste Treatment</v>
      </c>
      <c r="EI22" s="17" t="str">
        <f t="shared" si="52"/>
        <v/>
      </c>
      <c r="EJ22" s="17" t="str">
        <f t="shared" si="53"/>
        <v/>
      </c>
      <c r="EK22" s="17" t="str">
        <f t="shared" si="54"/>
        <v/>
      </c>
    </row>
    <row r="23" spans="1:141" ht="43.5" x14ac:dyDescent="0.35">
      <c r="A23" s="17" t="s">
        <v>280</v>
      </c>
      <c r="B23" s="17">
        <v>2021</v>
      </c>
      <c r="C23" s="17" t="s">
        <v>115</v>
      </c>
      <c r="D23" s="17" t="s">
        <v>309</v>
      </c>
      <c r="E23" s="17" t="s">
        <v>310</v>
      </c>
      <c r="F23" s="17" t="s">
        <v>311</v>
      </c>
      <c r="G23" s="17">
        <v>562211</v>
      </c>
      <c r="H23" s="106" t="str">
        <f>VLOOKUP(G23, '2017-2022 NAICS'!C:D, 2, FALSE)</f>
        <v>Hazardous Waste Treatment and Disposal</v>
      </c>
      <c r="I23" s="106" t="str">
        <f>IF(COUNTIF('Processed TRI Data'!A:A, G23) &gt;0, "Yes", "No")</f>
        <v>No</v>
      </c>
      <c r="J23" s="17">
        <v>33.2044</v>
      </c>
      <c r="K23" s="17">
        <v>-92.630799999999994</v>
      </c>
      <c r="L23" s="68">
        <v>110000521221</v>
      </c>
      <c r="M23" s="68">
        <v>1321220574077</v>
      </c>
      <c r="N23" s="17" t="s">
        <v>284</v>
      </c>
      <c r="O23" s="17" t="s">
        <v>285</v>
      </c>
      <c r="P23" s="107">
        <v>3</v>
      </c>
      <c r="Q23" s="105" t="str">
        <f>VLOOKUP(P23, 'TRI Crosswalk codes'!A:B, 2, FALSE)</f>
        <v>1,000 to 9,999</v>
      </c>
      <c r="R23" s="17">
        <v>0.1</v>
      </c>
      <c r="S23" s="17">
        <v>0.1</v>
      </c>
      <c r="T23" s="17" t="str">
        <f t="shared" si="55"/>
        <v>nonzero</v>
      </c>
      <c r="V23" s="17">
        <v>0.1</v>
      </c>
      <c r="W23" s="17" t="str">
        <f t="shared" si="56"/>
        <v>nonzero</v>
      </c>
      <c r="X23" s="17">
        <v>0.2</v>
      </c>
      <c r="Y23" s="17" t="s">
        <v>286</v>
      </c>
      <c r="Z23" s="106" t="str">
        <f t="shared" si="0"/>
        <v>Processing: Repackaging; Otherwise Use: Ancillary or Other Use; Z306 - Waste Treatment</v>
      </c>
      <c r="AB23" s="110" t="s">
        <v>34</v>
      </c>
      <c r="AC23" s="34" t="s">
        <v>312</v>
      </c>
      <c r="AH23" s="17" t="s">
        <v>288</v>
      </c>
      <c r="AI23" s="17" t="s">
        <v>288</v>
      </c>
      <c r="AJ23" s="17" t="s">
        <v>288</v>
      </c>
      <c r="AK23" s="17" t="s">
        <v>288</v>
      </c>
      <c r="AL23" s="17" t="s">
        <v>288</v>
      </c>
      <c r="AM23" s="17" t="s">
        <v>288</v>
      </c>
      <c r="AN23" s="17" t="s">
        <v>288</v>
      </c>
      <c r="AO23" s="17" t="s">
        <v>288</v>
      </c>
      <c r="AP23" s="17" t="s">
        <v>288</v>
      </c>
      <c r="AQ23" s="17" t="s">
        <v>288</v>
      </c>
      <c r="AR23" s="17" t="s">
        <v>288</v>
      </c>
      <c r="AS23" s="17" t="s">
        <v>288</v>
      </c>
      <c r="AT23" s="17" t="s">
        <v>288</v>
      </c>
      <c r="AU23" s="17" t="s">
        <v>288</v>
      </c>
      <c r="AV23" s="17" t="s">
        <v>288</v>
      </c>
      <c r="AW23" s="17" t="s">
        <v>288</v>
      </c>
      <c r="AX23" s="17" t="s">
        <v>288</v>
      </c>
      <c r="AY23" s="17" t="s">
        <v>288</v>
      </c>
      <c r="AZ23" s="17" t="s">
        <v>288</v>
      </c>
      <c r="BA23" s="17" t="s">
        <v>288</v>
      </c>
      <c r="BB23" s="17" t="s">
        <v>288</v>
      </c>
      <c r="BC23" s="17" t="s">
        <v>288</v>
      </c>
      <c r="BD23" s="17" t="s">
        <v>288</v>
      </c>
      <c r="BE23" s="17" t="s">
        <v>288</v>
      </c>
      <c r="BF23" s="17" t="s">
        <v>288</v>
      </c>
      <c r="BG23" s="17" t="s">
        <v>288</v>
      </c>
      <c r="BH23" s="17" t="s">
        <v>289</v>
      </c>
      <c r="BI23" s="17" t="s">
        <v>288</v>
      </c>
      <c r="BJ23" s="17" t="s">
        <v>288</v>
      </c>
      <c r="BK23" s="17" t="s">
        <v>288</v>
      </c>
      <c r="BL23" s="17" t="s">
        <v>288</v>
      </c>
      <c r="BM23" s="17" t="s">
        <v>288</v>
      </c>
      <c r="BN23" s="17" t="s">
        <v>288</v>
      </c>
      <c r="BO23" s="17" t="s">
        <v>288</v>
      </c>
      <c r="BP23" s="17" t="s">
        <v>288</v>
      </c>
      <c r="BQ23" s="17" t="s">
        <v>288</v>
      </c>
      <c r="BR23" s="17" t="s">
        <v>288</v>
      </c>
      <c r="BS23" s="17" t="s">
        <v>288</v>
      </c>
      <c r="BT23" s="17" t="s">
        <v>288</v>
      </c>
      <c r="BU23" s="17" t="s">
        <v>288</v>
      </c>
      <c r="BV23" s="17" t="s">
        <v>288</v>
      </c>
      <c r="BW23" s="17" t="s">
        <v>288</v>
      </c>
      <c r="BX23" s="17" t="s">
        <v>288</v>
      </c>
      <c r="BY23" s="17" t="s">
        <v>288</v>
      </c>
      <c r="BZ23" s="17" t="s">
        <v>289</v>
      </c>
      <c r="CA23" s="17" t="s">
        <v>288</v>
      </c>
      <c r="CB23" s="17" t="s">
        <v>288</v>
      </c>
      <c r="CC23" s="17" t="s">
        <v>288</v>
      </c>
      <c r="CD23" s="17" t="s">
        <v>288</v>
      </c>
      <c r="CE23" s="17" t="s">
        <v>288</v>
      </c>
      <c r="CF23" s="17" t="s">
        <v>289</v>
      </c>
      <c r="CG23" s="17" t="s">
        <v>288</v>
      </c>
      <c r="CH23" s="17" t="s">
        <v>288</v>
      </c>
      <c r="CI23" s="17" t="s">
        <v>288</v>
      </c>
      <c r="CJ23" s="17" t="str">
        <f t="shared" si="1"/>
        <v/>
      </c>
      <c r="CK23" s="17" t="str">
        <f t="shared" si="2"/>
        <v/>
      </c>
      <c r="CL23" s="17" t="str">
        <f t="shared" si="3"/>
        <v/>
      </c>
      <c r="CM23" s="17" t="str">
        <f t="shared" si="4"/>
        <v/>
      </c>
      <c r="CN23" s="17" t="str">
        <f t="shared" si="5"/>
        <v/>
      </c>
      <c r="CO23" s="17" t="str">
        <f t="shared" si="6"/>
        <v/>
      </c>
      <c r="CP23" s="17" t="str">
        <f t="shared" si="7"/>
        <v/>
      </c>
      <c r="CQ23" s="17" t="str">
        <f t="shared" si="8"/>
        <v/>
      </c>
      <c r="CR23" s="17" t="str">
        <f t="shared" si="9"/>
        <v/>
      </c>
      <c r="CS23" s="17" t="str">
        <f t="shared" si="10"/>
        <v/>
      </c>
      <c r="CT23" s="17" t="str">
        <f t="shared" si="11"/>
        <v/>
      </c>
      <c r="CU23" s="17" t="str">
        <f t="shared" si="12"/>
        <v/>
      </c>
      <c r="CV23" s="17" t="str">
        <f t="shared" si="13"/>
        <v/>
      </c>
      <c r="CW23" s="17" t="str">
        <f t="shared" si="14"/>
        <v/>
      </c>
      <c r="CX23" s="17" t="str">
        <f t="shared" si="15"/>
        <v/>
      </c>
      <c r="CY23" s="17" t="str">
        <f t="shared" si="16"/>
        <v/>
      </c>
      <c r="CZ23" s="17" t="str">
        <f t="shared" si="17"/>
        <v/>
      </c>
      <c r="DA23" s="17" t="str">
        <f t="shared" si="18"/>
        <v/>
      </c>
      <c r="DB23" s="17" t="str">
        <f t="shared" si="19"/>
        <v/>
      </c>
      <c r="DC23" s="17" t="str">
        <f t="shared" si="20"/>
        <v/>
      </c>
      <c r="DD23" s="17" t="str">
        <f t="shared" si="21"/>
        <v/>
      </c>
      <c r="DE23" s="17" t="str">
        <f t="shared" si="22"/>
        <v/>
      </c>
      <c r="DF23" s="17" t="str">
        <f t="shared" si="23"/>
        <v/>
      </c>
      <c r="DG23" s="17" t="str">
        <f t="shared" si="24"/>
        <v/>
      </c>
      <c r="DH23" s="17" t="str">
        <f t="shared" si="25"/>
        <v/>
      </c>
      <c r="DI23" s="17" t="str">
        <f t="shared" si="26"/>
        <v/>
      </c>
      <c r="DJ23" s="17" t="str">
        <f t="shared" si="27"/>
        <v>Processing: Repackaging</v>
      </c>
      <c r="DK23" s="17" t="str">
        <f t="shared" si="28"/>
        <v/>
      </c>
      <c r="DL23" s="17" t="str">
        <f t="shared" si="29"/>
        <v/>
      </c>
      <c r="DM23" s="17" t="str">
        <f t="shared" si="30"/>
        <v/>
      </c>
      <c r="DN23" s="17" t="str">
        <f t="shared" si="31"/>
        <v/>
      </c>
      <c r="DO23" s="17" t="str">
        <f t="shared" si="32"/>
        <v/>
      </c>
      <c r="DP23" s="17" t="str">
        <f t="shared" si="33"/>
        <v/>
      </c>
      <c r="DQ23" s="17" t="str">
        <f t="shared" si="34"/>
        <v/>
      </c>
      <c r="DR23" s="17" t="str">
        <f t="shared" si="35"/>
        <v/>
      </c>
      <c r="DS23" s="17" t="str">
        <f t="shared" si="36"/>
        <v/>
      </c>
      <c r="DT23" s="17" t="str">
        <f t="shared" si="37"/>
        <v/>
      </c>
      <c r="DU23" s="17" t="str">
        <f t="shared" si="38"/>
        <v/>
      </c>
      <c r="DV23" s="17" t="str">
        <f t="shared" si="39"/>
        <v/>
      </c>
      <c r="DW23" s="17" t="str">
        <f t="shared" si="40"/>
        <v/>
      </c>
      <c r="DX23" s="17" t="str">
        <f t="shared" si="41"/>
        <v/>
      </c>
      <c r="DY23" s="17" t="str">
        <f t="shared" si="42"/>
        <v/>
      </c>
      <c r="DZ23" s="17" t="str">
        <f t="shared" si="43"/>
        <v/>
      </c>
      <c r="EA23" s="17" t="str">
        <f t="shared" si="44"/>
        <v/>
      </c>
      <c r="EB23" s="17" t="str">
        <f t="shared" si="45"/>
        <v>Otherwise Use: Ancillary or Other Use</v>
      </c>
      <c r="EC23" s="17" t="str">
        <f t="shared" si="46"/>
        <v/>
      </c>
      <c r="ED23" s="17" t="str">
        <f t="shared" si="47"/>
        <v/>
      </c>
      <c r="EE23" s="17" t="str">
        <f t="shared" si="48"/>
        <v/>
      </c>
      <c r="EF23" s="17" t="str">
        <f t="shared" si="49"/>
        <v/>
      </c>
      <c r="EG23" s="17" t="str">
        <f t="shared" si="50"/>
        <v/>
      </c>
      <c r="EH23" s="17" t="str">
        <f t="shared" si="51"/>
        <v>Z306 - Waste Treatment</v>
      </c>
      <c r="EI23" s="17" t="str">
        <f t="shared" si="52"/>
        <v/>
      </c>
      <c r="EJ23" s="17" t="str">
        <f t="shared" si="53"/>
        <v/>
      </c>
      <c r="EK23" s="17" t="str">
        <f t="shared" si="54"/>
        <v/>
      </c>
    </row>
    <row r="24" spans="1:141" ht="58" x14ac:dyDescent="0.35">
      <c r="A24" s="17" t="s">
        <v>280</v>
      </c>
      <c r="B24" s="17">
        <v>2022</v>
      </c>
      <c r="C24" s="17" t="s">
        <v>115</v>
      </c>
      <c r="D24" s="17" t="s">
        <v>309</v>
      </c>
      <c r="E24" s="17" t="s">
        <v>310</v>
      </c>
      <c r="F24" s="17" t="s">
        <v>311</v>
      </c>
      <c r="G24" s="17">
        <v>562211</v>
      </c>
      <c r="H24" s="106" t="str">
        <f>VLOOKUP(G24, '2017-2022 NAICS'!C:D, 2, FALSE)</f>
        <v>Hazardous Waste Treatment and Disposal</v>
      </c>
      <c r="I24" s="106" t="str">
        <f>IF(COUNTIF('Processed TRI Data'!A:A, G24) &gt;0, "Yes", "No")</f>
        <v>No</v>
      </c>
      <c r="J24" s="17">
        <v>33.2044</v>
      </c>
      <c r="K24" s="17">
        <v>-92.630799999999994</v>
      </c>
      <c r="L24" s="68">
        <v>110000521221</v>
      </c>
      <c r="M24" s="68">
        <v>1322220924385</v>
      </c>
      <c r="N24" s="17" t="s">
        <v>284</v>
      </c>
      <c r="O24" s="17" t="s">
        <v>285</v>
      </c>
      <c r="P24" s="107">
        <v>3</v>
      </c>
      <c r="Q24" s="105" t="str">
        <f>VLOOKUP(P24, 'TRI Crosswalk codes'!A:B, 2, FALSE)</f>
        <v>1,000 to 9,999</v>
      </c>
      <c r="R24" s="17">
        <v>0.1</v>
      </c>
      <c r="S24" s="17">
        <v>0.1</v>
      </c>
      <c r="T24" s="17" t="str">
        <f t="shared" si="55"/>
        <v>nonzero</v>
      </c>
      <c r="V24" s="17">
        <v>0.1</v>
      </c>
      <c r="W24" s="17" t="str">
        <f t="shared" si="56"/>
        <v>nonzero</v>
      </c>
      <c r="X24" s="17">
        <v>0.2</v>
      </c>
      <c r="Y24" s="17" t="s">
        <v>286</v>
      </c>
      <c r="Z24" s="106" t="str">
        <f t="shared" si="0"/>
        <v>Manufacture: Import; Manufacture: For on-site use/processing; Processing: Repackaging; Processing: Recycling; Otherwise Use: Ancillary or Other Use; Z306 - Waste Treatment</v>
      </c>
      <c r="AB24" s="110" t="s">
        <v>34</v>
      </c>
      <c r="AC24" s="34" t="s">
        <v>313</v>
      </c>
      <c r="AH24" s="17" t="s">
        <v>288</v>
      </c>
      <c r="AI24" s="17" t="s">
        <v>289</v>
      </c>
      <c r="AJ24" s="17" t="s">
        <v>289</v>
      </c>
      <c r="AK24" s="17" t="s">
        <v>288</v>
      </c>
      <c r="AL24" s="17" t="s">
        <v>288</v>
      </c>
      <c r="AM24" s="17" t="s">
        <v>288</v>
      </c>
      <c r="AN24" s="17" t="s">
        <v>288</v>
      </c>
      <c r="AO24" s="17" t="s">
        <v>288</v>
      </c>
      <c r="AP24" s="17" t="s">
        <v>288</v>
      </c>
      <c r="AQ24" s="17" t="s">
        <v>288</v>
      </c>
      <c r="AR24" s="17" t="s">
        <v>288</v>
      </c>
      <c r="AS24" s="17" t="s">
        <v>288</v>
      </c>
      <c r="AT24" s="17" t="s">
        <v>288</v>
      </c>
      <c r="AU24" s="17" t="s">
        <v>288</v>
      </c>
      <c r="AV24" s="17" t="s">
        <v>288</v>
      </c>
      <c r="AW24" s="17" t="s">
        <v>288</v>
      </c>
      <c r="AX24" s="17" t="s">
        <v>288</v>
      </c>
      <c r="AY24" s="17" t="s">
        <v>288</v>
      </c>
      <c r="AZ24" s="17" t="s">
        <v>288</v>
      </c>
      <c r="BA24" s="17" t="s">
        <v>288</v>
      </c>
      <c r="BB24" s="17" t="s">
        <v>288</v>
      </c>
      <c r="BC24" s="17" t="s">
        <v>288</v>
      </c>
      <c r="BD24" s="17" t="s">
        <v>288</v>
      </c>
      <c r="BE24" s="17" t="s">
        <v>288</v>
      </c>
      <c r="BF24" s="17" t="s">
        <v>288</v>
      </c>
      <c r="BG24" s="17" t="s">
        <v>288</v>
      </c>
      <c r="BH24" s="17" t="s">
        <v>289</v>
      </c>
      <c r="BI24" s="17" t="s">
        <v>288</v>
      </c>
      <c r="BJ24" s="17" t="s">
        <v>289</v>
      </c>
      <c r="BK24" s="17" t="s">
        <v>288</v>
      </c>
      <c r="BL24" s="17" t="s">
        <v>288</v>
      </c>
      <c r="BM24" s="17" t="s">
        <v>288</v>
      </c>
      <c r="BN24" s="17" t="s">
        <v>288</v>
      </c>
      <c r="BO24" s="17" t="s">
        <v>288</v>
      </c>
      <c r="BP24" s="17" t="s">
        <v>288</v>
      </c>
      <c r="BQ24" s="17" t="s">
        <v>288</v>
      </c>
      <c r="BR24" s="17" t="s">
        <v>288</v>
      </c>
      <c r="BS24" s="17" t="s">
        <v>288</v>
      </c>
      <c r="BT24" s="17" t="s">
        <v>288</v>
      </c>
      <c r="BU24" s="17" t="s">
        <v>288</v>
      </c>
      <c r="BV24" s="17" t="s">
        <v>288</v>
      </c>
      <c r="BW24" s="17" t="s">
        <v>288</v>
      </c>
      <c r="BX24" s="17" t="s">
        <v>288</v>
      </c>
      <c r="BY24" s="17" t="s">
        <v>288</v>
      </c>
      <c r="BZ24" s="17" t="s">
        <v>289</v>
      </c>
      <c r="CA24" s="17" t="s">
        <v>288</v>
      </c>
      <c r="CB24" s="17" t="s">
        <v>288</v>
      </c>
      <c r="CC24" s="17" t="s">
        <v>288</v>
      </c>
      <c r="CD24" s="17" t="s">
        <v>288</v>
      </c>
      <c r="CE24" s="17" t="s">
        <v>288</v>
      </c>
      <c r="CF24" s="17" t="s">
        <v>289</v>
      </c>
      <c r="CG24" s="17" t="s">
        <v>288</v>
      </c>
      <c r="CH24" s="17" t="s">
        <v>288</v>
      </c>
      <c r="CI24" s="17" t="s">
        <v>288</v>
      </c>
      <c r="CJ24" s="17" t="str">
        <f t="shared" si="1"/>
        <v/>
      </c>
      <c r="CK24" s="17" t="str">
        <f t="shared" si="2"/>
        <v>Manufacture: Import</v>
      </c>
      <c r="CL24" s="17" t="str">
        <f t="shared" si="3"/>
        <v>Manufacture: For on-site use/processing</v>
      </c>
      <c r="CM24" s="17" t="str">
        <f t="shared" si="4"/>
        <v/>
      </c>
      <c r="CN24" s="17" t="str">
        <f t="shared" si="5"/>
        <v/>
      </c>
      <c r="CO24" s="17" t="str">
        <f t="shared" si="6"/>
        <v/>
      </c>
      <c r="CP24" s="17" t="str">
        <f t="shared" si="7"/>
        <v/>
      </c>
      <c r="CQ24" s="17" t="str">
        <f t="shared" si="8"/>
        <v/>
      </c>
      <c r="CR24" s="17" t="str">
        <f t="shared" si="9"/>
        <v/>
      </c>
      <c r="CS24" s="17" t="str">
        <f t="shared" si="10"/>
        <v/>
      </c>
      <c r="CT24" s="17" t="str">
        <f t="shared" si="11"/>
        <v/>
      </c>
      <c r="CU24" s="17" t="str">
        <f t="shared" si="12"/>
        <v/>
      </c>
      <c r="CV24" s="17" t="str">
        <f t="shared" si="13"/>
        <v/>
      </c>
      <c r="CW24" s="17" t="str">
        <f t="shared" si="14"/>
        <v/>
      </c>
      <c r="CX24" s="17" t="str">
        <f t="shared" si="15"/>
        <v/>
      </c>
      <c r="CY24" s="17" t="str">
        <f t="shared" si="16"/>
        <v/>
      </c>
      <c r="CZ24" s="17" t="str">
        <f t="shared" si="17"/>
        <v/>
      </c>
      <c r="DA24" s="17" t="str">
        <f t="shared" si="18"/>
        <v/>
      </c>
      <c r="DB24" s="17" t="str">
        <f t="shared" si="19"/>
        <v/>
      </c>
      <c r="DC24" s="17" t="str">
        <f t="shared" si="20"/>
        <v/>
      </c>
      <c r="DD24" s="17" t="str">
        <f t="shared" si="21"/>
        <v/>
      </c>
      <c r="DE24" s="17" t="str">
        <f t="shared" si="22"/>
        <v/>
      </c>
      <c r="DF24" s="17" t="str">
        <f t="shared" si="23"/>
        <v/>
      </c>
      <c r="DG24" s="17" t="str">
        <f t="shared" si="24"/>
        <v/>
      </c>
      <c r="DH24" s="17" t="str">
        <f t="shared" si="25"/>
        <v/>
      </c>
      <c r="DI24" s="17" t="str">
        <f t="shared" si="26"/>
        <v/>
      </c>
      <c r="DJ24" s="17" t="str">
        <f t="shared" si="27"/>
        <v>Processing: Repackaging</v>
      </c>
      <c r="DK24" s="17" t="str">
        <f t="shared" si="28"/>
        <v/>
      </c>
      <c r="DL24" s="17" t="str">
        <f t="shared" si="29"/>
        <v>Processing: Recycling</v>
      </c>
      <c r="DM24" s="17" t="str">
        <f t="shared" si="30"/>
        <v/>
      </c>
      <c r="DN24" s="17" t="str">
        <f t="shared" si="31"/>
        <v/>
      </c>
      <c r="DO24" s="17" t="str">
        <f t="shared" si="32"/>
        <v/>
      </c>
      <c r="DP24" s="17" t="str">
        <f t="shared" si="33"/>
        <v/>
      </c>
      <c r="DQ24" s="17" t="str">
        <f t="shared" si="34"/>
        <v/>
      </c>
      <c r="DR24" s="17" t="str">
        <f t="shared" si="35"/>
        <v/>
      </c>
      <c r="DS24" s="17" t="str">
        <f t="shared" si="36"/>
        <v/>
      </c>
      <c r="DT24" s="17" t="str">
        <f t="shared" si="37"/>
        <v/>
      </c>
      <c r="DU24" s="17" t="str">
        <f t="shared" si="38"/>
        <v/>
      </c>
      <c r="DV24" s="17" t="str">
        <f t="shared" si="39"/>
        <v/>
      </c>
      <c r="DW24" s="17" t="str">
        <f t="shared" si="40"/>
        <v/>
      </c>
      <c r="DX24" s="17" t="str">
        <f t="shared" si="41"/>
        <v/>
      </c>
      <c r="DY24" s="17" t="str">
        <f t="shared" si="42"/>
        <v/>
      </c>
      <c r="DZ24" s="17" t="str">
        <f t="shared" si="43"/>
        <v/>
      </c>
      <c r="EA24" s="17" t="str">
        <f t="shared" si="44"/>
        <v/>
      </c>
      <c r="EB24" s="17" t="str">
        <f t="shared" si="45"/>
        <v>Otherwise Use: Ancillary or Other Use</v>
      </c>
      <c r="EC24" s="17" t="str">
        <f t="shared" si="46"/>
        <v/>
      </c>
      <c r="ED24" s="17" t="str">
        <f t="shared" si="47"/>
        <v/>
      </c>
      <c r="EE24" s="17" t="str">
        <f t="shared" si="48"/>
        <v/>
      </c>
      <c r="EF24" s="17" t="str">
        <f t="shared" si="49"/>
        <v/>
      </c>
      <c r="EG24" s="17" t="str">
        <f t="shared" si="50"/>
        <v/>
      </c>
      <c r="EH24" s="17" t="str">
        <f t="shared" si="51"/>
        <v>Z306 - Waste Treatment</v>
      </c>
      <c r="EI24" s="17" t="str">
        <f t="shared" si="52"/>
        <v/>
      </c>
      <c r="EJ24" s="17" t="str">
        <f t="shared" si="53"/>
        <v/>
      </c>
      <c r="EK24" s="17" t="str">
        <f t="shared" si="54"/>
        <v/>
      </c>
    </row>
    <row r="25" spans="1:141" ht="43.5" x14ac:dyDescent="0.35">
      <c r="A25" s="17" t="s">
        <v>280</v>
      </c>
      <c r="B25" s="17">
        <v>2023</v>
      </c>
      <c r="C25" s="17" t="s">
        <v>115</v>
      </c>
      <c r="D25" s="17" t="s">
        <v>309</v>
      </c>
      <c r="E25" s="17" t="s">
        <v>310</v>
      </c>
      <c r="F25" s="17" t="s">
        <v>311</v>
      </c>
      <c r="G25" s="17">
        <v>562211</v>
      </c>
      <c r="H25" s="106" t="str">
        <f>VLOOKUP(G25, '2017-2022 NAICS'!C:D, 2, FALSE)</f>
        <v>Hazardous Waste Treatment and Disposal</v>
      </c>
      <c r="I25" s="106" t="str">
        <f>IF(COUNTIF('Processed TRI Data'!A:A, G25) &gt;0, "Yes", "No")</f>
        <v>No</v>
      </c>
      <c r="J25" s="17">
        <v>33.2044</v>
      </c>
      <c r="K25" s="17">
        <v>-92.630799999999994</v>
      </c>
      <c r="L25" s="68">
        <v>110000521221</v>
      </c>
      <c r="M25" s="68">
        <v>1323222102915</v>
      </c>
      <c r="N25" s="17" t="s">
        <v>284</v>
      </c>
      <c r="O25" s="17" t="s">
        <v>285</v>
      </c>
      <c r="P25" s="107">
        <v>4</v>
      </c>
      <c r="Q25" s="105" t="str">
        <f>VLOOKUP(P25, 'TRI Crosswalk codes'!A:B, 2, FALSE)</f>
        <v>10,000 to 99,999</v>
      </c>
      <c r="R25" s="17">
        <v>0.1</v>
      </c>
      <c r="S25" s="17">
        <v>0.1</v>
      </c>
      <c r="T25" s="17" t="str">
        <f t="shared" si="55"/>
        <v>nonzero</v>
      </c>
      <c r="V25" s="17">
        <v>0.1</v>
      </c>
      <c r="W25" s="17" t="str">
        <f t="shared" si="56"/>
        <v>nonzero</v>
      </c>
      <c r="X25" s="17">
        <v>0.2</v>
      </c>
      <c r="Y25" s="17" t="s">
        <v>286</v>
      </c>
      <c r="Z25" s="106" t="str">
        <f t="shared" si="0"/>
        <v>Processing: Repackaging; Processing: Recycling; Otherwise Use: Ancillary or Other Use; Z306 - Waste Treatment</v>
      </c>
      <c r="AB25" s="110" t="s">
        <v>34</v>
      </c>
      <c r="AC25" s="34" t="s">
        <v>314</v>
      </c>
      <c r="AH25" s="17" t="s">
        <v>288</v>
      </c>
      <c r="AI25" s="17" t="s">
        <v>288</v>
      </c>
      <c r="AJ25" s="17" t="s">
        <v>288</v>
      </c>
      <c r="AK25" s="17" t="s">
        <v>288</v>
      </c>
      <c r="AL25" s="17" t="s">
        <v>288</v>
      </c>
      <c r="AM25" s="17" t="s">
        <v>288</v>
      </c>
      <c r="AN25" s="17" t="s">
        <v>288</v>
      </c>
      <c r="AO25" s="17" t="s">
        <v>288</v>
      </c>
      <c r="AP25" s="17" t="s">
        <v>288</v>
      </c>
      <c r="AQ25" s="17" t="s">
        <v>288</v>
      </c>
      <c r="AR25" s="17" t="s">
        <v>288</v>
      </c>
      <c r="AS25" s="17" t="s">
        <v>288</v>
      </c>
      <c r="AT25" s="17" t="s">
        <v>288</v>
      </c>
      <c r="AU25" s="17" t="s">
        <v>288</v>
      </c>
      <c r="AV25" s="17" t="s">
        <v>288</v>
      </c>
      <c r="AW25" s="17" t="s">
        <v>288</v>
      </c>
      <c r="AX25" s="17" t="s">
        <v>288</v>
      </c>
      <c r="AY25" s="17" t="s">
        <v>288</v>
      </c>
      <c r="AZ25" s="17" t="s">
        <v>288</v>
      </c>
      <c r="BA25" s="17" t="s">
        <v>288</v>
      </c>
      <c r="BB25" s="17" t="s">
        <v>288</v>
      </c>
      <c r="BC25" s="17" t="s">
        <v>288</v>
      </c>
      <c r="BD25" s="17" t="s">
        <v>288</v>
      </c>
      <c r="BE25" s="17" t="s">
        <v>288</v>
      </c>
      <c r="BF25" s="17" t="s">
        <v>288</v>
      </c>
      <c r="BG25" s="17" t="s">
        <v>288</v>
      </c>
      <c r="BH25" s="17" t="s">
        <v>289</v>
      </c>
      <c r="BI25" s="17" t="s">
        <v>288</v>
      </c>
      <c r="BJ25" s="17" t="s">
        <v>289</v>
      </c>
      <c r="BK25" s="17" t="s">
        <v>288</v>
      </c>
      <c r="BL25" s="17" t="s">
        <v>288</v>
      </c>
      <c r="BM25" s="17" t="s">
        <v>288</v>
      </c>
      <c r="BN25" s="17" t="s">
        <v>288</v>
      </c>
      <c r="BO25" s="17" t="s">
        <v>288</v>
      </c>
      <c r="BP25" s="17" t="s">
        <v>288</v>
      </c>
      <c r="BQ25" s="17" t="s">
        <v>288</v>
      </c>
      <c r="BR25" s="17" t="s">
        <v>288</v>
      </c>
      <c r="BS25" s="17" t="s">
        <v>288</v>
      </c>
      <c r="BT25" s="17" t="s">
        <v>288</v>
      </c>
      <c r="BU25" s="17" t="s">
        <v>288</v>
      </c>
      <c r="BV25" s="17" t="s">
        <v>288</v>
      </c>
      <c r="BW25" s="17" t="s">
        <v>288</v>
      </c>
      <c r="BX25" s="17" t="s">
        <v>288</v>
      </c>
      <c r="BY25" s="17" t="s">
        <v>288</v>
      </c>
      <c r="BZ25" s="17" t="s">
        <v>289</v>
      </c>
      <c r="CA25" s="17" t="s">
        <v>288</v>
      </c>
      <c r="CB25" s="17" t="s">
        <v>288</v>
      </c>
      <c r="CC25" s="17" t="s">
        <v>288</v>
      </c>
      <c r="CD25" s="17" t="s">
        <v>288</v>
      </c>
      <c r="CE25" s="17" t="s">
        <v>288</v>
      </c>
      <c r="CF25" s="17" t="s">
        <v>289</v>
      </c>
      <c r="CG25" s="17" t="s">
        <v>288</v>
      </c>
      <c r="CH25" s="17" t="s">
        <v>288</v>
      </c>
      <c r="CI25" s="17" t="s">
        <v>288</v>
      </c>
      <c r="CJ25" s="17" t="str">
        <f t="shared" si="1"/>
        <v/>
      </c>
      <c r="CK25" s="17" t="str">
        <f t="shared" si="2"/>
        <v/>
      </c>
      <c r="CL25" s="17" t="str">
        <f t="shared" si="3"/>
        <v/>
      </c>
      <c r="CM25" s="17" t="str">
        <f t="shared" si="4"/>
        <v/>
      </c>
      <c r="CN25" s="17" t="str">
        <f t="shared" si="5"/>
        <v/>
      </c>
      <c r="CO25" s="17" t="str">
        <f t="shared" si="6"/>
        <v/>
      </c>
      <c r="CP25" s="17" t="str">
        <f t="shared" si="7"/>
        <v/>
      </c>
      <c r="CQ25" s="17" t="str">
        <f t="shared" si="8"/>
        <v/>
      </c>
      <c r="CR25" s="17" t="str">
        <f t="shared" si="9"/>
        <v/>
      </c>
      <c r="CS25" s="17" t="str">
        <f t="shared" si="10"/>
        <v/>
      </c>
      <c r="CT25" s="17" t="str">
        <f t="shared" si="11"/>
        <v/>
      </c>
      <c r="CU25" s="17" t="str">
        <f t="shared" si="12"/>
        <v/>
      </c>
      <c r="CV25" s="17" t="str">
        <f t="shared" si="13"/>
        <v/>
      </c>
      <c r="CW25" s="17" t="str">
        <f t="shared" si="14"/>
        <v/>
      </c>
      <c r="CX25" s="17" t="str">
        <f t="shared" si="15"/>
        <v/>
      </c>
      <c r="CY25" s="17" t="str">
        <f t="shared" si="16"/>
        <v/>
      </c>
      <c r="CZ25" s="17" t="str">
        <f t="shared" si="17"/>
        <v/>
      </c>
      <c r="DA25" s="17" t="str">
        <f t="shared" si="18"/>
        <v/>
      </c>
      <c r="DB25" s="17" t="str">
        <f t="shared" si="19"/>
        <v/>
      </c>
      <c r="DC25" s="17" t="str">
        <f t="shared" si="20"/>
        <v/>
      </c>
      <c r="DD25" s="17" t="str">
        <f t="shared" si="21"/>
        <v/>
      </c>
      <c r="DE25" s="17" t="str">
        <f t="shared" si="22"/>
        <v/>
      </c>
      <c r="DF25" s="17" t="str">
        <f t="shared" si="23"/>
        <v/>
      </c>
      <c r="DG25" s="17" t="str">
        <f t="shared" si="24"/>
        <v/>
      </c>
      <c r="DH25" s="17" t="str">
        <f t="shared" si="25"/>
        <v/>
      </c>
      <c r="DI25" s="17" t="str">
        <f t="shared" si="26"/>
        <v/>
      </c>
      <c r="DJ25" s="17" t="str">
        <f t="shared" si="27"/>
        <v>Processing: Repackaging</v>
      </c>
      <c r="DK25" s="17" t="str">
        <f t="shared" si="28"/>
        <v/>
      </c>
      <c r="DL25" s="17" t="str">
        <f t="shared" si="29"/>
        <v>Processing: Recycling</v>
      </c>
      <c r="DM25" s="17" t="str">
        <f t="shared" si="30"/>
        <v/>
      </c>
      <c r="DN25" s="17" t="str">
        <f t="shared" si="31"/>
        <v/>
      </c>
      <c r="DO25" s="17" t="str">
        <f t="shared" si="32"/>
        <v/>
      </c>
      <c r="DP25" s="17" t="str">
        <f t="shared" si="33"/>
        <v/>
      </c>
      <c r="DQ25" s="17" t="str">
        <f t="shared" si="34"/>
        <v/>
      </c>
      <c r="DR25" s="17" t="str">
        <f t="shared" si="35"/>
        <v/>
      </c>
      <c r="DS25" s="17" t="str">
        <f t="shared" si="36"/>
        <v/>
      </c>
      <c r="DT25" s="17" t="str">
        <f t="shared" si="37"/>
        <v/>
      </c>
      <c r="DU25" s="17" t="str">
        <f t="shared" si="38"/>
        <v/>
      </c>
      <c r="DV25" s="17" t="str">
        <f t="shared" si="39"/>
        <v/>
      </c>
      <c r="DW25" s="17" t="str">
        <f t="shared" si="40"/>
        <v/>
      </c>
      <c r="DX25" s="17" t="str">
        <f t="shared" si="41"/>
        <v/>
      </c>
      <c r="DY25" s="17" t="str">
        <f t="shared" si="42"/>
        <v/>
      </c>
      <c r="DZ25" s="17" t="str">
        <f t="shared" si="43"/>
        <v/>
      </c>
      <c r="EA25" s="17" t="str">
        <f t="shared" si="44"/>
        <v/>
      </c>
      <c r="EB25" s="17" t="str">
        <f t="shared" si="45"/>
        <v>Otherwise Use: Ancillary or Other Use</v>
      </c>
      <c r="EC25" s="17" t="str">
        <f t="shared" si="46"/>
        <v/>
      </c>
      <c r="ED25" s="17" t="str">
        <f t="shared" si="47"/>
        <v/>
      </c>
      <c r="EE25" s="17" t="str">
        <f t="shared" si="48"/>
        <v/>
      </c>
      <c r="EF25" s="17" t="str">
        <f t="shared" si="49"/>
        <v/>
      </c>
      <c r="EG25" s="17" t="str">
        <f t="shared" si="50"/>
        <v/>
      </c>
      <c r="EH25" s="17" t="str">
        <f t="shared" si="51"/>
        <v>Z306 - Waste Treatment</v>
      </c>
      <c r="EI25" s="17" t="str">
        <f t="shared" si="52"/>
        <v/>
      </c>
      <c r="EJ25" s="17" t="str">
        <f t="shared" si="53"/>
        <v/>
      </c>
      <c r="EK25" s="17" t="str">
        <f t="shared" si="54"/>
        <v/>
      </c>
    </row>
    <row r="26" spans="1:141" ht="29" x14ac:dyDescent="0.35">
      <c r="A26" s="17" t="s">
        <v>280</v>
      </c>
      <c r="B26" s="17">
        <v>2019</v>
      </c>
      <c r="C26" s="17" t="s">
        <v>116</v>
      </c>
      <c r="D26" s="17" t="s">
        <v>315</v>
      </c>
      <c r="E26" s="17" t="s">
        <v>316</v>
      </c>
      <c r="F26" s="17" t="s">
        <v>298</v>
      </c>
      <c r="G26" s="17">
        <v>325199</v>
      </c>
      <c r="H26" s="106" t="str">
        <f>VLOOKUP(G26, '2017-2022 NAICS'!C:D, 2, FALSE)</f>
        <v>All Other Basic Organic Chemical Manufacturing</v>
      </c>
      <c r="I26" s="106" t="str">
        <f>IF(COUNTIF('Processed TRI Data'!A:A, G26) &gt;0, "Yes", "No")</f>
        <v>No</v>
      </c>
      <c r="J26" s="17">
        <v>28.980146999999999</v>
      </c>
      <c r="K26" s="17">
        <v>-95.342271999999994</v>
      </c>
      <c r="L26" s="68">
        <v>110008170237</v>
      </c>
      <c r="M26" s="68">
        <v>1319220592606</v>
      </c>
      <c r="N26" s="17" t="s">
        <v>284</v>
      </c>
      <c r="O26" s="17" t="s">
        <v>285</v>
      </c>
      <c r="P26" s="107">
        <v>5</v>
      </c>
      <c r="Q26" s="105" t="str">
        <f>VLOOKUP(P26, 'TRI Crosswalk codes'!A:B, 2, FALSE)</f>
        <v>100,000 to 999,999</v>
      </c>
      <c r="R26" s="17">
        <v>35</v>
      </c>
      <c r="S26" s="17">
        <v>35</v>
      </c>
      <c r="T26" s="17" t="str">
        <f t="shared" si="55"/>
        <v>nonzero</v>
      </c>
      <c r="V26" s="17">
        <v>0</v>
      </c>
      <c r="W26" s="17" t="str">
        <f t="shared" si="56"/>
        <v>zero</v>
      </c>
      <c r="X26" s="17">
        <v>35</v>
      </c>
      <c r="Y26" s="17" t="s">
        <v>286</v>
      </c>
      <c r="Z26" s="106" t="str">
        <f t="shared" si="0"/>
        <v>Otherwise Use: Ancillary or Other Use; Z399 - Other</v>
      </c>
      <c r="AB26" s="110" t="s">
        <v>34</v>
      </c>
      <c r="AC26" s="34" t="s">
        <v>317</v>
      </c>
      <c r="AH26" s="17" t="s">
        <v>288</v>
      </c>
      <c r="AI26" s="17" t="s">
        <v>288</v>
      </c>
      <c r="AJ26" s="17" t="s">
        <v>288</v>
      </c>
      <c r="AK26" s="17" t="s">
        <v>288</v>
      </c>
      <c r="AL26" s="17" t="s">
        <v>288</v>
      </c>
      <c r="AM26" s="17" t="s">
        <v>288</v>
      </c>
      <c r="AN26" s="17" t="s">
        <v>288</v>
      </c>
      <c r="AO26" s="17" t="s">
        <v>288</v>
      </c>
      <c r="AP26" s="17" t="s">
        <v>288</v>
      </c>
      <c r="AQ26" s="17" t="s">
        <v>288</v>
      </c>
      <c r="AR26" s="17" t="s">
        <v>288</v>
      </c>
      <c r="AS26" s="17" t="s">
        <v>288</v>
      </c>
      <c r="AT26" s="17" t="s">
        <v>288</v>
      </c>
      <c r="AU26" s="17" t="s">
        <v>288</v>
      </c>
      <c r="AV26" s="17" t="s">
        <v>288</v>
      </c>
      <c r="AW26" s="17" t="s">
        <v>288</v>
      </c>
      <c r="AX26" s="17" t="s">
        <v>288</v>
      </c>
      <c r="AY26" s="17" t="s">
        <v>288</v>
      </c>
      <c r="AZ26" s="17" t="s">
        <v>288</v>
      </c>
      <c r="BA26" s="17" t="s">
        <v>288</v>
      </c>
      <c r="BB26" s="17" t="s">
        <v>288</v>
      </c>
      <c r="BC26" s="17" t="s">
        <v>288</v>
      </c>
      <c r="BD26" s="17" t="s">
        <v>288</v>
      </c>
      <c r="BE26" s="17" t="s">
        <v>288</v>
      </c>
      <c r="BF26" s="17" t="s">
        <v>288</v>
      </c>
      <c r="BG26" s="17" t="s">
        <v>288</v>
      </c>
      <c r="BH26" s="17" t="s">
        <v>288</v>
      </c>
      <c r="BI26" s="17" t="s">
        <v>288</v>
      </c>
      <c r="BJ26" s="17" t="s">
        <v>288</v>
      </c>
      <c r="BK26" s="17" t="s">
        <v>288</v>
      </c>
      <c r="BL26" s="17" t="s">
        <v>288</v>
      </c>
      <c r="BM26" s="17" t="s">
        <v>288</v>
      </c>
      <c r="BN26" s="17" t="s">
        <v>288</v>
      </c>
      <c r="BO26" s="17" t="s">
        <v>288</v>
      </c>
      <c r="BP26" s="17" t="s">
        <v>288</v>
      </c>
      <c r="BQ26" s="17" t="s">
        <v>288</v>
      </c>
      <c r="BR26" s="17" t="s">
        <v>288</v>
      </c>
      <c r="BS26" s="17" t="s">
        <v>288</v>
      </c>
      <c r="BT26" s="17" t="s">
        <v>288</v>
      </c>
      <c r="BU26" s="17" t="s">
        <v>288</v>
      </c>
      <c r="BV26" s="17" t="s">
        <v>288</v>
      </c>
      <c r="BW26" s="17" t="s">
        <v>288</v>
      </c>
      <c r="BX26" s="17" t="s">
        <v>288</v>
      </c>
      <c r="BY26" s="17" t="s">
        <v>288</v>
      </c>
      <c r="BZ26" s="17" t="s">
        <v>289</v>
      </c>
      <c r="CA26" s="17" t="s">
        <v>288</v>
      </c>
      <c r="CB26" s="17" t="s">
        <v>288</v>
      </c>
      <c r="CC26" s="17" t="s">
        <v>288</v>
      </c>
      <c r="CD26" s="17" t="s">
        <v>288</v>
      </c>
      <c r="CE26" s="17" t="s">
        <v>288</v>
      </c>
      <c r="CF26" s="17" t="s">
        <v>288</v>
      </c>
      <c r="CG26" s="17" t="s">
        <v>288</v>
      </c>
      <c r="CH26" s="17" t="s">
        <v>288</v>
      </c>
      <c r="CI26" s="17" t="s">
        <v>289</v>
      </c>
      <c r="CJ26" s="17" t="str">
        <f t="shared" si="1"/>
        <v/>
      </c>
      <c r="CK26" s="17" t="str">
        <f t="shared" si="2"/>
        <v/>
      </c>
      <c r="CL26" s="17" t="str">
        <f t="shared" si="3"/>
        <v/>
      </c>
      <c r="CM26" s="17" t="str">
        <f t="shared" si="4"/>
        <v/>
      </c>
      <c r="CN26" s="17" t="str">
        <f t="shared" si="5"/>
        <v/>
      </c>
      <c r="CO26" s="17" t="str">
        <f t="shared" si="6"/>
        <v/>
      </c>
      <c r="CP26" s="17" t="str">
        <f t="shared" si="7"/>
        <v/>
      </c>
      <c r="CQ26" s="17" t="str">
        <f t="shared" si="8"/>
        <v/>
      </c>
      <c r="CR26" s="17" t="str">
        <f t="shared" si="9"/>
        <v/>
      </c>
      <c r="CS26" s="17" t="str">
        <f t="shared" si="10"/>
        <v/>
      </c>
      <c r="CT26" s="17" t="str">
        <f t="shared" si="11"/>
        <v/>
      </c>
      <c r="CU26" s="17" t="str">
        <f t="shared" si="12"/>
        <v/>
      </c>
      <c r="CV26" s="17" t="str">
        <f t="shared" si="13"/>
        <v/>
      </c>
      <c r="CW26" s="17" t="str">
        <f t="shared" si="14"/>
        <v/>
      </c>
      <c r="CX26" s="17" t="str">
        <f t="shared" si="15"/>
        <v/>
      </c>
      <c r="CY26" s="17" t="str">
        <f t="shared" si="16"/>
        <v/>
      </c>
      <c r="CZ26" s="17" t="str">
        <f t="shared" si="17"/>
        <v/>
      </c>
      <c r="DA26" s="17" t="str">
        <f t="shared" si="18"/>
        <v/>
      </c>
      <c r="DB26" s="17" t="str">
        <f t="shared" si="19"/>
        <v/>
      </c>
      <c r="DC26" s="17" t="str">
        <f t="shared" si="20"/>
        <v/>
      </c>
      <c r="DD26" s="17" t="str">
        <f t="shared" si="21"/>
        <v/>
      </c>
      <c r="DE26" s="17" t="str">
        <f t="shared" si="22"/>
        <v/>
      </c>
      <c r="DF26" s="17" t="str">
        <f t="shared" si="23"/>
        <v/>
      </c>
      <c r="DG26" s="17" t="str">
        <f t="shared" si="24"/>
        <v/>
      </c>
      <c r="DH26" s="17" t="str">
        <f t="shared" si="25"/>
        <v/>
      </c>
      <c r="DI26" s="17" t="str">
        <f t="shared" si="26"/>
        <v/>
      </c>
      <c r="DJ26" s="17" t="str">
        <f t="shared" si="27"/>
        <v/>
      </c>
      <c r="DK26" s="17" t="str">
        <f t="shared" si="28"/>
        <v/>
      </c>
      <c r="DL26" s="17" t="str">
        <f t="shared" si="29"/>
        <v/>
      </c>
      <c r="DM26" s="17" t="str">
        <f t="shared" si="30"/>
        <v/>
      </c>
      <c r="DN26" s="17" t="str">
        <f t="shared" si="31"/>
        <v/>
      </c>
      <c r="DO26" s="17" t="str">
        <f t="shared" si="32"/>
        <v/>
      </c>
      <c r="DP26" s="17" t="str">
        <f t="shared" si="33"/>
        <v/>
      </c>
      <c r="DQ26" s="17" t="str">
        <f t="shared" si="34"/>
        <v/>
      </c>
      <c r="DR26" s="17" t="str">
        <f t="shared" si="35"/>
        <v/>
      </c>
      <c r="DS26" s="17" t="str">
        <f t="shared" si="36"/>
        <v/>
      </c>
      <c r="DT26" s="17" t="str">
        <f t="shared" si="37"/>
        <v/>
      </c>
      <c r="DU26" s="17" t="str">
        <f t="shared" si="38"/>
        <v/>
      </c>
      <c r="DV26" s="17" t="str">
        <f t="shared" si="39"/>
        <v/>
      </c>
      <c r="DW26" s="17" t="str">
        <f t="shared" si="40"/>
        <v/>
      </c>
      <c r="DX26" s="17" t="str">
        <f t="shared" si="41"/>
        <v/>
      </c>
      <c r="DY26" s="17" t="str">
        <f t="shared" si="42"/>
        <v/>
      </c>
      <c r="DZ26" s="17" t="str">
        <f t="shared" si="43"/>
        <v/>
      </c>
      <c r="EA26" s="17" t="str">
        <f t="shared" si="44"/>
        <v/>
      </c>
      <c r="EB26" s="17" t="str">
        <f t="shared" si="45"/>
        <v>Otherwise Use: Ancillary or Other Use</v>
      </c>
      <c r="EC26" s="17" t="str">
        <f t="shared" si="46"/>
        <v/>
      </c>
      <c r="ED26" s="17" t="str">
        <f t="shared" si="47"/>
        <v/>
      </c>
      <c r="EE26" s="17" t="str">
        <f t="shared" si="48"/>
        <v/>
      </c>
      <c r="EF26" s="17" t="str">
        <f t="shared" si="49"/>
        <v/>
      </c>
      <c r="EG26" s="17" t="str">
        <f t="shared" si="50"/>
        <v/>
      </c>
      <c r="EH26" s="17" t="str">
        <f t="shared" si="51"/>
        <v/>
      </c>
      <c r="EI26" s="17" t="str">
        <f t="shared" si="52"/>
        <v/>
      </c>
      <c r="EJ26" s="17" t="str">
        <f t="shared" si="53"/>
        <v/>
      </c>
      <c r="EK26" s="17" t="str">
        <f t="shared" si="54"/>
        <v>Z399 - Other</v>
      </c>
    </row>
    <row r="27" spans="1:141" ht="29" x14ac:dyDescent="0.35">
      <c r="A27" s="17" t="s">
        <v>280</v>
      </c>
      <c r="B27" s="17">
        <v>2020</v>
      </c>
      <c r="C27" s="17" t="s">
        <v>116</v>
      </c>
      <c r="D27" s="17" t="s">
        <v>315</v>
      </c>
      <c r="E27" s="17" t="s">
        <v>316</v>
      </c>
      <c r="F27" s="17" t="s">
        <v>298</v>
      </c>
      <c r="G27" s="17">
        <v>325199</v>
      </c>
      <c r="H27" s="106" t="str">
        <f>VLOOKUP(G27, '2017-2022 NAICS'!C:D, 2, FALSE)</f>
        <v>All Other Basic Organic Chemical Manufacturing</v>
      </c>
      <c r="I27" s="106" t="str">
        <f>IF(COUNTIF('Processed TRI Data'!A:A, G27) &gt;0, "Yes", "No")</f>
        <v>No</v>
      </c>
      <c r="J27" s="17">
        <v>28.980146999999999</v>
      </c>
      <c r="K27" s="17">
        <v>-95.342271999999994</v>
      </c>
      <c r="L27" s="68">
        <v>110008170237</v>
      </c>
      <c r="M27" s="68">
        <v>1320220592947</v>
      </c>
      <c r="N27" s="17" t="s">
        <v>284</v>
      </c>
      <c r="O27" s="17" t="s">
        <v>285</v>
      </c>
      <c r="P27" s="107">
        <v>1</v>
      </c>
      <c r="Q27" s="105" t="str">
        <f>VLOOKUP(P27, 'TRI Crosswalk codes'!A:B, 2, FALSE)</f>
        <v>0 to 99</v>
      </c>
      <c r="R27" s="17">
        <v>43</v>
      </c>
      <c r="S27" s="17">
        <v>43</v>
      </c>
      <c r="T27" s="17" t="str">
        <f t="shared" si="55"/>
        <v>nonzero</v>
      </c>
      <c r="V27" s="17">
        <v>0</v>
      </c>
      <c r="W27" s="17" t="str">
        <f t="shared" si="56"/>
        <v>zero</v>
      </c>
      <c r="X27" s="17">
        <v>43</v>
      </c>
      <c r="Y27" s="17" t="s">
        <v>286</v>
      </c>
      <c r="Z27" s="106" t="str">
        <f t="shared" si="0"/>
        <v>Otherwise Use: Ancillary or Other Use; Z399 - Other</v>
      </c>
      <c r="AB27" s="110" t="s">
        <v>34</v>
      </c>
      <c r="AC27" s="34" t="s">
        <v>317</v>
      </c>
      <c r="AH27" s="17" t="s">
        <v>288</v>
      </c>
      <c r="AI27" s="17" t="s">
        <v>288</v>
      </c>
      <c r="AJ27" s="17" t="s">
        <v>288</v>
      </c>
      <c r="AK27" s="17" t="s">
        <v>288</v>
      </c>
      <c r="AL27" s="17" t="s">
        <v>288</v>
      </c>
      <c r="AM27" s="17" t="s">
        <v>288</v>
      </c>
      <c r="AN27" s="17" t="s">
        <v>288</v>
      </c>
      <c r="AO27" s="17" t="s">
        <v>288</v>
      </c>
      <c r="AP27" s="17" t="s">
        <v>288</v>
      </c>
      <c r="AQ27" s="17" t="s">
        <v>288</v>
      </c>
      <c r="AR27" s="17" t="s">
        <v>288</v>
      </c>
      <c r="AS27" s="17" t="s">
        <v>288</v>
      </c>
      <c r="AT27" s="17" t="s">
        <v>288</v>
      </c>
      <c r="AU27" s="17" t="s">
        <v>288</v>
      </c>
      <c r="AV27" s="17" t="s">
        <v>288</v>
      </c>
      <c r="AW27" s="17" t="s">
        <v>288</v>
      </c>
      <c r="AX27" s="17" t="s">
        <v>288</v>
      </c>
      <c r="AY27" s="17" t="s">
        <v>288</v>
      </c>
      <c r="AZ27" s="17" t="s">
        <v>288</v>
      </c>
      <c r="BA27" s="17" t="s">
        <v>288</v>
      </c>
      <c r="BB27" s="17" t="s">
        <v>288</v>
      </c>
      <c r="BC27" s="17" t="s">
        <v>288</v>
      </c>
      <c r="BD27" s="17" t="s">
        <v>288</v>
      </c>
      <c r="BE27" s="17" t="s">
        <v>288</v>
      </c>
      <c r="BF27" s="17" t="s">
        <v>288</v>
      </c>
      <c r="BG27" s="17" t="s">
        <v>288</v>
      </c>
      <c r="BH27" s="17" t="s">
        <v>288</v>
      </c>
      <c r="BI27" s="17" t="s">
        <v>288</v>
      </c>
      <c r="BJ27" s="17" t="s">
        <v>288</v>
      </c>
      <c r="BK27" s="17" t="s">
        <v>288</v>
      </c>
      <c r="BL27" s="17" t="s">
        <v>288</v>
      </c>
      <c r="BM27" s="17" t="s">
        <v>288</v>
      </c>
      <c r="BN27" s="17" t="s">
        <v>288</v>
      </c>
      <c r="BO27" s="17" t="s">
        <v>288</v>
      </c>
      <c r="BP27" s="17" t="s">
        <v>288</v>
      </c>
      <c r="BQ27" s="17" t="s">
        <v>288</v>
      </c>
      <c r="BR27" s="17" t="s">
        <v>288</v>
      </c>
      <c r="BS27" s="17" t="s">
        <v>288</v>
      </c>
      <c r="BT27" s="17" t="s">
        <v>288</v>
      </c>
      <c r="BU27" s="17" t="s">
        <v>288</v>
      </c>
      <c r="BV27" s="17" t="s">
        <v>288</v>
      </c>
      <c r="BW27" s="17" t="s">
        <v>288</v>
      </c>
      <c r="BX27" s="17" t="s">
        <v>288</v>
      </c>
      <c r="BY27" s="17" t="s">
        <v>288</v>
      </c>
      <c r="BZ27" s="17" t="s">
        <v>289</v>
      </c>
      <c r="CA27" s="17" t="s">
        <v>288</v>
      </c>
      <c r="CB27" s="17" t="s">
        <v>288</v>
      </c>
      <c r="CC27" s="17" t="s">
        <v>288</v>
      </c>
      <c r="CD27" s="17" t="s">
        <v>288</v>
      </c>
      <c r="CE27" s="17" t="s">
        <v>288</v>
      </c>
      <c r="CF27" s="17" t="s">
        <v>288</v>
      </c>
      <c r="CG27" s="17" t="s">
        <v>288</v>
      </c>
      <c r="CH27" s="17" t="s">
        <v>288</v>
      </c>
      <c r="CI27" s="17" t="s">
        <v>289</v>
      </c>
      <c r="CJ27" s="17" t="str">
        <f t="shared" si="1"/>
        <v/>
      </c>
      <c r="CK27" s="17" t="str">
        <f t="shared" si="2"/>
        <v/>
      </c>
      <c r="CL27" s="17" t="str">
        <f t="shared" si="3"/>
        <v/>
      </c>
      <c r="CM27" s="17" t="str">
        <f t="shared" si="4"/>
        <v/>
      </c>
      <c r="CN27" s="17" t="str">
        <f t="shared" si="5"/>
        <v/>
      </c>
      <c r="CO27" s="17" t="str">
        <f t="shared" si="6"/>
        <v/>
      </c>
      <c r="CP27" s="17" t="str">
        <f t="shared" si="7"/>
        <v/>
      </c>
      <c r="CQ27" s="17" t="str">
        <f t="shared" si="8"/>
        <v/>
      </c>
      <c r="CR27" s="17" t="str">
        <f t="shared" si="9"/>
        <v/>
      </c>
      <c r="CS27" s="17" t="str">
        <f t="shared" si="10"/>
        <v/>
      </c>
      <c r="CT27" s="17" t="str">
        <f t="shared" si="11"/>
        <v/>
      </c>
      <c r="CU27" s="17" t="str">
        <f t="shared" si="12"/>
        <v/>
      </c>
      <c r="CV27" s="17" t="str">
        <f t="shared" si="13"/>
        <v/>
      </c>
      <c r="CW27" s="17" t="str">
        <f t="shared" si="14"/>
        <v/>
      </c>
      <c r="CX27" s="17" t="str">
        <f t="shared" si="15"/>
        <v/>
      </c>
      <c r="CY27" s="17" t="str">
        <f t="shared" si="16"/>
        <v/>
      </c>
      <c r="CZ27" s="17" t="str">
        <f t="shared" si="17"/>
        <v/>
      </c>
      <c r="DA27" s="17" t="str">
        <f t="shared" si="18"/>
        <v/>
      </c>
      <c r="DB27" s="17" t="str">
        <f t="shared" si="19"/>
        <v/>
      </c>
      <c r="DC27" s="17" t="str">
        <f t="shared" si="20"/>
        <v/>
      </c>
      <c r="DD27" s="17" t="str">
        <f t="shared" si="21"/>
        <v/>
      </c>
      <c r="DE27" s="17" t="str">
        <f t="shared" si="22"/>
        <v/>
      </c>
      <c r="DF27" s="17" t="str">
        <f t="shared" si="23"/>
        <v/>
      </c>
      <c r="DG27" s="17" t="str">
        <f t="shared" si="24"/>
        <v/>
      </c>
      <c r="DH27" s="17" t="str">
        <f t="shared" si="25"/>
        <v/>
      </c>
      <c r="DI27" s="17" t="str">
        <f t="shared" si="26"/>
        <v/>
      </c>
      <c r="DJ27" s="17" t="str">
        <f t="shared" si="27"/>
        <v/>
      </c>
      <c r="DK27" s="17" t="str">
        <f t="shared" si="28"/>
        <v/>
      </c>
      <c r="DL27" s="17" t="str">
        <f t="shared" si="29"/>
        <v/>
      </c>
      <c r="DM27" s="17" t="str">
        <f t="shared" si="30"/>
        <v/>
      </c>
      <c r="DN27" s="17" t="str">
        <f t="shared" si="31"/>
        <v/>
      </c>
      <c r="DO27" s="17" t="str">
        <f t="shared" si="32"/>
        <v/>
      </c>
      <c r="DP27" s="17" t="str">
        <f t="shared" si="33"/>
        <v/>
      </c>
      <c r="DQ27" s="17" t="str">
        <f t="shared" si="34"/>
        <v/>
      </c>
      <c r="DR27" s="17" t="str">
        <f t="shared" si="35"/>
        <v/>
      </c>
      <c r="DS27" s="17" t="str">
        <f t="shared" si="36"/>
        <v/>
      </c>
      <c r="DT27" s="17" t="str">
        <f t="shared" si="37"/>
        <v/>
      </c>
      <c r="DU27" s="17" t="str">
        <f t="shared" si="38"/>
        <v/>
      </c>
      <c r="DV27" s="17" t="str">
        <f t="shared" si="39"/>
        <v/>
      </c>
      <c r="DW27" s="17" t="str">
        <f t="shared" si="40"/>
        <v/>
      </c>
      <c r="DX27" s="17" t="str">
        <f t="shared" si="41"/>
        <v/>
      </c>
      <c r="DY27" s="17" t="str">
        <f t="shared" si="42"/>
        <v/>
      </c>
      <c r="DZ27" s="17" t="str">
        <f t="shared" si="43"/>
        <v/>
      </c>
      <c r="EA27" s="17" t="str">
        <f t="shared" si="44"/>
        <v/>
      </c>
      <c r="EB27" s="17" t="str">
        <f t="shared" si="45"/>
        <v>Otherwise Use: Ancillary or Other Use</v>
      </c>
      <c r="EC27" s="17" t="str">
        <f t="shared" si="46"/>
        <v/>
      </c>
      <c r="ED27" s="17" t="str">
        <f t="shared" si="47"/>
        <v/>
      </c>
      <c r="EE27" s="17" t="str">
        <f t="shared" si="48"/>
        <v/>
      </c>
      <c r="EF27" s="17" t="str">
        <f t="shared" si="49"/>
        <v/>
      </c>
      <c r="EG27" s="17" t="str">
        <f t="shared" si="50"/>
        <v/>
      </c>
      <c r="EH27" s="17" t="str">
        <f t="shared" si="51"/>
        <v/>
      </c>
      <c r="EI27" s="17" t="str">
        <f t="shared" si="52"/>
        <v/>
      </c>
      <c r="EJ27" s="17" t="str">
        <f t="shared" si="53"/>
        <v/>
      </c>
      <c r="EK27" s="17" t="str">
        <f t="shared" si="54"/>
        <v>Z399 - Other</v>
      </c>
    </row>
    <row r="28" spans="1:141" ht="29" x14ac:dyDescent="0.35">
      <c r="A28" s="17" t="s">
        <v>280</v>
      </c>
      <c r="B28" s="17">
        <v>2021</v>
      </c>
      <c r="C28" s="17" t="s">
        <v>116</v>
      </c>
      <c r="D28" s="17" t="s">
        <v>315</v>
      </c>
      <c r="E28" s="17" t="s">
        <v>316</v>
      </c>
      <c r="F28" s="17" t="s">
        <v>298</v>
      </c>
      <c r="G28" s="17">
        <v>325199</v>
      </c>
      <c r="H28" s="106" t="str">
        <f>VLOOKUP(G28, '2017-2022 NAICS'!C:D, 2, FALSE)</f>
        <v>All Other Basic Organic Chemical Manufacturing</v>
      </c>
      <c r="I28" s="106" t="str">
        <f>IF(COUNTIF('Processed TRI Data'!A:A, G28) &gt;0, "Yes", "No")</f>
        <v>No</v>
      </c>
      <c r="J28" s="17">
        <v>28.980146999999999</v>
      </c>
      <c r="K28" s="17">
        <v>-95.342271999999994</v>
      </c>
      <c r="L28" s="68">
        <v>110008170237</v>
      </c>
      <c r="M28" s="68">
        <v>1321220569521</v>
      </c>
      <c r="N28" s="17" t="s">
        <v>284</v>
      </c>
      <c r="O28" s="17" t="s">
        <v>285</v>
      </c>
      <c r="P28" s="107">
        <v>1</v>
      </c>
      <c r="Q28" s="105" t="str">
        <f>VLOOKUP(P28, 'TRI Crosswalk codes'!A:B, 2, FALSE)</f>
        <v>0 to 99</v>
      </c>
      <c r="R28" s="17">
        <v>85</v>
      </c>
      <c r="S28" s="17">
        <v>85</v>
      </c>
      <c r="T28" s="17" t="str">
        <f t="shared" si="55"/>
        <v>nonzero</v>
      </c>
      <c r="V28" s="17">
        <v>0</v>
      </c>
      <c r="W28" s="17" t="str">
        <f t="shared" si="56"/>
        <v>zero</v>
      </c>
      <c r="X28" s="17">
        <v>85</v>
      </c>
      <c r="Y28" s="17" t="s">
        <v>286</v>
      </c>
      <c r="Z28" s="106" t="str">
        <f t="shared" si="0"/>
        <v>Otherwise Use: Ancillary or Other Use; Z399 - Other</v>
      </c>
      <c r="AB28" s="110" t="s">
        <v>34</v>
      </c>
      <c r="AC28" s="34" t="s">
        <v>317</v>
      </c>
      <c r="AH28" s="17" t="s">
        <v>288</v>
      </c>
      <c r="AI28" s="17" t="s">
        <v>288</v>
      </c>
      <c r="AJ28" s="17" t="s">
        <v>288</v>
      </c>
      <c r="AK28" s="17" t="s">
        <v>288</v>
      </c>
      <c r="AL28" s="17" t="s">
        <v>288</v>
      </c>
      <c r="AM28" s="17" t="s">
        <v>288</v>
      </c>
      <c r="AN28" s="17" t="s">
        <v>288</v>
      </c>
      <c r="AO28" s="17" t="s">
        <v>288</v>
      </c>
      <c r="AP28" s="17" t="s">
        <v>288</v>
      </c>
      <c r="AQ28" s="17" t="s">
        <v>288</v>
      </c>
      <c r="AR28" s="17" t="s">
        <v>288</v>
      </c>
      <c r="AS28" s="17" t="s">
        <v>288</v>
      </c>
      <c r="AT28" s="17" t="s">
        <v>288</v>
      </c>
      <c r="AU28" s="17" t="s">
        <v>288</v>
      </c>
      <c r="AV28" s="17" t="s">
        <v>288</v>
      </c>
      <c r="AW28" s="17" t="s">
        <v>288</v>
      </c>
      <c r="AX28" s="17" t="s">
        <v>288</v>
      </c>
      <c r="AY28" s="17" t="s">
        <v>288</v>
      </c>
      <c r="AZ28" s="17" t="s">
        <v>288</v>
      </c>
      <c r="BA28" s="17" t="s">
        <v>288</v>
      </c>
      <c r="BB28" s="17" t="s">
        <v>288</v>
      </c>
      <c r="BC28" s="17" t="s">
        <v>288</v>
      </c>
      <c r="BD28" s="17" t="s">
        <v>288</v>
      </c>
      <c r="BE28" s="17" t="s">
        <v>288</v>
      </c>
      <c r="BF28" s="17" t="s">
        <v>288</v>
      </c>
      <c r="BG28" s="17" t="s">
        <v>288</v>
      </c>
      <c r="BH28" s="17" t="s">
        <v>288</v>
      </c>
      <c r="BI28" s="17" t="s">
        <v>288</v>
      </c>
      <c r="BJ28" s="17" t="s">
        <v>288</v>
      </c>
      <c r="BK28" s="17" t="s">
        <v>288</v>
      </c>
      <c r="BL28" s="17" t="s">
        <v>288</v>
      </c>
      <c r="BM28" s="17" t="s">
        <v>288</v>
      </c>
      <c r="BN28" s="17" t="s">
        <v>288</v>
      </c>
      <c r="BO28" s="17" t="s">
        <v>288</v>
      </c>
      <c r="BP28" s="17" t="s">
        <v>288</v>
      </c>
      <c r="BQ28" s="17" t="s">
        <v>288</v>
      </c>
      <c r="BR28" s="17" t="s">
        <v>288</v>
      </c>
      <c r="BS28" s="17" t="s">
        <v>288</v>
      </c>
      <c r="BT28" s="17" t="s">
        <v>288</v>
      </c>
      <c r="BU28" s="17" t="s">
        <v>288</v>
      </c>
      <c r="BV28" s="17" t="s">
        <v>288</v>
      </c>
      <c r="BW28" s="17" t="s">
        <v>288</v>
      </c>
      <c r="BX28" s="17" t="s">
        <v>288</v>
      </c>
      <c r="BY28" s="17" t="s">
        <v>288</v>
      </c>
      <c r="BZ28" s="17" t="s">
        <v>289</v>
      </c>
      <c r="CA28" s="17" t="s">
        <v>288</v>
      </c>
      <c r="CB28" s="17" t="s">
        <v>288</v>
      </c>
      <c r="CC28" s="17" t="s">
        <v>288</v>
      </c>
      <c r="CD28" s="17" t="s">
        <v>288</v>
      </c>
      <c r="CE28" s="17" t="s">
        <v>288</v>
      </c>
      <c r="CF28" s="17" t="s">
        <v>288</v>
      </c>
      <c r="CG28" s="17" t="s">
        <v>288</v>
      </c>
      <c r="CH28" s="17" t="s">
        <v>288</v>
      </c>
      <c r="CI28" s="17" t="s">
        <v>289</v>
      </c>
      <c r="CJ28" s="17" t="str">
        <f t="shared" si="1"/>
        <v/>
      </c>
      <c r="CK28" s="17" t="str">
        <f t="shared" si="2"/>
        <v/>
      </c>
      <c r="CL28" s="17" t="str">
        <f t="shared" si="3"/>
        <v/>
      </c>
      <c r="CM28" s="17" t="str">
        <f t="shared" si="4"/>
        <v/>
      </c>
      <c r="CN28" s="17" t="str">
        <f t="shared" si="5"/>
        <v/>
      </c>
      <c r="CO28" s="17" t="str">
        <f t="shared" si="6"/>
        <v/>
      </c>
      <c r="CP28" s="17" t="str">
        <f t="shared" si="7"/>
        <v/>
      </c>
      <c r="CQ28" s="17" t="str">
        <f t="shared" si="8"/>
        <v/>
      </c>
      <c r="CR28" s="17" t="str">
        <f t="shared" si="9"/>
        <v/>
      </c>
      <c r="CS28" s="17" t="str">
        <f t="shared" si="10"/>
        <v/>
      </c>
      <c r="CT28" s="17" t="str">
        <f t="shared" si="11"/>
        <v/>
      </c>
      <c r="CU28" s="17" t="str">
        <f t="shared" si="12"/>
        <v/>
      </c>
      <c r="CV28" s="17" t="str">
        <f t="shared" si="13"/>
        <v/>
      </c>
      <c r="CW28" s="17" t="str">
        <f t="shared" si="14"/>
        <v/>
      </c>
      <c r="CX28" s="17" t="str">
        <f t="shared" si="15"/>
        <v/>
      </c>
      <c r="CY28" s="17" t="str">
        <f t="shared" si="16"/>
        <v/>
      </c>
      <c r="CZ28" s="17" t="str">
        <f t="shared" si="17"/>
        <v/>
      </c>
      <c r="DA28" s="17" t="str">
        <f t="shared" si="18"/>
        <v/>
      </c>
      <c r="DB28" s="17" t="str">
        <f t="shared" si="19"/>
        <v/>
      </c>
      <c r="DC28" s="17" t="str">
        <f t="shared" si="20"/>
        <v/>
      </c>
      <c r="DD28" s="17" t="str">
        <f t="shared" si="21"/>
        <v/>
      </c>
      <c r="DE28" s="17" t="str">
        <f t="shared" si="22"/>
        <v/>
      </c>
      <c r="DF28" s="17" t="str">
        <f t="shared" si="23"/>
        <v/>
      </c>
      <c r="DG28" s="17" t="str">
        <f t="shared" si="24"/>
        <v/>
      </c>
      <c r="DH28" s="17" t="str">
        <f t="shared" si="25"/>
        <v/>
      </c>
      <c r="DI28" s="17" t="str">
        <f t="shared" si="26"/>
        <v/>
      </c>
      <c r="DJ28" s="17" t="str">
        <f t="shared" si="27"/>
        <v/>
      </c>
      <c r="DK28" s="17" t="str">
        <f t="shared" si="28"/>
        <v/>
      </c>
      <c r="DL28" s="17" t="str">
        <f t="shared" si="29"/>
        <v/>
      </c>
      <c r="DM28" s="17" t="str">
        <f t="shared" si="30"/>
        <v/>
      </c>
      <c r="DN28" s="17" t="str">
        <f t="shared" si="31"/>
        <v/>
      </c>
      <c r="DO28" s="17" t="str">
        <f t="shared" si="32"/>
        <v/>
      </c>
      <c r="DP28" s="17" t="str">
        <f t="shared" si="33"/>
        <v/>
      </c>
      <c r="DQ28" s="17" t="str">
        <f t="shared" si="34"/>
        <v/>
      </c>
      <c r="DR28" s="17" t="str">
        <f t="shared" si="35"/>
        <v/>
      </c>
      <c r="DS28" s="17" t="str">
        <f t="shared" si="36"/>
        <v/>
      </c>
      <c r="DT28" s="17" t="str">
        <f t="shared" si="37"/>
        <v/>
      </c>
      <c r="DU28" s="17" t="str">
        <f t="shared" si="38"/>
        <v/>
      </c>
      <c r="DV28" s="17" t="str">
        <f t="shared" si="39"/>
        <v/>
      </c>
      <c r="DW28" s="17" t="str">
        <f t="shared" si="40"/>
        <v/>
      </c>
      <c r="DX28" s="17" t="str">
        <f t="shared" si="41"/>
        <v/>
      </c>
      <c r="DY28" s="17" t="str">
        <f t="shared" si="42"/>
        <v/>
      </c>
      <c r="DZ28" s="17" t="str">
        <f t="shared" si="43"/>
        <v/>
      </c>
      <c r="EA28" s="17" t="str">
        <f t="shared" si="44"/>
        <v/>
      </c>
      <c r="EB28" s="17" t="str">
        <f t="shared" si="45"/>
        <v>Otherwise Use: Ancillary or Other Use</v>
      </c>
      <c r="EC28" s="17" t="str">
        <f t="shared" si="46"/>
        <v/>
      </c>
      <c r="ED28" s="17" t="str">
        <f t="shared" si="47"/>
        <v/>
      </c>
      <c r="EE28" s="17" t="str">
        <f t="shared" si="48"/>
        <v/>
      </c>
      <c r="EF28" s="17" t="str">
        <f t="shared" si="49"/>
        <v/>
      </c>
      <c r="EG28" s="17" t="str">
        <f t="shared" si="50"/>
        <v/>
      </c>
      <c r="EH28" s="17" t="str">
        <f t="shared" si="51"/>
        <v/>
      </c>
      <c r="EI28" s="17" t="str">
        <f t="shared" si="52"/>
        <v/>
      </c>
      <c r="EJ28" s="17" t="str">
        <f t="shared" si="53"/>
        <v/>
      </c>
      <c r="EK28" s="17" t="str">
        <f t="shared" si="54"/>
        <v>Z399 - Other</v>
      </c>
    </row>
    <row r="29" spans="1:141" ht="29" x14ac:dyDescent="0.35">
      <c r="A29" s="17" t="s">
        <v>280</v>
      </c>
      <c r="B29" s="17">
        <v>2022</v>
      </c>
      <c r="C29" s="17" t="s">
        <v>116</v>
      </c>
      <c r="D29" s="17" t="s">
        <v>315</v>
      </c>
      <c r="E29" s="17" t="s">
        <v>316</v>
      </c>
      <c r="F29" s="17" t="s">
        <v>298</v>
      </c>
      <c r="G29" s="17">
        <v>325199</v>
      </c>
      <c r="H29" s="106" t="str">
        <f>VLOOKUP(G29, '2017-2022 NAICS'!C:D, 2, FALSE)</f>
        <v>All Other Basic Organic Chemical Manufacturing</v>
      </c>
      <c r="I29" s="106" t="str">
        <f>IF(COUNTIF('Processed TRI Data'!A:A, G29) &gt;0, "Yes", "No")</f>
        <v>No</v>
      </c>
      <c r="J29" s="17">
        <v>28.980146999999999</v>
      </c>
      <c r="K29" s="17">
        <v>-95.342271999999994</v>
      </c>
      <c r="L29" s="68">
        <v>110008170237</v>
      </c>
      <c r="M29" s="68">
        <v>1322221239698</v>
      </c>
      <c r="N29" s="17" t="s">
        <v>284</v>
      </c>
      <c r="O29" s="17" t="s">
        <v>285</v>
      </c>
      <c r="P29" s="107">
        <v>4</v>
      </c>
      <c r="Q29" s="105" t="str">
        <f>VLOOKUP(P29, 'TRI Crosswalk codes'!A:B, 2, FALSE)</f>
        <v>10,000 to 99,999</v>
      </c>
      <c r="R29" s="17">
        <v>65</v>
      </c>
      <c r="S29" s="17">
        <v>65</v>
      </c>
      <c r="T29" s="17" t="str">
        <f t="shared" si="55"/>
        <v>nonzero</v>
      </c>
      <c r="V29" s="17">
        <v>0</v>
      </c>
      <c r="W29" s="17" t="str">
        <f t="shared" si="56"/>
        <v>zero</v>
      </c>
      <c r="X29" s="17">
        <v>65</v>
      </c>
      <c r="Y29" s="17" t="s">
        <v>286</v>
      </c>
      <c r="Z29" s="106" t="str">
        <f t="shared" si="0"/>
        <v>Otherwise Use: Ancillary or Other Use; Z399 - Other</v>
      </c>
      <c r="AB29" s="110" t="s">
        <v>34</v>
      </c>
      <c r="AC29" s="34" t="s">
        <v>317</v>
      </c>
      <c r="AH29" s="17" t="s">
        <v>288</v>
      </c>
      <c r="AI29" s="17" t="s">
        <v>288</v>
      </c>
      <c r="AJ29" s="17" t="s">
        <v>288</v>
      </c>
      <c r="AK29" s="17" t="s">
        <v>288</v>
      </c>
      <c r="AL29" s="17" t="s">
        <v>288</v>
      </c>
      <c r="AM29" s="17" t="s">
        <v>288</v>
      </c>
      <c r="AN29" s="17" t="s">
        <v>288</v>
      </c>
      <c r="AO29" s="17" t="s">
        <v>288</v>
      </c>
      <c r="AP29" s="17" t="s">
        <v>288</v>
      </c>
      <c r="AQ29" s="17" t="s">
        <v>288</v>
      </c>
      <c r="AR29" s="17" t="s">
        <v>288</v>
      </c>
      <c r="AS29" s="17" t="s">
        <v>288</v>
      </c>
      <c r="AT29" s="17" t="s">
        <v>288</v>
      </c>
      <c r="AU29" s="17" t="s">
        <v>288</v>
      </c>
      <c r="AV29" s="17" t="s">
        <v>288</v>
      </c>
      <c r="AW29" s="17" t="s">
        <v>288</v>
      </c>
      <c r="AX29" s="17" t="s">
        <v>288</v>
      </c>
      <c r="AY29" s="17" t="s">
        <v>288</v>
      </c>
      <c r="AZ29" s="17" t="s">
        <v>288</v>
      </c>
      <c r="BA29" s="17" t="s">
        <v>288</v>
      </c>
      <c r="BB29" s="17" t="s">
        <v>288</v>
      </c>
      <c r="BC29" s="17" t="s">
        <v>288</v>
      </c>
      <c r="BD29" s="17" t="s">
        <v>288</v>
      </c>
      <c r="BE29" s="17" t="s">
        <v>288</v>
      </c>
      <c r="BF29" s="17" t="s">
        <v>288</v>
      </c>
      <c r="BG29" s="17" t="s">
        <v>288</v>
      </c>
      <c r="BH29" s="17" t="s">
        <v>288</v>
      </c>
      <c r="BI29" s="17" t="s">
        <v>288</v>
      </c>
      <c r="BJ29" s="17" t="s">
        <v>288</v>
      </c>
      <c r="BK29" s="17" t="s">
        <v>288</v>
      </c>
      <c r="BL29" s="17" t="s">
        <v>288</v>
      </c>
      <c r="BM29" s="17" t="s">
        <v>288</v>
      </c>
      <c r="BN29" s="17" t="s">
        <v>288</v>
      </c>
      <c r="BO29" s="17" t="s">
        <v>288</v>
      </c>
      <c r="BP29" s="17" t="s">
        <v>288</v>
      </c>
      <c r="BQ29" s="17" t="s">
        <v>288</v>
      </c>
      <c r="BR29" s="17" t="s">
        <v>288</v>
      </c>
      <c r="BS29" s="17" t="s">
        <v>288</v>
      </c>
      <c r="BT29" s="17" t="s">
        <v>288</v>
      </c>
      <c r="BU29" s="17" t="s">
        <v>288</v>
      </c>
      <c r="BV29" s="17" t="s">
        <v>288</v>
      </c>
      <c r="BW29" s="17" t="s">
        <v>288</v>
      </c>
      <c r="BX29" s="17" t="s">
        <v>288</v>
      </c>
      <c r="BY29" s="17" t="s">
        <v>288</v>
      </c>
      <c r="BZ29" s="17" t="s">
        <v>289</v>
      </c>
      <c r="CA29" s="17" t="s">
        <v>288</v>
      </c>
      <c r="CB29" s="17" t="s">
        <v>288</v>
      </c>
      <c r="CC29" s="17" t="s">
        <v>288</v>
      </c>
      <c r="CD29" s="17" t="s">
        <v>288</v>
      </c>
      <c r="CE29" s="17" t="s">
        <v>288</v>
      </c>
      <c r="CF29" s="17" t="s">
        <v>288</v>
      </c>
      <c r="CG29" s="17" t="s">
        <v>288</v>
      </c>
      <c r="CH29" s="17" t="s">
        <v>288</v>
      </c>
      <c r="CI29" s="17" t="s">
        <v>289</v>
      </c>
      <c r="CJ29" s="17" t="str">
        <f t="shared" si="1"/>
        <v/>
      </c>
      <c r="CK29" s="17" t="str">
        <f t="shared" si="2"/>
        <v/>
      </c>
      <c r="CL29" s="17" t="str">
        <f t="shared" si="3"/>
        <v/>
      </c>
      <c r="CM29" s="17" t="str">
        <f t="shared" si="4"/>
        <v/>
      </c>
      <c r="CN29" s="17" t="str">
        <f t="shared" si="5"/>
        <v/>
      </c>
      <c r="CO29" s="17" t="str">
        <f t="shared" si="6"/>
        <v/>
      </c>
      <c r="CP29" s="17" t="str">
        <f t="shared" si="7"/>
        <v/>
      </c>
      <c r="CQ29" s="17" t="str">
        <f t="shared" si="8"/>
        <v/>
      </c>
      <c r="CR29" s="17" t="str">
        <f t="shared" si="9"/>
        <v/>
      </c>
      <c r="CS29" s="17" t="str">
        <f t="shared" si="10"/>
        <v/>
      </c>
      <c r="CT29" s="17" t="str">
        <f t="shared" si="11"/>
        <v/>
      </c>
      <c r="CU29" s="17" t="str">
        <f t="shared" si="12"/>
        <v/>
      </c>
      <c r="CV29" s="17" t="str">
        <f t="shared" si="13"/>
        <v/>
      </c>
      <c r="CW29" s="17" t="str">
        <f t="shared" si="14"/>
        <v/>
      </c>
      <c r="CX29" s="17" t="str">
        <f t="shared" si="15"/>
        <v/>
      </c>
      <c r="CY29" s="17" t="str">
        <f t="shared" si="16"/>
        <v/>
      </c>
      <c r="CZ29" s="17" t="str">
        <f t="shared" si="17"/>
        <v/>
      </c>
      <c r="DA29" s="17" t="str">
        <f t="shared" si="18"/>
        <v/>
      </c>
      <c r="DB29" s="17" t="str">
        <f t="shared" si="19"/>
        <v/>
      </c>
      <c r="DC29" s="17" t="str">
        <f t="shared" si="20"/>
        <v/>
      </c>
      <c r="DD29" s="17" t="str">
        <f t="shared" si="21"/>
        <v/>
      </c>
      <c r="DE29" s="17" t="str">
        <f t="shared" si="22"/>
        <v/>
      </c>
      <c r="DF29" s="17" t="str">
        <f t="shared" si="23"/>
        <v/>
      </c>
      <c r="DG29" s="17" t="str">
        <f t="shared" si="24"/>
        <v/>
      </c>
      <c r="DH29" s="17" t="str">
        <f t="shared" si="25"/>
        <v/>
      </c>
      <c r="DI29" s="17" t="str">
        <f t="shared" si="26"/>
        <v/>
      </c>
      <c r="DJ29" s="17" t="str">
        <f t="shared" si="27"/>
        <v/>
      </c>
      <c r="DK29" s="17" t="str">
        <f t="shared" si="28"/>
        <v/>
      </c>
      <c r="DL29" s="17" t="str">
        <f t="shared" si="29"/>
        <v/>
      </c>
      <c r="DM29" s="17" t="str">
        <f t="shared" si="30"/>
        <v/>
      </c>
      <c r="DN29" s="17" t="str">
        <f t="shared" si="31"/>
        <v/>
      </c>
      <c r="DO29" s="17" t="str">
        <f t="shared" si="32"/>
        <v/>
      </c>
      <c r="DP29" s="17" t="str">
        <f t="shared" si="33"/>
        <v/>
      </c>
      <c r="DQ29" s="17" t="str">
        <f t="shared" si="34"/>
        <v/>
      </c>
      <c r="DR29" s="17" t="str">
        <f t="shared" si="35"/>
        <v/>
      </c>
      <c r="DS29" s="17" t="str">
        <f t="shared" si="36"/>
        <v/>
      </c>
      <c r="DT29" s="17" t="str">
        <f t="shared" si="37"/>
        <v/>
      </c>
      <c r="DU29" s="17" t="str">
        <f t="shared" si="38"/>
        <v/>
      </c>
      <c r="DV29" s="17" t="str">
        <f t="shared" si="39"/>
        <v/>
      </c>
      <c r="DW29" s="17" t="str">
        <f t="shared" si="40"/>
        <v/>
      </c>
      <c r="DX29" s="17" t="str">
        <f t="shared" si="41"/>
        <v/>
      </c>
      <c r="DY29" s="17" t="str">
        <f t="shared" si="42"/>
        <v/>
      </c>
      <c r="DZ29" s="17" t="str">
        <f t="shared" si="43"/>
        <v/>
      </c>
      <c r="EA29" s="17" t="str">
        <f t="shared" si="44"/>
        <v/>
      </c>
      <c r="EB29" s="17" t="str">
        <f t="shared" si="45"/>
        <v>Otherwise Use: Ancillary or Other Use</v>
      </c>
      <c r="EC29" s="17" t="str">
        <f t="shared" si="46"/>
        <v/>
      </c>
      <c r="ED29" s="17" t="str">
        <f t="shared" si="47"/>
        <v/>
      </c>
      <c r="EE29" s="17" t="str">
        <f t="shared" si="48"/>
        <v/>
      </c>
      <c r="EF29" s="17" t="str">
        <f t="shared" si="49"/>
        <v/>
      </c>
      <c r="EG29" s="17" t="str">
        <f t="shared" si="50"/>
        <v/>
      </c>
      <c r="EH29" s="17" t="str">
        <f t="shared" si="51"/>
        <v/>
      </c>
      <c r="EI29" s="17" t="str">
        <f t="shared" si="52"/>
        <v/>
      </c>
      <c r="EJ29" s="17" t="str">
        <f t="shared" si="53"/>
        <v/>
      </c>
      <c r="EK29" s="17" t="str">
        <f t="shared" si="54"/>
        <v>Z399 - Other</v>
      </c>
    </row>
    <row r="30" spans="1:141" ht="29" x14ac:dyDescent="0.35">
      <c r="A30" s="17" t="s">
        <v>280</v>
      </c>
      <c r="B30" s="17">
        <v>2023</v>
      </c>
      <c r="C30" s="17" t="s">
        <v>116</v>
      </c>
      <c r="D30" s="17" t="s">
        <v>315</v>
      </c>
      <c r="E30" s="17" t="s">
        <v>316</v>
      </c>
      <c r="F30" s="17" t="s">
        <v>298</v>
      </c>
      <c r="G30" s="17">
        <v>325199</v>
      </c>
      <c r="H30" s="106" t="str">
        <f>VLOOKUP(G30, '2017-2022 NAICS'!C:D, 2, FALSE)</f>
        <v>All Other Basic Organic Chemical Manufacturing</v>
      </c>
      <c r="I30" s="106" t="str">
        <f>IF(COUNTIF('Processed TRI Data'!A:A, G30) &gt;0, "Yes", "No")</f>
        <v>No</v>
      </c>
      <c r="J30" s="17">
        <v>28.980146999999999</v>
      </c>
      <c r="K30" s="17">
        <v>-95.342271999999994</v>
      </c>
      <c r="L30" s="68">
        <v>110008170237</v>
      </c>
      <c r="M30" s="68">
        <v>1323222253318</v>
      </c>
      <c r="N30" s="17" t="s">
        <v>284</v>
      </c>
      <c r="O30" s="17" t="s">
        <v>285</v>
      </c>
      <c r="P30" s="107">
        <v>4</v>
      </c>
      <c r="Q30" s="105" t="str">
        <f>VLOOKUP(P30, 'TRI Crosswalk codes'!A:B, 2, FALSE)</f>
        <v>10,000 to 99,999</v>
      </c>
      <c r="R30" s="17">
        <v>47</v>
      </c>
      <c r="S30" s="17">
        <v>47</v>
      </c>
      <c r="T30" s="17" t="str">
        <f t="shared" si="55"/>
        <v>nonzero</v>
      </c>
      <c r="V30" s="17">
        <v>0</v>
      </c>
      <c r="W30" s="17" t="str">
        <f t="shared" si="56"/>
        <v>zero</v>
      </c>
      <c r="X30" s="17">
        <v>47</v>
      </c>
      <c r="Y30" s="17" t="s">
        <v>286</v>
      </c>
      <c r="Z30" s="106" t="str">
        <f t="shared" si="0"/>
        <v>Otherwise Use: Ancillary or Other Use; Z399 - Other</v>
      </c>
      <c r="AB30" s="110" t="s">
        <v>34</v>
      </c>
      <c r="AC30" s="34" t="s">
        <v>317</v>
      </c>
      <c r="AH30" s="17" t="s">
        <v>288</v>
      </c>
      <c r="AI30" s="17" t="s">
        <v>288</v>
      </c>
      <c r="AJ30" s="17" t="s">
        <v>288</v>
      </c>
      <c r="AK30" s="17" t="s">
        <v>288</v>
      </c>
      <c r="AL30" s="17" t="s">
        <v>288</v>
      </c>
      <c r="AM30" s="17" t="s">
        <v>288</v>
      </c>
      <c r="AN30" s="17" t="s">
        <v>288</v>
      </c>
      <c r="AO30" s="17" t="s">
        <v>288</v>
      </c>
      <c r="AP30" s="17" t="s">
        <v>288</v>
      </c>
      <c r="AQ30" s="17" t="s">
        <v>288</v>
      </c>
      <c r="AR30" s="17" t="s">
        <v>288</v>
      </c>
      <c r="AS30" s="17" t="s">
        <v>288</v>
      </c>
      <c r="AT30" s="17" t="s">
        <v>288</v>
      </c>
      <c r="AU30" s="17" t="s">
        <v>288</v>
      </c>
      <c r="AV30" s="17" t="s">
        <v>288</v>
      </c>
      <c r="AW30" s="17" t="s">
        <v>288</v>
      </c>
      <c r="AX30" s="17" t="s">
        <v>288</v>
      </c>
      <c r="AY30" s="17" t="s">
        <v>288</v>
      </c>
      <c r="AZ30" s="17" t="s">
        <v>288</v>
      </c>
      <c r="BA30" s="17" t="s">
        <v>288</v>
      </c>
      <c r="BB30" s="17" t="s">
        <v>288</v>
      </c>
      <c r="BC30" s="17" t="s">
        <v>288</v>
      </c>
      <c r="BD30" s="17" t="s">
        <v>288</v>
      </c>
      <c r="BE30" s="17" t="s">
        <v>288</v>
      </c>
      <c r="BF30" s="17" t="s">
        <v>288</v>
      </c>
      <c r="BG30" s="17" t="s">
        <v>288</v>
      </c>
      <c r="BH30" s="17" t="s">
        <v>288</v>
      </c>
      <c r="BI30" s="17" t="s">
        <v>288</v>
      </c>
      <c r="BJ30" s="17" t="s">
        <v>288</v>
      </c>
      <c r="BK30" s="17" t="s">
        <v>288</v>
      </c>
      <c r="BL30" s="17" t="s">
        <v>288</v>
      </c>
      <c r="BM30" s="17" t="s">
        <v>288</v>
      </c>
      <c r="BN30" s="17" t="s">
        <v>288</v>
      </c>
      <c r="BO30" s="17" t="s">
        <v>288</v>
      </c>
      <c r="BP30" s="17" t="s">
        <v>288</v>
      </c>
      <c r="BQ30" s="17" t="s">
        <v>288</v>
      </c>
      <c r="BR30" s="17" t="s">
        <v>288</v>
      </c>
      <c r="BS30" s="17" t="s">
        <v>288</v>
      </c>
      <c r="BT30" s="17" t="s">
        <v>288</v>
      </c>
      <c r="BU30" s="17" t="s">
        <v>288</v>
      </c>
      <c r="BV30" s="17" t="s">
        <v>288</v>
      </c>
      <c r="BW30" s="17" t="s">
        <v>288</v>
      </c>
      <c r="BX30" s="17" t="s">
        <v>288</v>
      </c>
      <c r="BY30" s="17" t="s">
        <v>288</v>
      </c>
      <c r="BZ30" s="17" t="s">
        <v>289</v>
      </c>
      <c r="CA30" s="17" t="s">
        <v>288</v>
      </c>
      <c r="CB30" s="17" t="s">
        <v>288</v>
      </c>
      <c r="CC30" s="17" t="s">
        <v>288</v>
      </c>
      <c r="CD30" s="17" t="s">
        <v>288</v>
      </c>
      <c r="CE30" s="17" t="s">
        <v>288</v>
      </c>
      <c r="CF30" s="17" t="s">
        <v>288</v>
      </c>
      <c r="CG30" s="17" t="s">
        <v>288</v>
      </c>
      <c r="CH30" s="17" t="s">
        <v>288</v>
      </c>
      <c r="CI30" s="17" t="s">
        <v>289</v>
      </c>
      <c r="CJ30" s="17" t="str">
        <f t="shared" si="1"/>
        <v/>
      </c>
      <c r="CK30" s="17" t="str">
        <f t="shared" si="2"/>
        <v/>
      </c>
      <c r="CL30" s="17" t="str">
        <f t="shared" si="3"/>
        <v/>
      </c>
      <c r="CM30" s="17" t="str">
        <f t="shared" si="4"/>
        <v/>
      </c>
      <c r="CN30" s="17" t="str">
        <f t="shared" si="5"/>
        <v/>
      </c>
      <c r="CO30" s="17" t="str">
        <f t="shared" si="6"/>
        <v/>
      </c>
      <c r="CP30" s="17" t="str">
        <f t="shared" si="7"/>
        <v/>
      </c>
      <c r="CQ30" s="17" t="str">
        <f t="shared" si="8"/>
        <v/>
      </c>
      <c r="CR30" s="17" t="str">
        <f t="shared" si="9"/>
        <v/>
      </c>
      <c r="CS30" s="17" t="str">
        <f t="shared" si="10"/>
        <v/>
      </c>
      <c r="CT30" s="17" t="str">
        <f t="shared" si="11"/>
        <v/>
      </c>
      <c r="CU30" s="17" t="str">
        <f t="shared" si="12"/>
        <v/>
      </c>
      <c r="CV30" s="17" t="str">
        <f t="shared" si="13"/>
        <v/>
      </c>
      <c r="CW30" s="17" t="str">
        <f t="shared" si="14"/>
        <v/>
      </c>
      <c r="CX30" s="17" t="str">
        <f t="shared" si="15"/>
        <v/>
      </c>
      <c r="CY30" s="17" t="str">
        <f t="shared" si="16"/>
        <v/>
      </c>
      <c r="CZ30" s="17" t="str">
        <f t="shared" si="17"/>
        <v/>
      </c>
      <c r="DA30" s="17" t="str">
        <f t="shared" si="18"/>
        <v/>
      </c>
      <c r="DB30" s="17" t="str">
        <f t="shared" si="19"/>
        <v/>
      </c>
      <c r="DC30" s="17" t="str">
        <f t="shared" si="20"/>
        <v/>
      </c>
      <c r="DD30" s="17" t="str">
        <f t="shared" si="21"/>
        <v/>
      </c>
      <c r="DE30" s="17" t="str">
        <f t="shared" si="22"/>
        <v/>
      </c>
      <c r="DF30" s="17" t="str">
        <f t="shared" si="23"/>
        <v/>
      </c>
      <c r="DG30" s="17" t="str">
        <f t="shared" si="24"/>
        <v/>
      </c>
      <c r="DH30" s="17" t="str">
        <f t="shared" si="25"/>
        <v/>
      </c>
      <c r="DI30" s="17" t="str">
        <f t="shared" si="26"/>
        <v/>
      </c>
      <c r="DJ30" s="17" t="str">
        <f t="shared" si="27"/>
        <v/>
      </c>
      <c r="DK30" s="17" t="str">
        <f t="shared" si="28"/>
        <v/>
      </c>
      <c r="DL30" s="17" t="str">
        <f t="shared" si="29"/>
        <v/>
      </c>
      <c r="DM30" s="17" t="str">
        <f t="shared" si="30"/>
        <v/>
      </c>
      <c r="DN30" s="17" t="str">
        <f t="shared" si="31"/>
        <v/>
      </c>
      <c r="DO30" s="17" t="str">
        <f t="shared" si="32"/>
        <v/>
      </c>
      <c r="DP30" s="17" t="str">
        <f t="shared" si="33"/>
        <v/>
      </c>
      <c r="DQ30" s="17" t="str">
        <f t="shared" si="34"/>
        <v/>
      </c>
      <c r="DR30" s="17" t="str">
        <f t="shared" si="35"/>
        <v/>
      </c>
      <c r="DS30" s="17" t="str">
        <f t="shared" si="36"/>
        <v/>
      </c>
      <c r="DT30" s="17" t="str">
        <f t="shared" si="37"/>
        <v/>
      </c>
      <c r="DU30" s="17" t="str">
        <f t="shared" si="38"/>
        <v/>
      </c>
      <c r="DV30" s="17" t="str">
        <f t="shared" si="39"/>
        <v/>
      </c>
      <c r="DW30" s="17" t="str">
        <f t="shared" si="40"/>
        <v/>
      </c>
      <c r="DX30" s="17" t="str">
        <f t="shared" si="41"/>
        <v/>
      </c>
      <c r="DY30" s="17" t="str">
        <f t="shared" si="42"/>
        <v/>
      </c>
      <c r="DZ30" s="17" t="str">
        <f t="shared" si="43"/>
        <v/>
      </c>
      <c r="EA30" s="17" t="str">
        <f t="shared" si="44"/>
        <v/>
      </c>
      <c r="EB30" s="17" t="str">
        <f t="shared" si="45"/>
        <v>Otherwise Use: Ancillary or Other Use</v>
      </c>
      <c r="EC30" s="17" t="str">
        <f t="shared" si="46"/>
        <v/>
      </c>
      <c r="ED30" s="17" t="str">
        <f t="shared" si="47"/>
        <v/>
      </c>
      <c r="EE30" s="17" t="str">
        <f t="shared" si="48"/>
        <v/>
      </c>
      <c r="EF30" s="17" t="str">
        <f t="shared" si="49"/>
        <v/>
      </c>
      <c r="EG30" s="17" t="str">
        <f t="shared" si="50"/>
        <v/>
      </c>
      <c r="EH30" s="17" t="str">
        <f t="shared" si="51"/>
        <v/>
      </c>
      <c r="EI30" s="17" t="str">
        <f t="shared" si="52"/>
        <v/>
      </c>
      <c r="EJ30" s="17" t="str">
        <f t="shared" si="53"/>
        <v/>
      </c>
      <c r="EK30" s="17" t="str">
        <f t="shared" si="54"/>
        <v>Z399 - Other</v>
      </c>
    </row>
    <row r="31" spans="1:141" ht="43.5" x14ac:dyDescent="0.35">
      <c r="A31" s="17" t="s">
        <v>280</v>
      </c>
      <c r="B31" s="17">
        <v>2022</v>
      </c>
      <c r="C31" s="17" t="s">
        <v>111</v>
      </c>
      <c r="D31" s="17" t="s">
        <v>318</v>
      </c>
      <c r="E31" s="17" t="s">
        <v>300</v>
      </c>
      <c r="F31" s="17" t="s">
        <v>301</v>
      </c>
      <c r="G31" s="17">
        <v>339112</v>
      </c>
      <c r="H31" s="106" t="str">
        <f>VLOOKUP(G31, '2017-2022 NAICS'!C:D, 2, FALSE)</f>
        <v>Surgical and Medical Instrument Manufacturing</v>
      </c>
      <c r="I31" s="106" t="str">
        <f>IF(COUNTIF('Processed TRI Data'!A:A, G31) &gt;0, "Yes", "No")</f>
        <v>No</v>
      </c>
      <c r="J31" s="17">
        <v>40.432048999999999</v>
      </c>
      <c r="K31" s="17">
        <v>-99.396766</v>
      </c>
      <c r="L31" s="68" t="s">
        <v>290</v>
      </c>
      <c r="M31" s="68">
        <v>1322221324193</v>
      </c>
      <c r="N31" s="17" t="s">
        <v>284</v>
      </c>
      <c r="O31" s="17" t="s">
        <v>285</v>
      </c>
      <c r="P31" s="107">
        <v>4</v>
      </c>
      <c r="Q31" s="105" t="str">
        <f>VLOOKUP(P31, 'TRI Crosswalk codes'!A:B, 2, FALSE)</f>
        <v>10,000 to 99,999</v>
      </c>
      <c r="R31" s="17">
        <v>23790</v>
      </c>
      <c r="S31" s="17">
        <v>23790</v>
      </c>
      <c r="T31" s="17" t="str">
        <f t="shared" si="55"/>
        <v>nonzero</v>
      </c>
      <c r="V31" s="17">
        <v>0</v>
      </c>
      <c r="W31" s="17" t="str">
        <f t="shared" si="56"/>
        <v>zero</v>
      </c>
      <c r="X31" s="17">
        <v>23790</v>
      </c>
      <c r="Y31" s="17" t="s">
        <v>286</v>
      </c>
      <c r="Z31" s="106" t="str">
        <f t="shared" si="0"/>
        <v>Otherwise Use: As a manufacturing aid; Z299 - Other; Otherwise Use: Ancillary or Other Use; Z301 - Cleaner; Z303 - Lubricants</v>
      </c>
      <c r="AB31" s="108" t="s">
        <v>33</v>
      </c>
      <c r="AC31" s="108" t="s">
        <v>319</v>
      </c>
      <c r="AH31" s="17" t="s">
        <v>288</v>
      </c>
      <c r="AI31" s="17" t="s">
        <v>288</v>
      </c>
      <c r="AJ31" s="17" t="s">
        <v>288</v>
      </c>
      <c r="AK31" s="17" t="s">
        <v>288</v>
      </c>
      <c r="AL31" s="17" t="s">
        <v>288</v>
      </c>
      <c r="AM31" s="17" t="s">
        <v>288</v>
      </c>
      <c r="AN31" s="17" t="s">
        <v>288</v>
      </c>
      <c r="AO31" s="17" t="s">
        <v>288</v>
      </c>
      <c r="AP31" s="17" t="s">
        <v>288</v>
      </c>
      <c r="AQ31" s="17" t="s">
        <v>288</v>
      </c>
      <c r="AR31" s="17" t="s">
        <v>288</v>
      </c>
      <c r="AS31" s="17" t="s">
        <v>288</v>
      </c>
      <c r="AT31" s="17" t="s">
        <v>288</v>
      </c>
      <c r="AU31" s="17" t="s">
        <v>288</v>
      </c>
      <c r="AV31" s="17" t="s">
        <v>288</v>
      </c>
      <c r="AW31" s="17" t="s">
        <v>288</v>
      </c>
      <c r="AX31" s="17" t="s">
        <v>288</v>
      </c>
      <c r="AY31" s="17" t="s">
        <v>288</v>
      </c>
      <c r="AZ31" s="17" t="s">
        <v>288</v>
      </c>
      <c r="BA31" s="17" t="s">
        <v>288</v>
      </c>
      <c r="BB31" s="17" t="s">
        <v>288</v>
      </c>
      <c r="BC31" s="17" t="s">
        <v>288</v>
      </c>
      <c r="BD31" s="17" t="s">
        <v>288</v>
      </c>
      <c r="BE31" s="17" t="s">
        <v>288</v>
      </c>
      <c r="BF31" s="17" t="s">
        <v>288</v>
      </c>
      <c r="BG31" s="17" t="s">
        <v>288</v>
      </c>
      <c r="BH31" s="17" t="s">
        <v>288</v>
      </c>
      <c r="BI31" s="17" t="s">
        <v>288</v>
      </c>
      <c r="BJ31" s="17" t="s">
        <v>288</v>
      </c>
      <c r="BK31" s="17" t="s">
        <v>288</v>
      </c>
      <c r="BL31" s="17" t="s">
        <v>288</v>
      </c>
      <c r="BM31" s="17" t="s">
        <v>288</v>
      </c>
      <c r="BN31" s="17" t="s">
        <v>288</v>
      </c>
      <c r="BO31" s="17" t="s">
        <v>288</v>
      </c>
      <c r="BP31" s="17" t="s">
        <v>288</v>
      </c>
      <c r="BQ31" s="17" t="s">
        <v>288</v>
      </c>
      <c r="BR31" s="17" t="s">
        <v>288</v>
      </c>
      <c r="BS31" s="17" t="s">
        <v>289</v>
      </c>
      <c r="BT31" s="17" t="s">
        <v>288</v>
      </c>
      <c r="BU31" s="17" t="s">
        <v>288</v>
      </c>
      <c r="BV31" s="17" t="s">
        <v>288</v>
      </c>
      <c r="BW31" s="17" t="s">
        <v>288</v>
      </c>
      <c r="BX31" s="17" t="s">
        <v>288</v>
      </c>
      <c r="BY31" s="17" t="s">
        <v>289</v>
      </c>
      <c r="BZ31" s="17" t="s">
        <v>289</v>
      </c>
      <c r="CA31" s="17" t="s">
        <v>289</v>
      </c>
      <c r="CB31" s="17" t="s">
        <v>288</v>
      </c>
      <c r="CC31" s="17" t="s">
        <v>289</v>
      </c>
      <c r="CD31" s="17" t="s">
        <v>288</v>
      </c>
      <c r="CE31" s="17" t="s">
        <v>288</v>
      </c>
      <c r="CF31" s="17" t="s">
        <v>288</v>
      </c>
      <c r="CG31" s="17" t="s">
        <v>288</v>
      </c>
      <c r="CH31" s="17" t="s">
        <v>288</v>
      </c>
      <c r="CI31" s="17" t="s">
        <v>288</v>
      </c>
      <c r="CJ31" s="17" t="str">
        <f t="shared" si="1"/>
        <v/>
      </c>
      <c r="CK31" s="17" t="str">
        <f t="shared" si="2"/>
        <v/>
      </c>
      <c r="CL31" s="17" t="str">
        <f t="shared" si="3"/>
        <v/>
      </c>
      <c r="CM31" s="17" t="str">
        <f t="shared" si="4"/>
        <v/>
      </c>
      <c r="CN31" s="17" t="str">
        <f t="shared" si="5"/>
        <v/>
      </c>
      <c r="CO31" s="17" t="str">
        <f t="shared" si="6"/>
        <v/>
      </c>
      <c r="CP31" s="17" t="str">
        <f t="shared" si="7"/>
        <v/>
      </c>
      <c r="CQ31" s="17" t="str">
        <f t="shared" si="8"/>
        <v/>
      </c>
      <c r="CR31" s="17" t="str">
        <f t="shared" si="9"/>
        <v/>
      </c>
      <c r="CS31" s="17" t="str">
        <f t="shared" si="10"/>
        <v/>
      </c>
      <c r="CT31" s="17" t="str">
        <f t="shared" si="11"/>
        <v/>
      </c>
      <c r="CU31" s="17" t="str">
        <f t="shared" si="12"/>
        <v/>
      </c>
      <c r="CV31" s="17" t="str">
        <f t="shared" si="13"/>
        <v/>
      </c>
      <c r="CW31" s="17" t="str">
        <f t="shared" si="14"/>
        <v/>
      </c>
      <c r="CX31" s="17" t="str">
        <f t="shared" si="15"/>
        <v/>
      </c>
      <c r="CY31" s="17" t="str">
        <f t="shared" si="16"/>
        <v/>
      </c>
      <c r="CZ31" s="17" t="str">
        <f t="shared" si="17"/>
        <v/>
      </c>
      <c r="DA31" s="17" t="str">
        <f t="shared" si="18"/>
        <v/>
      </c>
      <c r="DB31" s="17" t="str">
        <f t="shared" si="19"/>
        <v/>
      </c>
      <c r="DC31" s="17" t="str">
        <f t="shared" si="20"/>
        <v/>
      </c>
      <c r="DD31" s="17" t="str">
        <f t="shared" si="21"/>
        <v/>
      </c>
      <c r="DE31" s="17" t="str">
        <f t="shared" si="22"/>
        <v/>
      </c>
      <c r="DF31" s="17" t="str">
        <f t="shared" si="23"/>
        <v/>
      </c>
      <c r="DG31" s="17" t="str">
        <f t="shared" si="24"/>
        <v/>
      </c>
      <c r="DH31" s="17" t="str">
        <f t="shared" si="25"/>
        <v/>
      </c>
      <c r="DI31" s="17" t="str">
        <f t="shared" si="26"/>
        <v/>
      </c>
      <c r="DJ31" s="17" t="str">
        <f t="shared" si="27"/>
        <v/>
      </c>
      <c r="DK31" s="17" t="str">
        <f t="shared" si="28"/>
        <v/>
      </c>
      <c r="DL31" s="17" t="str">
        <f t="shared" si="29"/>
        <v/>
      </c>
      <c r="DM31" s="17" t="str">
        <f t="shared" si="30"/>
        <v/>
      </c>
      <c r="DN31" s="17" t="str">
        <f t="shared" si="31"/>
        <v/>
      </c>
      <c r="DO31" s="17" t="str">
        <f t="shared" si="32"/>
        <v/>
      </c>
      <c r="DP31" s="17" t="str">
        <f t="shared" si="33"/>
        <v/>
      </c>
      <c r="DQ31" s="17" t="str">
        <f t="shared" si="34"/>
        <v/>
      </c>
      <c r="DR31" s="17" t="str">
        <f t="shared" si="35"/>
        <v/>
      </c>
      <c r="DS31" s="17" t="str">
        <f t="shared" si="36"/>
        <v/>
      </c>
      <c r="DT31" s="17" t="str">
        <f t="shared" si="37"/>
        <v/>
      </c>
      <c r="DU31" s="17" t="str">
        <f t="shared" si="38"/>
        <v>Otherwise Use: As a manufacturing aid</v>
      </c>
      <c r="DV31" s="17" t="str">
        <f t="shared" si="39"/>
        <v/>
      </c>
      <c r="DW31" s="17" t="str">
        <f t="shared" si="40"/>
        <v/>
      </c>
      <c r="DX31" s="17" t="str">
        <f t="shared" si="41"/>
        <v/>
      </c>
      <c r="DY31" s="17" t="str">
        <f t="shared" si="42"/>
        <v/>
      </c>
      <c r="DZ31" s="17" t="str">
        <f t="shared" si="43"/>
        <v/>
      </c>
      <c r="EA31" s="17" t="str">
        <f t="shared" si="44"/>
        <v>Z299 - Other</v>
      </c>
      <c r="EB31" s="17" t="str">
        <f t="shared" si="45"/>
        <v>Otherwise Use: Ancillary or Other Use</v>
      </c>
      <c r="EC31" s="17" t="str">
        <f t="shared" si="46"/>
        <v>Z301 - Cleaner</v>
      </c>
      <c r="ED31" s="17" t="str">
        <f t="shared" si="47"/>
        <v/>
      </c>
      <c r="EE31" s="17" t="str">
        <f t="shared" si="48"/>
        <v>Z303 - Lubricants</v>
      </c>
      <c r="EF31" s="17" t="str">
        <f t="shared" si="49"/>
        <v/>
      </c>
      <c r="EG31" s="17" t="str">
        <f t="shared" si="50"/>
        <v/>
      </c>
      <c r="EH31" s="17" t="str">
        <f t="shared" si="51"/>
        <v/>
      </c>
      <c r="EI31" s="17" t="str">
        <f t="shared" si="52"/>
        <v/>
      </c>
      <c r="EJ31" s="17" t="str">
        <f t="shared" si="53"/>
        <v/>
      </c>
      <c r="EK31" s="17" t="str">
        <f t="shared" si="54"/>
        <v/>
      </c>
    </row>
    <row r="32" spans="1:141" ht="43.5" x14ac:dyDescent="0.35">
      <c r="A32" s="17" t="s">
        <v>280</v>
      </c>
      <c r="B32" s="17">
        <v>2023</v>
      </c>
      <c r="C32" s="17" t="s">
        <v>111</v>
      </c>
      <c r="D32" s="17" t="s">
        <v>318</v>
      </c>
      <c r="E32" s="17" t="s">
        <v>300</v>
      </c>
      <c r="F32" s="17" t="s">
        <v>301</v>
      </c>
      <c r="G32" s="17">
        <v>339112</v>
      </c>
      <c r="H32" s="106" t="str">
        <f>VLOOKUP(G32, '2017-2022 NAICS'!C:D, 2, FALSE)</f>
        <v>Surgical and Medical Instrument Manufacturing</v>
      </c>
      <c r="I32" s="106" t="str">
        <f>IF(COUNTIF('Processed TRI Data'!A:A, G32) &gt;0, "Yes", "No")</f>
        <v>No</v>
      </c>
      <c r="J32" s="17">
        <v>40.432048999999999</v>
      </c>
      <c r="K32" s="17">
        <v>-99.396766</v>
      </c>
      <c r="L32" s="68" t="s">
        <v>290</v>
      </c>
      <c r="M32" s="68">
        <v>1323221924259</v>
      </c>
      <c r="N32" s="17" t="s">
        <v>284</v>
      </c>
      <c r="O32" s="17" t="s">
        <v>285</v>
      </c>
      <c r="P32" s="107">
        <v>4</v>
      </c>
      <c r="Q32" s="105" t="str">
        <f>VLOOKUP(P32, 'TRI Crosswalk codes'!A:B, 2, FALSE)</f>
        <v>10,000 to 99,999</v>
      </c>
      <c r="R32" s="17">
        <v>28880</v>
      </c>
      <c r="S32" s="17">
        <v>28880</v>
      </c>
      <c r="T32" s="17" t="str">
        <f t="shared" si="55"/>
        <v>nonzero</v>
      </c>
      <c r="V32" s="17">
        <v>0</v>
      </c>
      <c r="W32" s="17" t="str">
        <f t="shared" si="56"/>
        <v>zero</v>
      </c>
      <c r="X32" s="17">
        <v>28880</v>
      </c>
      <c r="Y32" s="17" t="s">
        <v>286</v>
      </c>
      <c r="Z32" s="106" t="str">
        <f t="shared" si="0"/>
        <v>Otherwise Use: As a manufacturing aid; Z299 - Other; Otherwise Use: Ancillary or Other Use; Z301 - Cleaner; Z303 - Lubricants</v>
      </c>
      <c r="AB32" s="108" t="s">
        <v>33</v>
      </c>
      <c r="AC32" s="108" t="s">
        <v>319</v>
      </c>
      <c r="AH32" s="17" t="s">
        <v>288</v>
      </c>
      <c r="AI32" s="17" t="s">
        <v>288</v>
      </c>
      <c r="AJ32" s="17" t="s">
        <v>288</v>
      </c>
      <c r="AK32" s="17" t="s">
        <v>288</v>
      </c>
      <c r="AL32" s="17" t="s">
        <v>288</v>
      </c>
      <c r="AM32" s="17" t="s">
        <v>288</v>
      </c>
      <c r="AN32" s="17" t="s">
        <v>288</v>
      </c>
      <c r="AO32" s="17" t="s">
        <v>288</v>
      </c>
      <c r="AP32" s="17" t="s">
        <v>288</v>
      </c>
      <c r="AQ32" s="17" t="s">
        <v>288</v>
      </c>
      <c r="AR32" s="17" t="s">
        <v>288</v>
      </c>
      <c r="AS32" s="17" t="s">
        <v>288</v>
      </c>
      <c r="AT32" s="17" t="s">
        <v>288</v>
      </c>
      <c r="AU32" s="17" t="s">
        <v>288</v>
      </c>
      <c r="AV32" s="17" t="s">
        <v>288</v>
      </c>
      <c r="AW32" s="17" t="s">
        <v>288</v>
      </c>
      <c r="AX32" s="17" t="s">
        <v>288</v>
      </c>
      <c r="AY32" s="17" t="s">
        <v>288</v>
      </c>
      <c r="AZ32" s="17" t="s">
        <v>288</v>
      </c>
      <c r="BA32" s="17" t="s">
        <v>288</v>
      </c>
      <c r="BB32" s="17" t="s">
        <v>288</v>
      </c>
      <c r="BC32" s="17" t="s">
        <v>288</v>
      </c>
      <c r="BD32" s="17" t="s">
        <v>288</v>
      </c>
      <c r="BE32" s="17" t="s">
        <v>288</v>
      </c>
      <c r="BF32" s="17" t="s">
        <v>288</v>
      </c>
      <c r="BG32" s="17" t="s">
        <v>288</v>
      </c>
      <c r="BH32" s="17" t="s">
        <v>288</v>
      </c>
      <c r="BI32" s="17" t="s">
        <v>288</v>
      </c>
      <c r="BJ32" s="17" t="s">
        <v>288</v>
      </c>
      <c r="BK32" s="17" t="s">
        <v>288</v>
      </c>
      <c r="BL32" s="17" t="s">
        <v>288</v>
      </c>
      <c r="BM32" s="17" t="s">
        <v>288</v>
      </c>
      <c r="BN32" s="17" t="s">
        <v>288</v>
      </c>
      <c r="BO32" s="17" t="s">
        <v>288</v>
      </c>
      <c r="BP32" s="17" t="s">
        <v>288</v>
      </c>
      <c r="BQ32" s="17" t="s">
        <v>288</v>
      </c>
      <c r="BR32" s="17" t="s">
        <v>288</v>
      </c>
      <c r="BS32" s="17" t="s">
        <v>289</v>
      </c>
      <c r="BT32" s="17" t="s">
        <v>288</v>
      </c>
      <c r="BU32" s="17" t="s">
        <v>288</v>
      </c>
      <c r="BV32" s="17" t="s">
        <v>288</v>
      </c>
      <c r="BW32" s="17" t="s">
        <v>288</v>
      </c>
      <c r="BX32" s="17" t="s">
        <v>288</v>
      </c>
      <c r="BY32" s="17" t="s">
        <v>289</v>
      </c>
      <c r="BZ32" s="17" t="s">
        <v>289</v>
      </c>
      <c r="CA32" s="17" t="s">
        <v>289</v>
      </c>
      <c r="CB32" s="17" t="s">
        <v>288</v>
      </c>
      <c r="CC32" s="17" t="s">
        <v>289</v>
      </c>
      <c r="CD32" s="17" t="s">
        <v>288</v>
      </c>
      <c r="CE32" s="17" t="s">
        <v>288</v>
      </c>
      <c r="CF32" s="17" t="s">
        <v>288</v>
      </c>
      <c r="CG32" s="17" t="s">
        <v>288</v>
      </c>
      <c r="CH32" s="17" t="s">
        <v>288</v>
      </c>
      <c r="CI32" s="17" t="s">
        <v>288</v>
      </c>
      <c r="CJ32" s="17" t="str">
        <f t="shared" si="1"/>
        <v/>
      </c>
      <c r="CK32" s="17" t="str">
        <f t="shared" si="2"/>
        <v/>
      </c>
      <c r="CL32" s="17" t="str">
        <f t="shared" si="3"/>
        <v/>
      </c>
      <c r="CM32" s="17" t="str">
        <f t="shared" si="4"/>
        <v/>
      </c>
      <c r="CN32" s="17" t="str">
        <f t="shared" si="5"/>
        <v/>
      </c>
      <c r="CO32" s="17" t="str">
        <f t="shared" si="6"/>
        <v/>
      </c>
      <c r="CP32" s="17" t="str">
        <f t="shared" si="7"/>
        <v/>
      </c>
      <c r="CQ32" s="17" t="str">
        <f t="shared" si="8"/>
        <v/>
      </c>
      <c r="CR32" s="17" t="str">
        <f t="shared" si="9"/>
        <v/>
      </c>
      <c r="CS32" s="17" t="str">
        <f t="shared" si="10"/>
        <v/>
      </c>
      <c r="CT32" s="17" t="str">
        <f t="shared" si="11"/>
        <v/>
      </c>
      <c r="CU32" s="17" t="str">
        <f t="shared" si="12"/>
        <v/>
      </c>
      <c r="CV32" s="17" t="str">
        <f t="shared" si="13"/>
        <v/>
      </c>
      <c r="CW32" s="17" t="str">
        <f t="shared" si="14"/>
        <v/>
      </c>
      <c r="CX32" s="17" t="str">
        <f t="shared" si="15"/>
        <v/>
      </c>
      <c r="CY32" s="17" t="str">
        <f t="shared" si="16"/>
        <v/>
      </c>
      <c r="CZ32" s="17" t="str">
        <f t="shared" si="17"/>
        <v/>
      </c>
      <c r="DA32" s="17" t="str">
        <f t="shared" si="18"/>
        <v/>
      </c>
      <c r="DB32" s="17" t="str">
        <f t="shared" si="19"/>
        <v/>
      </c>
      <c r="DC32" s="17" t="str">
        <f t="shared" si="20"/>
        <v/>
      </c>
      <c r="DD32" s="17" t="str">
        <f t="shared" si="21"/>
        <v/>
      </c>
      <c r="DE32" s="17" t="str">
        <f t="shared" si="22"/>
        <v/>
      </c>
      <c r="DF32" s="17" t="str">
        <f t="shared" si="23"/>
        <v/>
      </c>
      <c r="DG32" s="17" t="str">
        <f t="shared" si="24"/>
        <v/>
      </c>
      <c r="DH32" s="17" t="str">
        <f t="shared" si="25"/>
        <v/>
      </c>
      <c r="DI32" s="17" t="str">
        <f t="shared" si="26"/>
        <v/>
      </c>
      <c r="DJ32" s="17" t="str">
        <f t="shared" si="27"/>
        <v/>
      </c>
      <c r="DK32" s="17" t="str">
        <f t="shared" si="28"/>
        <v/>
      </c>
      <c r="DL32" s="17" t="str">
        <f t="shared" si="29"/>
        <v/>
      </c>
      <c r="DM32" s="17" t="str">
        <f t="shared" si="30"/>
        <v/>
      </c>
      <c r="DN32" s="17" t="str">
        <f t="shared" si="31"/>
        <v/>
      </c>
      <c r="DO32" s="17" t="str">
        <f t="shared" si="32"/>
        <v/>
      </c>
      <c r="DP32" s="17" t="str">
        <f t="shared" si="33"/>
        <v/>
      </c>
      <c r="DQ32" s="17" t="str">
        <f t="shared" si="34"/>
        <v/>
      </c>
      <c r="DR32" s="17" t="str">
        <f t="shared" si="35"/>
        <v/>
      </c>
      <c r="DS32" s="17" t="str">
        <f t="shared" si="36"/>
        <v/>
      </c>
      <c r="DT32" s="17" t="str">
        <f t="shared" si="37"/>
        <v/>
      </c>
      <c r="DU32" s="17" t="str">
        <f t="shared" si="38"/>
        <v>Otherwise Use: As a manufacturing aid</v>
      </c>
      <c r="DV32" s="17" t="str">
        <f t="shared" si="39"/>
        <v/>
      </c>
      <c r="DW32" s="17" t="str">
        <f t="shared" si="40"/>
        <v/>
      </c>
      <c r="DX32" s="17" t="str">
        <f t="shared" si="41"/>
        <v/>
      </c>
      <c r="DY32" s="17" t="str">
        <f t="shared" si="42"/>
        <v/>
      </c>
      <c r="DZ32" s="17" t="str">
        <f t="shared" si="43"/>
        <v/>
      </c>
      <c r="EA32" s="17" t="str">
        <f t="shared" si="44"/>
        <v>Z299 - Other</v>
      </c>
      <c r="EB32" s="17" t="str">
        <f t="shared" si="45"/>
        <v>Otherwise Use: Ancillary or Other Use</v>
      </c>
      <c r="EC32" s="17" t="str">
        <f t="shared" si="46"/>
        <v>Z301 - Cleaner</v>
      </c>
      <c r="ED32" s="17" t="str">
        <f t="shared" si="47"/>
        <v/>
      </c>
      <c r="EE32" s="17" t="str">
        <f t="shared" si="48"/>
        <v>Z303 - Lubricants</v>
      </c>
      <c r="EF32" s="17" t="str">
        <f t="shared" si="49"/>
        <v/>
      </c>
      <c r="EG32" s="17" t="str">
        <f t="shared" si="50"/>
        <v/>
      </c>
      <c r="EH32" s="17" t="str">
        <f t="shared" si="51"/>
        <v/>
      </c>
      <c r="EI32" s="17" t="str">
        <f t="shared" si="52"/>
        <v/>
      </c>
      <c r="EJ32" s="17" t="str">
        <f t="shared" si="53"/>
        <v/>
      </c>
      <c r="EK32" s="17" t="str">
        <f t="shared" si="54"/>
        <v/>
      </c>
    </row>
    <row r="33" spans="1:141" ht="72.5" x14ac:dyDescent="0.35">
      <c r="A33" s="17" t="s">
        <v>280</v>
      </c>
      <c r="B33" s="17">
        <v>2019</v>
      </c>
      <c r="C33" s="17" t="s">
        <v>98</v>
      </c>
      <c r="D33" s="17" t="s">
        <v>320</v>
      </c>
      <c r="E33" s="17" t="s">
        <v>316</v>
      </c>
      <c r="F33" s="17" t="s">
        <v>298</v>
      </c>
      <c r="G33" s="17">
        <v>325199</v>
      </c>
      <c r="H33" s="106" t="str">
        <f>VLOOKUP(G33, '2017-2022 NAICS'!C:D, 2, FALSE)</f>
        <v>All Other Basic Organic Chemical Manufacturing</v>
      </c>
      <c r="I33" s="106" t="str">
        <f>IF(COUNTIF('Processed TRI Data'!A:A, G33) &gt;0, "Yes", "No")</f>
        <v>No</v>
      </c>
      <c r="J33" s="17">
        <v>28.969389</v>
      </c>
      <c r="K33" s="17">
        <v>-95.379527999999993</v>
      </c>
      <c r="L33" s="68">
        <v>110066943605</v>
      </c>
      <c r="M33" s="68">
        <v>1319218302750</v>
      </c>
      <c r="N33" s="17" t="s">
        <v>284</v>
      </c>
      <c r="O33" s="17" t="s">
        <v>285</v>
      </c>
      <c r="P33" s="107">
        <v>5</v>
      </c>
      <c r="Q33" s="105" t="str">
        <f>VLOOKUP(P33, 'TRI Crosswalk codes'!A:B, 2, FALSE)</f>
        <v>100,000 to 999,999</v>
      </c>
      <c r="R33" s="17">
        <v>845</v>
      </c>
      <c r="S33" s="17">
        <v>845</v>
      </c>
      <c r="T33" s="17" t="str">
        <f t="shared" si="55"/>
        <v>nonzero</v>
      </c>
      <c r="V33" s="17">
        <v>1</v>
      </c>
      <c r="W33" s="17" t="str">
        <f t="shared" si="56"/>
        <v>nonzero</v>
      </c>
      <c r="X33" s="17">
        <v>846</v>
      </c>
      <c r="Y33" s="17" t="s">
        <v>286</v>
      </c>
      <c r="Z33" s="106" t="str">
        <f t="shared" si="0"/>
        <v>Manufacture: Produce; Manufacture: Import; Manufacture: For on-site use/processing; Manufacture: As a byproduct; Processing: As a reactant; 102 - Raw Materials; Otherwise Use: Ancillary or Other Use; Z399 - Other</v>
      </c>
      <c r="AB33" s="34" t="s">
        <v>31</v>
      </c>
      <c r="AC33" s="34" t="s">
        <v>321</v>
      </c>
      <c r="AH33" s="17" t="s">
        <v>289</v>
      </c>
      <c r="AI33" s="17" t="s">
        <v>289</v>
      </c>
      <c r="AJ33" s="17" t="s">
        <v>289</v>
      </c>
      <c r="AK33" s="17" t="s">
        <v>288</v>
      </c>
      <c r="AL33" s="17" t="s">
        <v>289</v>
      </c>
      <c r="AM33" s="17" t="s">
        <v>288</v>
      </c>
      <c r="AN33" s="17" t="s">
        <v>289</v>
      </c>
      <c r="AO33" s="17" t="s">
        <v>288</v>
      </c>
      <c r="AP33" s="17" t="s">
        <v>289</v>
      </c>
      <c r="AQ33" s="17" t="s">
        <v>288</v>
      </c>
      <c r="AR33" s="17" t="s">
        <v>288</v>
      </c>
      <c r="AS33" s="17" t="s">
        <v>288</v>
      </c>
      <c r="AT33" s="17" t="s">
        <v>288</v>
      </c>
      <c r="AU33" s="17" t="s">
        <v>288</v>
      </c>
      <c r="AV33" s="17" t="s">
        <v>288</v>
      </c>
      <c r="AW33" s="17" t="s">
        <v>288</v>
      </c>
      <c r="AX33" s="17" t="s">
        <v>288</v>
      </c>
      <c r="AY33" s="17" t="s">
        <v>288</v>
      </c>
      <c r="AZ33" s="17" t="s">
        <v>288</v>
      </c>
      <c r="BA33" s="17" t="s">
        <v>288</v>
      </c>
      <c r="BB33" s="17" t="s">
        <v>288</v>
      </c>
      <c r="BC33" s="17" t="s">
        <v>288</v>
      </c>
      <c r="BD33" s="17" t="s">
        <v>288</v>
      </c>
      <c r="BE33" s="17" t="s">
        <v>288</v>
      </c>
      <c r="BF33" s="17" t="s">
        <v>288</v>
      </c>
      <c r="BG33" s="17" t="s">
        <v>288</v>
      </c>
      <c r="BH33" s="17" t="s">
        <v>288</v>
      </c>
      <c r="BI33" s="17" t="s">
        <v>288</v>
      </c>
      <c r="BJ33" s="17" t="s">
        <v>288</v>
      </c>
      <c r="BK33" s="17" t="s">
        <v>288</v>
      </c>
      <c r="BL33" s="17" t="s">
        <v>288</v>
      </c>
      <c r="BM33" s="17" t="s">
        <v>288</v>
      </c>
      <c r="BN33" s="17" t="s">
        <v>288</v>
      </c>
      <c r="BO33" s="17" t="s">
        <v>288</v>
      </c>
      <c r="BP33" s="17" t="s">
        <v>288</v>
      </c>
      <c r="BQ33" s="17" t="s">
        <v>288</v>
      </c>
      <c r="BR33" s="17" t="s">
        <v>288</v>
      </c>
      <c r="BS33" s="17" t="s">
        <v>288</v>
      </c>
      <c r="BT33" s="17" t="s">
        <v>288</v>
      </c>
      <c r="BU33" s="17" t="s">
        <v>288</v>
      </c>
      <c r="BV33" s="17" t="s">
        <v>288</v>
      </c>
      <c r="BW33" s="17" t="s">
        <v>288</v>
      </c>
      <c r="BX33" s="17" t="s">
        <v>288</v>
      </c>
      <c r="BY33" s="17" t="s">
        <v>288</v>
      </c>
      <c r="BZ33" s="17" t="s">
        <v>289</v>
      </c>
      <c r="CA33" s="17" t="s">
        <v>288</v>
      </c>
      <c r="CB33" s="17" t="s">
        <v>288</v>
      </c>
      <c r="CC33" s="17" t="s">
        <v>288</v>
      </c>
      <c r="CD33" s="17" t="s">
        <v>288</v>
      </c>
      <c r="CE33" s="17" t="s">
        <v>288</v>
      </c>
      <c r="CF33" s="17" t="s">
        <v>288</v>
      </c>
      <c r="CG33" s="17" t="s">
        <v>288</v>
      </c>
      <c r="CH33" s="17" t="s">
        <v>288</v>
      </c>
      <c r="CI33" s="17" t="s">
        <v>289</v>
      </c>
      <c r="CJ33" s="17" t="str">
        <f t="shared" si="1"/>
        <v>Manufacture: Produce</v>
      </c>
      <c r="CK33" s="17" t="str">
        <f t="shared" si="2"/>
        <v>Manufacture: Import</v>
      </c>
      <c r="CL33" s="17" t="str">
        <f t="shared" si="3"/>
        <v>Manufacture: For on-site use/processing</v>
      </c>
      <c r="CM33" s="17" t="str">
        <f t="shared" si="4"/>
        <v/>
      </c>
      <c r="CN33" s="17" t="str">
        <f t="shared" si="5"/>
        <v>Manufacture: As a byproduct</v>
      </c>
      <c r="CO33" s="17" t="str">
        <f t="shared" si="6"/>
        <v/>
      </c>
      <c r="CP33" s="17" t="str">
        <f t="shared" si="7"/>
        <v>Processing: As a reactant</v>
      </c>
      <c r="CQ33" s="17" t="str">
        <f t="shared" si="8"/>
        <v/>
      </c>
      <c r="CR33" s="17" t="str">
        <f t="shared" si="9"/>
        <v>102 - Raw Materials</v>
      </c>
      <c r="CS33" s="17" t="str">
        <f t="shared" si="10"/>
        <v/>
      </c>
      <c r="CT33" s="17" t="str">
        <f t="shared" si="11"/>
        <v/>
      </c>
      <c r="CU33" s="17" t="str">
        <f t="shared" si="12"/>
        <v/>
      </c>
      <c r="CV33" s="17" t="str">
        <f t="shared" si="13"/>
        <v/>
      </c>
      <c r="CW33" s="17" t="str">
        <f t="shared" si="14"/>
        <v/>
      </c>
      <c r="CX33" s="17" t="str">
        <f t="shared" si="15"/>
        <v/>
      </c>
      <c r="CY33" s="17" t="str">
        <f t="shared" si="16"/>
        <v/>
      </c>
      <c r="CZ33" s="17" t="str">
        <f t="shared" si="17"/>
        <v/>
      </c>
      <c r="DA33" s="17" t="str">
        <f t="shared" si="18"/>
        <v/>
      </c>
      <c r="DB33" s="17" t="str">
        <f t="shared" si="19"/>
        <v/>
      </c>
      <c r="DC33" s="17" t="str">
        <f t="shared" si="20"/>
        <v/>
      </c>
      <c r="DD33" s="17" t="str">
        <f t="shared" si="21"/>
        <v/>
      </c>
      <c r="DE33" s="17" t="str">
        <f t="shared" si="22"/>
        <v/>
      </c>
      <c r="DF33" s="17" t="str">
        <f t="shared" si="23"/>
        <v/>
      </c>
      <c r="DG33" s="17" t="str">
        <f t="shared" si="24"/>
        <v/>
      </c>
      <c r="DH33" s="17" t="str">
        <f t="shared" si="25"/>
        <v/>
      </c>
      <c r="DI33" s="17" t="str">
        <f t="shared" si="26"/>
        <v/>
      </c>
      <c r="DJ33" s="17" t="str">
        <f t="shared" si="27"/>
        <v/>
      </c>
      <c r="DK33" s="17" t="str">
        <f t="shared" si="28"/>
        <v/>
      </c>
      <c r="DL33" s="17" t="str">
        <f t="shared" si="29"/>
        <v/>
      </c>
      <c r="DM33" s="17" t="str">
        <f t="shared" si="30"/>
        <v/>
      </c>
      <c r="DN33" s="17" t="str">
        <f t="shared" si="31"/>
        <v/>
      </c>
      <c r="DO33" s="17" t="str">
        <f t="shared" si="32"/>
        <v/>
      </c>
      <c r="DP33" s="17" t="str">
        <f t="shared" si="33"/>
        <v/>
      </c>
      <c r="DQ33" s="17" t="str">
        <f t="shared" si="34"/>
        <v/>
      </c>
      <c r="DR33" s="17" t="str">
        <f t="shared" si="35"/>
        <v/>
      </c>
      <c r="DS33" s="17" t="str">
        <f t="shared" si="36"/>
        <v/>
      </c>
      <c r="DT33" s="17" t="str">
        <f t="shared" si="37"/>
        <v/>
      </c>
      <c r="DU33" s="17" t="str">
        <f t="shared" si="38"/>
        <v/>
      </c>
      <c r="DV33" s="17" t="str">
        <f t="shared" si="39"/>
        <v/>
      </c>
      <c r="DW33" s="17" t="str">
        <f t="shared" si="40"/>
        <v/>
      </c>
      <c r="DX33" s="17" t="str">
        <f t="shared" si="41"/>
        <v/>
      </c>
      <c r="DY33" s="17" t="str">
        <f t="shared" si="42"/>
        <v/>
      </c>
      <c r="DZ33" s="17" t="str">
        <f t="shared" si="43"/>
        <v/>
      </c>
      <c r="EA33" s="17" t="str">
        <f t="shared" si="44"/>
        <v/>
      </c>
      <c r="EB33" s="17" t="str">
        <f t="shared" si="45"/>
        <v>Otherwise Use: Ancillary or Other Use</v>
      </c>
      <c r="EC33" s="17" t="str">
        <f t="shared" si="46"/>
        <v/>
      </c>
      <c r="ED33" s="17" t="str">
        <f t="shared" si="47"/>
        <v/>
      </c>
      <c r="EE33" s="17" t="str">
        <f t="shared" si="48"/>
        <v/>
      </c>
      <c r="EF33" s="17" t="str">
        <f t="shared" si="49"/>
        <v/>
      </c>
      <c r="EG33" s="17" t="str">
        <f t="shared" si="50"/>
        <v/>
      </c>
      <c r="EH33" s="17" t="str">
        <f t="shared" si="51"/>
        <v/>
      </c>
      <c r="EI33" s="17" t="str">
        <f t="shared" si="52"/>
        <v/>
      </c>
      <c r="EJ33" s="17" t="str">
        <f t="shared" si="53"/>
        <v/>
      </c>
      <c r="EK33" s="17" t="str">
        <f t="shared" si="54"/>
        <v>Z399 - Other</v>
      </c>
    </row>
    <row r="34" spans="1:141" ht="87" x14ac:dyDescent="0.35">
      <c r="A34" s="17" t="s">
        <v>280</v>
      </c>
      <c r="B34" s="17">
        <v>2020</v>
      </c>
      <c r="C34" s="17" t="s">
        <v>98</v>
      </c>
      <c r="D34" s="17" t="s">
        <v>320</v>
      </c>
      <c r="E34" s="17" t="s">
        <v>316</v>
      </c>
      <c r="F34" s="17" t="s">
        <v>298</v>
      </c>
      <c r="G34" s="17">
        <v>325199</v>
      </c>
      <c r="H34" s="106" t="str">
        <f>VLOOKUP(G34, '2017-2022 NAICS'!C:D, 2, FALSE)</f>
        <v>All Other Basic Organic Chemical Manufacturing</v>
      </c>
      <c r="I34" s="106" t="str">
        <f>IF(COUNTIF('Processed TRI Data'!A:A, G34) &gt;0, "Yes", "No")</f>
        <v>No</v>
      </c>
      <c r="J34" s="17">
        <v>28.969389</v>
      </c>
      <c r="K34" s="17">
        <v>-95.379527999999993</v>
      </c>
      <c r="L34" s="68">
        <v>110066943605</v>
      </c>
      <c r="M34" s="68">
        <v>1320219425473</v>
      </c>
      <c r="N34" s="17" t="s">
        <v>284</v>
      </c>
      <c r="O34" s="17" t="s">
        <v>285</v>
      </c>
      <c r="P34" s="107">
        <v>5</v>
      </c>
      <c r="Q34" s="105" t="str">
        <f>VLOOKUP(P34, 'TRI Crosswalk codes'!A:B, 2, FALSE)</f>
        <v>100,000 to 999,999</v>
      </c>
      <c r="R34" s="17">
        <v>547</v>
      </c>
      <c r="S34" s="17">
        <v>547</v>
      </c>
      <c r="T34" s="17" t="str">
        <f t="shared" si="55"/>
        <v>nonzero</v>
      </c>
      <c r="V34" s="17">
        <v>1</v>
      </c>
      <c r="W34" s="17" t="str">
        <f t="shared" si="56"/>
        <v>nonzero</v>
      </c>
      <c r="X34" s="17">
        <v>548</v>
      </c>
      <c r="Y34" s="17" t="s">
        <v>286</v>
      </c>
      <c r="Z34" s="106" t="str">
        <f t="shared" ref="Z34:Z65" si="57">_xlfn.TEXTJOIN("; ", TRUE, CJ34:EK34)</f>
        <v>Manufacture: Produce; Manufacture: Import; Manufacture: For on-site use/processing; Manufacture: As a byproduct; Processing: As a reactant; P199 - Other; Processing: As an impurity; Otherwise Use: Ancillary or Other Use; Z399 - Other</v>
      </c>
      <c r="AB34" s="34" t="s">
        <v>31</v>
      </c>
      <c r="AC34" s="34" t="s">
        <v>322</v>
      </c>
      <c r="AH34" s="17" t="s">
        <v>289</v>
      </c>
      <c r="AI34" s="17" t="s">
        <v>289</v>
      </c>
      <c r="AJ34" s="17" t="s">
        <v>289</v>
      </c>
      <c r="AK34" s="17" t="s">
        <v>288</v>
      </c>
      <c r="AL34" s="17" t="s">
        <v>289</v>
      </c>
      <c r="AM34" s="17" t="s">
        <v>288</v>
      </c>
      <c r="AN34" s="17" t="s">
        <v>289</v>
      </c>
      <c r="AO34" s="17" t="s">
        <v>288</v>
      </c>
      <c r="AP34" s="17" t="s">
        <v>288</v>
      </c>
      <c r="AQ34" s="17" t="s">
        <v>288</v>
      </c>
      <c r="AR34" s="17" t="s">
        <v>288</v>
      </c>
      <c r="AS34" s="17" t="s">
        <v>289</v>
      </c>
      <c r="AT34" s="17" t="s">
        <v>288</v>
      </c>
      <c r="AU34" s="17" t="s">
        <v>288</v>
      </c>
      <c r="AV34" s="17" t="s">
        <v>288</v>
      </c>
      <c r="AW34" s="17" t="s">
        <v>288</v>
      </c>
      <c r="AX34" s="17" t="s">
        <v>288</v>
      </c>
      <c r="AY34" s="17" t="s">
        <v>288</v>
      </c>
      <c r="AZ34" s="17" t="s">
        <v>288</v>
      </c>
      <c r="BA34" s="17" t="s">
        <v>288</v>
      </c>
      <c r="BB34" s="17" t="s">
        <v>288</v>
      </c>
      <c r="BC34" s="17" t="s">
        <v>288</v>
      </c>
      <c r="BD34" s="17" t="s">
        <v>288</v>
      </c>
      <c r="BE34" s="17" t="s">
        <v>288</v>
      </c>
      <c r="BF34" s="17" t="s">
        <v>288</v>
      </c>
      <c r="BG34" s="17" t="s">
        <v>288</v>
      </c>
      <c r="BH34" s="17" t="s">
        <v>288</v>
      </c>
      <c r="BI34" s="17" t="s">
        <v>289</v>
      </c>
      <c r="BJ34" s="17" t="s">
        <v>288</v>
      </c>
      <c r="BK34" s="17" t="s">
        <v>288</v>
      </c>
      <c r="BL34" s="17" t="s">
        <v>288</v>
      </c>
      <c r="BM34" s="17" t="s">
        <v>288</v>
      </c>
      <c r="BN34" s="17" t="s">
        <v>288</v>
      </c>
      <c r="BO34" s="17" t="s">
        <v>288</v>
      </c>
      <c r="BP34" s="17" t="s">
        <v>288</v>
      </c>
      <c r="BQ34" s="17" t="s">
        <v>288</v>
      </c>
      <c r="BR34" s="17" t="s">
        <v>288</v>
      </c>
      <c r="BS34" s="17" t="s">
        <v>288</v>
      </c>
      <c r="BT34" s="17" t="s">
        <v>288</v>
      </c>
      <c r="BU34" s="17" t="s">
        <v>288</v>
      </c>
      <c r="BV34" s="17" t="s">
        <v>288</v>
      </c>
      <c r="BW34" s="17" t="s">
        <v>288</v>
      </c>
      <c r="BX34" s="17" t="s">
        <v>288</v>
      </c>
      <c r="BY34" s="17" t="s">
        <v>288</v>
      </c>
      <c r="BZ34" s="17" t="s">
        <v>289</v>
      </c>
      <c r="CA34" s="17" t="s">
        <v>288</v>
      </c>
      <c r="CB34" s="17" t="s">
        <v>288</v>
      </c>
      <c r="CC34" s="17" t="s">
        <v>288</v>
      </c>
      <c r="CD34" s="17" t="s">
        <v>288</v>
      </c>
      <c r="CE34" s="17" t="s">
        <v>288</v>
      </c>
      <c r="CF34" s="17" t="s">
        <v>288</v>
      </c>
      <c r="CG34" s="17" t="s">
        <v>288</v>
      </c>
      <c r="CH34" s="17" t="s">
        <v>288</v>
      </c>
      <c r="CI34" s="17" t="s">
        <v>289</v>
      </c>
      <c r="CJ34" s="17" t="str">
        <f t="shared" ref="CJ34:CJ65" si="58">IF(AH34="Yes", "Manufacture: Produce", "")</f>
        <v>Manufacture: Produce</v>
      </c>
      <c r="CK34" s="17" t="str">
        <f t="shared" ref="CK34:CK65" si="59">IF(AI34="Yes", "Manufacture: Import", "")</f>
        <v>Manufacture: Import</v>
      </c>
      <c r="CL34" s="17" t="str">
        <f t="shared" ref="CL34:CL65" si="60">IF(AJ34="Yes", "Manufacture: For on-site use/processing", "")</f>
        <v>Manufacture: For on-site use/processing</v>
      </c>
      <c r="CM34" s="17" t="str">
        <f t="shared" ref="CM34:CM65" si="61">IF(AK34="Yes", "Manufacture: For sale/distribution", "")</f>
        <v/>
      </c>
      <c r="CN34" s="17" t="str">
        <f t="shared" ref="CN34:CN65" si="62">IF(AL34="Yes", "Manufacture: As a byproduct", "")</f>
        <v>Manufacture: As a byproduct</v>
      </c>
      <c r="CO34" s="17" t="str">
        <f t="shared" ref="CO34:CO65" si="63">IF(AM34="Yes", "Manufacture: As an Impurity", "")</f>
        <v/>
      </c>
      <c r="CP34" s="17" t="str">
        <f t="shared" ref="CP34:CP65" si="64">IF(AN34="Yes", "Processing: As a reactant", "")</f>
        <v>Processing: As a reactant</v>
      </c>
      <c r="CQ34" s="17" t="str">
        <f t="shared" ref="CQ34:CQ65" si="65">IF(AO34="Yes", "P101 - Feedstocks", "")</f>
        <v/>
      </c>
      <c r="CR34" s="17" t="str">
        <f t="shared" ref="CR34:CR65" si="66">IF(AP34="Yes", "102 - Raw Materials", "")</f>
        <v/>
      </c>
      <c r="CS34" s="17" t="str">
        <f t="shared" ref="CS34:CS65" si="67">IF(AQ34="Yes", "P103 - Intermediates", "")</f>
        <v/>
      </c>
      <c r="CT34" s="17" t="str">
        <f t="shared" ref="CT34:CT65" si="68">IF(AR34="Yes", "P104 - Initiators", "")</f>
        <v/>
      </c>
      <c r="CU34" s="17" t="str">
        <f t="shared" ref="CU34:CU65" si="69">IF(AS34="Yes", "P199 - Other", "")</f>
        <v>P199 - Other</v>
      </c>
      <c r="CV34" s="17" t="str">
        <f t="shared" ref="CV34:CV65" si="70">IF(AT34="Yes", "Processing: As a formulation component", "")</f>
        <v/>
      </c>
      <c r="CW34" s="17" t="str">
        <f t="shared" ref="CW34:CW65" si="71">IF(AU34="Yes", "P201 - Additives", "")</f>
        <v/>
      </c>
      <c r="CX34" s="17" t="str">
        <f t="shared" ref="CX34:CX65" si="72">IF(AV34="Yes", "P202 - Dyes", "")</f>
        <v/>
      </c>
      <c r="CY34" s="17" t="str">
        <f t="shared" ref="CY34:CY65" si="73">IF(AW34="Yes", "P203 - Reaction Diluent", "")</f>
        <v/>
      </c>
      <c r="CZ34" s="17" t="str">
        <f t="shared" ref="CZ34:CZ65" si="74">IF(AX34="Yes", "P204 - Initiators", "")</f>
        <v/>
      </c>
      <c r="DA34" s="17" t="str">
        <f t="shared" ref="DA34:DA65" si="75">IF(AY34="Yes", "P205 - Solvents", "")</f>
        <v/>
      </c>
      <c r="DB34" s="17" t="str">
        <f t="shared" ref="DB34:DB65" si="76">IF(AZ34="Yes", "P206 - Inhibitors", "")</f>
        <v/>
      </c>
      <c r="DC34" s="17" t="str">
        <f t="shared" ref="DC34:DC65" si="77">IF(BA34="Yes", "P207 - Emulsifiers", "")</f>
        <v/>
      </c>
      <c r="DD34" s="17" t="str">
        <f t="shared" ref="DD34:DD65" si="78">IF(BB34="Yes", "P208 - Surfactants", "")</f>
        <v/>
      </c>
      <c r="DE34" s="17" t="str">
        <f t="shared" ref="DE34:DE65" si="79">IF(BC34="Yes", "P209 - Lubricants", "")</f>
        <v/>
      </c>
      <c r="DF34" s="17" t="str">
        <f t="shared" ref="DF34:DF65" si="80">IF(BD34="Yes", "P210 - Flame Retardants", "")</f>
        <v/>
      </c>
      <c r="DG34" s="17" t="str">
        <f t="shared" ref="DG34:DG65" si="81">IF(BE34="Yes", "P211 - Rheological Modifiers", "")</f>
        <v/>
      </c>
      <c r="DH34" s="17" t="str">
        <f t="shared" ref="DH34:DH65" si="82">IF(BF34="Yes", "P299 - Other", "")</f>
        <v/>
      </c>
      <c r="DI34" s="17" t="str">
        <f t="shared" ref="DI34:DI65" si="83">IF(BG34="Yes", "Processing: As an article component", "")</f>
        <v/>
      </c>
      <c r="DJ34" s="17" t="str">
        <f t="shared" ref="DJ34:DJ65" si="84">IF(BH34="Yes", "Processing: Repackaging", "")</f>
        <v/>
      </c>
      <c r="DK34" s="17" t="str">
        <f t="shared" ref="DK34:DK65" si="85">IF(BI34="Yes", "Processing: As an impurity", "")</f>
        <v>Processing: As an impurity</v>
      </c>
      <c r="DL34" s="17" t="str">
        <f t="shared" ref="DL34:DL65" si="86">IF(BJ34="Yes", "Processing: Recycling", "")</f>
        <v/>
      </c>
      <c r="DM34" s="17" t="str">
        <f t="shared" ref="DM34:DM65" si="87">IF(BK34="Yes", "Otherwise Use: As a chemical processing aid", "")</f>
        <v/>
      </c>
      <c r="DN34" s="17" t="str">
        <f t="shared" ref="DN34:DN65" si="88">IF(BL34="Yes", "Z101 - Process Solvents", "")</f>
        <v/>
      </c>
      <c r="DO34" s="17" t="str">
        <f t="shared" ref="DO34:DO65" si="89">IF(BM34="Yes", "Z102 - Catalysts", "")</f>
        <v/>
      </c>
      <c r="DP34" s="17" t="str">
        <f t="shared" ref="DP34:DP65" si="90">IF(BN34="Yes", "Z103 - Inhibitors", "")</f>
        <v/>
      </c>
      <c r="DQ34" s="17" t="str">
        <f t="shared" ref="DQ34:DQ65" si="91">IF(BO34="Yes", "Z104 - Inititiators", "")</f>
        <v/>
      </c>
      <c r="DR34" s="17" t="str">
        <f t="shared" ref="DR34:DR65" si="92">IF(BP34="Yes", "Z105 - Reaction Terminators", "")</f>
        <v/>
      </c>
      <c r="DS34" s="17" t="str">
        <f t="shared" ref="DS34:DS65" si="93">IF(BQ34="Yes", "Z106 - Solution Buffers", "")</f>
        <v/>
      </c>
      <c r="DT34" s="17" t="str">
        <f t="shared" ref="DT34:DT65" si="94">IF(BR34="Yes", "Z199 - Other", "")</f>
        <v/>
      </c>
      <c r="DU34" s="17" t="str">
        <f t="shared" ref="DU34:DU65" si="95">IF(BS34="Yes", "Otherwise Use: As a manufacturing aid", "")</f>
        <v/>
      </c>
      <c r="DV34" s="17" t="str">
        <f t="shared" ref="DV34:DV65" si="96">IF(BT34="Yes", "Z201 - Process Lubricants", "")</f>
        <v/>
      </c>
      <c r="DW34" s="17" t="str">
        <f t="shared" ref="DW34:DW65" si="97">IF(BU34="Yes", "Z202 - Metalworking Fluids", "")</f>
        <v/>
      </c>
      <c r="DX34" s="17" t="str">
        <f t="shared" ref="DX34:DX65" si="98">IF(BV34="Yes", "Z203 - Coolants", "")</f>
        <v/>
      </c>
      <c r="DY34" s="17" t="str">
        <f t="shared" ref="DY34:DY65" si="99">IF(BW34="Yes", "Z204 - Refrigerants", "")</f>
        <v/>
      </c>
      <c r="DZ34" s="17" t="str">
        <f t="shared" ref="DZ34:DZ65" si="100">IF(BX34="Yes", "Z205 - Hydraulic Fluids", "")</f>
        <v/>
      </c>
      <c r="EA34" s="17" t="str">
        <f t="shared" ref="EA34:EA65" si="101">IF(BY34="Yes", "Z299 - Other", "")</f>
        <v/>
      </c>
      <c r="EB34" s="17" t="str">
        <f t="shared" ref="EB34:EB65" si="102">IF(BZ34="Yes", "Otherwise Use: Ancillary or Other Use", "")</f>
        <v>Otherwise Use: Ancillary or Other Use</v>
      </c>
      <c r="EC34" s="17" t="str">
        <f t="shared" ref="EC34:EC65" si="103">IF(CA34="Yes", "Z301 - Cleaner", "")</f>
        <v/>
      </c>
      <c r="ED34" s="17" t="str">
        <f t="shared" ref="ED34:ED65" si="104">IF(CB34="Yes", "Z302 - Degreaser", "")</f>
        <v/>
      </c>
      <c r="EE34" s="17" t="str">
        <f t="shared" ref="EE34:EE65" si="105">IF(CC34="Yes", "Z303 - Lubricants", "")</f>
        <v/>
      </c>
      <c r="EF34" s="17" t="str">
        <f t="shared" ref="EF34:EF65" si="106">IF(CD34="Yes", "Z304 - Fuel", "")</f>
        <v/>
      </c>
      <c r="EG34" s="17" t="str">
        <f t="shared" ref="EG34:EG65" si="107">IF(CE34="Yes", "Z305 - Flame Retardant", "")</f>
        <v/>
      </c>
      <c r="EH34" s="17" t="str">
        <f t="shared" ref="EH34:EH65" si="108">IF(CF34="Yes", "Z306 - Waste Treatment", "")</f>
        <v/>
      </c>
      <c r="EI34" s="17" t="str">
        <f t="shared" ref="EI34:EI65" si="109">IF(CG34="Yes", "Z307 - Water Treatment", "")</f>
        <v/>
      </c>
      <c r="EJ34" s="17" t="str">
        <f t="shared" ref="EJ34:EJ65" si="110">IF(CH34="Yes", "Z308 - Construction Materials", "")</f>
        <v/>
      </c>
      <c r="EK34" s="17" t="str">
        <f t="shared" ref="EK34:EK65" si="111">IF(CI34="Yes", "Z399 - Other", "")</f>
        <v>Z399 - Other</v>
      </c>
    </row>
    <row r="35" spans="1:141" ht="87" x14ac:dyDescent="0.35">
      <c r="A35" s="17" t="s">
        <v>280</v>
      </c>
      <c r="B35" s="17">
        <v>2021</v>
      </c>
      <c r="C35" s="17" t="s">
        <v>98</v>
      </c>
      <c r="D35" s="17" t="s">
        <v>320</v>
      </c>
      <c r="E35" s="17" t="s">
        <v>316</v>
      </c>
      <c r="F35" s="17" t="s">
        <v>298</v>
      </c>
      <c r="G35" s="17">
        <v>325199</v>
      </c>
      <c r="H35" s="106" t="str">
        <f>VLOOKUP(G35, '2017-2022 NAICS'!C:D, 2, FALSE)</f>
        <v>All Other Basic Organic Chemical Manufacturing</v>
      </c>
      <c r="I35" s="106" t="str">
        <f>IF(COUNTIF('Processed TRI Data'!A:A, G35) &gt;0, "Yes", "No")</f>
        <v>No</v>
      </c>
      <c r="J35" s="17">
        <v>28.969389</v>
      </c>
      <c r="K35" s="17">
        <v>-95.379527999999993</v>
      </c>
      <c r="L35" s="68">
        <v>110066943605</v>
      </c>
      <c r="M35" s="68">
        <v>1321220254130</v>
      </c>
      <c r="N35" s="17" t="s">
        <v>284</v>
      </c>
      <c r="O35" s="17" t="s">
        <v>285</v>
      </c>
      <c r="P35" s="107">
        <v>5</v>
      </c>
      <c r="Q35" s="105" t="str">
        <f>VLOOKUP(P35, 'TRI Crosswalk codes'!A:B, 2, FALSE)</f>
        <v>100,000 to 999,999</v>
      </c>
      <c r="R35" s="17">
        <v>697</v>
      </c>
      <c r="S35" s="17">
        <v>697</v>
      </c>
      <c r="T35" s="17" t="str">
        <f t="shared" si="55"/>
        <v>nonzero</v>
      </c>
      <c r="V35" s="17">
        <v>0</v>
      </c>
      <c r="W35" s="17" t="str">
        <f t="shared" si="56"/>
        <v>zero</v>
      </c>
      <c r="X35" s="17">
        <v>697</v>
      </c>
      <c r="Y35" s="17" t="s">
        <v>286</v>
      </c>
      <c r="Z35" s="106" t="str">
        <f t="shared" si="57"/>
        <v>Manufacture: Produce; Manufacture: Import; Manufacture: For on-site use/processing; Manufacture: As a byproduct; Processing: As a reactant; P101 - Feedstocks; 102 - Raw Materials; Processing: As an impurity; Otherwise Use: Ancillary or Other Use; Z399 - Other</v>
      </c>
      <c r="AB35" s="34" t="s">
        <v>31</v>
      </c>
      <c r="AC35" s="34" t="s">
        <v>322</v>
      </c>
      <c r="AH35" s="17" t="s">
        <v>289</v>
      </c>
      <c r="AI35" s="17" t="s">
        <v>289</v>
      </c>
      <c r="AJ35" s="17" t="s">
        <v>289</v>
      </c>
      <c r="AK35" s="17" t="s">
        <v>288</v>
      </c>
      <c r="AL35" s="17" t="s">
        <v>289</v>
      </c>
      <c r="AM35" s="17" t="s">
        <v>288</v>
      </c>
      <c r="AN35" s="17" t="s">
        <v>289</v>
      </c>
      <c r="AO35" s="17" t="s">
        <v>289</v>
      </c>
      <c r="AP35" s="17" t="s">
        <v>289</v>
      </c>
      <c r="AQ35" s="17" t="s">
        <v>288</v>
      </c>
      <c r="AR35" s="17" t="s">
        <v>288</v>
      </c>
      <c r="AS35" s="17" t="s">
        <v>288</v>
      </c>
      <c r="AT35" s="17" t="s">
        <v>288</v>
      </c>
      <c r="AU35" s="17" t="s">
        <v>288</v>
      </c>
      <c r="AV35" s="17" t="s">
        <v>288</v>
      </c>
      <c r="AW35" s="17" t="s">
        <v>288</v>
      </c>
      <c r="AX35" s="17" t="s">
        <v>288</v>
      </c>
      <c r="AY35" s="17" t="s">
        <v>288</v>
      </c>
      <c r="AZ35" s="17" t="s">
        <v>288</v>
      </c>
      <c r="BA35" s="17" t="s">
        <v>288</v>
      </c>
      <c r="BB35" s="17" t="s">
        <v>288</v>
      </c>
      <c r="BC35" s="17" t="s">
        <v>288</v>
      </c>
      <c r="BD35" s="17" t="s">
        <v>288</v>
      </c>
      <c r="BE35" s="17" t="s">
        <v>288</v>
      </c>
      <c r="BF35" s="17" t="s">
        <v>288</v>
      </c>
      <c r="BG35" s="17" t="s">
        <v>288</v>
      </c>
      <c r="BH35" s="17" t="s">
        <v>288</v>
      </c>
      <c r="BI35" s="17" t="s">
        <v>289</v>
      </c>
      <c r="BJ35" s="17" t="s">
        <v>288</v>
      </c>
      <c r="BK35" s="17" t="s">
        <v>288</v>
      </c>
      <c r="BL35" s="17" t="s">
        <v>288</v>
      </c>
      <c r="BM35" s="17" t="s">
        <v>288</v>
      </c>
      <c r="BN35" s="17" t="s">
        <v>288</v>
      </c>
      <c r="BO35" s="17" t="s">
        <v>288</v>
      </c>
      <c r="BP35" s="17" t="s">
        <v>288</v>
      </c>
      <c r="BQ35" s="17" t="s">
        <v>288</v>
      </c>
      <c r="BR35" s="17" t="s">
        <v>288</v>
      </c>
      <c r="BS35" s="17" t="s">
        <v>288</v>
      </c>
      <c r="BT35" s="17" t="s">
        <v>288</v>
      </c>
      <c r="BU35" s="17" t="s">
        <v>288</v>
      </c>
      <c r="BV35" s="17" t="s">
        <v>288</v>
      </c>
      <c r="BW35" s="17" t="s">
        <v>288</v>
      </c>
      <c r="BX35" s="17" t="s">
        <v>288</v>
      </c>
      <c r="BY35" s="17" t="s">
        <v>288</v>
      </c>
      <c r="BZ35" s="17" t="s">
        <v>289</v>
      </c>
      <c r="CA35" s="17" t="s">
        <v>288</v>
      </c>
      <c r="CB35" s="17" t="s">
        <v>288</v>
      </c>
      <c r="CC35" s="17" t="s">
        <v>288</v>
      </c>
      <c r="CD35" s="17" t="s">
        <v>288</v>
      </c>
      <c r="CE35" s="17" t="s">
        <v>288</v>
      </c>
      <c r="CF35" s="17" t="s">
        <v>288</v>
      </c>
      <c r="CG35" s="17" t="s">
        <v>288</v>
      </c>
      <c r="CH35" s="17" t="s">
        <v>288</v>
      </c>
      <c r="CI35" s="17" t="s">
        <v>289</v>
      </c>
      <c r="CJ35" s="17" t="str">
        <f t="shared" si="58"/>
        <v>Manufacture: Produce</v>
      </c>
      <c r="CK35" s="17" t="str">
        <f t="shared" si="59"/>
        <v>Manufacture: Import</v>
      </c>
      <c r="CL35" s="17" t="str">
        <f t="shared" si="60"/>
        <v>Manufacture: For on-site use/processing</v>
      </c>
      <c r="CM35" s="17" t="str">
        <f t="shared" si="61"/>
        <v/>
      </c>
      <c r="CN35" s="17" t="str">
        <f t="shared" si="62"/>
        <v>Manufacture: As a byproduct</v>
      </c>
      <c r="CO35" s="17" t="str">
        <f t="shared" si="63"/>
        <v/>
      </c>
      <c r="CP35" s="17" t="str">
        <f t="shared" si="64"/>
        <v>Processing: As a reactant</v>
      </c>
      <c r="CQ35" s="17" t="str">
        <f t="shared" si="65"/>
        <v>P101 - Feedstocks</v>
      </c>
      <c r="CR35" s="17" t="str">
        <f t="shared" si="66"/>
        <v>102 - Raw Materials</v>
      </c>
      <c r="CS35" s="17" t="str">
        <f t="shared" si="67"/>
        <v/>
      </c>
      <c r="CT35" s="17" t="str">
        <f t="shared" si="68"/>
        <v/>
      </c>
      <c r="CU35" s="17" t="str">
        <f t="shared" si="69"/>
        <v/>
      </c>
      <c r="CV35" s="17" t="str">
        <f t="shared" si="70"/>
        <v/>
      </c>
      <c r="CW35" s="17" t="str">
        <f t="shared" si="71"/>
        <v/>
      </c>
      <c r="CX35" s="17" t="str">
        <f t="shared" si="72"/>
        <v/>
      </c>
      <c r="CY35" s="17" t="str">
        <f t="shared" si="73"/>
        <v/>
      </c>
      <c r="CZ35" s="17" t="str">
        <f t="shared" si="74"/>
        <v/>
      </c>
      <c r="DA35" s="17" t="str">
        <f t="shared" si="75"/>
        <v/>
      </c>
      <c r="DB35" s="17" t="str">
        <f t="shared" si="76"/>
        <v/>
      </c>
      <c r="DC35" s="17" t="str">
        <f t="shared" si="77"/>
        <v/>
      </c>
      <c r="DD35" s="17" t="str">
        <f t="shared" si="78"/>
        <v/>
      </c>
      <c r="DE35" s="17" t="str">
        <f t="shared" si="79"/>
        <v/>
      </c>
      <c r="DF35" s="17" t="str">
        <f t="shared" si="80"/>
        <v/>
      </c>
      <c r="DG35" s="17" t="str">
        <f t="shared" si="81"/>
        <v/>
      </c>
      <c r="DH35" s="17" t="str">
        <f t="shared" si="82"/>
        <v/>
      </c>
      <c r="DI35" s="17" t="str">
        <f t="shared" si="83"/>
        <v/>
      </c>
      <c r="DJ35" s="17" t="str">
        <f t="shared" si="84"/>
        <v/>
      </c>
      <c r="DK35" s="17" t="str">
        <f t="shared" si="85"/>
        <v>Processing: As an impurity</v>
      </c>
      <c r="DL35" s="17" t="str">
        <f t="shared" si="86"/>
        <v/>
      </c>
      <c r="DM35" s="17" t="str">
        <f t="shared" si="87"/>
        <v/>
      </c>
      <c r="DN35" s="17" t="str">
        <f t="shared" si="88"/>
        <v/>
      </c>
      <c r="DO35" s="17" t="str">
        <f t="shared" si="89"/>
        <v/>
      </c>
      <c r="DP35" s="17" t="str">
        <f t="shared" si="90"/>
        <v/>
      </c>
      <c r="DQ35" s="17" t="str">
        <f t="shared" si="91"/>
        <v/>
      </c>
      <c r="DR35" s="17" t="str">
        <f t="shared" si="92"/>
        <v/>
      </c>
      <c r="DS35" s="17" t="str">
        <f t="shared" si="93"/>
        <v/>
      </c>
      <c r="DT35" s="17" t="str">
        <f t="shared" si="94"/>
        <v/>
      </c>
      <c r="DU35" s="17" t="str">
        <f t="shared" si="95"/>
        <v/>
      </c>
      <c r="DV35" s="17" t="str">
        <f t="shared" si="96"/>
        <v/>
      </c>
      <c r="DW35" s="17" t="str">
        <f t="shared" si="97"/>
        <v/>
      </c>
      <c r="DX35" s="17" t="str">
        <f t="shared" si="98"/>
        <v/>
      </c>
      <c r="DY35" s="17" t="str">
        <f t="shared" si="99"/>
        <v/>
      </c>
      <c r="DZ35" s="17" t="str">
        <f t="shared" si="100"/>
        <v/>
      </c>
      <c r="EA35" s="17" t="str">
        <f t="shared" si="101"/>
        <v/>
      </c>
      <c r="EB35" s="17" t="str">
        <f t="shared" si="102"/>
        <v>Otherwise Use: Ancillary or Other Use</v>
      </c>
      <c r="EC35" s="17" t="str">
        <f t="shared" si="103"/>
        <v/>
      </c>
      <c r="ED35" s="17" t="str">
        <f t="shared" si="104"/>
        <v/>
      </c>
      <c r="EE35" s="17" t="str">
        <f t="shared" si="105"/>
        <v/>
      </c>
      <c r="EF35" s="17" t="str">
        <f t="shared" si="106"/>
        <v/>
      </c>
      <c r="EG35" s="17" t="str">
        <f t="shared" si="107"/>
        <v/>
      </c>
      <c r="EH35" s="17" t="str">
        <f t="shared" si="108"/>
        <v/>
      </c>
      <c r="EI35" s="17" t="str">
        <f t="shared" si="109"/>
        <v/>
      </c>
      <c r="EJ35" s="17" t="str">
        <f t="shared" si="110"/>
        <v/>
      </c>
      <c r="EK35" s="17" t="str">
        <f t="shared" si="111"/>
        <v>Z399 - Other</v>
      </c>
    </row>
    <row r="36" spans="1:141" ht="58" x14ac:dyDescent="0.35">
      <c r="A36" s="17" t="s">
        <v>280</v>
      </c>
      <c r="B36" s="17">
        <v>2022</v>
      </c>
      <c r="C36" s="17" t="s">
        <v>98</v>
      </c>
      <c r="D36" s="17" t="s">
        <v>320</v>
      </c>
      <c r="E36" s="17" t="s">
        <v>316</v>
      </c>
      <c r="F36" s="17" t="s">
        <v>298</v>
      </c>
      <c r="G36" s="17">
        <v>325199</v>
      </c>
      <c r="H36" s="106" t="str">
        <f>VLOOKUP(G36, '2017-2022 NAICS'!C:D, 2, FALSE)</f>
        <v>All Other Basic Organic Chemical Manufacturing</v>
      </c>
      <c r="I36" s="106" t="str">
        <f>IF(COUNTIF('Processed TRI Data'!A:A, G36) &gt;0, "Yes", "No")</f>
        <v>No</v>
      </c>
      <c r="J36" s="17">
        <v>28.969389</v>
      </c>
      <c r="K36" s="17">
        <v>-95.379527999999993</v>
      </c>
      <c r="L36" s="68">
        <v>110066943605</v>
      </c>
      <c r="M36" s="68">
        <v>1322221323342</v>
      </c>
      <c r="N36" s="17" t="s">
        <v>284</v>
      </c>
      <c r="O36" s="17" t="s">
        <v>285</v>
      </c>
      <c r="P36" s="107">
        <v>5</v>
      </c>
      <c r="Q36" s="105" t="str">
        <f>VLOOKUP(P36, 'TRI Crosswalk codes'!A:B, 2, FALSE)</f>
        <v>100,000 to 999,999</v>
      </c>
      <c r="R36" s="17">
        <v>70</v>
      </c>
      <c r="S36" s="17">
        <v>70</v>
      </c>
      <c r="T36" s="17" t="str">
        <f t="shared" si="55"/>
        <v>nonzero</v>
      </c>
      <c r="V36" s="17">
        <v>0</v>
      </c>
      <c r="W36" s="17" t="str">
        <f t="shared" si="56"/>
        <v>zero</v>
      </c>
      <c r="X36" s="17">
        <v>70</v>
      </c>
      <c r="Y36" s="17" t="s">
        <v>286</v>
      </c>
      <c r="Z36" s="106" t="str">
        <f t="shared" si="57"/>
        <v>Manufacture: Produce; Manufacture: Import; Manufacture: For on-site use/processing; Manufacture: As a byproduct; Processing: As a reactant; Otherwise Use: Ancillary or Other Use</v>
      </c>
      <c r="AB36" s="34" t="s">
        <v>31</v>
      </c>
      <c r="AC36" s="34" t="s">
        <v>323</v>
      </c>
      <c r="AH36" s="17" t="s">
        <v>289</v>
      </c>
      <c r="AI36" s="17" t="s">
        <v>289</v>
      </c>
      <c r="AJ36" s="17" t="s">
        <v>289</v>
      </c>
      <c r="AK36" s="17" t="s">
        <v>288</v>
      </c>
      <c r="AL36" s="17" t="s">
        <v>289</v>
      </c>
      <c r="AM36" s="17" t="s">
        <v>288</v>
      </c>
      <c r="AN36" s="17" t="s">
        <v>289</v>
      </c>
      <c r="AO36" s="17" t="s">
        <v>288</v>
      </c>
      <c r="AP36" s="17" t="s">
        <v>288</v>
      </c>
      <c r="AQ36" s="17" t="s">
        <v>288</v>
      </c>
      <c r="AR36" s="17" t="s">
        <v>288</v>
      </c>
      <c r="AS36" s="17" t="s">
        <v>288</v>
      </c>
      <c r="AT36" s="17" t="s">
        <v>288</v>
      </c>
      <c r="AU36" s="17" t="s">
        <v>288</v>
      </c>
      <c r="AV36" s="17" t="s">
        <v>288</v>
      </c>
      <c r="AW36" s="17" t="s">
        <v>288</v>
      </c>
      <c r="AX36" s="17" t="s">
        <v>288</v>
      </c>
      <c r="AY36" s="17" t="s">
        <v>288</v>
      </c>
      <c r="AZ36" s="17" t="s">
        <v>288</v>
      </c>
      <c r="BA36" s="17" t="s">
        <v>288</v>
      </c>
      <c r="BB36" s="17" t="s">
        <v>288</v>
      </c>
      <c r="BC36" s="17" t="s">
        <v>288</v>
      </c>
      <c r="BD36" s="17" t="s">
        <v>288</v>
      </c>
      <c r="BE36" s="17" t="s">
        <v>288</v>
      </c>
      <c r="BF36" s="17" t="s">
        <v>288</v>
      </c>
      <c r="BG36" s="17" t="s">
        <v>288</v>
      </c>
      <c r="BH36" s="17" t="s">
        <v>288</v>
      </c>
      <c r="BI36" s="17" t="s">
        <v>288</v>
      </c>
      <c r="BJ36" s="17" t="s">
        <v>288</v>
      </c>
      <c r="BK36" s="17" t="s">
        <v>288</v>
      </c>
      <c r="BL36" s="17" t="s">
        <v>288</v>
      </c>
      <c r="BM36" s="17" t="s">
        <v>288</v>
      </c>
      <c r="BN36" s="17" t="s">
        <v>288</v>
      </c>
      <c r="BO36" s="17" t="s">
        <v>288</v>
      </c>
      <c r="BP36" s="17" t="s">
        <v>288</v>
      </c>
      <c r="BQ36" s="17" t="s">
        <v>288</v>
      </c>
      <c r="BR36" s="17" t="s">
        <v>288</v>
      </c>
      <c r="BS36" s="17" t="s">
        <v>288</v>
      </c>
      <c r="BT36" s="17" t="s">
        <v>288</v>
      </c>
      <c r="BU36" s="17" t="s">
        <v>288</v>
      </c>
      <c r="BV36" s="17" t="s">
        <v>288</v>
      </c>
      <c r="BW36" s="17" t="s">
        <v>288</v>
      </c>
      <c r="BX36" s="17" t="s">
        <v>288</v>
      </c>
      <c r="BY36" s="17" t="s">
        <v>288</v>
      </c>
      <c r="BZ36" s="17" t="s">
        <v>289</v>
      </c>
      <c r="CA36" s="17" t="s">
        <v>288</v>
      </c>
      <c r="CB36" s="17" t="s">
        <v>288</v>
      </c>
      <c r="CC36" s="17" t="s">
        <v>288</v>
      </c>
      <c r="CD36" s="17" t="s">
        <v>288</v>
      </c>
      <c r="CE36" s="17" t="s">
        <v>288</v>
      </c>
      <c r="CF36" s="17" t="s">
        <v>288</v>
      </c>
      <c r="CG36" s="17" t="s">
        <v>288</v>
      </c>
      <c r="CH36" s="17" t="s">
        <v>288</v>
      </c>
      <c r="CI36" s="17" t="s">
        <v>288</v>
      </c>
      <c r="CJ36" s="17" t="str">
        <f t="shared" si="58"/>
        <v>Manufacture: Produce</v>
      </c>
      <c r="CK36" s="17" t="str">
        <f t="shared" si="59"/>
        <v>Manufacture: Import</v>
      </c>
      <c r="CL36" s="17" t="str">
        <f t="shared" si="60"/>
        <v>Manufacture: For on-site use/processing</v>
      </c>
      <c r="CM36" s="17" t="str">
        <f t="shared" si="61"/>
        <v/>
      </c>
      <c r="CN36" s="17" t="str">
        <f t="shared" si="62"/>
        <v>Manufacture: As a byproduct</v>
      </c>
      <c r="CO36" s="17" t="str">
        <f t="shared" si="63"/>
        <v/>
      </c>
      <c r="CP36" s="17" t="str">
        <f t="shared" si="64"/>
        <v>Processing: As a reactant</v>
      </c>
      <c r="CQ36" s="17" t="str">
        <f t="shared" si="65"/>
        <v/>
      </c>
      <c r="CR36" s="17" t="str">
        <f t="shared" si="66"/>
        <v/>
      </c>
      <c r="CS36" s="17" t="str">
        <f t="shared" si="67"/>
        <v/>
      </c>
      <c r="CT36" s="17" t="str">
        <f t="shared" si="68"/>
        <v/>
      </c>
      <c r="CU36" s="17" t="str">
        <f t="shared" si="69"/>
        <v/>
      </c>
      <c r="CV36" s="17" t="str">
        <f t="shared" si="70"/>
        <v/>
      </c>
      <c r="CW36" s="17" t="str">
        <f t="shared" si="71"/>
        <v/>
      </c>
      <c r="CX36" s="17" t="str">
        <f t="shared" si="72"/>
        <v/>
      </c>
      <c r="CY36" s="17" t="str">
        <f t="shared" si="73"/>
        <v/>
      </c>
      <c r="CZ36" s="17" t="str">
        <f t="shared" si="74"/>
        <v/>
      </c>
      <c r="DA36" s="17" t="str">
        <f t="shared" si="75"/>
        <v/>
      </c>
      <c r="DB36" s="17" t="str">
        <f t="shared" si="76"/>
        <v/>
      </c>
      <c r="DC36" s="17" t="str">
        <f t="shared" si="77"/>
        <v/>
      </c>
      <c r="DD36" s="17" t="str">
        <f t="shared" si="78"/>
        <v/>
      </c>
      <c r="DE36" s="17" t="str">
        <f t="shared" si="79"/>
        <v/>
      </c>
      <c r="DF36" s="17" t="str">
        <f t="shared" si="80"/>
        <v/>
      </c>
      <c r="DG36" s="17" t="str">
        <f t="shared" si="81"/>
        <v/>
      </c>
      <c r="DH36" s="17" t="str">
        <f t="shared" si="82"/>
        <v/>
      </c>
      <c r="DI36" s="17" t="str">
        <f t="shared" si="83"/>
        <v/>
      </c>
      <c r="DJ36" s="17" t="str">
        <f t="shared" si="84"/>
        <v/>
      </c>
      <c r="DK36" s="17" t="str">
        <f t="shared" si="85"/>
        <v/>
      </c>
      <c r="DL36" s="17" t="str">
        <f t="shared" si="86"/>
        <v/>
      </c>
      <c r="DM36" s="17" t="str">
        <f t="shared" si="87"/>
        <v/>
      </c>
      <c r="DN36" s="17" t="str">
        <f t="shared" si="88"/>
        <v/>
      </c>
      <c r="DO36" s="17" t="str">
        <f t="shared" si="89"/>
        <v/>
      </c>
      <c r="DP36" s="17" t="str">
        <f t="shared" si="90"/>
        <v/>
      </c>
      <c r="DQ36" s="17" t="str">
        <f t="shared" si="91"/>
        <v/>
      </c>
      <c r="DR36" s="17" t="str">
        <f t="shared" si="92"/>
        <v/>
      </c>
      <c r="DS36" s="17" t="str">
        <f t="shared" si="93"/>
        <v/>
      </c>
      <c r="DT36" s="17" t="str">
        <f t="shared" si="94"/>
        <v/>
      </c>
      <c r="DU36" s="17" t="str">
        <f t="shared" si="95"/>
        <v/>
      </c>
      <c r="DV36" s="17" t="str">
        <f t="shared" si="96"/>
        <v/>
      </c>
      <c r="DW36" s="17" t="str">
        <f t="shared" si="97"/>
        <v/>
      </c>
      <c r="DX36" s="17" t="str">
        <f t="shared" si="98"/>
        <v/>
      </c>
      <c r="DY36" s="17" t="str">
        <f t="shared" si="99"/>
        <v/>
      </c>
      <c r="DZ36" s="17" t="str">
        <f t="shared" si="100"/>
        <v/>
      </c>
      <c r="EA36" s="17" t="str">
        <f t="shared" si="101"/>
        <v/>
      </c>
      <c r="EB36" s="17" t="str">
        <f t="shared" si="102"/>
        <v>Otherwise Use: Ancillary or Other Use</v>
      </c>
      <c r="EC36" s="17" t="str">
        <f t="shared" si="103"/>
        <v/>
      </c>
      <c r="ED36" s="17" t="str">
        <f t="shared" si="104"/>
        <v/>
      </c>
      <c r="EE36" s="17" t="str">
        <f t="shared" si="105"/>
        <v/>
      </c>
      <c r="EF36" s="17" t="str">
        <f t="shared" si="106"/>
        <v/>
      </c>
      <c r="EG36" s="17" t="str">
        <f t="shared" si="107"/>
        <v/>
      </c>
      <c r="EH36" s="17" t="str">
        <f t="shared" si="108"/>
        <v/>
      </c>
      <c r="EI36" s="17" t="str">
        <f t="shared" si="109"/>
        <v/>
      </c>
      <c r="EJ36" s="17" t="str">
        <f t="shared" si="110"/>
        <v/>
      </c>
      <c r="EK36" s="17" t="str">
        <f t="shared" si="111"/>
        <v/>
      </c>
    </row>
    <row r="37" spans="1:141" ht="58" x14ac:dyDescent="0.35">
      <c r="A37" s="17" t="s">
        <v>280</v>
      </c>
      <c r="B37" s="17">
        <v>2023</v>
      </c>
      <c r="C37" s="17" t="s">
        <v>98</v>
      </c>
      <c r="D37" s="17" t="s">
        <v>320</v>
      </c>
      <c r="E37" s="17" t="s">
        <v>316</v>
      </c>
      <c r="F37" s="17" t="s">
        <v>298</v>
      </c>
      <c r="G37" s="17">
        <v>325199</v>
      </c>
      <c r="H37" s="106" t="str">
        <f>VLOOKUP(G37, '2017-2022 NAICS'!C:D, 2, FALSE)</f>
        <v>All Other Basic Organic Chemical Manufacturing</v>
      </c>
      <c r="I37" s="106" t="str">
        <f>IF(COUNTIF('Processed TRI Data'!A:A, G37) &gt;0, "Yes", "No")</f>
        <v>No</v>
      </c>
      <c r="J37" s="17">
        <v>28.969389</v>
      </c>
      <c r="K37" s="17">
        <v>-95.379527999999993</v>
      </c>
      <c r="L37" s="68">
        <v>110066943605</v>
      </c>
      <c r="M37" s="68">
        <v>1323221997517</v>
      </c>
      <c r="N37" s="17" t="s">
        <v>284</v>
      </c>
      <c r="O37" s="17" t="s">
        <v>285</v>
      </c>
      <c r="P37" s="107">
        <v>5</v>
      </c>
      <c r="Q37" s="105" t="str">
        <f>VLOOKUP(P37, 'TRI Crosswalk codes'!A:B, 2, FALSE)</f>
        <v>100,000 to 999,999</v>
      </c>
      <c r="R37" s="17">
        <v>153</v>
      </c>
      <c r="S37" s="17">
        <v>153</v>
      </c>
      <c r="T37" s="17" t="str">
        <f t="shared" si="55"/>
        <v>nonzero</v>
      </c>
      <c r="V37" s="17">
        <v>0</v>
      </c>
      <c r="W37" s="17" t="str">
        <f t="shared" si="56"/>
        <v>zero</v>
      </c>
      <c r="X37" s="17">
        <v>153</v>
      </c>
      <c r="Y37" s="17" t="s">
        <v>286</v>
      </c>
      <c r="Z37" s="106" t="str">
        <f t="shared" si="57"/>
        <v>Manufacture: Produce; Manufacture: Import; Manufacture: For on-site use/processing; Manufacture: As a byproduct; Processing: As a reactant; Otherwise Use: Ancillary or Other Use</v>
      </c>
      <c r="AB37" s="34" t="s">
        <v>31</v>
      </c>
      <c r="AC37" s="34" t="s">
        <v>323</v>
      </c>
      <c r="AH37" s="17" t="s">
        <v>289</v>
      </c>
      <c r="AI37" s="17" t="s">
        <v>289</v>
      </c>
      <c r="AJ37" s="17" t="s">
        <v>289</v>
      </c>
      <c r="AK37" s="17" t="s">
        <v>288</v>
      </c>
      <c r="AL37" s="17" t="s">
        <v>289</v>
      </c>
      <c r="AM37" s="17" t="s">
        <v>288</v>
      </c>
      <c r="AN37" s="17" t="s">
        <v>289</v>
      </c>
      <c r="AO37" s="17" t="s">
        <v>288</v>
      </c>
      <c r="AP37" s="17" t="s">
        <v>288</v>
      </c>
      <c r="AQ37" s="17" t="s">
        <v>288</v>
      </c>
      <c r="AR37" s="17" t="s">
        <v>288</v>
      </c>
      <c r="AS37" s="17" t="s">
        <v>288</v>
      </c>
      <c r="AT37" s="17" t="s">
        <v>288</v>
      </c>
      <c r="AU37" s="17" t="s">
        <v>288</v>
      </c>
      <c r="AV37" s="17" t="s">
        <v>288</v>
      </c>
      <c r="AW37" s="17" t="s">
        <v>288</v>
      </c>
      <c r="AX37" s="17" t="s">
        <v>288</v>
      </c>
      <c r="AY37" s="17" t="s">
        <v>288</v>
      </c>
      <c r="AZ37" s="17" t="s">
        <v>288</v>
      </c>
      <c r="BA37" s="17" t="s">
        <v>288</v>
      </c>
      <c r="BB37" s="17" t="s">
        <v>288</v>
      </c>
      <c r="BC37" s="17" t="s">
        <v>288</v>
      </c>
      <c r="BD37" s="17" t="s">
        <v>288</v>
      </c>
      <c r="BE37" s="17" t="s">
        <v>288</v>
      </c>
      <c r="BF37" s="17" t="s">
        <v>288</v>
      </c>
      <c r="BG37" s="17" t="s">
        <v>288</v>
      </c>
      <c r="BH37" s="17" t="s">
        <v>288</v>
      </c>
      <c r="BI37" s="17" t="s">
        <v>288</v>
      </c>
      <c r="BJ37" s="17" t="s">
        <v>288</v>
      </c>
      <c r="BK37" s="17" t="s">
        <v>288</v>
      </c>
      <c r="BL37" s="17" t="s">
        <v>288</v>
      </c>
      <c r="BM37" s="17" t="s">
        <v>288</v>
      </c>
      <c r="BN37" s="17" t="s">
        <v>288</v>
      </c>
      <c r="BO37" s="17" t="s">
        <v>288</v>
      </c>
      <c r="BP37" s="17" t="s">
        <v>288</v>
      </c>
      <c r="BQ37" s="17" t="s">
        <v>288</v>
      </c>
      <c r="BR37" s="17" t="s">
        <v>288</v>
      </c>
      <c r="BS37" s="17" t="s">
        <v>288</v>
      </c>
      <c r="BT37" s="17" t="s">
        <v>288</v>
      </c>
      <c r="BU37" s="17" t="s">
        <v>288</v>
      </c>
      <c r="BV37" s="17" t="s">
        <v>288</v>
      </c>
      <c r="BW37" s="17" t="s">
        <v>288</v>
      </c>
      <c r="BX37" s="17" t="s">
        <v>288</v>
      </c>
      <c r="BY37" s="17" t="s">
        <v>288</v>
      </c>
      <c r="BZ37" s="17" t="s">
        <v>289</v>
      </c>
      <c r="CA37" s="17" t="s">
        <v>288</v>
      </c>
      <c r="CB37" s="17" t="s">
        <v>288</v>
      </c>
      <c r="CC37" s="17" t="s">
        <v>288</v>
      </c>
      <c r="CD37" s="17" t="s">
        <v>288</v>
      </c>
      <c r="CE37" s="17" t="s">
        <v>288</v>
      </c>
      <c r="CF37" s="17" t="s">
        <v>288</v>
      </c>
      <c r="CG37" s="17" t="s">
        <v>288</v>
      </c>
      <c r="CH37" s="17" t="s">
        <v>288</v>
      </c>
      <c r="CI37" s="17" t="s">
        <v>288</v>
      </c>
      <c r="CJ37" s="17" t="str">
        <f t="shared" si="58"/>
        <v>Manufacture: Produce</v>
      </c>
      <c r="CK37" s="17" t="str">
        <f t="shared" si="59"/>
        <v>Manufacture: Import</v>
      </c>
      <c r="CL37" s="17" t="str">
        <f t="shared" si="60"/>
        <v>Manufacture: For on-site use/processing</v>
      </c>
      <c r="CM37" s="17" t="str">
        <f t="shared" si="61"/>
        <v/>
      </c>
      <c r="CN37" s="17" t="str">
        <f t="shared" si="62"/>
        <v>Manufacture: As a byproduct</v>
      </c>
      <c r="CO37" s="17" t="str">
        <f t="shared" si="63"/>
        <v/>
      </c>
      <c r="CP37" s="17" t="str">
        <f t="shared" si="64"/>
        <v>Processing: As a reactant</v>
      </c>
      <c r="CQ37" s="17" t="str">
        <f t="shared" si="65"/>
        <v/>
      </c>
      <c r="CR37" s="17" t="str">
        <f t="shared" si="66"/>
        <v/>
      </c>
      <c r="CS37" s="17" t="str">
        <f t="shared" si="67"/>
        <v/>
      </c>
      <c r="CT37" s="17" t="str">
        <f t="shared" si="68"/>
        <v/>
      </c>
      <c r="CU37" s="17" t="str">
        <f t="shared" si="69"/>
        <v/>
      </c>
      <c r="CV37" s="17" t="str">
        <f t="shared" si="70"/>
        <v/>
      </c>
      <c r="CW37" s="17" t="str">
        <f t="shared" si="71"/>
        <v/>
      </c>
      <c r="CX37" s="17" t="str">
        <f t="shared" si="72"/>
        <v/>
      </c>
      <c r="CY37" s="17" t="str">
        <f t="shared" si="73"/>
        <v/>
      </c>
      <c r="CZ37" s="17" t="str">
        <f t="shared" si="74"/>
        <v/>
      </c>
      <c r="DA37" s="17" t="str">
        <f t="shared" si="75"/>
        <v/>
      </c>
      <c r="DB37" s="17" t="str">
        <f t="shared" si="76"/>
        <v/>
      </c>
      <c r="DC37" s="17" t="str">
        <f t="shared" si="77"/>
        <v/>
      </c>
      <c r="DD37" s="17" t="str">
        <f t="shared" si="78"/>
        <v/>
      </c>
      <c r="DE37" s="17" t="str">
        <f t="shared" si="79"/>
        <v/>
      </c>
      <c r="DF37" s="17" t="str">
        <f t="shared" si="80"/>
        <v/>
      </c>
      <c r="DG37" s="17" t="str">
        <f t="shared" si="81"/>
        <v/>
      </c>
      <c r="DH37" s="17" t="str">
        <f t="shared" si="82"/>
        <v/>
      </c>
      <c r="DI37" s="17" t="str">
        <f t="shared" si="83"/>
        <v/>
      </c>
      <c r="DJ37" s="17" t="str">
        <f t="shared" si="84"/>
        <v/>
      </c>
      <c r="DK37" s="17" t="str">
        <f t="shared" si="85"/>
        <v/>
      </c>
      <c r="DL37" s="17" t="str">
        <f t="shared" si="86"/>
        <v/>
      </c>
      <c r="DM37" s="17" t="str">
        <f t="shared" si="87"/>
        <v/>
      </c>
      <c r="DN37" s="17" t="str">
        <f t="shared" si="88"/>
        <v/>
      </c>
      <c r="DO37" s="17" t="str">
        <f t="shared" si="89"/>
        <v/>
      </c>
      <c r="DP37" s="17" t="str">
        <f t="shared" si="90"/>
        <v/>
      </c>
      <c r="DQ37" s="17" t="str">
        <f t="shared" si="91"/>
        <v/>
      </c>
      <c r="DR37" s="17" t="str">
        <f t="shared" si="92"/>
        <v/>
      </c>
      <c r="DS37" s="17" t="str">
        <f t="shared" si="93"/>
        <v/>
      </c>
      <c r="DT37" s="17" t="str">
        <f t="shared" si="94"/>
        <v/>
      </c>
      <c r="DU37" s="17" t="str">
        <f t="shared" si="95"/>
        <v/>
      </c>
      <c r="DV37" s="17" t="str">
        <f t="shared" si="96"/>
        <v/>
      </c>
      <c r="DW37" s="17" t="str">
        <f t="shared" si="97"/>
        <v/>
      </c>
      <c r="DX37" s="17" t="str">
        <f t="shared" si="98"/>
        <v/>
      </c>
      <c r="DY37" s="17" t="str">
        <f t="shared" si="99"/>
        <v/>
      </c>
      <c r="DZ37" s="17" t="str">
        <f t="shared" si="100"/>
        <v/>
      </c>
      <c r="EA37" s="17" t="str">
        <f t="shared" si="101"/>
        <v/>
      </c>
      <c r="EB37" s="17" t="str">
        <f t="shared" si="102"/>
        <v>Otherwise Use: Ancillary or Other Use</v>
      </c>
      <c r="EC37" s="17" t="str">
        <f t="shared" si="103"/>
        <v/>
      </c>
      <c r="ED37" s="17" t="str">
        <f t="shared" si="104"/>
        <v/>
      </c>
      <c r="EE37" s="17" t="str">
        <f t="shared" si="105"/>
        <v/>
      </c>
      <c r="EF37" s="17" t="str">
        <f t="shared" si="106"/>
        <v/>
      </c>
      <c r="EG37" s="17" t="str">
        <f t="shared" si="107"/>
        <v/>
      </c>
      <c r="EH37" s="17" t="str">
        <f t="shared" si="108"/>
        <v/>
      </c>
      <c r="EI37" s="17" t="str">
        <f t="shared" si="109"/>
        <v/>
      </c>
      <c r="EJ37" s="17" t="str">
        <f t="shared" si="110"/>
        <v/>
      </c>
      <c r="EK37" s="17" t="str">
        <f t="shared" si="111"/>
        <v/>
      </c>
    </row>
    <row r="38" spans="1:141" ht="29" x14ac:dyDescent="0.35">
      <c r="A38" s="17" t="s">
        <v>280</v>
      </c>
      <c r="B38" s="17">
        <v>2019</v>
      </c>
      <c r="C38" s="17" t="s">
        <v>118</v>
      </c>
      <c r="D38" s="17" t="s">
        <v>324</v>
      </c>
      <c r="E38" s="17" t="s">
        <v>325</v>
      </c>
      <c r="F38" s="17" t="s">
        <v>326</v>
      </c>
      <c r="G38" s="17">
        <v>327310</v>
      </c>
      <c r="H38" s="106" t="str">
        <f>VLOOKUP(G38, '2017-2022 NAICS'!C:D, 2, FALSE)</f>
        <v>Cement Manufacturing</v>
      </c>
      <c r="I38" s="106" t="str">
        <f>IF(COUNTIF('Processed TRI Data'!A:A, G38) &gt;0, "Yes", "No")</f>
        <v>No</v>
      </c>
      <c r="J38" s="17">
        <v>33.242778000000001</v>
      </c>
      <c r="K38" s="17">
        <v>-80.442222000000001</v>
      </c>
      <c r="L38" s="68">
        <v>110000560544</v>
      </c>
      <c r="M38" s="68">
        <v>1319218048371</v>
      </c>
      <c r="N38" s="17" t="s">
        <v>284</v>
      </c>
      <c r="O38" s="17" t="s">
        <v>285</v>
      </c>
      <c r="P38" s="107">
        <v>2</v>
      </c>
      <c r="Q38" s="105" t="str">
        <f>VLOOKUP(P38, 'TRI Crosswalk codes'!A:B, 2, FALSE)</f>
        <v>100 to 999</v>
      </c>
      <c r="R38" s="17">
        <v>0</v>
      </c>
      <c r="S38" s="17">
        <v>0</v>
      </c>
      <c r="T38" s="17" t="str">
        <f t="shared" si="55"/>
        <v>zero</v>
      </c>
      <c r="V38" s="17">
        <v>1</v>
      </c>
      <c r="W38" s="17" t="str">
        <f t="shared" si="56"/>
        <v>nonzero</v>
      </c>
      <c r="X38" s="17">
        <v>1</v>
      </c>
      <c r="Y38" s="17" t="s">
        <v>286</v>
      </c>
      <c r="Z38" s="106" t="str">
        <f t="shared" si="57"/>
        <v>Otherwise Use: Ancillary or Other Use; Z304 - Fuel</v>
      </c>
      <c r="AB38" s="110" t="s">
        <v>35</v>
      </c>
      <c r="AC38" s="34" t="s">
        <v>327</v>
      </c>
      <c r="AH38" s="17" t="s">
        <v>288</v>
      </c>
      <c r="AI38" s="17" t="s">
        <v>288</v>
      </c>
      <c r="AJ38" s="17" t="s">
        <v>288</v>
      </c>
      <c r="AK38" s="17" t="s">
        <v>288</v>
      </c>
      <c r="AL38" s="17" t="s">
        <v>288</v>
      </c>
      <c r="AM38" s="17" t="s">
        <v>288</v>
      </c>
      <c r="AN38" s="17" t="s">
        <v>288</v>
      </c>
      <c r="AO38" s="17" t="s">
        <v>288</v>
      </c>
      <c r="AP38" s="17" t="s">
        <v>288</v>
      </c>
      <c r="AQ38" s="17" t="s">
        <v>288</v>
      </c>
      <c r="AR38" s="17" t="s">
        <v>288</v>
      </c>
      <c r="AS38" s="17" t="s">
        <v>288</v>
      </c>
      <c r="AT38" s="17" t="s">
        <v>288</v>
      </c>
      <c r="AU38" s="17" t="s">
        <v>288</v>
      </c>
      <c r="AV38" s="17" t="s">
        <v>288</v>
      </c>
      <c r="AW38" s="17" t="s">
        <v>288</v>
      </c>
      <c r="AX38" s="17" t="s">
        <v>288</v>
      </c>
      <c r="AY38" s="17" t="s">
        <v>288</v>
      </c>
      <c r="AZ38" s="17" t="s">
        <v>288</v>
      </c>
      <c r="BA38" s="17" t="s">
        <v>288</v>
      </c>
      <c r="BB38" s="17" t="s">
        <v>288</v>
      </c>
      <c r="BC38" s="17" t="s">
        <v>288</v>
      </c>
      <c r="BD38" s="17" t="s">
        <v>288</v>
      </c>
      <c r="BE38" s="17" t="s">
        <v>288</v>
      </c>
      <c r="BF38" s="17" t="s">
        <v>288</v>
      </c>
      <c r="BG38" s="17" t="s">
        <v>288</v>
      </c>
      <c r="BH38" s="17" t="s">
        <v>288</v>
      </c>
      <c r="BI38" s="17" t="s">
        <v>288</v>
      </c>
      <c r="BJ38" s="17" t="s">
        <v>288</v>
      </c>
      <c r="BK38" s="17" t="s">
        <v>288</v>
      </c>
      <c r="BL38" s="17" t="s">
        <v>288</v>
      </c>
      <c r="BM38" s="17" t="s">
        <v>288</v>
      </c>
      <c r="BN38" s="17" t="s">
        <v>288</v>
      </c>
      <c r="BO38" s="17" t="s">
        <v>288</v>
      </c>
      <c r="BP38" s="17" t="s">
        <v>288</v>
      </c>
      <c r="BQ38" s="17" t="s">
        <v>288</v>
      </c>
      <c r="BR38" s="17" t="s">
        <v>288</v>
      </c>
      <c r="BS38" s="17" t="s">
        <v>288</v>
      </c>
      <c r="BT38" s="17" t="s">
        <v>288</v>
      </c>
      <c r="BU38" s="17" t="s">
        <v>288</v>
      </c>
      <c r="BV38" s="17" t="s">
        <v>288</v>
      </c>
      <c r="BW38" s="17" t="s">
        <v>288</v>
      </c>
      <c r="BX38" s="17" t="s">
        <v>288</v>
      </c>
      <c r="BY38" s="17" t="s">
        <v>288</v>
      </c>
      <c r="BZ38" s="17" t="s">
        <v>289</v>
      </c>
      <c r="CA38" s="17" t="s">
        <v>288</v>
      </c>
      <c r="CB38" s="17" t="s">
        <v>288</v>
      </c>
      <c r="CC38" s="17" t="s">
        <v>288</v>
      </c>
      <c r="CD38" s="17" t="s">
        <v>289</v>
      </c>
      <c r="CE38" s="17" t="s">
        <v>288</v>
      </c>
      <c r="CF38" s="17" t="s">
        <v>288</v>
      </c>
      <c r="CG38" s="17" t="s">
        <v>288</v>
      </c>
      <c r="CH38" s="17" t="s">
        <v>288</v>
      </c>
      <c r="CI38" s="17" t="s">
        <v>288</v>
      </c>
      <c r="CJ38" s="17" t="str">
        <f t="shared" si="58"/>
        <v/>
      </c>
      <c r="CK38" s="17" t="str">
        <f t="shared" si="59"/>
        <v/>
      </c>
      <c r="CL38" s="17" t="str">
        <f t="shared" si="60"/>
        <v/>
      </c>
      <c r="CM38" s="17" t="str">
        <f t="shared" si="61"/>
        <v/>
      </c>
      <c r="CN38" s="17" t="str">
        <f t="shared" si="62"/>
        <v/>
      </c>
      <c r="CO38" s="17" t="str">
        <f t="shared" si="63"/>
        <v/>
      </c>
      <c r="CP38" s="17" t="str">
        <f t="shared" si="64"/>
        <v/>
      </c>
      <c r="CQ38" s="17" t="str">
        <f t="shared" si="65"/>
        <v/>
      </c>
      <c r="CR38" s="17" t="str">
        <f t="shared" si="66"/>
        <v/>
      </c>
      <c r="CS38" s="17" t="str">
        <f t="shared" si="67"/>
        <v/>
      </c>
      <c r="CT38" s="17" t="str">
        <f t="shared" si="68"/>
        <v/>
      </c>
      <c r="CU38" s="17" t="str">
        <f t="shared" si="69"/>
        <v/>
      </c>
      <c r="CV38" s="17" t="str">
        <f t="shared" si="70"/>
        <v/>
      </c>
      <c r="CW38" s="17" t="str">
        <f t="shared" si="71"/>
        <v/>
      </c>
      <c r="CX38" s="17" t="str">
        <f t="shared" si="72"/>
        <v/>
      </c>
      <c r="CY38" s="17" t="str">
        <f t="shared" si="73"/>
        <v/>
      </c>
      <c r="CZ38" s="17" t="str">
        <f t="shared" si="74"/>
        <v/>
      </c>
      <c r="DA38" s="17" t="str">
        <f t="shared" si="75"/>
        <v/>
      </c>
      <c r="DB38" s="17" t="str">
        <f t="shared" si="76"/>
        <v/>
      </c>
      <c r="DC38" s="17" t="str">
        <f t="shared" si="77"/>
        <v/>
      </c>
      <c r="DD38" s="17" t="str">
        <f t="shared" si="78"/>
        <v/>
      </c>
      <c r="DE38" s="17" t="str">
        <f t="shared" si="79"/>
        <v/>
      </c>
      <c r="DF38" s="17" t="str">
        <f t="shared" si="80"/>
        <v/>
      </c>
      <c r="DG38" s="17" t="str">
        <f t="shared" si="81"/>
        <v/>
      </c>
      <c r="DH38" s="17" t="str">
        <f t="shared" si="82"/>
        <v/>
      </c>
      <c r="DI38" s="17" t="str">
        <f t="shared" si="83"/>
        <v/>
      </c>
      <c r="DJ38" s="17" t="str">
        <f t="shared" si="84"/>
        <v/>
      </c>
      <c r="DK38" s="17" t="str">
        <f t="shared" si="85"/>
        <v/>
      </c>
      <c r="DL38" s="17" t="str">
        <f t="shared" si="86"/>
        <v/>
      </c>
      <c r="DM38" s="17" t="str">
        <f t="shared" si="87"/>
        <v/>
      </c>
      <c r="DN38" s="17" t="str">
        <f t="shared" si="88"/>
        <v/>
      </c>
      <c r="DO38" s="17" t="str">
        <f t="shared" si="89"/>
        <v/>
      </c>
      <c r="DP38" s="17" t="str">
        <f t="shared" si="90"/>
        <v/>
      </c>
      <c r="DQ38" s="17" t="str">
        <f t="shared" si="91"/>
        <v/>
      </c>
      <c r="DR38" s="17" t="str">
        <f t="shared" si="92"/>
        <v/>
      </c>
      <c r="DS38" s="17" t="str">
        <f t="shared" si="93"/>
        <v/>
      </c>
      <c r="DT38" s="17" t="str">
        <f t="shared" si="94"/>
        <v/>
      </c>
      <c r="DU38" s="17" t="str">
        <f t="shared" si="95"/>
        <v/>
      </c>
      <c r="DV38" s="17" t="str">
        <f t="shared" si="96"/>
        <v/>
      </c>
      <c r="DW38" s="17" t="str">
        <f t="shared" si="97"/>
        <v/>
      </c>
      <c r="DX38" s="17" t="str">
        <f t="shared" si="98"/>
        <v/>
      </c>
      <c r="DY38" s="17" t="str">
        <f t="shared" si="99"/>
        <v/>
      </c>
      <c r="DZ38" s="17" t="str">
        <f t="shared" si="100"/>
        <v/>
      </c>
      <c r="EA38" s="17" t="str">
        <f t="shared" si="101"/>
        <v/>
      </c>
      <c r="EB38" s="17" t="str">
        <f t="shared" si="102"/>
        <v>Otherwise Use: Ancillary or Other Use</v>
      </c>
      <c r="EC38" s="17" t="str">
        <f t="shared" si="103"/>
        <v/>
      </c>
      <c r="ED38" s="17" t="str">
        <f t="shared" si="104"/>
        <v/>
      </c>
      <c r="EE38" s="17" t="str">
        <f t="shared" si="105"/>
        <v/>
      </c>
      <c r="EF38" s="17" t="str">
        <f t="shared" si="106"/>
        <v>Z304 - Fuel</v>
      </c>
      <c r="EG38" s="17" t="str">
        <f t="shared" si="107"/>
        <v/>
      </c>
      <c r="EH38" s="17" t="str">
        <f t="shared" si="108"/>
        <v/>
      </c>
      <c r="EI38" s="17" t="str">
        <f t="shared" si="109"/>
        <v/>
      </c>
      <c r="EJ38" s="17" t="str">
        <f t="shared" si="110"/>
        <v/>
      </c>
      <c r="EK38" s="17" t="str">
        <f t="shared" si="111"/>
        <v/>
      </c>
    </row>
    <row r="39" spans="1:141" ht="29" x14ac:dyDescent="0.35">
      <c r="A39" s="17" t="s">
        <v>280</v>
      </c>
      <c r="B39" s="17">
        <v>2020</v>
      </c>
      <c r="C39" s="17" t="s">
        <v>118</v>
      </c>
      <c r="D39" s="17" t="s">
        <v>324</v>
      </c>
      <c r="E39" s="17" t="s">
        <v>325</v>
      </c>
      <c r="F39" s="17" t="s">
        <v>326</v>
      </c>
      <c r="G39" s="17">
        <v>327310</v>
      </c>
      <c r="H39" s="106" t="str">
        <f>VLOOKUP(G39, '2017-2022 NAICS'!C:D, 2, FALSE)</f>
        <v>Cement Manufacturing</v>
      </c>
      <c r="I39" s="106" t="str">
        <f>IF(COUNTIF('Processed TRI Data'!A:A, G39) &gt;0, "Yes", "No")</f>
        <v>No</v>
      </c>
      <c r="J39" s="17">
        <v>33.242778000000001</v>
      </c>
      <c r="K39" s="17">
        <v>-80.442222000000001</v>
      </c>
      <c r="L39" s="68">
        <v>110000560544</v>
      </c>
      <c r="M39" s="68">
        <v>1320219324732</v>
      </c>
      <c r="N39" s="17" t="s">
        <v>284</v>
      </c>
      <c r="O39" s="17" t="s">
        <v>285</v>
      </c>
      <c r="P39" s="107">
        <v>2</v>
      </c>
      <c r="Q39" s="105" t="str">
        <f>VLOOKUP(P39, 'TRI Crosswalk codes'!A:B, 2, FALSE)</f>
        <v>100 to 999</v>
      </c>
      <c r="R39" s="17">
        <v>0</v>
      </c>
      <c r="S39" s="17">
        <v>0</v>
      </c>
      <c r="T39" s="17" t="str">
        <f t="shared" si="55"/>
        <v>zero</v>
      </c>
      <c r="V39" s="17">
        <v>1</v>
      </c>
      <c r="W39" s="17" t="str">
        <f t="shared" si="56"/>
        <v>nonzero</v>
      </c>
      <c r="X39" s="17">
        <v>1</v>
      </c>
      <c r="Y39" s="17" t="s">
        <v>286</v>
      </c>
      <c r="Z39" s="106" t="str">
        <f t="shared" si="57"/>
        <v>Otherwise Use: Ancillary or Other Use; Z304 - Fuel</v>
      </c>
      <c r="AB39" s="110" t="s">
        <v>35</v>
      </c>
      <c r="AC39" s="34" t="s">
        <v>327</v>
      </c>
      <c r="AH39" s="17" t="s">
        <v>288</v>
      </c>
      <c r="AI39" s="17" t="s">
        <v>288</v>
      </c>
      <c r="AJ39" s="17" t="s">
        <v>288</v>
      </c>
      <c r="AK39" s="17" t="s">
        <v>288</v>
      </c>
      <c r="AL39" s="17" t="s">
        <v>288</v>
      </c>
      <c r="AM39" s="17" t="s">
        <v>288</v>
      </c>
      <c r="AN39" s="17" t="s">
        <v>288</v>
      </c>
      <c r="AO39" s="17" t="s">
        <v>288</v>
      </c>
      <c r="AP39" s="17" t="s">
        <v>288</v>
      </c>
      <c r="AQ39" s="17" t="s">
        <v>288</v>
      </c>
      <c r="AR39" s="17" t="s">
        <v>288</v>
      </c>
      <c r="AS39" s="17" t="s">
        <v>288</v>
      </c>
      <c r="AT39" s="17" t="s">
        <v>288</v>
      </c>
      <c r="AU39" s="17" t="s">
        <v>288</v>
      </c>
      <c r="AV39" s="17" t="s">
        <v>288</v>
      </c>
      <c r="AW39" s="17" t="s">
        <v>288</v>
      </c>
      <c r="AX39" s="17" t="s">
        <v>288</v>
      </c>
      <c r="AY39" s="17" t="s">
        <v>288</v>
      </c>
      <c r="AZ39" s="17" t="s">
        <v>288</v>
      </c>
      <c r="BA39" s="17" t="s">
        <v>288</v>
      </c>
      <c r="BB39" s="17" t="s">
        <v>288</v>
      </c>
      <c r="BC39" s="17" t="s">
        <v>288</v>
      </c>
      <c r="BD39" s="17" t="s">
        <v>288</v>
      </c>
      <c r="BE39" s="17" t="s">
        <v>288</v>
      </c>
      <c r="BF39" s="17" t="s">
        <v>288</v>
      </c>
      <c r="BG39" s="17" t="s">
        <v>288</v>
      </c>
      <c r="BH39" s="17" t="s">
        <v>288</v>
      </c>
      <c r="BI39" s="17" t="s">
        <v>288</v>
      </c>
      <c r="BJ39" s="17" t="s">
        <v>288</v>
      </c>
      <c r="BK39" s="17" t="s">
        <v>288</v>
      </c>
      <c r="BL39" s="17" t="s">
        <v>288</v>
      </c>
      <c r="BM39" s="17" t="s">
        <v>288</v>
      </c>
      <c r="BN39" s="17" t="s">
        <v>288</v>
      </c>
      <c r="BO39" s="17" t="s">
        <v>288</v>
      </c>
      <c r="BP39" s="17" t="s">
        <v>288</v>
      </c>
      <c r="BQ39" s="17" t="s">
        <v>288</v>
      </c>
      <c r="BR39" s="17" t="s">
        <v>288</v>
      </c>
      <c r="BS39" s="17" t="s">
        <v>288</v>
      </c>
      <c r="BT39" s="17" t="s">
        <v>288</v>
      </c>
      <c r="BU39" s="17" t="s">
        <v>288</v>
      </c>
      <c r="BV39" s="17" t="s">
        <v>288</v>
      </c>
      <c r="BW39" s="17" t="s">
        <v>288</v>
      </c>
      <c r="BX39" s="17" t="s">
        <v>288</v>
      </c>
      <c r="BY39" s="17" t="s">
        <v>288</v>
      </c>
      <c r="BZ39" s="17" t="s">
        <v>289</v>
      </c>
      <c r="CA39" s="17" t="s">
        <v>288</v>
      </c>
      <c r="CB39" s="17" t="s">
        <v>288</v>
      </c>
      <c r="CC39" s="17" t="s">
        <v>288</v>
      </c>
      <c r="CD39" s="17" t="s">
        <v>289</v>
      </c>
      <c r="CE39" s="17" t="s">
        <v>288</v>
      </c>
      <c r="CF39" s="17" t="s">
        <v>288</v>
      </c>
      <c r="CG39" s="17" t="s">
        <v>288</v>
      </c>
      <c r="CH39" s="17" t="s">
        <v>288</v>
      </c>
      <c r="CI39" s="17" t="s">
        <v>288</v>
      </c>
      <c r="CJ39" s="17" t="str">
        <f t="shared" si="58"/>
        <v/>
      </c>
      <c r="CK39" s="17" t="str">
        <f t="shared" si="59"/>
        <v/>
      </c>
      <c r="CL39" s="17" t="str">
        <f t="shared" si="60"/>
        <v/>
      </c>
      <c r="CM39" s="17" t="str">
        <f t="shared" si="61"/>
        <v/>
      </c>
      <c r="CN39" s="17" t="str">
        <f t="shared" si="62"/>
        <v/>
      </c>
      <c r="CO39" s="17" t="str">
        <f t="shared" si="63"/>
        <v/>
      </c>
      <c r="CP39" s="17" t="str">
        <f t="shared" si="64"/>
        <v/>
      </c>
      <c r="CQ39" s="17" t="str">
        <f t="shared" si="65"/>
        <v/>
      </c>
      <c r="CR39" s="17" t="str">
        <f t="shared" si="66"/>
        <v/>
      </c>
      <c r="CS39" s="17" t="str">
        <f t="shared" si="67"/>
        <v/>
      </c>
      <c r="CT39" s="17" t="str">
        <f t="shared" si="68"/>
        <v/>
      </c>
      <c r="CU39" s="17" t="str">
        <f t="shared" si="69"/>
        <v/>
      </c>
      <c r="CV39" s="17" t="str">
        <f t="shared" si="70"/>
        <v/>
      </c>
      <c r="CW39" s="17" t="str">
        <f t="shared" si="71"/>
        <v/>
      </c>
      <c r="CX39" s="17" t="str">
        <f t="shared" si="72"/>
        <v/>
      </c>
      <c r="CY39" s="17" t="str">
        <f t="shared" si="73"/>
        <v/>
      </c>
      <c r="CZ39" s="17" t="str">
        <f t="shared" si="74"/>
        <v/>
      </c>
      <c r="DA39" s="17" t="str">
        <f t="shared" si="75"/>
        <v/>
      </c>
      <c r="DB39" s="17" t="str">
        <f t="shared" si="76"/>
        <v/>
      </c>
      <c r="DC39" s="17" t="str">
        <f t="shared" si="77"/>
        <v/>
      </c>
      <c r="DD39" s="17" t="str">
        <f t="shared" si="78"/>
        <v/>
      </c>
      <c r="DE39" s="17" t="str">
        <f t="shared" si="79"/>
        <v/>
      </c>
      <c r="DF39" s="17" t="str">
        <f t="shared" si="80"/>
        <v/>
      </c>
      <c r="DG39" s="17" t="str">
        <f t="shared" si="81"/>
        <v/>
      </c>
      <c r="DH39" s="17" t="str">
        <f t="shared" si="82"/>
        <v/>
      </c>
      <c r="DI39" s="17" t="str">
        <f t="shared" si="83"/>
        <v/>
      </c>
      <c r="DJ39" s="17" t="str">
        <f t="shared" si="84"/>
        <v/>
      </c>
      <c r="DK39" s="17" t="str">
        <f t="shared" si="85"/>
        <v/>
      </c>
      <c r="DL39" s="17" t="str">
        <f t="shared" si="86"/>
        <v/>
      </c>
      <c r="DM39" s="17" t="str">
        <f t="shared" si="87"/>
        <v/>
      </c>
      <c r="DN39" s="17" t="str">
        <f t="shared" si="88"/>
        <v/>
      </c>
      <c r="DO39" s="17" t="str">
        <f t="shared" si="89"/>
        <v/>
      </c>
      <c r="DP39" s="17" t="str">
        <f t="shared" si="90"/>
        <v/>
      </c>
      <c r="DQ39" s="17" t="str">
        <f t="shared" si="91"/>
        <v/>
      </c>
      <c r="DR39" s="17" t="str">
        <f t="shared" si="92"/>
        <v/>
      </c>
      <c r="DS39" s="17" t="str">
        <f t="shared" si="93"/>
        <v/>
      </c>
      <c r="DT39" s="17" t="str">
        <f t="shared" si="94"/>
        <v/>
      </c>
      <c r="DU39" s="17" t="str">
        <f t="shared" si="95"/>
        <v/>
      </c>
      <c r="DV39" s="17" t="str">
        <f t="shared" si="96"/>
        <v/>
      </c>
      <c r="DW39" s="17" t="str">
        <f t="shared" si="97"/>
        <v/>
      </c>
      <c r="DX39" s="17" t="str">
        <f t="shared" si="98"/>
        <v/>
      </c>
      <c r="DY39" s="17" t="str">
        <f t="shared" si="99"/>
        <v/>
      </c>
      <c r="DZ39" s="17" t="str">
        <f t="shared" si="100"/>
        <v/>
      </c>
      <c r="EA39" s="17" t="str">
        <f t="shared" si="101"/>
        <v/>
      </c>
      <c r="EB39" s="17" t="str">
        <f t="shared" si="102"/>
        <v>Otherwise Use: Ancillary or Other Use</v>
      </c>
      <c r="EC39" s="17" t="str">
        <f t="shared" si="103"/>
        <v/>
      </c>
      <c r="ED39" s="17" t="str">
        <f t="shared" si="104"/>
        <v/>
      </c>
      <c r="EE39" s="17" t="str">
        <f t="shared" si="105"/>
        <v/>
      </c>
      <c r="EF39" s="17" t="str">
        <f t="shared" si="106"/>
        <v>Z304 - Fuel</v>
      </c>
      <c r="EG39" s="17" t="str">
        <f t="shared" si="107"/>
        <v/>
      </c>
      <c r="EH39" s="17" t="str">
        <f t="shared" si="108"/>
        <v/>
      </c>
      <c r="EI39" s="17" t="str">
        <f t="shared" si="109"/>
        <v/>
      </c>
      <c r="EJ39" s="17" t="str">
        <f t="shared" si="110"/>
        <v/>
      </c>
      <c r="EK39" s="17" t="str">
        <f t="shared" si="111"/>
        <v/>
      </c>
    </row>
    <row r="40" spans="1:141" ht="29" x14ac:dyDescent="0.35">
      <c r="A40" s="17" t="s">
        <v>280</v>
      </c>
      <c r="B40" s="17">
        <v>2021</v>
      </c>
      <c r="C40" s="17" t="s">
        <v>118</v>
      </c>
      <c r="D40" s="17" t="s">
        <v>324</v>
      </c>
      <c r="E40" s="17" t="s">
        <v>325</v>
      </c>
      <c r="F40" s="17" t="s">
        <v>326</v>
      </c>
      <c r="G40" s="17">
        <v>327310</v>
      </c>
      <c r="H40" s="106" t="str">
        <f>VLOOKUP(G40, '2017-2022 NAICS'!C:D, 2, FALSE)</f>
        <v>Cement Manufacturing</v>
      </c>
      <c r="I40" s="106" t="str">
        <f>IF(COUNTIF('Processed TRI Data'!A:A, G40) &gt;0, "Yes", "No")</f>
        <v>No</v>
      </c>
      <c r="J40" s="17">
        <v>33.242778000000001</v>
      </c>
      <c r="K40" s="17">
        <v>-80.442222000000001</v>
      </c>
      <c r="L40" s="68">
        <v>110000560544</v>
      </c>
      <c r="M40" s="68">
        <v>1321220429450</v>
      </c>
      <c r="N40" s="17" t="s">
        <v>284</v>
      </c>
      <c r="O40" s="17" t="s">
        <v>285</v>
      </c>
      <c r="P40" s="107">
        <v>2</v>
      </c>
      <c r="Q40" s="105" t="str">
        <f>VLOOKUP(P40, 'TRI Crosswalk codes'!A:B, 2, FALSE)</f>
        <v>100 to 999</v>
      </c>
      <c r="R40" s="17">
        <v>0</v>
      </c>
      <c r="S40" s="17">
        <v>0</v>
      </c>
      <c r="T40" s="17" t="str">
        <f t="shared" si="55"/>
        <v>zero</v>
      </c>
      <c r="V40" s="17">
        <v>0.5</v>
      </c>
      <c r="W40" s="17" t="str">
        <f t="shared" si="56"/>
        <v>nonzero</v>
      </c>
      <c r="X40" s="17">
        <v>0.5</v>
      </c>
      <c r="Y40" s="17" t="s">
        <v>286</v>
      </c>
      <c r="Z40" s="106" t="str">
        <f t="shared" si="57"/>
        <v>Otherwise Use: Ancillary or Other Use; Z304 - Fuel</v>
      </c>
      <c r="AB40" s="110" t="s">
        <v>35</v>
      </c>
      <c r="AC40" s="34" t="s">
        <v>327</v>
      </c>
      <c r="AH40" s="17" t="s">
        <v>288</v>
      </c>
      <c r="AI40" s="17" t="s">
        <v>288</v>
      </c>
      <c r="AJ40" s="17" t="s">
        <v>288</v>
      </c>
      <c r="AK40" s="17" t="s">
        <v>288</v>
      </c>
      <c r="AL40" s="17" t="s">
        <v>288</v>
      </c>
      <c r="AM40" s="17" t="s">
        <v>288</v>
      </c>
      <c r="AN40" s="17" t="s">
        <v>288</v>
      </c>
      <c r="AO40" s="17" t="s">
        <v>288</v>
      </c>
      <c r="AP40" s="17" t="s">
        <v>288</v>
      </c>
      <c r="AQ40" s="17" t="s">
        <v>288</v>
      </c>
      <c r="AR40" s="17" t="s">
        <v>288</v>
      </c>
      <c r="AS40" s="17" t="s">
        <v>288</v>
      </c>
      <c r="AT40" s="17" t="s">
        <v>288</v>
      </c>
      <c r="AU40" s="17" t="s">
        <v>288</v>
      </c>
      <c r="AV40" s="17" t="s">
        <v>288</v>
      </c>
      <c r="AW40" s="17" t="s">
        <v>288</v>
      </c>
      <c r="AX40" s="17" t="s">
        <v>288</v>
      </c>
      <c r="AY40" s="17" t="s">
        <v>288</v>
      </c>
      <c r="AZ40" s="17" t="s">
        <v>288</v>
      </c>
      <c r="BA40" s="17" t="s">
        <v>288</v>
      </c>
      <c r="BB40" s="17" t="s">
        <v>288</v>
      </c>
      <c r="BC40" s="17" t="s">
        <v>288</v>
      </c>
      <c r="BD40" s="17" t="s">
        <v>288</v>
      </c>
      <c r="BE40" s="17" t="s">
        <v>288</v>
      </c>
      <c r="BF40" s="17" t="s">
        <v>288</v>
      </c>
      <c r="BG40" s="17" t="s">
        <v>288</v>
      </c>
      <c r="BH40" s="17" t="s">
        <v>288</v>
      </c>
      <c r="BI40" s="17" t="s">
        <v>288</v>
      </c>
      <c r="BJ40" s="17" t="s">
        <v>288</v>
      </c>
      <c r="BK40" s="17" t="s">
        <v>288</v>
      </c>
      <c r="BL40" s="17" t="s">
        <v>288</v>
      </c>
      <c r="BM40" s="17" t="s">
        <v>288</v>
      </c>
      <c r="BN40" s="17" t="s">
        <v>288</v>
      </c>
      <c r="BO40" s="17" t="s">
        <v>288</v>
      </c>
      <c r="BP40" s="17" t="s">
        <v>288</v>
      </c>
      <c r="BQ40" s="17" t="s">
        <v>288</v>
      </c>
      <c r="BR40" s="17" t="s">
        <v>288</v>
      </c>
      <c r="BS40" s="17" t="s">
        <v>288</v>
      </c>
      <c r="BT40" s="17" t="s">
        <v>288</v>
      </c>
      <c r="BU40" s="17" t="s">
        <v>288</v>
      </c>
      <c r="BV40" s="17" t="s">
        <v>288</v>
      </c>
      <c r="BW40" s="17" t="s">
        <v>288</v>
      </c>
      <c r="BX40" s="17" t="s">
        <v>288</v>
      </c>
      <c r="BY40" s="17" t="s">
        <v>288</v>
      </c>
      <c r="BZ40" s="17" t="s">
        <v>289</v>
      </c>
      <c r="CA40" s="17" t="s">
        <v>288</v>
      </c>
      <c r="CB40" s="17" t="s">
        <v>288</v>
      </c>
      <c r="CC40" s="17" t="s">
        <v>288</v>
      </c>
      <c r="CD40" s="17" t="s">
        <v>289</v>
      </c>
      <c r="CE40" s="17" t="s">
        <v>288</v>
      </c>
      <c r="CF40" s="17" t="s">
        <v>288</v>
      </c>
      <c r="CG40" s="17" t="s">
        <v>288</v>
      </c>
      <c r="CH40" s="17" t="s">
        <v>288</v>
      </c>
      <c r="CI40" s="17" t="s">
        <v>288</v>
      </c>
      <c r="CJ40" s="17" t="str">
        <f t="shared" si="58"/>
        <v/>
      </c>
      <c r="CK40" s="17" t="str">
        <f t="shared" si="59"/>
        <v/>
      </c>
      <c r="CL40" s="17" t="str">
        <f t="shared" si="60"/>
        <v/>
      </c>
      <c r="CM40" s="17" t="str">
        <f t="shared" si="61"/>
        <v/>
      </c>
      <c r="CN40" s="17" t="str">
        <f t="shared" si="62"/>
        <v/>
      </c>
      <c r="CO40" s="17" t="str">
        <f t="shared" si="63"/>
        <v/>
      </c>
      <c r="CP40" s="17" t="str">
        <f t="shared" si="64"/>
        <v/>
      </c>
      <c r="CQ40" s="17" t="str">
        <f t="shared" si="65"/>
        <v/>
      </c>
      <c r="CR40" s="17" t="str">
        <f t="shared" si="66"/>
        <v/>
      </c>
      <c r="CS40" s="17" t="str">
        <f t="shared" si="67"/>
        <v/>
      </c>
      <c r="CT40" s="17" t="str">
        <f t="shared" si="68"/>
        <v/>
      </c>
      <c r="CU40" s="17" t="str">
        <f t="shared" si="69"/>
        <v/>
      </c>
      <c r="CV40" s="17" t="str">
        <f t="shared" si="70"/>
        <v/>
      </c>
      <c r="CW40" s="17" t="str">
        <f t="shared" si="71"/>
        <v/>
      </c>
      <c r="CX40" s="17" t="str">
        <f t="shared" si="72"/>
        <v/>
      </c>
      <c r="CY40" s="17" t="str">
        <f t="shared" si="73"/>
        <v/>
      </c>
      <c r="CZ40" s="17" t="str">
        <f t="shared" si="74"/>
        <v/>
      </c>
      <c r="DA40" s="17" t="str">
        <f t="shared" si="75"/>
        <v/>
      </c>
      <c r="DB40" s="17" t="str">
        <f t="shared" si="76"/>
        <v/>
      </c>
      <c r="DC40" s="17" t="str">
        <f t="shared" si="77"/>
        <v/>
      </c>
      <c r="DD40" s="17" t="str">
        <f t="shared" si="78"/>
        <v/>
      </c>
      <c r="DE40" s="17" t="str">
        <f t="shared" si="79"/>
        <v/>
      </c>
      <c r="DF40" s="17" t="str">
        <f t="shared" si="80"/>
        <v/>
      </c>
      <c r="DG40" s="17" t="str">
        <f t="shared" si="81"/>
        <v/>
      </c>
      <c r="DH40" s="17" t="str">
        <f t="shared" si="82"/>
        <v/>
      </c>
      <c r="DI40" s="17" t="str">
        <f t="shared" si="83"/>
        <v/>
      </c>
      <c r="DJ40" s="17" t="str">
        <f t="shared" si="84"/>
        <v/>
      </c>
      <c r="DK40" s="17" t="str">
        <f t="shared" si="85"/>
        <v/>
      </c>
      <c r="DL40" s="17" t="str">
        <f t="shared" si="86"/>
        <v/>
      </c>
      <c r="DM40" s="17" t="str">
        <f t="shared" si="87"/>
        <v/>
      </c>
      <c r="DN40" s="17" t="str">
        <f t="shared" si="88"/>
        <v/>
      </c>
      <c r="DO40" s="17" t="str">
        <f t="shared" si="89"/>
        <v/>
      </c>
      <c r="DP40" s="17" t="str">
        <f t="shared" si="90"/>
        <v/>
      </c>
      <c r="DQ40" s="17" t="str">
        <f t="shared" si="91"/>
        <v/>
      </c>
      <c r="DR40" s="17" t="str">
        <f t="shared" si="92"/>
        <v/>
      </c>
      <c r="DS40" s="17" t="str">
        <f t="shared" si="93"/>
        <v/>
      </c>
      <c r="DT40" s="17" t="str">
        <f t="shared" si="94"/>
        <v/>
      </c>
      <c r="DU40" s="17" t="str">
        <f t="shared" si="95"/>
        <v/>
      </c>
      <c r="DV40" s="17" t="str">
        <f t="shared" si="96"/>
        <v/>
      </c>
      <c r="DW40" s="17" t="str">
        <f t="shared" si="97"/>
        <v/>
      </c>
      <c r="DX40" s="17" t="str">
        <f t="shared" si="98"/>
        <v/>
      </c>
      <c r="DY40" s="17" t="str">
        <f t="shared" si="99"/>
        <v/>
      </c>
      <c r="DZ40" s="17" t="str">
        <f t="shared" si="100"/>
        <v/>
      </c>
      <c r="EA40" s="17" t="str">
        <f t="shared" si="101"/>
        <v/>
      </c>
      <c r="EB40" s="17" t="str">
        <f t="shared" si="102"/>
        <v>Otherwise Use: Ancillary or Other Use</v>
      </c>
      <c r="EC40" s="17" t="str">
        <f t="shared" si="103"/>
        <v/>
      </c>
      <c r="ED40" s="17" t="str">
        <f t="shared" si="104"/>
        <v/>
      </c>
      <c r="EE40" s="17" t="str">
        <f t="shared" si="105"/>
        <v/>
      </c>
      <c r="EF40" s="17" t="str">
        <f t="shared" si="106"/>
        <v>Z304 - Fuel</v>
      </c>
      <c r="EG40" s="17" t="str">
        <f t="shared" si="107"/>
        <v/>
      </c>
      <c r="EH40" s="17" t="str">
        <f t="shared" si="108"/>
        <v/>
      </c>
      <c r="EI40" s="17" t="str">
        <f t="shared" si="109"/>
        <v/>
      </c>
      <c r="EJ40" s="17" t="str">
        <f t="shared" si="110"/>
        <v/>
      </c>
      <c r="EK40" s="17" t="str">
        <f t="shared" si="111"/>
        <v/>
      </c>
    </row>
    <row r="41" spans="1:141" ht="29" x14ac:dyDescent="0.35">
      <c r="A41" s="17" t="s">
        <v>280</v>
      </c>
      <c r="B41" s="17">
        <v>2019</v>
      </c>
      <c r="C41" s="17" t="s">
        <v>112</v>
      </c>
      <c r="D41" s="17" t="s">
        <v>328</v>
      </c>
      <c r="E41" s="17" t="s">
        <v>329</v>
      </c>
      <c r="F41" s="17" t="s">
        <v>330</v>
      </c>
      <c r="G41" s="17">
        <v>562213</v>
      </c>
      <c r="H41" s="106" t="str">
        <f>VLOOKUP(G41, '2017-2022 NAICS'!C:D, 2, FALSE)</f>
        <v>Solid Waste Combustors and Incinerators</v>
      </c>
      <c r="I41" s="106" t="str">
        <f>IF(COUNTIF('Processed TRI Data'!A:A, G41) &gt;0, "Yes", "No")</f>
        <v>No</v>
      </c>
      <c r="J41" s="17">
        <v>40.631622</v>
      </c>
      <c r="K41" s="17">
        <v>-80.546319999999994</v>
      </c>
      <c r="L41" s="68">
        <v>110027242320</v>
      </c>
      <c r="M41" s="68">
        <v>1319217973876</v>
      </c>
      <c r="N41" s="17" t="s">
        <v>284</v>
      </c>
      <c r="O41" s="17" t="s">
        <v>285</v>
      </c>
      <c r="P41" s="107">
        <v>4</v>
      </c>
      <c r="Q41" s="105" t="str">
        <f>VLOOKUP(P41, 'TRI Crosswalk codes'!A:B, 2, FALSE)</f>
        <v>10,000 to 99,999</v>
      </c>
      <c r="R41" s="17">
        <v>0.77</v>
      </c>
      <c r="S41" s="17">
        <v>0.77</v>
      </c>
      <c r="T41" s="17" t="str">
        <f t="shared" si="55"/>
        <v>nonzero</v>
      </c>
      <c r="V41" s="17">
        <v>0.35</v>
      </c>
      <c r="W41" s="17" t="str">
        <f t="shared" si="56"/>
        <v>nonzero</v>
      </c>
      <c r="X41" s="17">
        <v>1.1200000000000001</v>
      </c>
      <c r="Y41" s="17" t="s">
        <v>286</v>
      </c>
      <c r="Z41" s="106" t="str">
        <f t="shared" si="57"/>
        <v>Otherwise Use: Ancillary or Other Use; Z306 - Waste Treatment</v>
      </c>
      <c r="AB41" s="110" t="s">
        <v>34</v>
      </c>
      <c r="AC41" s="34" t="s">
        <v>308</v>
      </c>
      <c r="AH41" s="17" t="s">
        <v>288</v>
      </c>
      <c r="AI41" s="17" t="s">
        <v>288</v>
      </c>
      <c r="AJ41" s="17" t="s">
        <v>288</v>
      </c>
      <c r="AK41" s="17" t="s">
        <v>288</v>
      </c>
      <c r="AL41" s="17" t="s">
        <v>288</v>
      </c>
      <c r="AM41" s="17" t="s">
        <v>288</v>
      </c>
      <c r="AN41" s="17" t="s">
        <v>288</v>
      </c>
      <c r="AO41" s="17" t="s">
        <v>288</v>
      </c>
      <c r="AP41" s="17" t="s">
        <v>288</v>
      </c>
      <c r="AQ41" s="17" t="s">
        <v>288</v>
      </c>
      <c r="AR41" s="17" t="s">
        <v>288</v>
      </c>
      <c r="AS41" s="17" t="s">
        <v>288</v>
      </c>
      <c r="AT41" s="17" t="s">
        <v>288</v>
      </c>
      <c r="AU41" s="17" t="s">
        <v>288</v>
      </c>
      <c r="AV41" s="17" t="s">
        <v>288</v>
      </c>
      <c r="AW41" s="17" t="s">
        <v>288</v>
      </c>
      <c r="AX41" s="17" t="s">
        <v>288</v>
      </c>
      <c r="AY41" s="17" t="s">
        <v>288</v>
      </c>
      <c r="AZ41" s="17" t="s">
        <v>288</v>
      </c>
      <c r="BA41" s="17" t="s">
        <v>288</v>
      </c>
      <c r="BB41" s="17" t="s">
        <v>288</v>
      </c>
      <c r="BC41" s="17" t="s">
        <v>288</v>
      </c>
      <c r="BD41" s="17" t="s">
        <v>288</v>
      </c>
      <c r="BE41" s="17" t="s">
        <v>288</v>
      </c>
      <c r="BF41" s="17" t="s">
        <v>288</v>
      </c>
      <c r="BG41" s="17" t="s">
        <v>288</v>
      </c>
      <c r="BH41" s="17" t="s">
        <v>288</v>
      </c>
      <c r="BI41" s="17" t="s">
        <v>288</v>
      </c>
      <c r="BJ41" s="17" t="s">
        <v>288</v>
      </c>
      <c r="BK41" s="17" t="s">
        <v>288</v>
      </c>
      <c r="BL41" s="17" t="s">
        <v>288</v>
      </c>
      <c r="BM41" s="17" t="s">
        <v>288</v>
      </c>
      <c r="BN41" s="17" t="s">
        <v>288</v>
      </c>
      <c r="BO41" s="17" t="s">
        <v>288</v>
      </c>
      <c r="BP41" s="17" t="s">
        <v>288</v>
      </c>
      <c r="BQ41" s="17" t="s">
        <v>288</v>
      </c>
      <c r="BR41" s="17" t="s">
        <v>288</v>
      </c>
      <c r="BS41" s="17" t="s">
        <v>288</v>
      </c>
      <c r="BT41" s="17" t="s">
        <v>288</v>
      </c>
      <c r="BU41" s="17" t="s">
        <v>288</v>
      </c>
      <c r="BV41" s="17" t="s">
        <v>288</v>
      </c>
      <c r="BW41" s="17" t="s">
        <v>288</v>
      </c>
      <c r="BX41" s="17" t="s">
        <v>288</v>
      </c>
      <c r="BY41" s="17" t="s">
        <v>288</v>
      </c>
      <c r="BZ41" s="17" t="s">
        <v>289</v>
      </c>
      <c r="CA41" s="17" t="s">
        <v>288</v>
      </c>
      <c r="CB41" s="17" t="s">
        <v>288</v>
      </c>
      <c r="CC41" s="17" t="s">
        <v>288</v>
      </c>
      <c r="CD41" s="17" t="s">
        <v>288</v>
      </c>
      <c r="CE41" s="17" t="s">
        <v>288</v>
      </c>
      <c r="CF41" s="17" t="s">
        <v>289</v>
      </c>
      <c r="CG41" s="17" t="s">
        <v>288</v>
      </c>
      <c r="CH41" s="17" t="s">
        <v>288</v>
      </c>
      <c r="CI41" s="17" t="s">
        <v>288</v>
      </c>
      <c r="CJ41" s="17" t="str">
        <f t="shared" si="58"/>
        <v/>
      </c>
      <c r="CK41" s="17" t="str">
        <f t="shared" si="59"/>
        <v/>
      </c>
      <c r="CL41" s="17" t="str">
        <f t="shared" si="60"/>
        <v/>
      </c>
      <c r="CM41" s="17" t="str">
        <f t="shared" si="61"/>
        <v/>
      </c>
      <c r="CN41" s="17" t="str">
        <f t="shared" si="62"/>
        <v/>
      </c>
      <c r="CO41" s="17" t="str">
        <f t="shared" si="63"/>
        <v/>
      </c>
      <c r="CP41" s="17" t="str">
        <f t="shared" si="64"/>
        <v/>
      </c>
      <c r="CQ41" s="17" t="str">
        <f t="shared" si="65"/>
        <v/>
      </c>
      <c r="CR41" s="17" t="str">
        <f t="shared" si="66"/>
        <v/>
      </c>
      <c r="CS41" s="17" t="str">
        <f t="shared" si="67"/>
        <v/>
      </c>
      <c r="CT41" s="17" t="str">
        <f t="shared" si="68"/>
        <v/>
      </c>
      <c r="CU41" s="17" t="str">
        <f t="shared" si="69"/>
        <v/>
      </c>
      <c r="CV41" s="17" t="str">
        <f t="shared" si="70"/>
        <v/>
      </c>
      <c r="CW41" s="17" t="str">
        <f t="shared" si="71"/>
        <v/>
      </c>
      <c r="CX41" s="17" t="str">
        <f t="shared" si="72"/>
        <v/>
      </c>
      <c r="CY41" s="17" t="str">
        <f t="shared" si="73"/>
        <v/>
      </c>
      <c r="CZ41" s="17" t="str">
        <f t="shared" si="74"/>
        <v/>
      </c>
      <c r="DA41" s="17" t="str">
        <f t="shared" si="75"/>
        <v/>
      </c>
      <c r="DB41" s="17" t="str">
        <f t="shared" si="76"/>
        <v/>
      </c>
      <c r="DC41" s="17" t="str">
        <f t="shared" si="77"/>
        <v/>
      </c>
      <c r="DD41" s="17" t="str">
        <f t="shared" si="78"/>
        <v/>
      </c>
      <c r="DE41" s="17" t="str">
        <f t="shared" si="79"/>
        <v/>
      </c>
      <c r="DF41" s="17" t="str">
        <f t="shared" si="80"/>
        <v/>
      </c>
      <c r="DG41" s="17" t="str">
        <f t="shared" si="81"/>
        <v/>
      </c>
      <c r="DH41" s="17" t="str">
        <f t="shared" si="82"/>
        <v/>
      </c>
      <c r="DI41" s="17" t="str">
        <f t="shared" si="83"/>
        <v/>
      </c>
      <c r="DJ41" s="17" t="str">
        <f t="shared" si="84"/>
        <v/>
      </c>
      <c r="DK41" s="17" t="str">
        <f t="shared" si="85"/>
        <v/>
      </c>
      <c r="DL41" s="17" t="str">
        <f t="shared" si="86"/>
        <v/>
      </c>
      <c r="DM41" s="17" t="str">
        <f t="shared" si="87"/>
        <v/>
      </c>
      <c r="DN41" s="17" t="str">
        <f t="shared" si="88"/>
        <v/>
      </c>
      <c r="DO41" s="17" t="str">
        <f t="shared" si="89"/>
        <v/>
      </c>
      <c r="DP41" s="17" t="str">
        <f t="shared" si="90"/>
        <v/>
      </c>
      <c r="DQ41" s="17" t="str">
        <f t="shared" si="91"/>
        <v/>
      </c>
      <c r="DR41" s="17" t="str">
        <f t="shared" si="92"/>
        <v/>
      </c>
      <c r="DS41" s="17" t="str">
        <f t="shared" si="93"/>
        <v/>
      </c>
      <c r="DT41" s="17" t="str">
        <f t="shared" si="94"/>
        <v/>
      </c>
      <c r="DU41" s="17" t="str">
        <f t="shared" si="95"/>
        <v/>
      </c>
      <c r="DV41" s="17" t="str">
        <f t="shared" si="96"/>
        <v/>
      </c>
      <c r="DW41" s="17" t="str">
        <f t="shared" si="97"/>
        <v/>
      </c>
      <c r="DX41" s="17" t="str">
        <f t="shared" si="98"/>
        <v/>
      </c>
      <c r="DY41" s="17" t="str">
        <f t="shared" si="99"/>
        <v/>
      </c>
      <c r="DZ41" s="17" t="str">
        <f t="shared" si="100"/>
        <v/>
      </c>
      <c r="EA41" s="17" t="str">
        <f t="shared" si="101"/>
        <v/>
      </c>
      <c r="EB41" s="17" t="str">
        <f t="shared" si="102"/>
        <v>Otherwise Use: Ancillary or Other Use</v>
      </c>
      <c r="EC41" s="17" t="str">
        <f t="shared" si="103"/>
        <v/>
      </c>
      <c r="ED41" s="17" t="str">
        <f t="shared" si="104"/>
        <v/>
      </c>
      <c r="EE41" s="17" t="str">
        <f t="shared" si="105"/>
        <v/>
      </c>
      <c r="EF41" s="17" t="str">
        <f t="shared" si="106"/>
        <v/>
      </c>
      <c r="EG41" s="17" t="str">
        <f t="shared" si="107"/>
        <v/>
      </c>
      <c r="EH41" s="17" t="str">
        <f t="shared" si="108"/>
        <v>Z306 - Waste Treatment</v>
      </c>
      <c r="EI41" s="17" t="str">
        <f t="shared" si="109"/>
        <v/>
      </c>
      <c r="EJ41" s="17" t="str">
        <f t="shared" si="110"/>
        <v/>
      </c>
      <c r="EK41" s="17" t="str">
        <f t="shared" si="111"/>
        <v/>
      </c>
    </row>
    <row r="42" spans="1:141" ht="29" x14ac:dyDescent="0.35">
      <c r="A42" s="17" t="s">
        <v>280</v>
      </c>
      <c r="B42" s="17">
        <v>2020</v>
      </c>
      <c r="C42" s="17" t="s">
        <v>112</v>
      </c>
      <c r="D42" s="17" t="s">
        <v>328</v>
      </c>
      <c r="E42" s="17" t="s">
        <v>329</v>
      </c>
      <c r="F42" s="17" t="s">
        <v>330</v>
      </c>
      <c r="G42" s="17">
        <v>562213</v>
      </c>
      <c r="H42" s="106" t="str">
        <f>VLOOKUP(G42, '2017-2022 NAICS'!C:D, 2, FALSE)</f>
        <v>Solid Waste Combustors and Incinerators</v>
      </c>
      <c r="I42" s="106" t="str">
        <f>IF(COUNTIF('Processed TRI Data'!A:A, G42) &gt;0, "Yes", "No")</f>
        <v>No</v>
      </c>
      <c r="J42" s="17">
        <v>40.631622</v>
      </c>
      <c r="K42" s="17">
        <v>-80.546319999999994</v>
      </c>
      <c r="L42" s="68">
        <v>110027242320</v>
      </c>
      <c r="M42" s="68">
        <v>1320218993691</v>
      </c>
      <c r="N42" s="17" t="s">
        <v>284</v>
      </c>
      <c r="O42" s="17" t="s">
        <v>285</v>
      </c>
      <c r="P42" s="107">
        <v>4</v>
      </c>
      <c r="Q42" s="105" t="str">
        <f>VLOOKUP(P42, 'TRI Crosswalk codes'!A:B, 2, FALSE)</f>
        <v>10,000 to 99,999</v>
      </c>
      <c r="R42" s="17">
        <v>1.6</v>
      </c>
      <c r="S42" s="17">
        <v>1.6</v>
      </c>
      <c r="T42" s="17" t="str">
        <f t="shared" si="55"/>
        <v>nonzero</v>
      </c>
      <c r="V42" s="17">
        <v>0.47</v>
      </c>
      <c r="W42" s="17" t="str">
        <f t="shared" si="56"/>
        <v>nonzero</v>
      </c>
      <c r="X42" s="17">
        <v>2.0699999999999998</v>
      </c>
      <c r="Y42" s="17" t="s">
        <v>286</v>
      </c>
      <c r="Z42" s="106" t="str">
        <f t="shared" si="57"/>
        <v>Otherwise Use: Ancillary or Other Use; Z306 - Waste Treatment</v>
      </c>
      <c r="AB42" s="110" t="s">
        <v>34</v>
      </c>
      <c r="AC42" s="34" t="s">
        <v>308</v>
      </c>
      <c r="AH42" s="17" t="s">
        <v>288</v>
      </c>
      <c r="AI42" s="17" t="s">
        <v>288</v>
      </c>
      <c r="AJ42" s="17" t="s">
        <v>288</v>
      </c>
      <c r="AK42" s="17" t="s">
        <v>288</v>
      </c>
      <c r="AL42" s="17" t="s">
        <v>288</v>
      </c>
      <c r="AM42" s="17" t="s">
        <v>288</v>
      </c>
      <c r="AN42" s="17" t="s">
        <v>288</v>
      </c>
      <c r="AO42" s="17" t="s">
        <v>288</v>
      </c>
      <c r="AP42" s="17" t="s">
        <v>288</v>
      </c>
      <c r="AQ42" s="17" t="s">
        <v>288</v>
      </c>
      <c r="AR42" s="17" t="s">
        <v>288</v>
      </c>
      <c r="AS42" s="17" t="s">
        <v>288</v>
      </c>
      <c r="AT42" s="17" t="s">
        <v>288</v>
      </c>
      <c r="AU42" s="17" t="s">
        <v>288</v>
      </c>
      <c r="AV42" s="17" t="s">
        <v>288</v>
      </c>
      <c r="AW42" s="17" t="s">
        <v>288</v>
      </c>
      <c r="AX42" s="17" t="s">
        <v>288</v>
      </c>
      <c r="AY42" s="17" t="s">
        <v>288</v>
      </c>
      <c r="AZ42" s="17" t="s">
        <v>288</v>
      </c>
      <c r="BA42" s="17" t="s">
        <v>288</v>
      </c>
      <c r="BB42" s="17" t="s">
        <v>288</v>
      </c>
      <c r="BC42" s="17" t="s">
        <v>288</v>
      </c>
      <c r="BD42" s="17" t="s">
        <v>288</v>
      </c>
      <c r="BE42" s="17" t="s">
        <v>288</v>
      </c>
      <c r="BF42" s="17" t="s">
        <v>288</v>
      </c>
      <c r="BG42" s="17" t="s">
        <v>288</v>
      </c>
      <c r="BH42" s="17" t="s">
        <v>288</v>
      </c>
      <c r="BI42" s="17" t="s">
        <v>288</v>
      </c>
      <c r="BJ42" s="17" t="s">
        <v>288</v>
      </c>
      <c r="BK42" s="17" t="s">
        <v>288</v>
      </c>
      <c r="BL42" s="17" t="s">
        <v>288</v>
      </c>
      <c r="BM42" s="17" t="s">
        <v>288</v>
      </c>
      <c r="BN42" s="17" t="s">
        <v>288</v>
      </c>
      <c r="BO42" s="17" t="s">
        <v>288</v>
      </c>
      <c r="BP42" s="17" t="s">
        <v>288</v>
      </c>
      <c r="BQ42" s="17" t="s">
        <v>288</v>
      </c>
      <c r="BR42" s="17" t="s">
        <v>288</v>
      </c>
      <c r="BS42" s="17" t="s">
        <v>288</v>
      </c>
      <c r="BT42" s="17" t="s">
        <v>288</v>
      </c>
      <c r="BU42" s="17" t="s">
        <v>288</v>
      </c>
      <c r="BV42" s="17" t="s">
        <v>288</v>
      </c>
      <c r="BW42" s="17" t="s">
        <v>288</v>
      </c>
      <c r="BX42" s="17" t="s">
        <v>288</v>
      </c>
      <c r="BY42" s="17" t="s">
        <v>288</v>
      </c>
      <c r="BZ42" s="17" t="s">
        <v>289</v>
      </c>
      <c r="CA42" s="17" t="s">
        <v>288</v>
      </c>
      <c r="CB42" s="17" t="s">
        <v>288</v>
      </c>
      <c r="CC42" s="17" t="s">
        <v>288</v>
      </c>
      <c r="CD42" s="17" t="s">
        <v>288</v>
      </c>
      <c r="CE42" s="17" t="s">
        <v>288</v>
      </c>
      <c r="CF42" s="17" t="s">
        <v>289</v>
      </c>
      <c r="CG42" s="17" t="s">
        <v>288</v>
      </c>
      <c r="CH42" s="17" t="s">
        <v>288</v>
      </c>
      <c r="CI42" s="17" t="s">
        <v>288</v>
      </c>
      <c r="CJ42" s="17" t="str">
        <f t="shared" si="58"/>
        <v/>
      </c>
      <c r="CK42" s="17" t="str">
        <f t="shared" si="59"/>
        <v/>
      </c>
      <c r="CL42" s="17" t="str">
        <f t="shared" si="60"/>
        <v/>
      </c>
      <c r="CM42" s="17" t="str">
        <f t="shared" si="61"/>
        <v/>
      </c>
      <c r="CN42" s="17" t="str">
        <f t="shared" si="62"/>
        <v/>
      </c>
      <c r="CO42" s="17" t="str">
        <f t="shared" si="63"/>
        <v/>
      </c>
      <c r="CP42" s="17" t="str">
        <f t="shared" si="64"/>
        <v/>
      </c>
      <c r="CQ42" s="17" t="str">
        <f t="shared" si="65"/>
        <v/>
      </c>
      <c r="CR42" s="17" t="str">
        <f t="shared" si="66"/>
        <v/>
      </c>
      <c r="CS42" s="17" t="str">
        <f t="shared" si="67"/>
        <v/>
      </c>
      <c r="CT42" s="17" t="str">
        <f t="shared" si="68"/>
        <v/>
      </c>
      <c r="CU42" s="17" t="str">
        <f t="shared" si="69"/>
        <v/>
      </c>
      <c r="CV42" s="17" t="str">
        <f t="shared" si="70"/>
        <v/>
      </c>
      <c r="CW42" s="17" t="str">
        <f t="shared" si="71"/>
        <v/>
      </c>
      <c r="CX42" s="17" t="str">
        <f t="shared" si="72"/>
        <v/>
      </c>
      <c r="CY42" s="17" t="str">
        <f t="shared" si="73"/>
        <v/>
      </c>
      <c r="CZ42" s="17" t="str">
        <f t="shared" si="74"/>
        <v/>
      </c>
      <c r="DA42" s="17" t="str">
        <f t="shared" si="75"/>
        <v/>
      </c>
      <c r="DB42" s="17" t="str">
        <f t="shared" si="76"/>
        <v/>
      </c>
      <c r="DC42" s="17" t="str">
        <f t="shared" si="77"/>
        <v/>
      </c>
      <c r="DD42" s="17" t="str">
        <f t="shared" si="78"/>
        <v/>
      </c>
      <c r="DE42" s="17" t="str">
        <f t="shared" si="79"/>
        <v/>
      </c>
      <c r="DF42" s="17" t="str">
        <f t="shared" si="80"/>
        <v/>
      </c>
      <c r="DG42" s="17" t="str">
        <f t="shared" si="81"/>
        <v/>
      </c>
      <c r="DH42" s="17" t="str">
        <f t="shared" si="82"/>
        <v/>
      </c>
      <c r="DI42" s="17" t="str">
        <f t="shared" si="83"/>
        <v/>
      </c>
      <c r="DJ42" s="17" t="str">
        <f t="shared" si="84"/>
        <v/>
      </c>
      <c r="DK42" s="17" t="str">
        <f t="shared" si="85"/>
        <v/>
      </c>
      <c r="DL42" s="17" t="str">
        <f t="shared" si="86"/>
        <v/>
      </c>
      <c r="DM42" s="17" t="str">
        <f t="shared" si="87"/>
        <v/>
      </c>
      <c r="DN42" s="17" t="str">
        <f t="shared" si="88"/>
        <v/>
      </c>
      <c r="DO42" s="17" t="str">
        <f t="shared" si="89"/>
        <v/>
      </c>
      <c r="DP42" s="17" t="str">
        <f t="shared" si="90"/>
        <v/>
      </c>
      <c r="DQ42" s="17" t="str">
        <f t="shared" si="91"/>
        <v/>
      </c>
      <c r="DR42" s="17" t="str">
        <f t="shared" si="92"/>
        <v/>
      </c>
      <c r="DS42" s="17" t="str">
        <f t="shared" si="93"/>
        <v/>
      </c>
      <c r="DT42" s="17" t="str">
        <f t="shared" si="94"/>
        <v/>
      </c>
      <c r="DU42" s="17" t="str">
        <f t="shared" si="95"/>
        <v/>
      </c>
      <c r="DV42" s="17" t="str">
        <f t="shared" si="96"/>
        <v/>
      </c>
      <c r="DW42" s="17" t="str">
        <f t="shared" si="97"/>
        <v/>
      </c>
      <c r="DX42" s="17" t="str">
        <f t="shared" si="98"/>
        <v/>
      </c>
      <c r="DY42" s="17" t="str">
        <f t="shared" si="99"/>
        <v/>
      </c>
      <c r="DZ42" s="17" t="str">
        <f t="shared" si="100"/>
        <v/>
      </c>
      <c r="EA42" s="17" t="str">
        <f t="shared" si="101"/>
        <v/>
      </c>
      <c r="EB42" s="17" t="str">
        <f t="shared" si="102"/>
        <v>Otherwise Use: Ancillary or Other Use</v>
      </c>
      <c r="EC42" s="17" t="str">
        <f t="shared" si="103"/>
        <v/>
      </c>
      <c r="ED42" s="17" t="str">
        <f t="shared" si="104"/>
        <v/>
      </c>
      <c r="EE42" s="17" t="str">
        <f t="shared" si="105"/>
        <v/>
      </c>
      <c r="EF42" s="17" t="str">
        <f t="shared" si="106"/>
        <v/>
      </c>
      <c r="EG42" s="17" t="str">
        <f t="shared" si="107"/>
        <v/>
      </c>
      <c r="EH42" s="17" t="str">
        <f t="shared" si="108"/>
        <v>Z306 - Waste Treatment</v>
      </c>
      <c r="EI42" s="17" t="str">
        <f t="shared" si="109"/>
        <v/>
      </c>
      <c r="EJ42" s="17" t="str">
        <f t="shared" si="110"/>
        <v/>
      </c>
      <c r="EK42" s="17" t="str">
        <f t="shared" si="111"/>
        <v/>
      </c>
    </row>
    <row r="43" spans="1:141" ht="29" x14ac:dyDescent="0.35">
      <c r="A43" s="17" t="s">
        <v>280</v>
      </c>
      <c r="B43" s="17">
        <v>2021</v>
      </c>
      <c r="C43" s="17" t="s">
        <v>112</v>
      </c>
      <c r="D43" s="17" t="s">
        <v>328</v>
      </c>
      <c r="E43" s="17" t="s">
        <v>329</v>
      </c>
      <c r="F43" s="17" t="s">
        <v>330</v>
      </c>
      <c r="G43" s="17">
        <v>562213</v>
      </c>
      <c r="H43" s="106" t="str">
        <f>VLOOKUP(G43, '2017-2022 NAICS'!C:D, 2, FALSE)</f>
        <v>Solid Waste Combustors and Incinerators</v>
      </c>
      <c r="I43" s="106" t="str">
        <f>IF(COUNTIF('Processed TRI Data'!A:A, G43) &gt;0, "Yes", "No")</f>
        <v>No</v>
      </c>
      <c r="J43" s="17">
        <v>40.631622</v>
      </c>
      <c r="K43" s="17">
        <v>-80.546319999999994</v>
      </c>
      <c r="L43" s="68">
        <v>110027242320</v>
      </c>
      <c r="M43" s="68">
        <v>1321220571398</v>
      </c>
      <c r="N43" s="17" t="s">
        <v>284</v>
      </c>
      <c r="O43" s="17" t="s">
        <v>285</v>
      </c>
      <c r="P43" s="107">
        <v>4</v>
      </c>
      <c r="Q43" s="105" t="str">
        <f>VLOOKUP(P43, 'TRI Crosswalk codes'!A:B, 2, FALSE)</f>
        <v>10,000 to 99,999</v>
      </c>
      <c r="R43" s="17">
        <v>1.47</v>
      </c>
      <c r="S43" s="17">
        <v>1.47</v>
      </c>
      <c r="T43" s="17" t="str">
        <f t="shared" si="55"/>
        <v>nonzero</v>
      </c>
      <c r="V43" s="17">
        <v>0.12</v>
      </c>
      <c r="W43" s="17" t="str">
        <f t="shared" si="56"/>
        <v>nonzero</v>
      </c>
      <c r="X43" s="17">
        <v>1.59</v>
      </c>
      <c r="Y43" s="17" t="s">
        <v>286</v>
      </c>
      <c r="Z43" s="106" t="str">
        <f t="shared" si="57"/>
        <v>Otherwise Use: Ancillary or Other Use; Z306 - Waste Treatment</v>
      </c>
      <c r="AB43" s="110" t="s">
        <v>34</v>
      </c>
      <c r="AC43" s="34" t="s">
        <v>308</v>
      </c>
      <c r="AH43" s="17" t="s">
        <v>288</v>
      </c>
      <c r="AI43" s="17" t="s">
        <v>288</v>
      </c>
      <c r="AJ43" s="17" t="s">
        <v>288</v>
      </c>
      <c r="AK43" s="17" t="s">
        <v>288</v>
      </c>
      <c r="AL43" s="17" t="s">
        <v>288</v>
      </c>
      <c r="AM43" s="17" t="s">
        <v>288</v>
      </c>
      <c r="AN43" s="17" t="s">
        <v>288</v>
      </c>
      <c r="AO43" s="17" t="s">
        <v>288</v>
      </c>
      <c r="AP43" s="17" t="s">
        <v>288</v>
      </c>
      <c r="AQ43" s="17" t="s">
        <v>288</v>
      </c>
      <c r="AR43" s="17" t="s">
        <v>288</v>
      </c>
      <c r="AS43" s="17" t="s">
        <v>288</v>
      </c>
      <c r="AT43" s="17" t="s">
        <v>288</v>
      </c>
      <c r="AU43" s="17" t="s">
        <v>288</v>
      </c>
      <c r="AV43" s="17" t="s">
        <v>288</v>
      </c>
      <c r="AW43" s="17" t="s">
        <v>288</v>
      </c>
      <c r="AX43" s="17" t="s">
        <v>288</v>
      </c>
      <c r="AY43" s="17" t="s">
        <v>288</v>
      </c>
      <c r="AZ43" s="17" t="s">
        <v>288</v>
      </c>
      <c r="BA43" s="17" t="s">
        <v>288</v>
      </c>
      <c r="BB43" s="17" t="s">
        <v>288</v>
      </c>
      <c r="BC43" s="17" t="s">
        <v>288</v>
      </c>
      <c r="BD43" s="17" t="s">
        <v>288</v>
      </c>
      <c r="BE43" s="17" t="s">
        <v>288</v>
      </c>
      <c r="BF43" s="17" t="s">
        <v>288</v>
      </c>
      <c r="BG43" s="17" t="s">
        <v>288</v>
      </c>
      <c r="BH43" s="17" t="s">
        <v>288</v>
      </c>
      <c r="BI43" s="17" t="s">
        <v>288</v>
      </c>
      <c r="BJ43" s="17" t="s">
        <v>288</v>
      </c>
      <c r="BK43" s="17" t="s">
        <v>288</v>
      </c>
      <c r="BL43" s="17" t="s">
        <v>288</v>
      </c>
      <c r="BM43" s="17" t="s">
        <v>288</v>
      </c>
      <c r="BN43" s="17" t="s">
        <v>288</v>
      </c>
      <c r="BO43" s="17" t="s">
        <v>288</v>
      </c>
      <c r="BP43" s="17" t="s">
        <v>288</v>
      </c>
      <c r="BQ43" s="17" t="s">
        <v>288</v>
      </c>
      <c r="BR43" s="17" t="s">
        <v>288</v>
      </c>
      <c r="BS43" s="17" t="s">
        <v>288</v>
      </c>
      <c r="BT43" s="17" t="s">
        <v>288</v>
      </c>
      <c r="BU43" s="17" t="s">
        <v>288</v>
      </c>
      <c r="BV43" s="17" t="s">
        <v>288</v>
      </c>
      <c r="BW43" s="17" t="s">
        <v>288</v>
      </c>
      <c r="BX43" s="17" t="s">
        <v>288</v>
      </c>
      <c r="BY43" s="17" t="s">
        <v>288</v>
      </c>
      <c r="BZ43" s="17" t="s">
        <v>289</v>
      </c>
      <c r="CA43" s="17" t="s">
        <v>288</v>
      </c>
      <c r="CB43" s="17" t="s">
        <v>288</v>
      </c>
      <c r="CC43" s="17" t="s">
        <v>288</v>
      </c>
      <c r="CD43" s="17" t="s">
        <v>288</v>
      </c>
      <c r="CE43" s="17" t="s">
        <v>288</v>
      </c>
      <c r="CF43" s="17" t="s">
        <v>289</v>
      </c>
      <c r="CG43" s="17" t="s">
        <v>288</v>
      </c>
      <c r="CH43" s="17" t="s">
        <v>288</v>
      </c>
      <c r="CI43" s="17" t="s">
        <v>288</v>
      </c>
      <c r="CJ43" s="17" t="str">
        <f t="shared" si="58"/>
        <v/>
      </c>
      <c r="CK43" s="17" t="str">
        <f t="shared" si="59"/>
        <v/>
      </c>
      <c r="CL43" s="17" t="str">
        <f t="shared" si="60"/>
        <v/>
      </c>
      <c r="CM43" s="17" t="str">
        <f t="shared" si="61"/>
        <v/>
      </c>
      <c r="CN43" s="17" t="str">
        <f t="shared" si="62"/>
        <v/>
      </c>
      <c r="CO43" s="17" t="str">
        <f t="shared" si="63"/>
        <v/>
      </c>
      <c r="CP43" s="17" t="str">
        <f t="shared" si="64"/>
        <v/>
      </c>
      <c r="CQ43" s="17" t="str">
        <f t="shared" si="65"/>
        <v/>
      </c>
      <c r="CR43" s="17" t="str">
        <f t="shared" si="66"/>
        <v/>
      </c>
      <c r="CS43" s="17" t="str">
        <f t="shared" si="67"/>
        <v/>
      </c>
      <c r="CT43" s="17" t="str">
        <f t="shared" si="68"/>
        <v/>
      </c>
      <c r="CU43" s="17" t="str">
        <f t="shared" si="69"/>
        <v/>
      </c>
      <c r="CV43" s="17" t="str">
        <f t="shared" si="70"/>
        <v/>
      </c>
      <c r="CW43" s="17" t="str">
        <f t="shared" si="71"/>
        <v/>
      </c>
      <c r="CX43" s="17" t="str">
        <f t="shared" si="72"/>
        <v/>
      </c>
      <c r="CY43" s="17" t="str">
        <f t="shared" si="73"/>
        <v/>
      </c>
      <c r="CZ43" s="17" t="str">
        <f t="shared" si="74"/>
        <v/>
      </c>
      <c r="DA43" s="17" t="str">
        <f t="shared" si="75"/>
        <v/>
      </c>
      <c r="DB43" s="17" t="str">
        <f t="shared" si="76"/>
        <v/>
      </c>
      <c r="DC43" s="17" t="str">
        <f t="shared" si="77"/>
        <v/>
      </c>
      <c r="DD43" s="17" t="str">
        <f t="shared" si="78"/>
        <v/>
      </c>
      <c r="DE43" s="17" t="str">
        <f t="shared" si="79"/>
        <v/>
      </c>
      <c r="DF43" s="17" t="str">
        <f t="shared" si="80"/>
        <v/>
      </c>
      <c r="DG43" s="17" t="str">
        <f t="shared" si="81"/>
        <v/>
      </c>
      <c r="DH43" s="17" t="str">
        <f t="shared" si="82"/>
        <v/>
      </c>
      <c r="DI43" s="17" t="str">
        <f t="shared" si="83"/>
        <v/>
      </c>
      <c r="DJ43" s="17" t="str">
        <f t="shared" si="84"/>
        <v/>
      </c>
      <c r="DK43" s="17" t="str">
        <f t="shared" si="85"/>
        <v/>
      </c>
      <c r="DL43" s="17" t="str">
        <f t="shared" si="86"/>
        <v/>
      </c>
      <c r="DM43" s="17" t="str">
        <f t="shared" si="87"/>
        <v/>
      </c>
      <c r="DN43" s="17" t="str">
        <f t="shared" si="88"/>
        <v/>
      </c>
      <c r="DO43" s="17" t="str">
        <f t="shared" si="89"/>
        <v/>
      </c>
      <c r="DP43" s="17" t="str">
        <f t="shared" si="90"/>
        <v/>
      </c>
      <c r="DQ43" s="17" t="str">
        <f t="shared" si="91"/>
        <v/>
      </c>
      <c r="DR43" s="17" t="str">
        <f t="shared" si="92"/>
        <v/>
      </c>
      <c r="DS43" s="17" t="str">
        <f t="shared" si="93"/>
        <v/>
      </c>
      <c r="DT43" s="17" t="str">
        <f t="shared" si="94"/>
        <v/>
      </c>
      <c r="DU43" s="17" t="str">
        <f t="shared" si="95"/>
        <v/>
      </c>
      <c r="DV43" s="17" t="str">
        <f t="shared" si="96"/>
        <v/>
      </c>
      <c r="DW43" s="17" t="str">
        <f t="shared" si="97"/>
        <v/>
      </c>
      <c r="DX43" s="17" t="str">
        <f t="shared" si="98"/>
        <v/>
      </c>
      <c r="DY43" s="17" t="str">
        <f t="shared" si="99"/>
        <v/>
      </c>
      <c r="DZ43" s="17" t="str">
        <f t="shared" si="100"/>
        <v/>
      </c>
      <c r="EA43" s="17" t="str">
        <f t="shared" si="101"/>
        <v/>
      </c>
      <c r="EB43" s="17" t="str">
        <f t="shared" si="102"/>
        <v>Otherwise Use: Ancillary or Other Use</v>
      </c>
      <c r="EC43" s="17" t="str">
        <f t="shared" si="103"/>
        <v/>
      </c>
      <c r="ED43" s="17" t="str">
        <f t="shared" si="104"/>
        <v/>
      </c>
      <c r="EE43" s="17" t="str">
        <f t="shared" si="105"/>
        <v/>
      </c>
      <c r="EF43" s="17" t="str">
        <f t="shared" si="106"/>
        <v/>
      </c>
      <c r="EG43" s="17" t="str">
        <f t="shared" si="107"/>
        <v/>
      </c>
      <c r="EH43" s="17" t="str">
        <f t="shared" si="108"/>
        <v>Z306 - Waste Treatment</v>
      </c>
      <c r="EI43" s="17" t="str">
        <f t="shared" si="109"/>
        <v/>
      </c>
      <c r="EJ43" s="17" t="str">
        <f t="shared" si="110"/>
        <v/>
      </c>
      <c r="EK43" s="17" t="str">
        <f t="shared" si="111"/>
        <v/>
      </c>
    </row>
    <row r="44" spans="1:141" ht="29" x14ac:dyDescent="0.35">
      <c r="A44" s="17" t="s">
        <v>280</v>
      </c>
      <c r="B44" s="17">
        <v>2022</v>
      </c>
      <c r="C44" s="17" t="s">
        <v>112</v>
      </c>
      <c r="D44" s="17" t="s">
        <v>328</v>
      </c>
      <c r="E44" s="17" t="s">
        <v>329</v>
      </c>
      <c r="F44" s="17" t="s">
        <v>330</v>
      </c>
      <c r="G44" s="17">
        <v>562213</v>
      </c>
      <c r="H44" s="106" t="str">
        <f>VLOOKUP(G44, '2017-2022 NAICS'!C:D, 2, FALSE)</f>
        <v>Solid Waste Combustors and Incinerators</v>
      </c>
      <c r="I44" s="106" t="str">
        <f>IF(COUNTIF('Processed TRI Data'!A:A, G44) &gt;0, "Yes", "No")</f>
        <v>No</v>
      </c>
      <c r="J44" s="17">
        <v>40.631622</v>
      </c>
      <c r="K44" s="17">
        <v>-80.546319999999994</v>
      </c>
      <c r="L44" s="68">
        <v>110027242320</v>
      </c>
      <c r="M44" s="68">
        <v>1322221438258</v>
      </c>
      <c r="N44" s="17" t="s">
        <v>284</v>
      </c>
      <c r="O44" s="17" t="s">
        <v>285</v>
      </c>
      <c r="P44" s="107">
        <v>4</v>
      </c>
      <c r="Q44" s="105" t="str">
        <f>VLOOKUP(P44, 'TRI Crosswalk codes'!A:B, 2, FALSE)</f>
        <v>10,000 to 99,999</v>
      </c>
      <c r="R44" s="17">
        <v>0.42</v>
      </c>
      <c r="S44" s="17">
        <v>0.42</v>
      </c>
      <c r="T44" s="17" t="str">
        <f t="shared" si="55"/>
        <v>nonzero</v>
      </c>
      <c r="V44" s="17">
        <v>0.17</v>
      </c>
      <c r="W44" s="17" t="str">
        <f t="shared" si="56"/>
        <v>nonzero</v>
      </c>
      <c r="X44" s="17">
        <v>0.59</v>
      </c>
      <c r="Y44" s="17" t="s">
        <v>286</v>
      </c>
      <c r="Z44" s="106" t="str">
        <f t="shared" si="57"/>
        <v>Otherwise Use: Ancillary or Other Use; Z306 - Waste Treatment</v>
      </c>
      <c r="AB44" s="110" t="s">
        <v>34</v>
      </c>
      <c r="AC44" s="34" t="s">
        <v>308</v>
      </c>
      <c r="AH44" s="17" t="s">
        <v>288</v>
      </c>
      <c r="AI44" s="17" t="s">
        <v>288</v>
      </c>
      <c r="AJ44" s="17" t="s">
        <v>288</v>
      </c>
      <c r="AK44" s="17" t="s">
        <v>288</v>
      </c>
      <c r="AL44" s="17" t="s">
        <v>288</v>
      </c>
      <c r="AM44" s="17" t="s">
        <v>288</v>
      </c>
      <c r="AN44" s="17" t="s">
        <v>288</v>
      </c>
      <c r="AO44" s="17" t="s">
        <v>288</v>
      </c>
      <c r="AP44" s="17" t="s">
        <v>288</v>
      </c>
      <c r="AQ44" s="17" t="s">
        <v>288</v>
      </c>
      <c r="AR44" s="17" t="s">
        <v>288</v>
      </c>
      <c r="AS44" s="17" t="s">
        <v>288</v>
      </c>
      <c r="AT44" s="17" t="s">
        <v>288</v>
      </c>
      <c r="AU44" s="17" t="s">
        <v>288</v>
      </c>
      <c r="AV44" s="17" t="s">
        <v>288</v>
      </c>
      <c r="AW44" s="17" t="s">
        <v>288</v>
      </c>
      <c r="AX44" s="17" t="s">
        <v>288</v>
      </c>
      <c r="AY44" s="17" t="s">
        <v>288</v>
      </c>
      <c r="AZ44" s="17" t="s">
        <v>288</v>
      </c>
      <c r="BA44" s="17" t="s">
        <v>288</v>
      </c>
      <c r="BB44" s="17" t="s">
        <v>288</v>
      </c>
      <c r="BC44" s="17" t="s">
        <v>288</v>
      </c>
      <c r="BD44" s="17" t="s">
        <v>288</v>
      </c>
      <c r="BE44" s="17" t="s">
        <v>288</v>
      </c>
      <c r="BF44" s="17" t="s">
        <v>288</v>
      </c>
      <c r="BG44" s="17" t="s">
        <v>288</v>
      </c>
      <c r="BH44" s="17" t="s">
        <v>288</v>
      </c>
      <c r="BI44" s="17" t="s">
        <v>288</v>
      </c>
      <c r="BJ44" s="17" t="s">
        <v>288</v>
      </c>
      <c r="BK44" s="17" t="s">
        <v>288</v>
      </c>
      <c r="BL44" s="17" t="s">
        <v>288</v>
      </c>
      <c r="BM44" s="17" t="s">
        <v>288</v>
      </c>
      <c r="BN44" s="17" t="s">
        <v>288</v>
      </c>
      <c r="BO44" s="17" t="s">
        <v>288</v>
      </c>
      <c r="BP44" s="17" t="s">
        <v>288</v>
      </c>
      <c r="BQ44" s="17" t="s">
        <v>288</v>
      </c>
      <c r="BR44" s="17" t="s">
        <v>288</v>
      </c>
      <c r="BS44" s="17" t="s">
        <v>288</v>
      </c>
      <c r="BT44" s="17" t="s">
        <v>288</v>
      </c>
      <c r="BU44" s="17" t="s">
        <v>288</v>
      </c>
      <c r="BV44" s="17" t="s">
        <v>288</v>
      </c>
      <c r="BW44" s="17" t="s">
        <v>288</v>
      </c>
      <c r="BX44" s="17" t="s">
        <v>288</v>
      </c>
      <c r="BY44" s="17" t="s">
        <v>288</v>
      </c>
      <c r="BZ44" s="17" t="s">
        <v>289</v>
      </c>
      <c r="CA44" s="17" t="s">
        <v>288</v>
      </c>
      <c r="CB44" s="17" t="s">
        <v>288</v>
      </c>
      <c r="CC44" s="17" t="s">
        <v>288</v>
      </c>
      <c r="CD44" s="17" t="s">
        <v>288</v>
      </c>
      <c r="CE44" s="17" t="s">
        <v>288</v>
      </c>
      <c r="CF44" s="17" t="s">
        <v>289</v>
      </c>
      <c r="CG44" s="17" t="s">
        <v>288</v>
      </c>
      <c r="CH44" s="17" t="s">
        <v>288</v>
      </c>
      <c r="CI44" s="17" t="s">
        <v>288</v>
      </c>
      <c r="CJ44" s="17" t="str">
        <f t="shared" si="58"/>
        <v/>
      </c>
      <c r="CK44" s="17" t="str">
        <f t="shared" si="59"/>
        <v/>
      </c>
      <c r="CL44" s="17" t="str">
        <f t="shared" si="60"/>
        <v/>
      </c>
      <c r="CM44" s="17" t="str">
        <f t="shared" si="61"/>
        <v/>
      </c>
      <c r="CN44" s="17" t="str">
        <f t="shared" si="62"/>
        <v/>
      </c>
      <c r="CO44" s="17" t="str">
        <f t="shared" si="63"/>
        <v/>
      </c>
      <c r="CP44" s="17" t="str">
        <f t="shared" si="64"/>
        <v/>
      </c>
      <c r="CQ44" s="17" t="str">
        <f t="shared" si="65"/>
        <v/>
      </c>
      <c r="CR44" s="17" t="str">
        <f t="shared" si="66"/>
        <v/>
      </c>
      <c r="CS44" s="17" t="str">
        <f t="shared" si="67"/>
        <v/>
      </c>
      <c r="CT44" s="17" t="str">
        <f t="shared" si="68"/>
        <v/>
      </c>
      <c r="CU44" s="17" t="str">
        <f t="shared" si="69"/>
        <v/>
      </c>
      <c r="CV44" s="17" t="str">
        <f t="shared" si="70"/>
        <v/>
      </c>
      <c r="CW44" s="17" t="str">
        <f t="shared" si="71"/>
        <v/>
      </c>
      <c r="CX44" s="17" t="str">
        <f t="shared" si="72"/>
        <v/>
      </c>
      <c r="CY44" s="17" t="str">
        <f t="shared" si="73"/>
        <v/>
      </c>
      <c r="CZ44" s="17" t="str">
        <f t="shared" si="74"/>
        <v/>
      </c>
      <c r="DA44" s="17" t="str">
        <f t="shared" si="75"/>
        <v/>
      </c>
      <c r="DB44" s="17" t="str">
        <f t="shared" si="76"/>
        <v/>
      </c>
      <c r="DC44" s="17" t="str">
        <f t="shared" si="77"/>
        <v/>
      </c>
      <c r="DD44" s="17" t="str">
        <f t="shared" si="78"/>
        <v/>
      </c>
      <c r="DE44" s="17" t="str">
        <f t="shared" si="79"/>
        <v/>
      </c>
      <c r="DF44" s="17" t="str">
        <f t="shared" si="80"/>
        <v/>
      </c>
      <c r="DG44" s="17" t="str">
        <f t="shared" si="81"/>
        <v/>
      </c>
      <c r="DH44" s="17" t="str">
        <f t="shared" si="82"/>
        <v/>
      </c>
      <c r="DI44" s="17" t="str">
        <f t="shared" si="83"/>
        <v/>
      </c>
      <c r="DJ44" s="17" t="str">
        <f t="shared" si="84"/>
        <v/>
      </c>
      <c r="DK44" s="17" t="str">
        <f t="shared" si="85"/>
        <v/>
      </c>
      <c r="DL44" s="17" t="str">
        <f t="shared" si="86"/>
        <v/>
      </c>
      <c r="DM44" s="17" t="str">
        <f t="shared" si="87"/>
        <v/>
      </c>
      <c r="DN44" s="17" t="str">
        <f t="shared" si="88"/>
        <v/>
      </c>
      <c r="DO44" s="17" t="str">
        <f t="shared" si="89"/>
        <v/>
      </c>
      <c r="DP44" s="17" t="str">
        <f t="shared" si="90"/>
        <v/>
      </c>
      <c r="DQ44" s="17" t="str">
        <f t="shared" si="91"/>
        <v/>
      </c>
      <c r="DR44" s="17" t="str">
        <f t="shared" si="92"/>
        <v/>
      </c>
      <c r="DS44" s="17" t="str">
        <f t="shared" si="93"/>
        <v/>
      </c>
      <c r="DT44" s="17" t="str">
        <f t="shared" si="94"/>
        <v/>
      </c>
      <c r="DU44" s="17" t="str">
        <f t="shared" si="95"/>
        <v/>
      </c>
      <c r="DV44" s="17" t="str">
        <f t="shared" si="96"/>
        <v/>
      </c>
      <c r="DW44" s="17" t="str">
        <f t="shared" si="97"/>
        <v/>
      </c>
      <c r="DX44" s="17" t="str">
        <f t="shared" si="98"/>
        <v/>
      </c>
      <c r="DY44" s="17" t="str">
        <f t="shared" si="99"/>
        <v/>
      </c>
      <c r="DZ44" s="17" t="str">
        <f t="shared" si="100"/>
        <v/>
      </c>
      <c r="EA44" s="17" t="str">
        <f t="shared" si="101"/>
        <v/>
      </c>
      <c r="EB44" s="17" t="str">
        <f t="shared" si="102"/>
        <v>Otherwise Use: Ancillary or Other Use</v>
      </c>
      <c r="EC44" s="17" t="str">
        <f t="shared" si="103"/>
        <v/>
      </c>
      <c r="ED44" s="17" t="str">
        <f t="shared" si="104"/>
        <v/>
      </c>
      <c r="EE44" s="17" t="str">
        <f t="shared" si="105"/>
        <v/>
      </c>
      <c r="EF44" s="17" t="str">
        <f t="shared" si="106"/>
        <v/>
      </c>
      <c r="EG44" s="17" t="str">
        <f t="shared" si="107"/>
        <v/>
      </c>
      <c r="EH44" s="17" t="str">
        <f t="shared" si="108"/>
        <v>Z306 - Waste Treatment</v>
      </c>
      <c r="EI44" s="17" t="str">
        <f t="shared" si="109"/>
        <v/>
      </c>
      <c r="EJ44" s="17" t="str">
        <f t="shared" si="110"/>
        <v/>
      </c>
      <c r="EK44" s="17" t="str">
        <f t="shared" si="111"/>
        <v/>
      </c>
    </row>
    <row r="45" spans="1:141" ht="29" x14ac:dyDescent="0.35">
      <c r="A45" s="17" t="s">
        <v>280</v>
      </c>
      <c r="B45" s="17">
        <v>2023</v>
      </c>
      <c r="C45" s="17" t="s">
        <v>112</v>
      </c>
      <c r="D45" s="17" t="s">
        <v>328</v>
      </c>
      <c r="E45" s="17" t="s">
        <v>329</v>
      </c>
      <c r="F45" s="17" t="s">
        <v>330</v>
      </c>
      <c r="G45" s="17">
        <v>562213</v>
      </c>
      <c r="H45" s="106" t="str">
        <f>VLOOKUP(G45, '2017-2022 NAICS'!C:D, 2, FALSE)</f>
        <v>Solid Waste Combustors and Incinerators</v>
      </c>
      <c r="I45" s="106" t="str">
        <f>IF(COUNTIF('Processed TRI Data'!A:A, G45) &gt;0, "Yes", "No")</f>
        <v>No</v>
      </c>
      <c r="J45" s="17">
        <v>40.631622</v>
      </c>
      <c r="K45" s="17">
        <v>-80.546319999999994</v>
      </c>
      <c r="L45" s="68">
        <v>110027242320</v>
      </c>
      <c r="M45" s="68">
        <v>1323221750476</v>
      </c>
      <c r="N45" s="17" t="s">
        <v>284</v>
      </c>
      <c r="O45" s="17" t="s">
        <v>285</v>
      </c>
      <c r="P45" s="107">
        <v>4</v>
      </c>
      <c r="Q45" s="105" t="str">
        <f>VLOOKUP(P45, 'TRI Crosswalk codes'!A:B, 2, FALSE)</f>
        <v>10,000 to 99,999</v>
      </c>
      <c r="R45" s="17">
        <v>0.95</v>
      </c>
      <c r="S45" s="17">
        <v>0.95</v>
      </c>
      <c r="T45" s="17" t="str">
        <f t="shared" si="55"/>
        <v>nonzero</v>
      </c>
      <c r="V45" s="17">
        <v>0.35</v>
      </c>
      <c r="W45" s="17" t="str">
        <f t="shared" si="56"/>
        <v>nonzero</v>
      </c>
      <c r="X45" s="17">
        <v>1.3</v>
      </c>
      <c r="Y45" s="17" t="s">
        <v>286</v>
      </c>
      <c r="Z45" s="106" t="str">
        <f t="shared" si="57"/>
        <v>Otherwise Use: Ancillary or Other Use; Z306 - Waste Treatment</v>
      </c>
      <c r="AB45" s="110" t="s">
        <v>34</v>
      </c>
      <c r="AC45" s="34" t="s">
        <v>308</v>
      </c>
      <c r="AH45" s="17" t="s">
        <v>288</v>
      </c>
      <c r="AI45" s="17" t="s">
        <v>288</v>
      </c>
      <c r="AJ45" s="17" t="s">
        <v>288</v>
      </c>
      <c r="AK45" s="17" t="s">
        <v>288</v>
      </c>
      <c r="AL45" s="17" t="s">
        <v>288</v>
      </c>
      <c r="AM45" s="17" t="s">
        <v>288</v>
      </c>
      <c r="AN45" s="17" t="s">
        <v>288</v>
      </c>
      <c r="AO45" s="17" t="s">
        <v>288</v>
      </c>
      <c r="AP45" s="17" t="s">
        <v>288</v>
      </c>
      <c r="AQ45" s="17" t="s">
        <v>288</v>
      </c>
      <c r="AR45" s="17" t="s">
        <v>288</v>
      </c>
      <c r="AS45" s="17" t="s">
        <v>288</v>
      </c>
      <c r="AT45" s="17" t="s">
        <v>288</v>
      </c>
      <c r="AU45" s="17" t="s">
        <v>288</v>
      </c>
      <c r="AV45" s="17" t="s">
        <v>288</v>
      </c>
      <c r="AW45" s="17" t="s">
        <v>288</v>
      </c>
      <c r="AX45" s="17" t="s">
        <v>288</v>
      </c>
      <c r="AY45" s="17" t="s">
        <v>288</v>
      </c>
      <c r="AZ45" s="17" t="s">
        <v>288</v>
      </c>
      <c r="BA45" s="17" t="s">
        <v>288</v>
      </c>
      <c r="BB45" s="17" t="s">
        <v>288</v>
      </c>
      <c r="BC45" s="17" t="s">
        <v>288</v>
      </c>
      <c r="BD45" s="17" t="s">
        <v>288</v>
      </c>
      <c r="BE45" s="17" t="s">
        <v>288</v>
      </c>
      <c r="BF45" s="17" t="s">
        <v>288</v>
      </c>
      <c r="BG45" s="17" t="s">
        <v>288</v>
      </c>
      <c r="BH45" s="17" t="s">
        <v>288</v>
      </c>
      <c r="BI45" s="17" t="s">
        <v>288</v>
      </c>
      <c r="BJ45" s="17" t="s">
        <v>288</v>
      </c>
      <c r="BK45" s="17" t="s">
        <v>288</v>
      </c>
      <c r="BL45" s="17" t="s">
        <v>288</v>
      </c>
      <c r="BM45" s="17" t="s">
        <v>288</v>
      </c>
      <c r="BN45" s="17" t="s">
        <v>288</v>
      </c>
      <c r="BO45" s="17" t="s">
        <v>288</v>
      </c>
      <c r="BP45" s="17" t="s">
        <v>288</v>
      </c>
      <c r="BQ45" s="17" t="s">
        <v>288</v>
      </c>
      <c r="BR45" s="17" t="s">
        <v>288</v>
      </c>
      <c r="BS45" s="17" t="s">
        <v>288</v>
      </c>
      <c r="BT45" s="17" t="s">
        <v>288</v>
      </c>
      <c r="BU45" s="17" t="s">
        <v>288</v>
      </c>
      <c r="BV45" s="17" t="s">
        <v>288</v>
      </c>
      <c r="BW45" s="17" t="s">
        <v>288</v>
      </c>
      <c r="BX45" s="17" t="s">
        <v>288</v>
      </c>
      <c r="BY45" s="17" t="s">
        <v>288</v>
      </c>
      <c r="BZ45" s="17" t="s">
        <v>289</v>
      </c>
      <c r="CA45" s="17" t="s">
        <v>288</v>
      </c>
      <c r="CB45" s="17" t="s">
        <v>288</v>
      </c>
      <c r="CC45" s="17" t="s">
        <v>288</v>
      </c>
      <c r="CD45" s="17" t="s">
        <v>288</v>
      </c>
      <c r="CE45" s="17" t="s">
        <v>288</v>
      </c>
      <c r="CF45" s="17" t="s">
        <v>289</v>
      </c>
      <c r="CG45" s="17" t="s">
        <v>288</v>
      </c>
      <c r="CH45" s="17" t="s">
        <v>288</v>
      </c>
      <c r="CI45" s="17" t="s">
        <v>288</v>
      </c>
      <c r="CJ45" s="17" t="str">
        <f t="shared" si="58"/>
        <v/>
      </c>
      <c r="CK45" s="17" t="str">
        <f t="shared" si="59"/>
        <v/>
      </c>
      <c r="CL45" s="17" t="str">
        <f t="shared" si="60"/>
        <v/>
      </c>
      <c r="CM45" s="17" t="str">
        <f t="shared" si="61"/>
        <v/>
      </c>
      <c r="CN45" s="17" t="str">
        <f t="shared" si="62"/>
        <v/>
      </c>
      <c r="CO45" s="17" t="str">
        <f t="shared" si="63"/>
        <v/>
      </c>
      <c r="CP45" s="17" t="str">
        <f t="shared" si="64"/>
        <v/>
      </c>
      <c r="CQ45" s="17" t="str">
        <f t="shared" si="65"/>
        <v/>
      </c>
      <c r="CR45" s="17" t="str">
        <f t="shared" si="66"/>
        <v/>
      </c>
      <c r="CS45" s="17" t="str">
        <f t="shared" si="67"/>
        <v/>
      </c>
      <c r="CT45" s="17" t="str">
        <f t="shared" si="68"/>
        <v/>
      </c>
      <c r="CU45" s="17" t="str">
        <f t="shared" si="69"/>
        <v/>
      </c>
      <c r="CV45" s="17" t="str">
        <f t="shared" si="70"/>
        <v/>
      </c>
      <c r="CW45" s="17" t="str">
        <f t="shared" si="71"/>
        <v/>
      </c>
      <c r="CX45" s="17" t="str">
        <f t="shared" si="72"/>
        <v/>
      </c>
      <c r="CY45" s="17" t="str">
        <f t="shared" si="73"/>
        <v/>
      </c>
      <c r="CZ45" s="17" t="str">
        <f t="shared" si="74"/>
        <v/>
      </c>
      <c r="DA45" s="17" t="str">
        <f t="shared" si="75"/>
        <v/>
      </c>
      <c r="DB45" s="17" t="str">
        <f t="shared" si="76"/>
        <v/>
      </c>
      <c r="DC45" s="17" t="str">
        <f t="shared" si="77"/>
        <v/>
      </c>
      <c r="DD45" s="17" t="str">
        <f t="shared" si="78"/>
        <v/>
      </c>
      <c r="DE45" s="17" t="str">
        <f t="shared" si="79"/>
        <v/>
      </c>
      <c r="DF45" s="17" t="str">
        <f t="shared" si="80"/>
        <v/>
      </c>
      <c r="DG45" s="17" t="str">
        <f t="shared" si="81"/>
        <v/>
      </c>
      <c r="DH45" s="17" t="str">
        <f t="shared" si="82"/>
        <v/>
      </c>
      <c r="DI45" s="17" t="str">
        <f t="shared" si="83"/>
        <v/>
      </c>
      <c r="DJ45" s="17" t="str">
        <f t="shared" si="84"/>
        <v/>
      </c>
      <c r="DK45" s="17" t="str">
        <f t="shared" si="85"/>
        <v/>
      </c>
      <c r="DL45" s="17" t="str">
        <f t="shared" si="86"/>
        <v/>
      </c>
      <c r="DM45" s="17" t="str">
        <f t="shared" si="87"/>
        <v/>
      </c>
      <c r="DN45" s="17" t="str">
        <f t="shared" si="88"/>
        <v/>
      </c>
      <c r="DO45" s="17" t="str">
        <f t="shared" si="89"/>
        <v/>
      </c>
      <c r="DP45" s="17" t="str">
        <f t="shared" si="90"/>
        <v/>
      </c>
      <c r="DQ45" s="17" t="str">
        <f t="shared" si="91"/>
        <v/>
      </c>
      <c r="DR45" s="17" t="str">
        <f t="shared" si="92"/>
        <v/>
      </c>
      <c r="DS45" s="17" t="str">
        <f t="shared" si="93"/>
        <v/>
      </c>
      <c r="DT45" s="17" t="str">
        <f t="shared" si="94"/>
        <v/>
      </c>
      <c r="DU45" s="17" t="str">
        <f t="shared" si="95"/>
        <v/>
      </c>
      <c r="DV45" s="17" t="str">
        <f t="shared" si="96"/>
        <v/>
      </c>
      <c r="DW45" s="17" t="str">
        <f t="shared" si="97"/>
        <v/>
      </c>
      <c r="DX45" s="17" t="str">
        <f t="shared" si="98"/>
        <v/>
      </c>
      <c r="DY45" s="17" t="str">
        <f t="shared" si="99"/>
        <v/>
      </c>
      <c r="DZ45" s="17" t="str">
        <f t="shared" si="100"/>
        <v/>
      </c>
      <c r="EA45" s="17" t="str">
        <f t="shared" si="101"/>
        <v/>
      </c>
      <c r="EB45" s="17" t="str">
        <f t="shared" si="102"/>
        <v>Otherwise Use: Ancillary or Other Use</v>
      </c>
      <c r="EC45" s="17" t="str">
        <f t="shared" si="103"/>
        <v/>
      </c>
      <c r="ED45" s="17" t="str">
        <f t="shared" si="104"/>
        <v/>
      </c>
      <c r="EE45" s="17" t="str">
        <f t="shared" si="105"/>
        <v/>
      </c>
      <c r="EF45" s="17" t="str">
        <f t="shared" si="106"/>
        <v/>
      </c>
      <c r="EG45" s="17" t="str">
        <f t="shared" si="107"/>
        <v/>
      </c>
      <c r="EH45" s="17" t="str">
        <f t="shared" si="108"/>
        <v>Z306 - Waste Treatment</v>
      </c>
      <c r="EI45" s="17" t="str">
        <f t="shared" si="109"/>
        <v/>
      </c>
      <c r="EJ45" s="17" t="str">
        <f t="shared" si="110"/>
        <v/>
      </c>
      <c r="EK45" s="17" t="str">
        <f t="shared" si="111"/>
        <v/>
      </c>
    </row>
    <row r="46" spans="1:141" ht="29" x14ac:dyDescent="0.35">
      <c r="A46" s="17" t="s">
        <v>280</v>
      </c>
      <c r="B46" s="17">
        <v>2019</v>
      </c>
      <c r="C46" s="17" t="s">
        <v>106</v>
      </c>
      <c r="D46" s="17" t="s">
        <v>331</v>
      </c>
      <c r="E46" s="17" t="s">
        <v>332</v>
      </c>
      <c r="F46" s="17" t="s">
        <v>333</v>
      </c>
      <c r="G46" s="17">
        <v>424690</v>
      </c>
      <c r="H46" s="106" t="str">
        <f>VLOOKUP(G46, '2017-2022 NAICS'!C:D, 2, FALSE)</f>
        <v>Other Chemical and Allied Products Merchant Wholesalers</v>
      </c>
      <c r="I46" s="106" t="str">
        <f>IF(COUNTIF('Processed TRI Data'!A:A, G46) &gt;0, "Yes", "No")</f>
        <v>No</v>
      </c>
      <c r="J46" s="17">
        <v>41.670540000000003</v>
      </c>
      <c r="K46" s="17">
        <v>-72.755600000000001</v>
      </c>
      <c r="L46" s="68">
        <v>110033160022</v>
      </c>
      <c r="M46" s="68">
        <v>1319220647945</v>
      </c>
      <c r="N46" s="17" t="s">
        <v>284</v>
      </c>
      <c r="O46" s="17" t="s">
        <v>285</v>
      </c>
      <c r="P46" s="107">
        <v>4</v>
      </c>
      <c r="Q46" s="105" t="str">
        <f>VLOOKUP(P46, 'TRI Crosswalk codes'!A:B, 2, FALSE)</f>
        <v>10,000 to 99,999</v>
      </c>
      <c r="R46" s="17">
        <v>1477</v>
      </c>
      <c r="S46" s="17">
        <v>1477</v>
      </c>
      <c r="T46" s="17" t="str">
        <f t="shared" si="55"/>
        <v>nonzero</v>
      </c>
      <c r="V46" s="17">
        <v>0</v>
      </c>
      <c r="W46" s="17" t="str">
        <f t="shared" si="56"/>
        <v>zero</v>
      </c>
      <c r="X46" s="17">
        <v>1477</v>
      </c>
      <c r="Y46" s="17" t="s">
        <v>286</v>
      </c>
      <c r="Z46" s="106" t="str">
        <f t="shared" si="57"/>
        <v>Processing: Repackaging</v>
      </c>
      <c r="AB46" s="34" t="s">
        <v>32</v>
      </c>
      <c r="AC46" s="28" t="s">
        <v>287</v>
      </c>
      <c r="AH46" s="17" t="s">
        <v>288</v>
      </c>
      <c r="AI46" s="17" t="s">
        <v>288</v>
      </c>
      <c r="AJ46" s="17" t="s">
        <v>288</v>
      </c>
      <c r="AK46" s="17" t="s">
        <v>288</v>
      </c>
      <c r="AL46" s="17" t="s">
        <v>288</v>
      </c>
      <c r="AM46" s="17" t="s">
        <v>288</v>
      </c>
      <c r="AN46" s="17" t="s">
        <v>288</v>
      </c>
      <c r="AO46" s="17" t="s">
        <v>288</v>
      </c>
      <c r="AP46" s="17" t="s">
        <v>288</v>
      </c>
      <c r="AQ46" s="17" t="s">
        <v>288</v>
      </c>
      <c r="AR46" s="17" t="s">
        <v>288</v>
      </c>
      <c r="AS46" s="17" t="s">
        <v>288</v>
      </c>
      <c r="AT46" s="17" t="s">
        <v>288</v>
      </c>
      <c r="AU46" s="17" t="s">
        <v>288</v>
      </c>
      <c r="AV46" s="17" t="s">
        <v>288</v>
      </c>
      <c r="AW46" s="17" t="s">
        <v>288</v>
      </c>
      <c r="AX46" s="17" t="s">
        <v>288</v>
      </c>
      <c r="AY46" s="17" t="s">
        <v>288</v>
      </c>
      <c r="AZ46" s="17" t="s">
        <v>288</v>
      </c>
      <c r="BA46" s="17" t="s">
        <v>288</v>
      </c>
      <c r="BB46" s="17" t="s">
        <v>288</v>
      </c>
      <c r="BC46" s="17" t="s">
        <v>288</v>
      </c>
      <c r="BD46" s="17" t="s">
        <v>288</v>
      </c>
      <c r="BE46" s="17" t="s">
        <v>288</v>
      </c>
      <c r="BF46" s="17" t="s">
        <v>288</v>
      </c>
      <c r="BG46" s="17" t="s">
        <v>288</v>
      </c>
      <c r="BH46" s="17" t="s">
        <v>289</v>
      </c>
      <c r="BI46" s="17" t="s">
        <v>288</v>
      </c>
      <c r="BJ46" s="17" t="s">
        <v>288</v>
      </c>
      <c r="BK46" s="17" t="s">
        <v>288</v>
      </c>
      <c r="BL46" s="17" t="s">
        <v>288</v>
      </c>
      <c r="BM46" s="17" t="s">
        <v>288</v>
      </c>
      <c r="BN46" s="17" t="s">
        <v>288</v>
      </c>
      <c r="BO46" s="17" t="s">
        <v>288</v>
      </c>
      <c r="BP46" s="17" t="s">
        <v>288</v>
      </c>
      <c r="BQ46" s="17" t="s">
        <v>288</v>
      </c>
      <c r="BR46" s="17" t="s">
        <v>288</v>
      </c>
      <c r="BS46" s="17" t="s">
        <v>288</v>
      </c>
      <c r="BT46" s="17" t="s">
        <v>288</v>
      </c>
      <c r="BU46" s="17" t="s">
        <v>288</v>
      </c>
      <c r="BV46" s="17" t="s">
        <v>288</v>
      </c>
      <c r="BW46" s="17" t="s">
        <v>288</v>
      </c>
      <c r="BX46" s="17" t="s">
        <v>288</v>
      </c>
      <c r="BY46" s="17" t="s">
        <v>288</v>
      </c>
      <c r="BZ46" s="17" t="s">
        <v>288</v>
      </c>
      <c r="CA46" s="17" t="s">
        <v>288</v>
      </c>
      <c r="CB46" s="17" t="s">
        <v>288</v>
      </c>
      <c r="CC46" s="17" t="s">
        <v>288</v>
      </c>
      <c r="CD46" s="17" t="s">
        <v>288</v>
      </c>
      <c r="CE46" s="17" t="s">
        <v>288</v>
      </c>
      <c r="CF46" s="17" t="s">
        <v>288</v>
      </c>
      <c r="CG46" s="17" t="s">
        <v>288</v>
      </c>
      <c r="CH46" s="17" t="s">
        <v>288</v>
      </c>
      <c r="CI46" s="17" t="s">
        <v>288</v>
      </c>
      <c r="CJ46" s="17" t="str">
        <f t="shared" si="58"/>
        <v/>
      </c>
      <c r="CK46" s="17" t="str">
        <f t="shared" si="59"/>
        <v/>
      </c>
      <c r="CL46" s="17" t="str">
        <f t="shared" si="60"/>
        <v/>
      </c>
      <c r="CM46" s="17" t="str">
        <f t="shared" si="61"/>
        <v/>
      </c>
      <c r="CN46" s="17" t="str">
        <f t="shared" si="62"/>
        <v/>
      </c>
      <c r="CO46" s="17" t="str">
        <f t="shared" si="63"/>
        <v/>
      </c>
      <c r="CP46" s="17" t="str">
        <f t="shared" si="64"/>
        <v/>
      </c>
      <c r="CQ46" s="17" t="str">
        <f t="shared" si="65"/>
        <v/>
      </c>
      <c r="CR46" s="17" t="str">
        <f t="shared" si="66"/>
        <v/>
      </c>
      <c r="CS46" s="17" t="str">
        <f t="shared" si="67"/>
        <v/>
      </c>
      <c r="CT46" s="17" t="str">
        <f t="shared" si="68"/>
        <v/>
      </c>
      <c r="CU46" s="17" t="str">
        <f t="shared" si="69"/>
        <v/>
      </c>
      <c r="CV46" s="17" t="str">
        <f t="shared" si="70"/>
        <v/>
      </c>
      <c r="CW46" s="17" t="str">
        <f t="shared" si="71"/>
        <v/>
      </c>
      <c r="CX46" s="17" t="str">
        <f t="shared" si="72"/>
        <v/>
      </c>
      <c r="CY46" s="17" t="str">
        <f t="shared" si="73"/>
        <v/>
      </c>
      <c r="CZ46" s="17" t="str">
        <f t="shared" si="74"/>
        <v/>
      </c>
      <c r="DA46" s="17" t="str">
        <f t="shared" si="75"/>
        <v/>
      </c>
      <c r="DB46" s="17" t="str">
        <f t="shared" si="76"/>
        <v/>
      </c>
      <c r="DC46" s="17" t="str">
        <f t="shared" si="77"/>
        <v/>
      </c>
      <c r="DD46" s="17" t="str">
        <f t="shared" si="78"/>
        <v/>
      </c>
      <c r="DE46" s="17" t="str">
        <f t="shared" si="79"/>
        <v/>
      </c>
      <c r="DF46" s="17" t="str">
        <f t="shared" si="80"/>
        <v/>
      </c>
      <c r="DG46" s="17" t="str">
        <f t="shared" si="81"/>
        <v/>
      </c>
      <c r="DH46" s="17" t="str">
        <f t="shared" si="82"/>
        <v/>
      </c>
      <c r="DI46" s="17" t="str">
        <f t="shared" si="83"/>
        <v/>
      </c>
      <c r="DJ46" s="17" t="str">
        <f t="shared" si="84"/>
        <v>Processing: Repackaging</v>
      </c>
      <c r="DK46" s="17" t="str">
        <f t="shared" si="85"/>
        <v/>
      </c>
      <c r="DL46" s="17" t="str">
        <f t="shared" si="86"/>
        <v/>
      </c>
      <c r="DM46" s="17" t="str">
        <f t="shared" si="87"/>
        <v/>
      </c>
      <c r="DN46" s="17" t="str">
        <f t="shared" si="88"/>
        <v/>
      </c>
      <c r="DO46" s="17" t="str">
        <f t="shared" si="89"/>
        <v/>
      </c>
      <c r="DP46" s="17" t="str">
        <f t="shared" si="90"/>
        <v/>
      </c>
      <c r="DQ46" s="17" t="str">
        <f t="shared" si="91"/>
        <v/>
      </c>
      <c r="DR46" s="17" t="str">
        <f t="shared" si="92"/>
        <v/>
      </c>
      <c r="DS46" s="17" t="str">
        <f t="shared" si="93"/>
        <v/>
      </c>
      <c r="DT46" s="17" t="str">
        <f t="shared" si="94"/>
        <v/>
      </c>
      <c r="DU46" s="17" t="str">
        <f t="shared" si="95"/>
        <v/>
      </c>
      <c r="DV46" s="17" t="str">
        <f t="shared" si="96"/>
        <v/>
      </c>
      <c r="DW46" s="17" t="str">
        <f t="shared" si="97"/>
        <v/>
      </c>
      <c r="DX46" s="17" t="str">
        <f t="shared" si="98"/>
        <v/>
      </c>
      <c r="DY46" s="17" t="str">
        <f t="shared" si="99"/>
        <v/>
      </c>
      <c r="DZ46" s="17" t="str">
        <f t="shared" si="100"/>
        <v/>
      </c>
      <c r="EA46" s="17" t="str">
        <f t="shared" si="101"/>
        <v/>
      </c>
      <c r="EB46" s="17" t="str">
        <f t="shared" si="102"/>
        <v/>
      </c>
      <c r="EC46" s="17" t="str">
        <f t="shared" si="103"/>
        <v/>
      </c>
      <c r="ED46" s="17" t="str">
        <f t="shared" si="104"/>
        <v/>
      </c>
      <c r="EE46" s="17" t="str">
        <f t="shared" si="105"/>
        <v/>
      </c>
      <c r="EF46" s="17" t="str">
        <f t="shared" si="106"/>
        <v/>
      </c>
      <c r="EG46" s="17" t="str">
        <f t="shared" si="107"/>
        <v/>
      </c>
      <c r="EH46" s="17" t="str">
        <f t="shared" si="108"/>
        <v/>
      </c>
      <c r="EI46" s="17" t="str">
        <f t="shared" si="109"/>
        <v/>
      </c>
      <c r="EJ46" s="17" t="str">
        <f t="shared" si="110"/>
        <v/>
      </c>
      <c r="EK46" s="17" t="str">
        <f t="shared" si="111"/>
        <v/>
      </c>
    </row>
    <row r="47" spans="1:141" ht="29" x14ac:dyDescent="0.35">
      <c r="A47" s="17" t="s">
        <v>280</v>
      </c>
      <c r="B47" s="17">
        <v>2020</v>
      </c>
      <c r="C47" s="17" t="s">
        <v>106</v>
      </c>
      <c r="D47" s="17" t="s">
        <v>331</v>
      </c>
      <c r="E47" s="17" t="s">
        <v>332</v>
      </c>
      <c r="F47" s="17" t="s">
        <v>333</v>
      </c>
      <c r="G47" s="17">
        <v>424690</v>
      </c>
      <c r="H47" s="106" t="str">
        <f>VLOOKUP(G47, '2017-2022 NAICS'!C:D, 2, FALSE)</f>
        <v>Other Chemical and Allied Products Merchant Wholesalers</v>
      </c>
      <c r="I47" s="106" t="str">
        <f>IF(COUNTIF('Processed TRI Data'!A:A, G47) &gt;0, "Yes", "No")</f>
        <v>No</v>
      </c>
      <c r="J47" s="17">
        <v>41.670540000000003</v>
      </c>
      <c r="K47" s="17">
        <v>-72.755600000000001</v>
      </c>
      <c r="L47" s="68">
        <v>110033160022</v>
      </c>
      <c r="M47" s="68">
        <v>1320220647883</v>
      </c>
      <c r="N47" s="17" t="s">
        <v>284</v>
      </c>
      <c r="O47" s="17" t="s">
        <v>285</v>
      </c>
      <c r="P47" s="107">
        <v>4</v>
      </c>
      <c r="Q47" s="105" t="str">
        <f>VLOOKUP(P47, 'TRI Crosswalk codes'!A:B, 2, FALSE)</f>
        <v>10,000 to 99,999</v>
      </c>
      <c r="R47" s="17">
        <v>402.81</v>
      </c>
      <c r="S47" s="17">
        <v>402.81</v>
      </c>
      <c r="T47" s="17" t="str">
        <f t="shared" si="55"/>
        <v>nonzero</v>
      </c>
      <c r="V47" s="17">
        <v>1085.4000000000001</v>
      </c>
      <c r="W47" s="17" t="str">
        <f t="shared" si="56"/>
        <v>nonzero</v>
      </c>
      <c r="X47" s="17">
        <v>1488.21</v>
      </c>
      <c r="Y47" s="17" t="s">
        <v>286</v>
      </c>
      <c r="Z47" s="106" t="str">
        <f t="shared" si="57"/>
        <v>Processing: Repackaging</v>
      </c>
      <c r="AB47" s="34" t="s">
        <v>32</v>
      </c>
      <c r="AC47" s="28" t="s">
        <v>287</v>
      </c>
      <c r="AH47" s="17" t="s">
        <v>288</v>
      </c>
      <c r="AI47" s="17" t="s">
        <v>288</v>
      </c>
      <c r="AJ47" s="17" t="s">
        <v>288</v>
      </c>
      <c r="AK47" s="17" t="s">
        <v>288</v>
      </c>
      <c r="AL47" s="17" t="s">
        <v>288</v>
      </c>
      <c r="AM47" s="17" t="s">
        <v>288</v>
      </c>
      <c r="AN47" s="17" t="s">
        <v>288</v>
      </c>
      <c r="AO47" s="17" t="s">
        <v>288</v>
      </c>
      <c r="AP47" s="17" t="s">
        <v>288</v>
      </c>
      <c r="AQ47" s="17" t="s">
        <v>288</v>
      </c>
      <c r="AR47" s="17" t="s">
        <v>288</v>
      </c>
      <c r="AS47" s="17" t="s">
        <v>288</v>
      </c>
      <c r="AT47" s="17" t="s">
        <v>288</v>
      </c>
      <c r="AU47" s="17" t="s">
        <v>288</v>
      </c>
      <c r="AV47" s="17" t="s">
        <v>288</v>
      </c>
      <c r="AW47" s="17" t="s">
        <v>288</v>
      </c>
      <c r="AX47" s="17" t="s">
        <v>288</v>
      </c>
      <c r="AY47" s="17" t="s">
        <v>288</v>
      </c>
      <c r="AZ47" s="17" t="s">
        <v>288</v>
      </c>
      <c r="BA47" s="17" t="s">
        <v>288</v>
      </c>
      <c r="BB47" s="17" t="s">
        <v>288</v>
      </c>
      <c r="BC47" s="17" t="s">
        <v>288</v>
      </c>
      <c r="BD47" s="17" t="s">
        <v>288</v>
      </c>
      <c r="BE47" s="17" t="s">
        <v>288</v>
      </c>
      <c r="BF47" s="17" t="s">
        <v>288</v>
      </c>
      <c r="BG47" s="17" t="s">
        <v>288</v>
      </c>
      <c r="BH47" s="17" t="s">
        <v>289</v>
      </c>
      <c r="BI47" s="17" t="s">
        <v>288</v>
      </c>
      <c r="BJ47" s="17" t="s">
        <v>288</v>
      </c>
      <c r="BK47" s="17" t="s">
        <v>288</v>
      </c>
      <c r="BL47" s="17" t="s">
        <v>288</v>
      </c>
      <c r="BM47" s="17" t="s">
        <v>288</v>
      </c>
      <c r="BN47" s="17" t="s">
        <v>288</v>
      </c>
      <c r="BO47" s="17" t="s">
        <v>288</v>
      </c>
      <c r="BP47" s="17" t="s">
        <v>288</v>
      </c>
      <c r="BQ47" s="17" t="s">
        <v>288</v>
      </c>
      <c r="BR47" s="17" t="s">
        <v>288</v>
      </c>
      <c r="BS47" s="17" t="s">
        <v>288</v>
      </c>
      <c r="BT47" s="17" t="s">
        <v>288</v>
      </c>
      <c r="BU47" s="17" t="s">
        <v>288</v>
      </c>
      <c r="BV47" s="17" t="s">
        <v>288</v>
      </c>
      <c r="BW47" s="17" t="s">
        <v>288</v>
      </c>
      <c r="BX47" s="17" t="s">
        <v>288</v>
      </c>
      <c r="BY47" s="17" t="s">
        <v>288</v>
      </c>
      <c r="BZ47" s="17" t="s">
        <v>288</v>
      </c>
      <c r="CA47" s="17" t="s">
        <v>288</v>
      </c>
      <c r="CB47" s="17" t="s">
        <v>288</v>
      </c>
      <c r="CC47" s="17" t="s">
        <v>288</v>
      </c>
      <c r="CD47" s="17" t="s">
        <v>288</v>
      </c>
      <c r="CE47" s="17" t="s">
        <v>288</v>
      </c>
      <c r="CF47" s="17" t="s">
        <v>288</v>
      </c>
      <c r="CG47" s="17" t="s">
        <v>288</v>
      </c>
      <c r="CH47" s="17" t="s">
        <v>288</v>
      </c>
      <c r="CI47" s="17" t="s">
        <v>288</v>
      </c>
      <c r="CJ47" s="17" t="str">
        <f t="shared" si="58"/>
        <v/>
      </c>
      <c r="CK47" s="17" t="str">
        <f t="shared" si="59"/>
        <v/>
      </c>
      <c r="CL47" s="17" t="str">
        <f t="shared" si="60"/>
        <v/>
      </c>
      <c r="CM47" s="17" t="str">
        <f t="shared" si="61"/>
        <v/>
      </c>
      <c r="CN47" s="17" t="str">
        <f t="shared" si="62"/>
        <v/>
      </c>
      <c r="CO47" s="17" t="str">
        <f t="shared" si="63"/>
        <v/>
      </c>
      <c r="CP47" s="17" t="str">
        <f t="shared" si="64"/>
        <v/>
      </c>
      <c r="CQ47" s="17" t="str">
        <f t="shared" si="65"/>
        <v/>
      </c>
      <c r="CR47" s="17" t="str">
        <f t="shared" si="66"/>
        <v/>
      </c>
      <c r="CS47" s="17" t="str">
        <f t="shared" si="67"/>
        <v/>
      </c>
      <c r="CT47" s="17" t="str">
        <f t="shared" si="68"/>
        <v/>
      </c>
      <c r="CU47" s="17" t="str">
        <f t="shared" si="69"/>
        <v/>
      </c>
      <c r="CV47" s="17" t="str">
        <f t="shared" si="70"/>
        <v/>
      </c>
      <c r="CW47" s="17" t="str">
        <f t="shared" si="71"/>
        <v/>
      </c>
      <c r="CX47" s="17" t="str">
        <f t="shared" si="72"/>
        <v/>
      </c>
      <c r="CY47" s="17" t="str">
        <f t="shared" si="73"/>
        <v/>
      </c>
      <c r="CZ47" s="17" t="str">
        <f t="shared" si="74"/>
        <v/>
      </c>
      <c r="DA47" s="17" t="str">
        <f t="shared" si="75"/>
        <v/>
      </c>
      <c r="DB47" s="17" t="str">
        <f t="shared" si="76"/>
        <v/>
      </c>
      <c r="DC47" s="17" t="str">
        <f t="shared" si="77"/>
        <v/>
      </c>
      <c r="DD47" s="17" t="str">
        <f t="shared" si="78"/>
        <v/>
      </c>
      <c r="DE47" s="17" t="str">
        <f t="shared" si="79"/>
        <v/>
      </c>
      <c r="DF47" s="17" t="str">
        <f t="shared" si="80"/>
        <v/>
      </c>
      <c r="DG47" s="17" t="str">
        <f t="shared" si="81"/>
        <v/>
      </c>
      <c r="DH47" s="17" t="str">
        <f t="shared" si="82"/>
        <v/>
      </c>
      <c r="DI47" s="17" t="str">
        <f t="shared" si="83"/>
        <v/>
      </c>
      <c r="DJ47" s="17" t="str">
        <f t="shared" si="84"/>
        <v>Processing: Repackaging</v>
      </c>
      <c r="DK47" s="17" t="str">
        <f t="shared" si="85"/>
        <v/>
      </c>
      <c r="DL47" s="17" t="str">
        <f t="shared" si="86"/>
        <v/>
      </c>
      <c r="DM47" s="17" t="str">
        <f t="shared" si="87"/>
        <v/>
      </c>
      <c r="DN47" s="17" t="str">
        <f t="shared" si="88"/>
        <v/>
      </c>
      <c r="DO47" s="17" t="str">
        <f t="shared" si="89"/>
        <v/>
      </c>
      <c r="DP47" s="17" t="str">
        <f t="shared" si="90"/>
        <v/>
      </c>
      <c r="DQ47" s="17" t="str">
        <f t="shared" si="91"/>
        <v/>
      </c>
      <c r="DR47" s="17" t="str">
        <f t="shared" si="92"/>
        <v/>
      </c>
      <c r="DS47" s="17" t="str">
        <f t="shared" si="93"/>
        <v/>
      </c>
      <c r="DT47" s="17" t="str">
        <f t="shared" si="94"/>
        <v/>
      </c>
      <c r="DU47" s="17" t="str">
        <f t="shared" si="95"/>
        <v/>
      </c>
      <c r="DV47" s="17" t="str">
        <f t="shared" si="96"/>
        <v/>
      </c>
      <c r="DW47" s="17" t="str">
        <f t="shared" si="97"/>
        <v/>
      </c>
      <c r="DX47" s="17" t="str">
        <f t="shared" si="98"/>
        <v/>
      </c>
      <c r="DY47" s="17" t="str">
        <f t="shared" si="99"/>
        <v/>
      </c>
      <c r="DZ47" s="17" t="str">
        <f t="shared" si="100"/>
        <v/>
      </c>
      <c r="EA47" s="17" t="str">
        <f t="shared" si="101"/>
        <v/>
      </c>
      <c r="EB47" s="17" t="str">
        <f t="shared" si="102"/>
        <v/>
      </c>
      <c r="EC47" s="17" t="str">
        <f t="shared" si="103"/>
        <v/>
      </c>
      <c r="ED47" s="17" t="str">
        <f t="shared" si="104"/>
        <v/>
      </c>
      <c r="EE47" s="17" t="str">
        <f t="shared" si="105"/>
        <v/>
      </c>
      <c r="EF47" s="17" t="str">
        <f t="shared" si="106"/>
        <v/>
      </c>
      <c r="EG47" s="17" t="str">
        <f t="shared" si="107"/>
        <v/>
      </c>
      <c r="EH47" s="17" t="str">
        <f t="shared" si="108"/>
        <v/>
      </c>
      <c r="EI47" s="17" t="str">
        <f t="shared" si="109"/>
        <v/>
      </c>
      <c r="EJ47" s="17" t="str">
        <f t="shared" si="110"/>
        <v/>
      </c>
      <c r="EK47" s="17" t="str">
        <f t="shared" si="111"/>
        <v/>
      </c>
    </row>
    <row r="48" spans="1:141" ht="29" x14ac:dyDescent="0.35">
      <c r="A48" s="17" t="s">
        <v>280</v>
      </c>
      <c r="B48" s="17">
        <v>2021</v>
      </c>
      <c r="C48" s="17" t="s">
        <v>106</v>
      </c>
      <c r="D48" s="17" t="s">
        <v>331</v>
      </c>
      <c r="E48" s="17" t="s">
        <v>332</v>
      </c>
      <c r="F48" s="17" t="s">
        <v>333</v>
      </c>
      <c r="G48" s="17">
        <v>424690</v>
      </c>
      <c r="H48" s="106" t="str">
        <f>VLOOKUP(G48, '2017-2022 NAICS'!C:D, 2, FALSE)</f>
        <v>Other Chemical and Allied Products Merchant Wholesalers</v>
      </c>
      <c r="I48" s="106" t="str">
        <f>IF(COUNTIF('Processed TRI Data'!A:A, G48) &gt;0, "Yes", "No")</f>
        <v>No</v>
      </c>
      <c r="J48" s="17">
        <v>41.670540000000003</v>
      </c>
      <c r="K48" s="17">
        <v>-72.755600000000001</v>
      </c>
      <c r="L48" s="68">
        <v>110033160022</v>
      </c>
      <c r="M48" s="68">
        <v>1321220647984</v>
      </c>
      <c r="N48" s="17" t="s">
        <v>284</v>
      </c>
      <c r="O48" s="17" t="s">
        <v>285</v>
      </c>
      <c r="P48" s="107">
        <v>4</v>
      </c>
      <c r="Q48" s="105" t="str">
        <f>VLOOKUP(P48, 'TRI Crosswalk codes'!A:B, 2, FALSE)</f>
        <v>10,000 to 99,999</v>
      </c>
      <c r="R48" s="17">
        <v>448.33</v>
      </c>
      <c r="S48" s="17">
        <v>448.33</v>
      </c>
      <c r="T48" s="17" t="str">
        <f t="shared" si="55"/>
        <v>nonzero</v>
      </c>
      <c r="V48" s="17">
        <v>1207.97</v>
      </c>
      <c r="W48" s="17" t="str">
        <f t="shared" si="56"/>
        <v>nonzero</v>
      </c>
      <c r="X48" s="17">
        <v>1656.3</v>
      </c>
      <c r="Y48" s="17" t="s">
        <v>286</v>
      </c>
      <c r="Z48" s="106" t="str">
        <f t="shared" si="57"/>
        <v>Processing: As a formulation component; P205 - Solvents; Processing: Repackaging</v>
      </c>
      <c r="AB48" s="34" t="s">
        <v>32</v>
      </c>
      <c r="AC48" s="28" t="s">
        <v>287</v>
      </c>
      <c r="AH48" s="17" t="s">
        <v>288</v>
      </c>
      <c r="AI48" s="17" t="s">
        <v>288</v>
      </c>
      <c r="AJ48" s="17" t="s">
        <v>288</v>
      </c>
      <c r="AK48" s="17" t="s">
        <v>288</v>
      </c>
      <c r="AL48" s="17" t="s">
        <v>288</v>
      </c>
      <c r="AM48" s="17" t="s">
        <v>288</v>
      </c>
      <c r="AN48" s="17" t="s">
        <v>288</v>
      </c>
      <c r="AO48" s="17" t="s">
        <v>288</v>
      </c>
      <c r="AP48" s="17" t="s">
        <v>288</v>
      </c>
      <c r="AQ48" s="17" t="s">
        <v>288</v>
      </c>
      <c r="AR48" s="17" t="s">
        <v>288</v>
      </c>
      <c r="AS48" s="17" t="s">
        <v>288</v>
      </c>
      <c r="AT48" s="17" t="s">
        <v>289</v>
      </c>
      <c r="AU48" s="17" t="s">
        <v>288</v>
      </c>
      <c r="AV48" s="17" t="s">
        <v>288</v>
      </c>
      <c r="AW48" s="17" t="s">
        <v>288</v>
      </c>
      <c r="AX48" s="17" t="s">
        <v>288</v>
      </c>
      <c r="AY48" s="17" t="s">
        <v>289</v>
      </c>
      <c r="AZ48" s="17" t="s">
        <v>288</v>
      </c>
      <c r="BA48" s="17" t="s">
        <v>288</v>
      </c>
      <c r="BB48" s="17" t="s">
        <v>288</v>
      </c>
      <c r="BC48" s="17" t="s">
        <v>288</v>
      </c>
      <c r="BD48" s="17" t="s">
        <v>288</v>
      </c>
      <c r="BE48" s="17" t="s">
        <v>288</v>
      </c>
      <c r="BF48" s="17" t="s">
        <v>288</v>
      </c>
      <c r="BG48" s="17" t="s">
        <v>288</v>
      </c>
      <c r="BH48" s="17" t="s">
        <v>289</v>
      </c>
      <c r="BI48" s="17" t="s">
        <v>288</v>
      </c>
      <c r="BJ48" s="17" t="s">
        <v>288</v>
      </c>
      <c r="BK48" s="17" t="s">
        <v>288</v>
      </c>
      <c r="BL48" s="17" t="s">
        <v>288</v>
      </c>
      <c r="BM48" s="17" t="s">
        <v>288</v>
      </c>
      <c r="BN48" s="17" t="s">
        <v>288</v>
      </c>
      <c r="BO48" s="17" t="s">
        <v>288</v>
      </c>
      <c r="BP48" s="17" t="s">
        <v>288</v>
      </c>
      <c r="BQ48" s="17" t="s">
        <v>288</v>
      </c>
      <c r="BR48" s="17" t="s">
        <v>288</v>
      </c>
      <c r="BS48" s="17" t="s">
        <v>288</v>
      </c>
      <c r="BT48" s="17" t="s">
        <v>288</v>
      </c>
      <c r="BU48" s="17" t="s">
        <v>288</v>
      </c>
      <c r="BV48" s="17" t="s">
        <v>288</v>
      </c>
      <c r="BW48" s="17" t="s">
        <v>288</v>
      </c>
      <c r="BX48" s="17" t="s">
        <v>288</v>
      </c>
      <c r="BY48" s="17" t="s">
        <v>288</v>
      </c>
      <c r="BZ48" s="17" t="s">
        <v>288</v>
      </c>
      <c r="CA48" s="17" t="s">
        <v>288</v>
      </c>
      <c r="CB48" s="17" t="s">
        <v>288</v>
      </c>
      <c r="CC48" s="17" t="s">
        <v>288</v>
      </c>
      <c r="CD48" s="17" t="s">
        <v>288</v>
      </c>
      <c r="CE48" s="17" t="s">
        <v>288</v>
      </c>
      <c r="CF48" s="17" t="s">
        <v>288</v>
      </c>
      <c r="CG48" s="17" t="s">
        <v>288</v>
      </c>
      <c r="CH48" s="17" t="s">
        <v>288</v>
      </c>
      <c r="CI48" s="17" t="s">
        <v>288</v>
      </c>
      <c r="CJ48" s="17" t="str">
        <f t="shared" si="58"/>
        <v/>
      </c>
      <c r="CK48" s="17" t="str">
        <f t="shared" si="59"/>
        <v/>
      </c>
      <c r="CL48" s="17" t="str">
        <f t="shared" si="60"/>
        <v/>
      </c>
      <c r="CM48" s="17" t="str">
        <f t="shared" si="61"/>
        <v/>
      </c>
      <c r="CN48" s="17" t="str">
        <f t="shared" si="62"/>
        <v/>
      </c>
      <c r="CO48" s="17" t="str">
        <f t="shared" si="63"/>
        <v/>
      </c>
      <c r="CP48" s="17" t="str">
        <f t="shared" si="64"/>
        <v/>
      </c>
      <c r="CQ48" s="17" t="str">
        <f t="shared" si="65"/>
        <v/>
      </c>
      <c r="CR48" s="17" t="str">
        <f t="shared" si="66"/>
        <v/>
      </c>
      <c r="CS48" s="17" t="str">
        <f t="shared" si="67"/>
        <v/>
      </c>
      <c r="CT48" s="17" t="str">
        <f t="shared" si="68"/>
        <v/>
      </c>
      <c r="CU48" s="17" t="str">
        <f t="shared" si="69"/>
        <v/>
      </c>
      <c r="CV48" s="17" t="str">
        <f t="shared" si="70"/>
        <v>Processing: As a formulation component</v>
      </c>
      <c r="CW48" s="17" t="str">
        <f t="shared" si="71"/>
        <v/>
      </c>
      <c r="CX48" s="17" t="str">
        <f t="shared" si="72"/>
        <v/>
      </c>
      <c r="CY48" s="17" t="str">
        <f t="shared" si="73"/>
        <v/>
      </c>
      <c r="CZ48" s="17" t="str">
        <f t="shared" si="74"/>
        <v/>
      </c>
      <c r="DA48" s="17" t="str">
        <f t="shared" si="75"/>
        <v>P205 - Solvents</v>
      </c>
      <c r="DB48" s="17" t="str">
        <f t="shared" si="76"/>
        <v/>
      </c>
      <c r="DC48" s="17" t="str">
        <f t="shared" si="77"/>
        <v/>
      </c>
      <c r="DD48" s="17" t="str">
        <f t="shared" si="78"/>
        <v/>
      </c>
      <c r="DE48" s="17" t="str">
        <f t="shared" si="79"/>
        <v/>
      </c>
      <c r="DF48" s="17" t="str">
        <f t="shared" si="80"/>
        <v/>
      </c>
      <c r="DG48" s="17" t="str">
        <f t="shared" si="81"/>
        <v/>
      </c>
      <c r="DH48" s="17" t="str">
        <f t="shared" si="82"/>
        <v/>
      </c>
      <c r="DI48" s="17" t="str">
        <f t="shared" si="83"/>
        <v/>
      </c>
      <c r="DJ48" s="17" t="str">
        <f t="shared" si="84"/>
        <v>Processing: Repackaging</v>
      </c>
      <c r="DK48" s="17" t="str">
        <f t="shared" si="85"/>
        <v/>
      </c>
      <c r="DL48" s="17" t="str">
        <f t="shared" si="86"/>
        <v/>
      </c>
      <c r="DM48" s="17" t="str">
        <f t="shared" si="87"/>
        <v/>
      </c>
      <c r="DN48" s="17" t="str">
        <f t="shared" si="88"/>
        <v/>
      </c>
      <c r="DO48" s="17" t="str">
        <f t="shared" si="89"/>
        <v/>
      </c>
      <c r="DP48" s="17" t="str">
        <f t="shared" si="90"/>
        <v/>
      </c>
      <c r="DQ48" s="17" t="str">
        <f t="shared" si="91"/>
        <v/>
      </c>
      <c r="DR48" s="17" t="str">
        <f t="shared" si="92"/>
        <v/>
      </c>
      <c r="DS48" s="17" t="str">
        <f t="shared" si="93"/>
        <v/>
      </c>
      <c r="DT48" s="17" t="str">
        <f t="shared" si="94"/>
        <v/>
      </c>
      <c r="DU48" s="17" t="str">
        <f t="shared" si="95"/>
        <v/>
      </c>
      <c r="DV48" s="17" t="str">
        <f t="shared" si="96"/>
        <v/>
      </c>
      <c r="DW48" s="17" t="str">
        <f t="shared" si="97"/>
        <v/>
      </c>
      <c r="DX48" s="17" t="str">
        <f t="shared" si="98"/>
        <v/>
      </c>
      <c r="DY48" s="17" t="str">
        <f t="shared" si="99"/>
        <v/>
      </c>
      <c r="DZ48" s="17" t="str">
        <f t="shared" si="100"/>
        <v/>
      </c>
      <c r="EA48" s="17" t="str">
        <f t="shared" si="101"/>
        <v/>
      </c>
      <c r="EB48" s="17" t="str">
        <f t="shared" si="102"/>
        <v/>
      </c>
      <c r="EC48" s="17" t="str">
        <f t="shared" si="103"/>
        <v/>
      </c>
      <c r="ED48" s="17" t="str">
        <f t="shared" si="104"/>
        <v/>
      </c>
      <c r="EE48" s="17" t="str">
        <f t="shared" si="105"/>
        <v/>
      </c>
      <c r="EF48" s="17" t="str">
        <f t="shared" si="106"/>
        <v/>
      </c>
      <c r="EG48" s="17" t="str">
        <f t="shared" si="107"/>
        <v/>
      </c>
      <c r="EH48" s="17" t="str">
        <f t="shared" si="108"/>
        <v/>
      </c>
      <c r="EI48" s="17" t="str">
        <f t="shared" si="109"/>
        <v/>
      </c>
      <c r="EJ48" s="17" t="str">
        <f t="shared" si="110"/>
        <v/>
      </c>
      <c r="EK48" s="17" t="str">
        <f t="shared" si="111"/>
        <v/>
      </c>
    </row>
    <row r="49" spans="1:141" ht="29" x14ac:dyDescent="0.35">
      <c r="A49" s="17" t="s">
        <v>280</v>
      </c>
      <c r="B49" s="17">
        <v>2022</v>
      </c>
      <c r="C49" s="17" t="s">
        <v>106</v>
      </c>
      <c r="D49" s="17" t="s">
        <v>331</v>
      </c>
      <c r="E49" s="17" t="s">
        <v>332</v>
      </c>
      <c r="F49" s="17" t="s">
        <v>333</v>
      </c>
      <c r="G49" s="17">
        <v>424690</v>
      </c>
      <c r="H49" s="106" t="str">
        <f>VLOOKUP(G49, '2017-2022 NAICS'!C:D, 2, FALSE)</f>
        <v>Other Chemical and Allied Products Merchant Wholesalers</v>
      </c>
      <c r="I49" s="106" t="str">
        <f>IF(COUNTIF('Processed TRI Data'!A:A, G49) &gt;0, "Yes", "No")</f>
        <v>No</v>
      </c>
      <c r="J49" s="17">
        <v>41.670540000000003</v>
      </c>
      <c r="K49" s="17">
        <v>-72.755600000000001</v>
      </c>
      <c r="L49" s="68">
        <v>110033160022</v>
      </c>
      <c r="M49" s="68">
        <v>1322220716169</v>
      </c>
      <c r="N49" s="17" t="s">
        <v>284</v>
      </c>
      <c r="O49" s="17" t="s">
        <v>285</v>
      </c>
      <c r="P49" s="107">
        <v>4</v>
      </c>
      <c r="Q49" s="105" t="str">
        <f>VLOOKUP(P49, 'TRI Crosswalk codes'!A:B, 2, FALSE)</f>
        <v>10,000 to 99,999</v>
      </c>
      <c r="R49" s="17">
        <v>1021.16</v>
      </c>
      <c r="S49" s="17">
        <v>1021.16</v>
      </c>
      <c r="T49" s="17" t="str">
        <f t="shared" si="55"/>
        <v>nonzero</v>
      </c>
      <c r="V49" s="17">
        <v>604.41999999999996</v>
      </c>
      <c r="W49" s="17" t="str">
        <f t="shared" si="56"/>
        <v>nonzero</v>
      </c>
      <c r="X49" s="17">
        <v>1625.58</v>
      </c>
      <c r="Y49" s="17" t="s">
        <v>286</v>
      </c>
      <c r="Z49" s="106" t="str">
        <f t="shared" si="57"/>
        <v>Processing: As a formulation component; P205 - Solvents; Processing: Repackaging</v>
      </c>
      <c r="AB49" s="34" t="s">
        <v>32</v>
      </c>
      <c r="AC49" s="28" t="s">
        <v>287</v>
      </c>
      <c r="AH49" s="17" t="s">
        <v>288</v>
      </c>
      <c r="AI49" s="17" t="s">
        <v>288</v>
      </c>
      <c r="AJ49" s="17" t="s">
        <v>288</v>
      </c>
      <c r="AK49" s="17" t="s">
        <v>288</v>
      </c>
      <c r="AL49" s="17" t="s">
        <v>288</v>
      </c>
      <c r="AM49" s="17" t="s">
        <v>288</v>
      </c>
      <c r="AN49" s="17" t="s">
        <v>288</v>
      </c>
      <c r="AO49" s="17" t="s">
        <v>288</v>
      </c>
      <c r="AP49" s="17" t="s">
        <v>288</v>
      </c>
      <c r="AQ49" s="17" t="s">
        <v>288</v>
      </c>
      <c r="AR49" s="17" t="s">
        <v>288</v>
      </c>
      <c r="AS49" s="17" t="s">
        <v>288</v>
      </c>
      <c r="AT49" s="17" t="s">
        <v>289</v>
      </c>
      <c r="AU49" s="17" t="s">
        <v>288</v>
      </c>
      <c r="AV49" s="17" t="s">
        <v>288</v>
      </c>
      <c r="AW49" s="17" t="s">
        <v>288</v>
      </c>
      <c r="AX49" s="17" t="s">
        <v>288</v>
      </c>
      <c r="AY49" s="17" t="s">
        <v>289</v>
      </c>
      <c r="AZ49" s="17" t="s">
        <v>288</v>
      </c>
      <c r="BA49" s="17" t="s">
        <v>288</v>
      </c>
      <c r="BB49" s="17" t="s">
        <v>288</v>
      </c>
      <c r="BC49" s="17" t="s">
        <v>288</v>
      </c>
      <c r="BD49" s="17" t="s">
        <v>288</v>
      </c>
      <c r="BE49" s="17" t="s">
        <v>288</v>
      </c>
      <c r="BF49" s="17" t="s">
        <v>288</v>
      </c>
      <c r="BG49" s="17" t="s">
        <v>288</v>
      </c>
      <c r="BH49" s="17" t="s">
        <v>289</v>
      </c>
      <c r="BI49" s="17" t="s">
        <v>288</v>
      </c>
      <c r="BJ49" s="17" t="s">
        <v>288</v>
      </c>
      <c r="BK49" s="17" t="s">
        <v>288</v>
      </c>
      <c r="BL49" s="17" t="s">
        <v>288</v>
      </c>
      <c r="BM49" s="17" t="s">
        <v>288</v>
      </c>
      <c r="BN49" s="17" t="s">
        <v>288</v>
      </c>
      <c r="BO49" s="17" t="s">
        <v>288</v>
      </c>
      <c r="BP49" s="17" t="s">
        <v>288</v>
      </c>
      <c r="BQ49" s="17" t="s">
        <v>288</v>
      </c>
      <c r="BR49" s="17" t="s">
        <v>288</v>
      </c>
      <c r="BS49" s="17" t="s">
        <v>288</v>
      </c>
      <c r="BT49" s="17" t="s">
        <v>288</v>
      </c>
      <c r="BU49" s="17" t="s">
        <v>288</v>
      </c>
      <c r="BV49" s="17" t="s">
        <v>288</v>
      </c>
      <c r="BW49" s="17" t="s">
        <v>288</v>
      </c>
      <c r="BX49" s="17" t="s">
        <v>288</v>
      </c>
      <c r="BY49" s="17" t="s">
        <v>288</v>
      </c>
      <c r="BZ49" s="17" t="s">
        <v>288</v>
      </c>
      <c r="CA49" s="17" t="s">
        <v>288</v>
      </c>
      <c r="CB49" s="17" t="s">
        <v>288</v>
      </c>
      <c r="CC49" s="17" t="s">
        <v>288</v>
      </c>
      <c r="CD49" s="17" t="s">
        <v>288</v>
      </c>
      <c r="CE49" s="17" t="s">
        <v>288</v>
      </c>
      <c r="CF49" s="17" t="s">
        <v>288</v>
      </c>
      <c r="CG49" s="17" t="s">
        <v>288</v>
      </c>
      <c r="CH49" s="17" t="s">
        <v>288</v>
      </c>
      <c r="CI49" s="17" t="s">
        <v>288</v>
      </c>
      <c r="CJ49" s="17" t="str">
        <f t="shared" si="58"/>
        <v/>
      </c>
      <c r="CK49" s="17" t="str">
        <f t="shared" si="59"/>
        <v/>
      </c>
      <c r="CL49" s="17" t="str">
        <f t="shared" si="60"/>
        <v/>
      </c>
      <c r="CM49" s="17" t="str">
        <f t="shared" si="61"/>
        <v/>
      </c>
      <c r="CN49" s="17" t="str">
        <f t="shared" si="62"/>
        <v/>
      </c>
      <c r="CO49" s="17" t="str">
        <f t="shared" si="63"/>
        <v/>
      </c>
      <c r="CP49" s="17" t="str">
        <f t="shared" si="64"/>
        <v/>
      </c>
      <c r="CQ49" s="17" t="str">
        <f t="shared" si="65"/>
        <v/>
      </c>
      <c r="CR49" s="17" t="str">
        <f t="shared" si="66"/>
        <v/>
      </c>
      <c r="CS49" s="17" t="str">
        <f t="shared" si="67"/>
        <v/>
      </c>
      <c r="CT49" s="17" t="str">
        <f t="shared" si="68"/>
        <v/>
      </c>
      <c r="CU49" s="17" t="str">
        <f t="shared" si="69"/>
        <v/>
      </c>
      <c r="CV49" s="17" t="str">
        <f t="shared" si="70"/>
        <v>Processing: As a formulation component</v>
      </c>
      <c r="CW49" s="17" t="str">
        <f t="shared" si="71"/>
        <v/>
      </c>
      <c r="CX49" s="17" t="str">
        <f t="shared" si="72"/>
        <v/>
      </c>
      <c r="CY49" s="17" t="str">
        <f t="shared" si="73"/>
        <v/>
      </c>
      <c r="CZ49" s="17" t="str">
        <f t="shared" si="74"/>
        <v/>
      </c>
      <c r="DA49" s="17" t="str">
        <f t="shared" si="75"/>
        <v>P205 - Solvents</v>
      </c>
      <c r="DB49" s="17" t="str">
        <f t="shared" si="76"/>
        <v/>
      </c>
      <c r="DC49" s="17" t="str">
        <f t="shared" si="77"/>
        <v/>
      </c>
      <c r="DD49" s="17" t="str">
        <f t="shared" si="78"/>
        <v/>
      </c>
      <c r="DE49" s="17" t="str">
        <f t="shared" si="79"/>
        <v/>
      </c>
      <c r="DF49" s="17" t="str">
        <f t="shared" si="80"/>
        <v/>
      </c>
      <c r="DG49" s="17" t="str">
        <f t="shared" si="81"/>
        <v/>
      </c>
      <c r="DH49" s="17" t="str">
        <f t="shared" si="82"/>
        <v/>
      </c>
      <c r="DI49" s="17" t="str">
        <f t="shared" si="83"/>
        <v/>
      </c>
      <c r="DJ49" s="17" t="str">
        <f t="shared" si="84"/>
        <v>Processing: Repackaging</v>
      </c>
      <c r="DK49" s="17" t="str">
        <f t="shared" si="85"/>
        <v/>
      </c>
      <c r="DL49" s="17" t="str">
        <f t="shared" si="86"/>
        <v/>
      </c>
      <c r="DM49" s="17" t="str">
        <f t="shared" si="87"/>
        <v/>
      </c>
      <c r="DN49" s="17" t="str">
        <f t="shared" si="88"/>
        <v/>
      </c>
      <c r="DO49" s="17" t="str">
        <f t="shared" si="89"/>
        <v/>
      </c>
      <c r="DP49" s="17" t="str">
        <f t="shared" si="90"/>
        <v/>
      </c>
      <c r="DQ49" s="17" t="str">
        <f t="shared" si="91"/>
        <v/>
      </c>
      <c r="DR49" s="17" t="str">
        <f t="shared" si="92"/>
        <v/>
      </c>
      <c r="DS49" s="17" t="str">
        <f t="shared" si="93"/>
        <v/>
      </c>
      <c r="DT49" s="17" t="str">
        <f t="shared" si="94"/>
        <v/>
      </c>
      <c r="DU49" s="17" t="str">
        <f t="shared" si="95"/>
        <v/>
      </c>
      <c r="DV49" s="17" t="str">
        <f t="shared" si="96"/>
        <v/>
      </c>
      <c r="DW49" s="17" t="str">
        <f t="shared" si="97"/>
        <v/>
      </c>
      <c r="DX49" s="17" t="str">
        <f t="shared" si="98"/>
        <v/>
      </c>
      <c r="DY49" s="17" t="str">
        <f t="shared" si="99"/>
        <v/>
      </c>
      <c r="DZ49" s="17" t="str">
        <f t="shared" si="100"/>
        <v/>
      </c>
      <c r="EA49" s="17" t="str">
        <f t="shared" si="101"/>
        <v/>
      </c>
      <c r="EB49" s="17" t="str">
        <f t="shared" si="102"/>
        <v/>
      </c>
      <c r="EC49" s="17" t="str">
        <f t="shared" si="103"/>
        <v/>
      </c>
      <c r="ED49" s="17" t="str">
        <f t="shared" si="104"/>
        <v/>
      </c>
      <c r="EE49" s="17" t="str">
        <f t="shared" si="105"/>
        <v/>
      </c>
      <c r="EF49" s="17" t="str">
        <f t="shared" si="106"/>
        <v/>
      </c>
      <c r="EG49" s="17" t="str">
        <f t="shared" si="107"/>
        <v/>
      </c>
      <c r="EH49" s="17" t="str">
        <f t="shared" si="108"/>
        <v/>
      </c>
      <c r="EI49" s="17" t="str">
        <f t="shared" si="109"/>
        <v/>
      </c>
      <c r="EJ49" s="17" t="str">
        <f t="shared" si="110"/>
        <v/>
      </c>
      <c r="EK49" s="17" t="str">
        <f t="shared" si="111"/>
        <v/>
      </c>
    </row>
    <row r="50" spans="1:141" ht="29" x14ac:dyDescent="0.35">
      <c r="A50" s="17" t="s">
        <v>280</v>
      </c>
      <c r="B50" s="17">
        <v>2023</v>
      </c>
      <c r="C50" s="17" t="s">
        <v>106</v>
      </c>
      <c r="D50" s="17" t="s">
        <v>331</v>
      </c>
      <c r="E50" s="17" t="s">
        <v>332</v>
      </c>
      <c r="F50" s="17" t="s">
        <v>333</v>
      </c>
      <c r="G50" s="17">
        <v>424690</v>
      </c>
      <c r="H50" s="106" t="str">
        <f>VLOOKUP(G50, '2017-2022 NAICS'!C:D, 2, FALSE)</f>
        <v>Other Chemical and Allied Products Merchant Wholesalers</v>
      </c>
      <c r="I50" s="106" t="str">
        <f>IF(COUNTIF('Processed TRI Data'!A:A, G50) &gt;0, "Yes", "No")</f>
        <v>No</v>
      </c>
      <c r="J50" s="17">
        <v>41.670540000000003</v>
      </c>
      <c r="K50" s="17">
        <v>-72.755600000000001</v>
      </c>
      <c r="L50" s="68">
        <v>110033160022</v>
      </c>
      <c r="M50" s="68">
        <v>1323222367601</v>
      </c>
      <c r="N50" s="17" t="s">
        <v>284</v>
      </c>
      <c r="O50" s="17" t="s">
        <v>285</v>
      </c>
      <c r="P50" s="107">
        <v>4</v>
      </c>
      <c r="Q50" s="105" t="str">
        <f>VLOOKUP(P50, 'TRI Crosswalk codes'!A:B, 2, FALSE)</f>
        <v>10,000 to 99,999</v>
      </c>
      <c r="R50" s="17">
        <v>1029</v>
      </c>
      <c r="S50" s="17">
        <v>1029</v>
      </c>
      <c r="T50" s="17" t="str">
        <f t="shared" si="55"/>
        <v>nonzero</v>
      </c>
      <c r="V50" s="17">
        <v>609</v>
      </c>
      <c r="W50" s="17" t="str">
        <f t="shared" si="56"/>
        <v>nonzero</v>
      </c>
      <c r="X50" s="17">
        <v>1638</v>
      </c>
      <c r="Y50" s="17" t="s">
        <v>286</v>
      </c>
      <c r="Z50" s="106" t="str">
        <f t="shared" si="57"/>
        <v>Processing: As a formulation component; P205 - Solvents; Processing: Repackaging</v>
      </c>
      <c r="AB50" s="34" t="s">
        <v>32</v>
      </c>
      <c r="AC50" s="28" t="s">
        <v>287</v>
      </c>
      <c r="AH50" s="17" t="s">
        <v>288</v>
      </c>
      <c r="AI50" s="17" t="s">
        <v>288</v>
      </c>
      <c r="AJ50" s="17" t="s">
        <v>288</v>
      </c>
      <c r="AK50" s="17" t="s">
        <v>288</v>
      </c>
      <c r="AL50" s="17" t="s">
        <v>288</v>
      </c>
      <c r="AM50" s="17" t="s">
        <v>288</v>
      </c>
      <c r="AN50" s="17" t="s">
        <v>288</v>
      </c>
      <c r="AO50" s="17" t="s">
        <v>288</v>
      </c>
      <c r="AP50" s="17" t="s">
        <v>288</v>
      </c>
      <c r="AQ50" s="17" t="s">
        <v>288</v>
      </c>
      <c r="AR50" s="17" t="s">
        <v>288</v>
      </c>
      <c r="AS50" s="17" t="s">
        <v>288</v>
      </c>
      <c r="AT50" s="17" t="s">
        <v>289</v>
      </c>
      <c r="AU50" s="17" t="s">
        <v>288</v>
      </c>
      <c r="AV50" s="17" t="s">
        <v>288</v>
      </c>
      <c r="AW50" s="17" t="s">
        <v>288</v>
      </c>
      <c r="AX50" s="17" t="s">
        <v>288</v>
      </c>
      <c r="AY50" s="17" t="s">
        <v>289</v>
      </c>
      <c r="AZ50" s="17" t="s">
        <v>288</v>
      </c>
      <c r="BA50" s="17" t="s">
        <v>288</v>
      </c>
      <c r="BB50" s="17" t="s">
        <v>288</v>
      </c>
      <c r="BC50" s="17" t="s">
        <v>288</v>
      </c>
      <c r="BD50" s="17" t="s">
        <v>288</v>
      </c>
      <c r="BE50" s="17" t="s">
        <v>288</v>
      </c>
      <c r="BF50" s="17" t="s">
        <v>288</v>
      </c>
      <c r="BG50" s="17" t="s">
        <v>288</v>
      </c>
      <c r="BH50" s="17" t="s">
        <v>289</v>
      </c>
      <c r="BI50" s="17" t="s">
        <v>288</v>
      </c>
      <c r="BJ50" s="17" t="s">
        <v>288</v>
      </c>
      <c r="BK50" s="17" t="s">
        <v>288</v>
      </c>
      <c r="BL50" s="17" t="s">
        <v>288</v>
      </c>
      <c r="BM50" s="17" t="s">
        <v>288</v>
      </c>
      <c r="BN50" s="17" t="s">
        <v>288</v>
      </c>
      <c r="BO50" s="17" t="s">
        <v>288</v>
      </c>
      <c r="BP50" s="17" t="s">
        <v>288</v>
      </c>
      <c r="BQ50" s="17" t="s">
        <v>288</v>
      </c>
      <c r="BR50" s="17" t="s">
        <v>288</v>
      </c>
      <c r="BS50" s="17" t="s">
        <v>288</v>
      </c>
      <c r="BT50" s="17" t="s">
        <v>288</v>
      </c>
      <c r="BU50" s="17" t="s">
        <v>288</v>
      </c>
      <c r="BV50" s="17" t="s">
        <v>288</v>
      </c>
      <c r="BW50" s="17" t="s">
        <v>288</v>
      </c>
      <c r="BX50" s="17" t="s">
        <v>288</v>
      </c>
      <c r="BY50" s="17" t="s">
        <v>288</v>
      </c>
      <c r="BZ50" s="17" t="s">
        <v>288</v>
      </c>
      <c r="CA50" s="17" t="s">
        <v>288</v>
      </c>
      <c r="CB50" s="17" t="s">
        <v>288</v>
      </c>
      <c r="CC50" s="17" t="s">
        <v>288</v>
      </c>
      <c r="CD50" s="17" t="s">
        <v>288</v>
      </c>
      <c r="CE50" s="17" t="s">
        <v>288</v>
      </c>
      <c r="CF50" s="17" t="s">
        <v>288</v>
      </c>
      <c r="CG50" s="17" t="s">
        <v>288</v>
      </c>
      <c r="CH50" s="17" t="s">
        <v>288</v>
      </c>
      <c r="CI50" s="17" t="s">
        <v>288</v>
      </c>
      <c r="CJ50" s="17" t="str">
        <f t="shared" si="58"/>
        <v/>
      </c>
      <c r="CK50" s="17" t="str">
        <f t="shared" si="59"/>
        <v/>
      </c>
      <c r="CL50" s="17" t="str">
        <f t="shared" si="60"/>
        <v/>
      </c>
      <c r="CM50" s="17" t="str">
        <f t="shared" si="61"/>
        <v/>
      </c>
      <c r="CN50" s="17" t="str">
        <f t="shared" si="62"/>
        <v/>
      </c>
      <c r="CO50" s="17" t="str">
        <f t="shared" si="63"/>
        <v/>
      </c>
      <c r="CP50" s="17" t="str">
        <f t="shared" si="64"/>
        <v/>
      </c>
      <c r="CQ50" s="17" t="str">
        <f t="shared" si="65"/>
        <v/>
      </c>
      <c r="CR50" s="17" t="str">
        <f t="shared" si="66"/>
        <v/>
      </c>
      <c r="CS50" s="17" t="str">
        <f t="shared" si="67"/>
        <v/>
      </c>
      <c r="CT50" s="17" t="str">
        <f t="shared" si="68"/>
        <v/>
      </c>
      <c r="CU50" s="17" t="str">
        <f t="shared" si="69"/>
        <v/>
      </c>
      <c r="CV50" s="17" t="str">
        <f t="shared" si="70"/>
        <v>Processing: As a formulation component</v>
      </c>
      <c r="CW50" s="17" t="str">
        <f t="shared" si="71"/>
        <v/>
      </c>
      <c r="CX50" s="17" t="str">
        <f t="shared" si="72"/>
        <v/>
      </c>
      <c r="CY50" s="17" t="str">
        <f t="shared" si="73"/>
        <v/>
      </c>
      <c r="CZ50" s="17" t="str">
        <f t="shared" si="74"/>
        <v/>
      </c>
      <c r="DA50" s="17" t="str">
        <f t="shared" si="75"/>
        <v>P205 - Solvents</v>
      </c>
      <c r="DB50" s="17" t="str">
        <f t="shared" si="76"/>
        <v/>
      </c>
      <c r="DC50" s="17" t="str">
        <f t="shared" si="77"/>
        <v/>
      </c>
      <c r="DD50" s="17" t="str">
        <f t="shared" si="78"/>
        <v/>
      </c>
      <c r="DE50" s="17" t="str">
        <f t="shared" si="79"/>
        <v/>
      </c>
      <c r="DF50" s="17" t="str">
        <f t="shared" si="80"/>
        <v/>
      </c>
      <c r="DG50" s="17" t="str">
        <f t="shared" si="81"/>
        <v/>
      </c>
      <c r="DH50" s="17" t="str">
        <f t="shared" si="82"/>
        <v/>
      </c>
      <c r="DI50" s="17" t="str">
        <f t="shared" si="83"/>
        <v/>
      </c>
      <c r="DJ50" s="17" t="str">
        <f t="shared" si="84"/>
        <v>Processing: Repackaging</v>
      </c>
      <c r="DK50" s="17" t="str">
        <f t="shared" si="85"/>
        <v/>
      </c>
      <c r="DL50" s="17" t="str">
        <f t="shared" si="86"/>
        <v/>
      </c>
      <c r="DM50" s="17" t="str">
        <f t="shared" si="87"/>
        <v/>
      </c>
      <c r="DN50" s="17" t="str">
        <f t="shared" si="88"/>
        <v/>
      </c>
      <c r="DO50" s="17" t="str">
        <f t="shared" si="89"/>
        <v/>
      </c>
      <c r="DP50" s="17" t="str">
        <f t="shared" si="90"/>
        <v/>
      </c>
      <c r="DQ50" s="17" t="str">
        <f t="shared" si="91"/>
        <v/>
      </c>
      <c r="DR50" s="17" t="str">
        <f t="shared" si="92"/>
        <v/>
      </c>
      <c r="DS50" s="17" t="str">
        <f t="shared" si="93"/>
        <v/>
      </c>
      <c r="DT50" s="17" t="str">
        <f t="shared" si="94"/>
        <v/>
      </c>
      <c r="DU50" s="17" t="str">
        <f t="shared" si="95"/>
        <v/>
      </c>
      <c r="DV50" s="17" t="str">
        <f t="shared" si="96"/>
        <v/>
      </c>
      <c r="DW50" s="17" t="str">
        <f t="shared" si="97"/>
        <v/>
      </c>
      <c r="DX50" s="17" t="str">
        <f t="shared" si="98"/>
        <v/>
      </c>
      <c r="DY50" s="17" t="str">
        <f t="shared" si="99"/>
        <v/>
      </c>
      <c r="DZ50" s="17" t="str">
        <f t="shared" si="100"/>
        <v/>
      </c>
      <c r="EA50" s="17" t="str">
        <f t="shared" si="101"/>
        <v/>
      </c>
      <c r="EB50" s="17" t="str">
        <f t="shared" si="102"/>
        <v/>
      </c>
      <c r="EC50" s="17" t="str">
        <f t="shared" si="103"/>
        <v/>
      </c>
      <c r="ED50" s="17" t="str">
        <f t="shared" si="104"/>
        <v/>
      </c>
      <c r="EE50" s="17" t="str">
        <f t="shared" si="105"/>
        <v/>
      </c>
      <c r="EF50" s="17" t="str">
        <f t="shared" si="106"/>
        <v/>
      </c>
      <c r="EG50" s="17" t="str">
        <f t="shared" si="107"/>
        <v/>
      </c>
      <c r="EH50" s="17" t="str">
        <f t="shared" si="108"/>
        <v/>
      </c>
      <c r="EI50" s="17" t="str">
        <f t="shared" si="109"/>
        <v/>
      </c>
      <c r="EJ50" s="17" t="str">
        <f t="shared" si="110"/>
        <v/>
      </c>
      <c r="EK50" s="17" t="str">
        <f t="shared" si="111"/>
        <v/>
      </c>
    </row>
    <row r="51" spans="1:141" ht="29" x14ac:dyDescent="0.35">
      <c r="A51" s="17" t="s">
        <v>280</v>
      </c>
      <c r="B51" s="17">
        <v>2021</v>
      </c>
      <c r="C51" s="17" t="s">
        <v>108</v>
      </c>
      <c r="D51" s="17" t="s">
        <v>334</v>
      </c>
      <c r="E51" s="17" t="s">
        <v>335</v>
      </c>
      <c r="F51" s="17" t="s">
        <v>298</v>
      </c>
      <c r="G51" s="17">
        <v>326150</v>
      </c>
      <c r="H51" s="106" t="str">
        <f>VLOOKUP(G51, '2017-2022 NAICS'!C:D, 2, FALSE)</f>
        <v>Urethane and Other Foam Product (except Polystyrene) Manufacturing</v>
      </c>
      <c r="I51" s="106" t="str">
        <f>IF(COUNTIF('Processed TRI Data'!A:A, G51) &gt;0, "Yes", "No")</f>
        <v>No</v>
      </c>
      <c r="J51" s="17">
        <v>29.612449999999999</v>
      </c>
      <c r="K51" s="17">
        <v>-95.516098999999997</v>
      </c>
      <c r="L51" s="68">
        <v>110070942904</v>
      </c>
      <c r="M51" s="68">
        <v>1321222389393</v>
      </c>
      <c r="N51" s="17" t="s">
        <v>284</v>
      </c>
      <c r="O51" s="17" t="s">
        <v>285</v>
      </c>
      <c r="P51" s="107">
        <v>4</v>
      </c>
      <c r="Q51" s="105" t="str">
        <f>VLOOKUP(P51, 'TRI Crosswalk codes'!A:B, 2, FALSE)</f>
        <v>10,000 to 99,999</v>
      </c>
      <c r="R51" s="17">
        <v>563</v>
      </c>
      <c r="S51" s="17">
        <v>563</v>
      </c>
      <c r="T51" s="17" t="str">
        <f t="shared" si="55"/>
        <v>nonzero</v>
      </c>
      <c r="V51" s="17">
        <v>5</v>
      </c>
      <c r="W51" s="17" t="str">
        <f t="shared" si="56"/>
        <v>nonzero</v>
      </c>
      <c r="X51" s="17">
        <v>568</v>
      </c>
      <c r="Y51" s="17" t="s">
        <v>286</v>
      </c>
      <c r="Z51" s="106" t="str">
        <f t="shared" si="57"/>
        <v>Processing: As a formulation component; P201 - Additives</v>
      </c>
      <c r="AB51" s="34" t="s">
        <v>32</v>
      </c>
      <c r="AC51" s="108" t="s">
        <v>294</v>
      </c>
      <c r="AH51" s="17" t="s">
        <v>288</v>
      </c>
      <c r="AI51" s="17" t="s">
        <v>288</v>
      </c>
      <c r="AJ51" s="17" t="s">
        <v>288</v>
      </c>
      <c r="AK51" s="17" t="s">
        <v>288</v>
      </c>
      <c r="AL51" s="17" t="s">
        <v>288</v>
      </c>
      <c r="AM51" s="17" t="s">
        <v>288</v>
      </c>
      <c r="AN51" s="17" t="s">
        <v>288</v>
      </c>
      <c r="AO51" s="17" t="s">
        <v>288</v>
      </c>
      <c r="AP51" s="17" t="s">
        <v>288</v>
      </c>
      <c r="AQ51" s="17" t="s">
        <v>288</v>
      </c>
      <c r="AR51" s="17" t="s">
        <v>288</v>
      </c>
      <c r="AS51" s="17" t="s">
        <v>288</v>
      </c>
      <c r="AT51" s="17" t="s">
        <v>289</v>
      </c>
      <c r="AU51" s="17" t="s">
        <v>289</v>
      </c>
      <c r="AV51" s="17" t="s">
        <v>288</v>
      </c>
      <c r="AW51" s="17" t="s">
        <v>288</v>
      </c>
      <c r="AX51" s="17" t="s">
        <v>288</v>
      </c>
      <c r="AY51" s="17" t="s">
        <v>288</v>
      </c>
      <c r="AZ51" s="17" t="s">
        <v>288</v>
      </c>
      <c r="BA51" s="17" t="s">
        <v>288</v>
      </c>
      <c r="BB51" s="17" t="s">
        <v>288</v>
      </c>
      <c r="BC51" s="17" t="s">
        <v>288</v>
      </c>
      <c r="BD51" s="17" t="s">
        <v>288</v>
      </c>
      <c r="BE51" s="17" t="s">
        <v>288</v>
      </c>
      <c r="BF51" s="17" t="s">
        <v>288</v>
      </c>
      <c r="BG51" s="17" t="s">
        <v>288</v>
      </c>
      <c r="BH51" s="17" t="s">
        <v>288</v>
      </c>
      <c r="BI51" s="17" t="s">
        <v>288</v>
      </c>
      <c r="BJ51" s="17" t="s">
        <v>288</v>
      </c>
      <c r="BK51" s="17" t="s">
        <v>288</v>
      </c>
      <c r="BL51" s="17" t="s">
        <v>288</v>
      </c>
      <c r="BM51" s="17" t="s">
        <v>288</v>
      </c>
      <c r="BN51" s="17" t="s">
        <v>288</v>
      </c>
      <c r="BO51" s="17" t="s">
        <v>288</v>
      </c>
      <c r="BP51" s="17" t="s">
        <v>288</v>
      </c>
      <c r="BQ51" s="17" t="s">
        <v>288</v>
      </c>
      <c r="BR51" s="17" t="s">
        <v>288</v>
      </c>
      <c r="BS51" s="17" t="s">
        <v>288</v>
      </c>
      <c r="BT51" s="17" t="s">
        <v>288</v>
      </c>
      <c r="BU51" s="17" t="s">
        <v>288</v>
      </c>
      <c r="BV51" s="17" t="s">
        <v>288</v>
      </c>
      <c r="BW51" s="17" t="s">
        <v>288</v>
      </c>
      <c r="BX51" s="17" t="s">
        <v>288</v>
      </c>
      <c r="BY51" s="17" t="s">
        <v>288</v>
      </c>
      <c r="BZ51" s="17" t="s">
        <v>288</v>
      </c>
      <c r="CA51" s="17" t="s">
        <v>288</v>
      </c>
      <c r="CB51" s="17" t="s">
        <v>288</v>
      </c>
      <c r="CC51" s="17" t="s">
        <v>288</v>
      </c>
      <c r="CD51" s="17" t="s">
        <v>288</v>
      </c>
      <c r="CE51" s="17" t="s">
        <v>288</v>
      </c>
      <c r="CF51" s="17" t="s">
        <v>288</v>
      </c>
      <c r="CG51" s="17" t="s">
        <v>288</v>
      </c>
      <c r="CH51" s="17" t="s">
        <v>288</v>
      </c>
      <c r="CI51" s="17" t="s">
        <v>288</v>
      </c>
      <c r="CJ51" s="17" t="str">
        <f t="shared" si="58"/>
        <v/>
      </c>
      <c r="CK51" s="17" t="str">
        <f t="shared" si="59"/>
        <v/>
      </c>
      <c r="CL51" s="17" t="str">
        <f t="shared" si="60"/>
        <v/>
      </c>
      <c r="CM51" s="17" t="str">
        <f t="shared" si="61"/>
        <v/>
      </c>
      <c r="CN51" s="17" t="str">
        <f t="shared" si="62"/>
        <v/>
      </c>
      <c r="CO51" s="17" t="str">
        <f t="shared" si="63"/>
        <v/>
      </c>
      <c r="CP51" s="17" t="str">
        <f t="shared" si="64"/>
        <v/>
      </c>
      <c r="CQ51" s="17" t="str">
        <f t="shared" si="65"/>
        <v/>
      </c>
      <c r="CR51" s="17" t="str">
        <f t="shared" si="66"/>
        <v/>
      </c>
      <c r="CS51" s="17" t="str">
        <f t="shared" si="67"/>
        <v/>
      </c>
      <c r="CT51" s="17" t="str">
        <f t="shared" si="68"/>
        <v/>
      </c>
      <c r="CU51" s="17" t="str">
        <f t="shared" si="69"/>
        <v/>
      </c>
      <c r="CV51" s="17" t="str">
        <f t="shared" si="70"/>
        <v>Processing: As a formulation component</v>
      </c>
      <c r="CW51" s="17" t="str">
        <f t="shared" si="71"/>
        <v>P201 - Additives</v>
      </c>
      <c r="CX51" s="17" t="str">
        <f t="shared" si="72"/>
        <v/>
      </c>
      <c r="CY51" s="17" t="str">
        <f t="shared" si="73"/>
        <v/>
      </c>
      <c r="CZ51" s="17" t="str">
        <f t="shared" si="74"/>
        <v/>
      </c>
      <c r="DA51" s="17" t="str">
        <f t="shared" si="75"/>
        <v/>
      </c>
      <c r="DB51" s="17" t="str">
        <f t="shared" si="76"/>
        <v/>
      </c>
      <c r="DC51" s="17" t="str">
        <f t="shared" si="77"/>
        <v/>
      </c>
      <c r="DD51" s="17" t="str">
        <f t="shared" si="78"/>
        <v/>
      </c>
      <c r="DE51" s="17" t="str">
        <f t="shared" si="79"/>
        <v/>
      </c>
      <c r="DF51" s="17" t="str">
        <f t="shared" si="80"/>
        <v/>
      </c>
      <c r="DG51" s="17" t="str">
        <f t="shared" si="81"/>
        <v/>
      </c>
      <c r="DH51" s="17" t="str">
        <f t="shared" si="82"/>
        <v/>
      </c>
      <c r="DI51" s="17" t="str">
        <f t="shared" si="83"/>
        <v/>
      </c>
      <c r="DJ51" s="17" t="str">
        <f t="shared" si="84"/>
        <v/>
      </c>
      <c r="DK51" s="17" t="str">
        <f t="shared" si="85"/>
        <v/>
      </c>
      <c r="DL51" s="17" t="str">
        <f t="shared" si="86"/>
        <v/>
      </c>
      <c r="DM51" s="17" t="str">
        <f t="shared" si="87"/>
        <v/>
      </c>
      <c r="DN51" s="17" t="str">
        <f t="shared" si="88"/>
        <v/>
      </c>
      <c r="DO51" s="17" t="str">
        <f t="shared" si="89"/>
        <v/>
      </c>
      <c r="DP51" s="17" t="str">
        <f t="shared" si="90"/>
        <v/>
      </c>
      <c r="DQ51" s="17" t="str">
        <f t="shared" si="91"/>
        <v/>
      </c>
      <c r="DR51" s="17" t="str">
        <f t="shared" si="92"/>
        <v/>
      </c>
      <c r="DS51" s="17" t="str">
        <f t="shared" si="93"/>
        <v/>
      </c>
      <c r="DT51" s="17" t="str">
        <f t="shared" si="94"/>
        <v/>
      </c>
      <c r="DU51" s="17" t="str">
        <f t="shared" si="95"/>
        <v/>
      </c>
      <c r="DV51" s="17" t="str">
        <f t="shared" si="96"/>
        <v/>
      </c>
      <c r="DW51" s="17" t="str">
        <f t="shared" si="97"/>
        <v/>
      </c>
      <c r="DX51" s="17" t="str">
        <f t="shared" si="98"/>
        <v/>
      </c>
      <c r="DY51" s="17" t="str">
        <f t="shared" si="99"/>
        <v/>
      </c>
      <c r="DZ51" s="17" t="str">
        <f t="shared" si="100"/>
        <v/>
      </c>
      <c r="EA51" s="17" t="str">
        <f t="shared" si="101"/>
        <v/>
      </c>
      <c r="EB51" s="17" t="str">
        <f t="shared" si="102"/>
        <v/>
      </c>
      <c r="EC51" s="17" t="str">
        <f t="shared" si="103"/>
        <v/>
      </c>
      <c r="ED51" s="17" t="str">
        <f t="shared" si="104"/>
        <v/>
      </c>
      <c r="EE51" s="17" t="str">
        <f t="shared" si="105"/>
        <v/>
      </c>
      <c r="EF51" s="17" t="str">
        <f t="shared" si="106"/>
        <v/>
      </c>
      <c r="EG51" s="17" t="str">
        <f t="shared" si="107"/>
        <v/>
      </c>
      <c r="EH51" s="17" t="str">
        <f t="shared" si="108"/>
        <v/>
      </c>
      <c r="EI51" s="17" t="str">
        <f t="shared" si="109"/>
        <v/>
      </c>
      <c r="EJ51" s="17" t="str">
        <f t="shared" si="110"/>
        <v/>
      </c>
      <c r="EK51" s="17" t="str">
        <f t="shared" si="111"/>
        <v/>
      </c>
    </row>
    <row r="52" spans="1:141" ht="29" x14ac:dyDescent="0.35">
      <c r="A52" s="17" t="s">
        <v>280</v>
      </c>
      <c r="B52" s="17">
        <v>2022</v>
      </c>
      <c r="C52" s="17" t="s">
        <v>108</v>
      </c>
      <c r="D52" s="17" t="s">
        <v>334</v>
      </c>
      <c r="E52" s="17" t="s">
        <v>335</v>
      </c>
      <c r="F52" s="17" t="s">
        <v>298</v>
      </c>
      <c r="G52" s="17">
        <v>326150</v>
      </c>
      <c r="H52" s="106" t="str">
        <f>VLOOKUP(G52, '2017-2022 NAICS'!C:D, 2, FALSE)</f>
        <v>Urethane and Other Foam Product (except Polystyrene) Manufacturing</v>
      </c>
      <c r="I52" s="106" t="str">
        <f>IF(COUNTIF('Processed TRI Data'!A:A, G52) &gt;0, "Yes", "No")</f>
        <v>No</v>
      </c>
      <c r="J52" s="17">
        <v>29.612449999999999</v>
      </c>
      <c r="K52" s="17">
        <v>-95.516098999999997</v>
      </c>
      <c r="L52" s="68">
        <v>110070942904</v>
      </c>
      <c r="M52" s="68">
        <v>1322222389443</v>
      </c>
      <c r="N52" s="17" t="s">
        <v>284</v>
      </c>
      <c r="O52" s="17" t="s">
        <v>285</v>
      </c>
      <c r="P52" s="107">
        <v>4</v>
      </c>
      <c r="Q52" s="105" t="str">
        <f>VLOOKUP(P52, 'TRI Crosswalk codes'!A:B, 2, FALSE)</f>
        <v>10,000 to 99,999</v>
      </c>
      <c r="R52" s="17">
        <v>564</v>
      </c>
      <c r="S52" s="17">
        <v>564</v>
      </c>
      <c r="T52" s="17" t="str">
        <f t="shared" si="55"/>
        <v>nonzero</v>
      </c>
      <c r="V52" s="17">
        <v>5</v>
      </c>
      <c r="W52" s="17" t="str">
        <f t="shared" si="56"/>
        <v>nonzero</v>
      </c>
      <c r="X52" s="17">
        <v>569</v>
      </c>
      <c r="Y52" s="17" t="s">
        <v>286</v>
      </c>
      <c r="Z52" s="106" t="str">
        <f t="shared" si="57"/>
        <v>Processing: As a formulation component; P201 - Additives</v>
      </c>
      <c r="AB52" s="34" t="s">
        <v>32</v>
      </c>
      <c r="AC52" s="108" t="s">
        <v>294</v>
      </c>
      <c r="AH52" s="17" t="s">
        <v>288</v>
      </c>
      <c r="AI52" s="17" t="s">
        <v>288</v>
      </c>
      <c r="AJ52" s="17" t="s">
        <v>288</v>
      </c>
      <c r="AK52" s="17" t="s">
        <v>288</v>
      </c>
      <c r="AL52" s="17" t="s">
        <v>288</v>
      </c>
      <c r="AM52" s="17" t="s">
        <v>288</v>
      </c>
      <c r="AN52" s="17" t="s">
        <v>288</v>
      </c>
      <c r="AO52" s="17" t="s">
        <v>288</v>
      </c>
      <c r="AP52" s="17" t="s">
        <v>288</v>
      </c>
      <c r="AQ52" s="17" t="s">
        <v>288</v>
      </c>
      <c r="AR52" s="17" t="s">
        <v>288</v>
      </c>
      <c r="AS52" s="17" t="s">
        <v>288</v>
      </c>
      <c r="AT52" s="17" t="s">
        <v>289</v>
      </c>
      <c r="AU52" s="17" t="s">
        <v>289</v>
      </c>
      <c r="AV52" s="17" t="s">
        <v>288</v>
      </c>
      <c r="AW52" s="17" t="s">
        <v>288</v>
      </c>
      <c r="AX52" s="17" t="s">
        <v>288</v>
      </c>
      <c r="AY52" s="17" t="s">
        <v>288</v>
      </c>
      <c r="AZ52" s="17" t="s">
        <v>288</v>
      </c>
      <c r="BA52" s="17" t="s">
        <v>288</v>
      </c>
      <c r="BB52" s="17" t="s">
        <v>288</v>
      </c>
      <c r="BC52" s="17" t="s">
        <v>288</v>
      </c>
      <c r="BD52" s="17" t="s">
        <v>288</v>
      </c>
      <c r="BE52" s="17" t="s">
        <v>288</v>
      </c>
      <c r="BF52" s="17" t="s">
        <v>288</v>
      </c>
      <c r="BG52" s="17" t="s">
        <v>288</v>
      </c>
      <c r="BH52" s="17" t="s">
        <v>288</v>
      </c>
      <c r="BI52" s="17" t="s">
        <v>288</v>
      </c>
      <c r="BJ52" s="17" t="s">
        <v>288</v>
      </c>
      <c r="BK52" s="17" t="s">
        <v>288</v>
      </c>
      <c r="BL52" s="17" t="s">
        <v>288</v>
      </c>
      <c r="BM52" s="17" t="s">
        <v>288</v>
      </c>
      <c r="BN52" s="17" t="s">
        <v>288</v>
      </c>
      <c r="BO52" s="17" t="s">
        <v>288</v>
      </c>
      <c r="BP52" s="17" t="s">
        <v>288</v>
      </c>
      <c r="BQ52" s="17" t="s">
        <v>288</v>
      </c>
      <c r="BR52" s="17" t="s">
        <v>288</v>
      </c>
      <c r="BS52" s="17" t="s">
        <v>288</v>
      </c>
      <c r="BT52" s="17" t="s">
        <v>288</v>
      </c>
      <c r="BU52" s="17" t="s">
        <v>288</v>
      </c>
      <c r="BV52" s="17" t="s">
        <v>288</v>
      </c>
      <c r="BW52" s="17" t="s">
        <v>288</v>
      </c>
      <c r="BX52" s="17" t="s">
        <v>288</v>
      </c>
      <c r="BY52" s="17" t="s">
        <v>288</v>
      </c>
      <c r="BZ52" s="17" t="s">
        <v>288</v>
      </c>
      <c r="CA52" s="17" t="s">
        <v>288</v>
      </c>
      <c r="CB52" s="17" t="s">
        <v>288</v>
      </c>
      <c r="CC52" s="17" t="s">
        <v>288</v>
      </c>
      <c r="CD52" s="17" t="s">
        <v>288</v>
      </c>
      <c r="CE52" s="17" t="s">
        <v>288</v>
      </c>
      <c r="CF52" s="17" t="s">
        <v>288</v>
      </c>
      <c r="CG52" s="17" t="s">
        <v>288</v>
      </c>
      <c r="CH52" s="17" t="s">
        <v>288</v>
      </c>
      <c r="CI52" s="17" t="s">
        <v>288</v>
      </c>
      <c r="CJ52" s="17" t="str">
        <f t="shared" si="58"/>
        <v/>
      </c>
      <c r="CK52" s="17" t="str">
        <f t="shared" si="59"/>
        <v/>
      </c>
      <c r="CL52" s="17" t="str">
        <f t="shared" si="60"/>
        <v/>
      </c>
      <c r="CM52" s="17" t="str">
        <f t="shared" si="61"/>
        <v/>
      </c>
      <c r="CN52" s="17" t="str">
        <f t="shared" si="62"/>
        <v/>
      </c>
      <c r="CO52" s="17" t="str">
        <f t="shared" si="63"/>
        <v/>
      </c>
      <c r="CP52" s="17" t="str">
        <f t="shared" si="64"/>
        <v/>
      </c>
      <c r="CQ52" s="17" t="str">
        <f t="shared" si="65"/>
        <v/>
      </c>
      <c r="CR52" s="17" t="str">
        <f t="shared" si="66"/>
        <v/>
      </c>
      <c r="CS52" s="17" t="str">
        <f t="shared" si="67"/>
        <v/>
      </c>
      <c r="CT52" s="17" t="str">
        <f t="shared" si="68"/>
        <v/>
      </c>
      <c r="CU52" s="17" t="str">
        <f t="shared" si="69"/>
        <v/>
      </c>
      <c r="CV52" s="17" t="str">
        <f t="shared" si="70"/>
        <v>Processing: As a formulation component</v>
      </c>
      <c r="CW52" s="17" t="str">
        <f t="shared" si="71"/>
        <v>P201 - Additives</v>
      </c>
      <c r="CX52" s="17" t="str">
        <f t="shared" si="72"/>
        <v/>
      </c>
      <c r="CY52" s="17" t="str">
        <f t="shared" si="73"/>
        <v/>
      </c>
      <c r="CZ52" s="17" t="str">
        <f t="shared" si="74"/>
        <v/>
      </c>
      <c r="DA52" s="17" t="str">
        <f t="shared" si="75"/>
        <v/>
      </c>
      <c r="DB52" s="17" t="str">
        <f t="shared" si="76"/>
        <v/>
      </c>
      <c r="DC52" s="17" t="str">
        <f t="shared" si="77"/>
        <v/>
      </c>
      <c r="DD52" s="17" t="str">
        <f t="shared" si="78"/>
        <v/>
      </c>
      <c r="DE52" s="17" t="str">
        <f t="shared" si="79"/>
        <v/>
      </c>
      <c r="DF52" s="17" t="str">
        <f t="shared" si="80"/>
        <v/>
      </c>
      <c r="DG52" s="17" t="str">
        <f t="shared" si="81"/>
        <v/>
      </c>
      <c r="DH52" s="17" t="str">
        <f t="shared" si="82"/>
        <v/>
      </c>
      <c r="DI52" s="17" t="str">
        <f t="shared" si="83"/>
        <v/>
      </c>
      <c r="DJ52" s="17" t="str">
        <f t="shared" si="84"/>
        <v/>
      </c>
      <c r="DK52" s="17" t="str">
        <f t="shared" si="85"/>
        <v/>
      </c>
      <c r="DL52" s="17" t="str">
        <f t="shared" si="86"/>
        <v/>
      </c>
      <c r="DM52" s="17" t="str">
        <f t="shared" si="87"/>
        <v/>
      </c>
      <c r="DN52" s="17" t="str">
        <f t="shared" si="88"/>
        <v/>
      </c>
      <c r="DO52" s="17" t="str">
        <f t="shared" si="89"/>
        <v/>
      </c>
      <c r="DP52" s="17" t="str">
        <f t="shared" si="90"/>
        <v/>
      </c>
      <c r="DQ52" s="17" t="str">
        <f t="shared" si="91"/>
        <v/>
      </c>
      <c r="DR52" s="17" t="str">
        <f t="shared" si="92"/>
        <v/>
      </c>
      <c r="DS52" s="17" t="str">
        <f t="shared" si="93"/>
        <v/>
      </c>
      <c r="DT52" s="17" t="str">
        <f t="shared" si="94"/>
        <v/>
      </c>
      <c r="DU52" s="17" t="str">
        <f t="shared" si="95"/>
        <v/>
      </c>
      <c r="DV52" s="17" t="str">
        <f t="shared" si="96"/>
        <v/>
      </c>
      <c r="DW52" s="17" t="str">
        <f t="shared" si="97"/>
        <v/>
      </c>
      <c r="DX52" s="17" t="str">
        <f t="shared" si="98"/>
        <v/>
      </c>
      <c r="DY52" s="17" t="str">
        <f t="shared" si="99"/>
        <v/>
      </c>
      <c r="DZ52" s="17" t="str">
        <f t="shared" si="100"/>
        <v/>
      </c>
      <c r="EA52" s="17" t="str">
        <f t="shared" si="101"/>
        <v/>
      </c>
      <c r="EB52" s="17" t="str">
        <f t="shared" si="102"/>
        <v/>
      </c>
      <c r="EC52" s="17" t="str">
        <f t="shared" si="103"/>
        <v/>
      </c>
      <c r="ED52" s="17" t="str">
        <f t="shared" si="104"/>
        <v/>
      </c>
      <c r="EE52" s="17" t="str">
        <f t="shared" si="105"/>
        <v/>
      </c>
      <c r="EF52" s="17" t="str">
        <f t="shared" si="106"/>
        <v/>
      </c>
      <c r="EG52" s="17" t="str">
        <f t="shared" si="107"/>
        <v/>
      </c>
      <c r="EH52" s="17" t="str">
        <f t="shared" si="108"/>
        <v/>
      </c>
      <c r="EI52" s="17" t="str">
        <f t="shared" si="109"/>
        <v/>
      </c>
      <c r="EJ52" s="17" t="str">
        <f t="shared" si="110"/>
        <v/>
      </c>
      <c r="EK52" s="17" t="str">
        <f t="shared" si="111"/>
        <v/>
      </c>
    </row>
    <row r="53" spans="1:141" ht="29" x14ac:dyDescent="0.35">
      <c r="A53" s="17" t="s">
        <v>280</v>
      </c>
      <c r="B53" s="17">
        <v>2023</v>
      </c>
      <c r="C53" s="17" t="s">
        <v>108</v>
      </c>
      <c r="D53" s="17" t="s">
        <v>334</v>
      </c>
      <c r="E53" s="17" t="s">
        <v>335</v>
      </c>
      <c r="F53" s="17" t="s">
        <v>298</v>
      </c>
      <c r="G53" s="17">
        <v>326150</v>
      </c>
      <c r="H53" s="106" t="str">
        <f>VLOOKUP(G53, '2017-2022 NAICS'!C:D, 2, FALSE)</f>
        <v>Urethane and Other Foam Product (except Polystyrene) Manufacturing</v>
      </c>
      <c r="I53" s="106" t="str">
        <f>IF(COUNTIF('Processed TRI Data'!A:A, G53) &gt;0, "Yes", "No")</f>
        <v>No</v>
      </c>
      <c r="J53" s="17">
        <v>29.612449999999999</v>
      </c>
      <c r="K53" s="17">
        <v>-95.516098999999997</v>
      </c>
      <c r="L53" s="68">
        <v>110070942904</v>
      </c>
      <c r="M53" s="68">
        <v>1323222389482</v>
      </c>
      <c r="N53" s="17" t="s">
        <v>284</v>
      </c>
      <c r="O53" s="17" t="s">
        <v>285</v>
      </c>
      <c r="P53" s="107">
        <v>4</v>
      </c>
      <c r="Q53" s="105" t="str">
        <f>VLOOKUP(P53, 'TRI Crosswalk codes'!A:B, 2, FALSE)</f>
        <v>10,000 to 99,999</v>
      </c>
      <c r="R53" s="17">
        <v>562</v>
      </c>
      <c r="S53" s="17">
        <v>562</v>
      </c>
      <c r="T53" s="17" t="str">
        <f t="shared" si="55"/>
        <v>nonzero</v>
      </c>
      <c r="V53" s="17">
        <v>5</v>
      </c>
      <c r="W53" s="17" t="str">
        <f t="shared" si="56"/>
        <v>nonzero</v>
      </c>
      <c r="X53" s="17">
        <v>567</v>
      </c>
      <c r="Y53" s="17" t="s">
        <v>286</v>
      </c>
      <c r="Z53" s="106" t="str">
        <f t="shared" si="57"/>
        <v>Processing: As a formulation component; P201 - Additives</v>
      </c>
      <c r="AB53" s="34" t="s">
        <v>32</v>
      </c>
      <c r="AC53" s="108" t="s">
        <v>294</v>
      </c>
      <c r="AH53" s="17" t="s">
        <v>288</v>
      </c>
      <c r="AI53" s="17" t="s">
        <v>288</v>
      </c>
      <c r="AJ53" s="17" t="s">
        <v>288</v>
      </c>
      <c r="AK53" s="17" t="s">
        <v>288</v>
      </c>
      <c r="AL53" s="17" t="s">
        <v>288</v>
      </c>
      <c r="AM53" s="17" t="s">
        <v>288</v>
      </c>
      <c r="AN53" s="17" t="s">
        <v>288</v>
      </c>
      <c r="AO53" s="17" t="s">
        <v>288</v>
      </c>
      <c r="AP53" s="17" t="s">
        <v>288</v>
      </c>
      <c r="AQ53" s="17" t="s">
        <v>288</v>
      </c>
      <c r="AR53" s="17" t="s">
        <v>288</v>
      </c>
      <c r="AS53" s="17" t="s">
        <v>288</v>
      </c>
      <c r="AT53" s="17" t="s">
        <v>289</v>
      </c>
      <c r="AU53" s="17" t="s">
        <v>289</v>
      </c>
      <c r="AV53" s="17" t="s">
        <v>288</v>
      </c>
      <c r="AW53" s="17" t="s">
        <v>288</v>
      </c>
      <c r="AX53" s="17" t="s">
        <v>288</v>
      </c>
      <c r="AY53" s="17" t="s">
        <v>288</v>
      </c>
      <c r="AZ53" s="17" t="s">
        <v>288</v>
      </c>
      <c r="BA53" s="17" t="s">
        <v>288</v>
      </c>
      <c r="BB53" s="17" t="s">
        <v>288</v>
      </c>
      <c r="BC53" s="17" t="s">
        <v>288</v>
      </c>
      <c r="BD53" s="17" t="s">
        <v>288</v>
      </c>
      <c r="BE53" s="17" t="s">
        <v>288</v>
      </c>
      <c r="BF53" s="17" t="s">
        <v>288</v>
      </c>
      <c r="BG53" s="17" t="s">
        <v>288</v>
      </c>
      <c r="BH53" s="17" t="s">
        <v>288</v>
      </c>
      <c r="BI53" s="17" t="s">
        <v>288</v>
      </c>
      <c r="BJ53" s="17" t="s">
        <v>288</v>
      </c>
      <c r="BK53" s="17" t="s">
        <v>288</v>
      </c>
      <c r="BL53" s="17" t="s">
        <v>288</v>
      </c>
      <c r="BM53" s="17" t="s">
        <v>288</v>
      </c>
      <c r="BN53" s="17" t="s">
        <v>288</v>
      </c>
      <c r="BO53" s="17" t="s">
        <v>288</v>
      </c>
      <c r="BP53" s="17" t="s">
        <v>288</v>
      </c>
      <c r="BQ53" s="17" t="s">
        <v>288</v>
      </c>
      <c r="BR53" s="17" t="s">
        <v>288</v>
      </c>
      <c r="BS53" s="17" t="s">
        <v>288</v>
      </c>
      <c r="BT53" s="17" t="s">
        <v>288</v>
      </c>
      <c r="BU53" s="17" t="s">
        <v>288</v>
      </c>
      <c r="BV53" s="17" t="s">
        <v>288</v>
      </c>
      <c r="BW53" s="17" t="s">
        <v>288</v>
      </c>
      <c r="BX53" s="17" t="s">
        <v>288</v>
      </c>
      <c r="BY53" s="17" t="s">
        <v>288</v>
      </c>
      <c r="BZ53" s="17" t="s">
        <v>288</v>
      </c>
      <c r="CA53" s="17" t="s">
        <v>288</v>
      </c>
      <c r="CB53" s="17" t="s">
        <v>288</v>
      </c>
      <c r="CC53" s="17" t="s">
        <v>288</v>
      </c>
      <c r="CD53" s="17" t="s">
        <v>288</v>
      </c>
      <c r="CE53" s="17" t="s">
        <v>288</v>
      </c>
      <c r="CF53" s="17" t="s">
        <v>288</v>
      </c>
      <c r="CG53" s="17" t="s">
        <v>288</v>
      </c>
      <c r="CH53" s="17" t="s">
        <v>288</v>
      </c>
      <c r="CI53" s="17" t="s">
        <v>288</v>
      </c>
      <c r="CJ53" s="17" t="str">
        <f t="shared" si="58"/>
        <v/>
      </c>
      <c r="CK53" s="17" t="str">
        <f t="shared" si="59"/>
        <v/>
      </c>
      <c r="CL53" s="17" t="str">
        <f t="shared" si="60"/>
        <v/>
      </c>
      <c r="CM53" s="17" t="str">
        <f t="shared" si="61"/>
        <v/>
      </c>
      <c r="CN53" s="17" t="str">
        <f t="shared" si="62"/>
        <v/>
      </c>
      <c r="CO53" s="17" t="str">
        <f t="shared" si="63"/>
        <v/>
      </c>
      <c r="CP53" s="17" t="str">
        <f t="shared" si="64"/>
        <v/>
      </c>
      <c r="CQ53" s="17" t="str">
        <f t="shared" si="65"/>
        <v/>
      </c>
      <c r="CR53" s="17" t="str">
        <f t="shared" si="66"/>
        <v/>
      </c>
      <c r="CS53" s="17" t="str">
        <f t="shared" si="67"/>
        <v/>
      </c>
      <c r="CT53" s="17" t="str">
        <f t="shared" si="68"/>
        <v/>
      </c>
      <c r="CU53" s="17" t="str">
        <f t="shared" si="69"/>
        <v/>
      </c>
      <c r="CV53" s="17" t="str">
        <f t="shared" si="70"/>
        <v>Processing: As a formulation component</v>
      </c>
      <c r="CW53" s="17" t="str">
        <f t="shared" si="71"/>
        <v>P201 - Additives</v>
      </c>
      <c r="CX53" s="17" t="str">
        <f t="shared" si="72"/>
        <v/>
      </c>
      <c r="CY53" s="17" t="str">
        <f t="shared" si="73"/>
        <v/>
      </c>
      <c r="CZ53" s="17" t="str">
        <f t="shared" si="74"/>
        <v/>
      </c>
      <c r="DA53" s="17" t="str">
        <f t="shared" si="75"/>
        <v/>
      </c>
      <c r="DB53" s="17" t="str">
        <f t="shared" si="76"/>
        <v/>
      </c>
      <c r="DC53" s="17" t="str">
        <f t="shared" si="77"/>
        <v/>
      </c>
      <c r="DD53" s="17" t="str">
        <f t="shared" si="78"/>
        <v/>
      </c>
      <c r="DE53" s="17" t="str">
        <f t="shared" si="79"/>
        <v/>
      </c>
      <c r="DF53" s="17" t="str">
        <f t="shared" si="80"/>
        <v/>
      </c>
      <c r="DG53" s="17" t="str">
        <f t="shared" si="81"/>
        <v/>
      </c>
      <c r="DH53" s="17" t="str">
        <f t="shared" si="82"/>
        <v/>
      </c>
      <c r="DI53" s="17" t="str">
        <f t="shared" si="83"/>
        <v/>
      </c>
      <c r="DJ53" s="17" t="str">
        <f t="shared" si="84"/>
        <v/>
      </c>
      <c r="DK53" s="17" t="str">
        <f t="shared" si="85"/>
        <v/>
      </c>
      <c r="DL53" s="17" t="str">
        <f t="shared" si="86"/>
        <v/>
      </c>
      <c r="DM53" s="17" t="str">
        <f t="shared" si="87"/>
        <v/>
      </c>
      <c r="DN53" s="17" t="str">
        <f t="shared" si="88"/>
        <v/>
      </c>
      <c r="DO53" s="17" t="str">
        <f t="shared" si="89"/>
        <v/>
      </c>
      <c r="DP53" s="17" t="str">
        <f t="shared" si="90"/>
        <v/>
      </c>
      <c r="DQ53" s="17" t="str">
        <f t="shared" si="91"/>
        <v/>
      </c>
      <c r="DR53" s="17" t="str">
        <f t="shared" si="92"/>
        <v/>
      </c>
      <c r="DS53" s="17" t="str">
        <f t="shared" si="93"/>
        <v/>
      </c>
      <c r="DT53" s="17" t="str">
        <f t="shared" si="94"/>
        <v/>
      </c>
      <c r="DU53" s="17" t="str">
        <f t="shared" si="95"/>
        <v/>
      </c>
      <c r="DV53" s="17" t="str">
        <f t="shared" si="96"/>
        <v/>
      </c>
      <c r="DW53" s="17" t="str">
        <f t="shared" si="97"/>
        <v/>
      </c>
      <c r="DX53" s="17" t="str">
        <f t="shared" si="98"/>
        <v/>
      </c>
      <c r="DY53" s="17" t="str">
        <f t="shared" si="99"/>
        <v/>
      </c>
      <c r="DZ53" s="17" t="str">
        <f t="shared" si="100"/>
        <v/>
      </c>
      <c r="EA53" s="17" t="str">
        <f t="shared" si="101"/>
        <v/>
      </c>
      <c r="EB53" s="17" t="str">
        <f t="shared" si="102"/>
        <v/>
      </c>
      <c r="EC53" s="17" t="str">
        <f t="shared" si="103"/>
        <v/>
      </c>
      <c r="ED53" s="17" t="str">
        <f t="shared" si="104"/>
        <v/>
      </c>
      <c r="EE53" s="17" t="str">
        <f t="shared" si="105"/>
        <v/>
      </c>
      <c r="EF53" s="17" t="str">
        <f t="shared" si="106"/>
        <v/>
      </c>
      <c r="EG53" s="17" t="str">
        <f t="shared" si="107"/>
        <v/>
      </c>
      <c r="EH53" s="17" t="str">
        <f t="shared" si="108"/>
        <v/>
      </c>
      <c r="EI53" s="17" t="str">
        <f t="shared" si="109"/>
        <v/>
      </c>
      <c r="EJ53" s="17" t="str">
        <f t="shared" si="110"/>
        <v/>
      </c>
      <c r="EK53" s="17" t="str">
        <f t="shared" si="111"/>
        <v/>
      </c>
    </row>
    <row r="54" spans="1:141" ht="43.5" x14ac:dyDescent="0.35">
      <c r="A54" s="17" t="s">
        <v>280</v>
      </c>
      <c r="B54" s="17">
        <v>2019</v>
      </c>
      <c r="C54" s="17" t="s">
        <v>102</v>
      </c>
      <c r="D54" s="17" t="s">
        <v>336</v>
      </c>
      <c r="E54" s="17" t="s">
        <v>337</v>
      </c>
      <c r="F54" s="17" t="s">
        <v>298</v>
      </c>
      <c r="G54" s="17">
        <v>325199</v>
      </c>
      <c r="H54" s="106" t="str">
        <f>VLOOKUP(G54, '2017-2022 NAICS'!C:D, 2, FALSE)</f>
        <v>All Other Basic Organic Chemical Manufacturing</v>
      </c>
      <c r="I54" s="106" t="str">
        <f>IF(COUNTIF('Processed TRI Data'!A:A, G54) &gt;0, "Yes", "No")</f>
        <v>No</v>
      </c>
      <c r="J54" s="17">
        <v>27.883610999999998</v>
      </c>
      <c r="K54" s="17">
        <v>-97.241382999999999</v>
      </c>
      <c r="L54" s="68">
        <v>110000599807</v>
      </c>
      <c r="M54" s="68">
        <v>1319218514634</v>
      </c>
      <c r="N54" s="17" t="s">
        <v>284</v>
      </c>
      <c r="O54" s="17" t="s">
        <v>285</v>
      </c>
      <c r="P54" s="107">
        <v>4</v>
      </c>
      <c r="Q54" s="105" t="str">
        <f>VLOOKUP(P54, 'TRI Crosswalk codes'!A:B, 2, FALSE)</f>
        <v>10,000 to 99,999</v>
      </c>
      <c r="R54" s="17">
        <v>25</v>
      </c>
      <c r="S54" s="17">
        <v>25</v>
      </c>
      <c r="T54" s="17" t="str">
        <f t="shared" si="55"/>
        <v>nonzero</v>
      </c>
      <c r="V54" s="17">
        <v>37</v>
      </c>
      <c r="W54" s="17" t="str">
        <f t="shared" si="56"/>
        <v>nonzero</v>
      </c>
      <c r="X54" s="17">
        <v>62</v>
      </c>
      <c r="Y54" s="17" t="s">
        <v>286</v>
      </c>
      <c r="Z54" s="106" t="str">
        <f t="shared" si="57"/>
        <v>Manufacture: Produce; Manufacture: As a byproduct; Otherwise Use: Ancillary or Other Use; Z399 - Other</v>
      </c>
      <c r="AB54" s="34" t="s">
        <v>31</v>
      </c>
      <c r="AC54" s="34" t="s">
        <v>338</v>
      </c>
      <c r="AH54" s="17" t="s">
        <v>289</v>
      </c>
      <c r="AI54" s="17" t="s">
        <v>288</v>
      </c>
      <c r="AJ54" s="17" t="s">
        <v>288</v>
      </c>
      <c r="AK54" s="17" t="s">
        <v>288</v>
      </c>
      <c r="AL54" s="17" t="s">
        <v>289</v>
      </c>
      <c r="AM54" s="17" t="s">
        <v>288</v>
      </c>
      <c r="AN54" s="17" t="s">
        <v>288</v>
      </c>
      <c r="AO54" s="17" t="s">
        <v>288</v>
      </c>
      <c r="AP54" s="17" t="s">
        <v>288</v>
      </c>
      <c r="AQ54" s="17" t="s">
        <v>288</v>
      </c>
      <c r="AR54" s="17" t="s">
        <v>288</v>
      </c>
      <c r="AS54" s="17" t="s">
        <v>288</v>
      </c>
      <c r="AT54" s="17" t="s">
        <v>288</v>
      </c>
      <c r="AU54" s="17" t="s">
        <v>288</v>
      </c>
      <c r="AV54" s="17" t="s">
        <v>288</v>
      </c>
      <c r="AW54" s="17" t="s">
        <v>288</v>
      </c>
      <c r="AX54" s="17" t="s">
        <v>288</v>
      </c>
      <c r="AY54" s="17" t="s">
        <v>288</v>
      </c>
      <c r="AZ54" s="17" t="s">
        <v>288</v>
      </c>
      <c r="BA54" s="17" t="s">
        <v>288</v>
      </c>
      <c r="BB54" s="17" t="s">
        <v>288</v>
      </c>
      <c r="BC54" s="17" t="s">
        <v>288</v>
      </c>
      <c r="BD54" s="17" t="s">
        <v>288</v>
      </c>
      <c r="BE54" s="17" t="s">
        <v>288</v>
      </c>
      <c r="BF54" s="17" t="s">
        <v>288</v>
      </c>
      <c r="BG54" s="17" t="s">
        <v>288</v>
      </c>
      <c r="BH54" s="17" t="s">
        <v>288</v>
      </c>
      <c r="BI54" s="17" t="s">
        <v>288</v>
      </c>
      <c r="BJ54" s="17" t="s">
        <v>288</v>
      </c>
      <c r="BK54" s="17" t="s">
        <v>288</v>
      </c>
      <c r="BL54" s="17" t="s">
        <v>288</v>
      </c>
      <c r="BM54" s="17" t="s">
        <v>288</v>
      </c>
      <c r="BN54" s="17" t="s">
        <v>288</v>
      </c>
      <c r="BO54" s="17" t="s">
        <v>288</v>
      </c>
      <c r="BP54" s="17" t="s">
        <v>288</v>
      </c>
      <c r="BQ54" s="17" t="s">
        <v>288</v>
      </c>
      <c r="BR54" s="17" t="s">
        <v>288</v>
      </c>
      <c r="BS54" s="17" t="s">
        <v>288</v>
      </c>
      <c r="BT54" s="17" t="s">
        <v>288</v>
      </c>
      <c r="BU54" s="17" t="s">
        <v>288</v>
      </c>
      <c r="BV54" s="17" t="s">
        <v>288</v>
      </c>
      <c r="BW54" s="17" t="s">
        <v>288</v>
      </c>
      <c r="BX54" s="17" t="s">
        <v>288</v>
      </c>
      <c r="BY54" s="17" t="s">
        <v>288</v>
      </c>
      <c r="BZ54" s="17" t="s">
        <v>289</v>
      </c>
      <c r="CA54" s="17" t="s">
        <v>288</v>
      </c>
      <c r="CB54" s="17" t="s">
        <v>288</v>
      </c>
      <c r="CC54" s="17" t="s">
        <v>288</v>
      </c>
      <c r="CD54" s="17" t="s">
        <v>288</v>
      </c>
      <c r="CE54" s="17" t="s">
        <v>288</v>
      </c>
      <c r="CF54" s="17" t="s">
        <v>288</v>
      </c>
      <c r="CG54" s="17" t="s">
        <v>288</v>
      </c>
      <c r="CH54" s="17" t="s">
        <v>288</v>
      </c>
      <c r="CI54" s="17" t="s">
        <v>289</v>
      </c>
      <c r="CJ54" s="17" t="str">
        <f t="shared" si="58"/>
        <v>Manufacture: Produce</v>
      </c>
      <c r="CK54" s="17" t="str">
        <f t="shared" si="59"/>
        <v/>
      </c>
      <c r="CL54" s="17" t="str">
        <f t="shared" si="60"/>
        <v/>
      </c>
      <c r="CM54" s="17" t="str">
        <f t="shared" si="61"/>
        <v/>
      </c>
      <c r="CN54" s="17" t="str">
        <f t="shared" si="62"/>
        <v>Manufacture: As a byproduct</v>
      </c>
      <c r="CO54" s="17" t="str">
        <f t="shared" si="63"/>
        <v/>
      </c>
      <c r="CP54" s="17" t="str">
        <f t="shared" si="64"/>
        <v/>
      </c>
      <c r="CQ54" s="17" t="str">
        <f t="shared" si="65"/>
        <v/>
      </c>
      <c r="CR54" s="17" t="str">
        <f t="shared" si="66"/>
        <v/>
      </c>
      <c r="CS54" s="17" t="str">
        <f t="shared" si="67"/>
        <v/>
      </c>
      <c r="CT54" s="17" t="str">
        <f t="shared" si="68"/>
        <v/>
      </c>
      <c r="CU54" s="17" t="str">
        <f t="shared" si="69"/>
        <v/>
      </c>
      <c r="CV54" s="17" t="str">
        <f t="shared" si="70"/>
        <v/>
      </c>
      <c r="CW54" s="17" t="str">
        <f t="shared" si="71"/>
        <v/>
      </c>
      <c r="CX54" s="17" t="str">
        <f t="shared" si="72"/>
        <v/>
      </c>
      <c r="CY54" s="17" t="str">
        <f t="shared" si="73"/>
        <v/>
      </c>
      <c r="CZ54" s="17" t="str">
        <f t="shared" si="74"/>
        <v/>
      </c>
      <c r="DA54" s="17" t="str">
        <f t="shared" si="75"/>
        <v/>
      </c>
      <c r="DB54" s="17" t="str">
        <f t="shared" si="76"/>
        <v/>
      </c>
      <c r="DC54" s="17" t="str">
        <f t="shared" si="77"/>
        <v/>
      </c>
      <c r="DD54" s="17" t="str">
        <f t="shared" si="78"/>
        <v/>
      </c>
      <c r="DE54" s="17" t="str">
        <f t="shared" si="79"/>
        <v/>
      </c>
      <c r="DF54" s="17" t="str">
        <f t="shared" si="80"/>
        <v/>
      </c>
      <c r="DG54" s="17" t="str">
        <f t="shared" si="81"/>
        <v/>
      </c>
      <c r="DH54" s="17" t="str">
        <f t="shared" si="82"/>
        <v/>
      </c>
      <c r="DI54" s="17" t="str">
        <f t="shared" si="83"/>
        <v/>
      </c>
      <c r="DJ54" s="17" t="str">
        <f t="shared" si="84"/>
        <v/>
      </c>
      <c r="DK54" s="17" t="str">
        <f t="shared" si="85"/>
        <v/>
      </c>
      <c r="DL54" s="17" t="str">
        <f t="shared" si="86"/>
        <v/>
      </c>
      <c r="DM54" s="17" t="str">
        <f t="shared" si="87"/>
        <v/>
      </c>
      <c r="DN54" s="17" t="str">
        <f t="shared" si="88"/>
        <v/>
      </c>
      <c r="DO54" s="17" t="str">
        <f t="shared" si="89"/>
        <v/>
      </c>
      <c r="DP54" s="17" t="str">
        <f t="shared" si="90"/>
        <v/>
      </c>
      <c r="DQ54" s="17" t="str">
        <f t="shared" si="91"/>
        <v/>
      </c>
      <c r="DR54" s="17" t="str">
        <f t="shared" si="92"/>
        <v/>
      </c>
      <c r="DS54" s="17" t="str">
        <f t="shared" si="93"/>
        <v/>
      </c>
      <c r="DT54" s="17" t="str">
        <f t="shared" si="94"/>
        <v/>
      </c>
      <c r="DU54" s="17" t="str">
        <f t="shared" si="95"/>
        <v/>
      </c>
      <c r="DV54" s="17" t="str">
        <f t="shared" si="96"/>
        <v/>
      </c>
      <c r="DW54" s="17" t="str">
        <f t="shared" si="97"/>
        <v/>
      </c>
      <c r="DX54" s="17" t="str">
        <f t="shared" si="98"/>
        <v/>
      </c>
      <c r="DY54" s="17" t="str">
        <f t="shared" si="99"/>
        <v/>
      </c>
      <c r="DZ54" s="17" t="str">
        <f t="shared" si="100"/>
        <v/>
      </c>
      <c r="EA54" s="17" t="str">
        <f t="shared" si="101"/>
        <v/>
      </c>
      <c r="EB54" s="17" t="str">
        <f t="shared" si="102"/>
        <v>Otherwise Use: Ancillary or Other Use</v>
      </c>
      <c r="EC54" s="17" t="str">
        <f t="shared" si="103"/>
        <v/>
      </c>
      <c r="ED54" s="17" t="str">
        <f t="shared" si="104"/>
        <v/>
      </c>
      <c r="EE54" s="17" t="str">
        <f t="shared" si="105"/>
        <v/>
      </c>
      <c r="EF54" s="17" t="str">
        <f t="shared" si="106"/>
        <v/>
      </c>
      <c r="EG54" s="17" t="str">
        <f t="shared" si="107"/>
        <v/>
      </c>
      <c r="EH54" s="17" t="str">
        <f t="shared" si="108"/>
        <v/>
      </c>
      <c r="EI54" s="17" t="str">
        <f t="shared" si="109"/>
        <v/>
      </c>
      <c r="EJ54" s="17" t="str">
        <f t="shared" si="110"/>
        <v/>
      </c>
      <c r="EK54" s="17" t="str">
        <f t="shared" si="111"/>
        <v>Z399 - Other</v>
      </c>
    </row>
    <row r="55" spans="1:141" ht="29" x14ac:dyDescent="0.35">
      <c r="A55" s="17" t="s">
        <v>280</v>
      </c>
      <c r="B55" s="17">
        <v>2020</v>
      </c>
      <c r="C55" s="17" t="s">
        <v>102</v>
      </c>
      <c r="D55" s="17" t="s">
        <v>336</v>
      </c>
      <c r="E55" s="17" t="s">
        <v>337</v>
      </c>
      <c r="F55" s="17" t="s">
        <v>298</v>
      </c>
      <c r="G55" s="17">
        <v>325199</v>
      </c>
      <c r="H55" s="106" t="str">
        <f>VLOOKUP(G55, '2017-2022 NAICS'!C:D, 2, FALSE)</f>
        <v>All Other Basic Organic Chemical Manufacturing</v>
      </c>
      <c r="I55" s="106" t="str">
        <f>IF(COUNTIF('Processed TRI Data'!A:A, G55) &gt;0, "Yes", "No")</f>
        <v>No</v>
      </c>
      <c r="J55" s="17">
        <v>27.883610999999998</v>
      </c>
      <c r="K55" s="17">
        <v>-97.241382999999999</v>
      </c>
      <c r="L55" s="68">
        <v>110000599807</v>
      </c>
      <c r="M55" s="68">
        <v>1320219310327</v>
      </c>
      <c r="N55" s="17" t="s">
        <v>284</v>
      </c>
      <c r="O55" s="17" t="s">
        <v>285</v>
      </c>
      <c r="P55" s="107">
        <v>4</v>
      </c>
      <c r="Q55" s="105" t="str">
        <f>VLOOKUP(P55, 'TRI Crosswalk codes'!A:B, 2, FALSE)</f>
        <v>10,000 to 99,999</v>
      </c>
      <c r="R55" s="17">
        <v>19</v>
      </c>
      <c r="S55" s="17">
        <v>19</v>
      </c>
      <c r="T55" s="17" t="str">
        <f t="shared" si="55"/>
        <v>nonzero</v>
      </c>
      <c r="V55" s="17">
        <v>37</v>
      </c>
      <c r="W55" s="17" t="str">
        <f t="shared" si="56"/>
        <v>nonzero</v>
      </c>
      <c r="X55" s="17">
        <v>56</v>
      </c>
      <c r="Y55" s="17" t="s">
        <v>286</v>
      </c>
      <c r="Z55" s="106" t="str">
        <f t="shared" si="57"/>
        <v>Manufacture: Produce; Manufacture: As a byproduct</v>
      </c>
      <c r="AB55" s="34" t="s">
        <v>31</v>
      </c>
      <c r="AC55" s="34" t="s">
        <v>339</v>
      </c>
      <c r="AH55" s="17" t="s">
        <v>289</v>
      </c>
      <c r="AI55" s="17" t="s">
        <v>288</v>
      </c>
      <c r="AJ55" s="17" t="s">
        <v>288</v>
      </c>
      <c r="AK55" s="17" t="s">
        <v>288</v>
      </c>
      <c r="AL55" s="17" t="s">
        <v>289</v>
      </c>
      <c r="AM55" s="17" t="s">
        <v>288</v>
      </c>
      <c r="AN55" s="17" t="s">
        <v>288</v>
      </c>
      <c r="AO55" s="17" t="s">
        <v>288</v>
      </c>
      <c r="AP55" s="17" t="s">
        <v>288</v>
      </c>
      <c r="AQ55" s="17" t="s">
        <v>288</v>
      </c>
      <c r="AR55" s="17" t="s">
        <v>288</v>
      </c>
      <c r="AS55" s="17" t="s">
        <v>288</v>
      </c>
      <c r="AT55" s="17" t="s">
        <v>288</v>
      </c>
      <c r="AU55" s="17" t="s">
        <v>288</v>
      </c>
      <c r="AV55" s="17" t="s">
        <v>288</v>
      </c>
      <c r="AW55" s="17" t="s">
        <v>288</v>
      </c>
      <c r="AX55" s="17" t="s">
        <v>288</v>
      </c>
      <c r="AY55" s="17" t="s">
        <v>288</v>
      </c>
      <c r="AZ55" s="17" t="s">
        <v>288</v>
      </c>
      <c r="BA55" s="17" t="s">
        <v>288</v>
      </c>
      <c r="BB55" s="17" t="s">
        <v>288</v>
      </c>
      <c r="BC55" s="17" t="s">
        <v>288</v>
      </c>
      <c r="BD55" s="17" t="s">
        <v>288</v>
      </c>
      <c r="BE55" s="17" t="s">
        <v>288</v>
      </c>
      <c r="BF55" s="17" t="s">
        <v>288</v>
      </c>
      <c r="BG55" s="17" t="s">
        <v>288</v>
      </c>
      <c r="BH55" s="17" t="s">
        <v>288</v>
      </c>
      <c r="BI55" s="17" t="s">
        <v>288</v>
      </c>
      <c r="BJ55" s="17" t="s">
        <v>288</v>
      </c>
      <c r="BK55" s="17" t="s">
        <v>288</v>
      </c>
      <c r="BL55" s="17" t="s">
        <v>288</v>
      </c>
      <c r="BM55" s="17" t="s">
        <v>288</v>
      </c>
      <c r="BN55" s="17" t="s">
        <v>288</v>
      </c>
      <c r="BO55" s="17" t="s">
        <v>288</v>
      </c>
      <c r="BP55" s="17" t="s">
        <v>288</v>
      </c>
      <c r="BQ55" s="17" t="s">
        <v>288</v>
      </c>
      <c r="BR55" s="17" t="s">
        <v>288</v>
      </c>
      <c r="BS55" s="17" t="s">
        <v>288</v>
      </c>
      <c r="BT55" s="17" t="s">
        <v>288</v>
      </c>
      <c r="BU55" s="17" t="s">
        <v>288</v>
      </c>
      <c r="BV55" s="17" t="s">
        <v>288</v>
      </c>
      <c r="BW55" s="17" t="s">
        <v>288</v>
      </c>
      <c r="BX55" s="17" t="s">
        <v>288</v>
      </c>
      <c r="BY55" s="17" t="s">
        <v>288</v>
      </c>
      <c r="BZ55" s="17" t="s">
        <v>288</v>
      </c>
      <c r="CA55" s="17" t="s">
        <v>288</v>
      </c>
      <c r="CB55" s="17" t="s">
        <v>288</v>
      </c>
      <c r="CC55" s="17" t="s">
        <v>288</v>
      </c>
      <c r="CD55" s="17" t="s">
        <v>288</v>
      </c>
      <c r="CE55" s="17" t="s">
        <v>288</v>
      </c>
      <c r="CF55" s="17" t="s">
        <v>288</v>
      </c>
      <c r="CG55" s="17" t="s">
        <v>288</v>
      </c>
      <c r="CH55" s="17" t="s">
        <v>288</v>
      </c>
      <c r="CI55" s="17" t="s">
        <v>288</v>
      </c>
      <c r="CJ55" s="17" t="str">
        <f t="shared" si="58"/>
        <v>Manufacture: Produce</v>
      </c>
      <c r="CK55" s="17" t="str">
        <f t="shared" si="59"/>
        <v/>
      </c>
      <c r="CL55" s="17" t="str">
        <f t="shared" si="60"/>
        <v/>
      </c>
      <c r="CM55" s="17" t="str">
        <f t="shared" si="61"/>
        <v/>
      </c>
      <c r="CN55" s="17" t="str">
        <f t="shared" si="62"/>
        <v>Manufacture: As a byproduct</v>
      </c>
      <c r="CO55" s="17" t="str">
        <f t="shared" si="63"/>
        <v/>
      </c>
      <c r="CP55" s="17" t="str">
        <f t="shared" si="64"/>
        <v/>
      </c>
      <c r="CQ55" s="17" t="str">
        <f t="shared" si="65"/>
        <v/>
      </c>
      <c r="CR55" s="17" t="str">
        <f t="shared" si="66"/>
        <v/>
      </c>
      <c r="CS55" s="17" t="str">
        <f t="shared" si="67"/>
        <v/>
      </c>
      <c r="CT55" s="17" t="str">
        <f t="shared" si="68"/>
        <v/>
      </c>
      <c r="CU55" s="17" t="str">
        <f t="shared" si="69"/>
        <v/>
      </c>
      <c r="CV55" s="17" t="str">
        <f t="shared" si="70"/>
        <v/>
      </c>
      <c r="CW55" s="17" t="str">
        <f t="shared" si="71"/>
        <v/>
      </c>
      <c r="CX55" s="17" t="str">
        <f t="shared" si="72"/>
        <v/>
      </c>
      <c r="CY55" s="17" t="str">
        <f t="shared" si="73"/>
        <v/>
      </c>
      <c r="CZ55" s="17" t="str">
        <f t="shared" si="74"/>
        <v/>
      </c>
      <c r="DA55" s="17" t="str">
        <f t="shared" si="75"/>
        <v/>
      </c>
      <c r="DB55" s="17" t="str">
        <f t="shared" si="76"/>
        <v/>
      </c>
      <c r="DC55" s="17" t="str">
        <f t="shared" si="77"/>
        <v/>
      </c>
      <c r="DD55" s="17" t="str">
        <f t="shared" si="78"/>
        <v/>
      </c>
      <c r="DE55" s="17" t="str">
        <f t="shared" si="79"/>
        <v/>
      </c>
      <c r="DF55" s="17" t="str">
        <f t="shared" si="80"/>
        <v/>
      </c>
      <c r="DG55" s="17" t="str">
        <f t="shared" si="81"/>
        <v/>
      </c>
      <c r="DH55" s="17" t="str">
        <f t="shared" si="82"/>
        <v/>
      </c>
      <c r="DI55" s="17" t="str">
        <f t="shared" si="83"/>
        <v/>
      </c>
      <c r="DJ55" s="17" t="str">
        <f t="shared" si="84"/>
        <v/>
      </c>
      <c r="DK55" s="17" t="str">
        <f t="shared" si="85"/>
        <v/>
      </c>
      <c r="DL55" s="17" t="str">
        <f t="shared" si="86"/>
        <v/>
      </c>
      <c r="DM55" s="17" t="str">
        <f t="shared" si="87"/>
        <v/>
      </c>
      <c r="DN55" s="17" t="str">
        <f t="shared" si="88"/>
        <v/>
      </c>
      <c r="DO55" s="17" t="str">
        <f t="shared" si="89"/>
        <v/>
      </c>
      <c r="DP55" s="17" t="str">
        <f t="shared" si="90"/>
        <v/>
      </c>
      <c r="DQ55" s="17" t="str">
        <f t="shared" si="91"/>
        <v/>
      </c>
      <c r="DR55" s="17" t="str">
        <f t="shared" si="92"/>
        <v/>
      </c>
      <c r="DS55" s="17" t="str">
        <f t="shared" si="93"/>
        <v/>
      </c>
      <c r="DT55" s="17" t="str">
        <f t="shared" si="94"/>
        <v/>
      </c>
      <c r="DU55" s="17" t="str">
        <f t="shared" si="95"/>
        <v/>
      </c>
      <c r="DV55" s="17" t="str">
        <f t="shared" si="96"/>
        <v/>
      </c>
      <c r="DW55" s="17" t="str">
        <f t="shared" si="97"/>
        <v/>
      </c>
      <c r="DX55" s="17" t="str">
        <f t="shared" si="98"/>
        <v/>
      </c>
      <c r="DY55" s="17" t="str">
        <f t="shared" si="99"/>
        <v/>
      </c>
      <c r="DZ55" s="17" t="str">
        <f t="shared" si="100"/>
        <v/>
      </c>
      <c r="EA55" s="17" t="str">
        <f t="shared" si="101"/>
        <v/>
      </c>
      <c r="EB55" s="17" t="str">
        <f t="shared" si="102"/>
        <v/>
      </c>
      <c r="EC55" s="17" t="str">
        <f t="shared" si="103"/>
        <v/>
      </c>
      <c r="ED55" s="17" t="str">
        <f t="shared" si="104"/>
        <v/>
      </c>
      <c r="EE55" s="17" t="str">
        <f t="shared" si="105"/>
        <v/>
      </c>
      <c r="EF55" s="17" t="str">
        <f t="shared" si="106"/>
        <v/>
      </c>
      <c r="EG55" s="17" t="str">
        <f t="shared" si="107"/>
        <v/>
      </c>
      <c r="EH55" s="17" t="str">
        <f t="shared" si="108"/>
        <v/>
      </c>
      <c r="EI55" s="17" t="str">
        <f t="shared" si="109"/>
        <v/>
      </c>
      <c r="EJ55" s="17" t="str">
        <f t="shared" si="110"/>
        <v/>
      </c>
      <c r="EK55" s="17" t="str">
        <f t="shared" si="111"/>
        <v/>
      </c>
    </row>
    <row r="56" spans="1:141" ht="29" x14ac:dyDescent="0.35">
      <c r="A56" s="17" t="s">
        <v>280</v>
      </c>
      <c r="B56" s="17">
        <v>2021</v>
      </c>
      <c r="C56" s="17" t="s">
        <v>102</v>
      </c>
      <c r="D56" s="17" t="s">
        <v>336</v>
      </c>
      <c r="E56" s="17" t="s">
        <v>337</v>
      </c>
      <c r="F56" s="17" t="s">
        <v>298</v>
      </c>
      <c r="G56" s="17">
        <v>325199</v>
      </c>
      <c r="H56" s="106" t="str">
        <f>VLOOKUP(G56, '2017-2022 NAICS'!C:D, 2, FALSE)</f>
        <v>All Other Basic Organic Chemical Manufacturing</v>
      </c>
      <c r="I56" s="106" t="str">
        <f>IF(COUNTIF('Processed TRI Data'!A:A, G56) &gt;0, "Yes", "No")</f>
        <v>No</v>
      </c>
      <c r="J56" s="17">
        <v>27.883610999999998</v>
      </c>
      <c r="K56" s="17">
        <v>-97.241382999999999</v>
      </c>
      <c r="L56" s="68">
        <v>110000599807</v>
      </c>
      <c r="M56" s="68">
        <v>1321220431466</v>
      </c>
      <c r="N56" s="17" t="s">
        <v>284</v>
      </c>
      <c r="O56" s="17" t="s">
        <v>285</v>
      </c>
      <c r="P56" s="107">
        <v>4</v>
      </c>
      <c r="Q56" s="105" t="str">
        <f>VLOOKUP(P56, 'TRI Crosswalk codes'!A:B, 2, FALSE)</f>
        <v>10,000 to 99,999</v>
      </c>
      <c r="R56" s="17">
        <v>21</v>
      </c>
      <c r="S56" s="17">
        <v>21</v>
      </c>
      <c r="T56" s="17" t="str">
        <f t="shared" si="55"/>
        <v>nonzero</v>
      </c>
      <c r="V56" s="17">
        <v>34</v>
      </c>
      <c r="W56" s="17" t="str">
        <f t="shared" si="56"/>
        <v>nonzero</v>
      </c>
      <c r="X56" s="17">
        <v>55</v>
      </c>
      <c r="Y56" s="17" t="s">
        <v>286</v>
      </c>
      <c r="Z56" s="106" t="str">
        <f t="shared" si="57"/>
        <v>Manufacture: Produce; Manufacture: As a byproduct</v>
      </c>
      <c r="AB56" s="34" t="s">
        <v>31</v>
      </c>
      <c r="AC56" s="34" t="s">
        <v>339</v>
      </c>
      <c r="AH56" s="17" t="s">
        <v>289</v>
      </c>
      <c r="AI56" s="17" t="s">
        <v>288</v>
      </c>
      <c r="AJ56" s="17" t="s">
        <v>288</v>
      </c>
      <c r="AK56" s="17" t="s">
        <v>288</v>
      </c>
      <c r="AL56" s="17" t="s">
        <v>289</v>
      </c>
      <c r="AM56" s="17" t="s">
        <v>288</v>
      </c>
      <c r="AN56" s="17" t="s">
        <v>288</v>
      </c>
      <c r="AO56" s="17" t="s">
        <v>288</v>
      </c>
      <c r="AP56" s="17" t="s">
        <v>288</v>
      </c>
      <c r="AQ56" s="17" t="s">
        <v>288</v>
      </c>
      <c r="AR56" s="17" t="s">
        <v>288</v>
      </c>
      <c r="AS56" s="17" t="s">
        <v>288</v>
      </c>
      <c r="AT56" s="17" t="s">
        <v>288</v>
      </c>
      <c r="AU56" s="17" t="s">
        <v>288</v>
      </c>
      <c r="AV56" s="17" t="s">
        <v>288</v>
      </c>
      <c r="AW56" s="17" t="s">
        <v>288</v>
      </c>
      <c r="AX56" s="17" t="s">
        <v>288</v>
      </c>
      <c r="AY56" s="17" t="s">
        <v>288</v>
      </c>
      <c r="AZ56" s="17" t="s">
        <v>288</v>
      </c>
      <c r="BA56" s="17" t="s">
        <v>288</v>
      </c>
      <c r="BB56" s="17" t="s">
        <v>288</v>
      </c>
      <c r="BC56" s="17" t="s">
        <v>288</v>
      </c>
      <c r="BD56" s="17" t="s">
        <v>288</v>
      </c>
      <c r="BE56" s="17" t="s">
        <v>288</v>
      </c>
      <c r="BF56" s="17" t="s">
        <v>288</v>
      </c>
      <c r="BG56" s="17" t="s">
        <v>288</v>
      </c>
      <c r="BH56" s="17" t="s">
        <v>288</v>
      </c>
      <c r="BI56" s="17" t="s">
        <v>288</v>
      </c>
      <c r="BJ56" s="17" t="s">
        <v>288</v>
      </c>
      <c r="BK56" s="17" t="s">
        <v>288</v>
      </c>
      <c r="BL56" s="17" t="s">
        <v>288</v>
      </c>
      <c r="BM56" s="17" t="s">
        <v>288</v>
      </c>
      <c r="BN56" s="17" t="s">
        <v>288</v>
      </c>
      <c r="BO56" s="17" t="s">
        <v>288</v>
      </c>
      <c r="BP56" s="17" t="s">
        <v>288</v>
      </c>
      <c r="BQ56" s="17" t="s">
        <v>288</v>
      </c>
      <c r="BR56" s="17" t="s">
        <v>288</v>
      </c>
      <c r="BS56" s="17" t="s">
        <v>288</v>
      </c>
      <c r="BT56" s="17" t="s">
        <v>288</v>
      </c>
      <c r="BU56" s="17" t="s">
        <v>288</v>
      </c>
      <c r="BV56" s="17" t="s">
        <v>288</v>
      </c>
      <c r="BW56" s="17" t="s">
        <v>288</v>
      </c>
      <c r="BX56" s="17" t="s">
        <v>288</v>
      </c>
      <c r="BY56" s="17" t="s">
        <v>288</v>
      </c>
      <c r="BZ56" s="17" t="s">
        <v>288</v>
      </c>
      <c r="CA56" s="17" t="s">
        <v>288</v>
      </c>
      <c r="CB56" s="17" t="s">
        <v>288</v>
      </c>
      <c r="CC56" s="17" t="s">
        <v>288</v>
      </c>
      <c r="CD56" s="17" t="s">
        <v>288</v>
      </c>
      <c r="CE56" s="17" t="s">
        <v>288</v>
      </c>
      <c r="CF56" s="17" t="s">
        <v>288</v>
      </c>
      <c r="CG56" s="17" t="s">
        <v>288</v>
      </c>
      <c r="CH56" s="17" t="s">
        <v>288</v>
      </c>
      <c r="CI56" s="17" t="s">
        <v>288</v>
      </c>
      <c r="CJ56" s="17" t="str">
        <f t="shared" si="58"/>
        <v>Manufacture: Produce</v>
      </c>
      <c r="CK56" s="17" t="str">
        <f t="shared" si="59"/>
        <v/>
      </c>
      <c r="CL56" s="17" t="str">
        <f t="shared" si="60"/>
        <v/>
      </c>
      <c r="CM56" s="17" t="str">
        <f t="shared" si="61"/>
        <v/>
      </c>
      <c r="CN56" s="17" t="str">
        <f t="shared" si="62"/>
        <v>Manufacture: As a byproduct</v>
      </c>
      <c r="CO56" s="17" t="str">
        <f t="shared" si="63"/>
        <v/>
      </c>
      <c r="CP56" s="17" t="str">
        <f t="shared" si="64"/>
        <v/>
      </c>
      <c r="CQ56" s="17" t="str">
        <f t="shared" si="65"/>
        <v/>
      </c>
      <c r="CR56" s="17" t="str">
        <f t="shared" si="66"/>
        <v/>
      </c>
      <c r="CS56" s="17" t="str">
        <f t="shared" si="67"/>
        <v/>
      </c>
      <c r="CT56" s="17" t="str">
        <f t="shared" si="68"/>
        <v/>
      </c>
      <c r="CU56" s="17" t="str">
        <f t="shared" si="69"/>
        <v/>
      </c>
      <c r="CV56" s="17" t="str">
        <f t="shared" si="70"/>
        <v/>
      </c>
      <c r="CW56" s="17" t="str">
        <f t="shared" si="71"/>
        <v/>
      </c>
      <c r="CX56" s="17" t="str">
        <f t="shared" si="72"/>
        <v/>
      </c>
      <c r="CY56" s="17" t="str">
        <f t="shared" si="73"/>
        <v/>
      </c>
      <c r="CZ56" s="17" t="str">
        <f t="shared" si="74"/>
        <v/>
      </c>
      <c r="DA56" s="17" t="str">
        <f t="shared" si="75"/>
        <v/>
      </c>
      <c r="DB56" s="17" t="str">
        <f t="shared" si="76"/>
        <v/>
      </c>
      <c r="DC56" s="17" t="str">
        <f t="shared" si="77"/>
        <v/>
      </c>
      <c r="DD56" s="17" t="str">
        <f t="shared" si="78"/>
        <v/>
      </c>
      <c r="DE56" s="17" t="str">
        <f t="shared" si="79"/>
        <v/>
      </c>
      <c r="DF56" s="17" t="str">
        <f t="shared" si="80"/>
        <v/>
      </c>
      <c r="DG56" s="17" t="str">
        <f t="shared" si="81"/>
        <v/>
      </c>
      <c r="DH56" s="17" t="str">
        <f t="shared" si="82"/>
        <v/>
      </c>
      <c r="DI56" s="17" t="str">
        <f t="shared" si="83"/>
        <v/>
      </c>
      <c r="DJ56" s="17" t="str">
        <f t="shared" si="84"/>
        <v/>
      </c>
      <c r="DK56" s="17" t="str">
        <f t="shared" si="85"/>
        <v/>
      </c>
      <c r="DL56" s="17" t="str">
        <f t="shared" si="86"/>
        <v/>
      </c>
      <c r="DM56" s="17" t="str">
        <f t="shared" si="87"/>
        <v/>
      </c>
      <c r="DN56" s="17" t="str">
        <f t="shared" si="88"/>
        <v/>
      </c>
      <c r="DO56" s="17" t="str">
        <f t="shared" si="89"/>
        <v/>
      </c>
      <c r="DP56" s="17" t="str">
        <f t="shared" si="90"/>
        <v/>
      </c>
      <c r="DQ56" s="17" t="str">
        <f t="shared" si="91"/>
        <v/>
      </c>
      <c r="DR56" s="17" t="str">
        <f t="shared" si="92"/>
        <v/>
      </c>
      <c r="DS56" s="17" t="str">
        <f t="shared" si="93"/>
        <v/>
      </c>
      <c r="DT56" s="17" t="str">
        <f t="shared" si="94"/>
        <v/>
      </c>
      <c r="DU56" s="17" t="str">
        <f t="shared" si="95"/>
        <v/>
      </c>
      <c r="DV56" s="17" t="str">
        <f t="shared" si="96"/>
        <v/>
      </c>
      <c r="DW56" s="17" t="str">
        <f t="shared" si="97"/>
        <v/>
      </c>
      <c r="DX56" s="17" t="str">
        <f t="shared" si="98"/>
        <v/>
      </c>
      <c r="DY56" s="17" t="str">
        <f t="shared" si="99"/>
        <v/>
      </c>
      <c r="DZ56" s="17" t="str">
        <f t="shared" si="100"/>
        <v/>
      </c>
      <c r="EA56" s="17" t="str">
        <f t="shared" si="101"/>
        <v/>
      </c>
      <c r="EB56" s="17" t="str">
        <f t="shared" si="102"/>
        <v/>
      </c>
      <c r="EC56" s="17" t="str">
        <f t="shared" si="103"/>
        <v/>
      </c>
      <c r="ED56" s="17" t="str">
        <f t="shared" si="104"/>
        <v/>
      </c>
      <c r="EE56" s="17" t="str">
        <f t="shared" si="105"/>
        <v/>
      </c>
      <c r="EF56" s="17" t="str">
        <f t="shared" si="106"/>
        <v/>
      </c>
      <c r="EG56" s="17" t="str">
        <f t="shared" si="107"/>
        <v/>
      </c>
      <c r="EH56" s="17" t="str">
        <f t="shared" si="108"/>
        <v/>
      </c>
      <c r="EI56" s="17" t="str">
        <f t="shared" si="109"/>
        <v/>
      </c>
      <c r="EJ56" s="17" t="str">
        <f t="shared" si="110"/>
        <v/>
      </c>
      <c r="EK56" s="17" t="str">
        <f t="shared" si="111"/>
        <v/>
      </c>
    </row>
    <row r="57" spans="1:141" ht="29" x14ac:dyDescent="0.35">
      <c r="A57" s="17" t="s">
        <v>280</v>
      </c>
      <c r="B57" s="17">
        <v>2022</v>
      </c>
      <c r="C57" s="17" t="s">
        <v>102</v>
      </c>
      <c r="D57" s="17" t="s">
        <v>336</v>
      </c>
      <c r="E57" s="17" t="s">
        <v>337</v>
      </c>
      <c r="F57" s="17" t="s">
        <v>298</v>
      </c>
      <c r="G57" s="17">
        <v>325199</v>
      </c>
      <c r="H57" s="106" t="str">
        <f>VLOOKUP(G57, '2017-2022 NAICS'!C:D, 2, FALSE)</f>
        <v>All Other Basic Organic Chemical Manufacturing</v>
      </c>
      <c r="I57" s="106" t="str">
        <f>IF(COUNTIF('Processed TRI Data'!A:A, G57) &gt;0, "Yes", "No")</f>
        <v>No</v>
      </c>
      <c r="J57" s="17">
        <v>27.883610999999998</v>
      </c>
      <c r="K57" s="17">
        <v>-97.241382999999999</v>
      </c>
      <c r="L57" s="68">
        <v>110000599807</v>
      </c>
      <c r="M57" s="68">
        <v>1322221170487</v>
      </c>
      <c r="N57" s="17" t="s">
        <v>284</v>
      </c>
      <c r="O57" s="17" t="s">
        <v>285</v>
      </c>
      <c r="P57" s="107">
        <v>4</v>
      </c>
      <c r="Q57" s="105" t="str">
        <f>VLOOKUP(P57, 'TRI Crosswalk codes'!A:B, 2, FALSE)</f>
        <v>10,000 to 99,999</v>
      </c>
      <c r="R57" s="17">
        <v>28</v>
      </c>
      <c r="S57" s="17">
        <v>28</v>
      </c>
      <c r="T57" s="17" t="str">
        <f t="shared" si="55"/>
        <v>nonzero</v>
      </c>
      <c r="V57" s="17">
        <v>33</v>
      </c>
      <c r="W57" s="17" t="str">
        <f t="shared" si="56"/>
        <v>nonzero</v>
      </c>
      <c r="X57" s="17">
        <v>61</v>
      </c>
      <c r="Y57" s="17" t="s">
        <v>286</v>
      </c>
      <c r="Z57" s="106" t="str">
        <f t="shared" si="57"/>
        <v>Manufacture: Produce; Manufacture: As an Impurity</v>
      </c>
      <c r="AB57" s="34" t="s">
        <v>31</v>
      </c>
      <c r="AC57" s="34" t="s">
        <v>340</v>
      </c>
      <c r="AH57" s="17" t="s">
        <v>289</v>
      </c>
      <c r="AI57" s="17" t="s">
        <v>288</v>
      </c>
      <c r="AJ57" s="17" t="s">
        <v>288</v>
      </c>
      <c r="AK57" s="17" t="s">
        <v>288</v>
      </c>
      <c r="AL57" s="17" t="s">
        <v>288</v>
      </c>
      <c r="AM57" s="17" t="s">
        <v>289</v>
      </c>
      <c r="AN57" s="17" t="s">
        <v>288</v>
      </c>
      <c r="AO57" s="17" t="s">
        <v>288</v>
      </c>
      <c r="AP57" s="17" t="s">
        <v>288</v>
      </c>
      <c r="AQ57" s="17" t="s">
        <v>288</v>
      </c>
      <c r="AR57" s="17" t="s">
        <v>288</v>
      </c>
      <c r="AS57" s="17" t="s">
        <v>288</v>
      </c>
      <c r="AT57" s="17" t="s">
        <v>288</v>
      </c>
      <c r="AU57" s="17" t="s">
        <v>288</v>
      </c>
      <c r="AV57" s="17" t="s">
        <v>288</v>
      </c>
      <c r="AW57" s="17" t="s">
        <v>288</v>
      </c>
      <c r="AX57" s="17" t="s">
        <v>288</v>
      </c>
      <c r="AY57" s="17" t="s">
        <v>288</v>
      </c>
      <c r="AZ57" s="17" t="s">
        <v>288</v>
      </c>
      <c r="BA57" s="17" t="s">
        <v>288</v>
      </c>
      <c r="BB57" s="17" t="s">
        <v>288</v>
      </c>
      <c r="BC57" s="17" t="s">
        <v>288</v>
      </c>
      <c r="BD57" s="17" t="s">
        <v>288</v>
      </c>
      <c r="BE57" s="17" t="s">
        <v>288</v>
      </c>
      <c r="BF57" s="17" t="s">
        <v>288</v>
      </c>
      <c r="BG57" s="17" t="s">
        <v>288</v>
      </c>
      <c r="BH57" s="17" t="s">
        <v>288</v>
      </c>
      <c r="BI57" s="17" t="s">
        <v>288</v>
      </c>
      <c r="BJ57" s="17" t="s">
        <v>288</v>
      </c>
      <c r="BK57" s="17" t="s">
        <v>288</v>
      </c>
      <c r="BL57" s="17" t="s">
        <v>288</v>
      </c>
      <c r="BM57" s="17" t="s">
        <v>288</v>
      </c>
      <c r="BN57" s="17" t="s">
        <v>288</v>
      </c>
      <c r="BO57" s="17" t="s">
        <v>288</v>
      </c>
      <c r="BP57" s="17" t="s">
        <v>288</v>
      </c>
      <c r="BQ57" s="17" t="s">
        <v>288</v>
      </c>
      <c r="BR57" s="17" t="s">
        <v>288</v>
      </c>
      <c r="BS57" s="17" t="s">
        <v>288</v>
      </c>
      <c r="BT57" s="17" t="s">
        <v>288</v>
      </c>
      <c r="BU57" s="17" t="s">
        <v>288</v>
      </c>
      <c r="BV57" s="17" t="s">
        <v>288</v>
      </c>
      <c r="BW57" s="17" t="s">
        <v>288</v>
      </c>
      <c r="BX57" s="17" t="s">
        <v>288</v>
      </c>
      <c r="BY57" s="17" t="s">
        <v>288</v>
      </c>
      <c r="BZ57" s="17" t="s">
        <v>288</v>
      </c>
      <c r="CA57" s="17" t="s">
        <v>288</v>
      </c>
      <c r="CB57" s="17" t="s">
        <v>288</v>
      </c>
      <c r="CC57" s="17" t="s">
        <v>288</v>
      </c>
      <c r="CD57" s="17" t="s">
        <v>288</v>
      </c>
      <c r="CE57" s="17" t="s">
        <v>288</v>
      </c>
      <c r="CF57" s="17" t="s">
        <v>288</v>
      </c>
      <c r="CG57" s="17" t="s">
        <v>288</v>
      </c>
      <c r="CH57" s="17" t="s">
        <v>288</v>
      </c>
      <c r="CI57" s="17" t="s">
        <v>288</v>
      </c>
      <c r="CJ57" s="17" t="str">
        <f t="shared" si="58"/>
        <v>Manufacture: Produce</v>
      </c>
      <c r="CK57" s="17" t="str">
        <f t="shared" si="59"/>
        <v/>
      </c>
      <c r="CL57" s="17" t="str">
        <f t="shared" si="60"/>
        <v/>
      </c>
      <c r="CM57" s="17" t="str">
        <f t="shared" si="61"/>
        <v/>
      </c>
      <c r="CN57" s="17" t="str">
        <f t="shared" si="62"/>
        <v/>
      </c>
      <c r="CO57" s="17" t="str">
        <f t="shared" si="63"/>
        <v>Manufacture: As an Impurity</v>
      </c>
      <c r="CP57" s="17" t="str">
        <f t="shared" si="64"/>
        <v/>
      </c>
      <c r="CQ57" s="17" t="str">
        <f t="shared" si="65"/>
        <v/>
      </c>
      <c r="CR57" s="17" t="str">
        <f t="shared" si="66"/>
        <v/>
      </c>
      <c r="CS57" s="17" t="str">
        <f t="shared" si="67"/>
        <v/>
      </c>
      <c r="CT57" s="17" t="str">
        <f t="shared" si="68"/>
        <v/>
      </c>
      <c r="CU57" s="17" t="str">
        <f t="shared" si="69"/>
        <v/>
      </c>
      <c r="CV57" s="17" t="str">
        <f t="shared" si="70"/>
        <v/>
      </c>
      <c r="CW57" s="17" t="str">
        <f t="shared" si="71"/>
        <v/>
      </c>
      <c r="CX57" s="17" t="str">
        <f t="shared" si="72"/>
        <v/>
      </c>
      <c r="CY57" s="17" t="str">
        <f t="shared" si="73"/>
        <v/>
      </c>
      <c r="CZ57" s="17" t="str">
        <f t="shared" si="74"/>
        <v/>
      </c>
      <c r="DA57" s="17" t="str">
        <f t="shared" si="75"/>
        <v/>
      </c>
      <c r="DB57" s="17" t="str">
        <f t="shared" si="76"/>
        <v/>
      </c>
      <c r="DC57" s="17" t="str">
        <f t="shared" si="77"/>
        <v/>
      </c>
      <c r="DD57" s="17" t="str">
        <f t="shared" si="78"/>
        <v/>
      </c>
      <c r="DE57" s="17" t="str">
        <f t="shared" si="79"/>
        <v/>
      </c>
      <c r="DF57" s="17" t="str">
        <f t="shared" si="80"/>
        <v/>
      </c>
      <c r="DG57" s="17" t="str">
        <f t="shared" si="81"/>
        <v/>
      </c>
      <c r="DH57" s="17" t="str">
        <f t="shared" si="82"/>
        <v/>
      </c>
      <c r="DI57" s="17" t="str">
        <f t="shared" si="83"/>
        <v/>
      </c>
      <c r="DJ57" s="17" t="str">
        <f t="shared" si="84"/>
        <v/>
      </c>
      <c r="DK57" s="17" t="str">
        <f t="shared" si="85"/>
        <v/>
      </c>
      <c r="DL57" s="17" t="str">
        <f t="shared" si="86"/>
        <v/>
      </c>
      <c r="DM57" s="17" t="str">
        <f t="shared" si="87"/>
        <v/>
      </c>
      <c r="DN57" s="17" t="str">
        <f t="shared" si="88"/>
        <v/>
      </c>
      <c r="DO57" s="17" t="str">
        <f t="shared" si="89"/>
        <v/>
      </c>
      <c r="DP57" s="17" t="str">
        <f t="shared" si="90"/>
        <v/>
      </c>
      <c r="DQ57" s="17" t="str">
        <f t="shared" si="91"/>
        <v/>
      </c>
      <c r="DR57" s="17" t="str">
        <f t="shared" si="92"/>
        <v/>
      </c>
      <c r="DS57" s="17" t="str">
        <f t="shared" si="93"/>
        <v/>
      </c>
      <c r="DT57" s="17" t="str">
        <f t="shared" si="94"/>
        <v/>
      </c>
      <c r="DU57" s="17" t="str">
        <f t="shared" si="95"/>
        <v/>
      </c>
      <c r="DV57" s="17" t="str">
        <f t="shared" si="96"/>
        <v/>
      </c>
      <c r="DW57" s="17" t="str">
        <f t="shared" si="97"/>
        <v/>
      </c>
      <c r="DX57" s="17" t="str">
        <f t="shared" si="98"/>
        <v/>
      </c>
      <c r="DY57" s="17" t="str">
        <f t="shared" si="99"/>
        <v/>
      </c>
      <c r="DZ57" s="17" t="str">
        <f t="shared" si="100"/>
        <v/>
      </c>
      <c r="EA57" s="17" t="str">
        <f t="shared" si="101"/>
        <v/>
      </c>
      <c r="EB57" s="17" t="str">
        <f t="shared" si="102"/>
        <v/>
      </c>
      <c r="EC57" s="17" t="str">
        <f t="shared" si="103"/>
        <v/>
      </c>
      <c r="ED57" s="17" t="str">
        <f t="shared" si="104"/>
        <v/>
      </c>
      <c r="EE57" s="17" t="str">
        <f t="shared" si="105"/>
        <v/>
      </c>
      <c r="EF57" s="17" t="str">
        <f t="shared" si="106"/>
        <v/>
      </c>
      <c r="EG57" s="17" t="str">
        <f t="shared" si="107"/>
        <v/>
      </c>
      <c r="EH57" s="17" t="str">
        <f t="shared" si="108"/>
        <v/>
      </c>
      <c r="EI57" s="17" t="str">
        <f t="shared" si="109"/>
        <v/>
      </c>
      <c r="EJ57" s="17" t="str">
        <f t="shared" si="110"/>
        <v/>
      </c>
      <c r="EK57" s="17" t="str">
        <f t="shared" si="111"/>
        <v/>
      </c>
    </row>
    <row r="58" spans="1:141" ht="29" x14ac:dyDescent="0.35">
      <c r="A58" s="17" t="s">
        <v>280</v>
      </c>
      <c r="B58" s="17">
        <v>2023</v>
      </c>
      <c r="C58" s="17" t="s">
        <v>102</v>
      </c>
      <c r="D58" s="17" t="s">
        <v>336</v>
      </c>
      <c r="E58" s="17" t="s">
        <v>337</v>
      </c>
      <c r="F58" s="17" t="s">
        <v>298</v>
      </c>
      <c r="G58" s="17">
        <v>325199</v>
      </c>
      <c r="H58" s="106" t="str">
        <f>VLOOKUP(G58, '2017-2022 NAICS'!C:D, 2, FALSE)</f>
        <v>All Other Basic Organic Chemical Manufacturing</v>
      </c>
      <c r="I58" s="106" t="str">
        <f>IF(COUNTIF('Processed TRI Data'!A:A, G58) &gt;0, "Yes", "No")</f>
        <v>No</v>
      </c>
      <c r="J58" s="17">
        <v>27.883610999999998</v>
      </c>
      <c r="K58" s="17">
        <v>-97.241382999999999</v>
      </c>
      <c r="L58" s="68">
        <v>110000599807</v>
      </c>
      <c r="M58" s="68">
        <v>1323222095655</v>
      </c>
      <c r="N58" s="17" t="s">
        <v>284</v>
      </c>
      <c r="O58" s="17" t="s">
        <v>285</v>
      </c>
      <c r="P58" s="107">
        <v>4</v>
      </c>
      <c r="Q58" s="105" t="str">
        <f>VLOOKUP(P58, 'TRI Crosswalk codes'!A:B, 2, FALSE)</f>
        <v>10,000 to 99,999</v>
      </c>
      <c r="R58" s="17">
        <v>26</v>
      </c>
      <c r="S58" s="17">
        <v>26</v>
      </c>
      <c r="T58" s="17" t="str">
        <f t="shared" si="55"/>
        <v>nonzero</v>
      </c>
      <c r="V58" s="17">
        <v>31</v>
      </c>
      <c r="W58" s="17" t="str">
        <f t="shared" si="56"/>
        <v>nonzero</v>
      </c>
      <c r="X58" s="17">
        <v>57</v>
      </c>
      <c r="Y58" s="17" t="s">
        <v>286</v>
      </c>
      <c r="Z58" s="106" t="str">
        <f t="shared" si="57"/>
        <v>Manufacture: Produce; Manufacture: As an Impurity</v>
      </c>
      <c r="AB58" s="34" t="s">
        <v>31</v>
      </c>
      <c r="AC58" s="34" t="s">
        <v>340</v>
      </c>
      <c r="AH58" s="17" t="s">
        <v>289</v>
      </c>
      <c r="AI58" s="17" t="s">
        <v>288</v>
      </c>
      <c r="AJ58" s="17" t="s">
        <v>288</v>
      </c>
      <c r="AK58" s="17" t="s">
        <v>288</v>
      </c>
      <c r="AL58" s="17" t="s">
        <v>288</v>
      </c>
      <c r="AM58" s="17" t="s">
        <v>289</v>
      </c>
      <c r="AN58" s="17" t="s">
        <v>288</v>
      </c>
      <c r="AO58" s="17" t="s">
        <v>288</v>
      </c>
      <c r="AP58" s="17" t="s">
        <v>288</v>
      </c>
      <c r="AQ58" s="17" t="s">
        <v>288</v>
      </c>
      <c r="AR58" s="17" t="s">
        <v>288</v>
      </c>
      <c r="AS58" s="17" t="s">
        <v>288</v>
      </c>
      <c r="AT58" s="17" t="s">
        <v>288</v>
      </c>
      <c r="AU58" s="17" t="s">
        <v>288</v>
      </c>
      <c r="AV58" s="17" t="s">
        <v>288</v>
      </c>
      <c r="AW58" s="17" t="s">
        <v>288</v>
      </c>
      <c r="AX58" s="17" t="s">
        <v>288</v>
      </c>
      <c r="AY58" s="17" t="s">
        <v>288</v>
      </c>
      <c r="AZ58" s="17" t="s">
        <v>288</v>
      </c>
      <c r="BA58" s="17" t="s">
        <v>288</v>
      </c>
      <c r="BB58" s="17" t="s">
        <v>288</v>
      </c>
      <c r="BC58" s="17" t="s">
        <v>288</v>
      </c>
      <c r="BD58" s="17" t="s">
        <v>288</v>
      </c>
      <c r="BE58" s="17" t="s">
        <v>288</v>
      </c>
      <c r="BF58" s="17" t="s">
        <v>288</v>
      </c>
      <c r="BG58" s="17" t="s">
        <v>288</v>
      </c>
      <c r="BH58" s="17" t="s">
        <v>288</v>
      </c>
      <c r="BI58" s="17" t="s">
        <v>288</v>
      </c>
      <c r="BJ58" s="17" t="s">
        <v>288</v>
      </c>
      <c r="BK58" s="17" t="s">
        <v>288</v>
      </c>
      <c r="BL58" s="17" t="s">
        <v>288</v>
      </c>
      <c r="BM58" s="17" t="s">
        <v>288</v>
      </c>
      <c r="BN58" s="17" t="s">
        <v>288</v>
      </c>
      <c r="BO58" s="17" t="s">
        <v>288</v>
      </c>
      <c r="BP58" s="17" t="s">
        <v>288</v>
      </c>
      <c r="BQ58" s="17" t="s">
        <v>288</v>
      </c>
      <c r="BR58" s="17" t="s">
        <v>288</v>
      </c>
      <c r="BS58" s="17" t="s">
        <v>288</v>
      </c>
      <c r="BT58" s="17" t="s">
        <v>288</v>
      </c>
      <c r="BU58" s="17" t="s">
        <v>288</v>
      </c>
      <c r="BV58" s="17" t="s">
        <v>288</v>
      </c>
      <c r="BW58" s="17" t="s">
        <v>288</v>
      </c>
      <c r="BX58" s="17" t="s">
        <v>288</v>
      </c>
      <c r="BY58" s="17" t="s">
        <v>288</v>
      </c>
      <c r="BZ58" s="17" t="s">
        <v>288</v>
      </c>
      <c r="CA58" s="17" t="s">
        <v>288</v>
      </c>
      <c r="CB58" s="17" t="s">
        <v>288</v>
      </c>
      <c r="CC58" s="17" t="s">
        <v>288</v>
      </c>
      <c r="CD58" s="17" t="s">
        <v>288</v>
      </c>
      <c r="CE58" s="17" t="s">
        <v>288</v>
      </c>
      <c r="CF58" s="17" t="s">
        <v>288</v>
      </c>
      <c r="CG58" s="17" t="s">
        <v>288</v>
      </c>
      <c r="CH58" s="17" t="s">
        <v>288</v>
      </c>
      <c r="CI58" s="17" t="s">
        <v>288</v>
      </c>
      <c r="CJ58" s="17" t="str">
        <f t="shared" si="58"/>
        <v>Manufacture: Produce</v>
      </c>
      <c r="CK58" s="17" t="str">
        <f t="shared" si="59"/>
        <v/>
      </c>
      <c r="CL58" s="17" t="str">
        <f t="shared" si="60"/>
        <v/>
      </c>
      <c r="CM58" s="17" t="str">
        <f t="shared" si="61"/>
        <v/>
      </c>
      <c r="CN58" s="17" t="str">
        <f t="shared" si="62"/>
        <v/>
      </c>
      <c r="CO58" s="17" t="str">
        <f t="shared" si="63"/>
        <v>Manufacture: As an Impurity</v>
      </c>
      <c r="CP58" s="17" t="str">
        <f t="shared" si="64"/>
        <v/>
      </c>
      <c r="CQ58" s="17" t="str">
        <f t="shared" si="65"/>
        <v/>
      </c>
      <c r="CR58" s="17" t="str">
        <f t="shared" si="66"/>
        <v/>
      </c>
      <c r="CS58" s="17" t="str">
        <f t="shared" si="67"/>
        <v/>
      </c>
      <c r="CT58" s="17" t="str">
        <f t="shared" si="68"/>
        <v/>
      </c>
      <c r="CU58" s="17" t="str">
        <f t="shared" si="69"/>
        <v/>
      </c>
      <c r="CV58" s="17" t="str">
        <f t="shared" si="70"/>
        <v/>
      </c>
      <c r="CW58" s="17" t="str">
        <f t="shared" si="71"/>
        <v/>
      </c>
      <c r="CX58" s="17" t="str">
        <f t="shared" si="72"/>
        <v/>
      </c>
      <c r="CY58" s="17" t="str">
        <f t="shared" si="73"/>
        <v/>
      </c>
      <c r="CZ58" s="17" t="str">
        <f t="shared" si="74"/>
        <v/>
      </c>
      <c r="DA58" s="17" t="str">
        <f t="shared" si="75"/>
        <v/>
      </c>
      <c r="DB58" s="17" t="str">
        <f t="shared" si="76"/>
        <v/>
      </c>
      <c r="DC58" s="17" t="str">
        <f t="shared" si="77"/>
        <v/>
      </c>
      <c r="DD58" s="17" t="str">
        <f t="shared" si="78"/>
        <v/>
      </c>
      <c r="DE58" s="17" t="str">
        <f t="shared" si="79"/>
        <v/>
      </c>
      <c r="DF58" s="17" t="str">
        <f t="shared" si="80"/>
        <v/>
      </c>
      <c r="DG58" s="17" t="str">
        <f t="shared" si="81"/>
        <v/>
      </c>
      <c r="DH58" s="17" t="str">
        <f t="shared" si="82"/>
        <v/>
      </c>
      <c r="DI58" s="17" t="str">
        <f t="shared" si="83"/>
        <v/>
      </c>
      <c r="DJ58" s="17" t="str">
        <f t="shared" si="84"/>
        <v/>
      </c>
      <c r="DK58" s="17" t="str">
        <f t="shared" si="85"/>
        <v/>
      </c>
      <c r="DL58" s="17" t="str">
        <f t="shared" si="86"/>
        <v/>
      </c>
      <c r="DM58" s="17" t="str">
        <f t="shared" si="87"/>
        <v/>
      </c>
      <c r="DN58" s="17" t="str">
        <f t="shared" si="88"/>
        <v/>
      </c>
      <c r="DO58" s="17" t="str">
        <f t="shared" si="89"/>
        <v/>
      </c>
      <c r="DP58" s="17" t="str">
        <f t="shared" si="90"/>
        <v/>
      </c>
      <c r="DQ58" s="17" t="str">
        <f t="shared" si="91"/>
        <v/>
      </c>
      <c r="DR58" s="17" t="str">
        <f t="shared" si="92"/>
        <v/>
      </c>
      <c r="DS58" s="17" t="str">
        <f t="shared" si="93"/>
        <v/>
      </c>
      <c r="DT58" s="17" t="str">
        <f t="shared" si="94"/>
        <v/>
      </c>
      <c r="DU58" s="17" t="str">
        <f t="shared" si="95"/>
        <v/>
      </c>
      <c r="DV58" s="17" t="str">
        <f t="shared" si="96"/>
        <v/>
      </c>
      <c r="DW58" s="17" t="str">
        <f t="shared" si="97"/>
        <v/>
      </c>
      <c r="DX58" s="17" t="str">
        <f t="shared" si="98"/>
        <v/>
      </c>
      <c r="DY58" s="17" t="str">
        <f t="shared" si="99"/>
        <v/>
      </c>
      <c r="DZ58" s="17" t="str">
        <f t="shared" si="100"/>
        <v/>
      </c>
      <c r="EA58" s="17" t="str">
        <f t="shared" si="101"/>
        <v/>
      </c>
      <c r="EB58" s="17" t="str">
        <f t="shared" si="102"/>
        <v/>
      </c>
      <c r="EC58" s="17" t="str">
        <f t="shared" si="103"/>
        <v/>
      </c>
      <c r="ED58" s="17" t="str">
        <f t="shared" si="104"/>
        <v/>
      </c>
      <c r="EE58" s="17" t="str">
        <f t="shared" si="105"/>
        <v/>
      </c>
      <c r="EF58" s="17" t="str">
        <f t="shared" si="106"/>
        <v/>
      </c>
      <c r="EG58" s="17" t="str">
        <f t="shared" si="107"/>
        <v/>
      </c>
      <c r="EH58" s="17" t="str">
        <f t="shared" si="108"/>
        <v/>
      </c>
      <c r="EI58" s="17" t="str">
        <f t="shared" si="109"/>
        <v/>
      </c>
      <c r="EJ58" s="17" t="str">
        <f t="shared" si="110"/>
        <v/>
      </c>
      <c r="EK58" s="17" t="str">
        <f t="shared" si="111"/>
        <v/>
      </c>
    </row>
    <row r="59" spans="1:141" ht="29" x14ac:dyDescent="0.35">
      <c r="A59" s="17" t="s">
        <v>280</v>
      </c>
      <c r="B59" s="17">
        <v>2019</v>
      </c>
      <c r="C59" s="17" t="s">
        <v>100</v>
      </c>
      <c r="D59" s="17" t="s">
        <v>341</v>
      </c>
      <c r="E59" s="17" t="s">
        <v>342</v>
      </c>
      <c r="F59" s="17" t="s">
        <v>298</v>
      </c>
      <c r="G59" s="17">
        <v>325199</v>
      </c>
      <c r="H59" s="106" t="str">
        <f>VLOOKUP(G59, '2017-2022 NAICS'!C:D, 2, FALSE)</f>
        <v>All Other Basic Organic Chemical Manufacturing</v>
      </c>
      <c r="I59" s="106" t="str">
        <f>IF(COUNTIF('Processed TRI Data'!A:A, G59) &gt;0, "Yes", "No")</f>
        <v>No</v>
      </c>
      <c r="J59" s="17">
        <v>29.728559000000001</v>
      </c>
      <c r="K59" s="17">
        <v>-95.110764000000003</v>
      </c>
      <c r="L59" s="68">
        <v>110015742204</v>
      </c>
      <c r="M59" s="68">
        <v>1319218350775</v>
      </c>
      <c r="N59" s="17" t="s">
        <v>284</v>
      </c>
      <c r="O59" s="17" t="s">
        <v>285</v>
      </c>
      <c r="P59" s="107">
        <v>3</v>
      </c>
      <c r="Q59" s="105" t="str">
        <f>VLOOKUP(P59, 'TRI Crosswalk codes'!A:B, 2, FALSE)</f>
        <v>1,000 to 9,999</v>
      </c>
      <c r="R59" s="17">
        <v>6.56</v>
      </c>
      <c r="S59" s="17">
        <v>6.56</v>
      </c>
      <c r="T59" s="17" t="str">
        <f t="shared" si="55"/>
        <v>nonzero</v>
      </c>
      <c r="V59" s="17">
        <v>1.1000000000000001</v>
      </c>
      <c r="W59" s="17" t="str">
        <f t="shared" si="56"/>
        <v>nonzero</v>
      </c>
      <c r="X59" s="17">
        <v>7.66</v>
      </c>
      <c r="Y59" s="17" t="s">
        <v>286</v>
      </c>
      <c r="Z59" s="106" t="str">
        <f t="shared" si="57"/>
        <v>Manufacture: Produce; Manufacture: As a byproduct; Manufacture: As an Impurity</v>
      </c>
      <c r="AB59" s="34" t="s">
        <v>31</v>
      </c>
      <c r="AC59" s="34" t="s">
        <v>343</v>
      </c>
      <c r="AH59" s="17" t="s">
        <v>289</v>
      </c>
      <c r="AI59" s="17" t="s">
        <v>288</v>
      </c>
      <c r="AJ59" s="17" t="s">
        <v>288</v>
      </c>
      <c r="AK59" s="17" t="s">
        <v>288</v>
      </c>
      <c r="AL59" s="17" t="s">
        <v>289</v>
      </c>
      <c r="AM59" s="17" t="s">
        <v>289</v>
      </c>
      <c r="AN59" s="17" t="s">
        <v>288</v>
      </c>
      <c r="AO59" s="17" t="s">
        <v>288</v>
      </c>
      <c r="AP59" s="17" t="s">
        <v>288</v>
      </c>
      <c r="AQ59" s="17" t="s">
        <v>288</v>
      </c>
      <c r="AR59" s="17" t="s">
        <v>288</v>
      </c>
      <c r="AS59" s="17" t="s">
        <v>288</v>
      </c>
      <c r="AT59" s="17" t="s">
        <v>288</v>
      </c>
      <c r="AU59" s="17" t="s">
        <v>288</v>
      </c>
      <c r="AV59" s="17" t="s">
        <v>288</v>
      </c>
      <c r="AW59" s="17" t="s">
        <v>288</v>
      </c>
      <c r="AX59" s="17" t="s">
        <v>288</v>
      </c>
      <c r="AY59" s="17" t="s">
        <v>288</v>
      </c>
      <c r="AZ59" s="17" t="s">
        <v>288</v>
      </c>
      <c r="BA59" s="17" t="s">
        <v>288</v>
      </c>
      <c r="BB59" s="17" t="s">
        <v>288</v>
      </c>
      <c r="BC59" s="17" t="s">
        <v>288</v>
      </c>
      <c r="BD59" s="17" t="s">
        <v>288</v>
      </c>
      <c r="BE59" s="17" t="s">
        <v>288</v>
      </c>
      <c r="BF59" s="17" t="s">
        <v>288</v>
      </c>
      <c r="BG59" s="17" t="s">
        <v>288</v>
      </c>
      <c r="BH59" s="17" t="s">
        <v>288</v>
      </c>
      <c r="BI59" s="17" t="s">
        <v>288</v>
      </c>
      <c r="BJ59" s="17" t="s">
        <v>288</v>
      </c>
      <c r="BK59" s="17" t="s">
        <v>288</v>
      </c>
      <c r="BL59" s="17" t="s">
        <v>288</v>
      </c>
      <c r="BM59" s="17" t="s">
        <v>288</v>
      </c>
      <c r="BN59" s="17" t="s">
        <v>288</v>
      </c>
      <c r="BO59" s="17" t="s">
        <v>288</v>
      </c>
      <c r="BP59" s="17" t="s">
        <v>288</v>
      </c>
      <c r="BQ59" s="17" t="s">
        <v>288</v>
      </c>
      <c r="BR59" s="17" t="s">
        <v>288</v>
      </c>
      <c r="BS59" s="17" t="s">
        <v>288</v>
      </c>
      <c r="BT59" s="17" t="s">
        <v>288</v>
      </c>
      <c r="BU59" s="17" t="s">
        <v>288</v>
      </c>
      <c r="BV59" s="17" t="s">
        <v>288</v>
      </c>
      <c r="BW59" s="17" t="s">
        <v>288</v>
      </c>
      <c r="BX59" s="17" t="s">
        <v>288</v>
      </c>
      <c r="BY59" s="17" t="s">
        <v>288</v>
      </c>
      <c r="BZ59" s="17" t="s">
        <v>288</v>
      </c>
      <c r="CA59" s="17" t="s">
        <v>288</v>
      </c>
      <c r="CB59" s="17" t="s">
        <v>288</v>
      </c>
      <c r="CC59" s="17" t="s">
        <v>288</v>
      </c>
      <c r="CD59" s="17" t="s">
        <v>288</v>
      </c>
      <c r="CE59" s="17" t="s">
        <v>288</v>
      </c>
      <c r="CF59" s="17" t="s">
        <v>288</v>
      </c>
      <c r="CG59" s="17" t="s">
        <v>288</v>
      </c>
      <c r="CH59" s="17" t="s">
        <v>288</v>
      </c>
      <c r="CI59" s="17" t="s">
        <v>288</v>
      </c>
      <c r="CJ59" s="17" t="str">
        <f t="shared" si="58"/>
        <v>Manufacture: Produce</v>
      </c>
      <c r="CK59" s="17" t="str">
        <f t="shared" si="59"/>
        <v/>
      </c>
      <c r="CL59" s="17" t="str">
        <f t="shared" si="60"/>
        <v/>
      </c>
      <c r="CM59" s="17" t="str">
        <f t="shared" si="61"/>
        <v/>
      </c>
      <c r="CN59" s="17" t="str">
        <f t="shared" si="62"/>
        <v>Manufacture: As a byproduct</v>
      </c>
      <c r="CO59" s="17" t="str">
        <f t="shared" si="63"/>
        <v>Manufacture: As an Impurity</v>
      </c>
      <c r="CP59" s="17" t="str">
        <f t="shared" si="64"/>
        <v/>
      </c>
      <c r="CQ59" s="17" t="str">
        <f t="shared" si="65"/>
        <v/>
      </c>
      <c r="CR59" s="17" t="str">
        <f t="shared" si="66"/>
        <v/>
      </c>
      <c r="CS59" s="17" t="str">
        <f t="shared" si="67"/>
        <v/>
      </c>
      <c r="CT59" s="17" t="str">
        <f t="shared" si="68"/>
        <v/>
      </c>
      <c r="CU59" s="17" t="str">
        <f t="shared" si="69"/>
        <v/>
      </c>
      <c r="CV59" s="17" t="str">
        <f t="shared" si="70"/>
        <v/>
      </c>
      <c r="CW59" s="17" t="str">
        <f t="shared" si="71"/>
        <v/>
      </c>
      <c r="CX59" s="17" t="str">
        <f t="shared" si="72"/>
        <v/>
      </c>
      <c r="CY59" s="17" t="str">
        <f t="shared" si="73"/>
        <v/>
      </c>
      <c r="CZ59" s="17" t="str">
        <f t="shared" si="74"/>
        <v/>
      </c>
      <c r="DA59" s="17" t="str">
        <f t="shared" si="75"/>
        <v/>
      </c>
      <c r="DB59" s="17" t="str">
        <f t="shared" si="76"/>
        <v/>
      </c>
      <c r="DC59" s="17" t="str">
        <f t="shared" si="77"/>
        <v/>
      </c>
      <c r="DD59" s="17" t="str">
        <f t="shared" si="78"/>
        <v/>
      </c>
      <c r="DE59" s="17" t="str">
        <f t="shared" si="79"/>
        <v/>
      </c>
      <c r="DF59" s="17" t="str">
        <f t="shared" si="80"/>
        <v/>
      </c>
      <c r="DG59" s="17" t="str">
        <f t="shared" si="81"/>
        <v/>
      </c>
      <c r="DH59" s="17" t="str">
        <f t="shared" si="82"/>
        <v/>
      </c>
      <c r="DI59" s="17" t="str">
        <f t="shared" si="83"/>
        <v/>
      </c>
      <c r="DJ59" s="17" t="str">
        <f t="shared" si="84"/>
        <v/>
      </c>
      <c r="DK59" s="17" t="str">
        <f t="shared" si="85"/>
        <v/>
      </c>
      <c r="DL59" s="17" t="str">
        <f t="shared" si="86"/>
        <v/>
      </c>
      <c r="DM59" s="17" t="str">
        <f t="shared" si="87"/>
        <v/>
      </c>
      <c r="DN59" s="17" t="str">
        <f t="shared" si="88"/>
        <v/>
      </c>
      <c r="DO59" s="17" t="str">
        <f t="shared" si="89"/>
        <v/>
      </c>
      <c r="DP59" s="17" t="str">
        <f t="shared" si="90"/>
        <v/>
      </c>
      <c r="DQ59" s="17" t="str">
        <f t="shared" si="91"/>
        <v/>
      </c>
      <c r="DR59" s="17" t="str">
        <f t="shared" si="92"/>
        <v/>
      </c>
      <c r="DS59" s="17" t="str">
        <f t="shared" si="93"/>
        <v/>
      </c>
      <c r="DT59" s="17" t="str">
        <f t="shared" si="94"/>
        <v/>
      </c>
      <c r="DU59" s="17" t="str">
        <f t="shared" si="95"/>
        <v/>
      </c>
      <c r="DV59" s="17" t="str">
        <f t="shared" si="96"/>
        <v/>
      </c>
      <c r="DW59" s="17" t="str">
        <f t="shared" si="97"/>
        <v/>
      </c>
      <c r="DX59" s="17" t="str">
        <f t="shared" si="98"/>
        <v/>
      </c>
      <c r="DY59" s="17" t="str">
        <f t="shared" si="99"/>
        <v/>
      </c>
      <c r="DZ59" s="17" t="str">
        <f t="shared" si="100"/>
        <v/>
      </c>
      <c r="EA59" s="17" t="str">
        <f t="shared" si="101"/>
        <v/>
      </c>
      <c r="EB59" s="17" t="str">
        <f t="shared" si="102"/>
        <v/>
      </c>
      <c r="EC59" s="17" t="str">
        <f t="shared" si="103"/>
        <v/>
      </c>
      <c r="ED59" s="17" t="str">
        <f t="shared" si="104"/>
        <v/>
      </c>
      <c r="EE59" s="17" t="str">
        <f t="shared" si="105"/>
        <v/>
      </c>
      <c r="EF59" s="17" t="str">
        <f t="shared" si="106"/>
        <v/>
      </c>
      <c r="EG59" s="17" t="str">
        <f t="shared" si="107"/>
        <v/>
      </c>
      <c r="EH59" s="17" t="str">
        <f t="shared" si="108"/>
        <v/>
      </c>
      <c r="EI59" s="17" t="str">
        <f t="shared" si="109"/>
        <v/>
      </c>
      <c r="EJ59" s="17" t="str">
        <f t="shared" si="110"/>
        <v/>
      </c>
      <c r="EK59" s="17" t="str">
        <f t="shared" si="111"/>
        <v/>
      </c>
    </row>
    <row r="60" spans="1:141" ht="29" x14ac:dyDescent="0.35">
      <c r="A60" s="17" t="s">
        <v>280</v>
      </c>
      <c r="B60" s="17">
        <v>2020</v>
      </c>
      <c r="C60" s="17" t="s">
        <v>100</v>
      </c>
      <c r="D60" s="17" t="s">
        <v>341</v>
      </c>
      <c r="E60" s="17" t="s">
        <v>342</v>
      </c>
      <c r="F60" s="17" t="s">
        <v>298</v>
      </c>
      <c r="G60" s="17">
        <v>325199</v>
      </c>
      <c r="H60" s="106" t="str">
        <f>VLOOKUP(G60, '2017-2022 NAICS'!C:D, 2, FALSE)</f>
        <v>All Other Basic Organic Chemical Manufacturing</v>
      </c>
      <c r="I60" s="106" t="str">
        <f>IF(COUNTIF('Processed TRI Data'!A:A, G60) &gt;0, "Yes", "No")</f>
        <v>No</v>
      </c>
      <c r="J60" s="17">
        <v>29.728559000000001</v>
      </c>
      <c r="K60" s="17">
        <v>-95.110764000000003</v>
      </c>
      <c r="L60" s="68">
        <v>110015742204</v>
      </c>
      <c r="M60" s="68">
        <v>1320219076736</v>
      </c>
      <c r="N60" s="17" t="s">
        <v>284</v>
      </c>
      <c r="O60" s="17" t="s">
        <v>285</v>
      </c>
      <c r="P60" s="107">
        <v>3</v>
      </c>
      <c r="Q60" s="105" t="str">
        <f>VLOOKUP(P60, 'TRI Crosswalk codes'!A:B, 2, FALSE)</f>
        <v>1,000 to 9,999</v>
      </c>
      <c r="R60" s="17">
        <v>5.31</v>
      </c>
      <c r="S60" s="17">
        <v>5.31</v>
      </c>
      <c r="T60" s="17" t="str">
        <f t="shared" si="55"/>
        <v>nonzero</v>
      </c>
      <c r="V60" s="17">
        <v>1.07</v>
      </c>
      <c r="W60" s="17" t="str">
        <f t="shared" si="56"/>
        <v>nonzero</v>
      </c>
      <c r="X60" s="17">
        <v>6.38</v>
      </c>
      <c r="Y60" s="17" t="s">
        <v>286</v>
      </c>
      <c r="Z60" s="106" t="str">
        <f t="shared" si="57"/>
        <v>Manufacture: Produce; Manufacture: As a byproduct; Manufacture: As an Impurity</v>
      </c>
      <c r="AB60" s="34" t="s">
        <v>31</v>
      </c>
      <c r="AC60" s="34" t="s">
        <v>343</v>
      </c>
      <c r="AH60" s="17" t="s">
        <v>289</v>
      </c>
      <c r="AI60" s="17" t="s">
        <v>288</v>
      </c>
      <c r="AJ60" s="17" t="s">
        <v>288</v>
      </c>
      <c r="AK60" s="17" t="s">
        <v>288</v>
      </c>
      <c r="AL60" s="17" t="s">
        <v>289</v>
      </c>
      <c r="AM60" s="17" t="s">
        <v>289</v>
      </c>
      <c r="AN60" s="17" t="s">
        <v>288</v>
      </c>
      <c r="AO60" s="17" t="s">
        <v>288</v>
      </c>
      <c r="AP60" s="17" t="s">
        <v>288</v>
      </c>
      <c r="AQ60" s="17" t="s">
        <v>288</v>
      </c>
      <c r="AR60" s="17" t="s">
        <v>288</v>
      </c>
      <c r="AS60" s="17" t="s">
        <v>288</v>
      </c>
      <c r="AT60" s="17" t="s">
        <v>288</v>
      </c>
      <c r="AU60" s="17" t="s">
        <v>288</v>
      </c>
      <c r="AV60" s="17" t="s">
        <v>288</v>
      </c>
      <c r="AW60" s="17" t="s">
        <v>288</v>
      </c>
      <c r="AX60" s="17" t="s">
        <v>288</v>
      </c>
      <c r="AY60" s="17" t="s">
        <v>288</v>
      </c>
      <c r="AZ60" s="17" t="s">
        <v>288</v>
      </c>
      <c r="BA60" s="17" t="s">
        <v>288</v>
      </c>
      <c r="BB60" s="17" t="s">
        <v>288</v>
      </c>
      <c r="BC60" s="17" t="s">
        <v>288</v>
      </c>
      <c r="BD60" s="17" t="s">
        <v>288</v>
      </c>
      <c r="BE60" s="17" t="s">
        <v>288</v>
      </c>
      <c r="BF60" s="17" t="s">
        <v>288</v>
      </c>
      <c r="BG60" s="17" t="s">
        <v>288</v>
      </c>
      <c r="BH60" s="17" t="s">
        <v>288</v>
      </c>
      <c r="BI60" s="17" t="s">
        <v>288</v>
      </c>
      <c r="BJ60" s="17" t="s">
        <v>288</v>
      </c>
      <c r="BK60" s="17" t="s">
        <v>288</v>
      </c>
      <c r="BL60" s="17" t="s">
        <v>288</v>
      </c>
      <c r="BM60" s="17" t="s">
        <v>288</v>
      </c>
      <c r="BN60" s="17" t="s">
        <v>288</v>
      </c>
      <c r="BO60" s="17" t="s">
        <v>288</v>
      </c>
      <c r="BP60" s="17" t="s">
        <v>288</v>
      </c>
      <c r="BQ60" s="17" t="s">
        <v>288</v>
      </c>
      <c r="BR60" s="17" t="s">
        <v>288</v>
      </c>
      <c r="BS60" s="17" t="s">
        <v>288</v>
      </c>
      <c r="BT60" s="17" t="s">
        <v>288</v>
      </c>
      <c r="BU60" s="17" t="s">
        <v>288</v>
      </c>
      <c r="BV60" s="17" t="s">
        <v>288</v>
      </c>
      <c r="BW60" s="17" t="s">
        <v>288</v>
      </c>
      <c r="BX60" s="17" t="s">
        <v>288</v>
      </c>
      <c r="BY60" s="17" t="s">
        <v>288</v>
      </c>
      <c r="BZ60" s="17" t="s">
        <v>288</v>
      </c>
      <c r="CA60" s="17" t="s">
        <v>288</v>
      </c>
      <c r="CB60" s="17" t="s">
        <v>288</v>
      </c>
      <c r="CC60" s="17" t="s">
        <v>288</v>
      </c>
      <c r="CD60" s="17" t="s">
        <v>288</v>
      </c>
      <c r="CE60" s="17" t="s">
        <v>288</v>
      </c>
      <c r="CF60" s="17" t="s">
        <v>288</v>
      </c>
      <c r="CG60" s="17" t="s">
        <v>288</v>
      </c>
      <c r="CH60" s="17" t="s">
        <v>288</v>
      </c>
      <c r="CI60" s="17" t="s">
        <v>288</v>
      </c>
      <c r="CJ60" s="17" t="str">
        <f t="shared" si="58"/>
        <v>Manufacture: Produce</v>
      </c>
      <c r="CK60" s="17" t="str">
        <f t="shared" si="59"/>
        <v/>
      </c>
      <c r="CL60" s="17" t="str">
        <f t="shared" si="60"/>
        <v/>
      </c>
      <c r="CM60" s="17" t="str">
        <f t="shared" si="61"/>
        <v/>
      </c>
      <c r="CN60" s="17" t="str">
        <f t="shared" si="62"/>
        <v>Manufacture: As a byproduct</v>
      </c>
      <c r="CO60" s="17" t="str">
        <f t="shared" si="63"/>
        <v>Manufacture: As an Impurity</v>
      </c>
      <c r="CP60" s="17" t="str">
        <f t="shared" si="64"/>
        <v/>
      </c>
      <c r="CQ60" s="17" t="str">
        <f t="shared" si="65"/>
        <v/>
      </c>
      <c r="CR60" s="17" t="str">
        <f t="shared" si="66"/>
        <v/>
      </c>
      <c r="CS60" s="17" t="str">
        <f t="shared" si="67"/>
        <v/>
      </c>
      <c r="CT60" s="17" t="str">
        <f t="shared" si="68"/>
        <v/>
      </c>
      <c r="CU60" s="17" t="str">
        <f t="shared" si="69"/>
        <v/>
      </c>
      <c r="CV60" s="17" t="str">
        <f t="shared" si="70"/>
        <v/>
      </c>
      <c r="CW60" s="17" t="str">
        <f t="shared" si="71"/>
        <v/>
      </c>
      <c r="CX60" s="17" t="str">
        <f t="shared" si="72"/>
        <v/>
      </c>
      <c r="CY60" s="17" t="str">
        <f t="shared" si="73"/>
        <v/>
      </c>
      <c r="CZ60" s="17" t="str">
        <f t="shared" si="74"/>
        <v/>
      </c>
      <c r="DA60" s="17" t="str">
        <f t="shared" si="75"/>
        <v/>
      </c>
      <c r="DB60" s="17" t="str">
        <f t="shared" si="76"/>
        <v/>
      </c>
      <c r="DC60" s="17" t="str">
        <f t="shared" si="77"/>
        <v/>
      </c>
      <c r="DD60" s="17" t="str">
        <f t="shared" si="78"/>
        <v/>
      </c>
      <c r="DE60" s="17" t="str">
        <f t="shared" si="79"/>
        <v/>
      </c>
      <c r="DF60" s="17" t="str">
        <f t="shared" si="80"/>
        <v/>
      </c>
      <c r="DG60" s="17" t="str">
        <f t="shared" si="81"/>
        <v/>
      </c>
      <c r="DH60" s="17" t="str">
        <f t="shared" si="82"/>
        <v/>
      </c>
      <c r="DI60" s="17" t="str">
        <f t="shared" si="83"/>
        <v/>
      </c>
      <c r="DJ60" s="17" t="str">
        <f t="shared" si="84"/>
        <v/>
      </c>
      <c r="DK60" s="17" t="str">
        <f t="shared" si="85"/>
        <v/>
      </c>
      <c r="DL60" s="17" t="str">
        <f t="shared" si="86"/>
        <v/>
      </c>
      <c r="DM60" s="17" t="str">
        <f t="shared" si="87"/>
        <v/>
      </c>
      <c r="DN60" s="17" t="str">
        <f t="shared" si="88"/>
        <v/>
      </c>
      <c r="DO60" s="17" t="str">
        <f t="shared" si="89"/>
        <v/>
      </c>
      <c r="DP60" s="17" t="str">
        <f t="shared" si="90"/>
        <v/>
      </c>
      <c r="DQ60" s="17" t="str">
        <f t="shared" si="91"/>
        <v/>
      </c>
      <c r="DR60" s="17" t="str">
        <f t="shared" si="92"/>
        <v/>
      </c>
      <c r="DS60" s="17" t="str">
        <f t="shared" si="93"/>
        <v/>
      </c>
      <c r="DT60" s="17" t="str">
        <f t="shared" si="94"/>
        <v/>
      </c>
      <c r="DU60" s="17" t="str">
        <f t="shared" si="95"/>
        <v/>
      </c>
      <c r="DV60" s="17" t="str">
        <f t="shared" si="96"/>
        <v/>
      </c>
      <c r="DW60" s="17" t="str">
        <f t="shared" si="97"/>
        <v/>
      </c>
      <c r="DX60" s="17" t="str">
        <f t="shared" si="98"/>
        <v/>
      </c>
      <c r="DY60" s="17" t="str">
        <f t="shared" si="99"/>
        <v/>
      </c>
      <c r="DZ60" s="17" t="str">
        <f t="shared" si="100"/>
        <v/>
      </c>
      <c r="EA60" s="17" t="str">
        <f t="shared" si="101"/>
        <v/>
      </c>
      <c r="EB60" s="17" t="str">
        <f t="shared" si="102"/>
        <v/>
      </c>
      <c r="EC60" s="17" t="str">
        <f t="shared" si="103"/>
        <v/>
      </c>
      <c r="ED60" s="17" t="str">
        <f t="shared" si="104"/>
        <v/>
      </c>
      <c r="EE60" s="17" t="str">
        <f t="shared" si="105"/>
        <v/>
      </c>
      <c r="EF60" s="17" t="str">
        <f t="shared" si="106"/>
        <v/>
      </c>
      <c r="EG60" s="17" t="str">
        <f t="shared" si="107"/>
        <v/>
      </c>
      <c r="EH60" s="17" t="str">
        <f t="shared" si="108"/>
        <v/>
      </c>
      <c r="EI60" s="17" t="str">
        <f t="shared" si="109"/>
        <v/>
      </c>
      <c r="EJ60" s="17" t="str">
        <f t="shared" si="110"/>
        <v/>
      </c>
      <c r="EK60" s="17" t="str">
        <f t="shared" si="111"/>
        <v/>
      </c>
    </row>
    <row r="61" spans="1:141" ht="29" x14ac:dyDescent="0.35">
      <c r="A61" s="17" t="s">
        <v>280</v>
      </c>
      <c r="B61" s="17">
        <v>2021</v>
      </c>
      <c r="C61" s="17" t="s">
        <v>100</v>
      </c>
      <c r="D61" s="17" t="s">
        <v>341</v>
      </c>
      <c r="E61" s="17" t="s">
        <v>342</v>
      </c>
      <c r="F61" s="17" t="s">
        <v>298</v>
      </c>
      <c r="G61" s="17">
        <v>325199</v>
      </c>
      <c r="H61" s="106" t="str">
        <f>VLOOKUP(G61, '2017-2022 NAICS'!C:D, 2, FALSE)</f>
        <v>All Other Basic Organic Chemical Manufacturing</v>
      </c>
      <c r="I61" s="106" t="str">
        <f>IF(COUNTIF('Processed TRI Data'!A:A, G61) &gt;0, "Yes", "No")</f>
        <v>No</v>
      </c>
      <c r="J61" s="17">
        <v>29.728559000000001</v>
      </c>
      <c r="K61" s="17">
        <v>-95.110764000000003</v>
      </c>
      <c r="L61" s="68">
        <v>110015742204</v>
      </c>
      <c r="M61" s="68">
        <v>1321219720760</v>
      </c>
      <c r="N61" s="17" t="s">
        <v>284</v>
      </c>
      <c r="O61" s="17" t="s">
        <v>285</v>
      </c>
      <c r="P61" s="107">
        <v>3</v>
      </c>
      <c r="Q61" s="105" t="str">
        <f>VLOOKUP(P61, 'TRI Crosswalk codes'!A:B, 2, FALSE)</f>
        <v>1,000 to 9,999</v>
      </c>
      <c r="R61" s="17">
        <v>5.43</v>
      </c>
      <c r="S61" s="17">
        <v>5.43</v>
      </c>
      <c r="T61" s="17" t="str">
        <f t="shared" si="55"/>
        <v>nonzero</v>
      </c>
      <c r="V61" s="17">
        <v>1.02</v>
      </c>
      <c r="W61" s="17" t="str">
        <f t="shared" si="56"/>
        <v>nonzero</v>
      </c>
      <c r="X61" s="17">
        <v>6.45</v>
      </c>
      <c r="Y61" s="17" t="s">
        <v>286</v>
      </c>
      <c r="Z61" s="106" t="str">
        <f t="shared" si="57"/>
        <v>Manufacture: Produce; Manufacture: As a byproduct; Manufacture: As an Impurity</v>
      </c>
      <c r="AB61" s="34" t="s">
        <v>31</v>
      </c>
      <c r="AC61" s="34" t="s">
        <v>343</v>
      </c>
      <c r="AH61" s="17" t="s">
        <v>289</v>
      </c>
      <c r="AI61" s="17" t="s">
        <v>288</v>
      </c>
      <c r="AJ61" s="17" t="s">
        <v>288</v>
      </c>
      <c r="AK61" s="17" t="s">
        <v>288</v>
      </c>
      <c r="AL61" s="17" t="s">
        <v>289</v>
      </c>
      <c r="AM61" s="17" t="s">
        <v>289</v>
      </c>
      <c r="AN61" s="17" t="s">
        <v>288</v>
      </c>
      <c r="AO61" s="17" t="s">
        <v>288</v>
      </c>
      <c r="AP61" s="17" t="s">
        <v>288</v>
      </c>
      <c r="AQ61" s="17" t="s">
        <v>288</v>
      </c>
      <c r="AR61" s="17" t="s">
        <v>288</v>
      </c>
      <c r="AS61" s="17" t="s">
        <v>288</v>
      </c>
      <c r="AT61" s="17" t="s">
        <v>288</v>
      </c>
      <c r="AU61" s="17" t="s">
        <v>288</v>
      </c>
      <c r="AV61" s="17" t="s">
        <v>288</v>
      </c>
      <c r="AW61" s="17" t="s">
        <v>288</v>
      </c>
      <c r="AX61" s="17" t="s">
        <v>288</v>
      </c>
      <c r="AY61" s="17" t="s">
        <v>288</v>
      </c>
      <c r="AZ61" s="17" t="s">
        <v>288</v>
      </c>
      <c r="BA61" s="17" t="s">
        <v>288</v>
      </c>
      <c r="BB61" s="17" t="s">
        <v>288</v>
      </c>
      <c r="BC61" s="17" t="s">
        <v>288</v>
      </c>
      <c r="BD61" s="17" t="s">
        <v>288</v>
      </c>
      <c r="BE61" s="17" t="s">
        <v>288</v>
      </c>
      <c r="BF61" s="17" t="s">
        <v>288</v>
      </c>
      <c r="BG61" s="17" t="s">
        <v>288</v>
      </c>
      <c r="BH61" s="17" t="s">
        <v>288</v>
      </c>
      <c r="BI61" s="17" t="s">
        <v>288</v>
      </c>
      <c r="BJ61" s="17" t="s">
        <v>288</v>
      </c>
      <c r="BK61" s="17" t="s">
        <v>288</v>
      </c>
      <c r="BL61" s="17" t="s">
        <v>288</v>
      </c>
      <c r="BM61" s="17" t="s">
        <v>288</v>
      </c>
      <c r="BN61" s="17" t="s">
        <v>288</v>
      </c>
      <c r="BO61" s="17" t="s">
        <v>288</v>
      </c>
      <c r="BP61" s="17" t="s">
        <v>288</v>
      </c>
      <c r="BQ61" s="17" t="s">
        <v>288</v>
      </c>
      <c r="BR61" s="17" t="s">
        <v>288</v>
      </c>
      <c r="BS61" s="17" t="s">
        <v>288</v>
      </c>
      <c r="BT61" s="17" t="s">
        <v>288</v>
      </c>
      <c r="BU61" s="17" t="s">
        <v>288</v>
      </c>
      <c r="BV61" s="17" t="s">
        <v>288</v>
      </c>
      <c r="BW61" s="17" t="s">
        <v>288</v>
      </c>
      <c r="BX61" s="17" t="s">
        <v>288</v>
      </c>
      <c r="BY61" s="17" t="s">
        <v>288</v>
      </c>
      <c r="BZ61" s="17" t="s">
        <v>288</v>
      </c>
      <c r="CA61" s="17" t="s">
        <v>288</v>
      </c>
      <c r="CB61" s="17" t="s">
        <v>288</v>
      </c>
      <c r="CC61" s="17" t="s">
        <v>288</v>
      </c>
      <c r="CD61" s="17" t="s">
        <v>288</v>
      </c>
      <c r="CE61" s="17" t="s">
        <v>288</v>
      </c>
      <c r="CF61" s="17" t="s">
        <v>288</v>
      </c>
      <c r="CG61" s="17" t="s">
        <v>288</v>
      </c>
      <c r="CH61" s="17" t="s">
        <v>288</v>
      </c>
      <c r="CI61" s="17" t="s">
        <v>288</v>
      </c>
      <c r="CJ61" s="17" t="str">
        <f t="shared" si="58"/>
        <v>Manufacture: Produce</v>
      </c>
      <c r="CK61" s="17" t="str">
        <f t="shared" si="59"/>
        <v/>
      </c>
      <c r="CL61" s="17" t="str">
        <f t="shared" si="60"/>
        <v/>
      </c>
      <c r="CM61" s="17" t="str">
        <f t="shared" si="61"/>
        <v/>
      </c>
      <c r="CN61" s="17" t="str">
        <f t="shared" si="62"/>
        <v>Manufacture: As a byproduct</v>
      </c>
      <c r="CO61" s="17" t="str">
        <f t="shared" si="63"/>
        <v>Manufacture: As an Impurity</v>
      </c>
      <c r="CP61" s="17" t="str">
        <f t="shared" si="64"/>
        <v/>
      </c>
      <c r="CQ61" s="17" t="str">
        <f t="shared" si="65"/>
        <v/>
      </c>
      <c r="CR61" s="17" t="str">
        <f t="shared" si="66"/>
        <v/>
      </c>
      <c r="CS61" s="17" t="str">
        <f t="shared" si="67"/>
        <v/>
      </c>
      <c r="CT61" s="17" t="str">
        <f t="shared" si="68"/>
        <v/>
      </c>
      <c r="CU61" s="17" t="str">
        <f t="shared" si="69"/>
        <v/>
      </c>
      <c r="CV61" s="17" t="str">
        <f t="shared" si="70"/>
        <v/>
      </c>
      <c r="CW61" s="17" t="str">
        <f t="shared" si="71"/>
        <v/>
      </c>
      <c r="CX61" s="17" t="str">
        <f t="shared" si="72"/>
        <v/>
      </c>
      <c r="CY61" s="17" t="str">
        <f t="shared" si="73"/>
        <v/>
      </c>
      <c r="CZ61" s="17" t="str">
        <f t="shared" si="74"/>
        <v/>
      </c>
      <c r="DA61" s="17" t="str">
        <f t="shared" si="75"/>
        <v/>
      </c>
      <c r="DB61" s="17" t="str">
        <f t="shared" si="76"/>
        <v/>
      </c>
      <c r="DC61" s="17" t="str">
        <f t="shared" si="77"/>
        <v/>
      </c>
      <c r="DD61" s="17" t="str">
        <f t="shared" si="78"/>
        <v/>
      </c>
      <c r="DE61" s="17" t="str">
        <f t="shared" si="79"/>
        <v/>
      </c>
      <c r="DF61" s="17" t="str">
        <f t="shared" si="80"/>
        <v/>
      </c>
      <c r="DG61" s="17" t="str">
        <f t="shared" si="81"/>
        <v/>
      </c>
      <c r="DH61" s="17" t="str">
        <f t="shared" si="82"/>
        <v/>
      </c>
      <c r="DI61" s="17" t="str">
        <f t="shared" si="83"/>
        <v/>
      </c>
      <c r="DJ61" s="17" t="str">
        <f t="shared" si="84"/>
        <v/>
      </c>
      <c r="DK61" s="17" t="str">
        <f t="shared" si="85"/>
        <v/>
      </c>
      <c r="DL61" s="17" t="str">
        <f t="shared" si="86"/>
        <v/>
      </c>
      <c r="DM61" s="17" t="str">
        <f t="shared" si="87"/>
        <v/>
      </c>
      <c r="DN61" s="17" t="str">
        <f t="shared" si="88"/>
        <v/>
      </c>
      <c r="DO61" s="17" t="str">
        <f t="shared" si="89"/>
        <v/>
      </c>
      <c r="DP61" s="17" t="str">
        <f t="shared" si="90"/>
        <v/>
      </c>
      <c r="DQ61" s="17" t="str">
        <f t="shared" si="91"/>
        <v/>
      </c>
      <c r="DR61" s="17" t="str">
        <f t="shared" si="92"/>
        <v/>
      </c>
      <c r="DS61" s="17" t="str">
        <f t="shared" si="93"/>
        <v/>
      </c>
      <c r="DT61" s="17" t="str">
        <f t="shared" si="94"/>
        <v/>
      </c>
      <c r="DU61" s="17" t="str">
        <f t="shared" si="95"/>
        <v/>
      </c>
      <c r="DV61" s="17" t="str">
        <f t="shared" si="96"/>
        <v/>
      </c>
      <c r="DW61" s="17" t="str">
        <f t="shared" si="97"/>
        <v/>
      </c>
      <c r="DX61" s="17" t="str">
        <f t="shared" si="98"/>
        <v/>
      </c>
      <c r="DY61" s="17" t="str">
        <f t="shared" si="99"/>
        <v/>
      </c>
      <c r="DZ61" s="17" t="str">
        <f t="shared" si="100"/>
        <v/>
      </c>
      <c r="EA61" s="17" t="str">
        <f t="shared" si="101"/>
        <v/>
      </c>
      <c r="EB61" s="17" t="str">
        <f t="shared" si="102"/>
        <v/>
      </c>
      <c r="EC61" s="17" t="str">
        <f t="shared" si="103"/>
        <v/>
      </c>
      <c r="ED61" s="17" t="str">
        <f t="shared" si="104"/>
        <v/>
      </c>
      <c r="EE61" s="17" t="str">
        <f t="shared" si="105"/>
        <v/>
      </c>
      <c r="EF61" s="17" t="str">
        <f t="shared" si="106"/>
        <v/>
      </c>
      <c r="EG61" s="17" t="str">
        <f t="shared" si="107"/>
        <v/>
      </c>
      <c r="EH61" s="17" t="str">
        <f t="shared" si="108"/>
        <v/>
      </c>
      <c r="EI61" s="17" t="str">
        <f t="shared" si="109"/>
        <v/>
      </c>
      <c r="EJ61" s="17" t="str">
        <f t="shared" si="110"/>
        <v/>
      </c>
      <c r="EK61" s="17" t="str">
        <f t="shared" si="111"/>
        <v/>
      </c>
    </row>
    <row r="62" spans="1:141" ht="29" x14ac:dyDescent="0.35">
      <c r="A62" s="17" t="s">
        <v>280</v>
      </c>
      <c r="B62" s="17">
        <v>2022</v>
      </c>
      <c r="C62" s="17" t="s">
        <v>100</v>
      </c>
      <c r="D62" s="17" t="s">
        <v>341</v>
      </c>
      <c r="E62" s="17" t="s">
        <v>342</v>
      </c>
      <c r="F62" s="17" t="s">
        <v>298</v>
      </c>
      <c r="G62" s="17">
        <v>325199</v>
      </c>
      <c r="H62" s="106" t="str">
        <f>VLOOKUP(G62, '2017-2022 NAICS'!C:D, 2, FALSE)</f>
        <v>All Other Basic Organic Chemical Manufacturing</v>
      </c>
      <c r="I62" s="106" t="str">
        <f>IF(COUNTIF('Processed TRI Data'!A:A, G62) &gt;0, "Yes", "No")</f>
        <v>No</v>
      </c>
      <c r="J62" s="17">
        <v>29.728559000000001</v>
      </c>
      <c r="K62" s="17">
        <v>-95.110764000000003</v>
      </c>
      <c r="L62" s="68">
        <v>110015742204</v>
      </c>
      <c r="M62" s="68">
        <v>1322221049721</v>
      </c>
      <c r="N62" s="17" t="s">
        <v>284</v>
      </c>
      <c r="O62" s="17" t="s">
        <v>285</v>
      </c>
      <c r="P62" s="107">
        <v>3</v>
      </c>
      <c r="Q62" s="105" t="str">
        <f>VLOOKUP(P62, 'TRI Crosswalk codes'!A:B, 2, FALSE)</f>
        <v>1,000 to 9,999</v>
      </c>
      <c r="R62" s="17">
        <v>5.58</v>
      </c>
      <c r="S62" s="17">
        <v>5.58</v>
      </c>
      <c r="T62" s="17" t="str">
        <f t="shared" si="55"/>
        <v>nonzero</v>
      </c>
      <c r="V62" s="17">
        <v>0.92</v>
      </c>
      <c r="W62" s="17" t="str">
        <f t="shared" si="56"/>
        <v>nonzero</v>
      </c>
      <c r="X62" s="17">
        <v>6.5</v>
      </c>
      <c r="Y62" s="17" t="s">
        <v>286</v>
      </c>
      <c r="Z62" s="106" t="str">
        <f t="shared" si="57"/>
        <v>Manufacture: Produce; Manufacture: As a byproduct; Manufacture: As an Impurity</v>
      </c>
      <c r="AB62" s="34" t="s">
        <v>31</v>
      </c>
      <c r="AC62" s="34" t="s">
        <v>343</v>
      </c>
      <c r="AH62" s="17" t="s">
        <v>289</v>
      </c>
      <c r="AI62" s="17" t="s">
        <v>288</v>
      </c>
      <c r="AJ62" s="17" t="s">
        <v>288</v>
      </c>
      <c r="AK62" s="17" t="s">
        <v>288</v>
      </c>
      <c r="AL62" s="17" t="s">
        <v>289</v>
      </c>
      <c r="AM62" s="17" t="s">
        <v>289</v>
      </c>
      <c r="AN62" s="17" t="s">
        <v>288</v>
      </c>
      <c r="AO62" s="17" t="s">
        <v>288</v>
      </c>
      <c r="AP62" s="17" t="s">
        <v>288</v>
      </c>
      <c r="AQ62" s="17" t="s">
        <v>288</v>
      </c>
      <c r="AR62" s="17" t="s">
        <v>288</v>
      </c>
      <c r="AS62" s="17" t="s">
        <v>288</v>
      </c>
      <c r="AT62" s="17" t="s">
        <v>288</v>
      </c>
      <c r="AU62" s="17" t="s">
        <v>288</v>
      </c>
      <c r="AV62" s="17" t="s">
        <v>288</v>
      </c>
      <c r="AW62" s="17" t="s">
        <v>288</v>
      </c>
      <c r="AX62" s="17" t="s">
        <v>288</v>
      </c>
      <c r="AY62" s="17" t="s">
        <v>288</v>
      </c>
      <c r="AZ62" s="17" t="s">
        <v>288</v>
      </c>
      <c r="BA62" s="17" t="s">
        <v>288</v>
      </c>
      <c r="BB62" s="17" t="s">
        <v>288</v>
      </c>
      <c r="BC62" s="17" t="s">
        <v>288</v>
      </c>
      <c r="BD62" s="17" t="s">
        <v>288</v>
      </c>
      <c r="BE62" s="17" t="s">
        <v>288</v>
      </c>
      <c r="BF62" s="17" t="s">
        <v>288</v>
      </c>
      <c r="BG62" s="17" t="s">
        <v>288</v>
      </c>
      <c r="BH62" s="17" t="s">
        <v>288</v>
      </c>
      <c r="BI62" s="17" t="s">
        <v>288</v>
      </c>
      <c r="BJ62" s="17" t="s">
        <v>288</v>
      </c>
      <c r="BK62" s="17" t="s">
        <v>288</v>
      </c>
      <c r="BL62" s="17" t="s">
        <v>288</v>
      </c>
      <c r="BM62" s="17" t="s">
        <v>288</v>
      </c>
      <c r="BN62" s="17" t="s">
        <v>288</v>
      </c>
      <c r="BO62" s="17" t="s">
        <v>288</v>
      </c>
      <c r="BP62" s="17" t="s">
        <v>288</v>
      </c>
      <c r="BQ62" s="17" t="s">
        <v>288</v>
      </c>
      <c r="BR62" s="17" t="s">
        <v>288</v>
      </c>
      <c r="BS62" s="17" t="s">
        <v>288</v>
      </c>
      <c r="BT62" s="17" t="s">
        <v>288</v>
      </c>
      <c r="BU62" s="17" t="s">
        <v>288</v>
      </c>
      <c r="BV62" s="17" t="s">
        <v>288</v>
      </c>
      <c r="BW62" s="17" t="s">
        <v>288</v>
      </c>
      <c r="BX62" s="17" t="s">
        <v>288</v>
      </c>
      <c r="BY62" s="17" t="s">
        <v>288</v>
      </c>
      <c r="BZ62" s="17" t="s">
        <v>288</v>
      </c>
      <c r="CA62" s="17" t="s">
        <v>288</v>
      </c>
      <c r="CB62" s="17" t="s">
        <v>288</v>
      </c>
      <c r="CC62" s="17" t="s">
        <v>288</v>
      </c>
      <c r="CD62" s="17" t="s">
        <v>288</v>
      </c>
      <c r="CE62" s="17" t="s">
        <v>288</v>
      </c>
      <c r="CF62" s="17" t="s">
        <v>288</v>
      </c>
      <c r="CG62" s="17" t="s">
        <v>288</v>
      </c>
      <c r="CH62" s="17" t="s">
        <v>288</v>
      </c>
      <c r="CI62" s="17" t="s">
        <v>288</v>
      </c>
      <c r="CJ62" s="17" t="str">
        <f t="shared" si="58"/>
        <v>Manufacture: Produce</v>
      </c>
      <c r="CK62" s="17" t="str">
        <f t="shared" si="59"/>
        <v/>
      </c>
      <c r="CL62" s="17" t="str">
        <f t="shared" si="60"/>
        <v/>
      </c>
      <c r="CM62" s="17" t="str">
        <f t="shared" si="61"/>
        <v/>
      </c>
      <c r="CN62" s="17" t="str">
        <f t="shared" si="62"/>
        <v>Manufacture: As a byproduct</v>
      </c>
      <c r="CO62" s="17" t="str">
        <f t="shared" si="63"/>
        <v>Manufacture: As an Impurity</v>
      </c>
      <c r="CP62" s="17" t="str">
        <f t="shared" si="64"/>
        <v/>
      </c>
      <c r="CQ62" s="17" t="str">
        <f t="shared" si="65"/>
        <v/>
      </c>
      <c r="CR62" s="17" t="str">
        <f t="shared" si="66"/>
        <v/>
      </c>
      <c r="CS62" s="17" t="str">
        <f t="shared" si="67"/>
        <v/>
      </c>
      <c r="CT62" s="17" t="str">
        <f t="shared" si="68"/>
        <v/>
      </c>
      <c r="CU62" s="17" t="str">
        <f t="shared" si="69"/>
        <v/>
      </c>
      <c r="CV62" s="17" t="str">
        <f t="shared" si="70"/>
        <v/>
      </c>
      <c r="CW62" s="17" t="str">
        <f t="shared" si="71"/>
        <v/>
      </c>
      <c r="CX62" s="17" t="str">
        <f t="shared" si="72"/>
        <v/>
      </c>
      <c r="CY62" s="17" t="str">
        <f t="shared" si="73"/>
        <v/>
      </c>
      <c r="CZ62" s="17" t="str">
        <f t="shared" si="74"/>
        <v/>
      </c>
      <c r="DA62" s="17" t="str">
        <f t="shared" si="75"/>
        <v/>
      </c>
      <c r="DB62" s="17" t="str">
        <f t="shared" si="76"/>
        <v/>
      </c>
      <c r="DC62" s="17" t="str">
        <f t="shared" si="77"/>
        <v/>
      </c>
      <c r="DD62" s="17" t="str">
        <f t="shared" si="78"/>
        <v/>
      </c>
      <c r="DE62" s="17" t="str">
        <f t="shared" si="79"/>
        <v/>
      </c>
      <c r="DF62" s="17" t="str">
        <f t="shared" si="80"/>
        <v/>
      </c>
      <c r="DG62" s="17" t="str">
        <f t="shared" si="81"/>
        <v/>
      </c>
      <c r="DH62" s="17" t="str">
        <f t="shared" si="82"/>
        <v/>
      </c>
      <c r="DI62" s="17" t="str">
        <f t="shared" si="83"/>
        <v/>
      </c>
      <c r="DJ62" s="17" t="str">
        <f t="shared" si="84"/>
        <v/>
      </c>
      <c r="DK62" s="17" t="str">
        <f t="shared" si="85"/>
        <v/>
      </c>
      <c r="DL62" s="17" t="str">
        <f t="shared" si="86"/>
        <v/>
      </c>
      <c r="DM62" s="17" t="str">
        <f t="shared" si="87"/>
        <v/>
      </c>
      <c r="DN62" s="17" t="str">
        <f t="shared" si="88"/>
        <v/>
      </c>
      <c r="DO62" s="17" t="str">
        <f t="shared" si="89"/>
        <v/>
      </c>
      <c r="DP62" s="17" t="str">
        <f t="shared" si="90"/>
        <v/>
      </c>
      <c r="DQ62" s="17" t="str">
        <f t="shared" si="91"/>
        <v/>
      </c>
      <c r="DR62" s="17" t="str">
        <f t="shared" si="92"/>
        <v/>
      </c>
      <c r="DS62" s="17" t="str">
        <f t="shared" si="93"/>
        <v/>
      </c>
      <c r="DT62" s="17" t="str">
        <f t="shared" si="94"/>
        <v/>
      </c>
      <c r="DU62" s="17" t="str">
        <f t="shared" si="95"/>
        <v/>
      </c>
      <c r="DV62" s="17" t="str">
        <f t="shared" si="96"/>
        <v/>
      </c>
      <c r="DW62" s="17" t="str">
        <f t="shared" si="97"/>
        <v/>
      </c>
      <c r="DX62" s="17" t="str">
        <f t="shared" si="98"/>
        <v/>
      </c>
      <c r="DY62" s="17" t="str">
        <f t="shared" si="99"/>
        <v/>
      </c>
      <c r="DZ62" s="17" t="str">
        <f t="shared" si="100"/>
        <v/>
      </c>
      <c r="EA62" s="17" t="str">
        <f t="shared" si="101"/>
        <v/>
      </c>
      <c r="EB62" s="17" t="str">
        <f t="shared" si="102"/>
        <v/>
      </c>
      <c r="EC62" s="17" t="str">
        <f t="shared" si="103"/>
        <v/>
      </c>
      <c r="ED62" s="17" t="str">
        <f t="shared" si="104"/>
        <v/>
      </c>
      <c r="EE62" s="17" t="str">
        <f t="shared" si="105"/>
        <v/>
      </c>
      <c r="EF62" s="17" t="str">
        <f t="shared" si="106"/>
        <v/>
      </c>
      <c r="EG62" s="17" t="str">
        <f t="shared" si="107"/>
        <v/>
      </c>
      <c r="EH62" s="17" t="str">
        <f t="shared" si="108"/>
        <v/>
      </c>
      <c r="EI62" s="17" t="str">
        <f t="shared" si="109"/>
        <v/>
      </c>
      <c r="EJ62" s="17" t="str">
        <f t="shared" si="110"/>
        <v/>
      </c>
      <c r="EK62" s="17" t="str">
        <f t="shared" si="111"/>
        <v/>
      </c>
    </row>
    <row r="63" spans="1:141" ht="29" x14ac:dyDescent="0.35">
      <c r="A63" s="17" t="s">
        <v>280</v>
      </c>
      <c r="B63" s="17">
        <v>2023</v>
      </c>
      <c r="C63" s="17" t="s">
        <v>100</v>
      </c>
      <c r="D63" s="17" t="s">
        <v>341</v>
      </c>
      <c r="E63" s="17" t="s">
        <v>342</v>
      </c>
      <c r="F63" s="17" t="s">
        <v>298</v>
      </c>
      <c r="G63" s="17">
        <v>325199</v>
      </c>
      <c r="H63" s="106" t="str">
        <f>VLOOKUP(G63, '2017-2022 NAICS'!C:D, 2, FALSE)</f>
        <v>All Other Basic Organic Chemical Manufacturing</v>
      </c>
      <c r="I63" s="106" t="str">
        <f>IF(COUNTIF('Processed TRI Data'!A:A, G63) &gt;0, "Yes", "No")</f>
        <v>No</v>
      </c>
      <c r="J63" s="17">
        <v>29.728559000000001</v>
      </c>
      <c r="K63" s="17">
        <v>-95.110764000000003</v>
      </c>
      <c r="L63" s="68">
        <v>110015742204</v>
      </c>
      <c r="M63" s="68">
        <v>1323222039707</v>
      </c>
      <c r="N63" s="17" t="s">
        <v>284</v>
      </c>
      <c r="O63" s="17" t="s">
        <v>285</v>
      </c>
      <c r="P63" s="107">
        <v>3</v>
      </c>
      <c r="Q63" s="105" t="str">
        <f>VLOOKUP(P63, 'TRI Crosswalk codes'!A:B, 2, FALSE)</f>
        <v>1,000 to 9,999</v>
      </c>
      <c r="R63" s="17">
        <v>4.45</v>
      </c>
      <c r="S63" s="17">
        <v>4.45</v>
      </c>
      <c r="T63" s="17" t="str">
        <f t="shared" si="55"/>
        <v>nonzero</v>
      </c>
      <c r="V63" s="17">
        <v>0.22</v>
      </c>
      <c r="W63" s="17" t="str">
        <f t="shared" si="56"/>
        <v>nonzero</v>
      </c>
      <c r="X63" s="17">
        <v>4.67</v>
      </c>
      <c r="Y63" s="17" t="s">
        <v>286</v>
      </c>
      <c r="Z63" s="106" t="str">
        <f t="shared" si="57"/>
        <v>Manufacture: Produce; Manufacture: As a byproduct; Manufacture: As an Impurity</v>
      </c>
      <c r="AB63" s="34" t="s">
        <v>31</v>
      </c>
      <c r="AC63" s="34" t="s">
        <v>343</v>
      </c>
      <c r="AH63" s="17" t="s">
        <v>289</v>
      </c>
      <c r="AI63" s="17" t="s">
        <v>288</v>
      </c>
      <c r="AJ63" s="17" t="s">
        <v>288</v>
      </c>
      <c r="AK63" s="17" t="s">
        <v>288</v>
      </c>
      <c r="AL63" s="17" t="s">
        <v>289</v>
      </c>
      <c r="AM63" s="17" t="s">
        <v>289</v>
      </c>
      <c r="AN63" s="17" t="s">
        <v>288</v>
      </c>
      <c r="AO63" s="17" t="s">
        <v>288</v>
      </c>
      <c r="AP63" s="17" t="s">
        <v>288</v>
      </c>
      <c r="AQ63" s="17" t="s">
        <v>288</v>
      </c>
      <c r="AR63" s="17" t="s">
        <v>288</v>
      </c>
      <c r="AS63" s="17" t="s">
        <v>288</v>
      </c>
      <c r="AT63" s="17" t="s">
        <v>288</v>
      </c>
      <c r="AU63" s="17" t="s">
        <v>288</v>
      </c>
      <c r="AV63" s="17" t="s">
        <v>288</v>
      </c>
      <c r="AW63" s="17" t="s">
        <v>288</v>
      </c>
      <c r="AX63" s="17" t="s">
        <v>288</v>
      </c>
      <c r="AY63" s="17" t="s">
        <v>288</v>
      </c>
      <c r="AZ63" s="17" t="s">
        <v>288</v>
      </c>
      <c r="BA63" s="17" t="s">
        <v>288</v>
      </c>
      <c r="BB63" s="17" t="s">
        <v>288</v>
      </c>
      <c r="BC63" s="17" t="s">
        <v>288</v>
      </c>
      <c r="BD63" s="17" t="s">
        <v>288</v>
      </c>
      <c r="BE63" s="17" t="s">
        <v>288</v>
      </c>
      <c r="BF63" s="17" t="s">
        <v>288</v>
      </c>
      <c r="BG63" s="17" t="s">
        <v>288</v>
      </c>
      <c r="BH63" s="17" t="s">
        <v>288</v>
      </c>
      <c r="BI63" s="17" t="s">
        <v>288</v>
      </c>
      <c r="BJ63" s="17" t="s">
        <v>288</v>
      </c>
      <c r="BK63" s="17" t="s">
        <v>288</v>
      </c>
      <c r="BL63" s="17" t="s">
        <v>288</v>
      </c>
      <c r="BM63" s="17" t="s">
        <v>288</v>
      </c>
      <c r="BN63" s="17" t="s">
        <v>288</v>
      </c>
      <c r="BO63" s="17" t="s">
        <v>288</v>
      </c>
      <c r="BP63" s="17" t="s">
        <v>288</v>
      </c>
      <c r="BQ63" s="17" t="s">
        <v>288</v>
      </c>
      <c r="BR63" s="17" t="s">
        <v>288</v>
      </c>
      <c r="BS63" s="17" t="s">
        <v>288</v>
      </c>
      <c r="BT63" s="17" t="s">
        <v>288</v>
      </c>
      <c r="BU63" s="17" t="s">
        <v>288</v>
      </c>
      <c r="BV63" s="17" t="s">
        <v>288</v>
      </c>
      <c r="BW63" s="17" t="s">
        <v>288</v>
      </c>
      <c r="BX63" s="17" t="s">
        <v>288</v>
      </c>
      <c r="BY63" s="17" t="s">
        <v>288</v>
      </c>
      <c r="BZ63" s="17" t="s">
        <v>288</v>
      </c>
      <c r="CA63" s="17" t="s">
        <v>288</v>
      </c>
      <c r="CB63" s="17" t="s">
        <v>288</v>
      </c>
      <c r="CC63" s="17" t="s">
        <v>288</v>
      </c>
      <c r="CD63" s="17" t="s">
        <v>288</v>
      </c>
      <c r="CE63" s="17" t="s">
        <v>288</v>
      </c>
      <c r="CF63" s="17" t="s">
        <v>288</v>
      </c>
      <c r="CG63" s="17" t="s">
        <v>288</v>
      </c>
      <c r="CH63" s="17" t="s">
        <v>288</v>
      </c>
      <c r="CI63" s="17" t="s">
        <v>288</v>
      </c>
      <c r="CJ63" s="17" t="str">
        <f t="shared" si="58"/>
        <v>Manufacture: Produce</v>
      </c>
      <c r="CK63" s="17" t="str">
        <f t="shared" si="59"/>
        <v/>
      </c>
      <c r="CL63" s="17" t="str">
        <f t="shared" si="60"/>
        <v/>
      </c>
      <c r="CM63" s="17" t="str">
        <f t="shared" si="61"/>
        <v/>
      </c>
      <c r="CN63" s="17" t="str">
        <f t="shared" si="62"/>
        <v>Manufacture: As a byproduct</v>
      </c>
      <c r="CO63" s="17" t="str">
        <f t="shared" si="63"/>
        <v>Manufacture: As an Impurity</v>
      </c>
      <c r="CP63" s="17" t="str">
        <f t="shared" si="64"/>
        <v/>
      </c>
      <c r="CQ63" s="17" t="str">
        <f t="shared" si="65"/>
        <v/>
      </c>
      <c r="CR63" s="17" t="str">
        <f t="shared" si="66"/>
        <v/>
      </c>
      <c r="CS63" s="17" t="str">
        <f t="shared" si="67"/>
        <v/>
      </c>
      <c r="CT63" s="17" t="str">
        <f t="shared" si="68"/>
        <v/>
      </c>
      <c r="CU63" s="17" t="str">
        <f t="shared" si="69"/>
        <v/>
      </c>
      <c r="CV63" s="17" t="str">
        <f t="shared" si="70"/>
        <v/>
      </c>
      <c r="CW63" s="17" t="str">
        <f t="shared" si="71"/>
        <v/>
      </c>
      <c r="CX63" s="17" t="str">
        <f t="shared" si="72"/>
        <v/>
      </c>
      <c r="CY63" s="17" t="str">
        <f t="shared" si="73"/>
        <v/>
      </c>
      <c r="CZ63" s="17" t="str">
        <f t="shared" si="74"/>
        <v/>
      </c>
      <c r="DA63" s="17" t="str">
        <f t="shared" si="75"/>
        <v/>
      </c>
      <c r="DB63" s="17" t="str">
        <f t="shared" si="76"/>
        <v/>
      </c>
      <c r="DC63" s="17" t="str">
        <f t="shared" si="77"/>
        <v/>
      </c>
      <c r="DD63" s="17" t="str">
        <f t="shared" si="78"/>
        <v/>
      </c>
      <c r="DE63" s="17" t="str">
        <f t="shared" si="79"/>
        <v/>
      </c>
      <c r="DF63" s="17" t="str">
        <f t="shared" si="80"/>
        <v/>
      </c>
      <c r="DG63" s="17" t="str">
        <f t="shared" si="81"/>
        <v/>
      </c>
      <c r="DH63" s="17" t="str">
        <f t="shared" si="82"/>
        <v/>
      </c>
      <c r="DI63" s="17" t="str">
        <f t="shared" si="83"/>
        <v/>
      </c>
      <c r="DJ63" s="17" t="str">
        <f t="shared" si="84"/>
        <v/>
      </c>
      <c r="DK63" s="17" t="str">
        <f t="shared" si="85"/>
        <v/>
      </c>
      <c r="DL63" s="17" t="str">
        <f t="shared" si="86"/>
        <v/>
      </c>
      <c r="DM63" s="17" t="str">
        <f t="shared" si="87"/>
        <v/>
      </c>
      <c r="DN63" s="17" t="str">
        <f t="shared" si="88"/>
        <v/>
      </c>
      <c r="DO63" s="17" t="str">
        <f t="shared" si="89"/>
        <v/>
      </c>
      <c r="DP63" s="17" t="str">
        <f t="shared" si="90"/>
        <v/>
      </c>
      <c r="DQ63" s="17" t="str">
        <f t="shared" si="91"/>
        <v/>
      </c>
      <c r="DR63" s="17" t="str">
        <f t="shared" si="92"/>
        <v/>
      </c>
      <c r="DS63" s="17" t="str">
        <f t="shared" si="93"/>
        <v/>
      </c>
      <c r="DT63" s="17" t="str">
        <f t="shared" si="94"/>
        <v/>
      </c>
      <c r="DU63" s="17" t="str">
        <f t="shared" si="95"/>
        <v/>
      </c>
      <c r="DV63" s="17" t="str">
        <f t="shared" si="96"/>
        <v/>
      </c>
      <c r="DW63" s="17" t="str">
        <f t="shared" si="97"/>
        <v/>
      </c>
      <c r="DX63" s="17" t="str">
        <f t="shared" si="98"/>
        <v/>
      </c>
      <c r="DY63" s="17" t="str">
        <f t="shared" si="99"/>
        <v/>
      </c>
      <c r="DZ63" s="17" t="str">
        <f t="shared" si="100"/>
        <v/>
      </c>
      <c r="EA63" s="17" t="str">
        <f t="shared" si="101"/>
        <v/>
      </c>
      <c r="EB63" s="17" t="str">
        <f t="shared" si="102"/>
        <v/>
      </c>
      <c r="EC63" s="17" t="str">
        <f t="shared" si="103"/>
        <v/>
      </c>
      <c r="ED63" s="17" t="str">
        <f t="shared" si="104"/>
        <v/>
      </c>
      <c r="EE63" s="17" t="str">
        <f t="shared" si="105"/>
        <v/>
      </c>
      <c r="EF63" s="17" t="str">
        <f t="shared" si="106"/>
        <v/>
      </c>
      <c r="EG63" s="17" t="str">
        <f t="shared" si="107"/>
        <v/>
      </c>
      <c r="EH63" s="17" t="str">
        <f t="shared" si="108"/>
        <v/>
      </c>
      <c r="EI63" s="17" t="str">
        <f t="shared" si="109"/>
        <v/>
      </c>
      <c r="EJ63" s="17" t="str">
        <f t="shared" si="110"/>
        <v/>
      </c>
      <c r="EK63" s="17" t="str">
        <f t="shared" si="111"/>
        <v/>
      </c>
    </row>
    <row r="64" spans="1:141" ht="58" x14ac:dyDescent="0.35">
      <c r="A64" s="17" t="s">
        <v>280</v>
      </c>
      <c r="B64" s="17">
        <v>2019</v>
      </c>
      <c r="C64" s="17" t="s">
        <v>97</v>
      </c>
      <c r="D64" s="17" t="s">
        <v>344</v>
      </c>
      <c r="E64" s="17" t="s">
        <v>307</v>
      </c>
      <c r="F64" s="17" t="s">
        <v>298</v>
      </c>
      <c r="G64" s="17">
        <v>325199</v>
      </c>
      <c r="H64" s="106" t="str">
        <f>VLOOKUP(G64, '2017-2022 NAICS'!C:D, 2, FALSE)</f>
        <v>All Other Basic Organic Chemical Manufacturing</v>
      </c>
      <c r="I64" s="106" t="str">
        <f>IF(COUNTIF('Processed TRI Data'!A:A, G64) &gt;0, "Yes", "No")</f>
        <v>No</v>
      </c>
      <c r="J64" s="17">
        <v>29.723700000000001</v>
      </c>
      <c r="K64" s="17">
        <v>-95.074079999999995</v>
      </c>
      <c r="L64" s="68">
        <v>110017769734</v>
      </c>
      <c r="M64" s="68">
        <v>1319218296059</v>
      </c>
      <c r="N64" s="17" t="s">
        <v>284</v>
      </c>
      <c r="O64" s="17" t="s">
        <v>285</v>
      </c>
      <c r="P64" s="107">
        <v>4</v>
      </c>
      <c r="Q64" s="105" t="str">
        <f>VLOOKUP(P64, 'TRI Crosswalk codes'!A:B, 2, FALSE)</f>
        <v>10,000 to 99,999</v>
      </c>
      <c r="R64" s="17">
        <v>50</v>
      </c>
      <c r="S64" s="17">
        <v>50</v>
      </c>
      <c r="T64" s="17" t="str">
        <f t="shared" si="55"/>
        <v>nonzero</v>
      </c>
      <c r="V64" s="17">
        <v>91</v>
      </c>
      <c r="W64" s="17" t="str">
        <f t="shared" si="56"/>
        <v>nonzero</v>
      </c>
      <c r="X64" s="17">
        <v>141</v>
      </c>
      <c r="Y64" s="17" t="s">
        <v>286</v>
      </c>
      <c r="Z64" s="106" t="str">
        <f t="shared" si="57"/>
        <v>Manufacture: Produce; Manufacture: As a byproduct; Manufacture: As an Impurity; Processing: As a reactant; P103 - Intermediates; Processing: As an impurity</v>
      </c>
      <c r="AB64" s="34" t="s">
        <v>31</v>
      </c>
      <c r="AC64" s="34" t="s">
        <v>345</v>
      </c>
      <c r="AH64" s="17" t="s">
        <v>289</v>
      </c>
      <c r="AI64" s="17" t="s">
        <v>288</v>
      </c>
      <c r="AJ64" s="17" t="s">
        <v>288</v>
      </c>
      <c r="AK64" s="17" t="s">
        <v>288</v>
      </c>
      <c r="AL64" s="17" t="s">
        <v>289</v>
      </c>
      <c r="AM64" s="17" t="s">
        <v>289</v>
      </c>
      <c r="AN64" s="17" t="s">
        <v>289</v>
      </c>
      <c r="AO64" s="17" t="s">
        <v>288</v>
      </c>
      <c r="AP64" s="17" t="s">
        <v>288</v>
      </c>
      <c r="AQ64" s="17" t="s">
        <v>289</v>
      </c>
      <c r="AR64" s="17" t="s">
        <v>288</v>
      </c>
      <c r="AS64" s="17" t="s">
        <v>288</v>
      </c>
      <c r="AT64" s="17" t="s">
        <v>288</v>
      </c>
      <c r="AU64" s="17" t="s">
        <v>288</v>
      </c>
      <c r="AV64" s="17" t="s">
        <v>288</v>
      </c>
      <c r="AW64" s="17" t="s">
        <v>288</v>
      </c>
      <c r="AX64" s="17" t="s">
        <v>288</v>
      </c>
      <c r="AY64" s="17" t="s">
        <v>288</v>
      </c>
      <c r="AZ64" s="17" t="s">
        <v>288</v>
      </c>
      <c r="BA64" s="17" t="s">
        <v>288</v>
      </c>
      <c r="BB64" s="17" t="s">
        <v>288</v>
      </c>
      <c r="BC64" s="17" t="s">
        <v>288</v>
      </c>
      <c r="BD64" s="17" t="s">
        <v>288</v>
      </c>
      <c r="BE64" s="17" t="s">
        <v>288</v>
      </c>
      <c r="BF64" s="17" t="s">
        <v>288</v>
      </c>
      <c r="BG64" s="17" t="s">
        <v>288</v>
      </c>
      <c r="BH64" s="17" t="s">
        <v>288</v>
      </c>
      <c r="BI64" s="17" t="s">
        <v>289</v>
      </c>
      <c r="BJ64" s="17" t="s">
        <v>288</v>
      </c>
      <c r="BK64" s="17" t="s">
        <v>288</v>
      </c>
      <c r="BL64" s="17" t="s">
        <v>288</v>
      </c>
      <c r="BM64" s="17" t="s">
        <v>288</v>
      </c>
      <c r="BN64" s="17" t="s">
        <v>288</v>
      </c>
      <c r="BO64" s="17" t="s">
        <v>288</v>
      </c>
      <c r="BP64" s="17" t="s">
        <v>288</v>
      </c>
      <c r="BQ64" s="17" t="s">
        <v>288</v>
      </c>
      <c r="BR64" s="17" t="s">
        <v>288</v>
      </c>
      <c r="BS64" s="17" t="s">
        <v>288</v>
      </c>
      <c r="BT64" s="17" t="s">
        <v>288</v>
      </c>
      <c r="BU64" s="17" t="s">
        <v>288</v>
      </c>
      <c r="BV64" s="17" t="s">
        <v>288</v>
      </c>
      <c r="BW64" s="17" t="s">
        <v>288</v>
      </c>
      <c r="BX64" s="17" t="s">
        <v>288</v>
      </c>
      <c r="BY64" s="17" t="s">
        <v>288</v>
      </c>
      <c r="BZ64" s="17" t="s">
        <v>288</v>
      </c>
      <c r="CA64" s="17" t="s">
        <v>288</v>
      </c>
      <c r="CB64" s="17" t="s">
        <v>288</v>
      </c>
      <c r="CC64" s="17" t="s">
        <v>288</v>
      </c>
      <c r="CD64" s="17" t="s">
        <v>288</v>
      </c>
      <c r="CE64" s="17" t="s">
        <v>288</v>
      </c>
      <c r="CF64" s="17" t="s">
        <v>288</v>
      </c>
      <c r="CG64" s="17" t="s">
        <v>288</v>
      </c>
      <c r="CH64" s="17" t="s">
        <v>288</v>
      </c>
      <c r="CI64" s="17" t="s">
        <v>288</v>
      </c>
      <c r="CJ64" s="17" t="str">
        <f t="shared" si="58"/>
        <v>Manufacture: Produce</v>
      </c>
      <c r="CK64" s="17" t="str">
        <f t="shared" si="59"/>
        <v/>
      </c>
      <c r="CL64" s="17" t="str">
        <f t="shared" si="60"/>
        <v/>
      </c>
      <c r="CM64" s="17" t="str">
        <f t="shared" si="61"/>
        <v/>
      </c>
      <c r="CN64" s="17" t="str">
        <f t="shared" si="62"/>
        <v>Manufacture: As a byproduct</v>
      </c>
      <c r="CO64" s="17" t="str">
        <f t="shared" si="63"/>
        <v>Manufacture: As an Impurity</v>
      </c>
      <c r="CP64" s="17" t="str">
        <f t="shared" si="64"/>
        <v>Processing: As a reactant</v>
      </c>
      <c r="CQ64" s="17" t="str">
        <f t="shared" si="65"/>
        <v/>
      </c>
      <c r="CR64" s="17" t="str">
        <f t="shared" si="66"/>
        <v/>
      </c>
      <c r="CS64" s="17" t="str">
        <f t="shared" si="67"/>
        <v>P103 - Intermediates</v>
      </c>
      <c r="CT64" s="17" t="str">
        <f t="shared" si="68"/>
        <v/>
      </c>
      <c r="CU64" s="17" t="str">
        <f t="shared" si="69"/>
        <v/>
      </c>
      <c r="CV64" s="17" t="str">
        <f t="shared" si="70"/>
        <v/>
      </c>
      <c r="CW64" s="17" t="str">
        <f t="shared" si="71"/>
        <v/>
      </c>
      <c r="CX64" s="17" t="str">
        <f t="shared" si="72"/>
        <v/>
      </c>
      <c r="CY64" s="17" t="str">
        <f t="shared" si="73"/>
        <v/>
      </c>
      <c r="CZ64" s="17" t="str">
        <f t="shared" si="74"/>
        <v/>
      </c>
      <c r="DA64" s="17" t="str">
        <f t="shared" si="75"/>
        <v/>
      </c>
      <c r="DB64" s="17" t="str">
        <f t="shared" si="76"/>
        <v/>
      </c>
      <c r="DC64" s="17" t="str">
        <f t="shared" si="77"/>
        <v/>
      </c>
      <c r="DD64" s="17" t="str">
        <f t="shared" si="78"/>
        <v/>
      </c>
      <c r="DE64" s="17" t="str">
        <f t="shared" si="79"/>
        <v/>
      </c>
      <c r="DF64" s="17" t="str">
        <f t="shared" si="80"/>
        <v/>
      </c>
      <c r="DG64" s="17" t="str">
        <f t="shared" si="81"/>
        <v/>
      </c>
      <c r="DH64" s="17" t="str">
        <f t="shared" si="82"/>
        <v/>
      </c>
      <c r="DI64" s="17" t="str">
        <f t="shared" si="83"/>
        <v/>
      </c>
      <c r="DJ64" s="17" t="str">
        <f t="shared" si="84"/>
        <v/>
      </c>
      <c r="DK64" s="17" t="str">
        <f t="shared" si="85"/>
        <v>Processing: As an impurity</v>
      </c>
      <c r="DL64" s="17" t="str">
        <f t="shared" si="86"/>
        <v/>
      </c>
      <c r="DM64" s="17" t="str">
        <f t="shared" si="87"/>
        <v/>
      </c>
      <c r="DN64" s="17" t="str">
        <f t="shared" si="88"/>
        <v/>
      </c>
      <c r="DO64" s="17" t="str">
        <f t="shared" si="89"/>
        <v/>
      </c>
      <c r="DP64" s="17" t="str">
        <f t="shared" si="90"/>
        <v/>
      </c>
      <c r="DQ64" s="17" t="str">
        <f t="shared" si="91"/>
        <v/>
      </c>
      <c r="DR64" s="17" t="str">
        <f t="shared" si="92"/>
        <v/>
      </c>
      <c r="DS64" s="17" t="str">
        <f t="shared" si="93"/>
        <v/>
      </c>
      <c r="DT64" s="17" t="str">
        <f t="shared" si="94"/>
        <v/>
      </c>
      <c r="DU64" s="17" t="str">
        <f t="shared" si="95"/>
        <v/>
      </c>
      <c r="DV64" s="17" t="str">
        <f t="shared" si="96"/>
        <v/>
      </c>
      <c r="DW64" s="17" t="str">
        <f t="shared" si="97"/>
        <v/>
      </c>
      <c r="DX64" s="17" t="str">
        <f t="shared" si="98"/>
        <v/>
      </c>
      <c r="DY64" s="17" t="str">
        <f t="shared" si="99"/>
        <v/>
      </c>
      <c r="DZ64" s="17" t="str">
        <f t="shared" si="100"/>
        <v/>
      </c>
      <c r="EA64" s="17" t="str">
        <f t="shared" si="101"/>
        <v/>
      </c>
      <c r="EB64" s="17" t="str">
        <f t="shared" si="102"/>
        <v/>
      </c>
      <c r="EC64" s="17" t="str">
        <f t="shared" si="103"/>
        <v/>
      </c>
      <c r="ED64" s="17" t="str">
        <f t="shared" si="104"/>
        <v/>
      </c>
      <c r="EE64" s="17" t="str">
        <f t="shared" si="105"/>
        <v/>
      </c>
      <c r="EF64" s="17" t="str">
        <f t="shared" si="106"/>
        <v/>
      </c>
      <c r="EG64" s="17" t="str">
        <f t="shared" si="107"/>
        <v/>
      </c>
      <c r="EH64" s="17" t="str">
        <f t="shared" si="108"/>
        <v/>
      </c>
      <c r="EI64" s="17" t="str">
        <f t="shared" si="109"/>
        <v/>
      </c>
      <c r="EJ64" s="17" t="str">
        <f t="shared" si="110"/>
        <v/>
      </c>
      <c r="EK64" s="17" t="str">
        <f t="shared" si="111"/>
        <v/>
      </c>
    </row>
    <row r="65" spans="1:141" ht="58" x14ac:dyDescent="0.35">
      <c r="A65" s="17" t="s">
        <v>280</v>
      </c>
      <c r="B65" s="17">
        <v>2020</v>
      </c>
      <c r="C65" s="17" t="s">
        <v>97</v>
      </c>
      <c r="D65" s="17" t="s">
        <v>344</v>
      </c>
      <c r="E65" s="17" t="s">
        <v>307</v>
      </c>
      <c r="F65" s="17" t="s">
        <v>298</v>
      </c>
      <c r="G65" s="17">
        <v>325199</v>
      </c>
      <c r="H65" s="106" t="str">
        <f>VLOOKUP(G65, '2017-2022 NAICS'!C:D, 2, FALSE)</f>
        <v>All Other Basic Organic Chemical Manufacturing</v>
      </c>
      <c r="I65" s="106" t="str">
        <f>IF(COUNTIF('Processed TRI Data'!A:A, G65) &gt;0, "Yes", "No")</f>
        <v>No</v>
      </c>
      <c r="J65" s="17">
        <v>29.723700000000001</v>
      </c>
      <c r="K65" s="17">
        <v>-95.074079999999995</v>
      </c>
      <c r="L65" s="68">
        <v>110017769734</v>
      </c>
      <c r="M65" s="68">
        <v>1320219041946</v>
      </c>
      <c r="N65" s="17" t="s">
        <v>284</v>
      </c>
      <c r="O65" s="17" t="s">
        <v>285</v>
      </c>
      <c r="P65" s="107">
        <v>4</v>
      </c>
      <c r="Q65" s="105" t="str">
        <f>VLOOKUP(P65, 'TRI Crosswalk codes'!A:B, 2, FALSE)</f>
        <v>10,000 to 99,999</v>
      </c>
      <c r="R65" s="17">
        <v>62</v>
      </c>
      <c r="S65" s="17">
        <v>62</v>
      </c>
      <c r="T65" s="17" t="str">
        <f t="shared" si="55"/>
        <v>nonzero</v>
      </c>
      <c r="V65" s="17">
        <v>87</v>
      </c>
      <c r="W65" s="17" t="str">
        <f t="shared" si="56"/>
        <v>nonzero</v>
      </c>
      <c r="X65" s="17">
        <v>149</v>
      </c>
      <c r="Y65" s="17" t="s">
        <v>286</v>
      </c>
      <c r="Z65" s="106" t="str">
        <f t="shared" si="57"/>
        <v>Manufacture: Produce; Manufacture: As a byproduct; Manufacture: As an Impurity; Processing: As a reactant; P103 - Intermediates; Processing: As an impurity</v>
      </c>
      <c r="AB65" s="34" t="s">
        <v>31</v>
      </c>
      <c r="AC65" s="34" t="s">
        <v>345</v>
      </c>
      <c r="AH65" s="17" t="s">
        <v>289</v>
      </c>
      <c r="AI65" s="17" t="s">
        <v>288</v>
      </c>
      <c r="AJ65" s="17" t="s">
        <v>288</v>
      </c>
      <c r="AK65" s="17" t="s">
        <v>288</v>
      </c>
      <c r="AL65" s="17" t="s">
        <v>289</v>
      </c>
      <c r="AM65" s="17" t="s">
        <v>289</v>
      </c>
      <c r="AN65" s="17" t="s">
        <v>289</v>
      </c>
      <c r="AO65" s="17" t="s">
        <v>288</v>
      </c>
      <c r="AP65" s="17" t="s">
        <v>288</v>
      </c>
      <c r="AQ65" s="17" t="s">
        <v>289</v>
      </c>
      <c r="AR65" s="17" t="s">
        <v>288</v>
      </c>
      <c r="AS65" s="17" t="s">
        <v>288</v>
      </c>
      <c r="AT65" s="17" t="s">
        <v>288</v>
      </c>
      <c r="AU65" s="17" t="s">
        <v>288</v>
      </c>
      <c r="AV65" s="17" t="s">
        <v>288</v>
      </c>
      <c r="AW65" s="17" t="s">
        <v>288</v>
      </c>
      <c r="AX65" s="17" t="s">
        <v>288</v>
      </c>
      <c r="AY65" s="17" t="s">
        <v>288</v>
      </c>
      <c r="AZ65" s="17" t="s">
        <v>288</v>
      </c>
      <c r="BA65" s="17" t="s">
        <v>288</v>
      </c>
      <c r="BB65" s="17" t="s">
        <v>288</v>
      </c>
      <c r="BC65" s="17" t="s">
        <v>288</v>
      </c>
      <c r="BD65" s="17" t="s">
        <v>288</v>
      </c>
      <c r="BE65" s="17" t="s">
        <v>288</v>
      </c>
      <c r="BF65" s="17" t="s">
        <v>288</v>
      </c>
      <c r="BG65" s="17" t="s">
        <v>288</v>
      </c>
      <c r="BH65" s="17" t="s">
        <v>288</v>
      </c>
      <c r="BI65" s="17" t="s">
        <v>289</v>
      </c>
      <c r="BJ65" s="17" t="s">
        <v>288</v>
      </c>
      <c r="BK65" s="17" t="s">
        <v>288</v>
      </c>
      <c r="BL65" s="17" t="s">
        <v>288</v>
      </c>
      <c r="BM65" s="17" t="s">
        <v>288</v>
      </c>
      <c r="BN65" s="17" t="s">
        <v>288</v>
      </c>
      <c r="BO65" s="17" t="s">
        <v>288</v>
      </c>
      <c r="BP65" s="17" t="s">
        <v>288</v>
      </c>
      <c r="BQ65" s="17" t="s">
        <v>288</v>
      </c>
      <c r="BR65" s="17" t="s">
        <v>288</v>
      </c>
      <c r="BS65" s="17" t="s">
        <v>288</v>
      </c>
      <c r="BT65" s="17" t="s">
        <v>288</v>
      </c>
      <c r="BU65" s="17" t="s">
        <v>288</v>
      </c>
      <c r="BV65" s="17" t="s">
        <v>288</v>
      </c>
      <c r="BW65" s="17" t="s">
        <v>288</v>
      </c>
      <c r="BX65" s="17" t="s">
        <v>288</v>
      </c>
      <c r="BY65" s="17" t="s">
        <v>288</v>
      </c>
      <c r="BZ65" s="17" t="s">
        <v>288</v>
      </c>
      <c r="CA65" s="17" t="s">
        <v>288</v>
      </c>
      <c r="CB65" s="17" t="s">
        <v>288</v>
      </c>
      <c r="CC65" s="17" t="s">
        <v>288</v>
      </c>
      <c r="CD65" s="17" t="s">
        <v>288</v>
      </c>
      <c r="CE65" s="17" t="s">
        <v>288</v>
      </c>
      <c r="CF65" s="17" t="s">
        <v>288</v>
      </c>
      <c r="CG65" s="17" t="s">
        <v>288</v>
      </c>
      <c r="CH65" s="17" t="s">
        <v>288</v>
      </c>
      <c r="CI65" s="17" t="s">
        <v>288</v>
      </c>
      <c r="CJ65" s="17" t="str">
        <f t="shared" si="58"/>
        <v>Manufacture: Produce</v>
      </c>
      <c r="CK65" s="17" t="str">
        <f t="shared" si="59"/>
        <v/>
      </c>
      <c r="CL65" s="17" t="str">
        <f t="shared" si="60"/>
        <v/>
      </c>
      <c r="CM65" s="17" t="str">
        <f t="shared" si="61"/>
        <v/>
      </c>
      <c r="CN65" s="17" t="str">
        <f t="shared" si="62"/>
        <v>Manufacture: As a byproduct</v>
      </c>
      <c r="CO65" s="17" t="str">
        <f t="shared" si="63"/>
        <v>Manufacture: As an Impurity</v>
      </c>
      <c r="CP65" s="17" t="str">
        <f t="shared" si="64"/>
        <v>Processing: As a reactant</v>
      </c>
      <c r="CQ65" s="17" t="str">
        <f t="shared" si="65"/>
        <v/>
      </c>
      <c r="CR65" s="17" t="str">
        <f t="shared" si="66"/>
        <v/>
      </c>
      <c r="CS65" s="17" t="str">
        <f t="shared" si="67"/>
        <v>P103 - Intermediates</v>
      </c>
      <c r="CT65" s="17" t="str">
        <f t="shared" si="68"/>
        <v/>
      </c>
      <c r="CU65" s="17" t="str">
        <f t="shared" si="69"/>
        <v/>
      </c>
      <c r="CV65" s="17" t="str">
        <f t="shared" si="70"/>
        <v/>
      </c>
      <c r="CW65" s="17" t="str">
        <f t="shared" si="71"/>
        <v/>
      </c>
      <c r="CX65" s="17" t="str">
        <f t="shared" si="72"/>
        <v/>
      </c>
      <c r="CY65" s="17" t="str">
        <f t="shared" si="73"/>
        <v/>
      </c>
      <c r="CZ65" s="17" t="str">
        <f t="shared" si="74"/>
        <v/>
      </c>
      <c r="DA65" s="17" t="str">
        <f t="shared" si="75"/>
        <v/>
      </c>
      <c r="DB65" s="17" t="str">
        <f t="shared" si="76"/>
        <v/>
      </c>
      <c r="DC65" s="17" t="str">
        <f t="shared" si="77"/>
        <v/>
      </c>
      <c r="DD65" s="17" t="str">
        <f t="shared" si="78"/>
        <v/>
      </c>
      <c r="DE65" s="17" t="str">
        <f t="shared" si="79"/>
        <v/>
      </c>
      <c r="DF65" s="17" t="str">
        <f t="shared" si="80"/>
        <v/>
      </c>
      <c r="DG65" s="17" t="str">
        <f t="shared" si="81"/>
        <v/>
      </c>
      <c r="DH65" s="17" t="str">
        <f t="shared" si="82"/>
        <v/>
      </c>
      <c r="DI65" s="17" t="str">
        <f t="shared" si="83"/>
        <v/>
      </c>
      <c r="DJ65" s="17" t="str">
        <f t="shared" si="84"/>
        <v/>
      </c>
      <c r="DK65" s="17" t="str">
        <f t="shared" si="85"/>
        <v>Processing: As an impurity</v>
      </c>
      <c r="DL65" s="17" t="str">
        <f t="shared" si="86"/>
        <v/>
      </c>
      <c r="DM65" s="17" t="str">
        <f t="shared" si="87"/>
        <v/>
      </c>
      <c r="DN65" s="17" t="str">
        <f t="shared" si="88"/>
        <v/>
      </c>
      <c r="DO65" s="17" t="str">
        <f t="shared" si="89"/>
        <v/>
      </c>
      <c r="DP65" s="17" t="str">
        <f t="shared" si="90"/>
        <v/>
      </c>
      <c r="DQ65" s="17" t="str">
        <f t="shared" si="91"/>
        <v/>
      </c>
      <c r="DR65" s="17" t="str">
        <f t="shared" si="92"/>
        <v/>
      </c>
      <c r="DS65" s="17" t="str">
        <f t="shared" si="93"/>
        <v/>
      </c>
      <c r="DT65" s="17" t="str">
        <f t="shared" si="94"/>
        <v/>
      </c>
      <c r="DU65" s="17" t="str">
        <f t="shared" si="95"/>
        <v/>
      </c>
      <c r="DV65" s="17" t="str">
        <f t="shared" si="96"/>
        <v/>
      </c>
      <c r="DW65" s="17" t="str">
        <f t="shared" si="97"/>
        <v/>
      </c>
      <c r="DX65" s="17" t="str">
        <f t="shared" si="98"/>
        <v/>
      </c>
      <c r="DY65" s="17" t="str">
        <f t="shared" si="99"/>
        <v/>
      </c>
      <c r="DZ65" s="17" t="str">
        <f t="shared" si="100"/>
        <v/>
      </c>
      <c r="EA65" s="17" t="str">
        <f t="shared" si="101"/>
        <v/>
      </c>
      <c r="EB65" s="17" t="str">
        <f t="shared" si="102"/>
        <v/>
      </c>
      <c r="EC65" s="17" t="str">
        <f t="shared" si="103"/>
        <v/>
      </c>
      <c r="ED65" s="17" t="str">
        <f t="shared" si="104"/>
        <v/>
      </c>
      <c r="EE65" s="17" t="str">
        <f t="shared" si="105"/>
        <v/>
      </c>
      <c r="EF65" s="17" t="str">
        <f t="shared" si="106"/>
        <v/>
      </c>
      <c r="EG65" s="17" t="str">
        <f t="shared" si="107"/>
        <v/>
      </c>
      <c r="EH65" s="17" t="str">
        <f t="shared" si="108"/>
        <v/>
      </c>
      <c r="EI65" s="17" t="str">
        <f t="shared" si="109"/>
        <v/>
      </c>
      <c r="EJ65" s="17" t="str">
        <f t="shared" si="110"/>
        <v/>
      </c>
      <c r="EK65" s="17" t="str">
        <f t="shared" si="111"/>
        <v/>
      </c>
    </row>
    <row r="66" spans="1:141" ht="58" x14ac:dyDescent="0.35">
      <c r="A66" s="17" t="s">
        <v>280</v>
      </c>
      <c r="B66" s="17">
        <v>2021</v>
      </c>
      <c r="C66" s="17" t="s">
        <v>97</v>
      </c>
      <c r="D66" s="17" t="s">
        <v>344</v>
      </c>
      <c r="E66" s="17" t="s">
        <v>307</v>
      </c>
      <c r="F66" s="17" t="s">
        <v>298</v>
      </c>
      <c r="G66" s="17">
        <v>325199</v>
      </c>
      <c r="H66" s="106" t="str">
        <f>VLOOKUP(G66, '2017-2022 NAICS'!C:D, 2, FALSE)</f>
        <v>All Other Basic Organic Chemical Manufacturing</v>
      </c>
      <c r="I66" s="106" t="str">
        <f>IF(COUNTIF('Processed TRI Data'!A:A, G66) &gt;0, "Yes", "No")</f>
        <v>No</v>
      </c>
      <c r="J66" s="17">
        <v>29.723700000000001</v>
      </c>
      <c r="K66" s="17">
        <v>-95.074079999999995</v>
      </c>
      <c r="L66" s="68">
        <v>110017769734</v>
      </c>
      <c r="M66" s="68">
        <v>1321219990948</v>
      </c>
      <c r="N66" s="17" t="s">
        <v>284</v>
      </c>
      <c r="O66" s="17" t="s">
        <v>285</v>
      </c>
      <c r="P66" s="107">
        <v>4</v>
      </c>
      <c r="Q66" s="105" t="str">
        <f>VLOOKUP(P66, 'TRI Crosswalk codes'!A:B, 2, FALSE)</f>
        <v>10,000 to 99,999</v>
      </c>
      <c r="R66" s="17">
        <v>59</v>
      </c>
      <c r="S66" s="17">
        <v>59</v>
      </c>
      <c r="T66" s="17" t="str">
        <f t="shared" si="55"/>
        <v>nonzero</v>
      </c>
      <c r="V66" s="17">
        <v>93</v>
      </c>
      <c r="W66" s="17" t="str">
        <f t="shared" si="56"/>
        <v>nonzero</v>
      </c>
      <c r="X66" s="17">
        <v>152</v>
      </c>
      <c r="Y66" s="17" t="s">
        <v>286</v>
      </c>
      <c r="Z66" s="106" t="str">
        <f t="shared" ref="Z66:Z97" si="112">_xlfn.TEXTJOIN("; ", TRUE, CJ66:EK66)</f>
        <v>Manufacture: Produce; Manufacture: As a byproduct; Manufacture: As an Impurity; Processing: As a reactant; P103 - Intermediates; Processing: As an impurity</v>
      </c>
      <c r="AB66" s="34" t="s">
        <v>31</v>
      </c>
      <c r="AC66" s="34" t="s">
        <v>345</v>
      </c>
      <c r="AH66" s="17" t="s">
        <v>289</v>
      </c>
      <c r="AI66" s="17" t="s">
        <v>288</v>
      </c>
      <c r="AJ66" s="17" t="s">
        <v>288</v>
      </c>
      <c r="AK66" s="17" t="s">
        <v>288</v>
      </c>
      <c r="AL66" s="17" t="s">
        <v>289</v>
      </c>
      <c r="AM66" s="17" t="s">
        <v>289</v>
      </c>
      <c r="AN66" s="17" t="s">
        <v>289</v>
      </c>
      <c r="AO66" s="17" t="s">
        <v>288</v>
      </c>
      <c r="AP66" s="17" t="s">
        <v>288</v>
      </c>
      <c r="AQ66" s="17" t="s">
        <v>289</v>
      </c>
      <c r="AR66" s="17" t="s">
        <v>288</v>
      </c>
      <c r="AS66" s="17" t="s">
        <v>288</v>
      </c>
      <c r="AT66" s="17" t="s">
        <v>288</v>
      </c>
      <c r="AU66" s="17" t="s">
        <v>288</v>
      </c>
      <c r="AV66" s="17" t="s">
        <v>288</v>
      </c>
      <c r="AW66" s="17" t="s">
        <v>288</v>
      </c>
      <c r="AX66" s="17" t="s">
        <v>288</v>
      </c>
      <c r="AY66" s="17" t="s">
        <v>288</v>
      </c>
      <c r="AZ66" s="17" t="s">
        <v>288</v>
      </c>
      <c r="BA66" s="17" t="s">
        <v>288</v>
      </c>
      <c r="BB66" s="17" t="s">
        <v>288</v>
      </c>
      <c r="BC66" s="17" t="s">
        <v>288</v>
      </c>
      <c r="BD66" s="17" t="s">
        <v>288</v>
      </c>
      <c r="BE66" s="17" t="s">
        <v>288</v>
      </c>
      <c r="BF66" s="17" t="s">
        <v>288</v>
      </c>
      <c r="BG66" s="17" t="s">
        <v>288</v>
      </c>
      <c r="BH66" s="17" t="s">
        <v>288</v>
      </c>
      <c r="BI66" s="17" t="s">
        <v>289</v>
      </c>
      <c r="BJ66" s="17" t="s">
        <v>288</v>
      </c>
      <c r="BK66" s="17" t="s">
        <v>288</v>
      </c>
      <c r="BL66" s="17" t="s">
        <v>288</v>
      </c>
      <c r="BM66" s="17" t="s">
        <v>288</v>
      </c>
      <c r="BN66" s="17" t="s">
        <v>288</v>
      </c>
      <c r="BO66" s="17" t="s">
        <v>288</v>
      </c>
      <c r="BP66" s="17" t="s">
        <v>288</v>
      </c>
      <c r="BQ66" s="17" t="s">
        <v>288</v>
      </c>
      <c r="BR66" s="17" t="s">
        <v>288</v>
      </c>
      <c r="BS66" s="17" t="s">
        <v>288</v>
      </c>
      <c r="BT66" s="17" t="s">
        <v>288</v>
      </c>
      <c r="BU66" s="17" t="s">
        <v>288</v>
      </c>
      <c r="BV66" s="17" t="s">
        <v>288</v>
      </c>
      <c r="BW66" s="17" t="s">
        <v>288</v>
      </c>
      <c r="BX66" s="17" t="s">
        <v>288</v>
      </c>
      <c r="BY66" s="17" t="s">
        <v>288</v>
      </c>
      <c r="BZ66" s="17" t="s">
        <v>288</v>
      </c>
      <c r="CA66" s="17" t="s">
        <v>288</v>
      </c>
      <c r="CB66" s="17" t="s">
        <v>288</v>
      </c>
      <c r="CC66" s="17" t="s">
        <v>288</v>
      </c>
      <c r="CD66" s="17" t="s">
        <v>288</v>
      </c>
      <c r="CE66" s="17" t="s">
        <v>288</v>
      </c>
      <c r="CF66" s="17" t="s">
        <v>288</v>
      </c>
      <c r="CG66" s="17" t="s">
        <v>288</v>
      </c>
      <c r="CH66" s="17" t="s">
        <v>288</v>
      </c>
      <c r="CI66" s="17" t="s">
        <v>288</v>
      </c>
      <c r="CJ66" s="17" t="str">
        <f t="shared" ref="CJ66:CJ97" si="113">IF(AH66="Yes", "Manufacture: Produce", "")</f>
        <v>Manufacture: Produce</v>
      </c>
      <c r="CK66" s="17" t="str">
        <f t="shared" ref="CK66:CK97" si="114">IF(AI66="Yes", "Manufacture: Import", "")</f>
        <v/>
      </c>
      <c r="CL66" s="17" t="str">
        <f t="shared" ref="CL66:CL97" si="115">IF(AJ66="Yes", "Manufacture: For on-site use/processing", "")</f>
        <v/>
      </c>
      <c r="CM66" s="17" t="str">
        <f t="shared" ref="CM66:CM97" si="116">IF(AK66="Yes", "Manufacture: For sale/distribution", "")</f>
        <v/>
      </c>
      <c r="CN66" s="17" t="str">
        <f t="shared" ref="CN66:CN97" si="117">IF(AL66="Yes", "Manufacture: As a byproduct", "")</f>
        <v>Manufacture: As a byproduct</v>
      </c>
      <c r="CO66" s="17" t="str">
        <f t="shared" ref="CO66:CO97" si="118">IF(AM66="Yes", "Manufacture: As an Impurity", "")</f>
        <v>Manufacture: As an Impurity</v>
      </c>
      <c r="CP66" s="17" t="str">
        <f t="shared" ref="CP66:CP97" si="119">IF(AN66="Yes", "Processing: As a reactant", "")</f>
        <v>Processing: As a reactant</v>
      </c>
      <c r="CQ66" s="17" t="str">
        <f t="shared" ref="CQ66:CQ97" si="120">IF(AO66="Yes", "P101 - Feedstocks", "")</f>
        <v/>
      </c>
      <c r="CR66" s="17" t="str">
        <f t="shared" ref="CR66:CR97" si="121">IF(AP66="Yes", "102 - Raw Materials", "")</f>
        <v/>
      </c>
      <c r="CS66" s="17" t="str">
        <f t="shared" ref="CS66:CS97" si="122">IF(AQ66="Yes", "P103 - Intermediates", "")</f>
        <v>P103 - Intermediates</v>
      </c>
      <c r="CT66" s="17" t="str">
        <f t="shared" ref="CT66:CT97" si="123">IF(AR66="Yes", "P104 - Initiators", "")</f>
        <v/>
      </c>
      <c r="CU66" s="17" t="str">
        <f t="shared" ref="CU66:CU97" si="124">IF(AS66="Yes", "P199 - Other", "")</f>
        <v/>
      </c>
      <c r="CV66" s="17" t="str">
        <f t="shared" ref="CV66:CV97" si="125">IF(AT66="Yes", "Processing: As a formulation component", "")</f>
        <v/>
      </c>
      <c r="CW66" s="17" t="str">
        <f t="shared" ref="CW66:CW97" si="126">IF(AU66="Yes", "P201 - Additives", "")</f>
        <v/>
      </c>
      <c r="CX66" s="17" t="str">
        <f t="shared" ref="CX66:CX97" si="127">IF(AV66="Yes", "P202 - Dyes", "")</f>
        <v/>
      </c>
      <c r="CY66" s="17" t="str">
        <f t="shared" ref="CY66:CY97" si="128">IF(AW66="Yes", "P203 - Reaction Diluent", "")</f>
        <v/>
      </c>
      <c r="CZ66" s="17" t="str">
        <f t="shared" ref="CZ66:CZ97" si="129">IF(AX66="Yes", "P204 - Initiators", "")</f>
        <v/>
      </c>
      <c r="DA66" s="17" t="str">
        <f t="shared" ref="DA66:DA97" si="130">IF(AY66="Yes", "P205 - Solvents", "")</f>
        <v/>
      </c>
      <c r="DB66" s="17" t="str">
        <f t="shared" ref="DB66:DB97" si="131">IF(AZ66="Yes", "P206 - Inhibitors", "")</f>
        <v/>
      </c>
      <c r="DC66" s="17" t="str">
        <f t="shared" ref="DC66:DC97" si="132">IF(BA66="Yes", "P207 - Emulsifiers", "")</f>
        <v/>
      </c>
      <c r="DD66" s="17" t="str">
        <f t="shared" ref="DD66:DD97" si="133">IF(BB66="Yes", "P208 - Surfactants", "")</f>
        <v/>
      </c>
      <c r="DE66" s="17" t="str">
        <f t="shared" ref="DE66:DE97" si="134">IF(BC66="Yes", "P209 - Lubricants", "")</f>
        <v/>
      </c>
      <c r="DF66" s="17" t="str">
        <f t="shared" ref="DF66:DF97" si="135">IF(BD66="Yes", "P210 - Flame Retardants", "")</f>
        <v/>
      </c>
      <c r="DG66" s="17" t="str">
        <f t="shared" ref="DG66:DG97" si="136">IF(BE66="Yes", "P211 - Rheological Modifiers", "")</f>
        <v/>
      </c>
      <c r="DH66" s="17" t="str">
        <f t="shared" ref="DH66:DH97" si="137">IF(BF66="Yes", "P299 - Other", "")</f>
        <v/>
      </c>
      <c r="DI66" s="17" t="str">
        <f t="shared" ref="DI66:DI97" si="138">IF(BG66="Yes", "Processing: As an article component", "")</f>
        <v/>
      </c>
      <c r="DJ66" s="17" t="str">
        <f t="shared" ref="DJ66:DJ97" si="139">IF(BH66="Yes", "Processing: Repackaging", "")</f>
        <v/>
      </c>
      <c r="DK66" s="17" t="str">
        <f t="shared" ref="DK66:DK97" si="140">IF(BI66="Yes", "Processing: As an impurity", "")</f>
        <v>Processing: As an impurity</v>
      </c>
      <c r="DL66" s="17" t="str">
        <f t="shared" ref="DL66:DL97" si="141">IF(BJ66="Yes", "Processing: Recycling", "")</f>
        <v/>
      </c>
      <c r="DM66" s="17" t="str">
        <f t="shared" ref="DM66:DM97" si="142">IF(BK66="Yes", "Otherwise Use: As a chemical processing aid", "")</f>
        <v/>
      </c>
      <c r="DN66" s="17" t="str">
        <f t="shared" ref="DN66:DN97" si="143">IF(BL66="Yes", "Z101 - Process Solvents", "")</f>
        <v/>
      </c>
      <c r="DO66" s="17" t="str">
        <f t="shared" ref="DO66:DO97" si="144">IF(BM66="Yes", "Z102 - Catalysts", "")</f>
        <v/>
      </c>
      <c r="DP66" s="17" t="str">
        <f t="shared" ref="DP66:DP97" si="145">IF(BN66="Yes", "Z103 - Inhibitors", "")</f>
        <v/>
      </c>
      <c r="DQ66" s="17" t="str">
        <f t="shared" ref="DQ66:DQ97" si="146">IF(BO66="Yes", "Z104 - Inititiators", "")</f>
        <v/>
      </c>
      <c r="DR66" s="17" t="str">
        <f t="shared" ref="DR66:DR97" si="147">IF(BP66="Yes", "Z105 - Reaction Terminators", "")</f>
        <v/>
      </c>
      <c r="DS66" s="17" t="str">
        <f t="shared" ref="DS66:DS97" si="148">IF(BQ66="Yes", "Z106 - Solution Buffers", "")</f>
        <v/>
      </c>
      <c r="DT66" s="17" t="str">
        <f t="shared" ref="DT66:DT97" si="149">IF(BR66="Yes", "Z199 - Other", "")</f>
        <v/>
      </c>
      <c r="DU66" s="17" t="str">
        <f t="shared" ref="DU66:DU97" si="150">IF(BS66="Yes", "Otherwise Use: As a manufacturing aid", "")</f>
        <v/>
      </c>
      <c r="DV66" s="17" t="str">
        <f t="shared" ref="DV66:DV97" si="151">IF(BT66="Yes", "Z201 - Process Lubricants", "")</f>
        <v/>
      </c>
      <c r="DW66" s="17" t="str">
        <f t="shared" ref="DW66:DW97" si="152">IF(BU66="Yes", "Z202 - Metalworking Fluids", "")</f>
        <v/>
      </c>
      <c r="DX66" s="17" t="str">
        <f t="shared" ref="DX66:DX97" si="153">IF(BV66="Yes", "Z203 - Coolants", "")</f>
        <v/>
      </c>
      <c r="DY66" s="17" t="str">
        <f t="shared" ref="DY66:DY97" si="154">IF(BW66="Yes", "Z204 - Refrigerants", "")</f>
        <v/>
      </c>
      <c r="DZ66" s="17" t="str">
        <f t="shared" ref="DZ66:DZ97" si="155">IF(BX66="Yes", "Z205 - Hydraulic Fluids", "")</f>
        <v/>
      </c>
      <c r="EA66" s="17" t="str">
        <f t="shared" ref="EA66:EA97" si="156">IF(BY66="Yes", "Z299 - Other", "")</f>
        <v/>
      </c>
      <c r="EB66" s="17" t="str">
        <f t="shared" ref="EB66:EB97" si="157">IF(BZ66="Yes", "Otherwise Use: Ancillary or Other Use", "")</f>
        <v/>
      </c>
      <c r="EC66" s="17" t="str">
        <f t="shared" ref="EC66:EC97" si="158">IF(CA66="Yes", "Z301 - Cleaner", "")</f>
        <v/>
      </c>
      <c r="ED66" s="17" t="str">
        <f t="shared" ref="ED66:ED97" si="159">IF(CB66="Yes", "Z302 - Degreaser", "")</f>
        <v/>
      </c>
      <c r="EE66" s="17" t="str">
        <f t="shared" ref="EE66:EE97" si="160">IF(CC66="Yes", "Z303 - Lubricants", "")</f>
        <v/>
      </c>
      <c r="EF66" s="17" t="str">
        <f t="shared" ref="EF66:EF97" si="161">IF(CD66="Yes", "Z304 - Fuel", "")</f>
        <v/>
      </c>
      <c r="EG66" s="17" t="str">
        <f t="shared" ref="EG66:EG97" si="162">IF(CE66="Yes", "Z305 - Flame Retardant", "")</f>
        <v/>
      </c>
      <c r="EH66" s="17" t="str">
        <f t="shared" ref="EH66:EH97" si="163">IF(CF66="Yes", "Z306 - Waste Treatment", "")</f>
        <v/>
      </c>
      <c r="EI66" s="17" t="str">
        <f t="shared" ref="EI66:EI97" si="164">IF(CG66="Yes", "Z307 - Water Treatment", "")</f>
        <v/>
      </c>
      <c r="EJ66" s="17" t="str">
        <f t="shared" ref="EJ66:EJ97" si="165">IF(CH66="Yes", "Z308 - Construction Materials", "")</f>
        <v/>
      </c>
      <c r="EK66" s="17" t="str">
        <f t="shared" ref="EK66:EK97" si="166">IF(CI66="Yes", "Z399 - Other", "")</f>
        <v/>
      </c>
    </row>
    <row r="67" spans="1:141" ht="58" x14ac:dyDescent="0.35">
      <c r="A67" s="17" t="s">
        <v>280</v>
      </c>
      <c r="B67" s="17">
        <v>2022</v>
      </c>
      <c r="C67" s="17" t="s">
        <v>97</v>
      </c>
      <c r="D67" s="17" t="s">
        <v>344</v>
      </c>
      <c r="E67" s="17" t="s">
        <v>307</v>
      </c>
      <c r="F67" s="17" t="s">
        <v>298</v>
      </c>
      <c r="G67" s="17">
        <v>325199</v>
      </c>
      <c r="H67" s="106" t="str">
        <f>VLOOKUP(G67, '2017-2022 NAICS'!C:D, 2, FALSE)</f>
        <v>All Other Basic Organic Chemical Manufacturing</v>
      </c>
      <c r="I67" s="106" t="str">
        <f>IF(COUNTIF('Processed TRI Data'!A:A, G67) &gt;0, "Yes", "No")</f>
        <v>No</v>
      </c>
      <c r="J67" s="17">
        <v>29.723700000000001</v>
      </c>
      <c r="K67" s="17">
        <v>-95.074079999999995</v>
      </c>
      <c r="L67" s="68">
        <v>110017769734</v>
      </c>
      <c r="M67" s="68">
        <v>1322221024627</v>
      </c>
      <c r="N67" s="17" t="s">
        <v>284</v>
      </c>
      <c r="O67" s="17" t="s">
        <v>285</v>
      </c>
      <c r="P67" s="107">
        <v>4</v>
      </c>
      <c r="Q67" s="105" t="str">
        <f>VLOOKUP(P67, 'TRI Crosswalk codes'!A:B, 2, FALSE)</f>
        <v>10,000 to 99,999</v>
      </c>
      <c r="R67" s="17">
        <v>41</v>
      </c>
      <c r="S67" s="17">
        <v>41</v>
      </c>
      <c r="T67" s="17" t="str">
        <f t="shared" ref="T67:T105" si="167">IF(S67&gt;0,"nonzero","zero")</f>
        <v>nonzero</v>
      </c>
      <c r="V67" s="17">
        <v>59</v>
      </c>
      <c r="W67" s="17" t="str">
        <f t="shared" ref="W67:W105" si="168">IF(V67&gt;0,"nonzero","zero")</f>
        <v>nonzero</v>
      </c>
      <c r="X67" s="17">
        <v>100</v>
      </c>
      <c r="Y67" s="17" t="s">
        <v>286</v>
      </c>
      <c r="Z67" s="106" t="str">
        <f t="shared" si="112"/>
        <v>Manufacture: Produce; Manufacture: As a byproduct; Manufacture: As an Impurity; Processing: As a reactant; P103 - Intermediates; Processing: As an impurity</v>
      </c>
      <c r="AB67" s="34" t="s">
        <v>31</v>
      </c>
      <c r="AC67" s="34" t="s">
        <v>345</v>
      </c>
      <c r="AH67" s="17" t="s">
        <v>289</v>
      </c>
      <c r="AI67" s="17" t="s">
        <v>288</v>
      </c>
      <c r="AJ67" s="17" t="s">
        <v>288</v>
      </c>
      <c r="AK67" s="17" t="s">
        <v>288</v>
      </c>
      <c r="AL67" s="17" t="s">
        <v>289</v>
      </c>
      <c r="AM67" s="17" t="s">
        <v>289</v>
      </c>
      <c r="AN67" s="17" t="s">
        <v>289</v>
      </c>
      <c r="AO67" s="17" t="s">
        <v>288</v>
      </c>
      <c r="AP67" s="17" t="s">
        <v>288</v>
      </c>
      <c r="AQ67" s="17" t="s">
        <v>289</v>
      </c>
      <c r="AR67" s="17" t="s">
        <v>288</v>
      </c>
      <c r="AS67" s="17" t="s">
        <v>288</v>
      </c>
      <c r="AT67" s="17" t="s">
        <v>288</v>
      </c>
      <c r="AU67" s="17" t="s">
        <v>288</v>
      </c>
      <c r="AV67" s="17" t="s">
        <v>288</v>
      </c>
      <c r="AW67" s="17" t="s">
        <v>288</v>
      </c>
      <c r="AX67" s="17" t="s">
        <v>288</v>
      </c>
      <c r="AY67" s="17" t="s">
        <v>288</v>
      </c>
      <c r="AZ67" s="17" t="s">
        <v>288</v>
      </c>
      <c r="BA67" s="17" t="s">
        <v>288</v>
      </c>
      <c r="BB67" s="17" t="s">
        <v>288</v>
      </c>
      <c r="BC67" s="17" t="s">
        <v>288</v>
      </c>
      <c r="BD67" s="17" t="s">
        <v>288</v>
      </c>
      <c r="BE67" s="17" t="s">
        <v>288</v>
      </c>
      <c r="BF67" s="17" t="s">
        <v>288</v>
      </c>
      <c r="BG67" s="17" t="s">
        <v>288</v>
      </c>
      <c r="BH67" s="17" t="s">
        <v>288</v>
      </c>
      <c r="BI67" s="17" t="s">
        <v>289</v>
      </c>
      <c r="BJ67" s="17" t="s">
        <v>288</v>
      </c>
      <c r="BK67" s="17" t="s">
        <v>288</v>
      </c>
      <c r="BL67" s="17" t="s">
        <v>288</v>
      </c>
      <c r="BM67" s="17" t="s">
        <v>288</v>
      </c>
      <c r="BN67" s="17" t="s">
        <v>288</v>
      </c>
      <c r="BO67" s="17" t="s">
        <v>288</v>
      </c>
      <c r="BP67" s="17" t="s">
        <v>288</v>
      </c>
      <c r="BQ67" s="17" t="s">
        <v>288</v>
      </c>
      <c r="BR67" s="17" t="s">
        <v>288</v>
      </c>
      <c r="BS67" s="17" t="s">
        <v>288</v>
      </c>
      <c r="BT67" s="17" t="s">
        <v>288</v>
      </c>
      <c r="BU67" s="17" t="s">
        <v>288</v>
      </c>
      <c r="BV67" s="17" t="s">
        <v>288</v>
      </c>
      <c r="BW67" s="17" t="s">
        <v>288</v>
      </c>
      <c r="BX67" s="17" t="s">
        <v>288</v>
      </c>
      <c r="BY67" s="17" t="s">
        <v>288</v>
      </c>
      <c r="BZ67" s="17" t="s">
        <v>288</v>
      </c>
      <c r="CA67" s="17" t="s">
        <v>288</v>
      </c>
      <c r="CB67" s="17" t="s">
        <v>288</v>
      </c>
      <c r="CC67" s="17" t="s">
        <v>288</v>
      </c>
      <c r="CD67" s="17" t="s">
        <v>288</v>
      </c>
      <c r="CE67" s="17" t="s">
        <v>288</v>
      </c>
      <c r="CF67" s="17" t="s">
        <v>288</v>
      </c>
      <c r="CG67" s="17" t="s">
        <v>288</v>
      </c>
      <c r="CH67" s="17" t="s">
        <v>288</v>
      </c>
      <c r="CI67" s="17" t="s">
        <v>288</v>
      </c>
      <c r="CJ67" s="17" t="str">
        <f t="shared" si="113"/>
        <v>Manufacture: Produce</v>
      </c>
      <c r="CK67" s="17" t="str">
        <f t="shared" si="114"/>
        <v/>
      </c>
      <c r="CL67" s="17" t="str">
        <f t="shared" si="115"/>
        <v/>
      </c>
      <c r="CM67" s="17" t="str">
        <f t="shared" si="116"/>
        <v/>
      </c>
      <c r="CN67" s="17" t="str">
        <f t="shared" si="117"/>
        <v>Manufacture: As a byproduct</v>
      </c>
      <c r="CO67" s="17" t="str">
        <f t="shared" si="118"/>
        <v>Manufacture: As an Impurity</v>
      </c>
      <c r="CP67" s="17" t="str">
        <f t="shared" si="119"/>
        <v>Processing: As a reactant</v>
      </c>
      <c r="CQ67" s="17" t="str">
        <f t="shared" si="120"/>
        <v/>
      </c>
      <c r="CR67" s="17" t="str">
        <f t="shared" si="121"/>
        <v/>
      </c>
      <c r="CS67" s="17" t="str">
        <f t="shared" si="122"/>
        <v>P103 - Intermediates</v>
      </c>
      <c r="CT67" s="17" t="str">
        <f t="shared" si="123"/>
        <v/>
      </c>
      <c r="CU67" s="17" t="str">
        <f t="shared" si="124"/>
        <v/>
      </c>
      <c r="CV67" s="17" t="str">
        <f t="shared" si="125"/>
        <v/>
      </c>
      <c r="CW67" s="17" t="str">
        <f t="shared" si="126"/>
        <v/>
      </c>
      <c r="CX67" s="17" t="str">
        <f t="shared" si="127"/>
        <v/>
      </c>
      <c r="CY67" s="17" t="str">
        <f t="shared" si="128"/>
        <v/>
      </c>
      <c r="CZ67" s="17" t="str">
        <f t="shared" si="129"/>
        <v/>
      </c>
      <c r="DA67" s="17" t="str">
        <f t="shared" si="130"/>
        <v/>
      </c>
      <c r="DB67" s="17" t="str">
        <f t="shared" si="131"/>
        <v/>
      </c>
      <c r="DC67" s="17" t="str">
        <f t="shared" si="132"/>
        <v/>
      </c>
      <c r="DD67" s="17" t="str">
        <f t="shared" si="133"/>
        <v/>
      </c>
      <c r="DE67" s="17" t="str">
        <f t="shared" si="134"/>
        <v/>
      </c>
      <c r="DF67" s="17" t="str">
        <f t="shared" si="135"/>
        <v/>
      </c>
      <c r="DG67" s="17" t="str">
        <f t="shared" si="136"/>
        <v/>
      </c>
      <c r="DH67" s="17" t="str">
        <f t="shared" si="137"/>
        <v/>
      </c>
      <c r="DI67" s="17" t="str">
        <f t="shared" si="138"/>
        <v/>
      </c>
      <c r="DJ67" s="17" t="str">
        <f t="shared" si="139"/>
        <v/>
      </c>
      <c r="DK67" s="17" t="str">
        <f t="shared" si="140"/>
        <v>Processing: As an impurity</v>
      </c>
      <c r="DL67" s="17" t="str">
        <f t="shared" si="141"/>
        <v/>
      </c>
      <c r="DM67" s="17" t="str">
        <f t="shared" si="142"/>
        <v/>
      </c>
      <c r="DN67" s="17" t="str">
        <f t="shared" si="143"/>
        <v/>
      </c>
      <c r="DO67" s="17" t="str">
        <f t="shared" si="144"/>
        <v/>
      </c>
      <c r="DP67" s="17" t="str">
        <f t="shared" si="145"/>
        <v/>
      </c>
      <c r="DQ67" s="17" t="str">
        <f t="shared" si="146"/>
        <v/>
      </c>
      <c r="DR67" s="17" t="str">
        <f t="shared" si="147"/>
        <v/>
      </c>
      <c r="DS67" s="17" t="str">
        <f t="shared" si="148"/>
        <v/>
      </c>
      <c r="DT67" s="17" t="str">
        <f t="shared" si="149"/>
        <v/>
      </c>
      <c r="DU67" s="17" t="str">
        <f t="shared" si="150"/>
        <v/>
      </c>
      <c r="DV67" s="17" t="str">
        <f t="shared" si="151"/>
        <v/>
      </c>
      <c r="DW67" s="17" t="str">
        <f t="shared" si="152"/>
        <v/>
      </c>
      <c r="DX67" s="17" t="str">
        <f t="shared" si="153"/>
        <v/>
      </c>
      <c r="DY67" s="17" t="str">
        <f t="shared" si="154"/>
        <v/>
      </c>
      <c r="DZ67" s="17" t="str">
        <f t="shared" si="155"/>
        <v/>
      </c>
      <c r="EA67" s="17" t="str">
        <f t="shared" si="156"/>
        <v/>
      </c>
      <c r="EB67" s="17" t="str">
        <f t="shared" si="157"/>
        <v/>
      </c>
      <c r="EC67" s="17" t="str">
        <f t="shared" si="158"/>
        <v/>
      </c>
      <c r="ED67" s="17" t="str">
        <f t="shared" si="159"/>
        <v/>
      </c>
      <c r="EE67" s="17" t="str">
        <f t="shared" si="160"/>
        <v/>
      </c>
      <c r="EF67" s="17" t="str">
        <f t="shared" si="161"/>
        <v/>
      </c>
      <c r="EG67" s="17" t="str">
        <f t="shared" si="162"/>
        <v/>
      </c>
      <c r="EH67" s="17" t="str">
        <f t="shared" si="163"/>
        <v/>
      </c>
      <c r="EI67" s="17" t="str">
        <f t="shared" si="164"/>
        <v/>
      </c>
      <c r="EJ67" s="17" t="str">
        <f t="shared" si="165"/>
        <v/>
      </c>
      <c r="EK67" s="17" t="str">
        <f t="shared" si="166"/>
        <v/>
      </c>
    </row>
    <row r="68" spans="1:141" ht="58" x14ac:dyDescent="0.35">
      <c r="A68" s="17" t="s">
        <v>280</v>
      </c>
      <c r="B68" s="17">
        <v>2023</v>
      </c>
      <c r="C68" s="17" t="s">
        <v>97</v>
      </c>
      <c r="D68" s="17" t="s">
        <v>344</v>
      </c>
      <c r="E68" s="17" t="s">
        <v>307</v>
      </c>
      <c r="F68" s="17" t="s">
        <v>298</v>
      </c>
      <c r="G68" s="17">
        <v>325199</v>
      </c>
      <c r="H68" s="106" t="str">
        <f>VLOOKUP(G68, '2017-2022 NAICS'!C:D, 2, FALSE)</f>
        <v>All Other Basic Organic Chemical Manufacturing</v>
      </c>
      <c r="I68" s="106" t="str">
        <f>IF(COUNTIF('Processed TRI Data'!A:A, G68) &gt;0, "Yes", "No")</f>
        <v>No</v>
      </c>
      <c r="J68" s="17">
        <v>29.723700000000001</v>
      </c>
      <c r="K68" s="17">
        <v>-95.074079999999995</v>
      </c>
      <c r="L68" s="68">
        <v>110017769734</v>
      </c>
      <c r="M68" s="68">
        <v>1323222056398</v>
      </c>
      <c r="N68" s="17" t="s">
        <v>284</v>
      </c>
      <c r="O68" s="17" t="s">
        <v>285</v>
      </c>
      <c r="P68" s="107">
        <v>4</v>
      </c>
      <c r="Q68" s="105" t="str">
        <f>VLOOKUP(P68, 'TRI Crosswalk codes'!A:B, 2, FALSE)</f>
        <v>10,000 to 99,999</v>
      </c>
      <c r="R68" s="17">
        <v>39.22</v>
      </c>
      <c r="S68" s="17">
        <v>39.22</v>
      </c>
      <c r="T68" s="17" t="str">
        <f t="shared" si="167"/>
        <v>nonzero</v>
      </c>
      <c r="V68" s="17">
        <v>67.05</v>
      </c>
      <c r="W68" s="17" t="str">
        <f t="shared" si="168"/>
        <v>nonzero</v>
      </c>
      <c r="X68" s="17">
        <v>106.27</v>
      </c>
      <c r="Y68" s="17" t="s">
        <v>286</v>
      </c>
      <c r="Z68" s="106" t="str">
        <f t="shared" si="112"/>
        <v>Manufacture: Produce; Manufacture: As a byproduct; Manufacture: As an Impurity; Processing: As a reactant; P103 - Intermediates; Processing: As an impurity</v>
      </c>
      <c r="AB68" s="34" t="s">
        <v>31</v>
      </c>
      <c r="AC68" s="34" t="s">
        <v>345</v>
      </c>
      <c r="AH68" s="17" t="s">
        <v>289</v>
      </c>
      <c r="AI68" s="17" t="s">
        <v>288</v>
      </c>
      <c r="AJ68" s="17" t="s">
        <v>288</v>
      </c>
      <c r="AK68" s="17" t="s">
        <v>288</v>
      </c>
      <c r="AL68" s="17" t="s">
        <v>289</v>
      </c>
      <c r="AM68" s="17" t="s">
        <v>289</v>
      </c>
      <c r="AN68" s="17" t="s">
        <v>289</v>
      </c>
      <c r="AO68" s="17" t="s">
        <v>288</v>
      </c>
      <c r="AP68" s="17" t="s">
        <v>288</v>
      </c>
      <c r="AQ68" s="17" t="s">
        <v>289</v>
      </c>
      <c r="AR68" s="17" t="s">
        <v>288</v>
      </c>
      <c r="AS68" s="17" t="s">
        <v>288</v>
      </c>
      <c r="AT68" s="17" t="s">
        <v>288</v>
      </c>
      <c r="AU68" s="17" t="s">
        <v>288</v>
      </c>
      <c r="AV68" s="17" t="s">
        <v>288</v>
      </c>
      <c r="AW68" s="17" t="s">
        <v>288</v>
      </c>
      <c r="AX68" s="17" t="s">
        <v>288</v>
      </c>
      <c r="AY68" s="17" t="s">
        <v>288</v>
      </c>
      <c r="AZ68" s="17" t="s">
        <v>288</v>
      </c>
      <c r="BA68" s="17" t="s">
        <v>288</v>
      </c>
      <c r="BB68" s="17" t="s">
        <v>288</v>
      </c>
      <c r="BC68" s="17" t="s">
        <v>288</v>
      </c>
      <c r="BD68" s="17" t="s">
        <v>288</v>
      </c>
      <c r="BE68" s="17" t="s">
        <v>288</v>
      </c>
      <c r="BF68" s="17" t="s">
        <v>288</v>
      </c>
      <c r="BG68" s="17" t="s">
        <v>288</v>
      </c>
      <c r="BH68" s="17" t="s">
        <v>288</v>
      </c>
      <c r="BI68" s="17" t="s">
        <v>289</v>
      </c>
      <c r="BJ68" s="17" t="s">
        <v>288</v>
      </c>
      <c r="BK68" s="17" t="s">
        <v>288</v>
      </c>
      <c r="BL68" s="17" t="s">
        <v>288</v>
      </c>
      <c r="BM68" s="17" t="s">
        <v>288</v>
      </c>
      <c r="BN68" s="17" t="s">
        <v>288</v>
      </c>
      <c r="BO68" s="17" t="s">
        <v>288</v>
      </c>
      <c r="BP68" s="17" t="s">
        <v>288</v>
      </c>
      <c r="BQ68" s="17" t="s">
        <v>288</v>
      </c>
      <c r="BR68" s="17" t="s">
        <v>288</v>
      </c>
      <c r="BS68" s="17" t="s">
        <v>288</v>
      </c>
      <c r="BT68" s="17" t="s">
        <v>288</v>
      </c>
      <c r="BU68" s="17" t="s">
        <v>288</v>
      </c>
      <c r="BV68" s="17" t="s">
        <v>288</v>
      </c>
      <c r="BW68" s="17" t="s">
        <v>288</v>
      </c>
      <c r="BX68" s="17" t="s">
        <v>288</v>
      </c>
      <c r="BY68" s="17" t="s">
        <v>288</v>
      </c>
      <c r="BZ68" s="17" t="s">
        <v>288</v>
      </c>
      <c r="CA68" s="17" t="s">
        <v>288</v>
      </c>
      <c r="CB68" s="17" t="s">
        <v>288</v>
      </c>
      <c r="CC68" s="17" t="s">
        <v>288</v>
      </c>
      <c r="CD68" s="17" t="s">
        <v>288</v>
      </c>
      <c r="CE68" s="17" t="s">
        <v>288</v>
      </c>
      <c r="CF68" s="17" t="s">
        <v>288</v>
      </c>
      <c r="CG68" s="17" t="s">
        <v>288</v>
      </c>
      <c r="CH68" s="17" t="s">
        <v>288</v>
      </c>
      <c r="CI68" s="17" t="s">
        <v>288</v>
      </c>
      <c r="CJ68" s="17" t="str">
        <f t="shared" si="113"/>
        <v>Manufacture: Produce</v>
      </c>
      <c r="CK68" s="17" t="str">
        <f t="shared" si="114"/>
        <v/>
      </c>
      <c r="CL68" s="17" t="str">
        <f t="shared" si="115"/>
        <v/>
      </c>
      <c r="CM68" s="17" t="str">
        <f t="shared" si="116"/>
        <v/>
      </c>
      <c r="CN68" s="17" t="str">
        <f t="shared" si="117"/>
        <v>Manufacture: As a byproduct</v>
      </c>
      <c r="CO68" s="17" t="str">
        <f t="shared" si="118"/>
        <v>Manufacture: As an Impurity</v>
      </c>
      <c r="CP68" s="17" t="str">
        <f t="shared" si="119"/>
        <v>Processing: As a reactant</v>
      </c>
      <c r="CQ68" s="17" t="str">
        <f t="shared" si="120"/>
        <v/>
      </c>
      <c r="CR68" s="17" t="str">
        <f t="shared" si="121"/>
        <v/>
      </c>
      <c r="CS68" s="17" t="str">
        <f t="shared" si="122"/>
        <v>P103 - Intermediates</v>
      </c>
      <c r="CT68" s="17" t="str">
        <f t="shared" si="123"/>
        <v/>
      </c>
      <c r="CU68" s="17" t="str">
        <f t="shared" si="124"/>
        <v/>
      </c>
      <c r="CV68" s="17" t="str">
        <f t="shared" si="125"/>
        <v/>
      </c>
      <c r="CW68" s="17" t="str">
        <f t="shared" si="126"/>
        <v/>
      </c>
      <c r="CX68" s="17" t="str">
        <f t="shared" si="127"/>
        <v/>
      </c>
      <c r="CY68" s="17" t="str">
        <f t="shared" si="128"/>
        <v/>
      </c>
      <c r="CZ68" s="17" t="str">
        <f t="shared" si="129"/>
        <v/>
      </c>
      <c r="DA68" s="17" t="str">
        <f t="shared" si="130"/>
        <v/>
      </c>
      <c r="DB68" s="17" t="str">
        <f t="shared" si="131"/>
        <v/>
      </c>
      <c r="DC68" s="17" t="str">
        <f t="shared" si="132"/>
        <v/>
      </c>
      <c r="DD68" s="17" t="str">
        <f t="shared" si="133"/>
        <v/>
      </c>
      <c r="DE68" s="17" t="str">
        <f t="shared" si="134"/>
        <v/>
      </c>
      <c r="DF68" s="17" t="str">
        <f t="shared" si="135"/>
        <v/>
      </c>
      <c r="DG68" s="17" t="str">
        <f t="shared" si="136"/>
        <v/>
      </c>
      <c r="DH68" s="17" t="str">
        <f t="shared" si="137"/>
        <v/>
      </c>
      <c r="DI68" s="17" t="str">
        <f t="shared" si="138"/>
        <v/>
      </c>
      <c r="DJ68" s="17" t="str">
        <f t="shared" si="139"/>
        <v/>
      </c>
      <c r="DK68" s="17" t="str">
        <f t="shared" si="140"/>
        <v>Processing: As an impurity</v>
      </c>
      <c r="DL68" s="17" t="str">
        <f t="shared" si="141"/>
        <v/>
      </c>
      <c r="DM68" s="17" t="str">
        <f t="shared" si="142"/>
        <v/>
      </c>
      <c r="DN68" s="17" t="str">
        <f t="shared" si="143"/>
        <v/>
      </c>
      <c r="DO68" s="17" t="str">
        <f t="shared" si="144"/>
        <v/>
      </c>
      <c r="DP68" s="17" t="str">
        <f t="shared" si="145"/>
        <v/>
      </c>
      <c r="DQ68" s="17" t="str">
        <f t="shared" si="146"/>
        <v/>
      </c>
      <c r="DR68" s="17" t="str">
        <f t="shared" si="147"/>
        <v/>
      </c>
      <c r="DS68" s="17" t="str">
        <f t="shared" si="148"/>
        <v/>
      </c>
      <c r="DT68" s="17" t="str">
        <f t="shared" si="149"/>
        <v/>
      </c>
      <c r="DU68" s="17" t="str">
        <f t="shared" si="150"/>
        <v/>
      </c>
      <c r="DV68" s="17" t="str">
        <f t="shared" si="151"/>
        <v/>
      </c>
      <c r="DW68" s="17" t="str">
        <f t="shared" si="152"/>
        <v/>
      </c>
      <c r="DX68" s="17" t="str">
        <f t="shared" si="153"/>
        <v/>
      </c>
      <c r="DY68" s="17" t="str">
        <f t="shared" si="154"/>
        <v/>
      </c>
      <c r="DZ68" s="17" t="str">
        <f t="shared" si="155"/>
        <v/>
      </c>
      <c r="EA68" s="17" t="str">
        <f t="shared" si="156"/>
        <v/>
      </c>
      <c r="EB68" s="17" t="str">
        <f t="shared" si="157"/>
        <v/>
      </c>
      <c r="EC68" s="17" t="str">
        <f t="shared" si="158"/>
        <v/>
      </c>
      <c r="ED68" s="17" t="str">
        <f t="shared" si="159"/>
        <v/>
      </c>
      <c r="EE68" s="17" t="str">
        <f t="shared" si="160"/>
        <v/>
      </c>
      <c r="EF68" s="17" t="str">
        <f t="shared" si="161"/>
        <v/>
      </c>
      <c r="EG68" s="17" t="str">
        <f t="shared" si="162"/>
        <v/>
      </c>
      <c r="EH68" s="17" t="str">
        <f t="shared" si="163"/>
        <v/>
      </c>
      <c r="EI68" s="17" t="str">
        <f t="shared" si="164"/>
        <v/>
      </c>
      <c r="EJ68" s="17" t="str">
        <f t="shared" si="165"/>
        <v/>
      </c>
      <c r="EK68" s="17" t="str">
        <f t="shared" si="166"/>
        <v/>
      </c>
    </row>
    <row r="69" spans="1:141" ht="29" x14ac:dyDescent="0.35">
      <c r="A69" s="17" t="s">
        <v>280</v>
      </c>
      <c r="B69" s="17">
        <v>2019</v>
      </c>
      <c r="C69" s="17" t="s">
        <v>113</v>
      </c>
      <c r="D69" s="17" t="s">
        <v>346</v>
      </c>
      <c r="E69" s="17" t="s">
        <v>347</v>
      </c>
      <c r="F69" s="17" t="s">
        <v>330</v>
      </c>
      <c r="G69" s="17">
        <v>562211</v>
      </c>
      <c r="H69" s="106" t="str">
        <f>VLOOKUP(G69, '2017-2022 NAICS'!C:D, 2, FALSE)</f>
        <v>Hazardous Waste Treatment and Disposal</v>
      </c>
      <c r="I69" s="106" t="str">
        <f>IF(COUNTIF('Processed TRI Data'!A:A, G69) &gt;0, "Yes", "No")</f>
        <v>No</v>
      </c>
      <c r="J69" s="17">
        <v>41.324167000000003</v>
      </c>
      <c r="K69" s="17">
        <v>-82.034722000000002</v>
      </c>
      <c r="L69" s="68">
        <v>110000385592</v>
      </c>
      <c r="M69" s="68">
        <v>1319218229209</v>
      </c>
      <c r="N69" s="17" t="s">
        <v>284</v>
      </c>
      <c r="O69" s="17" t="s">
        <v>285</v>
      </c>
      <c r="P69" s="107">
        <v>3</v>
      </c>
      <c r="Q69" s="105" t="str">
        <f>VLOOKUP(P69, 'TRI Crosswalk codes'!A:B, 2, FALSE)</f>
        <v>1,000 to 9,999</v>
      </c>
      <c r="R69" s="17">
        <v>0.03</v>
      </c>
      <c r="S69" s="17">
        <v>0.03</v>
      </c>
      <c r="T69" s="17" t="str">
        <f t="shared" si="167"/>
        <v>nonzero</v>
      </c>
      <c r="V69" s="17">
        <v>0</v>
      </c>
      <c r="W69" s="17" t="str">
        <f t="shared" si="168"/>
        <v>zero</v>
      </c>
      <c r="X69" s="17">
        <v>0.03</v>
      </c>
      <c r="Y69" s="17" t="s">
        <v>286</v>
      </c>
      <c r="Z69" s="106" t="str">
        <f t="shared" si="112"/>
        <v>Otherwise Use: Ancillary or Other Use; Z306 - Waste Treatment; Z399 - Other</v>
      </c>
      <c r="AB69" s="110" t="s">
        <v>34</v>
      </c>
      <c r="AC69" s="34" t="s">
        <v>348</v>
      </c>
      <c r="AH69" s="17" t="s">
        <v>288</v>
      </c>
      <c r="AI69" s="17" t="s">
        <v>288</v>
      </c>
      <c r="AJ69" s="17" t="s">
        <v>288</v>
      </c>
      <c r="AK69" s="17" t="s">
        <v>288</v>
      </c>
      <c r="AL69" s="17" t="s">
        <v>288</v>
      </c>
      <c r="AM69" s="17" t="s">
        <v>288</v>
      </c>
      <c r="AN69" s="17" t="s">
        <v>288</v>
      </c>
      <c r="AO69" s="17" t="s">
        <v>288</v>
      </c>
      <c r="AP69" s="17" t="s">
        <v>288</v>
      </c>
      <c r="AQ69" s="17" t="s">
        <v>288</v>
      </c>
      <c r="AR69" s="17" t="s">
        <v>288</v>
      </c>
      <c r="AS69" s="17" t="s">
        <v>288</v>
      </c>
      <c r="AT69" s="17" t="s">
        <v>288</v>
      </c>
      <c r="AU69" s="17" t="s">
        <v>288</v>
      </c>
      <c r="AV69" s="17" t="s">
        <v>288</v>
      </c>
      <c r="AW69" s="17" t="s">
        <v>288</v>
      </c>
      <c r="AX69" s="17" t="s">
        <v>288</v>
      </c>
      <c r="AY69" s="17" t="s">
        <v>288</v>
      </c>
      <c r="AZ69" s="17" t="s">
        <v>288</v>
      </c>
      <c r="BA69" s="17" t="s">
        <v>288</v>
      </c>
      <c r="BB69" s="17" t="s">
        <v>288</v>
      </c>
      <c r="BC69" s="17" t="s">
        <v>288</v>
      </c>
      <c r="BD69" s="17" t="s">
        <v>288</v>
      </c>
      <c r="BE69" s="17" t="s">
        <v>288</v>
      </c>
      <c r="BF69" s="17" t="s">
        <v>288</v>
      </c>
      <c r="BG69" s="17" t="s">
        <v>288</v>
      </c>
      <c r="BH69" s="17" t="s">
        <v>288</v>
      </c>
      <c r="BI69" s="17" t="s">
        <v>288</v>
      </c>
      <c r="BJ69" s="17" t="s">
        <v>288</v>
      </c>
      <c r="BK69" s="17" t="s">
        <v>288</v>
      </c>
      <c r="BL69" s="17" t="s">
        <v>288</v>
      </c>
      <c r="BM69" s="17" t="s">
        <v>288</v>
      </c>
      <c r="BN69" s="17" t="s">
        <v>288</v>
      </c>
      <c r="BO69" s="17" t="s">
        <v>288</v>
      </c>
      <c r="BP69" s="17" t="s">
        <v>288</v>
      </c>
      <c r="BQ69" s="17" t="s">
        <v>288</v>
      </c>
      <c r="BR69" s="17" t="s">
        <v>288</v>
      </c>
      <c r="BS69" s="17" t="s">
        <v>288</v>
      </c>
      <c r="BT69" s="17" t="s">
        <v>288</v>
      </c>
      <c r="BU69" s="17" t="s">
        <v>288</v>
      </c>
      <c r="BV69" s="17" t="s">
        <v>288</v>
      </c>
      <c r="BW69" s="17" t="s">
        <v>288</v>
      </c>
      <c r="BX69" s="17" t="s">
        <v>288</v>
      </c>
      <c r="BY69" s="17" t="s">
        <v>288</v>
      </c>
      <c r="BZ69" s="17" t="s">
        <v>289</v>
      </c>
      <c r="CA69" s="17" t="s">
        <v>288</v>
      </c>
      <c r="CB69" s="17" t="s">
        <v>288</v>
      </c>
      <c r="CC69" s="17" t="s">
        <v>288</v>
      </c>
      <c r="CD69" s="17" t="s">
        <v>288</v>
      </c>
      <c r="CE69" s="17" t="s">
        <v>288</v>
      </c>
      <c r="CF69" s="17" t="s">
        <v>289</v>
      </c>
      <c r="CG69" s="17" t="s">
        <v>288</v>
      </c>
      <c r="CH69" s="17" t="s">
        <v>288</v>
      </c>
      <c r="CI69" s="17" t="s">
        <v>289</v>
      </c>
      <c r="CJ69" s="17" t="str">
        <f t="shared" si="113"/>
        <v/>
      </c>
      <c r="CK69" s="17" t="str">
        <f t="shared" si="114"/>
        <v/>
      </c>
      <c r="CL69" s="17" t="str">
        <f t="shared" si="115"/>
        <v/>
      </c>
      <c r="CM69" s="17" t="str">
        <f t="shared" si="116"/>
        <v/>
      </c>
      <c r="CN69" s="17" t="str">
        <f t="shared" si="117"/>
        <v/>
      </c>
      <c r="CO69" s="17" t="str">
        <f t="shared" si="118"/>
        <v/>
      </c>
      <c r="CP69" s="17" t="str">
        <f t="shared" si="119"/>
        <v/>
      </c>
      <c r="CQ69" s="17" t="str">
        <f t="shared" si="120"/>
        <v/>
      </c>
      <c r="CR69" s="17" t="str">
        <f t="shared" si="121"/>
        <v/>
      </c>
      <c r="CS69" s="17" t="str">
        <f t="shared" si="122"/>
        <v/>
      </c>
      <c r="CT69" s="17" t="str">
        <f t="shared" si="123"/>
        <v/>
      </c>
      <c r="CU69" s="17" t="str">
        <f t="shared" si="124"/>
        <v/>
      </c>
      <c r="CV69" s="17" t="str">
        <f t="shared" si="125"/>
        <v/>
      </c>
      <c r="CW69" s="17" t="str">
        <f t="shared" si="126"/>
        <v/>
      </c>
      <c r="CX69" s="17" t="str">
        <f t="shared" si="127"/>
        <v/>
      </c>
      <c r="CY69" s="17" t="str">
        <f t="shared" si="128"/>
        <v/>
      </c>
      <c r="CZ69" s="17" t="str">
        <f t="shared" si="129"/>
        <v/>
      </c>
      <c r="DA69" s="17" t="str">
        <f t="shared" si="130"/>
        <v/>
      </c>
      <c r="DB69" s="17" t="str">
        <f t="shared" si="131"/>
        <v/>
      </c>
      <c r="DC69" s="17" t="str">
        <f t="shared" si="132"/>
        <v/>
      </c>
      <c r="DD69" s="17" t="str">
        <f t="shared" si="133"/>
        <v/>
      </c>
      <c r="DE69" s="17" t="str">
        <f t="shared" si="134"/>
        <v/>
      </c>
      <c r="DF69" s="17" t="str">
        <f t="shared" si="135"/>
        <v/>
      </c>
      <c r="DG69" s="17" t="str">
        <f t="shared" si="136"/>
        <v/>
      </c>
      <c r="DH69" s="17" t="str">
        <f t="shared" si="137"/>
        <v/>
      </c>
      <c r="DI69" s="17" t="str">
        <f t="shared" si="138"/>
        <v/>
      </c>
      <c r="DJ69" s="17" t="str">
        <f t="shared" si="139"/>
        <v/>
      </c>
      <c r="DK69" s="17" t="str">
        <f t="shared" si="140"/>
        <v/>
      </c>
      <c r="DL69" s="17" t="str">
        <f t="shared" si="141"/>
        <v/>
      </c>
      <c r="DM69" s="17" t="str">
        <f t="shared" si="142"/>
        <v/>
      </c>
      <c r="DN69" s="17" t="str">
        <f t="shared" si="143"/>
        <v/>
      </c>
      <c r="DO69" s="17" t="str">
        <f t="shared" si="144"/>
        <v/>
      </c>
      <c r="DP69" s="17" t="str">
        <f t="shared" si="145"/>
        <v/>
      </c>
      <c r="DQ69" s="17" t="str">
        <f t="shared" si="146"/>
        <v/>
      </c>
      <c r="DR69" s="17" t="str">
        <f t="shared" si="147"/>
        <v/>
      </c>
      <c r="DS69" s="17" t="str">
        <f t="shared" si="148"/>
        <v/>
      </c>
      <c r="DT69" s="17" t="str">
        <f t="shared" si="149"/>
        <v/>
      </c>
      <c r="DU69" s="17" t="str">
        <f t="shared" si="150"/>
        <v/>
      </c>
      <c r="DV69" s="17" t="str">
        <f t="shared" si="151"/>
        <v/>
      </c>
      <c r="DW69" s="17" t="str">
        <f t="shared" si="152"/>
        <v/>
      </c>
      <c r="DX69" s="17" t="str">
        <f t="shared" si="153"/>
        <v/>
      </c>
      <c r="DY69" s="17" t="str">
        <f t="shared" si="154"/>
        <v/>
      </c>
      <c r="DZ69" s="17" t="str">
        <f t="shared" si="155"/>
        <v/>
      </c>
      <c r="EA69" s="17" t="str">
        <f t="shared" si="156"/>
        <v/>
      </c>
      <c r="EB69" s="17" t="str">
        <f t="shared" si="157"/>
        <v>Otherwise Use: Ancillary or Other Use</v>
      </c>
      <c r="EC69" s="17" t="str">
        <f t="shared" si="158"/>
        <v/>
      </c>
      <c r="ED69" s="17" t="str">
        <f t="shared" si="159"/>
        <v/>
      </c>
      <c r="EE69" s="17" t="str">
        <f t="shared" si="160"/>
        <v/>
      </c>
      <c r="EF69" s="17" t="str">
        <f t="shared" si="161"/>
        <v/>
      </c>
      <c r="EG69" s="17" t="str">
        <f t="shared" si="162"/>
        <v/>
      </c>
      <c r="EH69" s="17" t="str">
        <f t="shared" si="163"/>
        <v>Z306 - Waste Treatment</v>
      </c>
      <c r="EI69" s="17" t="str">
        <f t="shared" si="164"/>
        <v/>
      </c>
      <c r="EJ69" s="17" t="str">
        <f t="shared" si="165"/>
        <v/>
      </c>
      <c r="EK69" s="17" t="str">
        <f t="shared" si="166"/>
        <v>Z399 - Other</v>
      </c>
    </row>
    <row r="70" spans="1:141" ht="29" x14ac:dyDescent="0.35">
      <c r="A70" s="17" t="s">
        <v>280</v>
      </c>
      <c r="B70" s="17">
        <v>2019</v>
      </c>
      <c r="C70" s="17" t="s">
        <v>101</v>
      </c>
      <c r="D70" s="17" t="s">
        <v>349</v>
      </c>
      <c r="E70" s="17" t="s">
        <v>350</v>
      </c>
      <c r="F70" s="17" t="s">
        <v>351</v>
      </c>
      <c r="G70" s="17">
        <v>325211</v>
      </c>
      <c r="H70" s="106" t="str">
        <f>VLOOKUP(G70, '2017-2022 NAICS'!C:D, 2, FALSE)</f>
        <v>Plastics Material and Resin Manufacturing</v>
      </c>
      <c r="I70" s="106" t="str">
        <f>IF(COUNTIF('Processed TRI Data'!A:A, G70) &gt;0, "Yes", "No")</f>
        <v>No</v>
      </c>
      <c r="J70" s="17">
        <v>30.259399999999999</v>
      </c>
      <c r="K70" s="17">
        <v>-91.173699999999997</v>
      </c>
      <c r="L70" s="68">
        <v>110000572675</v>
      </c>
      <c r="M70" s="68">
        <v>1319218385286</v>
      </c>
      <c r="N70" s="17" t="s">
        <v>284</v>
      </c>
      <c r="O70" s="17" t="s">
        <v>285</v>
      </c>
      <c r="P70" s="107">
        <v>2</v>
      </c>
      <c r="Q70" s="105" t="str">
        <f>VLOOKUP(P70, 'TRI Crosswalk codes'!A:B, 2, FALSE)</f>
        <v>100 to 999</v>
      </c>
      <c r="R70" s="17" t="s">
        <v>290</v>
      </c>
      <c r="S70" s="17">
        <v>0</v>
      </c>
      <c r="T70" s="17" t="str">
        <f t="shared" si="167"/>
        <v>zero</v>
      </c>
      <c r="V70" s="17">
        <v>0</v>
      </c>
      <c r="W70" s="17" t="str">
        <f t="shared" si="168"/>
        <v>zero</v>
      </c>
      <c r="X70" s="17">
        <v>0</v>
      </c>
      <c r="Y70" s="17" t="s">
        <v>286</v>
      </c>
      <c r="Z70" s="106" t="str">
        <f t="shared" si="112"/>
        <v>Manufacture: Produce; Manufacture: As a byproduct</v>
      </c>
      <c r="AB70" s="34" t="s">
        <v>31</v>
      </c>
      <c r="AC70" s="34" t="s">
        <v>339</v>
      </c>
      <c r="AH70" s="17" t="s">
        <v>289</v>
      </c>
      <c r="AI70" s="17" t="s">
        <v>288</v>
      </c>
      <c r="AJ70" s="17" t="s">
        <v>288</v>
      </c>
      <c r="AK70" s="17" t="s">
        <v>288</v>
      </c>
      <c r="AL70" s="17" t="s">
        <v>289</v>
      </c>
      <c r="AM70" s="17" t="s">
        <v>288</v>
      </c>
      <c r="AN70" s="17" t="s">
        <v>288</v>
      </c>
      <c r="AO70" s="17" t="s">
        <v>288</v>
      </c>
      <c r="AP70" s="17" t="s">
        <v>288</v>
      </c>
      <c r="AQ70" s="17" t="s">
        <v>288</v>
      </c>
      <c r="AR70" s="17" t="s">
        <v>288</v>
      </c>
      <c r="AS70" s="17" t="s">
        <v>288</v>
      </c>
      <c r="AT70" s="17" t="s">
        <v>288</v>
      </c>
      <c r="AU70" s="17" t="s">
        <v>288</v>
      </c>
      <c r="AV70" s="17" t="s">
        <v>288</v>
      </c>
      <c r="AW70" s="17" t="s">
        <v>288</v>
      </c>
      <c r="AX70" s="17" t="s">
        <v>288</v>
      </c>
      <c r="AY70" s="17" t="s">
        <v>288</v>
      </c>
      <c r="AZ70" s="17" t="s">
        <v>288</v>
      </c>
      <c r="BA70" s="17" t="s">
        <v>288</v>
      </c>
      <c r="BB70" s="17" t="s">
        <v>288</v>
      </c>
      <c r="BC70" s="17" t="s">
        <v>288</v>
      </c>
      <c r="BD70" s="17" t="s">
        <v>288</v>
      </c>
      <c r="BE70" s="17" t="s">
        <v>288</v>
      </c>
      <c r="BF70" s="17" t="s">
        <v>288</v>
      </c>
      <c r="BG70" s="17" t="s">
        <v>288</v>
      </c>
      <c r="BH70" s="17" t="s">
        <v>288</v>
      </c>
      <c r="BI70" s="17" t="s">
        <v>288</v>
      </c>
      <c r="BJ70" s="17" t="s">
        <v>288</v>
      </c>
      <c r="BK70" s="17" t="s">
        <v>288</v>
      </c>
      <c r="BL70" s="17" t="s">
        <v>288</v>
      </c>
      <c r="BM70" s="17" t="s">
        <v>288</v>
      </c>
      <c r="BN70" s="17" t="s">
        <v>288</v>
      </c>
      <c r="BO70" s="17" t="s">
        <v>288</v>
      </c>
      <c r="BP70" s="17" t="s">
        <v>288</v>
      </c>
      <c r="BQ70" s="17" t="s">
        <v>288</v>
      </c>
      <c r="BR70" s="17" t="s">
        <v>288</v>
      </c>
      <c r="BS70" s="17" t="s">
        <v>288</v>
      </c>
      <c r="BT70" s="17" t="s">
        <v>288</v>
      </c>
      <c r="BU70" s="17" t="s">
        <v>288</v>
      </c>
      <c r="BV70" s="17" t="s">
        <v>288</v>
      </c>
      <c r="BW70" s="17" t="s">
        <v>288</v>
      </c>
      <c r="BX70" s="17" t="s">
        <v>288</v>
      </c>
      <c r="BY70" s="17" t="s">
        <v>288</v>
      </c>
      <c r="BZ70" s="17" t="s">
        <v>288</v>
      </c>
      <c r="CA70" s="17" t="s">
        <v>288</v>
      </c>
      <c r="CB70" s="17" t="s">
        <v>288</v>
      </c>
      <c r="CC70" s="17" t="s">
        <v>288</v>
      </c>
      <c r="CD70" s="17" t="s">
        <v>288</v>
      </c>
      <c r="CE70" s="17" t="s">
        <v>288</v>
      </c>
      <c r="CF70" s="17" t="s">
        <v>288</v>
      </c>
      <c r="CG70" s="17" t="s">
        <v>288</v>
      </c>
      <c r="CH70" s="17" t="s">
        <v>288</v>
      </c>
      <c r="CI70" s="17" t="s">
        <v>288</v>
      </c>
      <c r="CJ70" s="17" t="str">
        <f t="shared" si="113"/>
        <v>Manufacture: Produce</v>
      </c>
      <c r="CK70" s="17" t="str">
        <f t="shared" si="114"/>
        <v/>
      </c>
      <c r="CL70" s="17" t="str">
        <f t="shared" si="115"/>
        <v/>
      </c>
      <c r="CM70" s="17" t="str">
        <f t="shared" si="116"/>
        <v/>
      </c>
      <c r="CN70" s="17" t="str">
        <f t="shared" si="117"/>
        <v>Manufacture: As a byproduct</v>
      </c>
      <c r="CO70" s="17" t="str">
        <f t="shared" si="118"/>
        <v/>
      </c>
      <c r="CP70" s="17" t="str">
        <f t="shared" si="119"/>
        <v/>
      </c>
      <c r="CQ70" s="17" t="str">
        <f t="shared" si="120"/>
        <v/>
      </c>
      <c r="CR70" s="17" t="str">
        <f t="shared" si="121"/>
        <v/>
      </c>
      <c r="CS70" s="17" t="str">
        <f t="shared" si="122"/>
        <v/>
      </c>
      <c r="CT70" s="17" t="str">
        <f t="shared" si="123"/>
        <v/>
      </c>
      <c r="CU70" s="17" t="str">
        <f t="shared" si="124"/>
        <v/>
      </c>
      <c r="CV70" s="17" t="str">
        <f t="shared" si="125"/>
        <v/>
      </c>
      <c r="CW70" s="17" t="str">
        <f t="shared" si="126"/>
        <v/>
      </c>
      <c r="CX70" s="17" t="str">
        <f t="shared" si="127"/>
        <v/>
      </c>
      <c r="CY70" s="17" t="str">
        <f t="shared" si="128"/>
        <v/>
      </c>
      <c r="CZ70" s="17" t="str">
        <f t="shared" si="129"/>
        <v/>
      </c>
      <c r="DA70" s="17" t="str">
        <f t="shared" si="130"/>
        <v/>
      </c>
      <c r="DB70" s="17" t="str">
        <f t="shared" si="131"/>
        <v/>
      </c>
      <c r="DC70" s="17" t="str">
        <f t="shared" si="132"/>
        <v/>
      </c>
      <c r="DD70" s="17" t="str">
        <f t="shared" si="133"/>
        <v/>
      </c>
      <c r="DE70" s="17" t="str">
        <f t="shared" si="134"/>
        <v/>
      </c>
      <c r="DF70" s="17" t="str">
        <f t="shared" si="135"/>
        <v/>
      </c>
      <c r="DG70" s="17" t="str">
        <f t="shared" si="136"/>
        <v/>
      </c>
      <c r="DH70" s="17" t="str">
        <f t="shared" si="137"/>
        <v/>
      </c>
      <c r="DI70" s="17" t="str">
        <f t="shared" si="138"/>
        <v/>
      </c>
      <c r="DJ70" s="17" t="str">
        <f t="shared" si="139"/>
        <v/>
      </c>
      <c r="DK70" s="17" t="str">
        <f t="shared" si="140"/>
        <v/>
      </c>
      <c r="DL70" s="17" t="str">
        <f t="shared" si="141"/>
        <v/>
      </c>
      <c r="DM70" s="17" t="str">
        <f t="shared" si="142"/>
        <v/>
      </c>
      <c r="DN70" s="17" t="str">
        <f t="shared" si="143"/>
        <v/>
      </c>
      <c r="DO70" s="17" t="str">
        <f t="shared" si="144"/>
        <v/>
      </c>
      <c r="DP70" s="17" t="str">
        <f t="shared" si="145"/>
        <v/>
      </c>
      <c r="DQ70" s="17" t="str">
        <f t="shared" si="146"/>
        <v/>
      </c>
      <c r="DR70" s="17" t="str">
        <f t="shared" si="147"/>
        <v/>
      </c>
      <c r="DS70" s="17" t="str">
        <f t="shared" si="148"/>
        <v/>
      </c>
      <c r="DT70" s="17" t="str">
        <f t="shared" si="149"/>
        <v/>
      </c>
      <c r="DU70" s="17" t="str">
        <f t="shared" si="150"/>
        <v/>
      </c>
      <c r="DV70" s="17" t="str">
        <f t="shared" si="151"/>
        <v/>
      </c>
      <c r="DW70" s="17" t="str">
        <f t="shared" si="152"/>
        <v/>
      </c>
      <c r="DX70" s="17" t="str">
        <f t="shared" si="153"/>
        <v/>
      </c>
      <c r="DY70" s="17" t="str">
        <f t="shared" si="154"/>
        <v/>
      </c>
      <c r="DZ70" s="17" t="str">
        <f t="shared" si="155"/>
        <v/>
      </c>
      <c r="EA70" s="17" t="str">
        <f t="shared" si="156"/>
        <v/>
      </c>
      <c r="EB70" s="17" t="str">
        <f t="shared" si="157"/>
        <v/>
      </c>
      <c r="EC70" s="17" t="str">
        <f t="shared" si="158"/>
        <v/>
      </c>
      <c r="ED70" s="17" t="str">
        <f t="shared" si="159"/>
        <v/>
      </c>
      <c r="EE70" s="17" t="str">
        <f t="shared" si="160"/>
        <v/>
      </c>
      <c r="EF70" s="17" t="str">
        <f t="shared" si="161"/>
        <v/>
      </c>
      <c r="EG70" s="17" t="str">
        <f t="shared" si="162"/>
        <v/>
      </c>
      <c r="EH70" s="17" t="str">
        <f t="shared" si="163"/>
        <v/>
      </c>
      <c r="EI70" s="17" t="str">
        <f t="shared" si="164"/>
        <v/>
      </c>
      <c r="EJ70" s="17" t="str">
        <f t="shared" si="165"/>
        <v/>
      </c>
      <c r="EK70" s="17" t="str">
        <f t="shared" si="166"/>
        <v/>
      </c>
    </row>
    <row r="71" spans="1:141" ht="29" x14ac:dyDescent="0.35">
      <c r="A71" s="17" t="s">
        <v>280</v>
      </c>
      <c r="B71" s="17">
        <v>2020</v>
      </c>
      <c r="C71" s="17" t="s">
        <v>101</v>
      </c>
      <c r="D71" s="17" t="s">
        <v>349</v>
      </c>
      <c r="E71" s="17" t="s">
        <v>350</v>
      </c>
      <c r="F71" s="17" t="s">
        <v>351</v>
      </c>
      <c r="G71" s="17">
        <v>325211</v>
      </c>
      <c r="H71" s="106" t="str">
        <f>VLOOKUP(G71, '2017-2022 NAICS'!C:D, 2, FALSE)</f>
        <v>Plastics Material and Resin Manufacturing</v>
      </c>
      <c r="I71" s="106" t="str">
        <f>IF(COUNTIF('Processed TRI Data'!A:A, G71) &gt;0, "Yes", "No")</f>
        <v>No</v>
      </c>
      <c r="J71" s="17">
        <v>30.259399999999999</v>
      </c>
      <c r="K71" s="17">
        <v>-91.173699999999997</v>
      </c>
      <c r="L71" s="68">
        <v>110000572675</v>
      </c>
      <c r="M71" s="68">
        <v>1320219318211</v>
      </c>
      <c r="N71" s="17" t="s">
        <v>284</v>
      </c>
      <c r="O71" s="17" t="s">
        <v>285</v>
      </c>
      <c r="P71" s="107">
        <v>2</v>
      </c>
      <c r="Q71" s="105" t="str">
        <f>VLOOKUP(P71, 'TRI Crosswalk codes'!A:B, 2, FALSE)</f>
        <v>100 to 999</v>
      </c>
      <c r="R71" s="17" t="s">
        <v>290</v>
      </c>
      <c r="S71" s="17">
        <v>0</v>
      </c>
      <c r="T71" s="17" t="str">
        <f t="shared" si="167"/>
        <v>zero</v>
      </c>
      <c r="V71" s="17">
        <v>0</v>
      </c>
      <c r="W71" s="17" t="str">
        <f t="shared" si="168"/>
        <v>zero</v>
      </c>
      <c r="X71" s="17">
        <v>0</v>
      </c>
      <c r="Y71" s="17" t="s">
        <v>286</v>
      </c>
      <c r="Z71" s="106" t="str">
        <f t="shared" si="112"/>
        <v>Manufacture: Produce; Manufacture: As a byproduct</v>
      </c>
      <c r="AB71" s="34" t="s">
        <v>31</v>
      </c>
      <c r="AC71" s="34" t="s">
        <v>339</v>
      </c>
      <c r="AH71" s="17" t="s">
        <v>289</v>
      </c>
      <c r="AI71" s="17" t="s">
        <v>288</v>
      </c>
      <c r="AJ71" s="17" t="s">
        <v>288</v>
      </c>
      <c r="AK71" s="17" t="s">
        <v>288</v>
      </c>
      <c r="AL71" s="17" t="s">
        <v>289</v>
      </c>
      <c r="AM71" s="17" t="s">
        <v>288</v>
      </c>
      <c r="AN71" s="17" t="s">
        <v>288</v>
      </c>
      <c r="AO71" s="17" t="s">
        <v>288</v>
      </c>
      <c r="AP71" s="17" t="s">
        <v>288</v>
      </c>
      <c r="AQ71" s="17" t="s">
        <v>288</v>
      </c>
      <c r="AR71" s="17" t="s">
        <v>288</v>
      </c>
      <c r="AS71" s="17" t="s">
        <v>288</v>
      </c>
      <c r="AT71" s="17" t="s">
        <v>288</v>
      </c>
      <c r="AU71" s="17" t="s">
        <v>288</v>
      </c>
      <c r="AV71" s="17" t="s">
        <v>288</v>
      </c>
      <c r="AW71" s="17" t="s">
        <v>288</v>
      </c>
      <c r="AX71" s="17" t="s">
        <v>288</v>
      </c>
      <c r="AY71" s="17" t="s">
        <v>288</v>
      </c>
      <c r="AZ71" s="17" t="s">
        <v>288</v>
      </c>
      <c r="BA71" s="17" t="s">
        <v>288</v>
      </c>
      <c r="BB71" s="17" t="s">
        <v>288</v>
      </c>
      <c r="BC71" s="17" t="s">
        <v>288</v>
      </c>
      <c r="BD71" s="17" t="s">
        <v>288</v>
      </c>
      <c r="BE71" s="17" t="s">
        <v>288</v>
      </c>
      <c r="BF71" s="17" t="s">
        <v>288</v>
      </c>
      <c r="BG71" s="17" t="s">
        <v>288</v>
      </c>
      <c r="BH71" s="17" t="s">
        <v>288</v>
      </c>
      <c r="BI71" s="17" t="s">
        <v>288</v>
      </c>
      <c r="BJ71" s="17" t="s">
        <v>288</v>
      </c>
      <c r="BK71" s="17" t="s">
        <v>288</v>
      </c>
      <c r="BL71" s="17" t="s">
        <v>288</v>
      </c>
      <c r="BM71" s="17" t="s">
        <v>288</v>
      </c>
      <c r="BN71" s="17" t="s">
        <v>288</v>
      </c>
      <c r="BO71" s="17" t="s">
        <v>288</v>
      </c>
      <c r="BP71" s="17" t="s">
        <v>288</v>
      </c>
      <c r="BQ71" s="17" t="s">
        <v>288</v>
      </c>
      <c r="BR71" s="17" t="s">
        <v>288</v>
      </c>
      <c r="BS71" s="17" t="s">
        <v>288</v>
      </c>
      <c r="BT71" s="17" t="s">
        <v>288</v>
      </c>
      <c r="BU71" s="17" t="s">
        <v>288</v>
      </c>
      <c r="BV71" s="17" t="s">
        <v>288</v>
      </c>
      <c r="BW71" s="17" t="s">
        <v>288</v>
      </c>
      <c r="BX71" s="17" t="s">
        <v>288</v>
      </c>
      <c r="BY71" s="17" t="s">
        <v>288</v>
      </c>
      <c r="BZ71" s="17" t="s">
        <v>288</v>
      </c>
      <c r="CA71" s="17" t="s">
        <v>288</v>
      </c>
      <c r="CB71" s="17" t="s">
        <v>288</v>
      </c>
      <c r="CC71" s="17" t="s">
        <v>288</v>
      </c>
      <c r="CD71" s="17" t="s">
        <v>288</v>
      </c>
      <c r="CE71" s="17" t="s">
        <v>288</v>
      </c>
      <c r="CF71" s="17" t="s">
        <v>288</v>
      </c>
      <c r="CG71" s="17" t="s">
        <v>288</v>
      </c>
      <c r="CH71" s="17" t="s">
        <v>288</v>
      </c>
      <c r="CI71" s="17" t="s">
        <v>288</v>
      </c>
      <c r="CJ71" s="17" t="str">
        <f t="shared" si="113"/>
        <v>Manufacture: Produce</v>
      </c>
      <c r="CK71" s="17" t="str">
        <f t="shared" si="114"/>
        <v/>
      </c>
      <c r="CL71" s="17" t="str">
        <f t="shared" si="115"/>
        <v/>
      </c>
      <c r="CM71" s="17" t="str">
        <f t="shared" si="116"/>
        <v/>
      </c>
      <c r="CN71" s="17" t="str">
        <f t="shared" si="117"/>
        <v>Manufacture: As a byproduct</v>
      </c>
      <c r="CO71" s="17" t="str">
        <f t="shared" si="118"/>
        <v/>
      </c>
      <c r="CP71" s="17" t="str">
        <f t="shared" si="119"/>
        <v/>
      </c>
      <c r="CQ71" s="17" t="str">
        <f t="shared" si="120"/>
        <v/>
      </c>
      <c r="CR71" s="17" t="str">
        <f t="shared" si="121"/>
        <v/>
      </c>
      <c r="CS71" s="17" t="str">
        <f t="shared" si="122"/>
        <v/>
      </c>
      <c r="CT71" s="17" t="str">
        <f t="shared" si="123"/>
        <v/>
      </c>
      <c r="CU71" s="17" t="str">
        <f t="shared" si="124"/>
        <v/>
      </c>
      <c r="CV71" s="17" t="str">
        <f t="shared" si="125"/>
        <v/>
      </c>
      <c r="CW71" s="17" t="str">
        <f t="shared" si="126"/>
        <v/>
      </c>
      <c r="CX71" s="17" t="str">
        <f t="shared" si="127"/>
        <v/>
      </c>
      <c r="CY71" s="17" t="str">
        <f t="shared" si="128"/>
        <v/>
      </c>
      <c r="CZ71" s="17" t="str">
        <f t="shared" si="129"/>
        <v/>
      </c>
      <c r="DA71" s="17" t="str">
        <f t="shared" si="130"/>
        <v/>
      </c>
      <c r="DB71" s="17" t="str">
        <f t="shared" si="131"/>
        <v/>
      </c>
      <c r="DC71" s="17" t="str">
        <f t="shared" si="132"/>
        <v/>
      </c>
      <c r="DD71" s="17" t="str">
        <f t="shared" si="133"/>
        <v/>
      </c>
      <c r="DE71" s="17" t="str">
        <f t="shared" si="134"/>
        <v/>
      </c>
      <c r="DF71" s="17" t="str">
        <f t="shared" si="135"/>
        <v/>
      </c>
      <c r="DG71" s="17" t="str">
        <f t="shared" si="136"/>
        <v/>
      </c>
      <c r="DH71" s="17" t="str">
        <f t="shared" si="137"/>
        <v/>
      </c>
      <c r="DI71" s="17" t="str">
        <f t="shared" si="138"/>
        <v/>
      </c>
      <c r="DJ71" s="17" t="str">
        <f t="shared" si="139"/>
        <v/>
      </c>
      <c r="DK71" s="17" t="str">
        <f t="shared" si="140"/>
        <v/>
      </c>
      <c r="DL71" s="17" t="str">
        <f t="shared" si="141"/>
        <v/>
      </c>
      <c r="DM71" s="17" t="str">
        <f t="shared" si="142"/>
        <v/>
      </c>
      <c r="DN71" s="17" t="str">
        <f t="shared" si="143"/>
        <v/>
      </c>
      <c r="DO71" s="17" t="str">
        <f t="shared" si="144"/>
        <v/>
      </c>
      <c r="DP71" s="17" t="str">
        <f t="shared" si="145"/>
        <v/>
      </c>
      <c r="DQ71" s="17" t="str">
        <f t="shared" si="146"/>
        <v/>
      </c>
      <c r="DR71" s="17" t="str">
        <f t="shared" si="147"/>
        <v/>
      </c>
      <c r="DS71" s="17" t="str">
        <f t="shared" si="148"/>
        <v/>
      </c>
      <c r="DT71" s="17" t="str">
        <f t="shared" si="149"/>
        <v/>
      </c>
      <c r="DU71" s="17" t="str">
        <f t="shared" si="150"/>
        <v/>
      </c>
      <c r="DV71" s="17" t="str">
        <f t="shared" si="151"/>
        <v/>
      </c>
      <c r="DW71" s="17" t="str">
        <f t="shared" si="152"/>
        <v/>
      </c>
      <c r="DX71" s="17" t="str">
        <f t="shared" si="153"/>
        <v/>
      </c>
      <c r="DY71" s="17" t="str">
        <f t="shared" si="154"/>
        <v/>
      </c>
      <c r="DZ71" s="17" t="str">
        <f t="shared" si="155"/>
        <v/>
      </c>
      <c r="EA71" s="17" t="str">
        <f t="shared" si="156"/>
        <v/>
      </c>
      <c r="EB71" s="17" t="str">
        <f t="shared" si="157"/>
        <v/>
      </c>
      <c r="EC71" s="17" t="str">
        <f t="shared" si="158"/>
        <v/>
      </c>
      <c r="ED71" s="17" t="str">
        <f t="shared" si="159"/>
        <v/>
      </c>
      <c r="EE71" s="17" t="str">
        <f t="shared" si="160"/>
        <v/>
      </c>
      <c r="EF71" s="17" t="str">
        <f t="shared" si="161"/>
        <v/>
      </c>
      <c r="EG71" s="17" t="str">
        <f t="shared" si="162"/>
        <v/>
      </c>
      <c r="EH71" s="17" t="str">
        <f t="shared" si="163"/>
        <v/>
      </c>
      <c r="EI71" s="17" t="str">
        <f t="shared" si="164"/>
        <v/>
      </c>
      <c r="EJ71" s="17" t="str">
        <f t="shared" si="165"/>
        <v/>
      </c>
      <c r="EK71" s="17" t="str">
        <f t="shared" si="166"/>
        <v/>
      </c>
    </row>
    <row r="72" spans="1:141" ht="29" x14ac:dyDescent="0.35">
      <c r="A72" s="17" t="s">
        <v>280</v>
      </c>
      <c r="B72" s="17">
        <v>2021</v>
      </c>
      <c r="C72" s="17" t="s">
        <v>101</v>
      </c>
      <c r="D72" s="17" t="s">
        <v>349</v>
      </c>
      <c r="E72" s="17" t="s">
        <v>350</v>
      </c>
      <c r="F72" s="17" t="s">
        <v>351</v>
      </c>
      <c r="G72" s="17">
        <v>325211</v>
      </c>
      <c r="H72" s="106" t="str">
        <f>VLOOKUP(G72, '2017-2022 NAICS'!C:D, 2, FALSE)</f>
        <v>Plastics Material and Resin Manufacturing</v>
      </c>
      <c r="I72" s="106" t="str">
        <f>IF(COUNTIF('Processed TRI Data'!A:A, G72) &gt;0, "Yes", "No")</f>
        <v>No</v>
      </c>
      <c r="J72" s="17">
        <v>30.259399999999999</v>
      </c>
      <c r="K72" s="17">
        <v>-91.173699999999997</v>
      </c>
      <c r="L72" s="68">
        <v>110000572675</v>
      </c>
      <c r="M72" s="68">
        <v>1321220406045</v>
      </c>
      <c r="N72" s="17" t="s">
        <v>284</v>
      </c>
      <c r="O72" s="17" t="s">
        <v>285</v>
      </c>
      <c r="P72" s="107">
        <v>2</v>
      </c>
      <c r="Q72" s="105" t="str">
        <f>VLOOKUP(P72, 'TRI Crosswalk codes'!A:B, 2, FALSE)</f>
        <v>100 to 999</v>
      </c>
      <c r="R72" s="17" t="s">
        <v>290</v>
      </c>
      <c r="S72" s="17">
        <v>0</v>
      </c>
      <c r="T72" s="17" t="str">
        <f t="shared" si="167"/>
        <v>zero</v>
      </c>
      <c r="V72" s="17">
        <v>0</v>
      </c>
      <c r="W72" s="17" t="str">
        <f t="shared" si="168"/>
        <v>zero</v>
      </c>
      <c r="X72" s="17">
        <v>0</v>
      </c>
      <c r="Y72" s="17" t="s">
        <v>286</v>
      </c>
      <c r="Z72" s="106" t="str">
        <f t="shared" si="112"/>
        <v>Manufacture: Produce; Manufacture: As a byproduct</v>
      </c>
      <c r="AB72" s="34" t="s">
        <v>31</v>
      </c>
      <c r="AC72" s="34" t="s">
        <v>339</v>
      </c>
      <c r="AH72" s="17" t="s">
        <v>289</v>
      </c>
      <c r="AI72" s="17" t="s">
        <v>288</v>
      </c>
      <c r="AJ72" s="17" t="s">
        <v>288</v>
      </c>
      <c r="AK72" s="17" t="s">
        <v>288</v>
      </c>
      <c r="AL72" s="17" t="s">
        <v>289</v>
      </c>
      <c r="AM72" s="17" t="s">
        <v>288</v>
      </c>
      <c r="AN72" s="17" t="s">
        <v>288</v>
      </c>
      <c r="AO72" s="17" t="s">
        <v>288</v>
      </c>
      <c r="AP72" s="17" t="s">
        <v>288</v>
      </c>
      <c r="AQ72" s="17" t="s">
        <v>288</v>
      </c>
      <c r="AR72" s="17" t="s">
        <v>288</v>
      </c>
      <c r="AS72" s="17" t="s">
        <v>288</v>
      </c>
      <c r="AT72" s="17" t="s">
        <v>288</v>
      </c>
      <c r="AU72" s="17" t="s">
        <v>288</v>
      </c>
      <c r="AV72" s="17" t="s">
        <v>288</v>
      </c>
      <c r="AW72" s="17" t="s">
        <v>288</v>
      </c>
      <c r="AX72" s="17" t="s">
        <v>288</v>
      </c>
      <c r="AY72" s="17" t="s">
        <v>288</v>
      </c>
      <c r="AZ72" s="17" t="s">
        <v>288</v>
      </c>
      <c r="BA72" s="17" t="s">
        <v>288</v>
      </c>
      <c r="BB72" s="17" t="s">
        <v>288</v>
      </c>
      <c r="BC72" s="17" t="s">
        <v>288</v>
      </c>
      <c r="BD72" s="17" t="s">
        <v>288</v>
      </c>
      <c r="BE72" s="17" t="s">
        <v>288</v>
      </c>
      <c r="BF72" s="17" t="s">
        <v>288</v>
      </c>
      <c r="BG72" s="17" t="s">
        <v>288</v>
      </c>
      <c r="BH72" s="17" t="s">
        <v>288</v>
      </c>
      <c r="BI72" s="17" t="s">
        <v>288</v>
      </c>
      <c r="BJ72" s="17" t="s">
        <v>288</v>
      </c>
      <c r="BK72" s="17" t="s">
        <v>288</v>
      </c>
      <c r="BL72" s="17" t="s">
        <v>288</v>
      </c>
      <c r="BM72" s="17" t="s">
        <v>288</v>
      </c>
      <c r="BN72" s="17" t="s">
        <v>288</v>
      </c>
      <c r="BO72" s="17" t="s">
        <v>288</v>
      </c>
      <c r="BP72" s="17" t="s">
        <v>288</v>
      </c>
      <c r="BQ72" s="17" t="s">
        <v>288</v>
      </c>
      <c r="BR72" s="17" t="s">
        <v>288</v>
      </c>
      <c r="BS72" s="17" t="s">
        <v>288</v>
      </c>
      <c r="BT72" s="17" t="s">
        <v>288</v>
      </c>
      <c r="BU72" s="17" t="s">
        <v>288</v>
      </c>
      <c r="BV72" s="17" t="s">
        <v>288</v>
      </c>
      <c r="BW72" s="17" t="s">
        <v>288</v>
      </c>
      <c r="BX72" s="17" t="s">
        <v>288</v>
      </c>
      <c r="BY72" s="17" t="s">
        <v>288</v>
      </c>
      <c r="BZ72" s="17" t="s">
        <v>288</v>
      </c>
      <c r="CA72" s="17" t="s">
        <v>288</v>
      </c>
      <c r="CB72" s="17" t="s">
        <v>288</v>
      </c>
      <c r="CC72" s="17" t="s">
        <v>288</v>
      </c>
      <c r="CD72" s="17" t="s">
        <v>288</v>
      </c>
      <c r="CE72" s="17" t="s">
        <v>288</v>
      </c>
      <c r="CF72" s="17" t="s">
        <v>288</v>
      </c>
      <c r="CG72" s="17" t="s">
        <v>288</v>
      </c>
      <c r="CH72" s="17" t="s">
        <v>288</v>
      </c>
      <c r="CI72" s="17" t="s">
        <v>288</v>
      </c>
      <c r="CJ72" s="17" t="str">
        <f t="shared" si="113"/>
        <v>Manufacture: Produce</v>
      </c>
      <c r="CK72" s="17" t="str">
        <f t="shared" si="114"/>
        <v/>
      </c>
      <c r="CL72" s="17" t="str">
        <f t="shared" si="115"/>
        <v/>
      </c>
      <c r="CM72" s="17" t="str">
        <f t="shared" si="116"/>
        <v/>
      </c>
      <c r="CN72" s="17" t="str">
        <f t="shared" si="117"/>
        <v>Manufacture: As a byproduct</v>
      </c>
      <c r="CO72" s="17" t="str">
        <f t="shared" si="118"/>
        <v/>
      </c>
      <c r="CP72" s="17" t="str">
        <f t="shared" si="119"/>
        <v/>
      </c>
      <c r="CQ72" s="17" t="str">
        <f t="shared" si="120"/>
        <v/>
      </c>
      <c r="CR72" s="17" t="str">
        <f t="shared" si="121"/>
        <v/>
      </c>
      <c r="CS72" s="17" t="str">
        <f t="shared" si="122"/>
        <v/>
      </c>
      <c r="CT72" s="17" t="str">
        <f t="shared" si="123"/>
        <v/>
      </c>
      <c r="CU72" s="17" t="str">
        <f t="shared" si="124"/>
        <v/>
      </c>
      <c r="CV72" s="17" t="str">
        <f t="shared" si="125"/>
        <v/>
      </c>
      <c r="CW72" s="17" t="str">
        <f t="shared" si="126"/>
        <v/>
      </c>
      <c r="CX72" s="17" t="str">
        <f t="shared" si="127"/>
        <v/>
      </c>
      <c r="CY72" s="17" t="str">
        <f t="shared" si="128"/>
        <v/>
      </c>
      <c r="CZ72" s="17" t="str">
        <f t="shared" si="129"/>
        <v/>
      </c>
      <c r="DA72" s="17" t="str">
        <f t="shared" si="130"/>
        <v/>
      </c>
      <c r="DB72" s="17" t="str">
        <f t="shared" si="131"/>
        <v/>
      </c>
      <c r="DC72" s="17" t="str">
        <f t="shared" si="132"/>
        <v/>
      </c>
      <c r="DD72" s="17" t="str">
        <f t="shared" si="133"/>
        <v/>
      </c>
      <c r="DE72" s="17" t="str">
        <f t="shared" si="134"/>
        <v/>
      </c>
      <c r="DF72" s="17" t="str">
        <f t="shared" si="135"/>
        <v/>
      </c>
      <c r="DG72" s="17" t="str">
        <f t="shared" si="136"/>
        <v/>
      </c>
      <c r="DH72" s="17" t="str">
        <f t="shared" si="137"/>
        <v/>
      </c>
      <c r="DI72" s="17" t="str">
        <f t="shared" si="138"/>
        <v/>
      </c>
      <c r="DJ72" s="17" t="str">
        <f t="shared" si="139"/>
        <v/>
      </c>
      <c r="DK72" s="17" t="str">
        <f t="shared" si="140"/>
        <v/>
      </c>
      <c r="DL72" s="17" t="str">
        <f t="shared" si="141"/>
        <v/>
      </c>
      <c r="DM72" s="17" t="str">
        <f t="shared" si="142"/>
        <v/>
      </c>
      <c r="DN72" s="17" t="str">
        <f t="shared" si="143"/>
        <v/>
      </c>
      <c r="DO72" s="17" t="str">
        <f t="shared" si="144"/>
        <v/>
      </c>
      <c r="DP72" s="17" t="str">
        <f t="shared" si="145"/>
        <v/>
      </c>
      <c r="DQ72" s="17" t="str">
        <f t="shared" si="146"/>
        <v/>
      </c>
      <c r="DR72" s="17" t="str">
        <f t="shared" si="147"/>
        <v/>
      </c>
      <c r="DS72" s="17" t="str">
        <f t="shared" si="148"/>
        <v/>
      </c>
      <c r="DT72" s="17" t="str">
        <f t="shared" si="149"/>
        <v/>
      </c>
      <c r="DU72" s="17" t="str">
        <f t="shared" si="150"/>
        <v/>
      </c>
      <c r="DV72" s="17" t="str">
        <f t="shared" si="151"/>
        <v/>
      </c>
      <c r="DW72" s="17" t="str">
        <f t="shared" si="152"/>
        <v/>
      </c>
      <c r="DX72" s="17" t="str">
        <f t="shared" si="153"/>
        <v/>
      </c>
      <c r="DY72" s="17" t="str">
        <f t="shared" si="154"/>
        <v/>
      </c>
      <c r="DZ72" s="17" t="str">
        <f t="shared" si="155"/>
        <v/>
      </c>
      <c r="EA72" s="17" t="str">
        <f t="shared" si="156"/>
        <v/>
      </c>
      <c r="EB72" s="17" t="str">
        <f t="shared" si="157"/>
        <v/>
      </c>
      <c r="EC72" s="17" t="str">
        <f t="shared" si="158"/>
        <v/>
      </c>
      <c r="ED72" s="17" t="str">
        <f t="shared" si="159"/>
        <v/>
      </c>
      <c r="EE72" s="17" t="str">
        <f t="shared" si="160"/>
        <v/>
      </c>
      <c r="EF72" s="17" t="str">
        <f t="shared" si="161"/>
        <v/>
      </c>
      <c r="EG72" s="17" t="str">
        <f t="shared" si="162"/>
        <v/>
      </c>
      <c r="EH72" s="17" t="str">
        <f t="shared" si="163"/>
        <v/>
      </c>
      <c r="EI72" s="17" t="str">
        <f t="shared" si="164"/>
        <v/>
      </c>
      <c r="EJ72" s="17" t="str">
        <f t="shared" si="165"/>
        <v/>
      </c>
      <c r="EK72" s="17" t="str">
        <f t="shared" si="166"/>
        <v/>
      </c>
    </row>
    <row r="73" spans="1:141" ht="29" x14ac:dyDescent="0.35">
      <c r="A73" s="17" t="s">
        <v>280</v>
      </c>
      <c r="B73" s="17">
        <v>2022</v>
      </c>
      <c r="C73" s="17" t="s">
        <v>101</v>
      </c>
      <c r="D73" s="17" t="s">
        <v>349</v>
      </c>
      <c r="E73" s="17" t="s">
        <v>350</v>
      </c>
      <c r="F73" s="17" t="s">
        <v>351</v>
      </c>
      <c r="G73" s="17">
        <v>325211</v>
      </c>
      <c r="H73" s="106" t="str">
        <f>VLOOKUP(G73, '2017-2022 NAICS'!C:D, 2, FALSE)</f>
        <v>Plastics Material and Resin Manufacturing</v>
      </c>
      <c r="I73" s="106" t="str">
        <f>IF(COUNTIF('Processed TRI Data'!A:A, G73) &gt;0, "Yes", "No")</f>
        <v>No</v>
      </c>
      <c r="J73" s="17">
        <v>30.259399999999999</v>
      </c>
      <c r="K73" s="17">
        <v>-91.173699999999997</v>
      </c>
      <c r="L73" s="68">
        <v>110000572675</v>
      </c>
      <c r="M73" s="68">
        <v>1322221427800</v>
      </c>
      <c r="N73" s="17" t="s">
        <v>284</v>
      </c>
      <c r="O73" s="17" t="s">
        <v>285</v>
      </c>
      <c r="P73" s="107">
        <v>2</v>
      </c>
      <c r="Q73" s="105" t="str">
        <f>VLOOKUP(P73, 'TRI Crosswalk codes'!A:B, 2, FALSE)</f>
        <v>100 to 999</v>
      </c>
      <c r="R73" s="17" t="s">
        <v>290</v>
      </c>
      <c r="S73" s="17">
        <v>0</v>
      </c>
      <c r="T73" s="17" t="str">
        <f t="shared" si="167"/>
        <v>zero</v>
      </c>
      <c r="V73" s="17">
        <v>0</v>
      </c>
      <c r="W73" s="17" t="str">
        <f t="shared" si="168"/>
        <v>zero</v>
      </c>
      <c r="X73" s="17">
        <v>0</v>
      </c>
      <c r="Y73" s="17" t="s">
        <v>286</v>
      </c>
      <c r="Z73" s="106" t="str">
        <f t="shared" si="112"/>
        <v>Manufacture: Produce; Manufacture: As a byproduct</v>
      </c>
      <c r="AB73" s="34" t="s">
        <v>31</v>
      </c>
      <c r="AC73" s="34" t="s">
        <v>339</v>
      </c>
      <c r="AH73" s="17" t="s">
        <v>289</v>
      </c>
      <c r="AI73" s="17" t="s">
        <v>288</v>
      </c>
      <c r="AJ73" s="17" t="s">
        <v>288</v>
      </c>
      <c r="AK73" s="17" t="s">
        <v>288</v>
      </c>
      <c r="AL73" s="17" t="s">
        <v>289</v>
      </c>
      <c r="AM73" s="17" t="s">
        <v>288</v>
      </c>
      <c r="AN73" s="17" t="s">
        <v>288</v>
      </c>
      <c r="AO73" s="17" t="s">
        <v>288</v>
      </c>
      <c r="AP73" s="17" t="s">
        <v>288</v>
      </c>
      <c r="AQ73" s="17" t="s">
        <v>288</v>
      </c>
      <c r="AR73" s="17" t="s">
        <v>288</v>
      </c>
      <c r="AS73" s="17" t="s">
        <v>288</v>
      </c>
      <c r="AT73" s="17" t="s">
        <v>288</v>
      </c>
      <c r="AU73" s="17" t="s">
        <v>288</v>
      </c>
      <c r="AV73" s="17" t="s">
        <v>288</v>
      </c>
      <c r="AW73" s="17" t="s">
        <v>288</v>
      </c>
      <c r="AX73" s="17" t="s">
        <v>288</v>
      </c>
      <c r="AY73" s="17" t="s">
        <v>288</v>
      </c>
      <c r="AZ73" s="17" t="s">
        <v>288</v>
      </c>
      <c r="BA73" s="17" t="s">
        <v>288</v>
      </c>
      <c r="BB73" s="17" t="s">
        <v>288</v>
      </c>
      <c r="BC73" s="17" t="s">
        <v>288</v>
      </c>
      <c r="BD73" s="17" t="s">
        <v>288</v>
      </c>
      <c r="BE73" s="17" t="s">
        <v>288</v>
      </c>
      <c r="BF73" s="17" t="s">
        <v>288</v>
      </c>
      <c r="BG73" s="17" t="s">
        <v>288</v>
      </c>
      <c r="BH73" s="17" t="s">
        <v>288</v>
      </c>
      <c r="BI73" s="17" t="s">
        <v>288</v>
      </c>
      <c r="BJ73" s="17" t="s">
        <v>288</v>
      </c>
      <c r="BK73" s="17" t="s">
        <v>288</v>
      </c>
      <c r="BL73" s="17" t="s">
        <v>288</v>
      </c>
      <c r="BM73" s="17" t="s">
        <v>288</v>
      </c>
      <c r="BN73" s="17" t="s">
        <v>288</v>
      </c>
      <c r="BO73" s="17" t="s">
        <v>288</v>
      </c>
      <c r="BP73" s="17" t="s">
        <v>288</v>
      </c>
      <c r="BQ73" s="17" t="s">
        <v>288</v>
      </c>
      <c r="BR73" s="17" t="s">
        <v>288</v>
      </c>
      <c r="BS73" s="17" t="s">
        <v>288</v>
      </c>
      <c r="BT73" s="17" t="s">
        <v>288</v>
      </c>
      <c r="BU73" s="17" t="s">
        <v>288</v>
      </c>
      <c r="BV73" s="17" t="s">
        <v>288</v>
      </c>
      <c r="BW73" s="17" t="s">
        <v>288</v>
      </c>
      <c r="BX73" s="17" t="s">
        <v>288</v>
      </c>
      <c r="BY73" s="17" t="s">
        <v>288</v>
      </c>
      <c r="BZ73" s="17" t="s">
        <v>288</v>
      </c>
      <c r="CA73" s="17" t="s">
        <v>288</v>
      </c>
      <c r="CB73" s="17" t="s">
        <v>288</v>
      </c>
      <c r="CC73" s="17" t="s">
        <v>288</v>
      </c>
      <c r="CD73" s="17" t="s">
        <v>288</v>
      </c>
      <c r="CE73" s="17" t="s">
        <v>288</v>
      </c>
      <c r="CF73" s="17" t="s">
        <v>288</v>
      </c>
      <c r="CG73" s="17" t="s">
        <v>288</v>
      </c>
      <c r="CH73" s="17" t="s">
        <v>288</v>
      </c>
      <c r="CI73" s="17" t="s">
        <v>288</v>
      </c>
      <c r="CJ73" s="17" t="str">
        <f t="shared" si="113"/>
        <v>Manufacture: Produce</v>
      </c>
      <c r="CK73" s="17" t="str">
        <f t="shared" si="114"/>
        <v/>
      </c>
      <c r="CL73" s="17" t="str">
        <f t="shared" si="115"/>
        <v/>
      </c>
      <c r="CM73" s="17" t="str">
        <f t="shared" si="116"/>
        <v/>
      </c>
      <c r="CN73" s="17" t="str">
        <f t="shared" si="117"/>
        <v>Manufacture: As a byproduct</v>
      </c>
      <c r="CO73" s="17" t="str">
        <f t="shared" si="118"/>
        <v/>
      </c>
      <c r="CP73" s="17" t="str">
        <f t="shared" si="119"/>
        <v/>
      </c>
      <c r="CQ73" s="17" t="str">
        <f t="shared" si="120"/>
        <v/>
      </c>
      <c r="CR73" s="17" t="str">
        <f t="shared" si="121"/>
        <v/>
      </c>
      <c r="CS73" s="17" t="str">
        <f t="shared" si="122"/>
        <v/>
      </c>
      <c r="CT73" s="17" t="str">
        <f t="shared" si="123"/>
        <v/>
      </c>
      <c r="CU73" s="17" t="str">
        <f t="shared" si="124"/>
        <v/>
      </c>
      <c r="CV73" s="17" t="str">
        <f t="shared" si="125"/>
        <v/>
      </c>
      <c r="CW73" s="17" t="str">
        <f t="shared" si="126"/>
        <v/>
      </c>
      <c r="CX73" s="17" t="str">
        <f t="shared" si="127"/>
        <v/>
      </c>
      <c r="CY73" s="17" t="str">
        <f t="shared" si="128"/>
        <v/>
      </c>
      <c r="CZ73" s="17" t="str">
        <f t="shared" si="129"/>
        <v/>
      </c>
      <c r="DA73" s="17" t="str">
        <f t="shared" si="130"/>
        <v/>
      </c>
      <c r="DB73" s="17" t="str">
        <f t="shared" si="131"/>
        <v/>
      </c>
      <c r="DC73" s="17" t="str">
        <f t="shared" si="132"/>
        <v/>
      </c>
      <c r="DD73" s="17" t="str">
        <f t="shared" si="133"/>
        <v/>
      </c>
      <c r="DE73" s="17" t="str">
        <f t="shared" si="134"/>
        <v/>
      </c>
      <c r="DF73" s="17" t="str">
        <f t="shared" si="135"/>
        <v/>
      </c>
      <c r="DG73" s="17" t="str">
        <f t="shared" si="136"/>
        <v/>
      </c>
      <c r="DH73" s="17" t="str">
        <f t="shared" si="137"/>
        <v/>
      </c>
      <c r="DI73" s="17" t="str">
        <f t="shared" si="138"/>
        <v/>
      </c>
      <c r="DJ73" s="17" t="str">
        <f t="shared" si="139"/>
        <v/>
      </c>
      <c r="DK73" s="17" t="str">
        <f t="shared" si="140"/>
        <v/>
      </c>
      <c r="DL73" s="17" t="str">
        <f t="shared" si="141"/>
        <v/>
      </c>
      <c r="DM73" s="17" t="str">
        <f t="shared" si="142"/>
        <v/>
      </c>
      <c r="DN73" s="17" t="str">
        <f t="shared" si="143"/>
        <v/>
      </c>
      <c r="DO73" s="17" t="str">
        <f t="shared" si="144"/>
        <v/>
      </c>
      <c r="DP73" s="17" t="str">
        <f t="shared" si="145"/>
        <v/>
      </c>
      <c r="DQ73" s="17" t="str">
        <f t="shared" si="146"/>
        <v/>
      </c>
      <c r="DR73" s="17" t="str">
        <f t="shared" si="147"/>
        <v/>
      </c>
      <c r="DS73" s="17" t="str">
        <f t="shared" si="148"/>
        <v/>
      </c>
      <c r="DT73" s="17" t="str">
        <f t="shared" si="149"/>
        <v/>
      </c>
      <c r="DU73" s="17" t="str">
        <f t="shared" si="150"/>
        <v/>
      </c>
      <c r="DV73" s="17" t="str">
        <f t="shared" si="151"/>
        <v/>
      </c>
      <c r="DW73" s="17" t="str">
        <f t="shared" si="152"/>
        <v/>
      </c>
      <c r="DX73" s="17" t="str">
        <f t="shared" si="153"/>
        <v/>
      </c>
      <c r="DY73" s="17" t="str">
        <f t="shared" si="154"/>
        <v/>
      </c>
      <c r="DZ73" s="17" t="str">
        <f t="shared" si="155"/>
        <v/>
      </c>
      <c r="EA73" s="17" t="str">
        <f t="shared" si="156"/>
        <v/>
      </c>
      <c r="EB73" s="17" t="str">
        <f t="shared" si="157"/>
        <v/>
      </c>
      <c r="EC73" s="17" t="str">
        <f t="shared" si="158"/>
        <v/>
      </c>
      <c r="ED73" s="17" t="str">
        <f t="shared" si="159"/>
        <v/>
      </c>
      <c r="EE73" s="17" t="str">
        <f t="shared" si="160"/>
        <v/>
      </c>
      <c r="EF73" s="17" t="str">
        <f t="shared" si="161"/>
        <v/>
      </c>
      <c r="EG73" s="17" t="str">
        <f t="shared" si="162"/>
        <v/>
      </c>
      <c r="EH73" s="17" t="str">
        <f t="shared" si="163"/>
        <v/>
      </c>
      <c r="EI73" s="17" t="str">
        <f t="shared" si="164"/>
        <v/>
      </c>
      <c r="EJ73" s="17" t="str">
        <f t="shared" si="165"/>
        <v/>
      </c>
      <c r="EK73" s="17" t="str">
        <f t="shared" si="166"/>
        <v/>
      </c>
    </row>
    <row r="74" spans="1:141" ht="29" x14ac:dyDescent="0.35">
      <c r="A74" s="17" t="s">
        <v>280</v>
      </c>
      <c r="B74" s="17">
        <v>2023</v>
      </c>
      <c r="C74" s="17" t="s">
        <v>101</v>
      </c>
      <c r="D74" s="17" t="s">
        <v>349</v>
      </c>
      <c r="E74" s="17" t="s">
        <v>350</v>
      </c>
      <c r="F74" s="17" t="s">
        <v>351</v>
      </c>
      <c r="G74" s="17">
        <v>325211</v>
      </c>
      <c r="H74" s="106" t="str">
        <f>VLOOKUP(G74, '2017-2022 NAICS'!C:D, 2, FALSE)</f>
        <v>Plastics Material and Resin Manufacturing</v>
      </c>
      <c r="I74" s="106" t="str">
        <f>IF(COUNTIF('Processed TRI Data'!A:A, G74) &gt;0, "Yes", "No")</f>
        <v>No</v>
      </c>
      <c r="J74" s="17">
        <v>30.259399999999999</v>
      </c>
      <c r="K74" s="17">
        <v>-91.173699999999997</v>
      </c>
      <c r="L74" s="68">
        <v>110000572675</v>
      </c>
      <c r="M74" s="68">
        <v>1323222269351</v>
      </c>
      <c r="N74" s="17" t="s">
        <v>284</v>
      </c>
      <c r="O74" s="17" t="s">
        <v>285</v>
      </c>
      <c r="P74" s="107">
        <v>5</v>
      </c>
      <c r="Q74" s="105" t="str">
        <f>VLOOKUP(P74, 'TRI Crosswalk codes'!A:B, 2, FALSE)</f>
        <v>100,000 to 999,999</v>
      </c>
      <c r="R74" s="17" t="s">
        <v>290</v>
      </c>
      <c r="S74" s="17">
        <v>0</v>
      </c>
      <c r="T74" s="17" t="str">
        <f t="shared" si="167"/>
        <v>zero</v>
      </c>
      <c r="V74" s="17">
        <v>0</v>
      </c>
      <c r="W74" s="17" t="str">
        <f t="shared" si="168"/>
        <v>zero</v>
      </c>
      <c r="X74" s="17">
        <v>0</v>
      </c>
      <c r="Y74" s="17" t="s">
        <v>286</v>
      </c>
      <c r="Z74" s="106" t="str">
        <f t="shared" si="112"/>
        <v>Manufacture: Produce; Manufacture: As a byproduct</v>
      </c>
      <c r="AB74" s="34" t="s">
        <v>31</v>
      </c>
      <c r="AC74" s="34" t="s">
        <v>339</v>
      </c>
      <c r="AH74" s="17" t="s">
        <v>289</v>
      </c>
      <c r="AI74" s="17" t="s">
        <v>288</v>
      </c>
      <c r="AJ74" s="17" t="s">
        <v>288</v>
      </c>
      <c r="AK74" s="17" t="s">
        <v>288</v>
      </c>
      <c r="AL74" s="17" t="s">
        <v>289</v>
      </c>
      <c r="AM74" s="17" t="s">
        <v>288</v>
      </c>
      <c r="AN74" s="17" t="s">
        <v>288</v>
      </c>
      <c r="AO74" s="17" t="s">
        <v>288</v>
      </c>
      <c r="AP74" s="17" t="s">
        <v>288</v>
      </c>
      <c r="AQ74" s="17" t="s">
        <v>288</v>
      </c>
      <c r="AR74" s="17" t="s">
        <v>288</v>
      </c>
      <c r="AS74" s="17" t="s">
        <v>288</v>
      </c>
      <c r="AT74" s="17" t="s">
        <v>288</v>
      </c>
      <c r="AU74" s="17" t="s">
        <v>288</v>
      </c>
      <c r="AV74" s="17" t="s">
        <v>288</v>
      </c>
      <c r="AW74" s="17" t="s">
        <v>288</v>
      </c>
      <c r="AX74" s="17" t="s">
        <v>288</v>
      </c>
      <c r="AY74" s="17" t="s">
        <v>288</v>
      </c>
      <c r="AZ74" s="17" t="s">
        <v>288</v>
      </c>
      <c r="BA74" s="17" t="s">
        <v>288</v>
      </c>
      <c r="BB74" s="17" t="s">
        <v>288</v>
      </c>
      <c r="BC74" s="17" t="s">
        <v>288</v>
      </c>
      <c r="BD74" s="17" t="s">
        <v>288</v>
      </c>
      <c r="BE74" s="17" t="s">
        <v>288</v>
      </c>
      <c r="BF74" s="17" t="s">
        <v>288</v>
      </c>
      <c r="BG74" s="17" t="s">
        <v>288</v>
      </c>
      <c r="BH74" s="17" t="s">
        <v>288</v>
      </c>
      <c r="BI74" s="17" t="s">
        <v>288</v>
      </c>
      <c r="BJ74" s="17" t="s">
        <v>288</v>
      </c>
      <c r="BK74" s="17" t="s">
        <v>288</v>
      </c>
      <c r="BL74" s="17" t="s">
        <v>288</v>
      </c>
      <c r="BM74" s="17" t="s">
        <v>288</v>
      </c>
      <c r="BN74" s="17" t="s">
        <v>288</v>
      </c>
      <c r="BO74" s="17" t="s">
        <v>288</v>
      </c>
      <c r="BP74" s="17" t="s">
        <v>288</v>
      </c>
      <c r="BQ74" s="17" t="s">
        <v>288</v>
      </c>
      <c r="BR74" s="17" t="s">
        <v>288</v>
      </c>
      <c r="BS74" s="17" t="s">
        <v>288</v>
      </c>
      <c r="BT74" s="17" t="s">
        <v>288</v>
      </c>
      <c r="BU74" s="17" t="s">
        <v>288</v>
      </c>
      <c r="BV74" s="17" t="s">
        <v>288</v>
      </c>
      <c r="BW74" s="17" t="s">
        <v>288</v>
      </c>
      <c r="BX74" s="17" t="s">
        <v>288</v>
      </c>
      <c r="BY74" s="17" t="s">
        <v>288</v>
      </c>
      <c r="BZ74" s="17" t="s">
        <v>288</v>
      </c>
      <c r="CA74" s="17" t="s">
        <v>288</v>
      </c>
      <c r="CB74" s="17" t="s">
        <v>288</v>
      </c>
      <c r="CC74" s="17" t="s">
        <v>288</v>
      </c>
      <c r="CD74" s="17" t="s">
        <v>288</v>
      </c>
      <c r="CE74" s="17" t="s">
        <v>288</v>
      </c>
      <c r="CF74" s="17" t="s">
        <v>288</v>
      </c>
      <c r="CG74" s="17" t="s">
        <v>288</v>
      </c>
      <c r="CH74" s="17" t="s">
        <v>288</v>
      </c>
      <c r="CI74" s="17" t="s">
        <v>288</v>
      </c>
      <c r="CJ74" s="17" t="str">
        <f t="shared" si="113"/>
        <v>Manufacture: Produce</v>
      </c>
      <c r="CK74" s="17" t="str">
        <f t="shared" si="114"/>
        <v/>
      </c>
      <c r="CL74" s="17" t="str">
        <f t="shared" si="115"/>
        <v/>
      </c>
      <c r="CM74" s="17" t="str">
        <f t="shared" si="116"/>
        <v/>
      </c>
      <c r="CN74" s="17" t="str">
        <f t="shared" si="117"/>
        <v>Manufacture: As a byproduct</v>
      </c>
      <c r="CO74" s="17" t="str">
        <f t="shared" si="118"/>
        <v/>
      </c>
      <c r="CP74" s="17" t="str">
        <f t="shared" si="119"/>
        <v/>
      </c>
      <c r="CQ74" s="17" t="str">
        <f t="shared" si="120"/>
        <v/>
      </c>
      <c r="CR74" s="17" t="str">
        <f t="shared" si="121"/>
        <v/>
      </c>
      <c r="CS74" s="17" t="str">
        <f t="shared" si="122"/>
        <v/>
      </c>
      <c r="CT74" s="17" t="str">
        <f t="shared" si="123"/>
        <v/>
      </c>
      <c r="CU74" s="17" t="str">
        <f t="shared" si="124"/>
        <v/>
      </c>
      <c r="CV74" s="17" t="str">
        <f t="shared" si="125"/>
        <v/>
      </c>
      <c r="CW74" s="17" t="str">
        <f t="shared" si="126"/>
        <v/>
      </c>
      <c r="CX74" s="17" t="str">
        <f t="shared" si="127"/>
        <v/>
      </c>
      <c r="CY74" s="17" t="str">
        <f t="shared" si="128"/>
        <v/>
      </c>
      <c r="CZ74" s="17" t="str">
        <f t="shared" si="129"/>
        <v/>
      </c>
      <c r="DA74" s="17" t="str">
        <f t="shared" si="130"/>
        <v/>
      </c>
      <c r="DB74" s="17" t="str">
        <f t="shared" si="131"/>
        <v/>
      </c>
      <c r="DC74" s="17" t="str">
        <f t="shared" si="132"/>
        <v/>
      </c>
      <c r="DD74" s="17" t="str">
        <f t="shared" si="133"/>
        <v/>
      </c>
      <c r="DE74" s="17" t="str">
        <f t="shared" si="134"/>
        <v/>
      </c>
      <c r="DF74" s="17" t="str">
        <f t="shared" si="135"/>
        <v/>
      </c>
      <c r="DG74" s="17" t="str">
        <f t="shared" si="136"/>
        <v/>
      </c>
      <c r="DH74" s="17" t="str">
        <f t="shared" si="137"/>
        <v/>
      </c>
      <c r="DI74" s="17" t="str">
        <f t="shared" si="138"/>
        <v/>
      </c>
      <c r="DJ74" s="17" t="str">
        <f t="shared" si="139"/>
        <v/>
      </c>
      <c r="DK74" s="17" t="str">
        <f t="shared" si="140"/>
        <v/>
      </c>
      <c r="DL74" s="17" t="str">
        <f t="shared" si="141"/>
        <v/>
      </c>
      <c r="DM74" s="17" t="str">
        <f t="shared" si="142"/>
        <v/>
      </c>
      <c r="DN74" s="17" t="str">
        <f t="shared" si="143"/>
        <v/>
      </c>
      <c r="DO74" s="17" t="str">
        <f t="shared" si="144"/>
        <v/>
      </c>
      <c r="DP74" s="17" t="str">
        <f t="shared" si="145"/>
        <v/>
      </c>
      <c r="DQ74" s="17" t="str">
        <f t="shared" si="146"/>
        <v/>
      </c>
      <c r="DR74" s="17" t="str">
        <f t="shared" si="147"/>
        <v/>
      </c>
      <c r="DS74" s="17" t="str">
        <f t="shared" si="148"/>
        <v/>
      </c>
      <c r="DT74" s="17" t="str">
        <f t="shared" si="149"/>
        <v/>
      </c>
      <c r="DU74" s="17" t="str">
        <f t="shared" si="150"/>
        <v/>
      </c>
      <c r="DV74" s="17" t="str">
        <f t="shared" si="151"/>
        <v/>
      </c>
      <c r="DW74" s="17" t="str">
        <f t="shared" si="152"/>
        <v/>
      </c>
      <c r="DX74" s="17" t="str">
        <f t="shared" si="153"/>
        <v/>
      </c>
      <c r="DY74" s="17" t="str">
        <f t="shared" si="154"/>
        <v/>
      </c>
      <c r="DZ74" s="17" t="str">
        <f t="shared" si="155"/>
        <v/>
      </c>
      <c r="EA74" s="17" t="str">
        <f t="shared" si="156"/>
        <v/>
      </c>
      <c r="EB74" s="17" t="str">
        <f t="shared" si="157"/>
        <v/>
      </c>
      <c r="EC74" s="17" t="str">
        <f t="shared" si="158"/>
        <v/>
      </c>
      <c r="ED74" s="17" t="str">
        <f t="shared" si="159"/>
        <v/>
      </c>
      <c r="EE74" s="17" t="str">
        <f t="shared" si="160"/>
        <v/>
      </c>
      <c r="EF74" s="17" t="str">
        <f t="shared" si="161"/>
        <v/>
      </c>
      <c r="EG74" s="17" t="str">
        <f t="shared" si="162"/>
        <v/>
      </c>
      <c r="EH74" s="17" t="str">
        <f t="shared" si="163"/>
        <v/>
      </c>
      <c r="EI74" s="17" t="str">
        <f t="shared" si="164"/>
        <v/>
      </c>
      <c r="EJ74" s="17" t="str">
        <f t="shared" si="165"/>
        <v/>
      </c>
      <c r="EK74" s="17" t="str">
        <f t="shared" si="166"/>
        <v/>
      </c>
    </row>
    <row r="75" spans="1:141" ht="29" x14ac:dyDescent="0.35">
      <c r="A75" s="17" t="s">
        <v>280</v>
      </c>
      <c r="B75" s="17">
        <v>2021</v>
      </c>
      <c r="C75" s="17" t="s">
        <v>117</v>
      </c>
      <c r="D75" s="17" t="s">
        <v>352</v>
      </c>
      <c r="E75" s="17" t="s">
        <v>353</v>
      </c>
      <c r="F75" s="17" t="s">
        <v>283</v>
      </c>
      <c r="G75" s="17">
        <v>562211</v>
      </c>
      <c r="H75" s="106" t="str">
        <f>VLOOKUP(G75, '2017-2022 NAICS'!C:D, 2, FALSE)</f>
        <v>Hazardous Waste Treatment and Disposal</v>
      </c>
      <c r="I75" s="106" t="str">
        <f>IF(COUNTIF('Processed TRI Data'!A:A, G75) &gt;0, "Yes", "No")</f>
        <v>No</v>
      </c>
      <c r="J75" s="17">
        <v>38.598032000000003</v>
      </c>
      <c r="K75" s="17">
        <v>-90.180633</v>
      </c>
      <c r="L75" s="68">
        <v>110000438893</v>
      </c>
      <c r="M75" s="68">
        <v>1321220572010</v>
      </c>
      <c r="N75" s="17" t="s">
        <v>284</v>
      </c>
      <c r="O75" s="17" t="s">
        <v>285</v>
      </c>
      <c r="P75" s="107">
        <v>3</v>
      </c>
      <c r="Q75" s="105" t="str">
        <f>VLOOKUP(P75, 'TRI Crosswalk codes'!A:B, 2, FALSE)</f>
        <v>1,000 to 9,999</v>
      </c>
      <c r="R75" s="17">
        <v>0.28999999999999998</v>
      </c>
      <c r="S75" s="17">
        <v>0.28999999999999998</v>
      </c>
      <c r="T75" s="17" t="str">
        <f t="shared" si="167"/>
        <v>nonzero</v>
      </c>
      <c r="V75" s="17">
        <v>0.5</v>
      </c>
      <c r="W75" s="17" t="str">
        <f t="shared" si="168"/>
        <v>nonzero</v>
      </c>
      <c r="X75" s="17">
        <v>0.79</v>
      </c>
      <c r="Y75" s="17" t="s">
        <v>286</v>
      </c>
      <c r="Z75" s="106" t="str">
        <f t="shared" si="112"/>
        <v>Otherwise Use: Ancillary or Other Use; Z306 - Waste Treatment</v>
      </c>
      <c r="AB75" s="110" t="s">
        <v>34</v>
      </c>
      <c r="AC75" s="34" t="s">
        <v>308</v>
      </c>
      <c r="AH75" s="17" t="s">
        <v>288</v>
      </c>
      <c r="AI75" s="17" t="s">
        <v>288</v>
      </c>
      <c r="AJ75" s="17" t="s">
        <v>288</v>
      </c>
      <c r="AK75" s="17" t="s">
        <v>288</v>
      </c>
      <c r="AL75" s="17" t="s">
        <v>288</v>
      </c>
      <c r="AM75" s="17" t="s">
        <v>288</v>
      </c>
      <c r="AN75" s="17" t="s">
        <v>288</v>
      </c>
      <c r="AO75" s="17" t="s">
        <v>288</v>
      </c>
      <c r="AP75" s="17" t="s">
        <v>288</v>
      </c>
      <c r="AQ75" s="17" t="s">
        <v>288</v>
      </c>
      <c r="AR75" s="17" t="s">
        <v>288</v>
      </c>
      <c r="AS75" s="17" t="s">
        <v>288</v>
      </c>
      <c r="AT75" s="17" t="s">
        <v>288</v>
      </c>
      <c r="AU75" s="17" t="s">
        <v>288</v>
      </c>
      <c r="AV75" s="17" t="s">
        <v>288</v>
      </c>
      <c r="AW75" s="17" t="s">
        <v>288</v>
      </c>
      <c r="AX75" s="17" t="s">
        <v>288</v>
      </c>
      <c r="AY75" s="17" t="s">
        <v>288</v>
      </c>
      <c r="AZ75" s="17" t="s">
        <v>288</v>
      </c>
      <c r="BA75" s="17" t="s">
        <v>288</v>
      </c>
      <c r="BB75" s="17" t="s">
        <v>288</v>
      </c>
      <c r="BC75" s="17" t="s">
        <v>288</v>
      </c>
      <c r="BD75" s="17" t="s">
        <v>288</v>
      </c>
      <c r="BE75" s="17" t="s">
        <v>288</v>
      </c>
      <c r="BF75" s="17" t="s">
        <v>288</v>
      </c>
      <c r="BG75" s="17" t="s">
        <v>288</v>
      </c>
      <c r="BH75" s="17" t="s">
        <v>288</v>
      </c>
      <c r="BI75" s="17" t="s">
        <v>288</v>
      </c>
      <c r="BJ75" s="17" t="s">
        <v>288</v>
      </c>
      <c r="BK75" s="17" t="s">
        <v>288</v>
      </c>
      <c r="BL75" s="17" t="s">
        <v>288</v>
      </c>
      <c r="BM75" s="17" t="s">
        <v>288</v>
      </c>
      <c r="BN75" s="17" t="s">
        <v>288</v>
      </c>
      <c r="BO75" s="17" t="s">
        <v>288</v>
      </c>
      <c r="BP75" s="17" t="s">
        <v>288</v>
      </c>
      <c r="BQ75" s="17" t="s">
        <v>288</v>
      </c>
      <c r="BR75" s="17" t="s">
        <v>288</v>
      </c>
      <c r="BS75" s="17" t="s">
        <v>288</v>
      </c>
      <c r="BT75" s="17" t="s">
        <v>288</v>
      </c>
      <c r="BU75" s="17" t="s">
        <v>288</v>
      </c>
      <c r="BV75" s="17" t="s">
        <v>288</v>
      </c>
      <c r="BW75" s="17" t="s">
        <v>288</v>
      </c>
      <c r="BX75" s="17" t="s">
        <v>288</v>
      </c>
      <c r="BY75" s="17" t="s">
        <v>288</v>
      </c>
      <c r="BZ75" s="17" t="s">
        <v>289</v>
      </c>
      <c r="CA75" s="17" t="s">
        <v>288</v>
      </c>
      <c r="CB75" s="17" t="s">
        <v>288</v>
      </c>
      <c r="CC75" s="17" t="s">
        <v>288</v>
      </c>
      <c r="CD75" s="17" t="s">
        <v>288</v>
      </c>
      <c r="CE75" s="17" t="s">
        <v>288</v>
      </c>
      <c r="CF75" s="17" t="s">
        <v>289</v>
      </c>
      <c r="CG75" s="17" t="s">
        <v>288</v>
      </c>
      <c r="CH75" s="17" t="s">
        <v>288</v>
      </c>
      <c r="CI75" s="17" t="s">
        <v>288</v>
      </c>
      <c r="CJ75" s="17" t="str">
        <f t="shared" si="113"/>
        <v/>
      </c>
      <c r="CK75" s="17" t="str">
        <f t="shared" si="114"/>
        <v/>
      </c>
      <c r="CL75" s="17" t="str">
        <f t="shared" si="115"/>
        <v/>
      </c>
      <c r="CM75" s="17" t="str">
        <f t="shared" si="116"/>
        <v/>
      </c>
      <c r="CN75" s="17" t="str">
        <f t="shared" si="117"/>
        <v/>
      </c>
      <c r="CO75" s="17" t="str">
        <f t="shared" si="118"/>
        <v/>
      </c>
      <c r="CP75" s="17" t="str">
        <f t="shared" si="119"/>
        <v/>
      </c>
      <c r="CQ75" s="17" t="str">
        <f t="shared" si="120"/>
        <v/>
      </c>
      <c r="CR75" s="17" t="str">
        <f t="shared" si="121"/>
        <v/>
      </c>
      <c r="CS75" s="17" t="str">
        <f t="shared" si="122"/>
        <v/>
      </c>
      <c r="CT75" s="17" t="str">
        <f t="shared" si="123"/>
        <v/>
      </c>
      <c r="CU75" s="17" t="str">
        <f t="shared" si="124"/>
        <v/>
      </c>
      <c r="CV75" s="17" t="str">
        <f t="shared" si="125"/>
        <v/>
      </c>
      <c r="CW75" s="17" t="str">
        <f t="shared" si="126"/>
        <v/>
      </c>
      <c r="CX75" s="17" t="str">
        <f t="shared" si="127"/>
        <v/>
      </c>
      <c r="CY75" s="17" t="str">
        <f t="shared" si="128"/>
        <v/>
      </c>
      <c r="CZ75" s="17" t="str">
        <f t="shared" si="129"/>
        <v/>
      </c>
      <c r="DA75" s="17" t="str">
        <f t="shared" si="130"/>
        <v/>
      </c>
      <c r="DB75" s="17" t="str">
        <f t="shared" si="131"/>
        <v/>
      </c>
      <c r="DC75" s="17" t="str">
        <f t="shared" si="132"/>
        <v/>
      </c>
      <c r="DD75" s="17" t="str">
        <f t="shared" si="133"/>
        <v/>
      </c>
      <c r="DE75" s="17" t="str">
        <f t="shared" si="134"/>
        <v/>
      </c>
      <c r="DF75" s="17" t="str">
        <f t="shared" si="135"/>
        <v/>
      </c>
      <c r="DG75" s="17" t="str">
        <f t="shared" si="136"/>
        <v/>
      </c>
      <c r="DH75" s="17" t="str">
        <f t="shared" si="137"/>
        <v/>
      </c>
      <c r="DI75" s="17" t="str">
        <f t="shared" si="138"/>
        <v/>
      </c>
      <c r="DJ75" s="17" t="str">
        <f t="shared" si="139"/>
        <v/>
      </c>
      <c r="DK75" s="17" t="str">
        <f t="shared" si="140"/>
        <v/>
      </c>
      <c r="DL75" s="17" t="str">
        <f t="shared" si="141"/>
        <v/>
      </c>
      <c r="DM75" s="17" t="str">
        <f t="shared" si="142"/>
        <v/>
      </c>
      <c r="DN75" s="17" t="str">
        <f t="shared" si="143"/>
        <v/>
      </c>
      <c r="DO75" s="17" t="str">
        <f t="shared" si="144"/>
        <v/>
      </c>
      <c r="DP75" s="17" t="str">
        <f t="shared" si="145"/>
        <v/>
      </c>
      <c r="DQ75" s="17" t="str">
        <f t="shared" si="146"/>
        <v/>
      </c>
      <c r="DR75" s="17" t="str">
        <f t="shared" si="147"/>
        <v/>
      </c>
      <c r="DS75" s="17" t="str">
        <f t="shared" si="148"/>
        <v/>
      </c>
      <c r="DT75" s="17" t="str">
        <f t="shared" si="149"/>
        <v/>
      </c>
      <c r="DU75" s="17" t="str">
        <f t="shared" si="150"/>
        <v/>
      </c>
      <c r="DV75" s="17" t="str">
        <f t="shared" si="151"/>
        <v/>
      </c>
      <c r="DW75" s="17" t="str">
        <f t="shared" si="152"/>
        <v/>
      </c>
      <c r="DX75" s="17" t="str">
        <f t="shared" si="153"/>
        <v/>
      </c>
      <c r="DY75" s="17" t="str">
        <f t="shared" si="154"/>
        <v/>
      </c>
      <c r="DZ75" s="17" t="str">
        <f t="shared" si="155"/>
        <v/>
      </c>
      <c r="EA75" s="17" t="str">
        <f t="shared" si="156"/>
        <v/>
      </c>
      <c r="EB75" s="17" t="str">
        <f t="shared" si="157"/>
        <v>Otherwise Use: Ancillary or Other Use</v>
      </c>
      <c r="EC75" s="17" t="str">
        <f t="shared" si="158"/>
        <v/>
      </c>
      <c r="ED75" s="17" t="str">
        <f t="shared" si="159"/>
        <v/>
      </c>
      <c r="EE75" s="17" t="str">
        <f t="shared" si="160"/>
        <v/>
      </c>
      <c r="EF75" s="17" t="str">
        <f t="shared" si="161"/>
        <v/>
      </c>
      <c r="EG75" s="17" t="str">
        <f t="shared" si="162"/>
        <v/>
      </c>
      <c r="EH75" s="17" t="str">
        <f t="shared" si="163"/>
        <v>Z306 - Waste Treatment</v>
      </c>
      <c r="EI75" s="17" t="str">
        <f t="shared" si="164"/>
        <v/>
      </c>
      <c r="EJ75" s="17" t="str">
        <f t="shared" si="165"/>
        <v/>
      </c>
      <c r="EK75" s="17" t="str">
        <f t="shared" si="166"/>
        <v/>
      </c>
    </row>
    <row r="76" spans="1:141" ht="29" x14ac:dyDescent="0.35">
      <c r="A76" s="17" t="s">
        <v>280</v>
      </c>
      <c r="B76" s="17">
        <v>2019</v>
      </c>
      <c r="C76" s="17" t="s">
        <v>104</v>
      </c>
      <c r="D76" s="17" t="s">
        <v>354</v>
      </c>
      <c r="E76" s="17" t="s">
        <v>355</v>
      </c>
      <c r="F76" s="17" t="s">
        <v>119</v>
      </c>
      <c r="G76" s="17">
        <v>325998</v>
      </c>
      <c r="H76" s="106" t="str">
        <f>VLOOKUP(G76, '2017-2022 NAICS'!C:D, 2, FALSE)</f>
        <v>All Other Miscellaneous Chemical Product and Preparation Manufacturing</v>
      </c>
      <c r="I76" s="106" t="str">
        <f>IF(COUNTIF('Processed TRI Data'!A:A, G76) &gt;0, "Yes", "No")</f>
        <v>No</v>
      </c>
      <c r="J76" s="17">
        <v>33.119149999999998</v>
      </c>
      <c r="K76" s="17">
        <v>-117.28344</v>
      </c>
      <c r="L76" s="68">
        <v>110000478509</v>
      </c>
      <c r="M76" s="68">
        <v>1319219424797</v>
      </c>
      <c r="N76" s="17" t="s">
        <v>284</v>
      </c>
      <c r="O76" s="17" t="s">
        <v>285</v>
      </c>
      <c r="P76" s="107">
        <v>4</v>
      </c>
      <c r="Q76" s="105" t="str">
        <f>VLOOKUP(P76, 'TRI Crosswalk codes'!A:B, 2, FALSE)</f>
        <v>10,000 to 99,999</v>
      </c>
      <c r="R76" s="17" t="s">
        <v>290</v>
      </c>
      <c r="S76" s="17">
        <v>5</v>
      </c>
      <c r="T76" s="17" t="str">
        <f t="shared" si="167"/>
        <v>nonzero</v>
      </c>
      <c r="V76" s="17">
        <v>10</v>
      </c>
      <c r="W76" s="17" t="str">
        <f t="shared" si="168"/>
        <v>nonzero</v>
      </c>
      <c r="X76" s="17">
        <v>15</v>
      </c>
      <c r="Y76" s="17" t="s">
        <v>286</v>
      </c>
      <c r="Z76" s="106" t="str">
        <f t="shared" si="112"/>
        <v>Processing: Repackaging</v>
      </c>
      <c r="AB76" s="34" t="s">
        <v>32</v>
      </c>
      <c r="AC76" s="28" t="s">
        <v>287</v>
      </c>
      <c r="AH76" s="17" t="s">
        <v>288</v>
      </c>
      <c r="AI76" s="17" t="s">
        <v>288</v>
      </c>
      <c r="AJ76" s="17" t="s">
        <v>288</v>
      </c>
      <c r="AK76" s="17" t="s">
        <v>288</v>
      </c>
      <c r="AL76" s="17" t="s">
        <v>288</v>
      </c>
      <c r="AM76" s="17" t="s">
        <v>288</v>
      </c>
      <c r="AN76" s="17" t="s">
        <v>288</v>
      </c>
      <c r="AO76" s="17" t="s">
        <v>288</v>
      </c>
      <c r="AP76" s="17" t="s">
        <v>288</v>
      </c>
      <c r="AQ76" s="17" t="s">
        <v>288</v>
      </c>
      <c r="AR76" s="17" t="s">
        <v>288</v>
      </c>
      <c r="AS76" s="17" t="s">
        <v>288</v>
      </c>
      <c r="AT76" s="17" t="s">
        <v>288</v>
      </c>
      <c r="AU76" s="17" t="s">
        <v>288</v>
      </c>
      <c r="AV76" s="17" t="s">
        <v>288</v>
      </c>
      <c r="AW76" s="17" t="s">
        <v>288</v>
      </c>
      <c r="AX76" s="17" t="s">
        <v>288</v>
      </c>
      <c r="AY76" s="17" t="s">
        <v>288</v>
      </c>
      <c r="AZ76" s="17" t="s">
        <v>288</v>
      </c>
      <c r="BA76" s="17" t="s">
        <v>288</v>
      </c>
      <c r="BB76" s="17" t="s">
        <v>288</v>
      </c>
      <c r="BC76" s="17" t="s">
        <v>288</v>
      </c>
      <c r="BD76" s="17" t="s">
        <v>288</v>
      </c>
      <c r="BE76" s="17" t="s">
        <v>288</v>
      </c>
      <c r="BF76" s="17" t="s">
        <v>288</v>
      </c>
      <c r="BG76" s="17" t="s">
        <v>288</v>
      </c>
      <c r="BH76" s="17" t="s">
        <v>289</v>
      </c>
      <c r="BI76" s="17" t="s">
        <v>288</v>
      </c>
      <c r="BJ76" s="17" t="s">
        <v>288</v>
      </c>
      <c r="BK76" s="17" t="s">
        <v>288</v>
      </c>
      <c r="BL76" s="17" t="s">
        <v>288</v>
      </c>
      <c r="BM76" s="17" t="s">
        <v>288</v>
      </c>
      <c r="BN76" s="17" t="s">
        <v>288</v>
      </c>
      <c r="BO76" s="17" t="s">
        <v>288</v>
      </c>
      <c r="BP76" s="17" t="s">
        <v>288</v>
      </c>
      <c r="BQ76" s="17" t="s">
        <v>288</v>
      </c>
      <c r="BR76" s="17" t="s">
        <v>288</v>
      </c>
      <c r="BS76" s="17" t="s">
        <v>288</v>
      </c>
      <c r="BT76" s="17" t="s">
        <v>288</v>
      </c>
      <c r="BU76" s="17" t="s">
        <v>288</v>
      </c>
      <c r="BV76" s="17" t="s">
        <v>288</v>
      </c>
      <c r="BW76" s="17" t="s">
        <v>288</v>
      </c>
      <c r="BX76" s="17" t="s">
        <v>288</v>
      </c>
      <c r="BY76" s="17" t="s">
        <v>288</v>
      </c>
      <c r="BZ76" s="17" t="s">
        <v>288</v>
      </c>
      <c r="CA76" s="17" t="s">
        <v>288</v>
      </c>
      <c r="CB76" s="17" t="s">
        <v>288</v>
      </c>
      <c r="CC76" s="17" t="s">
        <v>288</v>
      </c>
      <c r="CD76" s="17" t="s">
        <v>288</v>
      </c>
      <c r="CE76" s="17" t="s">
        <v>288</v>
      </c>
      <c r="CF76" s="17" t="s">
        <v>288</v>
      </c>
      <c r="CG76" s="17" t="s">
        <v>288</v>
      </c>
      <c r="CH76" s="17" t="s">
        <v>288</v>
      </c>
      <c r="CI76" s="17" t="s">
        <v>288</v>
      </c>
      <c r="CJ76" s="17" t="str">
        <f t="shared" si="113"/>
        <v/>
      </c>
      <c r="CK76" s="17" t="str">
        <f t="shared" si="114"/>
        <v/>
      </c>
      <c r="CL76" s="17" t="str">
        <f t="shared" si="115"/>
        <v/>
      </c>
      <c r="CM76" s="17" t="str">
        <f t="shared" si="116"/>
        <v/>
      </c>
      <c r="CN76" s="17" t="str">
        <f t="shared" si="117"/>
        <v/>
      </c>
      <c r="CO76" s="17" t="str">
        <f t="shared" si="118"/>
        <v/>
      </c>
      <c r="CP76" s="17" t="str">
        <f t="shared" si="119"/>
        <v/>
      </c>
      <c r="CQ76" s="17" t="str">
        <f t="shared" si="120"/>
        <v/>
      </c>
      <c r="CR76" s="17" t="str">
        <f t="shared" si="121"/>
        <v/>
      </c>
      <c r="CS76" s="17" t="str">
        <f t="shared" si="122"/>
        <v/>
      </c>
      <c r="CT76" s="17" t="str">
        <f t="shared" si="123"/>
        <v/>
      </c>
      <c r="CU76" s="17" t="str">
        <f t="shared" si="124"/>
        <v/>
      </c>
      <c r="CV76" s="17" t="str">
        <f t="shared" si="125"/>
        <v/>
      </c>
      <c r="CW76" s="17" t="str">
        <f t="shared" si="126"/>
        <v/>
      </c>
      <c r="CX76" s="17" t="str">
        <f t="shared" si="127"/>
        <v/>
      </c>
      <c r="CY76" s="17" t="str">
        <f t="shared" si="128"/>
        <v/>
      </c>
      <c r="CZ76" s="17" t="str">
        <f t="shared" si="129"/>
        <v/>
      </c>
      <c r="DA76" s="17" t="str">
        <f t="shared" si="130"/>
        <v/>
      </c>
      <c r="DB76" s="17" t="str">
        <f t="shared" si="131"/>
        <v/>
      </c>
      <c r="DC76" s="17" t="str">
        <f t="shared" si="132"/>
        <v/>
      </c>
      <c r="DD76" s="17" t="str">
        <f t="shared" si="133"/>
        <v/>
      </c>
      <c r="DE76" s="17" t="str">
        <f t="shared" si="134"/>
        <v/>
      </c>
      <c r="DF76" s="17" t="str">
        <f t="shared" si="135"/>
        <v/>
      </c>
      <c r="DG76" s="17" t="str">
        <f t="shared" si="136"/>
        <v/>
      </c>
      <c r="DH76" s="17" t="str">
        <f t="shared" si="137"/>
        <v/>
      </c>
      <c r="DI76" s="17" t="str">
        <f t="shared" si="138"/>
        <v/>
      </c>
      <c r="DJ76" s="17" t="str">
        <f t="shared" si="139"/>
        <v>Processing: Repackaging</v>
      </c>
      <c r="DK76" s="17" t="str">
        <f t="shared" si="140"/>
        <v/>
      </c>
      <c r="DL76" s="17" t="str">
        <f t="shared" si="141"/>
        <v/>
      </c>
      <c r="DM76" s="17" t="str">
        <f t="shared" si="142"/>
        <v/>
      </c>
      <c r="DN76" s="17" t="str">
        <f t="shared" si="143"/>
        <v/>
      </c>
      <c r="DO76" s="17" t="str">
        <f t="shared" si="144"/>
        <v/>
      </c>
      <c r="DP76" s="17" t="str">
        <f t="shared" si="145"/>
        <v/>
      </c>
      <c r="DQ76" s="17" t="str">
        <f t="shared" si="146"/>
        <v/>
      </c>
      <c r="DR76" s="17" t="str">
        <f t="shared" si="147"/>
        <v/>
      </c>
      <c r="DS76" s="17" t="str">
        <f t="shared" si="148"/>
        <v/>
      </c>
      <c r="DT76" s="17" t="str">
        <f t="shared" si="149"/>
        <v/>
      </c>
      <c r="DU76" s="17" t="str">
        <f t="shared" si="150"/>
        <v/>
      </c>
      <c r="DV76" s="17" t="str">
        <f t="shared" si="151"/>
        <v/>
      </c>
      <c r="DW76" s="17" t="str">
        <f t="shared" si="152"/>
        <v/>
      </c>
      <c r="DX76" s="17" t="str">
        <f t="shared" si="153"/>
        <v/>
      </c>
      <c r="DY76" s="17" t="str">
        <f t="shared" si="154"/>
        <v/>
      </c>
      <c r="DZ76" s="17" t="str">
        <f t="shared" si="155"/>
        <v/>
      </c>
      <c r="EA76" s="17" t="str">
        <f t="shared" si="156"/>
        <v/>
      </c>
      <c r="EB76" s="17" t="str">
        <f t="shared" si="157"/>
        <v/>
      </c>
      <c r="EC76" s="17" t="str">
        <f t="shared" si="158"/>
        <v/>
      </c>
      <c r="ED76" s="17" t="str">
        <f t="shared" si="159"/>
        <v/>
      </c>
      <c r="EE76" s="17" t="str">
        <f t="shared" si="160"/>
        <v/>
      </c>
      <c r="EF76" s="17" t="str">
        <f t="shared" si="161"/>
        <v/>
      </c>
      <c r="EG76" s="17" t="str">
        <f t="shared" si="162"/>
        <v/>
      </c>
      <c r="EH76" s="17" t="str">
        <f t="shared" si="163"/>
        <v/>
      </c>
      <c r="EI76" s="17" t="str">
        <f t="shared" si="164"/>
        <v/>
      </c>
      <c r="EJ76" s="17" t="str">
        <f t="shared" si="165"/>
        <v/>
      </c>
      <c r="EK76" s="17" t="str">
        <f t="shared" si="166"/>
        <v/>
      </c>
    </row>
    <row r="77" spans="1:141" ht="29" x14ac:dyDescent="0.35">
      <c r="A77" s="17" t="s">
        <v>280</v>
      </c>
      <c r="B77" s="17">
        <v>2020</v>
      </c>
      <c r="C77" s="17" t="s">
        <v>104</v>
      </c>
      <c r="D77" s="17" t="s">
        <v>354</v>
      </c>
      <c r="E77" s="17" t="s">
        <v>355</v>
      </c>
      <c r="F77" s="17" t="s">
        <v>119</v>
      </c>
      <c r="G77" s="17">
        <v>325998</v>
      </c>
      <c r="H77" s="106" t="str">
        <f>VLOOKUP(G77, '2017-2022 NAICS'!C:D, 2, FALSE)</f>
        <v>All Other Miscellaneous Chemical Product and Preparation Manufacturing</v>
      </c>
      <c r="I77" s="106" t="str">
        <f>IF(COUNTIF('Processed TRI Data'!A:A, G77) &gt;0, "Yes", "No")</f>
        <v>No</v>
      </c>
      <c r="J77" s="17">
        <v>33.119149999999998</v>
      </c>
      <c r="K77" s="17">
        <v>-117.28344</v>
      </c>
      <c r="L77" s="68">
        <v>110000478509</v>
      </c>
      <c r="M77" s="68">
        <v>1320219428012</v>
      </c>
      <c r="N77" s="17" t="s">
        <v>284</v>
      </c>
      <c r="O77" s="17" t="s">
        <v>285</v>
      </c>
      <c r="P77" s="107">
        <v>4</v>
      </c>
      <c r="Q77" s="105" t="str">
        <f>VLOOKUP(P77, 'TRI Crosswalk codes'!A:B, 2, FALSE)</f>
        <v>10,000 to 99,999</v>
      </c>
      <c r="R77" s="17" t="s">
        <v>290</v>
      </c>
      <c r="S77" s="17">
        <v>5</v>
      </c>
      <c r="T77" s="17" t="str">
        <f t="shared" si="167"/>
        <v>nonzero</v>
      </c>
      <c r="V77" s="17">
        <v>5</v>
      </c>
      <c r="W77" s="17" t="str">
        <f t="shared" si="168"/>
        <v>nonzero</v>
      </c>
      <c r="X77" s="17">
        <v>10</v>
      </c>
      <c r="Y77" s="17" t="s">
        <v>286</v>
      </c>
      <c r="Z77" s="106" t="str">
        <f t="shared" si="112"/>
        <v>Processing: Repackaging</v>
      </c>
      <c r="AB77" s="34" t="s">
        <v>32</v>
      </c>
      <c r="AC77" s="28" t="s">
        <v>287</v>
      </c>
      <c r="AH77" s="17" t="s">
        <v>288</v>
      </c>
      <c r="AI77" s="17" t="s">
        <v>288</v>
      </c>
      <c r="AJ77" s="17" t="s">
        <v>288</v>
      </c>
      <c r="AK77" s="17" t="s">
        <v>288</v>
      </c>
      <c r="AL77" s="17" t="s">
        <v>288</v>
      </c>
      <c r="AM77" s="17" t="s">
        <v>288</v>
      </c>
      <c r="AN77" s="17" t="s">
        <v>288</v>
      </c>
      <c r="AO77" s="17" t="s">
        <v>288</v>
      </c>
      <c r="AP77" s="17" t="s">
        <v>288</v>
      </c>
      <c r="AQ77" s="17" t="s">
        <v>288</v>
      </c>
      <c r="AR77" s="17" t="s">
        <v>288</v>
      </c>
      <c r="AS77" s="17" t="s">
        <v>288</v>
      </c>
      <c r="AT77" s="17" t="s">
        <v>288</v>
      </c>
      <c r="AU77" s="17" t="s">
        <v>288</v>
      </c>
      <c r="AV77" s="17" t="s">
        <v>288</v>
      </c>
      <c r="AW77" s="17" t="s">
        <v>288</v>
      </c>
      <c r="AX77" s="17" t="s">
        <v>288</v>
      </c>
      <c r="AY77" s="17" t="s">
        <v>288</v>
      </c>
      <c r="AZ77" s="17" t="s">
        <v>288</v>
      </c>
      <c r="BA77" s="17" t="s">
        <v>288</v>
      </c>
      <c r="BB77" s="17" t="s">
        <v>288</v>
      </c>
      <c r="BC77" s="17" t="s">
        <v>288</v>
      </c>
      <c r="BD77" s="17" t="s">
        <v>288</v>
      </c>
      <c r="BE77" s="17" t="s">
        <v>288</v>
      </c>
      <c r="BF77" s="17" t="s">
        <v>288</v>
      </c>
      <c r="BG77" s="17" t="s">
        <v>288</v>
      </c>
      <c r="BH77" s="17" t="s">
        <v>289</v>
      </c>
      <c r="BI77" s="17" t="s">
        <v>288</v>
      </c>
      <c r="BJ77" s="17" t="s">
        <v>288</v>
      </c>
      <c r="BK77" s="17" t="s">
        <v>288</v>
      </c>
      <c r="BL77" s="17" t="s">
        <v>288</v>
      </c>
      <c r="BM77" s="17" t="s">
        <v>288</v>
      </c>
      <c r="BN77" s="17" t="s">
        <v>288</v>
      </c>
      <c r="BO77" s="17" t="s">
        <v>288</v>
      </c>
      <c r="BP77" s="17" t="s">
        <v>288</v>
      </c>
      <c r="BQ77" s="17" t="s">
        <v>288</v>
      </c>
      <c r="BR77" s="17" t="s">
        <v>288</v>
      </c>
      <c r="BS77" s="17" t="s">
        <v>288</v>
      </c>
      <c r="BT77" s="17" t="s">
        <v>288</v>
      </c>
      <c r="BU77" s="17" t="s">
        <v>288</v>
      </c>
      <c r="BV77" s="17" t="s">
        <v>288</v>
      </c>
      <c r="BW77" s="17" t="s">
        <v>288</v>
      </c>
      <c r="BX77" s="17" t="s">
        <v>288</v>
      </c>
      <c r="BY77" s="17" t="s">
        <v>288</v>
      </c>
      <c r="BZ77" s="17" t="s">
        <v>288</v>
      </c>
      <c r="CA77" s="17" t="s">
        <v>288</v>
      </c>
      <c r="CB77" s="17" t="s">
        <v>288</v>
      </c>
      <c r="CC77" s="17" t="s">
        <v>288</v>
      </c>
      <c r="CD77" s="17" t="s">
        <v>288</v>
      </c>
      <c r="CE77" s="17" t="s">
        <v>288</v>
      </c>
      <c r="CF77" s="17" t="s">
        <v>288</v>
      </c>
      <c r="CG77" s="17" t="s">
        <v>288</v>
      </c>
      <c r="CH77" s="17" t="s">
        <v>288</v>
      </c>
      <c r="CI77" s="17" t="s">
        <v>288</v>
      </c>
      <c r="CJ77" s="17" t="str">
        <f t="shared" si="113"/>
        <v/>
      </c>
      <c r="CK77" s="17" t="str">
        <f t="shared" si="114"/>
        <v/>
      </c>
      <c r="CL77" s="17" t="str">
        <f t="shared" si="115"/>
        <v/>
      </c>
      <c r="CM77" s="17" t="str">
        <f t="shared" si="116"/>
        <v/>
      </c>
      <c r="CN77" s="17" t="str">
        <f t="shared" si="117"/>
        <v/>
      </c>
      <c r="CO77" s="17" t="str">
        <f t="shared" si="118"/>
        <v/>
      </c>
      <c r="CP77" s="17" t="str">
        <f t="shared" si="119"/>
        <v/>
      </c>
      <c r="CQ77" s="17" t="str">
        <f t="shared" si="120"/>
        <v/>
      </c>
      <c r="CR77" s="17" t="str">
        <f t="shared" si="121"/>
        <v/>
      </c>
      <c r="CS77" s="17" t="str">
        <f t="shared" si="122"/>
        <v/>
      </c>
      <c r="CT77" s="17" t="str">
        <f t="shared" si="123"/>
        <v/>
      </c>
      <c r="CU77" s="17" t="str">
        <f t="shared" si="124"/>
        <v/>
      </c>
      <c r="CV77" s="17" t="str">
        <f t="shared" si="125"/>
        <v/>
      </c>
      <c r="CW77" s="17" t="str">
        <f t="shared" si="126"/>
        <v/>
      </c>
      <c r="CX77" s="17" t="str">
        <f t="shared" si="127"/>
        <v/>
      </c>
      <c r="CY77" s="17" t="str">
        <f t="shared" si="128"/>
        <v/>
      </c>
      <c r="CZ77" s="17" t="str">
        <f t="shared" si="129"/>
        <v/>
      </c>
      <c r="DA77" s="17" t="str">
        <f t="shared" si="130"/>
        <v/>
      </c>
      <c r="DB77" s="17" t="str">
        <f t="shared" si="131"/>
        <v/>
      </c>
      <c r="DC77" s="17" t="str">
        <f t="shared" si="132"/>
        <v/>
      </c>
      <c r="DD77" s="17" t="str">
        <f t="shared" si="133"/>
        <v/>
      </c>
      <c r="DE77" s="17" t="str">
        <f t="shared" si="134"/>
        <v/>
      </c>
      <c r="DF77" s="17" t="str">
        <f t="shared" si="135"/>
        <v/>
      </c>
      <c r="DG77" s="17" t="str">
        <f t="shared" si="136"/>
        <v/>
      </c>
      <c r="DH77" s="17" t="str">
        <f t="shared" si="137"/>
        <v/>
      </c>
      <c r="DI77" s="17" t="str">
        <f t="shared" si="138"/>
        <v/>
      </c>
      <c r="DJ77" s="17" t="str">
        <f t="shared" si="139"/>
        <v>Processing: Repackaging</v>
      </c>
      <c r="DK77" s="17" t="str">
        <f t="shared" si="140"/>
        <v/>
      </c>
      <c r="DL77" s="17" t="str">
        <f t="shared" si="141"/>
        <v/>
      </c>
      <c r="DM77" s="17" t="str">
        <f t="shared" si="142"/>
        <v/>
      </c>
      <c r="DN77" s="17" t="str">
        <f t="shared" si="143"/>
        <v/>
      </c>
      <c r="DO77" s="17" t="str">
        <f t="shared" si="144"/>
        <v/>
      </c>
      <c r="DP77" s="17" t="str">
        <f t="shared" si="145"/>
        <v/>
      </c>
      <c r="DQ77" s="17" t="str">
        <f t="shared" si="146"/>
        <v/>
      </c>
      <c r="DR77" s="17" t="str">
        <f t="shared" si="147"/>
        <v/>
      </c>
      <c r="DS77" s="17" t="str">
        <f t="shared" si="148"/>
        <v/>
      </c>
      <c r="DT77" s="17" t="str">
        <f t="shared" si="149"/>
        <v/>
      </c>
      <c r="DU77" s="17" t="str">
        <f t="shared" si="150"/>
        <v/>
      </c>
      <c r="DV77" s="17" t="str">
        <f t="shared" si="151"/>
        <v/>
      </c>
      <c r="DW77" s="17" t="str">
        <f t="shared" si="152"/>
        <v/>
      </c>
      <c r="DX77" s="17" t="str">
        <f t="shared" si="153"/>
        <v/>
      </c>
      <c r="DY77" s="17" t="str">
        <f t="shared" si="154"/>
        <v/>
      </c>
      <c r="DZ77" s="17" t="str">
        <f t="shared" si="155"/>
        <v/>
      </c>
      <c r="EA77" s="17" t="str">
        <f t="shared" si="156"/>
        <v/>
      </c>
      <c r="EB77" s="17" t="str">
        <f t="shared" si="157"/>
        <v/>
      </c>
      <c r="EC77" s="17" t="str">
        <f t="shared" si="158"/>
        <v/>
      </c>
      <c r="ED77" s="17" t="str">
        <f t="shared" si="159"/>
        <v/>
      </c>
      <c r="EE77" s="17" t="str">
        <f t="shared" si="160"/>
        <v/>
      </c>
      <c r="EF77" s="17" t="str">
        <f t="shared" si="161"/>
        <v/>
      </c>
      <c r="EG77" s="17" t="str">
        <f t="shared" si="162"/>
        <v/>
      </c>
      <c r="EH77" s="17" t="str">
        <f t="shared" si="163"/>
        <v/>
      </c>
      <c r="EI77" s="17" t="str">
        <f t="shared" si="164"/>
        <v/>
      </c>
      <c r="EJ77" s="17" t="str">
        <f t="shared" si="165"/>
        <v/>
      </c>
      <c r="EK77" s="17" t="str">
        <f t="shared" si="166"/>
        <v/>
      </c>
    </row>
    <row r="78" spans="1:141" ht="29" x14ac:dyDescent="0.35">
      <c r="A78" s="17" t="s">
        <v>280</v>
      </c>
      <c r="B78" s="17">
        <v>2021</v>
      </c>
      <c r="C78" s="17" t="s">
        <v>104</v>
      </c>
      <c r="D78" s="17" t="s">
        <v>354</v>
      </c>
      <c r="E78" s="17" t="s">
        <v>355</v>
      </c>
      <c r="F78" s="17" t="s">
        <v>119</v>
      </c>
      <c r="G78" s="17">
        <v>325998</v>
      </c>
      <c r="H78" s="106" t="str">
        <f>VLOOKUP(G78, '2017-2022 NAICS'!C:D, 2, FALSE)</f>
        <v>All Other Miscellaneous Chemical Product and Preparation Manufacturing</v>
      </c>
      <c r="I78" s="106" t="str">
        <f>IF(COUNTIF('Processed TRI Data'!A:A, G78) &gt;0, "Yes", "No")</f>
        <v>No</v>
      </c>
      <c r="J78" s="17">
        <v>33.119149999999998</v>
      </c>
      <c r="K78" s="17">
        <v>-117.28344</v>
      </c>
      <c r="L78" s="68">
        <v>110000478509</v>
      </c>
      <c r="M78" s="68">
        <v>1321220326817</v>
      </c>
      <c r="N78" s="17" t="s">
        <v>284</v>
      </c>
      <c r="O78" s="17" t="s">
        <v>285</v>
      </c>
      <c r="P78" s="107">
        <v>4</v>
      </c>
      <c r="Q78" s="105" t="str">
        <f>VLOOKUP(P78, 'TRI Crosswalk codes'!A:B, 2, FALSE)</f>
        <v>10,000 to 99,999</v>
      </c>
      <c r="R78" s="17" t="s">
        <v>290</v>
      </c>
      <c r="S78" s="17">
        <v>5</v>
      </c>
      <c r="T78" s="17" t="str">
        <f t="shared" si="167"/>
        <v>nonzero</v>
      </c>
      <c r="V78" s="17">
        <v>10</v>
      </c>
      <c r="W78" s="17" t="str">
        <f t="shared" si="168"/>
        <v>nonzero</v>
      </c>
      <c r="X78" s="17">
        <v>15</v>
      </c>
      <c r="Y78" s="17" t="s">
        <v>286</v>
      </c>
      <c r="Z78" s="106" t="str">
        <f t="shared" si="112"/>
        <v>Processing: Repackaging</v>
      </c>
      <c r="AB78" s="34" t="s">
        <v>32</v>
      </c>
      <c r="AC78" s="28" t="s">
        <v>287</v>
      </c>
      <c r="AH78" s="17" t="s">
        <v>288</v>
      </c>
      <c r="AI78" s="17" t="s">
        <v>288</v>
      </c>
      <c r="AJ78" s="17" t="s">
        <v>288</v>
      </c>
      <c r="AK78" s="17" t="s">
        <v>288</v>
      </c>
      <c r="AL78" s="17" t="s">
        <v>288</v>
      </c>
      <c r="AM78" s="17" t="s">
        <v>288</v>
      </c>
      <c r="AN78" s="17" t="s">
        <v>288</v>
      </c>
      <c r="AO78" s="17" t="s">
        <v>288</v>
      </c>
      <c r="AP78" s="17" t="s">
        <v>288</v>
      </c>
      <c r="AQ78" s="17" t="s">
        <v>288</v>
      </c>
      <c r="AR78" s="17" t="s">
        <v>288</v>
      </c>
      <c r="AS78" s="17" t="s">
        <v>288</v>
      </c>
      <c r="AT78" s="17" t="s">
        <v>288</v>
      </c>
      <c r="AU78" s="17" t="s">
        <v>288</v>
      </c>
      <c r="AV78" s="17" t="s">
        <v>288</v>
      </c>
      <c r="AW78" s="17" t="s">
        <v>288</v>
      </c>
      <c r="AX78" s="17" t="s">
        <v>288</v>
      </c>
      <c r="AY78" s="17" t="s">
        <v>288</v>
      </c>
      <c r="AZ78" s="17" t="s">
        <v>288</v>
      </c>
      <c r="BA78" s="17" t="s">
        <v>288</v>
      </c>
      <c r="BB78" s="17" t="s">
        <v>288</v>
      </c>
      <c r="BC78" s="17" t="s">
        <v>288</v>
      </c>
      <c r="BD78" s="17" t="s">
        <v>288</v>
      </c>
      <c r="BE78" s="17" t="s">
        <v>288</v>
      </c>
      <c r="BF78" s="17" t="s">
        <v>288</v>
      </c>
      <c r="BG78" s="17" t="s">
        <v>288</v>
      </c>
      <c r="BH78" s="17" t="s">
        <v>289</v>
      </c>
      <c r="BI78" s="17" t="s">
        <v>288</v>
      </c>
      <c r="BJ78" s="17" t="s">
        <v>288</v>
      </c>
      <c r="BK78" s="17" t="s">
        <v>288</v>
      </c>
      <c r="BL78" s="17" t="s">
        <v>288</v>
      </c>
      <c r="BM78" s="17" t="s">
        <v>288</v>
      </c>
      <c r="BN78" s="17" t="s">
        <v>288</v>
      </c>
      <c r="BO78" s="17" t="s">
        <v>288</v>
      </c>
      <c r="BP78" s="17" t="s">
        <v>288</v>
      </c>
      <c r="BQ78" s="17" t="s">
        <v>288</v>
      </c>
      <c r="BR78" s="17" t="s">
        <v>288</v>
      </c>
      <c r="BS78" s="17" t="s">
        <v>288</v>
      </c>
      <c r="BT78" s="17" t="s">
        <v>288</v>
      </c>
      <c r="BU78" s="17" t="s">
        <v>288</v>
      </c>
      <c r="BV78" s="17" t="s">
        <v>288</v>
      </c>
      <c r="BW78" s="17" t="s">
        <v>288</v>
      </c>
      <c r="BX78" s="17" t="s">
        <v>288</v>
      </c>
      <c r="BY78" s="17" t="s">
        <v>288</v>
      </c>
      <c r="BZ78" s="17" t="s">
        <v>288</v>
      </c>
      <c r="CA78" s="17" t="s">
        <v>288</v>
      </c>
      <c r="CB78" s="17" t="s">
        <v>288</v>
      </c>
      <c r="CC78" s="17" t="s">
        <v>288</v>
      </c>
      <c r="CD78" s="17" t="s">
        <v>288</v>
      </c>
      <c r="CE78" s="17" t="s">
        <v>288</v>
      </c>
      <c r="CF78" s="17" t="s">
        <v>288</v>
      </c>
      <c r="CG78" s="17" t="s">
        <v>288</v>
      </c>
      <c r="CH78" s="17" t="s">
        <v>288</v>
      </c>
      <c r="CI78" s="17" t="s">
        <v>288</v>
      </c>
      <c r="CJ78" s="17" t="str">
        <f t="shared" si="113"/>
        <v/>
      </c>
      <c r="CK78" s="17" t="str">
        <f t="shared" si="114"/>
        <v/>
      </c>
      <c r="CL78" s="17" t="str">
        <f t="shared" si="115"/>
        <v/>
      </c>
      <c r="CM78" s="17" t="str">
        <f t="shared" si="116"/>
        <v/>
      </c>
      <c r="CN78" s="17" t="str">
        <f t="shared" si="117"/>
        <v/>
      </c>
      <c r="CO78" s="17" t="str">
        <f t="shared" si="118"/>
        <v/>
      </c>
      <c r="CP78" s="17" t="str">
        <f t="shared" si="119"/>
        <v/>
      </c>
      <c r="CQ78" s="17" t="str">
        <f t="shared" si="120"/>
        <v/>
      </c>
      <c r="CR78" s="17" t="str">
        <f t="shared" si="121"/>
        <v/>
      </c>
      <c r="CS78" s="17" t="str">
        <f t="shared" si="122"/>
        <v/>
      </c>
      <c r="CT78" s="17" t="str">
        <f t="shared" si="123"/>
        <v/>
      </c>
      <c r="CU78" s="17" t="str">
        <f t="shared" si="124"/>
        <v/>
      </c>
      <c r="CV78" s="17" t="str">
        <f t="shared" si="125"/>
        <v/>
      </c>
      <c r="CW78" s="17" t="str">
        <f t="shared" si="126"/>
        <v/>
      </c>
      <c r="CX78" s="17" t="str">
        <f t="shared" si="127"/>
        <v/>
      </c>
      <c r="CY78" s="17" t="str">
        <f t="shared" si="128"/>
        <v/>
      </c>
      <c r="CZ78" s="17" t="str">
        <f t="shared" si="129"/>
        <v/>
      </c>
      <c r="DA78" s="17" t="str">
        <f t="shared" si="130"/>
        <v/>
      </c>
      <c r="DB78" s="17" t="str">
        <f t="shared" si="131"/>
        <v/>
      </c>
      <c r="DC78" s="17" t="str">
        <f t="shared" si="132"/>
        <v/>
      </c>
      <c r="DD78" s="17" t="str">
        <f t="shared" si="133"/>
        <v/>
      </c>
      <c r="DE78" s="17" t="str">
        <f t="shared" si="134"/>
        <v/>
      </c>
      <c r="DF78" s="17" t="str">
        <f t="shared" si="135"/>
        <v/>
      </c>
      <c r="DG78" s="17" t="str">
        <f t="shared" si="136"/>
        <v/>
      </c>
      <c r="DH78" s="17" t="str">
        <f t="shared" si="137"/>
        <v/>
      </c>
      <c r="DI78" s="17" t="str">
        <f t="shared" si="138"/>
        <v/>
      </c>
      <c r="DJ78" s="17" t="str">
        <f t="shared" si="139"/>
        <v>Processing: Repackaging</v>
      </c>
      <c r="DK78" s="17" t="str">
        <f t="shared" si="140"/>
        <v/>
      </c>
      <c r="DL78" s="17" t="str">
        <f t="shared" si="141"/>
        <v/>
      </c>
      <c r="DM78" s="17" t="str">
        <f t="shared" si="142"/>
        <v/>
      </c>
      <c r="DN78" s="17" t="str">
        <f t="shared" si="143"/>
        <v/>
      </c>
      <c r="DO78" s="17" t="str">
        <f t="shared" si="144"/>
        <v/>
      </c>
      <c r="DP78" s="17" t="str">
        <f t="shared" si="145"/>
        <v/>
      </c>
      <c r="DQ78" s="17" t="str">
        <f t="shared" si="146"/>
        <v/>
      </c>
      <c r="DR78" s="17" t="str">
        <f t="shared" si="147"/>
        <v/>
      </c>
      <c r="DS78" s="17" t="str">
        <f t="shared" si="148"/>
        <v/>
      </c>
      <c r="DT78" s="17" t="str">
        <f t="shared" si="149"/>
        <v/>
      </c>
      <c r="DU78" s="17" t="str">
        <f t="shared" si="150"/>
        <v/>
      </c>
      <c r="DV78" s="17" t="str">
        <f t="shared" si="151"/>
        <v/>
      </c>
      <c r="DW78" s="17" t="str">
        <f t="shared" si="152"/>
        <v/>
      </c>
      <c r="DX78" s="17" t="str">
        <f t="shared" si="153"/>
        <v/>
      </c>
      <c r="DY78" s="17" t="str">
        <f t="shared" si="154"/>
        <v/>
      </c>
      <c r="DZ78" s="17" t="str">
        <f t="shared" si="155"/>
        <v/>
      </c>
      <c r="EA78" s="17" t="str">
        <f t="shared" si="156"/>
        <v/>
      </c>
      <c r="EB78" s="17" t="str">
        <f t="shared" si="157"/>
        <v/>
      </c>
      <c r="EC78" s="17" t="str">
        <f t="shared" si="158"/>
        <v/>
      </c>
      <c r="ED78" s="17" t="str">
        <f t="shared" si="159"/>
        <v/>
      </c>
      <c r="EE78" s="17" t="str">
        <f t="shared" si="160"/>
        <v/>
      </c>
      <c r="EF78" s="17" t="str">
        <f t="shared" si="161"/>
        <v/>
      </c>
      <c r="EG78" s="17" t="str">
        <f t="shared" si="162"/>
        <v/>
      </c>
      <c r="EH78" s="17" t="str">
        <f t="shared" si="163"/>
        <v/>
      </c>
      <c r="EI78" s="17" t="str">
        <f t="shared" si="164"/>
        <v/>
      </c>
      <c r="EJ78" s="17" t="str">
        <f t="shared" si="165"/>
        <v/>
      </c>
      <c r="EK78" s="17" t="str">
        <f t="shared" si="166"/>
        <v/>
      </c>
    </row>
    <row r="79" spans="1:141" ht="29" x14ac:dyDescent="0.35">
      <c r="A79" s="17" t="s">
        <v>280</v>
      </c>
      <c r="B79" s="17">
        <v>2022</v>
      </c>
      <c r="C79" s="17" t="s">
        <v>104</v>
      </c>
      <c r="D79" s="17" t="s">
        <v>354</v>
      </c>
      <c r="E79" s="17" t="s">
        <v>355</v>
      </c>
      <c r="F79" s="17" t="s">
        <v>119</v>
      </c>
      <c r="G79" s="17">
        <v>325998</v>
      </c>
      <c r="H79" s="106" t="str">
        <f>VLOOKUP(G79, '2017-2022 NAICS'!C:D, 2, FALSE)</f>
        <v>All Other Miscellaneous Chemical Product and Preparation Manufacturing</v>
      </c>
      <c r="I79" s="106" t="str">
        <f>IF(COUNTIF('Processed TRI Data'!A:A, G79) &gt;0, "Yes", "No")</f>
        <v>No</v>
      </c>
      <c r="J79" s="17">
        <v>33.119149999999998</v>
      </c>
      <c r="K79" s="17">
        <v>-117.28344</v>
      </c>
      <c r="L79" s="68">
        <v>110000478509</v>
      </c>
      <c r="M79" s="68">
        <v>1322221173228</v>
      </c>
      <c r="N79" s="17" t="s">
        <v>284</v>
      </c>
      <c r="O79" s="17" t="s">
        <v>285</v>
      </c>
      <c r="P79" s="107">
        <v>4</v>
      </c>
      <c r="Q79" s="105" t="str">
        <f>VLOOKUP(P79, 'TRI Crosswalk codes'!A:B, 2, FALSE)</f>
        <v>10,000 to 99,999</v>
      </c>
      <c r="R79" s="17" t="s">
        <v>290</v>
      </c>
      <c r="S79" s="17">
        <v>5</v>
      </c>
      <c r="T79" s="17" t="str">
        <f t="shared" si="167"/>
        <v>nonzero</v>
      </c>
      <c r="V79" s="17">
        <v>10</v>
      </c>
      <c r="W79" s="17" t="str">
        <f t="shared" si="168"/>
        <v>nonzero</v>
      </c>
      <c r="X79" s="17">
        <v>15</v>
      </c>
      <c r="Y79" s="17" t="s">
        <v>286</v>
      </c>
      <c r="Z79" s="106" t="str">
        <f t="shared" si="112"/>
        <v>Processing: Repackaging</v>
      </c>
      <c r="AB79" s="34" t="s">
        <v>32</v>
      </c>
      <c r="AC79" s="28" t="s">
        <v>287</v>
      </c>
      <c r="AH79" s="17" t="s">
        <v>288</v>
      </c>
      <c r="AI79" s="17" t="s">
        <v>288</v>
      </c>
      <c r="AJ79" s="17" t="s">
        <v>288</v>
      </c>
      <c r="AK79" s="17" t="s">
        <v>288</v>
      </c>
      <c r="AL79" s="17" t="s">
        <v>288</v>
      </c>
      <c r="AM79" s="17" t="s">
        <v>288</v>
      </c>
      <c r="AN79" s="17" t="s">
        <v>288</v>
      </c>
      <c r="AO79" s="17" t="s">
        <v>288</v>
      </c>
      <c r="AP79" s="17" t="s">
        <v>288</v>
      </c>
      <c r="AQ79" s="17" t="s">
        <v>288</v>
      </c>
      <c r="AR79" s="17" t="s">
        <v>288</v>
      </c>
      <c r="AS79" s="17" t="s">
        <v>288</v>
      </c>
      <c r="AT79" s="17" t="s">
        <v>288</v>
      </c>
      <c r="AU79" s="17" t="s">
        <v>288</v>
      </c>
      <c r="AV79" s="17" t="s">
        <v>288</v>
      </c>
      <c r="AW79" s="17" t="s">
        <v>288</v>
      </c>
      <c r="AX79" s="17" t="s">
        <v>288</v>
      </c>
      <c r="AY79" s="17" t="s">
        <v>288</v>
      </c>
      <c r="AZ79" s="17" t="s">
        <v>288</v>
      </c>
      <c r="BA79" s="17" t="s">
        <v>288</v>
      </c>
      <c r="BB79" s="17" t="s">
        <v>288</v>
      </c>
      <c r="BC79" s="17" t="s">
        <v>288</v>
      </c>
      <c r="BD79" s="17" t="s">
        <v>288</v>
      </c>
      <c r="BE79" s="17" t="s">
        <v>288</v>
      </c>
      <c r="BF79" s="17" t="s">
        <v>288</v>
      </c>
      <c r="BG79" s="17" t="s">
        <v>288</v>
      </c>
      <c r="BH79" s="17" t="s">
        <v>289</v>
      </c>
      <c r="BI79" s="17" t="s">
        <v>288</v>
      </c>
      <c r="BJ79" s="17" t="s">
        <v>288</v>
      </c>
      <c r="BK79" s="17" t="s">
        <v>288</v>
      </c>
      <c r="BL79" s="17" t="s">
        <v>288</v>
      </c>
      <c r="BM79" s="17" t="s">
        <v>288</v>
      </c>
      <c r="BN79" s="17" t="s">
        <v>288</v>
      </c>
      <c r="BO79" s="17" t="s">
        <v>288</v>
      </c>
      <c r="BP79" s="17" t="s">
        <v>288</v>
      </c>
      <c r="BQ79" s="17" t="s">
        <v>288</v>
      </c>
      <c r="BR79" s="17" t="s">
        <v>288</v>
      </c>
      <c r="BS79" s="17" t="s">
        <v>288</v>
      </c>
      <c r="BT79" s="17" t="s">
        <v>288</v>
      </c>
      <c r="BU79" s="17" t="s">
        <v>288</v>
      </c>
      <c r="BV79" s="17" t="s">
        <v>288</v>
      </c>
      <c r="BW79" s="17" t="s">
        <v>288</v>
      </c>
      <c r="BX79" s="17" t="s">
        <v>288</v>
      </c>
      <c r="BY79" s="17" t="s">
        <v>288</v>
      </c>
      <c r="BZ79" s="17" t="s">
        <v>288</v>
      </c>
      <c r="CA79" s="17" t="s">
        <v>288</v>
      </c>
      <c r="CB79" s="17" t="s">
        <v>288</v>
      </c>
      <c r="CC79" s="17" t="s">
        <v>288</v>
      </c>
      <c r="CD79" s="17" t="s">
        <v>288</v>
      </c>
      <c r="CE79" s="17" t="s">
        <v>288</v>
      </c>
      <c r="CF79" s="17" t="s">
        <v>288</v>
      </c>
      <c r="CG79" s="17" t="s">
        <v>288</v>
      </c>
      <c r="CH79" s="17" t="s">
        <v>288</v>
      </c>
      <c r="CI79" s="17" t="s">
        <v>288</v>
      </c>
      <c r="CJ79" s="17" t="str">
        <f t="shared" si="113"/>
        <v/>
      </c>
      <c r="CK79" s="17" t="str">
        <f t="shared" si="114"/>
        <v/>
      </c>
      <c r="CL79" s="17" t="str">
        <f t="shared" si="115"/>
        <v/>
      </c>
      <c r="CM79" s="17" t="str">
        <f t="shared" si="116"/>
        <v/>
      </c>
      <c r="CN79" s="17" t="str">
        <f t="shared" si="117"/>
        <v/>
      </c>
      <c r="CO79" s="17" t="str">
        <f t="shared" si="118"/>
        <v/>
      </c>
      <c r="CP79" s="17" t="str">
        <f t="shared" si="119"/>
        <v/>
      </c>
      <c r="CQ79" s="17" t="str">
        <f t="shared" si="120"/>
        <v/>
      </c>
      <c r="CR79" s="17" t="str">
        <f t="shared" si="121"/>
        <v/>
      </c>
      <c r="CS79" s="17" t="str">
        <f t="shared" si="122"/>
        <v/>
      </c>
      <c r="CT79" s="17" t="str">
        <f t="shared" si="123"/>
        <v/>
      </c>
      <c r="CU79" s="17" t="str">
        <f t="shared" si="124"/>
        <v/>
      </c>
      <c r="CV79" s="17" t="str">
        <f t="shared" si="125"/>
        <v/>
      </c>
      <c r="CW79" s="17" t="str">
        <f t="shared" si="126"/>
        <v/>
      </c>
      <c r="CX79" s="17" t="str">
        <f t="shared" si="127"/>
        <v/>
      </c>
      <c r="CY79" s="17" t="str">
        <f t="shared" si="128"/>
        <v/>
      </c>
      <c r="CZ79" s="17" t="str">
        <f t="shared" si="129"/>
        <v/>
      </c>
      <c r="DA79" s="17" t="str">
        <f t="shared" si="130"/>
        <v/>
      </c>
      <c r="DB79" s="17" t="str">
        <f t="shared" si="131"/>
        <v/>
      </c>
      <c r="DC79" s="17" t="str">
        <f t="shared" si="132"/>
        <v/>
      </c>
      <c r="DD79" s="17" t="str">
        <f t="shared" si="133"/>
        <v/>
      </c>
      <c r="DE79" s="17" t="str">
        <f t="shared" si="134"/>
        <v/>
      </c>
      <c r="DF79" s="17" t="str">
        <f t="shared" si="135"/>
        <v/>
      </c>
      <c r="DG79" s="17" t="str">
        <f t="shared" si="136"/>
        <v/>
      </c>
      <c r="DH79" s="17" t="str">
        <f t="shared" si="137"/>
        <v/>
      </c>
      <c r="DI79" s="17" t="str">
        <f t="shared" si="138"/>
        <v/>
      </c>
      <c r="DJ79" s="17" t="str">
        <f t="shared" si="139"/>
        <v>Processing: Repackaging</v>
      </c>
      <c r="DK79" s="17" t="str">
        <f t="shared" si="140"/>
        <v/>
      </c>
      <c r="DL79" s="17" t="str">
        <f t="shared" si="141"/>
        <v/>
      </c>
      <c r="DM79" s="17" t="str">
        <f t="shared" si="142"/>
        <v/>
      </c>
      <c r="DN79" s="17" t="str">
        <f t="shared" si="143"/>
        <v/>
      </c>
      <c r="DO79" s="17" t="str">
        <f t="shared" si="144"/>
        <v/>
      </c>
      <c r="DP79" s="17" t="str">
        <f t="shared" si="145"/>
        <v/>
      </c>
      <c r="DQ79" s="17" t="str">
        <f t="shared" si="146"/>
        <v/>
      </c>
      <c r="DR79" s="17" t="str">
        <f t="shared" si="147"/>
        <v/>
      </c>
      <c r="DS79" s="17" t="str">
        <f t="shared" si="148"/>
        <v/>
      </c>
      <c r="DT79" s="17" t="str">
        <f t="shared" si="149"/>
        <v/>
      </c>
      <c r="DU79" s="17" t="str">
        <f t="shared" si="150"/>
        <v/>
      </c>
      <c r="DV79" s="17" t="str">
        <f t="shared" si="151"/>
        <v/>
      </c>
      <c r="DW79" s="17" t="str">
        <f t="shared" si="152"/>
        <v/>
      </c>
      <c r="DX79" s="17" t="str">
        <f t="shared" si="153"/>
        <v/>
      </c>
      <c r="DY79" s="17" t="str">
        <f t="shared" si="154"/>
        <v/>
      </c>
      <c r="DZ79" s="17" t="str">
        <f t="shared" si="155"/>
        <v/>
      </c>
      <c r="EA79" s="17" t="str">
        <f t="shared" si="156"/>
        <v/>
      </c>
      <c r="EB79" s="17" t="str">
        <f t="shared" si="157"/>
        <v/>
      </c>
      <c r="EC79" s="17" t="str">
        <f t="shared" si="158"/>
        <v/>
      </c>
      <c r="ED79" s="17" t="str">
        <f t="shared" si="159"/>
        <v/>
      </c>
      <c r="EE79" s="17" t="str">
        <f t="shared" si="160"/>
        <v/>
      </c>
      <c r="EF79" s="17" t="str">
        <f t="shared" si="161"/>
        <v/>
      </c>
      <c r="EG79" s="17" t="str">
        <f t="shared" si="162"/>
        <v/>
      </c>
      <c r="EH79" s="17" t="str">
        <f t="shared" si="163"/>
        <v/>
      </c>
      <c r="EI79" s="17" t="str">
        <f t="shared" si="164"/>
        <v/>
      </c>
      <c r="EJ79" s="17" t="str">
        <f t="shared" si="165"/>
        <v/>
      </c>
      <c r="EK79" s="17" t="str">
        <f t="shared" si="166"/>
        <v/>
      </c>
    </row>
    <row r="80" spans="1:141" ht="29" x14ac:dyDescent="0.35">
      <c r="A80" s="17" t="s">
        <v>280</v>
      </c>
      <c r="B80" s="17">
        <v>2023</v>
      </c>
      <c r="C80" s="17" t="s">
        <v>104</v>
      </c>
      <c r="D80" s="17" t="s">
        <v>354</v>
      </c>
      <c r="E80" s="17" t="s">
        <v>355</v>
      </c>
      <c r="F80" s="17" t="s">
        <v>119</v>
      </c>
      <c r="G80" s="17">
        <v>325998</v>
      </c>
      <c r="H80" s="106" t="str">
        <f>VLOOKUP(G80, '2017-2022 NAICS'!C:D, 2, FALSE)</f>
        <v>All Other Miscellaneous Chemical Product and Preparation Manufacturing</v>
      </c>
      <c r="I80" s="106" t="str">
        <f>IF(COUNTIF('Processed TRI Data'!A:A, G80) &gt;0, "Yes", "No")</f>
        <v>No</v>
      </c>
      <c r="J80" s="17">
        <v>33.119149999999998</v>
      </c>
      <c r="K80" s="17">
        <v>-117.28344</v>
      </c>
      <c r="L80" s="68">
        <v>110000478509</v>
      </c>
      <c r="M80" s="68">
        <v>1323221931633</v>
      </c>
      <c r="N80" s="17" t="s">
        <v>284</v>
      </c>
      <c r="O80" s="17" t="s">
        <v>285</v>
      </c>
      <c r="P80" s="107">
        <v>4</v>
      </c>
      <c r="Q80" s="105" t="str">
        <f>VLOOKUP(P80, 'TRI Crosswalk codes'!A:B, 2, FALSE)</f>
        <v>10,000 to 99,999</v>
      </c>
      <c r="R80" s="17">
        <v>5</v>
      </c>
      <c r="S80" s="17">
        <v>5</v>
      </c>
      <c r="T80" s="17" t="str">
        <f t="shared" si="167"/>
        <v>nonzero</v>
      </c>
      <c r="V80" s="17">
        <v>7</v>
      </c>
      <c r="W80" s="17" t="str">
        <f t="shared" si="168"/>
        <v>nonzero</v>
      </c>
      <c r="X80" s="17">
        <v>12</v>
      </c>
      <c r="Y80" s="17" t="s">
        <v>286</v>
      </c>
      <c r="Z80" s="106" t="str">
        <f t="shared" si="112"/>
        <v>Processing: Repackaging</v>
      </c>
      <c r="AB80" s="34" t="s">
        <v>32</v>
      </c>
      <c r="AC80" s="28" t="s">
        <v>287</v>
      </c>
      <c r="AH80" s="17" t="s">
        <v>288</v>
      </c>
      <c r="AI80" s="17" t="s">
        <v>288</v>
      </c>
      <c r="AJ80" s="17" t="s">
        <v>288</v>
      </c>
      <c r="AK80" s="17" t="s">
        <v>288</v>
      </c>
      <c r="AL80" s="17" t="s">
        <v>288</v>
      </c>
      <c r="AM80" s="17" t="s">
        <v>288</v>
      </c>
      <c r="AN80" s="17" t="s">
        <v>288</v>
      </c>
      <c r="AO80" s="17" t="s">
        <v>288</v>
      </c>
      <c r="AP80" s="17" t="s">
        <v>288</v>
      </c>
      <c r="AQ80" s="17" t="s">
        <v>288</v>
      </c>
      <c r="AR80" s="17" t="s">
        <v>288</v>
      </c>
      <c r="AS80" s="17" t="s">
        <v>288</v>
      </c>
      <c r="AT80" s="17" t="s">
        <v>288</v>
      </c>
      <c r="AU80" s="17" t="s">
        <v>288</v>
      </c>
      <c r="AV80" s="17" t="s">
        <v>288</v>
      </c>
      <c r="AW80" s="17" t="s">
        <v>288</v>
      </c>
      <c r="AX80" s="17" t="s">
        <v>288</v>
      </c>
      <c r="AY80" s="17" t="s">
        <v>288</v>
      </c>
      <c r="AZ80" s="17" t="s">
        <v>288</v>
      </c>
      <c r="BA80" s="17" t="s">
        <v>288</v>
      </c>
      <c r="BB80" s="17" t="s">
        <v>288</v>
      </c>
      <c r="BC80" s="17" t="s">
        <v>288</v>
      </c>
      <c r="BD80" s="17" t="s">
        <v>288</v>
      </c>
      <c r="BE80" s="17" t="s">
        <v>288</v>
      </c>
      <c r="BF80" s="17" t="s">
        <v>288</v>
      </c>
      <c r="BG80" s="17" t="s">
        <v>288</v>
      </c>
      <c r="BH80" s="17" t="s">
        <v>289</v>
      </c>
      <c r="BI80" s="17" t="s">
        <v>288</v>
      </c>
      <c r="BJ80" s="17" t="s">
        <v>288</v>
      </c>
      <c r="BK80" s="17" t="s">
        <v>288</v>
      </c>
      <c r="BL80" s="17" t="s">
        <v>288</v>
      </c>
      <c r="BM80" s="17" t="s">
        <v>288</v>
      </c>
      <c r="BN80" s="17" t="s">
        <v>288</v>
      </c>
      <c r="BO80" s="17" t="s">
        <v>288</v>
      </c>
      <c r="BP80" s="17" t="s">
        <v>288</v>
      </c>
      <c r="BQ80" s="17" t="s">
        <v>288</v>
      </c>
      <c r="BR80" s="17" t="s">
        <v>288</v>
      </c>
      <c r="BS80" s="17" t="s">
        <v>288</v>
      </c>
      <c r="BT80" s="17" t="s">
        <v>288</v>
      </c>
      <c r="BU80" s="17" t="s">
        <v>288</v>
      </c>
      <c r="BV80" s="17" t="s">
        <v>288</v>
      </c>
      <c r="BW80" s="17" t="s">
        <v>288</v>
      </c>
      <c r="BX80" s="17" t="s">
        <v>288</v>
      </c>
      <c r="BY80" s="17" t="s">
        <v>288</v>
      </c>
      <c r="BZ80" s="17" t="s">
        <v>288</v>
      </c>
      <c r="CA80" s="17" t="s">
        <v>288</v>
      </c>
      <c r="CB80" s="17" t="s">
        <v>288</v>
      </c>
      <c r="CC80" s="17" t="s">
        <v>288</v>
      </c>
      <c r="CD80" s="17" t="s">
        <v>288</v>
      </c>
      <c r="CE80" s="17" t="s">
        <v>288</v>
      </c>
      <c r="CF80" s="17" t="s">
        <v>288</v>
      </c>
      <c r="CG80" s="17" t="s">
        <v>288</v>
      </c>
      <c r="CH80" s="17" t="s">
        <v>288</v>
      </c>
      <c r="CI80" s="17" t="s">
        <v>288</v>
      </c>
      <c r="CJ80" s="17" t="str">
        <f t="shared" si="113"/>
        <v/>
      </c>
      <c r="CK80" s="17" t="str">
        <f t="shared" si="114"/>
        <v/>
      </c>
      <c r="CL80" s="17" t="str">
        <f t="shared" si="115"/>
        <v/>
      </c>
      <c r="CM80" s="17" t="str">
        <f t="shared" si="116"/>
        <v/>
      </c>
      <c r="CN80" s="17" t="str">
        <f t="shared" si="117"/>
        <v/>
      </c>
      <c r="CO80" s="17" t="str">
        <f t="shared" si="118"/>
        <v/>
      </c>
      <c r="CP80" s="17" t="str">
        <f t="shared" si="119"/>
        <v/>
      </c>
      <c r="CQ80" s="17" t="str">
        <f t="shared" si="120"/>
        <v/>
      </c>
      <c r="CR80" s="17" t="str">
        <f t="shared" si="121"/>
        <v/>
      </c>
      <c r="CS80" s="17" t="str">
        <f t="shared" si="122"/>
        <v/>
      </c>
      <c r="CT80" s="17" t="str">
        <f t="shared" si="123"/>
        <v/>
      </c>
      <c r="CU80" s="17" t="str">
        <f t="shared" si="124"/>
        <v/>
      </c>
      <c r="CV80" s="17" t="str">
        <f t="shared" si="125"/>
        <v/>
      </c>
      <c r="CW80" s="17" t="str">
        <f t="shared" si="126"/>
        <v/>
      </c>
      <c r="CX80" s="17" t="str">
        <f t="shared" si="127"/>
        <v/>
      </c>
      <c r="CY80" s="17" t="str">
        <f t="shared" si="128"/>
        <v/>
      </c>
      <c r="CZ80" s="17" t="str">
        <f t="shared" si="129"/>
        <v/>
      </c>
      <c r="DA80" s="17" t="str">
        <f t="shared" si="130"/>
        <v/>
      </c>
      <c r="DB80" s="17" t="str">
        <f t="shared" si="131"/>
        <v/>
      </c>
      <c r="DC80" s="17" t="str">
        <f t="shared" si="132"/>
        <v/>
      </c>
      <c r="DD80" s="17" t="str">
        <f t="shared" si="133"/>
        <v/>
      </c>
      <c r="DE80" s="17" t="str">
        <f t="shared" si="134"/>
        <v/>
      </c>
      <c r="DF80" s="17" t="str">
        <f t="shared" si="135"/>
        <v/>
      </c>
      <c r="DG80" s="17" t="str">
        <f t="shared" si="136"/>
        <v/>
      </c>
      <c r="DH80" s="17" t="str">
        <f t="shared" si="137"/>
        <v/>
      </c>
      <c r="DI80" s="17" t="str">
        <f t="shared" si="138"/>
        <v/>
      </c>
      <c r="DJ80" s="17" t="str">
        <f t="shared" si="139"/>
        <v>Processing: Repackaging</v>
      </c>
      <c r="DK80" s="17" t="str">
        <f t="shared" si="140"/>
        <v/>
      </c>
      <c r="DL80" s="17" t="str">
        <f t="shared" si="141"/>
        <v/>
      </c>
      <c r="DM80" s="17" t="str">
        <f t="shared" si="142"/>
        <v/>
      </c>
      <c r="DN80" s="17" t="str">
        <f t="shared" si="143"/>
        <v/>
      </c>
      <c r="DO80" s="17" t="str">
        <f t="shared" si="144"/>
        <v/>
      </c>
      <c r="DP80" s="17" t="str">
        <f t="shared" si="145"/>
        <v/>
      </c>
      <c r="DQ80" s="17" t="str">
        <f t="shared" si="146"/>
        <v/>
      </c>
      <c r="DR80" s="17" t="str">
        <f t="shared" si="147"/>
        <v/>
      </c>
      <c r="DS80" s="17" t="str">
        <f t="shared" si="148"/>
        <v/>
      </c>
      <c r="DT80" s="17" t="str">
        <f t="shared" si="149"/>
        <v/>
      </c>
      <c r="DU80" s="17" t="str">
        <f t="shared" si="150"/>
        <v/>
      </c>
      <c r="DV80" s="17" t="str">
        <f t="shared" si="151"/>
        <v/>
      </c>
      <c r="DW80" s="17" t="str">
        <f t="shared" si="152"/>
        <v/>
      </c>
      <c r="DX80" s="17" t="str">
        <f t="shared" si="153"/>
        <v/>
      </c>
      <c r="DY80" s="17" t="str">
        <f t="shared" si="154"/>
        <v/>
      </c>
      <c r="DZ80" s="17" t="str">
        <f t="shared" si="155"/>
        <v/>
      </c>
      <c r="EA80" s="17" t="str">
        <f t="shared" si="156"/>
        <v/>
      </c>
      <c r="EB80" s="17" t="str">
        <f t="shared" si="157"/>
        <v/>
      </c>
      <c r="EC80" s="17" t="str">
        <f t="shared" si="158"/>
        <v/>
      </c>
      <c r="ED80" s="17" t="str">
        <f t="shared" si="159"/>
        <v/>
      </c>
      <c r="EE80" s="17" t="str">
        <f t="shared" si="160"/>
        <v/>
      </c>
      <c r="EF80" s="17" t="str">
        <f t="shared" si="161"/>
        <v/>
      </c>
      <c r="EG80" s="17" t="str">
        <f t="shared" si="162"/>
        <v/>
      </c>
      <c r="EH80" s="17" t="str">
        <f t="shared" si="163"/>
        <v/>
      </c>
      <c r="EI80" s="17" t="str">
        <f t="shared" si="164"/>
        <v/>
      </c>
      <c r="EJ80" s="17" t="str">
        <f t="shared" si="165"/>
        <v/>
      </c>
      <c r="EK80" s="17" t="str">
        <f t="shared" si="166"/>
        <v/>
      </c>
    </row>
    <row r="81" spans="1:141" ht="29" x14ac:dyDescent="0.35">
      <c r="A81" s="17" t="s">
        <v>280</v>
      </c>
      <c r="B81" s="17">
        <v>2019</v>
      </c>
      <c r="C81" s="17" t="s">
        <v>95</v>
      </c>
      <c r="D81" s="17" t="s">
        <v>356</v>
      </c>
      <c r="E81" s="17" t="s">
        <v>357</v>
      </c>
      <c r="F81" s="17" t="s">
        <v>351</v>
      </c>
      <c r="G81" s="17">
        <v>325110</v>
      </c>
      <c r="H81" s="106" t="str">
        <f>VLOOKUP(G81, '2017-2022 NAICS'!C:D, 2, FALSE)</f>
        <v>Petrochemical Manufacturing</v>
      </c>
      <c r="I81" s="106" t="str">
        <f>IF(COUNTIF('Processed TRI Data'!A:A, G81) &gt;0, "Yes", "No")</f>
        <v>No</v>
      </c>
      <c r="J81" s="17">
        <v>30.252222</v>
      </c>
      <c r="K81" s="17">
        <v>-93.284443999999993</v>
      </c>
      <c r="L81" s="68">
        <v>110002054482</v>
      </c>
      <c r="M81" s="68">
        <v>1319218044168</v>
      </c>
      <c r="N81" s="17" t="s">
        <v>284</v>
      </c>
      <c r="O81" s="17" t="s">
        <v>285</v>
      </c>
      <c r="P81" s="107">
        <v>3</v>
      </c>
      <c r="Q81" s="105" t="str">
        <f>VLOOKUP(P81, 'TRI Crosswalk codes'!A:B, 2, FALSE)</f>
        <v>1,000 to 9,999</v>
      </c>
      <c r="R81" s="17">
        <v>0</v>
      </c>
      <c r="S81" s="17">
        <v>0</v>
      </c>
      <c r="T81" s="17" t="str">
        <f t="shared" si="167"/>
        <v>zero</v>
      </c>
      <c r="V81" s="17">
        <v>2</v>
      </c>
      <c r="W81" s="17" t="str">
        <f t="shared" si="168"/>
        <v>nonzero</v>
      </c>
      <c r="X81" s="17">
        <v>2</v>
      </c>
      <c r="Y81" s="17" t="s">
        <v>286</v>
      </c>
      <c r="Z81" s="106" t="str">
        <f t="shared" si="112"/>
        <v>Manufacture: Produce; Manufacture: As a byproduct</v>
      </c>
      <c r="AB81" s="34" t="s">
        <v>31</v>
      </c>
      <c r="AC81" s="34" t="s">
        <v>339</v>
      </c>
      <c r="AH81" s="17" t="s">
        <v>289</v>
      </c>
      <c r="AI81" s="17" t="s">
        <v>288</v>
      </c>
      <c r="AJ81" s="17" t="s">
        <v>288</v>
      </c>
      <c r="AK81" s="17" t="s">
        <v>288</v>
      </c>
      <c r="AL81" s="17" t="s">
        <v>289</v>
      </c>
      <c r="AM81" s="17" t="s">
        <v>288</v>
      </c>
      <c r="AN81" s="17" t="s">
        <v>288</v>
      </c>
      <c r="AO81" s="17" t="s">
        <v>288</v>
      </c>
      <c r="AP81" s="17" t="s">
        <v>288</v>
      </c>
      <c r="AQ81" s="17" t="s">
        <v>288</v>
      </c>
      <c r="AR81" s="17" t="s">
        <v>288</v>
      </c>
      <c r="AS81" s="17" t="s">
        <v>288</v>
      </c>
      <c r="AT81" s="17" t="s">
        <v>288</v>
      </c>
      <c r="AU81" s="17" t="s">
        <v>288</v>
      </c>
      <c r="AV81" s="17" t="s">
        <v>288</v>
      </c>
      <c r="AW81" s="17" t="s">
        <v>288</v>
      </c>
      <c r="AX81" s="17" t="s">
        <v>288</v>
      </c>
      <c r="AY81" s="17" t="s">
        <v>288</v>
      </c>
      <c r="AZ81" s="17" t="s">
        <v>288</v>
      </c>
      <c r="BA81" s="17" t="s">
        <v>288</v>
      </c>
      <c r="BB81" s="17" t="s">
        <v>288</v>
      </c>
      <c r="BC81" s="17" t="s">
        <v>288</v>
      </c>
      <c r="BD81" s="17" t="s">
        <v>288</v>
      </c>
      <c r="BE81" s="17" t="s">
        <v>288</v>
      </c>
      <c r="BF81" s="17" t="s">
        <v>288</v>
      </c>
      <c r="BG81" s="17" t="s">
        <v>288</v>
      </c>
      <c r="BH81" s="17" t="s">
        <v>288</v>
      </c>
      <c r="BI81" s="17" t="s">
        <v>288</v>
      </c>
      <c r="BJ81" s="17" t="s">
        <v>288</v>
      </c>
      <c r="BK81" s="17" t="s">
        <v>288</v>
      </c>
      <c r="BL81" s="17" t="s">
        <v>288</v>
      </c>
      <c r="BM81" s="17" t="s">
        <v>288</v>
      </c>
      <c r="BN81" s="17" t="s">
        <v>288</v>
      </c>
      <c r="BO81" s="17" t="s">
        <v>288</v>
      </c>
      <c r="BP81" s="17" t="s">
        <v>288</v>
      </c>
      <c r="BQ81" s="17" t="s">
        <v>288</v>
      </c>
      <c r="BR81" s="17" t="s">
        <v>288</v>
      </c>
      <c r="BS81" s="17" t="s">
        <v>288</v>
      </c>
      <c r="BT81" s="17" t="s">
        <v>288</v>
      </c>
      <c r="BU81" s="17" t="s">
        <v>288</v>
      </c>
      <c r="BV81" s="17" t="s">
        <v>288</v>
      </c>
      <c r="BW81" s="17" t="s">
        <v>288</v>
      </c>
      <c r="BX81" s="17" t="s">
        <v>288</v>
      </c>
      <c r="BY81" s="17" t="s">
        <v>288</v>
      </c>
      <c r="BZ81" s="17" t="s">
        <v>288</v>
      </c>
      <c r="CA81" s="17" t="s">
        <v>288</v>
      </c>
      <c r="CB81" s="17" t="s">
        <v>288</v>
      </c>
      <c r="CC81" s="17" t="s">
        <v>288</v>
      </c>
      <c r="CD81" s="17" t="s">
        <v>288</v>
      </c>
      <c r="CE81" s="17" t="s">
        <v>288</v>
      </c>
      <c r="CF81" s="17" t="s">
        <v>288</v>
      </c>
      <c r="CG81" s="17" t="s">
        <v>288</v>
      </c>
      <c r="CH81" s="17" t="s">
        <v>288</v>
      </c>
      <c r="CI81" s="17" t="s">
        <v>288</v>
      </c>
      <c r="CJ81" s="17" t="str">
        <f t="shared" si="113"/>
        <v>Manufacture: Produce</v>
      </c>
      <c r="CK81" s="17" t="str">
        <f t="shared" si="114"/>
        <v/>
      </c>
      <c r="CL81" s="17" t="str">
        <f t="shared" si="115"/>
        <v/>
      </c>
      <c r="CM81" s="17" t="str">
        <f t="shared" si="116"/>
        <v/>
      </c>
      <c r="CN81" s="17" t="str">
        <f t="shared" si="117"/>
        <v>Manufacture: As a byproduct</v>
      </c>
      <c r="CO81" s="17" t="str">
        <f t="shared" si="118"/>
        <v/>
      </c>
      <c r="CP81" s="17" t="str">
        <f t="shared" si="119"/>
        <v/>
      </c>
      <c r="CQ81" s="17" t="str">
        <f t="shared" si="120"/>
        <v/>
      </c>
      <c r="CR81" s="17" t="str">
        <f t="shared" si="121"/>
        <v/>
      </c>
      <c r="CS81" s="17" t="str">
        <f t="shared" si="122"/>
        <v/>
      </c>
      <c r="CT81" s="17" t="str">
        <f t="shared" si="123"/>
        <v/>
      </c>
      <c r="CU81" s="17" t="str">
        <f t="shared" si="124"/>
        <v/>
      </c>
      <c r="CV81" s="17" t="str">
        <f t="shared" si="125"/>
        <v/>
      </c>
      <c r="CW81" s="17" t="str">
        <f t="shared" si="126"/>
        <v/>
      </c>
      <c r="CX81" s="17" t="str">
        <f t="shared" si="127"/>
        <v/>
      </c>
      <c r="CY81" s="17" t="str">
        <f t="shared" si="128"/>
        <v/>
      </c>
      <c r="CZ81" s="17" t="str">
        <f t="shared" si="129"/>
        <v/>
      </c>
      <c r="DA81" s="17" t="str">
        <f t="shared" si="130"/>
        <v/>
      </c>
      <c r="DB81" s="17" t="str">
        <f t="shared" si="131"/>
        <v/>
      </c>
      <c r="DC81" s="17" t="str">
        <f t="shared" si="132"/>
        <v/>
      </c>
      <c r="DD81" s="17" t="str">
        <f t="shared" si="133"/>
        <v/>
      </c>
      <c r="DE81" s="17" t="str">
        <f t="shared" si="134"/>
        <v/>
      </c>
      <c r="DF81" s="17" t="str">
        <f t="shared" si="135"/>
        <v/>
      </c>
      <c r="DG81" s="17" t="str">
        <f t="shared" si="136"/>
        <v/>
      </c>
      <c r="DH81" s="17" t="str">
        <f t="shared" si="137"/>
        <v/>
      </c>
      <c r="DI81" s="17" t="str">
        <f t="shared" si="138"/>
        <v/>
      </c>
      <c r="DJ81" s="17" t="str">
        <f t="shared" si="139"/>
        <v/>
      </c>
      <c r="DK81" s="17" t="str">
        <f t="shared" si="140"/>
        <v/>
      </c>
      <c r="DL81" s="17" t="str">
        <f t="shared" si="141"/>
        <v/>
      </c>
      <c r="DM81" s="17" t="str">
        <f t="shared" si="142"/>
        <v/>
      </c>
      <c r="DN81" s="17" t="str">
        <f t="shared" si="143"/>
        <v/>
      </c>
      <c r="DO81" s="17" t="str">
        <f t="shared" si="144"/>
        <v/>
      </c>
      <c r="DP81" s="17" t="str">
        <f t="shared" si="145"/>
        <v/>
      </c>
      <c r="DQ81" s="17" t="str">
        <f t="shared" si="146"/>
        <v/>
      </c>
      <c r="DR81" s="17" t="str">
        <f t="shared" si="147"/>
        <v/>
      </c>
      <c r="DS81" s="17" t="str">
        <f t="shared" si="148"/>
        <v/>
      </c>
      <c r="DT81" s="17" t="str">
        <f t="shared" si="149"/>
        <v/>
      </c>
      <c r="DU81" s="17" t="str">
        <f t="shared" si="150"/>
        <v/>
      </c>
      <c r="DV81" s="17" t="str">
        <f t="shared" si="151"/>
        <v/>
      </c>
      <c r="DW81" s="17" t="str">
        <f t="shared" si="152"/>
        <v/>
      </c>
      <c r="DX81" s="17" t="str">
        <f t="shared" si="153"/>
        <v/>
      </c>
      <c r="DY81" s="17" t="str">
        <f t="shared" si="154"/>
        <v/>
      </c>
      <c r="DZ81" s="17" t="str">
        <f t="shared" si="155"/>
        <v/>
      </c>
      <c r="EA81" s="17" t="str">
        <f t="shared" si="156"/>
        <v/>
      </c>
      <c r="EB81" s="17" t="str">
        <f t="shared" si="157"/>
        <v/>
      </c>
      <c r="EC81" s="17" t="str">
        <f t="shared" si="158"/>
        <v/>
      </c>
      <c r="ED81" s="17" t="str">
        <f t="shared" si="159"/>
        <v/>
      </c>
      <c r="EE81" s="17" t="str">
        <f t="shared" si="160"/>
        <v/>
      </c>
      <c r="EF81" s="17" t="str">
        <f t="shared" si="161"/>
        <v/>
      </c>
      <c r="EG81" s="17" t="str">
        <f t="shared" si="162"/>
        <v/>
      </c>
      <c r="EH81" s="17" t="str">
        <f t="shared" si="163"/>
        <v/>
      </c>
      <c r="EI81" s="17" t="str">
        <f t="shared" si="164"/>
        <v/>
      </c>
      <c r="EJ81" s="17" t="str">
        <f t="shared" si="165"/>
        <v/>
      </c>
      <c r="EK81" s="17" t="str">
        <f t="shared" si="166"/>
        <v/>
      </c>
    </row>
    <row r="82" spans="1:141" ht="29" x14ac:dyDescent="0.35">
      <c r="A82" s="17" t="s">
        <v>280</v>
      </c>
      <c r="B82" s="17">
        <v>2019</v>
      </c>
      <c r="C82" s="17" t="s">
        <v>96</v>
      </c>
      <c r="D82" s="17" t="s">
        <v>356</v>
      </c>
      <c r="E82" s="17" t="s">
        <v>350</v>
      </c>
      <c r="F82" s="17" t="s">
        <v>351</v>
      </c>
      <c r="G82" s="17">
        <v>325211</v>
      </c>
      <c r="H82" s="106" t="str">
        <f>VLOOKUP(G82, '2017-2022 NAICS'!C:D, 2, FALSE)</f>
        <v>Plastics Material and Resin Manufacturing</v>
      </c>
      <c r="I82" s="106" t="str">
        <f>IF(COUNTIF('Processed TRI Data'!A:A, G82) &gt;0, "Yes", "No")</f>
        <v>No</v>
      </c>
      <c r="J82" s="17">
        <v>30.262255</v>
      </c>
      <c r="K82" s="17">
        <v>-91.185837000000006</v>
      </c>
      <c r="L82" s="68">
        <v>110000613747</v>
      </c>
      <c r="M82" s="68">
        <v>1319218291134</v>
      </c>
      <c r="N82" s="17" t="s">
        <v>284</v>
      </c>
      <c r="O82" s="17" t="s">
        <v>285</v>
      </c>
      <c r="P82" s="107">
        <v>5</v>
      </c>
      <c r="Q82" s="105" t="str">
        <f>VLOOKUP(P82, 'TRI Crosswalk codes'!A:B, 2, FALSE)</f>
        <v>100,000 to 999,999</v>
      </c>
      <c r="R82" s="17">
        <v>36</v>
      </c>
      <c r="S82" s="17">
        <v>36</v>
      </c>
      <c r="T82" s="17" t="str">
        <f t="shared" si="167"/>
        <v>nonzero</v>
      </c>
      <c r="V82" s="17">
        <v>353</v>
      </c>
      <c r="W82" s="17" t="str">
        <f t="shared" si="168"/>
        <v>nonzero</v>
      </c>
      <c r="X82" s="17">
        <v>389</v>
      </c>
      <c r="Y82" s="17" t="s">
        <v>286</v>
      </c>
      <c r="Z82" s="106" t="str">
        <f t="shared" si="112"/>
        <v>Manufacture: Produce; Manufacture: As a byproduct</v>
      </c>
      <c r="AB82" s="34" t="s">
        <v>31</v>
      </c>
      <c r="AC82" s="34" t="s">
        <v>339</v>
      </c>
      <c r="AH82" s="17" t="s">
        <v>289</v>
      </c>
      <c r="AI82" s="17" t="s">
        <v>288</v>
      </c>
      <c r="AJ82" s="17" t="s">
        <v>288</v>
      </c>
      <c r="AK82" s="17" t="s">
        <v>288</v>
      </c>
      <c r="AL82" s="17" t="s">
        <v>289</v>
      </c>
      <c r="AM82" s="17" t="s">
        <v>288</v>
      </c>
      <c r="AN82" s="17" t="s">
        <v>288</v>
      </c>
      <c r="AO82" s="17" t="s">
        <v>288</v>
      </c>
      <c r="AP82" s="17" t="s">
        <v>288</v>
      </c>
      <c r="AQ82" s="17" t="s">
        <v>288</v>
      </c>
      <c r="AR82" s="17" t="s">
        <v>288</v>
      </c>
      <c r="AS82" s="17" t="s">
        <v>288</v>
      </c>
      <c r="AT82" s="17" t="s">
        <v>288</v>
      </c>
      <c r="AU82" s="17" t="s">
        <v>288</v>
      </c>
      <c r="AV82" s="17" t="s">
        <v>288</v>
      </c>
      <c r="AW82" s="17" t="s">
        <v>288</v>
      </c>
      <c r="AX82" s="17" t="s">
        <v>288</v>
      </c>
      <c r="AY82" s="17" t="s">
        <v>288</v>
      </c>
      <c r="AZ82" s="17" t="s">
        <v>288</v>
      </c>
      <c r="BA82" s="17" t="s">
        <v>288</v>
      </c>
      <c r="BB82" s="17" t="s">
        <v>288</v>
      </c>
      <c r="BC82" s="17" t="s">
        <v>288</v>
      </c>
      <c r="BD82" s="17" t="s">
        <v>288</v>
      </c>
      <c r="BE82" s="17" t="s">
        <v>288</v>
      </c>
      <c r="BF82" s="17" t="s">
        <v>288</v>
      </c>
      <c r="BG82" s="17" t="s">
        <v>288</v>
      </c>
      <c r="BH82" s="17" t="s">
        <v>288</v>
      </c>
      <c r="BI82" s="17" t="s">
        <v>288</v>
      </c>
      <c r="BJ82" s="17" t="s">
        <v>288</v>
      </c>
      <c r="BK82" s="17" t="s">
        <v>288</v>
      </c>
      <c r="BL82" s="17" t="s">
        <v>288</v>
      </c>
      <c r="BM82" s="17" t="s">
        <v>288</v>
      </c>
      <c r="BN82" s="17" t="s">
        <v>288</v>
      </c>
      <c r="BO82" s="17" t="s">
        <v>288</v>
      </c>
      <c r="BP82" s="17" t="s">
        <v>288</v>
      </c>
      <c r="BQ82" s="17" t="s">
        <v>288</v>
      </c>
      <c r="BR82" s="17" t="s">
        <v>288</v>
      </c>
      <c r="BS82" s="17" t="s">
        <v>288</v>
      </c>
      <c r="BT82" s="17" t="s">
        <v>288</v>
      </c>
      <c r="BU82" s="17" t="s">
        <v>288</v>
      </c>
      <c r="BV82" s="17" t="s">
        <v>288</v>
      </c>
      <c r="BW82" s="17" t="s">
        <v>288</v>
      </c>
      <c r="BX82" s="17" t="s">
        <v>288</v>
      </c>
      <c r="BY82" s="17" t="s">
        <v>288</v>
      </c>
      <c r="BZ82" s="17" t="s">
        <v>288</v>
      </c>
      <c r="CA82" s="17" t="s">
        <v>288</v>
      </c>
      <c r="CB82" s="17" t="s">
        <v>288</v>
      </c>
      <c r="CC82" s="17" t="s">
        <v>288</v>
      </c>
      <c r="CD82" s="17" t="s">
        <v>288</v>
      </c>
      <c r="CE82" s="17" t="s">
        <v>288</v>
      </c>
      <c r="CF82" s="17" t="s">
        <v>288</v>
      </c>
      <c r="CG82" s="17" t="s">
        <v>288</v>
      </c>
      <c r="CH82" s="17" t="s">
        <v>288</v>
      </c>
      <c r="CI82" s="17" t="s">
        <v>288</v>
      </c>
      <c r="CJ82" s="17" t="str">
        <f t="shared" si="113"/>
        <v>Manufacture: Produce</v>
      </c>
      <c r="CK82" s="17" t="str">
        <f t="shared" si="114"/>
        <v/>
      </c>
      <c r="CL82" s="17" t="str">
        <f t="shared" si="115"/>
        <v/>
      </c>
      <c r="CM82" s="17" t="str">
        <f t="shared" si="116"/>
        <v/>
      </c>
      <c r="CN82" s="17" t="str">
        <f t="shared" si="117"/>
        <v>Manufacture: As a byproduct</v>
      </c>
      <c r="CO82" s="17" t="str">
        <f t="shared" si="118"/>
        <v/>
      </c>
      <c r="CP82" s="17" t="str">
        <f t="shared" si="119"/>
        <v/>
      </c>
      <c r="CQ82" s="17" t="str">
        <f t="shared" si="120"/>
        <v/>
      </c>
      <c r="CR82" s="17" t="str">
        <f t="shared" si="121"/>
        <v/>
      </c>
      <c r="CS82" s="17" t="str">
        <f t="shared" si="122"/>
        <v/>
      </c>
      <c r="CT82" s="17" t="str">
        <f t="shared" si="123"/>
        <v/>
      </c>
      <c r="CU82" s="17" t="str">
        <f t="shared" si="124"/>
        <v/>
      </c>
      <c r="CV82" s="17" t="str">
        <f t="shared" si="125"/>
        <v/>
      </c>
      <c r="CW82" s="17" t="str">
        <f t="shared" si="126"/>
        <v/>
      </c>
      <c r="CX82" s="17" t="str">
        <f t="shared" si="127"/>
        <v/>
      </c>
      <c r="CY82" s="17" t="str">
        <f t="shared" si="128"/>
        <v/>
      </c>
      <c r="CZ82" s="17" t="str">
        <f t="shared" si="129"/>
        <v/>
      </c>
      <c r="DA82" s="17" t="str">
        <f t="shared" si="130"/>
        <v/>
      </c>
      <c r="DB82" s="17" t="str">
        <f t="shared" si="131"/>
        <v/>
      </c>
      <c r="DC82" s="17" t="str">
        <f t="shared" si="132"/>
        <v/>
      </c>
      <c r="DD82" s="17" t="str">
        <f t="shared" si="133"/>
        <v/>
      </c>
      <c r="DE82" s="17" t="str">
        <f t="shared" si="134"/>
        <v/>
      </c>
      <c r="DF82" s="17" t="str">
        <f t="shared" si="135"/>
        <v/>
      </c>
      <c r="DG82" s="17" t="str">
        <f t="shared" si="136"/>
        <v/>
      </c>
      <c r="DH82" s="17" t="str">
        <f t="shared" si="137"/>
        <v/>
      </c>
      <c r="DI82" s="17" t="str">
        <f t="shared" si="138"/>
        <v/>
      </c>
      <c r="DJ82" s="17" t="str">
        <f t="shared" si="139"/>
        <v/>
      </c>
      <c r="DK82" s="17" t="str">
        <f t="shared" si="140"/>
        <v/>
      </c>
      <c r="DL82" s="17" t="str">
        <f t="shared" si="141"/>
        <v/>
      </c>
      <c r="DM82" s="17" t="str">
        <f t="shared" si="142"/>
        <v/>
      </c>
      <c r="DN82" s="17" t="str">
        <f t="shared" si="143"/>
        <v/>
      </c>
      <c r="DO82" s="17" t="str">
        <f t="shared" si="144"/>
        <v/>
      </c>
      <c r="DP82" s="17" t="str">
        <f t="shared" si="145"/>
        <v/>
      </c>
      <c r="DQ82" s="17" t="str">
        <f t="shared" si="146"/>
        <v/>
      </c>
      <c r="DR82" s="17" t="str">
        <f t="shared" si="147"/>
        <v/>
      </c>
      <c r="DS82" s="17" t="str">
        <f t="shared" si="148"/>
        <v/>
      </c>
      <c r="DT82" s="17" t="str">
        <f t="shared" si="149"/>
        <v/>
      </c>
      <c r="DU82" s="17" t="str">
        <f t="shared" si="150"/>
        <v/>
      </c>
      <c r="DV82" s="17" t="str">
        <f t="shared" si="151"/>
        <v/>
      </c>
      <c r="DW82" s="17" t="str">
        <f t="shared" si="152"/>
        <v/>
      </c>
      <c r="DX82" s="17" t="str">
        <f t="shared" si="153"/>
        <v/>
      </c>
      <c r="DY82" s="17" t="str">
        <f t="shared" si="154"/>
        <v/>
      </c>
      <c r="DZ82" s="17" t="str">
        <f t="shared" si="155"/>
        <v/>
      </c>
      <c r="EA82" s="17" t="str">
        <f t="shared" si="156"/>
        <v/>
      </c>
      <c r="EB82" s="17" t="str">
        <f t="shared" si="157"/>
        <v/>
      </c>
      <c r="EC82" s="17" t="str">
        <f t="shared" si="158"/>
        <v/>
      </c>
      <c r="ED82" s="17" t="str">
        <f t="shared" si="159"/>
        <v/>
      </c>
      <c r="EE82" s="17" t="str">
        <f t="shared" si="160"/>
        <v/>
      </c>
      <c r="EF82" s="17" t="str">
        <f t="shared" si="161"/>
        <v/>
      </c>
      <c r="EG82" s="17" t="str">
        <f t="shared" si="162"/>
        <v/>
      </c>
      <c r="EH82" s="17" t="str">
        <f t="shared" si="163"/>
        <v/>
      </c>
      <c r="EI82" s="17" t="str">
        <f t="shared" si="164"/>
        <v/>
      </c>
      <c r="EJ82" s="17" t="str">
        <f t="shared" si="165"/>
        <v/>
      </c>
      <c r="EK82" s="17" t="str">
        <f t="shared" si="166"/>
        <v/>
      </c>
    </row>
    <row r="83" spans="1:141" ht="29" x14ac:dyDescent="0.35">
      <c r="A83" s="17" t="s">
        <v>280</v>
      </c>
      <c r="B83" s="17">
        <v>2020</v>
      </c>
      <c r="C83" s="17" t="s">
        <v>96</v>
      </c>
      <c r="D83" s="17" t="s">
        <v>356</v>
      </c>
      <c r="E83" s="17" t="s">
        <v>350</v>
      </c>
      <c r="F83" s="17" t="s">
        <v>351</v>
      </c>
      <c r="G83" s="17">
        <v>325211</v>
      </c>
      <c r="H83" s="106" t="str">
        <f>VLOOKUP(G83, '2017-2022 NAICS'!C:D, 2, FALSE)</f>
        <v>Plastics Material and Resin Manufacturing</v>
      </c>
      <c r="I83" s="106" t="str">
        <f>IF(COUNTIF('Processed TRI Data'!A:A, G83) &gt;0, "Yes", "No")</f>
        <v>No</v>
      </c>
      <c r="J83" s="17">
        <v>30.262255</v>
      </c>
      <c r="K83" s="17">
        <v>-91.185837000000006</v>
      </c>
      <c r="L83" s="68">
        <v>110000613747</v>
      </c>
      <c r="M83" s="68">
        <v>1320218896951</v>
      </c>
      <c r="N83" s="17" t="s">
        <v>284</v>
      </c>
      <c r="O83" s="17" t="s">
        <v>285</v>
      </c>
      <c r="P83" s="107">
        <v>5</v>
      </c>
      <c r="Q83" s="105" t="str">
        <f>VLOOKUP(P83, 'TRI Crosswalk codes'!A:B, 2, FALSE)</f>
        <v>100,000 to 999,999</v>
      </c>
      <c r="R83" s="17">
        <v>34</v>
      </c>
      <c r="S83" s="17">
        <v>34</v>
      </c>
      <c r="T83" s="17" t="str">
        <f t="shared" si="167"/>
        <v>nonzero</v>
      </c>
      <c r="V83" s="17">
        <v>203</v>
      </c>
      <c r="W83" s="17" t="str">
        <f t="shared" si="168"/>
        <v>nonzero</v>
      </c>
      <c r="X83" s="17">
        <v>237</v>
      </c>
      <c r="Y83" s="17" t="s">
        <v>286</v>
      </c>
      <c r="Z83" s="106" t="str">
        <f t="shared" si="112"/>
        <v>Manufacture: Produce; Manufacture: As a byproduct</v>
      </c>
      <c r="AB83" s="34" t="s">
        <v>31</v>
      </c>
      <c r="AC83" s="34" t="s">
        <v>339</v>
      </c>
      <c r="AH83" s="17" t="s">
        <v>289</v>
      </c>
      <c r="AI83" s="17" t="s">
        <v>288</v>
      </c>
      <c r="AJ83" s="17" t="s">
        <v>288</v>
      </c>
      <c r="AK83" s="17" t="s">
        <v>288</v>
      </c>
      <c r="AL83" s="17" t="s">
        <v>289</v>
      </c>
      <c r="AM83" s="17" t="s">
        <v>288</v>
      </c>
      <c r="AN83" s="17" t="s">
        <v>288</v>
      </c>
      <c r="AO83" s="17" t="s">
        <v>288</v>
      </c>
      <c r="AP83" s="17" t="s">
        <v>288</v>
      </c>
      <c r="AQ83" s="17" t="s">
        <v>288</v>
      </c>
      <c r="AR83" s="17" t="s">
        <v>288</v>
      </c>
      <c r="AS83" s="17" t="s">
        <v>288</v>
      </c>
      <c r="AT83" s="17" t="s">
        <v>288</v>
      </c>
      <c r="AU83" s="17" t="s">
        <v>288</v>
      </c>
      <c r="AV83" s="17" t="s">
        <v>288</v>
      </c>
      <c r="AW83" s="17" t="s">
        <v>288</v>
      </c>
      <c r="AX83" s="17" t="s">
        <v>288</v>
      </c>
      <c r="AY83" s="17" t="s">
        <v>288</v>
      </c>
      <c r="AZ83" s="17" t="s">
        <v>288</v>
      </c>
      <c r="BA83" s="17" t="s">
        <v>288</v>
      </c>
      <c r="BB83" s="17" t="s">
        <v>288</v>
      </c>
      <c r="BC83" s="17" t="s">
        <v>288</v>
      </c>
      <c r="BD83" s="17" t="s">
        <v>288</v>
      </c>
      <c r="BE83" s="17" t="s">
        <v>288</v>
      </c>
      <c r="BF83" s="17" t="s">
        <v>288</v>
      </c>
      <c r="BG83" s="17" t="s">
        <v>288</v>
      </c>
      <c r="BH83" s="17" t="s">
        <v>288</v>
      </c>
      <c r="BI83" s="17" t="s">
        <v>288</v>
      </c>
      <c r="BJ83" s="17" t="s">
        <v>288</v>
      </c>
      <c r="BK83" s="17" t="s">
        <v>288</v>
      </c>
      <c r="BL83" s="17" t="s">
        <v>288</v>
      </c>
      <c r="BM83" s="17" t="s">
        <v>288</v>
      </c>
      <c r="BN83" s="17" t="s">
        <v>288</v>
      </c>
      <c r="BO83" s="17" t="s">
        <v>288</v>
      </c>
      <c r="BP83" s="17" t="s">
        <v>288</v>
      </c>
      <c r="BQ83" s="17" t="s">
        <v>288</v>
      </c>
      <c r="BR83" s="17" t="s">
        <v>288</v>
      </c>
      <c r="BS83" s="17" t="s">
        <v>288</v>
      </c>
      <c r="BT83" s="17" t="s">
        <v>288</v>
      </c>
      <c r="BU83" s="17" t="s">
        <v>288</v>
      </c>
      <c r="BV83" s="17" t="s">
        <v>288</v>
      </c>
      <c r="BW83" s="17" t="s">
        <v>288</v>
      </c>
      <c r="BX83" s="17" t="s">
        <v>288</v>
      </c>
      <c r="BY83" s="17" t="s">
        <v>288</v>
      </c>
      <c r="BZ83" s="17" t="s">
        <v>288</v>
      </c>
      <c r="CA83" s="17" t="s">
        <v>288</v>
      </c>
      <c r="CB83" s="17" t="s">
        <v>288</v>
      </c>
      <c r="CC83" s="17" t="s">
        <v>288</v>
      </c>
      <c r="CD83" s="17" t="s">
        <v>288</v>
      </c>
      <c r="CE83" s="17" t="s">
        <v>288</v>
      </c>
      <c r="CF83" s="17" t="s">
        <v>288</v>
      </c>
      <c r="CG83" s="17" t="s">
        <v>288</v>
      </c>
      <c r="CH83" s="17" t="s">
        <v>288</v>
      </c>
      <c r="CI83" s="17" t="s">
        <v>288</v>
      </c>
      <c r="CJ83" s="17" t="str">
        <f t="shared" si="113"/>
        <v>Manufacture: Produce</v>
      </c>
      <c r="CK83" s="17" t="str">
        <f t="shared" si="114"/>
        <v/>
      </c>
      <c r="CL83" s="17" t="str">
        <f t="shared" si="115"/>
        <v/>
      </c>
      <c r="CM83" s="17" t="str">
        <f t="shared" si="116"/>
        <v/>
      </c>
      <c r="CN83" s="17" t="str">
        <f t="shared" si="117"/>
        <v>Manufacture: As a byproduct</v>
      </c>
      <c r="CO83" s="17" t="str">
        <f t="shared" si="118"/>
        <v/>
      </c>
      <c r="CP83" s="17" t="str">
        <f t="shared" si="119"/>
        <v/>
      </c>
      <c r="CQ83" s="17" t="str">
        <f t="shared" si="120"/>
        <v/>
      </c>
      <c r="CR83" s="17" t="str">
        <f t="shared" si="121"/>
        <v/>
      </c>
      <c r="CS83" s="17" t="str">
        <f t="shared" si="122"/>
        <v/>
      </c>
      <c r="CT83" s="17" t="str">
        <f t="shared" si="123"/>
        <v/>
      </c>
      <c r="CU83" s="17" t="str">
        <f t="shared" si="124"/>
        <v/>
      </c>
      <c r="CV83" s="17" t="str">
        <f t="shared" si="125"/>
        <v/>
      </c>
      <c r="CW83" s="17" t="str">
        <f t="shared" si="126"/>
        <v/>
      </c>
      <c r="CX83" s="17" t="str">
        <f t="shared" si="127"/>
        <v/>
      </c>
      <c r="CY83" s="17" t="str">
        <f t="shared" si="128"/>
        <v/>
      </c>
      <c r="CZ83" s="17" t="str">
        <f t="shared" si="129"/>
        <v/>
      </c>
      <c r="DA83" s="17" t="str">
        <f t="shared" si="130"/>
        <v/>
      </c>
      <c r="DB83" s="17" t="str">
        <f t="shared" si="131"/>
        <v/>
      </c>
      <c r="DC83" s="17" t="str">
        <f t="shared" si="132"/>
        <v/>
      </c>
      <c r="DD83" s="17" t="str">
        <f t="shared" si="133"/>
        <v/>
      </c>
      <c r="DE83" s="17" t="str">
        <f t="shared" si="134"/>
        <v/>
      </c>
      <c r="DF83" s="17" t="str">
        <f t="shared" si="135"/>
        <v/>
      </c>
      <c r="DG83" s="17" t="str">
        <f t="shared" si="136"/>
        <v/>
      </c>
      <c r="DH83" s="17" t="str">
        <f t="shared" si="137"/>
        <v/>
      </c>
      <c r="DI83" s="17" t="str">
        <f t="shared" si="138"/>
        <v/>
      </c>
      <c r="DJ83" s="17" t="str">
        <f t="shared" si="139"/>
        <v/>
      </c>
      <c r="DK83" s="17" t="str">
        <f t="shared" si="140"/>
        <v/>
      </c>
      <c r="DL83" s="17" t="str">
        <f t="shared" si="141"/>
        <v/>
      </c>
      <c r="DM83" s="17" t="str">
        <f t="shared" si="142"/>
        <v/>
      </c>
      <c r="DN83" s="17" t="str">
        <f t="shared" si="143"/>
        <v/>
      </c>
      <c r="DO83" s="17" t="str">
        <f t="shared" si="144"/>
        <v/>
      </c>
      <c r="DP83" s="17" t="str">
        <f t="shared" si="145"/>
        <v/>
      </c>
      <c r="DQ83" s="17" t="str">
        <f t="shared" si="146"/>
        <v/>
      </c>
      <c r="DR83" s="17" t="str">
        <f t="shared" si="147"/>
        <v/>
      </c>
      <c r="DS83" s="17" t="str">
        <f t="shared" si="148"/>
        <v/>
      </c>
      <c r="DT83" s="17" t="str">
        <f t="shared" si="149"/>
        <v/>
      </c>
      <c r="DU83" s="17" t="str">
        <f t="shared" si="150"/>
        <v/>
      </c>
      <c r="DV83" s="17" t="str">
        <f t="shared" si="151"/>
        <v/>
      </c>
      <c r="DW83" s="17" t="str">
        <f t="shared" si="152"/>
        <v/>
      </c>
      <c r="DX83" s="17" t="str">
        <f t="shared" si="153"/>
        <v/>
      </c>
      <c r="DY83" s="17" t="str">
        <f t="shared" si="154"/>
        <v/>
      </c>
      <c r="DZ83" s="17" t="str">
        <f t="shared" si="155"/>
        <v/>
      </c>
      <c r="EA83" s="17" t="str">
        <f t="shared" si="156"/>
        <v/>
      </c>
      <c r="EB83" s="17" t="str">
        <f t="shared" si="157"/>
        <v/>
      </c>
      <c r="EC83" s="17" t="str">
        <f t="shared" si="158"/>
        <v/>
      </c>
      <c r="ED83" s="17" t="str">
        <f t="shared" si="159"/>
        <v/>
      </c>
      <c r="EE83" s="17" t="str">
        <f t="shared" si="160"/>
        <v/>
      </c>
      <c r="EF83" s="17" t="str">
        <f t="shared" si="161"/>
        <v/>
      </c>
      <c r="EG83" s="17" t="str">
        <f t="shared" si="162"/>
        <v/>
      </c>
      <c r="EH83" s="17" t="str">
        <f t="shared" si="163"/>
        <v/>
      </c>
      <c r="EI83" s="17" t="str">
        <f t="shared" si="164"/>
        <v/>
      </c>
      <c r="EJ83" s="17" t="str">
        <f t="shared" si="165"/>
        <v/>
      </c>
      <c r="EK83" s="17" t="str">
        <f t="shared" si="166"/>
        <v/>
      </c>
    </row>
    <row r="84" spans="1:141" ht="29" x14ac:dyDescent="0.35">
      <c r="A84" s="17" t="s">
        <v>280</v>
      </c>
      <c r="B84" s="17">
        <v>2020</v>
      </c>
      <c r="C84" s="17" t="s">
        <v>95</v>
      </c>
      <c r="D84" s="17" t="s">
        <v>356</v>
      </c>
      <c r="E84" s="17" t="s">
        <v>357</v>
      </c>
      <c r="F84" s="17" t="s">
        <v>351</v>
      </c>
      <c r="G84" s="17">
        <v>325110</v>
      </c>
      <c r="H84" s="106" t="str">
        <f>VLOOKUP(G84, '2017-2022 NAICS'!C:D, 2, FALSE)</f>
        <v>Petrochemical Manufacturing</v>
      </c>
      <c r="I84" s="106" t="str">
        <f>IF(COUNTIF('Processed TRI Data'!A:A, G84) &gt;0, "Yes", "No")</f>
        <v>No</v>
      </c>
      <c r="J84" s="17">
        <v>30.252222</v>
      </c>
      <c r="K84" s="17">
        <v>-93.284443999999993</v>
      </c>
      <c r="L84" s="68">
        <v>110002054482</v>
      </c>
      <c r="M84" s="68">
        <v>1320219138144</v>
      </c>
      <c r="N84" s="17" t="s">
        <v>284</v>
      </c>
      <c r="O84" s="17" t="s">
        <v>285</v>
      </c>
      <c r="P84" s="107">
        <v>3</v>
      </c>
      <c r="Q84" s="105" t="str">
        <f>VLOOKUP(P84, 'TRI Crosswalk codes'!A:B, 2, FALSE)</f>
        <v>1,000 to 9,999</v>
      </c>
      <c r="R84" s="17">
        <v>0</v>
      </c>
      <c r="S84" s="17">
        <v>0</v>
      </c>
      <c r="T84" s="17" t="str">
        <f t="shared" si="167"/>
        <v>zero</v>
      </c>
      <c r="V84" s="17">
        <v>1</v>
      </c>
      <c r="W84" s="17" t="str">
        <f t="shared" si="168"/>
        <v>nonzero</v>
      </c>
      <c r="X84" s="17">
        <v>1</v>
      </c>
      <c r="Y84" s="17" t="s">
        <v>286</v>
      </c>
      <c r="Z84" s="106" t="str">
        <f t="shared" si="112"/>
        <v>Manufacture: Produce; Manufacture: As a byproduct</v>
      </c>
      <c r="AB84" s="34" t="s">
        <v>31</v>
      </c>
      <c r="AC84" s="34" t="s">
        <v>339</v>
      </c>
      <c r="AH84" s="17" t="s">
        <v>289</v>
      </c>
      <c r="AI84" s="17" t="s">
        <v>288</v>
      </c>
      <c r="AJ84" s="17" t="s">
        <v>288</v>
      </c>
      <c r="AK84" s="17" t="s">
        <v>288</v>
      </c>
      <c r="AL84" s="17" t="s">
        <v>289</v>
      </c>
      <c r="AM84" s="17" t="s">
        <v>288</v>
      </c>
      <c r="AN84" s="17" t="s">
        <v>288</v>
      </c>
      <c r="AO84" s="17" t="s">
        <v>288</v>
      </c>
      <c r="AP84" s="17" t="s">
        <v>288</v>
      </c>
      <c r="AQ84" s="17" t="s">
        <v>288</v>
      </c>
      <c r="AR84" s="17" t="s">
        <v>288</v>
      </c>
      <c r="AS84" s="17" t="s">
        <v>288</v>
      </c>
      <c r="AT84" s="17" t="s">
        <v>288</v>
      </c>
      <c r="AU84" s="17" t="s">
        <v>288</v>
      </c>
      <c r="AV84" s="17" t="s">
        <v>288</v>
      </c>
      <c r="AW84" s="17" t="s">
        <v>288</v>
      </c>
      <c r="AX84" s="17" t="s">
        <v>288</v>
      </c>
      <c r="AY84" s="17" t="s">
        <v>288</v>
      </c>
      <c r="AZ84" s="17" t="s">
        <v>288</v>
      </c>
      <c r="BA84" s="17" t="s">
        <v>288</v>
      </c>
      <c r="BB84" s="17" t="s">
        <v>288</v>
      </c>
      <c r="BC84" s="17" t="s">
        <v>288</v>
      </c>
      <c r="BD84" s="17" t="s">
        <v>288</v>
      </c>
      <c r="BE84" s="17" t="s">
        <v>288</v>
      </c>
      <c r="BF84" s="17" t="s">
        <v>288</v>
      </c>
      <c r="BG84" s="17" t="s">
        <v>288</v>
      </c>
      <c r="BH84" s="17" t="s">
        <v>288</v>
      </c>
      <c r="BI84" s="17" t="s">
        <v>288</v>
      </c>
      <c r="BJ84" s="17" t="s">
        <v>288</v>
      </c>
      <c r="BK84" s="17" t="s">
        <v>288</v>
      </c>
      <c r="BL84" s="17" t="s">
        <v>288</v>
      </c>
      <c r="BM84" s="17" t="s">
        <v>288</v>
      </c>
      <c r="BN84" s="17" t="s">
        <v>288</v>
      </c>
      <c r="BO84" s="17" t="s">
        <v>288</v>
      </c>
      <c r="BP84" s="17" t="s">
        <v>288</v>
      </c>
      <c r="BQ84" s="17" t="s">
        <v>288</v>
      </c>
      <c r="BR84" s="17" t="s">
        <v>288</v>
      </c>
      <c r="BS84" s="17" t="s">
        <v>288</v>
      </c>
      <c r="BT84" s="17" t="s">
        <v>288</v>
      </c>
      <c r="BU84" s="17" t="s">
        <v>288</v>
      </c>
      <c r="BV84" s="17" t="s">
        <v>288</v>
      </c>
      <c r="BW84" s="17" t="s">
        <v>288</v>
      </c>
      <c r="BX84" s="17" t="s">
        <v>288</v>
      </c>
      <c r="BY84" s="17" t="s">
        <v>288</v>
      </c>
      <c r="BZ84" s="17" t="s">
        <v>288</v>
      </c>
      <c r="CA84" s="17" t="s">
        <v>288</v>
      </c>
      <c r="CB84" s="17" t="s">
        <v>288</v>
      </c>
      <c r="CC84" s="17" t="s">
        <v>288</v>
      </c>
      <c r="CD84" s="17" t="s">
        <v>288</v>
      </c>
      <c r="CE84" s="17" t="s">
        <v>288</v>
      </c>
      <c r="CF84" s="17" t="s">
        <v>288</v>
      </c>
      <c r="CG84" s="17" t="s">
        <v>288</v>
      </c>
      <c r="CH84" s="17" t="s">
        <v>288</v>
      </c>
      <c r="CI84" s="17" t="s">
        <v>288</v>
      </c>
      <c r="CJ84" s="17" t="str">
        <f t="shared" si="113"/>
        <v>Manufacture: Produce</v>
      </c>
      <c r="CK84" s="17" t="str">
        <f t="shared" si="114"/>
        <v/>
      </c>
      <c r="CL84" s="17" t="str">
        <f t="shared" si="115"/>
        <v/>
      </c>
      <c r="CM84" s="17" t="str">
        <f t="shared" si="116"/>
        <v/>
      </c>
      <c r="CN84" s="17" t="str">
        <f t="shared" si="117"/>
        <v>Manufacture: As a byproduct</v>
      </c>
      <c r="CO84" s="17" t="str">
        <f t="shared" si="118"/>
        <v/>
      </c>
      <c r="CP84" s="17" t="str">
        <f t="shared" si="119"/>
        <v/>
      </c>
      <c r="CQ84" s="17" t="str">
        <f t="shared" si="120"/>
        <v/>
      </c>
      <c r="CR84" s="17" t="str">
        <f t="shared" si="121"/>
        <v/>
      </c>
      <c r="CS84" s="17" t="str">
        <f t="shared" si="122"/>
        <v/>
      </c>
      <c r="CT84" s="17" t="str">
        <f t="shared" si="123"/>
        <v/>
      </c>
      <c r="CU84" s="17" t="str">
        <f t="shared" si="124"/>
        <v/>
      </c>
      <c r="CV84" s="17" t="str">
        <f t="shared" si="125"/>
        <v/>
      </c>
      <c r="CW84" s="17" t="str">
        <f t="shared" si="126"/>
        <v/>
      </c>
      <c r="CX84" s="17" t="str">
        <f t="shared" si="127"/>
        <v/>
      </c>
      <c r="CY84" s="17" t="str">
        <f t="shared" si="128"/>
        <v/>
      </c>
      <c r="CZ84" s="17" t="str">
        <f t="shared" si="129"/>
        <v/>
      </c>
      <c r="DA84" s="17" t="str">
        <f t="shared" si="130"/>
        <v/>
      </c>
      <c r="DB84" s="17" t="str">
        <f t="shared" si="131"/>
        <v/>
      </c>
      <c r="DC84" s="17" t="str">
        <f t="shared" si="132"/>
        <v/>
      </c>
      <c r="DD84" s="17" t="str">
        <f t="shared" si="133"/>
        <v/>
      </c>
      <c r="DE84" s="17" t="str">
        <f t="shared" si="134"/>
        <v/>
      </c>
      <c r="DF84" s="17" t="str">
        <f t="shared" si="135"/>
        <v/>
      </c>
      <c r="DG84" s="17" t="str">
        <f t="shared" si="136"/>
        <v/>
      </c>
      <c r="DH84" s="17" t="str">
        <f t="shared" si="137"/>
        <v/>
      </c>
      <c r="DI84" s="17" t="str">
        <f t="shared" si="138"/>
        <v/>
      </c>
      <c r="DJ84" s="17" t="str">
        <f t="shared" si="139"/>
        <v/>
      </c>
      <c r="DK84" s="17" t="str">
        <f t="shared" si="140"/>
        <v/>
      </c>
      <c r="DL84" s="17" t="str">
        <f t="shared" si="141"/>
        <v/>
      </c>
      <c r="DM84" s="17" t="str">
        <f t="shared" si="142"/>
        <v/>
      </c>
      <c r="DN84" s="17" t="str">
        <f t="shared" si="143"/>
        <v/>
      </c>
      <c r="DO84" s="17" t="str">
        <f t="shared" si="144"/>
        <v/>
      </c>
      <c r="DP84" s="17" t="str">
        <f t="shared" si="145"/>
        <v/>
      </c>
      <c r="DQ84" s="17" t="str">
        <f t="shared" si="146"/>
        <v/>
      </c>
      <c r="DR84" s="17" t="str">
        <f t="shared" si="147"/>
        <v/>
      </c>
      <c r="DS84" s="17" t="str">
        <f t="shared" si="148"/>
        <v/>
      </c>
      <c r="DT84" s="17" t="str">
        <f t="shared" si="149"/>
        <v/>
      </c>
      <c r="DU84" s="17" t="str">
        <f t="shared" si="150"/>
        <v/>
      </c>
      <c r="DV84" s="17" t="str">
        <f t="shared" si="151"/>
        <v/>
      </c>
      <c r="DW84" s="17" t="str">
        <f t="shared" si="152"/>
        <v/>
      </c>
      <c r="DX84" s="17" t="str">
        <f t="shared" si="153"/>
        <v/>
      </c>
      <c r="DY84" s="17" t="str">
        <f t="shared" si="154"/>
        <v/>
      </c>
      <c r="DZ84" s="17" t="str">
        <f t="shared" si="155"/>
        <v/>
      </c>
      <c r="EA84" s="17" t="str">
        <f t="shared" si="156"/>
        <v/>
      </c>
      <c r="EB84" s="17" t="str">
        <f t="shared" si="157"/>
        <v/>
      </c>
      <c r="EC84" s="17" t="str">
        <f t="shared" si="158"/>
        <v/>
      </c>
      <c r="ED84" s="17" t="str">
        <f t="shared" si="159"/>
        <v/>
      </c>
      <c r="EE84" s="17" t="str">
        <f t="shared" si="160"/>
        <v/>
      </c>
      <c r="EF84" s="17" t="str">
        <f t="shared" si="161"/>
        <v/>
      </c>
      <c r="EG84" s="17" t="str">
        <f t="shared" si="162"/>
        <v/>
      </c>
      <c r="EH84" s="17" t="str">
        <f t="shared" si="163"/>
        <v/>
      </c>
      <c r="EI84" s="17" t="str">
        <f t="shared" si="164"/>
        <v/>
      </c>
      <c r="EJ84" s="17" t="str">
        <f t="shared" si="165"/>
        <v/>
      </c>
      <c r="EK84" s="17" t="str">
        <f t="shared" si="166"/>
        <v/>
      </c>
    </row>
    <row r="85" spans="1:141" ht="29" x14ac:dyDescent="0.35">
      <c r="A85" s="17" t="s">
        <v>280</v>
      </c>
      <c r="B85" s="17">
        <v>2021</v>
      </c>
      <c r="C85" s="17" t="s">
        <v>95</v>
      </c>
      <c r="D85" s="17" t="s">
        <v>356</v>
      </c>
      <c r="E85" s="17" t="s">
        <v>357</v>
      </c>
      <c r="F85" s="17" t="s">
        <v>351</v>
      </c>
      <c r="G85" s="17">
        <v>325110</v>
      </c>
      <c r="H85" s="106" t="str">
        <f>VLOOKUP(G85, '2017-2022 NAICS'!C:D, 2, FALSE)</f>
        <v>Petrochemical Manufacturing</v>
      </c>
      <c r="I85" s="106" t="str">
        <f>IF(COUNTIF('Processed TRI Data'!A:A, G85) &gt;0, "Yes", "No")</f>
        <v>No</v>
      </c>
      <c r="J85" s="17">
        <v>30.252222</v>
      </c>
      <c r="K85" s="17">
        <v>-93.284443999999993</v>
      </c>
      <c r="L85" s="68">
        <v>110002054482</v>
      </c>
      <c r="M85" s="68">
        <v>1321220004257</v>
      </c>
      <c r="N85" s="17" t="s">
        <v>284</v>
      </c>
      <c r="O85" s="17" t="s">
        <v>285</v>
      </c>
      <c r="P85" s="107">
        <v>3</v>
      </c>
      <c r="Q85" s="105" t="str">
        <f>VLOOKUP(P85, 'TRI Crosswalk codes'!A:B, 2, FALSE)</f>
        <v>1,000 to 9,999</v>
      </c>
      <c r="R85" s="17">
        <v>0</v>
      </c>
      <c r="S85" s="17">
        <v>0</v>
      </c>
      <c r="T85" s="17" t="str">
        <f t="shared" si="167"/>
        <v>zero</v>
      </c>
      <c r="V85" s="17">
        <v>8</v>
      </c>
      <c r="W85" s="17" t="str">
        <f t="shared" si="168"/>
        <v>nonzero</v>
      </c>
      <c r="X85" s="17">
        <v>8</v>
      </c>
      <c r="Y85" s="17" t="s">
        <v>286</v>
      </c>
      <c r="Z85" s="106" t="str">
        <f t="shared" si="112"/>
        <v>Manufacture: Produce; Manufacture: As a byproduct</v>
      </c>
      <c r="AB85" s="34" t="s">
        <v>31</v>
      </c>
      <c r="AC85" s="34" t="s">
        <v>339</v>
      </c>
      <c r="AH85" s="17" t="s">
        <v>289</v>
      </c>
      <c r="AI85" s="17" t="s">
        <v>288</v>
      </c>
      <c r="AJ85" s="17" t="s">
        <v>288</v>
      </c>
      <c r="AK85" s="17" t="s">
        <v>288</v>
      </c>
      <c r="AL85" s="17" t="s">
        <v>289</v>
      </c>
      <c r="AM85" s="17" t="s">
        <v>288</v>
      </c>
      <c r="AN85" s="17" t="s">
        <v>288</v>
      </c>
      <c r="AO85" s="17" t="s">
        <v>288</v>
      </c>
      <c r="AP85" s="17" t="s">
        <v>288</v>
      </c>
      <c r="AQ85" s="17" t="s">
        <v>288</v>
      </c>
      <c r="AR85" s="17" t="s">
        <v>288</v>
      </c>
      <c r="AS85" s="17" t="s">
        <v>288</v>
      </c>
      <c r="AT85" s="17" t="s">
        <v>288</v>
      </c>
      <c r="AU85" s="17" t="s">
        <v>288</v>
      </c>
      <c r="AV85" s="17" t="s">
        <v>288</v>
      </c>
      <c r="AW85" s="17" t="s">
        <v>288</v>
      </c>
      <c r="AX85" s="17" t="s">
        <v>288</v>
      </c>
      <c r="AY85" s="17" t="s">
        <v>288</v>
      </c>
      <c r="AZ85" s="17" t="s">
        <v>288</v>
      </c>
      <c r="BA85" s="17" t="s">
        <v>288</v>
      </c>
      <c r="BB85" s="17" t="s">
        <v>288</v>
      </c>
      <c r="BC85" s="17" t="s">
        <v>288</v>
      </c>
      <c r="BD85" s="17" t="s">
        <v>288</v>
      </c>
      <c r="BE85" s="17" t="s">
        <v>288</v>
      </c>
      <c r="BF85" s="17" t="s">
        <v>288</v>
      </c>
      <c r="BG85" s="17" t="s">
        <v>288</v>
      </c>
      <c r="BH85" s="17" t="s">
        <v>288</v>
      </c>
      <c r="BI85" s="17" t="s">
        <v>288</v>
      </c>
      <c r="BJ85" s="17" t="s">
        <v>288</v>
      </c>
      <c r="BK85" s="17" t="s">
        <v>288</v>
      </c>
      <c r="BL85" s="17" t="s">
        <v>288</v>
      </c>
      <c r="BM85" s="17" t="s">
        <v>288</v>
      </c>
      <c r="BN85" s="17" t="s">
        <v>288</v>
      </c>
      <c r="BO85" s="17" t="s">
        <v>288</v>
      </c>
      <c r="BP85" s="17" t="s">
        <v>288</v>
      </c>
      <c r="BQ85" s="17" t="s">
        <v>288</v>
      </c>
      <c r="BR85" s="17" t="s">
        <v>288</v>
      </c>
      <c r="BS85" s="17" t="s">
        <v>288</v>
      </c>
      <c r="BT85" s="17" t="s">
        <v>288</v>
      </c>
      <c r="BU85" s="17" t="s">
        <v>288</v>
      </c>
      <c r="BV85" s="17" t="s">
        <v>288</v>
      </c>
      <c r="BW85" s="17" t="s">
        <v>288</v>
      </c>
      <c r="BX85" s="17" t="s">
        <v>288</v>
      </c>
      <c r="BY85" s="17" t="s">
        <v>288</v>
      </c>
      <c r="BZ85" s="17" t="s">
        <v>288</v>
      </c>
      <c r="CA85" s="17" t="s">
        <v>288</v>
      </c>
      <c r="CB85" s="17" t="s">
        <v>288</v>
      </c>
      <c r="CC85" s="17" t="s">
        <v>288</v>
      </c>
      <c r="CD85" s="17" t="s">
        <v>288</v>
      </c>
      <c r="CE85" s="17" t="s">
        <v>288</v>
      </c>
      <c r="CF85" s="17" t="s">
        <v>288</v>
      </c>
      <c r="CG85" s="17" t="s">
        <v>288</v>
      </c>
      <c r="CH85" s="17" t="s">
        <v>288</v>
      </c>
      <c r="CI85" s="17" t="s">
        <v>288</v>
      </c>
      <c r="CJ85" s="17" t="str">
        <f t="shared" si="113"/>
        <v>Manufacture: Produce</v>
      </c>
      <c r="CK85" s="17" t="str">
        <f t="shared" si="114"/>
        <v/>
      </c>
      <c r="CL85" s="17" t="str">
        <f t="shared" si="115"/>
        <v/>
      </c>
      <c r="CM85" s="17" t="str">
        <f t="shared" si="116"/>
        <v/>
      </c>
      <c r="CN85" s="17" t="str">
        <f t="shared" si="117"/>
        <v>Manufacture: As a byproduct</v>
      </c>
      <c r="CO85" s="17" t="str">
        <f t="shared" si="118"/>
        <v/>
      </c>
      <c r="CP85" s="17" t="str">
        <f t="shared" si="119"/>
        <v/>
      </c>
      <c r="CQ85" s="17" t="str">
        <f t="shared" si="120"/>
        <v/>
      </c>
      <c r="CR85" s="17" t="str">
        <f t="shared" si="121"/>
        <v/>
      </c>
      <c r="CS85" s="17" t="str">
        <f t="shared" si="122"/>
        <v/>
      </c>
      <c r="CT85" s="17" t="str">
        <f t="shared" si="123"/>
        <v/>
      </c>
      <c r="CU85" s="17" t="str">
        <f t="shared" si="124"/>
        <v/>
      </c>
      <c r="CV85" s="17" t="str">
        <f t="shared" si="125"/>
        <v/>
      </c>
      <c r="CW85" s="17" t="str">
        <f t="shared" si="126"/>
        <v/>
      </c>
      <c r="CX85" s="17" t="str">
        <f t="shared" si="127"/>
        <v/>
      </c>
      <c r="CY85" s="17" t="str">
        <f t="shared" si="128"/>
        <v/>
      </c>
      <c r="CZ85" s="17" t="str">
        <f t="shared" si="129"/>
        <v/>
      </c>
      <c r="DA85" s="17" t="str">
        <f t="shared" si="130"/>
        <v/>
      </c>
      <c r="DB85" s="17" t="str">
        <f t="shared" si="131"/>
        <v/>
      </c>
      <c r="DC85" s="17" t="str">
        <f t="shared" si="132"/>
        <v/>
      </c>
      <c r="DD85" s="17" t="str">
        <f t="shared" si="133"/>
        <v/>
      </c>
      <c r="DE85" s="17" t="str">
        <f t="shared" si="134"/>
        <v/>
      </c>
      <c r="DF85" s="17" t="str">
        <f t="shared" si="135"/>
        <v/>
      </c>
      <c r="DG85" s="17" t="str">
        <f t="shared" si="136"/>
        <v/>
      </c>
      <c r="DH85" s="17" t="str">
        <f t="shared" si="137"/>
        <v/>
      </c>
      <c r="DI85" s="17" t="str">
        <f t="shared" si="138"/>
        <v/>
      </c>
      <c r="DJ85" s="17" t="str">
        <f t="shared" si="139"/>
        <v/>
      </c>
      <c r="DK85" s="17" t="str">
        <f t="shared" si="140"/>
        <v/>
      </c>
      <c r="DL85" s="17" t="str">
        <f t="shared" si="141"/>
        <v/>
      </c>
      <c r="DM85" s="17" t="str">
        <f t="shared" si="142"/>
        <v/>
      </c>
      <c r="DN85" s="17" t="str">
        <f t="shared" si="143"/>
        <v/>
      </c>
      <c r="DO85" s="17" t="str">
        <f t="shared" si="144"/>
        <v/>
      </c>
      <c r="DP85" s="17" t="str">
        <f t="shared" si="145"/>
        <v/>
      </c>
      <c r="DQ85" s="17" t="str">
        <f t="shared" si="146"/>
        <v/>
      </c>
      <c r="DR85" s="17" t="str">
        <f t="shared" si="147"/>
        <v/>
      </c>
      <c r="DS85" s="17" t="str">
        <f t="shared" si="148"/>
        <v/>
      </c>
      <c r="DT85" s="17" t="str">
        <f t="shared" si="149"/>
        <v/>
      </c>
      <c r="DU85" s="17" t="str">
        <f t="shared" si="150"/>
        <v/>
      </c>
      <c r="DV85" s="17" t="str">
        <f t="shared" si="151"/>
        <v/>
      </c>
      <c r="DW85" s="17" t="str">
        <f t="shared" si="152"/>
        <v/>
      </c>
      <c r="DX85" s="17" t="str">
        <f t="shared" si="153"/>
        <v/>
      </c>
      <c r="DY85" s="17" t="str">
        <f t="shared" si="154"/>
        <v/>
      </c>
      <c r="DZ85" s="17" t="str">
        <f t="shared" si="155"/>
        <v/>
      </c>
      <c r="EA85" s="17" t="str">
        <f t="shared" si="156"/>
        <v/>
      </c>
      <c r="EB85" s="17" t="str">
        <f t="shared" si="157"/>
        <v/>
      </c>
      <c r="EC85" s="17" t="str">
        <f t="shared" si="158"/>
        <v/>
      </c>
      <c r="ED85" s="17" t="str">
        <f t="shared" si="159"/>
        <v/>
      </c>
      <c r="EE85" s="17" t="str">
        <f t="shared" si="160"/>
        <v/>
      </c>
      <c r="EF85" s="17" t="str">
        <f t="shared" si="161"/>
        <v/>
      </c>
      <c r="EG85" s="17" t="str">
        <f t="shared" si="162"/>
        <v/>
      </c>
      <c r="EH85" s="17" t="str">
        <f t="shared" si="163"/>
        <v/>
      </c>
      <c r="EI85" s="17" t="str">
        <f t="shared" si="164"/>
        <v/>
      </c>
      <c r="EJ85" s="17" t="str">
        <f t="shared" si="165"/>
        <v/>
      </c>
      <c r="EK85" s="17" t="str">
        <f t="shared" si="166"/>
        <v/>
      </c>
    </row>
    <row r="86" spans="1:141" ht="29" x14ac:dyDescent="0.35">
      <c r="A86" s="17" t="s">
        <v>280</v>
      </c>
      <c r="B86" s="17">
        <v>2021</v>
      </c>
      <c r="C86" s="17" t="s">
        <v>96</v>
      </c>
      <c r="D86" s="17" t="s">
        <v>356</v>
      </c>
      <c r="E86" s="17" t="s">
        <v>350</v>
      </c>
      <c r="F86" s="17" t="s">
        <v>351</v>
      </c>
      <c r="G86" s="17">
        <v>325211</v>
      </c>
      <c r="H86" s="106" t="str">
        <f>VLOOKUP(G86, '2017-2022 NAICS'!C:D, 2, FALSE)</f>
        <v>Plastics Material and Resin Manufacturing</v>
      </c>
      <c r="I86" s="106" t="str">
        <f>IF(COUNTIF('Processed TRI Data'!A:A, G86) &gt;0, "Yes", "No")</f>
        <v>No</v>
      </c>
      <c r="J86" s="17">
        <v>30.262255</v>
      </c>
      <c r="K86" s="17">
        <v>-91.185837000000006</v>
      </c>
      <c r="L86" s="68">
        <v>110000613747</v>
      </c>
      <c r="M86" s="68">
        <v>1321220526697</v>
      </c>
      <c r="N86" s="17" t="s">
        <v>284</v>
      </c>
      <c r="O86" s="17" t="s">
        <v>285</v>
      </c>
      <c r="P86" s="107">
        <v>5</v>
      </c>
      <c r="Q86" s="105" t="str">
        <f>VLOOKUP(P86, 'TRI Crosswalk codes'!A:B, 2, FALSE)</f>
        <v>100,000 to 999,999</v>
      </c>
      <c r="R86" s="17">
        <v>65</v>
      </c>
      <c r="S86" s="17">
        <v>65</v>
      </c>
      <c r="T86" s="17" t="str">
        <f t="shared" si="167"/>
        <v>nonzero</v>
      </c>
      <c r="V86" s="17">
        <v>195</v>
      </c>
      <c r="W86" s="17" t="str">
        <f t="shared" si="168"/>
        <v>nonzero</v>
      </c>
      <c r="X86" s="17">
        <v>260</v>
      </c>
      <c r="Y86" s="17" t="s">
        <v>286</v>
      </c>
      <c r="Z86" s="106" t="str">
        <f t="shared" si="112"/>
        <v>Manufacture: Produce; Manufacture: As a byproduct</v>
      </c>
      <c r="AB86" s="34" t="s">
        <v>31</v>
      </c>
      <c r="AC86" s="34" t="s">
        <v>339</v>
      </c>
      <c r="AH86" s="17" t="s">
        <v>289</v>
      </c>
      <c r="AI86" s="17" t="s">
        <v>288</v>
      </c>
      <c r="AJ86" s="17" t="s">
        <v>288</v>
      </c>
      <c r="AK86" s="17" t="s">
        <v>288</v>
      </c>
      <c r="AL86" s="17" t="s">
        <v>289</v>
      </c>
      <c r="AM86" s="17" t="s">
        <v>288</v>
      </c>
      <c r="AN86" s="17" t="s">
        <v>288</v>
      </c>
      <c r="AO86" s="17" t="s">
        <v>288</v>
      </c>
      <c r="AP86" s="17" t="s">
        <v>288</v>
      </c>
      <c r="AQ86" s="17" t="s">
        <v>288</v>
      </c>
      <c r="AR86" s="17" t="s">
        <v>288</v>
      </c>
      <c r="AS86" s="17" t="s">
        <v>288</v>
      </c>
      <c r="AT86" s="17" t="s">
        <v>288</v>
      </c>
      <c r="AU86" s="17" t="s">
        <v>288</v>
      </c>
      <c r="AV86" s="17" t="s">
        <v>288</v>
      </c>
      <c r="AW86" s="17" t="s">
        <v>288</v>
      </c>
      <c r="AX86" s="17" t="s">
        <v>288</v>
      </c>
      <c r="AY86" s="17" t="s">
        <v>288</v>
      </c>
      <c r="AZ86" s="17" t="s">
        <v>288</v>
      </c>
      <c r="BA86" s="17" t="s">
        <v>288</v>
      </c>
      <c r="BB86" s="17" t="s">
        <v>288</v>
      </c>
      <c r="BC86" s="17" t="s">
        <v>288</v>
      </c>
      <c r="BD86" s="17" t="s">
        <v>288</v>
      </c>
      <c r="BE86" s="17" t="s">
        <v>288</v>
      </c>
      <c r="BF86" s="17" t="s">
        <v>288</v>
      </c>
      <c r="BG86" s="17" t="s">
        <v>288</v>
      </c>
      <c r="BH86" s="17" t="s">
        <v>288</v>
      </c>
      <c r="BI86" s="17" t="s">
        <v>288</v>
      </c>
      <c r="BJ86" s="17" t="s">
        <v>288</v>
      </c>
      <c r="BK86" s="17" t="s">
        <v>288</v>
      </c>
      <c r="BL86" s="17" t="s">
        <v>288</v>
      </c>
      <c r="BM86" s="17" t="s">
        <v>288</v>
      </c>
      <c r="BN86" s="17" t="s">
        <v>288</v>
      </c>
      <c r="BO86" s="17" t="s">
        <v>288</v>
      </c>
      <c r="BP86" s="17" t="s">
        <v>288</v>
      </c>
      <c r="BQ86" s="17" t="s">
        <v>288</v>
      </c>
      <c r="BR86" s="17" t="s">
        <v>288</v>
      </c>
      <c r="BS86" s="17" t="s">
        <v>288</v>
      </c>
      <c r="BT86" s="17" t="s">
        <v>288</v>
      </c>
      <c r="BU86" s="17" t="s">
        <v>288</v>
      </c>
      <c r="BV86" s="17" t="s">
        <v>288</v>
      </c>
      <c r="BW86" s="17" t="s">
        <v>288</v>
      </c>
      <c r="BX86" s="17" t="s">
        <v>288</v>
      </c>
      <c r="BY86" s="17" t="s">
        <v>288</v>
      </c>
      <c r="BZ86" s="17" t="s">
        <v>288</v>
      </c>
      <c r="CA86" s="17" t="s">
        <v>288</v>
      </c>
      <c r="CB86" s="17" t="s">
        <v>288</v>
      </c>
      <c r="CC86" s="17" t="s">
        <v>288</v>
      </c>
      <c r="CD86" s="17" t="s">
        <v>288</v>
      </c>
      <c r="CE86" s="17" t="s">
        <v>288</v>
      </c>
      <c r="CF86" s="17" t="s">
        <v>288</v>
      </c>
      <c r="CG86" s="17" t="s">
        <v>288</v>
      </c>
      <c r="CH86" s="17" t="s">
        <v>288</v>
      </c>
      <c r="CI86" s="17" t="s">
        <v>288</v>
      </c>
      <c r="CJ86" s="17" t="str">
        <f t="shared" si="113"/>
        <v>Manufacture: Produce</v>
      </c>
      <c r="CK86" s="17" t="str">
        <f t="shared" si="114"/>
        <v/>
      </c>
      <c r="CL86" s="17" t="str">
        <f t="shared" si="115"/>
        <v/>
      </c>
      <c r="CM86" s="17" t="str">
        <f t="shared" si="116"/>
        <v/>
      </c>
      <c r="CN86" s="17" t="str">
        <f t="shared" si="117"/>
        <v>Manufacture: As a byproduct</v>
      </c>
      <c r="CO86" s="17" t="str">
        <f t="shared" si="118"/>
        <v/>
      </c>
      <c r="CP86" s="17" t="str">
        <f t="shared" si="119"/>
        <v/>
      </c>
      <c r="CQ86" s="17" t="str">
        <f t="shared" si="120"/>
        <v/>
      </c>
      <c r="CR86" s="17" t="str">
        <f t="shared" si="121"/>
        <v/>
      </c>
      <c r="CS86" s="17" t="str">
        <f t="shared" si="122"/>
        <v/>
      </c>
      <c r="CT86" s="17" t="str">
        <f t="shared" si="123"/>
        <v/>
      </c>
      <c r="CU86" s="17" t="str">
        <f t="shared" si="124"/>
        <v/>
      </c>
      <c r="CV86" s="17" t="str">
        <f t="shared" si="125"/>
        <v/>
      </c>
      <c r="CW86" s="17" t="str">
        <f t="shared" si="126"/>
        <v/>
      </c>
      <c r="CX86" s="17" t="str">
        <f t="shared" si="127"/>
        <v/>
      </c>
      <c r="CY86" s="17" t="str">
        <f t="shared" si="128"/>
        <v/>
      </c>
      <c r="CZ86" s="17" t="str">
        <f t="shared" si="129"/>
        <v/>
      </c>
      <c r="DA86" s="17" t="str">
        <f t="shared" si="130"/>
        <v/>
      </c>
      <c r="DB86" s="17" t="str">
        <f t="shared" si="131"/>
        <v/>
      </c>
      <c r="DC86" s="17" t="str">
        <f t="shared" si="132"/>
        <v/>
      </c>
      <c r="DD86" s="17" t="str">
        <f t="shared" si="133"/>
        <v/>
      </c>
      <c r="DE86" s="17" t="str">
        <f t="shared" si="134"/>
        <v/>
      </c>
      <c r="DF86" s="17" t="str">
        <f t="shared" si="135"/>
        <v/>
      </c>
      <c r="DG86" s="17" t="str">
        <f t="shared" si="136"/>
        <v/>
      </c>
      <c r="DH86" s="17" t="str">
        <f t="shared" si="137"/>
        <v/>
      </c>
      <c r="DI86" s="17" t="str">
        <f t="shared" si="138"/>
        <v/>
      </c>
      <c r="DJ86" s="17" t="str">
        <f t="shared" si="139"/>
        <v/>
      </c>
      <c r="DK86" s="17" t="str">
        <f t="shared" si="140"/>
        <v/>
      </c>
      <c r="DL86" s="17" t="str">
        <f t="shared" si="141"/>
        <v/>
      </c>
      <c r="DM86" s="17" t="str">
        <f t="shared" si="142"/>
        <v/>
      </c>
      <c r="DN86" s="17" t="str">
        <f t="shared" si="143"/>
        <v/>
      </c>
      <c r="DO86" s="17" t="str">
        <f t="shared" si="144"/>
        <v/>
      </c>
      <c r="DP86" s="17" t="str">
        <f t="shared" si="145"/>
        <v/>
      </c>
      <c r="DQ86" s="17" t="str">
        <f t="shared" si="146"/>
        <v/>
      </c>
      <c r="DR86" s="17" t="str">
        <f t="shared" si="147"/>
        <v/>
      </c>
      <c r="DS86" s="17" t="str">
        <f t="shared" si="148"/>
        <v/>
      </c>
      <c r="DT86" s="17" t="str">
        <f t="shared" si="149"/>
        <v/>
      </c>
      <c r="DU86" s="17" t="str">
        <f t="shared" si="150"/>
        <v/>
      </c>
      <c r="DV86" s="17" t="str">
        <f t="shared" si="151"/>
        <v/>
      </c>
      <c r="DW86" s="17" t="str">
        <f t="shared" si="152"/>
        <v/>
      </c>
      <c r="DX86" s="17" t="str">
        <f t="shared" si="153"/>
        <v/>
      </c>
      <c r="DY86" s="17" t="str">
        <f t="shared" si="154"/>
        <v/>
      </c>
      <c r="DZ86" s="17" t="str">
        <f t="shared" si="155"/>
        <v/>
      </c>
      <c r="EA86" s="17" t="str">
        <f t="shared" si="156"/>
        <v/>
      </c>
      <c r="EB86" s="17" t="str">
        <f t="shared" si="157"/>
        <v/>
      </c>
      <c r="EC86" s="17" t="str">
        <f t="shared" si="158"/>
        <v/>
      </c>
      <c r="ED86" s="17" t="str">
        <f t="shared" si="159"/>
        <v/>
      </c>
      <c r="EE86" s="17" t="str">
        <f t="shared" si="160"/>
        <v/>
      </c>
      <c r="EF86" s="17" t="str">
        <f t="shared" si="161"/>
        <v/>
      </c>
      <c r="EG86" s="17" t="str">
        <f t="shared" si="162"/>
        <v/>
      </c>
      <c r="EH86" s="17" t="str">
        <f t="shared" si="163"/>
        <v/>
      </c>
      <c r="EI86" s="17" t="str">
        <f t="shared" si="164"/>
        <v/>
      </c>
      <c r="EJ86" s="17" t="str">
        <f t="shared" si="165"/>
        <v/>
      </c>
      <c r="EK86" s="17" t="str">
        <f t="shared" si="166"/>
        <v/>
      </c>
    </row>
    <row r="87" spans="1:141" ht="29" x14ac:dyDescent="0.35">
      <c r="A87" s="17" t="s">
        <v>280</v>
      </c>
      <c r="B87" s="17">
        <v>2022</v>
      </c>
      <c r="C87" s="17" t="s">
        <v>95</v>
      </c>
      <c r="D87" s="17" t="s">
        <v>356</v>
      </c>
      <c r="E87" s="17" t="s">
        <v>357</v>
      </c>
      <c r="F87" s="17" t="s">
        <v>351</v>
      </c>
      <c r="G87" s="17">
        <v>325110</v>
      </c>
      <c r="H87" s="106" t="str">
        <f>VLOOKUP(G87, '2017-2022 NAICS'!C:D, 2, FALSE)</f>
        <v>Petrochemical Manufacturing</v>
      </c>
      <c r="I87" s="106" t="str">
        <f>IF(COUNTIF('Processed TRI Data'!A:A, G87) &gt;0, "Yes", "No")</f>
        <v>No</v>
      </c>
      <c r="J87" s="17">
        <v>30.252222</v>
      </c>
      <c r="K87" s="17">
        <v>-93.284443999999993</v>
      </c>
      <c r="L87" s="68">
        <v>110002054482</v>
      </c>
      <c r="M87" s="68">
        <v>1322220899797</v>
      </c>
      <c r="N87" s="17" t="s">
        <v>284</v>
      </c>
      <c r="O87" s="17" t="s">
        <v>285</v>
      </c>
      <c r="P87" s="107">
        <v>3</v>
      </c>
      <c r="Q87" s="105" t="str">
        <f>VLOOKUP(P87, 'TRI Crosswalk codes'!A:B, 2, FALSE)</f>
        <v>1,000 to 9,999</v>
      </c>
      <c r="R87" s="17">
        <v>1</v>
      </c>
      <c r="S87" s="17">
        <v>1</v>
      </c>
      <c r="T87" s="17" t="str">
        <f t="shared" si="167"/>
        <v>nonzero</v>
      </c>
      <c r="V87" s="17">
        <v>5</v>
      </c>
      <c r="W87" s="17" t="str">
        <f t="shared" si="168"/>
        <v>nonzero</v>
      </c>
      <c r="X87" s="17">
        <v>6</v>
      </c>
      <c r="Y87" s="17" t="s">
        <v>286</v>
      </c>
      <c r="Z87" s="106" t="str">
        <f t="shared" si="112"/>
        <v>Manufacture: Produce; Manufacture: As a byproduct</v>
      </c>
      <c r="AB87" s="34" t="s">
        <v>31</v>
      </c>
      <c r="AC87" s="34" t="s">
        <v>339</v>
      </c>
      <c r="AH87" s="17" t="s">
        <v>289</v>
      </c>
      <c r="AI87" s="17" t="s">
        <v>288</v>
      </c>
      <c r="AJ87" s="17" t="s">
        <v>288</v>
      </c>
      <c r="AK87" s="17" t="s">
        <v>288</v>
      </c>
      <c r="AL87" s="17" t="s">
        <v>289</v>
      </c>
      <c r="AM87" s="17" t="s">
        <v>288</v>
      </c>
      <c r="AN87" s="17" t="s">
        <v>288</v>
      </c>
      <c r="AO87" s="17" t="s">
        <v>288</v>
      </c>
      <c r="AP87" s="17" t="s">
        <v>288</v>
      </c>
      <c r="AQ87" s="17" t="s">
        <v>288</v>
      </c>
      <c r="AR87" s="17" t="s">
        <v>288</v>
      </c>
      <c r="AS87" s="17" t="s">
        <v>288</v>
      </c>
      <c r="AT87" s="17" t="s">
        <v>288</v>
      </c>
      <c r="AU87" s="17" t="s">
        <v>288</v>
      </c>
      <c r="AV87" s="17" t="s">
        <v>288</v>
      </c>
      <c r="AW87" s="17" t="s">
        <v>288</v>
      </c>
      <c r="AX87" s="17" t="s">
        <v>288</v>
      </c>
      <c r="AY87" s="17" t="s">
        <v>288</v>
      </c>
      <c r="AZ87" s="17" t="s">
        <v>288</v>
      </c>
      <c r="BA87" s="17" t="s">
        <v>288</v>
      </c>
      <c r="BB87" s="17" t="s">
        <v>288</v>
      </c>
      <c r="BC87" s="17" t="s">
        <v>288</v>
      </c>
      <c r="BD87" s="17" t="s">
        <v>288</v>
      </c>
      <c r="BE87" s="17" t="s">
        <v>288</v>
      </c>
      <c r="BF87" s="17" t="s">
        <v>288</v>
      </c>
      <c r="BG87" s="17" t="s">
        <v>288</v>
      </c>
      <c r="BH87" s="17" t="s">
        <v>288</v>
      </c>
      <c r="BI87" s="17" t="s">
        <v>288</v>
      </c>
      <c r="BJ87" s="17" t="s">
        <v>288</v>
      </c>
      <c r="BK87" s="17" t="s">
        <v>288</v>
      </c>
      <c r="BL87" s="17" t="s">
        <v>288</v>
      </c>
      <c r="BM87" s="17" t="s">
        <v>288</v>
      </c>
      <c r="BN87" s="17" t="s">
        <v>288</v>
      </c>
      <c r="BO87" s="17" t="s">
        <v>288</v>
      </c>
      <c r="BP87" s="17" t="s">
        <v>288</v>
      </c>
      <c r="BQ87" s="17" t="s">
        <v>288</v>
      </c>
      <c r="BR87" s="17" t="s">
        <v>288</v>
      </c>
      <c r="BS87" s="17" t="s">
        <v>288</v>
      </c>
      <c r="BT87" s="17" t="s">
        <v>288</v>
      </c>
      <c r="BU87" s="17" t="s">
        <v>288</v>
      </c>
      <c r="BV87" s="17" t="s">
        <v>288</v>
      </c>
      <c r="BW87" s="17" t="s">
        <v>288</v>
      </c>
      <c r="BX87" s="17" t="s">
        <v>288</v>
      </c>
      <c r="BY87" s="17" t="s">
        <v>288</v>
      </c>
      <c r="BZ87" s="17" t="s">
        <v>288</v>
      </c>
      <c r="CA87" s="17" t="s">
        <v>288</v>
      </c>
      <c r="CB87" s="17" t="s">
        <v>288</v>
      </c>
      <c r="CC87" s="17" t="s">
        <v>288</v>
      </c>
      <c r="CD87" s="17" t="s">
        <v>288</v>
      </c>
      <c r="CE87" s="17" t="s">
        <v>288</v>
      </c>
      <c r="CF87" s="17" t="s">
        <v>288</v>
      </c>
      <c r="CG87" s="17" t="s">
        <v>288</v>
      </c>
      <c r="CH87" s="17" t="s">
        <v>288</v>
      </c>
      <c r="CI87" s="17" t="s">
        <v>288</v>
      </c>
      <c r="CJ87" s="17" t="str">
        <f t="shared" si="113"/>
        <v>Manufacture: Produce</v>
      </c>
      <c r="CK87" s="17" t="str">
        <f t="shared" si="114"/>
        <v/>
      </c>
      <c r="CL87" s="17" t="str">
        <f t="shared" si="115"/>
        <v/>
      </c>
      <c r="CM87" s="17" t="str">
        <f t="shared" si="116"/>
        <v/>
      </c>
      <c r="CN87" s="17" t="str">
        <f t="shared" si="117"/>
        <v>Manufacture: As a byproduct</v>
      </c>
      <c r="CO87" s="17" t="str">
        <f t="shared" si="118"/>
        <v/>
      </c>
      <c r="CP87" s="17" t="str">
        <f t="shared" si="119"/>
        <v/>
      </c>
      <c r="CQ87" s="17" t="str">
        <f t="shared" si="120"/>
        <v/>
      </c>
      <c r="CR87" s="17" t="str">
        <f t="shared" si="121"/>
        <v/>
      </c>
      <c r="CS87" s="17" t="str">
        <f t="shared" si="122"/>
        <v/>
      </c>
      <c r="CT87" s="17" t="str">
        <f t="shared" si="123"/>
        <v/>
      </c>
      <c r="CU87" s="17" t="str">
        <f t="shared" si="124"/>
        <v/>
      </c>
      <c r="CV87" s="17" t="str">
        <f t="shared" si="125"/>
        <v/>
      </c>
      <c r="CW87" s="17" t="str">
        <f t="shared" si="126"/>
        <v/>
      </c>
      <c r="CX87" s="17" t="str">
        <f t="shared" si="127"/>
        <v/>
      </c>
      <c r="CY87" s="17" t="str">
        <f t="shared" si="128"/>
        <v/>
      </c>
      <c r="CZ87" s="17" t="str">
        <f t="shared" si="129"/>
        <v/>
      </c>
      <c r="DA87" s="17" t="str">
        <f t="shared" si="130"/>
        <v/>
      </c>
      <c r="DB87" s="17" t="str">
        <f t="shared" si="131"/>
        <v/>
      </c>
      <c r="DC87" s="17" t="str">
        <f t="shared" si="132"/>
        <v/>
      </c>
      <c r="DD87" s="17" t="str">
        <f t="shared" si="133"/>
        <v/>
      </c>
      <c r="DE87" s="17" t="str">
        <f t="shared" si="134"/>
        <v/>
      </c>
      <c r="DF87" s="17" t="str">
        <f t="shared" si="135"/>
        <v/>
      </c>
      <c r="DG87" s="17" t="str">
        <f t="shared" si="136"/>
        <v/>
      </c>
      <c r="DH87" s="17" t="str">
        <f t="shared" si="137"/>
        <v/>
      </c>
      <c r="DI87" s="17" t="str">
        <f t="shared" si="138"/>
        <v/>
      </c>
      <c r="DJ87" s="17" t="str">
        <f t="shared" si="139"/>
        <v/>
      </c>
      <c r="DK87" s="17" t="str">
        <f t="shared" si="140"/>
        <v/>
      </c>
      <c r="DL87" s="17" t="str">
        <f t="shared" si="141"/>
        <v/>
      </c>
      <c r="DM87" s="17" t="str">
        <f t="shared" si="142"/>
        <v/>
      </c>
      <c r="DN87" s="17" t="str">
        <f t="shared" si="143"/>
        <v/>
      </c>
      <c r="DO87" s="17" t="str">
        <f t="shared" si="144"/>
        <v/>
      </c>
      <c r="DP87" s="17" t="str">
        <f t="shared" si="145"/>
        <v/>
      </c>
      <c r="DQ87" s="17" t="str">
        <f t="shared" si="146"/>
        <v/>
      </c>
      <c r="DR87" s="17" t="str">
        <f t="shared" si="147"/>
        <v/>
      </c>
      <c r="DS87" s="17" t="str">
        <f t="shared" si="148"/>
        <v/>
      </c>
      <c r="DT87" s="17" t="str">
        <f t="shared" si="149"/>
        <v/>
      </c>
      <c r="DU87" s="17" t="str">
        <f t="shared" si="150"/>
        <v/>
      </c>
      <c r="DV87" s="17" t="str">
        <f t="shared" si="151"/>
        <v/>
      </c>
      <c r="DW87" s="17" t="str">
        <f t="shared" si="152"/>
        <v/>
      </c>
      <c r="DX87" s="17" t="str">
        <f t="shared" si="153"/>
        <v/>
      </c>
      <c r="DY87" s="17" t="str">
        <f t="shared" si="154"/>
        <v/>
      </c>
      <c r="DZ87" s="17" t="str">
        <f t="shared" si="155"/>
        <v/>
      </c>
      <c r="EA87" s="17" t="str">
        <f t="shared" si="156"/>
        <v/>
      </c>
      <c r="EB87" s="17" t="str">
        <f t="shared" si="157"/>
        <v/>
      </c>
      <c r="EC87" s="17" t="str">
        <f t="shared" si="158"/>
        <v/>
      </c>
      <c r="ED87" s="17" t="str">
        <f t="shared" si="159"/>
        <v/>
      </c>
      <c r="EE87" s="17" t="str">
        <f t="shared" si="160"/>
        <v/>
      </c>
      <c r="EF87" s="17" t="str">
        <f t="shared" si="161"/>
        <v/>
      </c>
      <c r="EG87" s="17" t="str">
        <f t="shared" si="162"/>
        <v/>
      </c>
      <c r="EH87" s="17" t="str">
        <f t="shared" si="163"/>
        <v/>
      </c>
      <c r="EI87" s="17" t="str">
        <f t="shared" si="164"/>
        <v/>
      </c>
      <c r="EJ87" s="17" t="str">
        <f t="shared" si="165"/>
        <v/>
      </c>
      <c r="EK87" s="17" t="str">
        <f t="shared" si="166"/>
        <v/>
      </c>
    </row>
    <row r="88" spans="1:141" ht="29" x14ac:dyDescent="0.35">
      <c r="A88" s="17" t="s">
        <v>280</v>
      </c>
      <c r="B88" s="17">
        <v>2022</v>
      </c>
      <c r="C88" s="17" t="s">
        <v>96</v>
      </c>
      <c r="D88" s="17" t="s">
        <v>356</v>
      </c>
      <c r="E88" s="17" t="s">
        <v>350</v>
      </c>
      <c r="F88" s="17" t="s">
        <v>351</v>
      </c>
      <c r="G88" s="17">
        <v>325211</v>
      </c>
      <c r="H88" s="106" t="str">
        <f>VLOOKUP(G88, '2017-2022 NAICS'!C:D, 2, FALSE)</f>
        <v>Plastics Material and Resin Manufacturing</v>
      </c>
      <c r="I88" s="106" t="str">
        <f>IF(COUNTIF('Processed TRI Data'!A:A, G88) &gt;0, "Yes", "No")</f>
        <v>No</v>
      </c>
      <c r="J88" s="17">
        <v>30.262255</v>
      </c>
      <c r="K88" s="17">
        <v>-91.185837000000006</v>
      </c>
      <c r="L88" s="68">
        <v>110000613747</v>
      </c>
      <c r="M88" s="68">
        <v>1322221120619</v>
      </c>
      <c r="N88" s="17" t="s">
        <v>284</v>
      </c>
      <c r="O88" s="17" t="s">
        <v>285</v>
      </c>
      <c r="P88" s="107">
        <v>5</v>
      </c>
      <c r="Q88" s="105" t="str">
        <f>VLOOKUP(P88, 'TRI Crosswalk codes'!A:B, 2, FALSE)</f>
        <v>100,000 to 999,999</v>
      </c>
      <c r="R88" s="17">
        <v>56</v>
      </c>
      <c r="S88" s="17">
        <v>56</v>
      </c>
      <c r="T88" s="17" t="str">
        <f t="shared" si="167"/>
        <v>nonzero</v>
      </c>
      <c r="V88" s="17">
        <v>0</v>
      </c>
      <c r="W88" s="17" t="str">
        <f t="shared" si="168"/>
        <v>zero</v>
      </c>
      <c r="X88" s="17">
        <v>56</v>
      </c>
      <c r="Y88" s="17" t="s">
        <v>286</v>
      </c>
      <c r="Z88" s="106" t="str">
        <f t="shared" si="112"/>
        <v>Manufacture: Produce; Manufacture: As a byproduct</v>
      </c>
      <c r="AB88" s="34" t="s">
        <v>31</v>
      </c>
      <c r="AC88" s="34" t="s">
        <v>339</v>
      </c>
      <c r="AH88" s="17" t="s">
        <v>289</v>
      </c>
      <c r="AI88" s="17" t="s">
        <v>288</v>
      </c>
      <c r="AJ88" s="17" t="s">
        <v>288</v>
      </c>
      <c r="AK88" s="17" t="s">
        <v>288</v>
      </c>
      <c r="AL88" s="17" t="s">
        <v>289</v>
      </c>
      <c r="AM88" s="17" t="s">
        <v>288</v>
      </c>
      <c r="AN88" s="17" t="s">
        <v>288</v>
      </c>
      <c r="AO88" s="17" t="s">
        <v>288</v>
      </c>
      <c r="AP88" s="17" t="s">
        <v>288</v>
      </c>
      <c r="AQ88" s="17" t="s">
        <v>288</v>
      </c>
      <c r="AR88" s="17" t="s">
        <v>288</v>
      </c>
      <c r="AS88" s="17" t="s">
        <v>288</v>
      </c>
      <c r="AT88" s="17" t="s">
        <v>288</v>
      </c>
      <c r="AU88" s="17" t="s">
        <v>288</v>
      </c>
      <c r="AV88" s="17" t="s">
        <v>288</v>
      </c>
      <c r="AW88" s="17" t="s">
        <v>288</v>
      </c>
      <c r="AX88" s="17" t="s">
        <v>288</v>
      </c>
      <c r="AY88" s="17" t="s">
        <v>288</v>
      </c>
      <c r="AZ88" s="17" t="s">
        <v>288</v>
      </c>
      <c r="BA88" s="17" t="s">
        <v>288</v>
      </c>
      <c r="BB88" s="17" t="s">
        <v>288</v>
      </c>
      <c r="BC88" s="17" t="s">
        <v>288</v>
      </c>
      <c r="BD88" s="17" t="s">
        <v>288</v>
      </c>
      <c r="BE88" s="17" t="s">
        <v>288</v>
      </c>
      <c r="BF88" s="17" t="s">
        <v>288</v>
      </c>
      <c r="BG88" s="17" t="s">
        <v>288</v>
      </c>
      <c r="BH88" s="17" t="s">
        <v>288</v>
      </c>
      <c r="BI88" s="17" t="s">
        <v>288</v>
      </c>
      <c r="BJ88" s="17" t="s">
        <v>288</v>
      </c>
      <c r="BK88" s="17" t="s">
        <v>288</v>
      </c>
      <c r="BL88" s="17" t="s">
        <v>288</v>
      </c>
      <c r="BM88" s="17" t="s">
        <v>288</v>
      </c>
      <c r="BN88" s="17" t="s">
        <v>288</v>
      </c>
      <c r="BO88" s="17" t="s">
        <v>288</v>
      </c>
      <c r="BP88" s="17" t="s">
        <v>288</v>
      </c>
      <c r="BQ88" s="17" t="s">
        <v>288</v>
      </c>
      <c r="BR88" s="17" t="s">
        <v>288</v>
      </c>
      <c r="BS88" s="17" t="s">
        <v>288</v>
      </c>
      <c r="BT88" s="17" t="s">
        <v>288</v>
      </c>
      <c r="BU88" s="17" t="s">
        <v>288</v>
      </c>
      <c r="BV88" s="17" t="s">
        <v>288</v>
      </c>
      <c r="BW88" s="17" t="s">
        <v>288</v>
      </c>
      <c r="BX88" s="17" t="s">
        <v>288</v>
      </c>
      <c r="BY88" s="17" t="s">
        <v>288</v>
      </c>
      <c r="BZ88" s="17" t="s">
        <v>288</v>
      </c>
      <c r="CA88" s="17" t="s">
        <v>288</v>
      </c>
      <c r="CB88" s="17" t="s">
        <v>288</v>
      </c>
      <c r="CC88" s="17" t="s">
        <v>288</v>
      </c>
      <c r="CD88" s="17" t="s">
        <v>288</v>
      </c>
      <c r="CE88" s="17" t="s">
        <v>288</v>
      </c>
      <c r="CF88" s="17" t="s">
        <v>288</v>
      </c>
      <c r="CG88" s="17" t="s">
        <v>288</v>
      </c>
      <c r="CH88" s="17" t="s">
        <v>288</v>
      </c>
      <c r="CI88" s="17" t="s">
        <v>288</v>
      </c>
      <c r="CJ88" s="17" t="str">
        <f t="shared" si="113"/>
        <v>Manufacture: Produce</v>
      </c>
      <c r="CK88" s="17" t="str">
        <f t="shared" si="114"/>
        <v/>
      </c>
      <c r="CL88" s="17" t="str">
        <f t="shared" si="115"/>
        <v/>
      </c>
      <c r="CM88" s="17" t="str">
        <f t="shared" si="116"/>
        <v/>
      </c>
      <c r="CN88" s="17" t="str">
        <f t="shared" si="117"/>
        <v>Manufacture: As a byproduct</v>
      </c>
      <c r="CO88" s="17" t="str">
        <f t="shared" si="118"/>
        <v/>
      </c>
      <c r="CP88" s="17" t="str">
        <f t="shared" si="119"/>
        <v/>
      </c>
      <c r="CQ88" s="17" t="str">
        <f t="shared" si="120"/>
        <v/>
      </c>
      <c r="CR88" s="17" t="str">
        <f t="shared" si="121"/>
        <v/>
      </c>
      <c r="CS88" s="17" t="str">
        <f t="shared" si="122"/>
        <v/>
      </c>
      <c r="CT88" s="17" t="str">
        <f t="shared" si="123"/>
        <v/>
      </c>
      <c r="CU88" s="17" t="str">
        <f t="shared" si="124"/>
        <v/>
      </c>
      <c r="CV88" s="17" t="str">
        <f t="shared" si="125"/>
        <v/>
      </c>
      <c r="CW88" s="17" t="str">
        <f t="shared" si="126"/>
        <v/>
      </c>
      <c r="CX88" s="17" t="str">
        <f t="shared" si="127"/>
        <v/>
      </c>
      <c r="CY88" s="17" t="str">
        <f t="shared" si="128"/>
        <v/>
      </c>
      <c r="CZ88" s="17" t="str">
        <f t="shared" si="129"/>
        <v/>
      </c>
      <c r="DA88" s="17" t="str">
        <f t="shared" si="130"/>
        <v/>
      </c>
      <c r="DB88" s="17" t="str">
        <f t="shared" si="131"/>
        <v/>
      </c>
      <c r="DC88" s="17" t="str">
        <f t="shared" si="132"/>
        <v/>
      </c>
      <c r="DD88" s="17" t="str">
        <f t="shared" si="133"/>
        <v/>
      </c>
      <c r="DE88" s="17" t="str">
        <f t="shared" si="134"/>
        <v/>
      </c>
      <c r="DF88" s="17" t="str">
        <f t="shared" si="135"/>
        <v/>
      </c>
      <c r="DG88" s="17" t="str">
        <f t="shared" si="136"/>
        <v/>
      </c>
      <c r="DH88" s="17" t="str">
        <f t="shared" si="137"/>
        <v/>
      </c>
      <c r="DI88" s="17" t="str">
        <f t="shared" si="138"/>
        <v/>
      </c>
      <c r="DJ88" s="17" t="str">
        <f t="shared" si="139"/>
        <v/>
      </c>
      <c r="DK88" s="17" t="str">
        <f t="shared" si="140"/>
        <v/>
      </c>
      <c r="DL88" s="17" t="str">
        <f t="shared" si="141"/>
        <v/>
      </c>
      <c r="DM88" s="17" t="str">
        <f t="shared" si="142"/>
        <v/>
      </c>
      <c r="DN88" s="17" t="str">
        <f t="shared" si="143"/>
        <v/>
      </c>
      <c r="DO88" s="17" t="str">
        <f t="shared" si="144"/>
        <v/>
      </c>
      <c r="DP88" s="17" t="str">
        <f t="shared" si="145"/>
        <v/>
      </c>
      <c r="DQ88" s="17" t="str">
        <f t="shared" si="146"/>
        <v/>
      </c>
      <c r="DR88" s="17" t="str">
        <f t="shared" si="147"/>
        <v/>
      </c>
      <c r="DS88" s="17" t="str">
        <f t="shared" si="148"/>
        <v/>
      </c>
      <c r="DT88" s="17" t="str">
        <f t="shared" si="149"/>
        <v/>
      </c>
      <c r="DU88" s="17" t="str">
        <f t="shared" si="150"/>
        <v/>
      </c>
      <c r="DV88" s="17" t="str">
        <f t="shared" si="151"/>
        <v/>
      </c>
      <c r="DW88" s="17" t="str">
        <f t="shared" si="152"/>
        <v/>
      </c>
      <c r="DX88" s="17" t="str">
        <f t="shared" si="153"/>
        <v/>
      </c>
      <c r="DY88" s="17" t="str">
        <f t="shared" si="154"/>
        <v/>
      </c>
      <c r="DZ88" s="17" t="str">
        <f t="shared" si="155"/>
        <v/>
      </c>
      <c r="EA88" s="17" t="str">
        <f t="shared" si="156"/>
        <v/>
      </c>
      <c r="EB88" s="17" t="str">
        <f t="shared" si="157"/>
        <v/>
      </c>
      <c r="EC88" s="17" t="str">
        <f t="shared" si="158"/>
        <v/>
      </c>
      <c r="ED88" s="17" t="str">
        <f t="shared" si="159"/>
        <v/>
      </c>
      <c r="EE88" s="17" t="str">
        <f t="shared" si="160"/>
        <v/>
      </c>
      <c r="EF88" s="17" t="str">
        <f t="shared" si="161"/>
        <v/>
      </c>
      <c r="EG88" s="17" t="str">
        <f t="shared" si="162"/>
        <v/>
      </c>
      <c r="EH88" s="17" t="str">
        <f t="shared" si="163"/>
        <v/>
      </c>
      <c r="EI88" s="17" t="str">
        <f t="shared" si="164"/>
        <v/>
      </c>
      <c r="EJ88" s="17" t="str">
        <f t="shared" si="165"/>
        <v/>
      </c>
      <c r="EK88" s="17" t="str">
        <f t="shared" si="166"/>
        <v/>
      </c>
    </row>
    <row r="89" spans="1:141" ht="29" x14ac:dyDescent="0.35">
      <c r="A89" s="17" t="s">
        <v>280</v>
      </c>
      <c r="B89" s="17">
        <v>2023</v>
      </c>
      <c r="C89" s="17" t="s">
        <v>96</v>
      </c>
      <c r="D89" s="17" t="s">
        <v>356</v>
      </c>
      <c r="E89" s="17" t="s">
        <v>350</v>
      </c>
      <c r="F89" s="17" t="s">
        <v>351</v>
      </c>
      <c r="G89" s="17">
        <v>325211</v>
      </c>
      <c r="H89" s="106" t="str">
        <f>VLOOKUP(G89, '2017-2022 NAICS'!C:D, 2, FALSE)</f>
        <v>Plastics Material and Resin Manufacturing</v>
      </c>
      <c r="I89" s="106" t="str">
        <f>IF(COUNTIF('Processed TRI Data'!A:A, G89) &gt;0, "Yes", "No")</f>
        <v>No</v>
      </c>
      <c r="J89" s="17">
        <v>30.262255</v>
      </c>
      <c r="K89" s="17">
        <v>-91.185837000000006</v>
      </c>
      <c r="L89" s="68">
        <v>110000613747</v>
      </c>
      <c r="M89" s="68">
        <v>1323222060345</v>
      </c>
      <c r="N89" s="17" t="s">
        <v>284</v>
      </c>
      <c r="O89" s="17" t="s">
        <v>285</v>
      </c>
      <c r="P89" s="107">
        <v>5</v>
      </c>
      <c r="Q89" s="105" t="str">
        <f>VLOOKUP(P89, 'TRI Crosswalk codes'!A:B, 2, FALSE)</f>
        <v>100,000 to 999,999</v>
      </c>
      <c r="R89" s="17">
        <v>56</v>
      </c>
      <c r="S89" s="17">
        <v>56</v>
      </c>
      <c r="T89" s="17" t="str">
        <f t="shared" si="167"/>
        <v>nonzero</v>
      </c>
      <c r="V89" s="17">
        <v>0</v>
      </c>
      <c r="W89" s="17" t="str">
        <f t="shared" si="168"/>
        <v>zero</v>
      </c>
      <c r="X89" s="17">
        <v>56</v>
      </c>
      <c r="Y89" s="17" t="s">
        <v>286</v>
      </c>
      <c r="Z89" s="106" t="str">
        <f t="shared" si="112"/>
        <v>Manufacture: Produce; Manufacture: As a byproduct</v>
      </c>
      <c r="AB89" s="34" t="s">
        <v>31</v>
      </c>
      <c r="AC89" s="34" t="s">
        <v>339</v>
      </c>
      <c r="AH89" s="17" t="s">
        <v>289</v>
      </c>
      <c r="AI89" s="17" t="s">
        <v>288</v>
      </c>
      <c r="AJ89" s="17" t="s">
        <v>288</v>
      </c>
      <c r="AK89" s="17" t="s">
        <v>288</v>
      </c>
      <c r="AL89" s="17" t="s">
        <v>289</v>
      </c>
      <c r="AM89" s="17" t="s">
        <v>288</v>
      </c>
      <c r="AN89" s="17" t="s">
        <v>288</v>
      </c>
      <c r="AO89" s="17" t="s">
        <v>288</v>
      </c>
      <c r="AP89" s="17" t="s">
        <v>288</v>
      </c>
      <c r="AQ89" s="17" t="s">
        <v>288</v>
      </c>
      <c r="AR89" s="17" t="s">
        <v>288</v>
      </c>
      <c r="AS89" s="17" t="s">
        <v>288</v>
      </c>
      <c r="AT89" s="17" t="s">
        <v>288</v>
      </c>
      <c r="AU89" s="17" t="s">
        <v>288</v>
      </c>
      <c r="AV89" s="17" t="s">
        <v>288</v>
      </c>
      <c r="AW89" s="17" t="s">
        <v>288</v>
      </c>
      <c r="AX89" s="17" t="s">
        <v>288</v>
      </c>
      <c r="AY89" s="17" t="s">
        <v>288</v>
      </c>
      <c r="AZ89" s="17" t="s">
        <v>288</v>
      </c>
      <c r="BA89" s="17" t="s">
        <v>288</v>
      </c>
      <c r="BB89" s="17" t="s">
        <v>288</v>
      </c>
      <c r="BC89" s="17" t="s">
        <v>288</v>
      </c>
      <c r="BD89" s="17" t="s">
        <v>288</v>
      </c>
      <c r="BE89" s="17" t="s">
        <v>288</v>
      </c>
      <c r="BF89" s="17" t="s">
        <v>288</v>
      </c>
      <c r="BG89" s="17" t="s">
        <v>288</v>
      </c>
      <c r="BH89" s="17" t="s">
        <v>288</v>
      </c>
      <c r="BI89" s="17" t="s">
        <v>288</v>
      </c>
      <c r="BJ89" s="17" t="s">
        <v>288</v>
      </c>
      <c r="BK89" s="17" t="s">
        <v>288</v>
      </c>
      <c r="BL89" s="17" t="s">
        <v>288</v>
      </c>
      <c r="BM89" s="17" t="s">
        <v>288</v>
      </c>
      <c r="BN89" s="17" t="s">
        <v>288</v>
      </c>
      <c r="BO89" s="17" t="s">
        <v>288</v>
      </c>
      <c r="BP89" s="17" t="s">
        <v>288</v>
      </c>
      <c r="BQ89" s="17" t="s">
        <v>288</v>
      </c>
      <c r="BR89" s="17" t="s">
        <v>288</v>
      </c>
      <c r="BS89" s="17" t="s">
        <v>288</v>
      </c>
      <c r="BT89" s="17" t="s">
        <v>288</v>
      </c>
      <c r="BU89" s="17" t="s">
        <v>288</v>
      </c>
      <c r="BV89" s="17" t="s">
        <v>288</v>
      </c>
      <c r="BW89" s="17" t="s">
        <v>288</v>
      </c>
      <c r="BX89" s="17" t="s">
        <v>288</v>
      </c>
      <c r="BY89" s="17" t="s">
        <v>288</v>
      </c>
      <c r="BZ89" s="17" t="s">
        <v>288</v>
      </c>
      <c r="CA89" s="17" t="s">
        <v>288</v>
      </c>
      <c r="CB89" s="17" t="s">
        <v>288</v>
      </c>
      <c r="CC89" s="17" t="s">
        <v>288</v>
      </c>
      <c r="CD89" s="17" t="s">
        <v>288</v>
      </c>
      <c r="CE89" s="17" t="s">
        <v>288</v>
      </c>
      <c r="CF89" s="17" t="s">
        <v>288</v>
      </c>
      <c r="CG89" s="17" t="s">
        <v>288</v>
      </c>
      <c r="CH89" s="17" t="s">
        <v>288</v>
      </c>
      <c r="CI89" s="17" t="s">
        <v>288</v>
      </c>
      <c r="CJ89" s="17" t="str">
        <f t="shared" si="113"/>
        <v>Manufacture: Produce</v>
      </c>
      <c r="CK89" s="17" t="str">
        <f t="shared" si="114"/>
        <v/>
      </c>
      <c r="CL89" s="17" t="str">
        <f t="shared" si="115"/>
        <v/>
      </c>
      <c r="CM89" s="17" t="str">
        <f t="shared" si="116"/>
        <v/>
      </c>
      <c r="CN89" s="17" t="str">
        <f t="shared" si="117"/>
        <v>Manufacture: As a byproduct</v>
      </c>
      <c r="CO89" s="17" t="str">
        <f t="shared" si="118"/>
        <v/>
      </c>
      <c r="CP89" s="17" t="str">
        <f t="shared" si="119"/>
        <v/>
      </c>
      <c r="CQ89" s="17" t="str">
        <f t="shared" si="120"/>
        <v/>
      </c>
      <c r="CR89" s="17" t="str">
        <f t="shared" si="121"/>
        <v/>
      </c>
      <c r="CS89" s="17" t="str">
        <f t="shared" si="122"/>
        <v/>
      </c>
      <c r="CT89" s="17" t="str">
        <f t="shared" si="123"/>
        <v/>
      </c>
      <c r="CU89" s="17" t="str">
        <f t="shared" si="124"/>
        <v/>
      </c>
      <c r="CV89" s="17" t="str">
        <f t="shared" si="125"/>
        <v/>
      </c>
      <c r="CW89" s="17" t="str">
        <f t="shared" si="126"/>
        <v/>
      </c>
      <c r="CX89" s="17" t="str">
        <f t="shared" si="127"/>
        <v/>
      </c>
      <c r="CY89" s="17" t="str">
        <f t="shared" si="128"/>
        <v/>
      </c>
      <c r="CZ89" s="17" t="str">
        <f t="shared" si="129"/>
        <v/>
      </c>
      <c r="DA89" s="17" t="str">
        <f t="shared" si="130"/>
        <v/>
      </c>
      <c r="DB89" s="17" t="str">
        <f t="shared" si="131"/>
        <v/>
      </c>
      <c r="DC89" s="17" t="str">
        <f t="shared" si="132"/>
        <v/>
      </c>
      <c r="DD89" s="17" t="str">
        <f t="shared" si="133"/>
        <v/>
      </c>
      <c r="DE89" s="17" t="str">
        <f t="shared" si="134"/>
        <v/>
      </c>
      <c r="DF89" s="17" t="str">
        <f t="shared" si="135"/>
        <v/>
      </c>
      <c r="DG89" s="17" t="str">
        <f t="shared" si="136"/>
        <v/>
      </c>
      <c r="DH89" s="17" t="str">
        <f t="shared" si="137"/>
        <v/>
      </c>
      <c r="DI89" s="17" t="str">
        <f t="shared" si="138"/>
        <v/>
      </c>
      <c r="DJ89" s="17" t="str">
        <f t="shared" si="139"/>
        <v/>
      </c>
      <c r="DK89" s="17" t="str">
        <f t="shared" si="140"/>
        <v/>
      </c>
      <c r="DL89" s="17" t="str">
        <f t="shared" si="141"/>
        <v/>
      </c>
      <c r="DM89" s="17" t="str">
        <f t="shared" si="142"/>
        <v/>
      </c>
      <c r="DN89" s="17" t="str">
        <f t="shared" si="143"/>
        <v/>
      </c>
      <c r="DO89" s="17" t="str">
        <f t="shared" si="144"/>
        <v/>
      </c>
      <c r="DP89" s="17" t="str">
        <f t="shared" si="145"/>
        <v/>
      </c>
      <c r="DQ89" s="17" t="str">
        <f t="shared" si="146"/>
        <v/>
      </c>
      <c r="DR89" s="17" t="str">
        <f t="shared" si="147"/>
        <v/>
      </c>
      <c r="DS89" s="17" t="str">
        <f t="shared" si="148"/>
        <v/>
      </c>
      <c r="DT89" s="17" t="str">
        <f t="shared" si="149"/>
        <v/>
      </c>
      <c r="DU89" s="17" t="str">
        <f t="shared" si="150"/>
        <v/>
      </c>
      <c r="DV89" s="17" t="str">
        <f t="shared" si="151"/>
        <v/>
      </c>
      <c r="DW89" s="17" t="str">
        <f t="shared" si="152"/>
        <v/>
      </c>
      <c r="DX89" s="17" t="str">
        <f t="shared" si="153"/>
        <v/>
      </c>
      <c r="DY89" s="17" t="str">
        <f t="shared" si="154"/>
        <v/>
      </c>
      <c r="DZ89" s="17" t="str">
        <f t="shared" si="155"/>
        <v/>
      </c>
      <c r="EA89" s="17" t="str">
        <f t="shared" si="156"/>
        <v/>
      </c>
      <c r="EB89" s="17" t="str">
        <f t="shared" si="157"/>
        <v/>
      </c>
      <c r="EC89" s="17" t="str">
        <f t="shared" si="158"/>
        <v/>
      </c>
      <c r="ED89" s="17" t="str">
        <f t="shared" si="159"/>
        <v/>
      </c>
      <c r="EE89" s="17" t="str">
        <f t="shared" si="160"/>
        <v/>
      </c>
      <c r="EF89" s="17" t="str">
        <f t="shared" si="161"/>
        <v/>
      </c>
      <c r="EG89" s="17" t="str">
        <f t="shared" si="162"/>
        <v/>
      </c>
      <c r="EH89" s="17" t="str">
        <f t="shared" si="163"/>
        <v/>
      </c>
      <c r="EI89" s="17" t="str">
        <f t="shared" si="164"/>
        <v/>
      </c>
      <c r="EJ89" s="17" t="str">
        <f t="shared" si="165"/>
        <v/>
      </c>
      <c r="EK89" s="17" t="str">
        <f t="shared" si="166"/>
        <v/>
      </c>
    </row>
    <row r="90" spans="1:141" ht="29" x14ac:dyDescent="0.35">
      <c r="A90" s="17" t="s">
        <v>280</v>
      </c>
      <c r="B90" s="17">
        <v>2023</v>
      </c>
      <c r="C90" s="17" t="s">
        <v>95</v>
      </c>
      <c r="D90" s="17" t="s">
        <v>356</v>
      </c>
      <c r="E90" s="17" t="s">
        <v>357</v>
      </c>
      <c r="F90" s="17" t="s">
        <v>351</v>
      </c>
      <c r="G90" s="17">
        <v>325110</v>
      </c>
      <c r="H90" s="106" t="str">
        <f>VLOOKUP(G90, '2017-2022 NAICS'!C:D, 2, FALSE)</f>
        <v>Petrochemical Manufacturing</v>
      </c>
      <c r="I90" s="106" t="str">
        <f>IF(COUNTIF('Processed TRI Data'!A:A, G90) &gt;0, "Yes", "No")</f>
        <v>No</v>
      </c>
      <c r="J90" s="17">
        <v>30.252222</v>
      </c>
      <c r="K90" s="17">
        <v>-93.284443999999993</v>
      </c>
      <c r="L90" s="68">
        <v>110002054482</v>
      </c>
      <c r="M90" s="68">
        <v>1323222130229</v>
      </c>
      <c r="N90" s="17" t="s">
        <v>284</v>
      </c>
      <c r="O90" s="17" t="s">
        <v>285</v>
      </c>
      <c r="P90" s="107">
        <v>3</v>
      </c>
      <c r="Q90" s="105" t="str">
        <f>VLOOKUP(P90, 'TRI Crosswalk codes'!A:B, 2, FALSE)</f>
        <v>1,000 to 9,999</v>
      </c>
      <c r="R90" s="17">
        <v>0.46</v>
      </c>
      <c r="S90" s="17">
        <v>0.46</v>
      </c>
      <c r="T90" s="17" t="str">
        <f t="shared" si="167"/>
        <v>nonzero</v>
      </c>
      <c r="V90" s="17">
        <v>2.79</v>
      </c>
      <c r="W90" s="17" t="str">
        <f t="shared" si="168"/>
        <v>nonzero</v>
      </c>
      <c r="X90" s="17">
        <v>3.25</v>
      </c>
      <c r="Y90" s="17" t="s">
        <v>286</v>
      </c>
      <c r="Z90" s="106" t="str">
        <f t="shared" si="112"/>
        <v>Manufacture: Produce; Manufacture: As a byproduct</v>
      </c>
      <c r="AB90" s="34" t="s">
        <v>31</v>
      </c>
      <c r="AC90" s="34" t="s">
        <v>339</v>
      </c>
      <c r="AH90" s="17" t="s">
        <v>289</v>
      </c>
      <c r="AI90" s="17" t="s">
        <v>288</v>
      </c>
      <c r="AJ90" s="17" t="s">
        <v>288</v>
      </c>
      <c r="AK90" s="17" t="s">
        <v>288</v>
      </c>
      <c r="AL90" s="17" t="s">
        <v>289</v>
      </c>
      <c r="AM90" s="17" t="s">
        <v>288</v>
      </c>
      <c r="AN90" s="17" t="s">
        <v>288</v>
      </c>
      <c r="AO90" s="17" t="s">
        <v>288</v>
      </c>
      <c r="AP90" s="17" t="s">
        <v>288</v>
      </c>
      <c r="AQ90" s="17" t="s">
        <v>288</v>
      </c>
      <c r="AR90" s="17" t="s">
        <v>288</v>
      </c>
      <c r="AS90" s="17" t="s">
        <v>288</v>
      </c>
      <c r="AT90" s="17" t="s">
        <v>288</v>
      </c>
      <c r="AU90" s="17" t="s">
        <v>288</v>
      </c>
      <c r="AV90" s="17" t="s">
        <v>288</v>
      </c>
      <c r="AW90" s="17" t="s">
        <v>288</v>
      </c>
      <c r="AX90" s="17" t="s">
        <v>288</v>
      </c>
      <c r="AY90" s="17" t="s">
        <v>288</v>
      </c>
      <c r="AZ90" s="17" t="s">
        <v>288</v>
      </c>
      <c r="BA90" s="17" t="s">
        <v>288</v>
      </c>
      <c r="BB90" s="17" t="s">
        <v>288</v>
      </c>
      <c r="BC90" s="17" t="s">
        <v>288</v>
      </c>
      <c r="BD90" s="17" t="s">
        <v>288</v>
      </c>
      <c r="BE90" s="17" t="s">
        <v>288</v>
      </c>
      <c r="BF90" s="17" t="s">
        <v>288</v>
      </c>
      <c r="BG90" s="17" t="s">
        <v>288</v>
      </c>
      <c r="BH90" s="17" t="s">
        <v>288</v>
      </c>
      <c r="BI90" s="17" t="s">
        <v>288</v>
      </c>
      <c r="BJ90" s="17" t="s">
        <v>288</v>
      </c>
      <c r="BK90" s="17" t="s">
        <v>288</v>
      </c>
      <c r="BL90" s="17" t="s">
        <v>288</v>
      </c>
      <c r="BM90" s="17" t="s">
        <v>288</v>
      </c>
      <c r="BN90" s="17" t="s">
        <v>288</v>
      </c>
      <c r="BO90" s="17" t="s">
        <v>288</v>
      </c>
      <c r="BP90" s="17" t="s">
        <v>288</v>
      </c>
      <c r="BQ90" s="17" t="s">
        <v>288</v>
      </c>
      <c r="BR90" s="17" t="s">
        <v>288</v>
      </c>
      <c r="BS90" s="17" t="s">
        <v>288</v>
      </c>
      <c r="BT90" s="17" t="s">
        <v>288</v>
      </c>
      <c r="BU90" s="17" t="s">
        <v>288</v>
      </c>
      <c r="BV90" s="17" t="s">
        <v>288</v>
      </c>
      <c r="BW90" s="17" t="s">
        <v>288</v>
      </c>
      <c r="BX90" s="17" t="s">
        <v>288</v>
      </c>
      <c r="BY90" s="17" t="s">
        <v>288</v>
      </c>
      <c r="BZ90" s="17" t="s">
        <v>288</v>
      </c>
      <c r="CA90" s="17" t="s">
        <v>288</v>
      </c>
      <c r="CB90" s="17" t="s">
        <v>288</v>
      </c>
      <c r="CC90" s="17" t="s">
        <v>288</v>
      </c>
      <c r="CD90" s="17" t="s">
        <v>288</v>
      </c>
      <c r="CE90" s="17" t="s">
        <v>288</v>
      </c>
      <c r="CF90" s="17" t="s">
        <v>288</v>
      </c>
      <c r="CG90" s="17" t="s">
        <v>288</v>
      </c>
      <c r="CH90" s="17" t="s">
        <v>288</v>
      </c>
      <c r="CI90" s="17" t="s">
        <v>288</v>
      </c>
      <c r="CJ90" s="17" t="str">
        <f t="shared" si="113"/>
        <v>Manufacture: Produce</v>
      </c>
      <c r="CK90" s="17" t="str">
        <f t="shared" si="114"/>
        <v/>
      </c>
      <c r="CL90" s="17" t="str">
        <f t="shared" si="115"/>
        <v/>
      </c>
      <c r="CM90" s="17" t="str">
        <f t="shared" si="116"/>
        <v/>
      </c>
      <c r="CN90" s="17" t="str">
        <f t="shared" si="117"/>
        <v>Manufacture: As a byproduct</v>
      </c>
      <c r="CO90" s="17" t="str">
        <f t="shared" si="118"/>
        <v/>
      </c>
      <c r="CP90" s="17" t="str">
        <f t="shared" si="119"/>
        <v/>
      </c>
      <c r="CQ90" s="17" t="str">
        <f t="shared" si="120"/>
        <v/>
      </c>
      <c r="CR90" s="17" t="str">
        <f t="shared" si="121"/>
        <v/>
      </c>
      <c r="CS90" s="17" t="str">
        <f t="shared" si="122"/>
        <v/>
      </c>
      <c r="CT90" s="17" t="str">
        <f t="shared" si="123"/>
        <v/>
      </c>
      <c r="CU90" s="17" t="str">
        <f t="shared" si="124"/>
        <v/>
      </c>
      <c r="CV90" s="17" t="str">
        <f t="shared" si="125"/>
        <v/>
      </c>
      <c r="CW90" s="17" t="str">
        <f t="shared" si="126"/>
        <v/>
      </c>
      <c r="CX90" s="17" t="str">
        <f t="shared" si="127"/>
        <v/>
      </c>
      <c r="CY90" s="17" t="str">
        <f t="shared" si="128"/>
        <v/>
      </c>
      <c r="CZ90" s="17" t="str">
        <f t="shared" si="129"/>
        <v/>
      </c>
      <c r="DA90" s="17" t="str">
        <f t="shared" si="130"/>
        <v/>
      </c>
      <c r="DB90" s="17" t="str">
        <f t="shared" si="131"/>
        <v/>
      </c>
      <c r="DC90" s="17" t="str">
        <f t="shared" si="132"/>
        <v/>
      </c>
      <c r="DD90" s="17" t="str">
        <f t="shared" si="133"/>
        <v/>
      </c>
      <c r="DE90" s="17" t="str">
        <f t="shared" si="134"/>
        <v/>
      </c>
      <c r="DF90" s="17" t="str">
        <f t="shared" si="135"/>
        <v/>
      </c>
      <c r="DG90" s="17" t="str">
        <f t="shared" si="136"/>
        <v/>
      </c>
      <c r="DH90" s="17" t="str">
        <f t="shared" si="137"/>
        <v/>
      </c>
      <c r="DI90" s="17" t="str">
        <f t="shared" si="138"/>
        <v/>
      </c>
      <c r="DJ90" s="17" t="str">
        <f t="shared" si="139"/>
        <v/>
      </c>
      <c r="DK90" s="17" t="str">
        <f t="shared" si="140"/>
        <v/>
      </c>
      <c r="DL90" s="17" t="str">
        <f t="shared" si="141"/>
        <v/>
      </c>
      <c r="DM90" s="17" t="str">
        <f t="shared" si="142"/>
        <v/>
      </c>
      <c r="DN90" s="17" t="str">
        <f t="shared" si="143"/>
        <v/>
      </c>
      <c r="DO90" s="17" t="str">
        <f t="shared" si="144"/>
        <v/>
      </c>
      <c r="DP90" s="17" t="str">
        <f t="shared" si="145"/>
        <v/>
      </c>
      <c r="DQ90" s="17" t="str">
        <f t="shared" si="146"/>
        <v/>
      </c>
      <c r="DR90" s="17" t="str">
        <f t="shared" si="147"/>
        <v/>
      </c>
      <c r="DS90" s="17" t="str">
        <f t="shared" si="148"/>
        <v/>
      </c>
      <c r="DT90" s="17" t="str">
        <f t="shared" si="149"/>
        <v/>
      </c>
      <c r="DU90" s="17" t="str">
        <f t="shared" si="150"/>
        <v/>
      </c>
      <c r="DV90" s="17" t="str">
        <f t="shared" si="151"/>
        <v/>
      </c>
      <c r="DW90" s="17" t="str">
        <f t="shared" si="152"/>
        <v/>
      </c>
      <c r="DX90" s="17" t="str">
        <f t="shared" si="153"/>
        <v/>
      </c>
      <c r="DY90" s="17" t="str">
        <f t="shared" si="154"/>
        <v/>
      </c>
      <c r="DZ90" s="17" t="str">
        <f t="shared" si="155"/>
        <v/>
      </c>
      <c r="EA90" s="17" t="str">
        <f t="shared" si="156"/>
        <v/>
      </c>
      <c r="EB90" s="17" t="str">
        <f t="shared" si="157"/>
        <v/>
      </c>
      <c r="EC90" s="17" t="str">
        <f t="shared" si="158"/>
        <v/>
      </c>
      <c r="ED90" s="17" t="str">
        <f t="shared" si="159"/>
        <v/>
      </c>
      <c r="EE90" s="17" t="str">
        <f t="shared" si="160"/>
        <v/>
      </c>
      <c r="EF90" s="17" t="str">
        <f t="shared" si="161"/>
        <v/>
      </c>
      <c r="EG90" s="17" t="str">
        <f t="shared" si="162"/>
        <v/>
      </c>
      <c r="EH90" s="17" t="str">
        <f t="shared" si="163"/>
        <v/>
      </c>
      <c r="EI90" s="17" t="str">
        <f t="shared" si="164"/>
        <v/>
      </c>
      <c r="EJ90" s="17" t="str">
        <f t="shared" si="165"/>
        <v/>
      </c>
      <c r="EK90" s="17" t="str">
        <f t="shared" si="166"/>
        <v/>
      </c>
    </row>
    <row r="91" spans="1:141" ht="43.5" x14ac:dyDescent="0.35">
      <c r="A91" s="17" t="s">
        <v>280</v>
      </c>
      <c r="B91" s="17">
        <v>2019</v>
      </c>
      <c r="C91" s="17" t="s">
        <v>93</v>
      </c>
      <c r="D91" s="17" t="s">
        <v>358</v>
      </c>
      <c r="E91" s="17" t="s">
        <v>357</v>
      </c>
      <c r="F91" s="17" t="s">
        <v>351</v>
      </c>
      <c r="G91" s="17">
        <v>221112</v>
      </c>
      <c r="H91" s="106" t="str">
        <f>VLOOKUP(G91, '2017-2022 NAICS'!C:D, 2, FALSE)</f>
        <v>Fossil Fuel Electric Power Generation</v>
      </c>
      <c r="I91" s="106" t="str">
        <f>IF(COUNTIF('Processed TRI Data'!A:A, G91) &gt;0, "Yes", "No")</f>
        <v>No</v>
      </c>
      <c r="J91" s="17">
        <v>30.223500000000001</v>
      </c>
      <c r="K91" s="17">
        <v>-93.286900000000003</v>
      </c>
      <c r="L91" s="68">
        <v>110000494894</v>
      </c>
      <c r="M91" s="68">
        <v>1319221472196</v>
      </c>
      <c r="N91" s="17" t="s">
        <v>284</v>
      </c>
      <c r="O91" s="17" t="s">
        <v>285</v>
      </c>
      <c r="P91" s="107">
        <v>5</v>
      </c>
      <c r="Q91" s="105" t="str">
        <f>VLOOKUP(P91, 'TRI Crosswalk codes'!A:B, 2, FALSE)</f>
        <v>100,000 to 999,999</v>
      </c>
      <c r="R91" s="17">
        <v>5100</v>
      </c>
      <c r="S91" s="17">
        <v>5100</v>
      </c>
      <c r="T91" s="17" t="str">
        <f t="shared" si="167"/>
        <v>nonzero</v>
      </c>
      <c r="V91" s="17">
        <v>52</v>
      </c>
      <c r="W91" s="17" t="str">
        <f t="shared" si="168"/>
        <v>nonzero</v>
      </c>
      <c r="X91" s="17">
        <v>5152</v>
      </c>
      <c r="Y91" s="17" t="s">
        <v>286</v>
      </c>
      <c r="Z91" s="106" t="str">
        <f t="shared" si="112"/>
        <v>Manufacture: Produce; Manufacture: For sale/distribution; Manufacture: As a byproduct; Manufacture: As an Impurity</v>
      </c>
      <c r="AB91" s="34" t="s">
        <v>28</v>
      </c>
      <c r="AC91" s="28" t="s">
        <v>287</v>
      </c>
      <c r="AH91" s="17" t="s">
        <v>289</v>
      </c>
      <c r="AI91" s="17" t="s">
        <v>288</v>
      </c>
      <c r="AJ91" s="17" t="s">
        <v>288</v>
      </c>
      <c r="AK91" s="17" t="s">
        <v>289</v>
      </c>
      <c r="AL91" s="17" t="s">
        <v>289</v>
      </c>
      <c r="AM91" s="17" t="s">
        <v>289</v>
      </c>
      <c r="AN91" s="17" t="s">
        <v>288</v>
      </c>
      <c r="AO91" s="17" t="s">
        <v>288</v>
      </c>
      <c r="AP91" s="17" t="s">
        <v>288</v>
      </c>
      <c r="AQ91" s="17" t="s">
        <v>288</v>
      </c>
      <c r="AR91" s="17" t="s">
        <v>288</v>
      </c>
      <c r="AS91" s="17" t="s">
        <v>288</v>
      </c>
      <c r="AT91" s="17" t="s">
        <v>288</v>
      </c>
      <c r="AU91" s="17" t="s">
        <v>288</v>
      </c>
      <c r="AV91" s="17" t="s">
        <v>288</v>
      </c>
      <c r="AW91" s="17" t="s">
        <v>288</v>
      </c>
      <c r="AX91" s="17" t="s">
        <v>288</v>
      </c>
      <c r="AY91" s="17" t="s">
        <v>288</v>
      </c>
      <c r="AZ91" s="17" t="s">
        <v>288</v>
      </c>
      <c r="BA91" s="17" t="s">
        <v>288</v>
      </c>
      <c r="BB91" s="17" t="s">
        <v>288</v>
      </c>
      <c r="BC91" s="17" t="s">
        <v>288</v>
      </c>
      <c r="BD91" s="17" t="s">
        <v>288</v>
      </c>
      <c r="BE91" s="17" t="s">
        <v>288</v>
      </c>
      <c r="BF91" s="17" t="s">
        <v>288</v>
      </c>
      <c r="BG91" s="17" t="s">
        <v>288</v>
      </c>
      <c r="BH91" s="17" t="s">
        <v>288</v>
      </c>
      <c r="BI91" s="17" t="s">
        <v>288</v>
      </c>
      <c r="BJ91" s="17" t="s">
        <v>288</v>
      </c>
      <c r="BK91" s="17" t="s">
        <v>288</v>
      </c>
      <c r="BL91" s="17" t="s">
        <v>288</v>
      </c>
      <c r="BM91" s="17" t="s">
        <v>288</v>
      </c>
      <c r="BN91" s="17" t="s">
        <v>288</v>
      </c>
      <c r="BO91" s="17" t="s">
        <v>288</v>
      </c>
      <c r="BP91" s="17" t="s">
        <v>288</v>
      </c>
      <c r="BQ91" s="17" t="s">
        <v>288</v>
      </c>
      <c r="BR91" s="17" t="s">
        <v>288</v>
      </c>
      <c r="BS91" s="17" t="s">
        <v>288</v>
      </c>
      <c r="BT91" s="17" t="s">
        <v>288</v>
      </c>
      <c r="BU91" s="17" t="s">
        <v>288</v>
      </c>
      <c r="BV91" s="17" t="s">
        <v>288</v>
      </c>
      <c r="BW91" s="17" t="s">
        <v>288</v>
      </c>
      <c r="BX91" s="17" t="s">
        <v>288</v>
      </c>
      <c r="BY91" s="17" t="s">
        <v>288</v>
      </c>
      <c r="BZ91" s="17" t="s">
        <v>288</v>
      </c>
      <c r="CA91" s="17" t="s">
        <v>288</v>
      </c>
      <c r="CB91" s="17" t="s">
        <v>288</v>
      </c>
      <c r="CC91" s="17" t="s">
        <v>288</v>
      </c>
      <c r="CD91" s="17" t="s">
        <v>288</v>
      </c>
      <c r="CE91" s="17" t="s">
        <v>288</v>
      </c>
      <c r="CF91" s="17" t="s">
        <v>288</v>
      </c>
      <c r="CG91" s="17" t="s">
        <v>288</v>
      </c>
      <c r="CH91" s="17" t="s">
        <v>288</v>
      </c>
      <c r="CI91" s="17" t="s">
        <v>288</v>
      </c>
      <c r="CJ91" s="17" t="str">
        <f t="shared" si="113"/>
        <v>Manufacture: Produce</v>
      </c>
      <c r="CK91" s="17" t="str">
        <f t="shared" si="114"/>
        <v/>
      </c>
      <c r="CL91" s="17" t="str">
        <f t="shared" si="115"/>
        <v/>
      </c>
      <c r="CM91" s="17" t="str">
        <f t="shared" si="116"/>
        <v>Manufacture: For sale/distribution</v>
      </c>
      <c r="CN91" s="17" t="str">
        <f t="shared" si="117"/>
        <v>Manufacture: As a byproduct</v>
      </c>
      <c r="CO91" s="17" t="str">
        <f t="shared" si="118"/>
        <v>Manufacture: As an Impurity</v>
      </c>
      <c r="CP91" s="17" t="str">
        <f t="shared" si="119"/>
        <v/>
      </c>
      <c r="CQ91" s="17" t="str">
        <f t="shared" si="120"/>
        <v/>
      </c>
      <c r="CR91" s="17" t="str">
        <f t="shared" si="121"/>
        <v/>
      </c>
      <c r="CS91" s="17" t="str">
        <f t="shared" si="122"/>
        <v/>
      </c>
      <c r="CT91" s="17" t="str">
        <f t="shared" si="123"/>
        <v/>
      </c>
      <c r="CU91" s="17" t="str">
        <f t="shared" si="124"/>
        <v/>
      </c>
      <c r="CV91" s="17" t="str">
        <f t="shared" si="125"/>
        <v/>
      </c>
      <c r="CW91" s="17" t="str">
        <f t="shared" si="126"/>
        <v/>
      </c>
      <c r="CX91" s="17" t="str">
        <f t="shared" si="127"/>
        <v/>
      </c>
      <c r="CY91" s="17" t="str">
        <f t="shared" si="128"/>
        <v/>
      </c>
      <c r="CZ91" s="17" t="str">
        <f t="shared" si="129"/>
        <v/>
      </c>
      <c r="DA91" s="17" t="str">
        <f t="shared" si="130"/>
        <v/>
      </c>
      <c r="DB91" s="17" t="str">
        <f t="shared" si="131"/>
        <v/>
      </c>
      <c r="DC91" s="17" t="str">
        <f t="shared" si="132"/>
        <v/>
      </c>
      <c r="DD91" s="17" t="str">
        <f t="shared" si="133"/>
        <v/>
      </c>
      <c r="DE91" s="17" t="str">
        <f t="shared" si="134"/>
        <v/>
      </c>
      <c r="DF91" s="17" t="str">
        <f t="shared" si="135"/>
        <v/>
      </c>
      <c r="DG91" s="17" t="str">
        <f t="shared" si="136"/>
        <v/>
      </c>
      <c r="DH91" s="17" t="str">
        <f t="shared" si="137"/>
        <v/>
      </c>
      <c r="DI91" s="17" t="str">
        <f t="shared" si="138"/>
        <v/>
      </c>
      <c r="DJ91" s="17" t="str">
        <f t="shared" si="139"/>
        <v/>
      </c>
      <c r="DK91" s="17" t="str">
        <f t="shared" si="140"/>
        <v/>
      </c>
      <c r="DL91" s="17" t="str">
        <f t="shared" si="141"/>
        <v/>
      </c>
      <c r="DM91" s="17" t="str">
        <f t="shared" si="142"/>
        <v/>
      </c>
      <c r="DN91" s="17" t="str">
        <f t="shared" si="143"/>
        <v/>
      </c>
      <c r="DO91" s="17" t="str">
        <f t="shared" si="144"/>
        <v/>
      </c>
      <c r="DP91" s="17" t="str">
        <f t="shared" si="145"/>
        <v/>
      </c>
      <c r="DQ91" s="17" t="str">
        <f t="shared" si="146"/>
        <v/>
      </c>
      <c r="DR91" s="17" t="str">
        <f t="shared" si="147"/>
        <v/>
      </c>
      <c r="DS91" s="17" t="str">
        <f t="shared" si="148"/>
        <v/>
      </c>
      <c r="DT91" s="17" t="str">
        <f t="shared" si="149"/>
        <v/>
      </c>
      <c r="DU91" s="17" t="str">
        <f t="shared" si="150"/>
        <v/>
      </c>
      <c r="DV91" s="17" t="str">
        <f t="shared" si="151"/>
        <v/>
      </c>
      <c r="DW91" s="17" t="str">
        <f t="shared" si="152"/>
        <v/>
      </c>
      <c r="DX91" s="17" t="str">
        <f t="shared" si="153"/>
        <v/>
      </c>
      <c r="DY91" s="17" t="str">
        <f t="shared" si="154"/>
        <v/>
      </c>
      <c r="DZ91" s="17" t="str">
        <f t="shared" si="155"/>
        <v/>
      </c>
      <c r="EA91" s="17" t="str">
        <f t="shared" si="156"/>
        <v/>
      </c>
      <c r="EB91" s="17" t="str">
        <f t="shared" si="157"/>
        <v/>
      </c>
      <c r="EC91" s="17" t="str">
        <f t="shared" si="158"/>
        <v/>
      </c>
      <c r="ED91" s="17" t="str">
        <f t="shared" si="159"/>
        <v/>
      </c>
      <c r="EE91" s="17" t="str">
        <f t="shared" si="160"/>
        <v/>
      </c>
      <c r="EF91" s="17" t="str">
        <f t="shared" si="161"/>
        <v/>
      </c>
      <c r="EG91" s="17" t="str">
        <f t="shared" si="162"/>
        <v/>
      </c>
      <c r="EH91" s="17" t="str">
        <f t="shared" si="163"/>
        <v/>
      </c>
      <c r="EI91" s="17" t="str">
        <f t="shared" si="164"/>
        <v/>
      </c>
      <c r="EJ91" s="17" t="str">
        <f t="shared" si="165"/>
        <v/>
      </c>
      <c r="EK91" s="17" t="str">
        <f t="shared" si="166"/>
        <v/>
      </c>
    </row>
    <row r="92" spans="1:141" ht="43.5" x14ac:dyDescent="0.35">
      <c r="A92" s="17" t="s">
        <v>280</v>
      </c>
      <c r="B92" s="17">
        <v>2020</v>
      </c>
      <c r="C92" s="17" t="s">
        <v>93</v>
      </c>
      <c r="D92" s="17" t="s">
        <v>358</v>
      </c>
      <c r="E92" s="17" t="s">
        <v>357</v>
      </c>
      <c r="F92" s="17" t="s">
        <v>351</v>
      </c>
      <c r="G92" s="17">
        <v>325180</v>
      </c>
      <c r="H92" s="106" t="str">
        <f>VLOOKUP(G92, '2017-2022 NAICS'!C:D, 2, FALSE)</f>
        <v>Other Basic Inorganic Chemical Manufacturing</v>
      </c>
      <c r="I92" s="106" t="str">
        <f>IF(COUNTIF('Processed TRI Data'!A:A, G92) &gt;0, "Yes", "No")</f>
        <v>No</v>
      </c>
      <c r="J92" s="17">
        <v>30.223500000000001</v>
      </c>
      <c r="K92" s="17">
        <v>-93.286900000000003</v>
      </c>
      <c r="L92" s="68">
        <v>110000494894</v>
      </c>
      <c r="M92" s="68">
        <v>1320221471333</v>
      </c>
      <c r="N92" s="17" t="s">
        <v>284</v>
      </c>
      <c r="O92" s="17" t="s">
        <v>285</v>
      </c>
      <c r="P92" s="107">
        <v>7</v>
      </c>
      <c r="Q92" s="105" t="str">
        <f>VLOOKUP(P92, 'TRI Crosswalk codes'!A:B, 2, FALSE)</f>
        <v>10,000,000 to 49,999,999</v>
      </c>
      <c r="R92" s="17">
        <v>9800</v>
      </c>
      <c r="S92" s="17">
        <v>9800</v>
      </c>
      <c r="T92" s="17" t="str">
        <f t="shared" si="167"/>
        <v>nonzero</v>
      </c>
      <c r="V92" s="17">
        <v>1000</v>
      </c>
      <c r="W92" s="17" t="str">
        <f t="shared" si="168"/>
        <v>nonzero</v>
      </c>
      <c r="X92" s="17">
        <v>10800</v>
      </c>
      <c r="Y92" s="17" t="s">
        <v>286</v>
      </c>
      <c r="Z92" s="106" t="str">
        <f t="shared" si="112"/>
        <v>Manufacture: Produce; Manufacture: For sale/distribution; Manufacture: As a byproduct; Manufacture: As an Impurity</v>
      </c>
      <c r="AB92" s="34" t="s">
        <v>28</v>
      </c>
      <c r="AC92" s="28" t="s">
        <v>287</v>
      </c>
      <c r="AH92" s="17" t="s">
        <v>289</v>
      </c>
      <c r="AI92" s="17" t="s">
        <v>288</v>
      </c>
      <c r="AJ92" s="17" t="s">
        <v>288</v>
      </c>
      <c r="AK92" s="17" t="s">
        <v>289</v>
      </c>
      <c r="AL92" s="17" t="s">
        <v>289</v>
      </c>
      <c r="AM92" s="17" t="s">
        <v>289</v>
      </c>
      <c r="AN92" s="17" t="s">
        <v>288</v>
      </c>
      <c r="AO92" s="17" t="s">
        <v>288</v>
      </c>
      <c r="AP92" s="17" t="s">
        <v>288</v>
      </c>
      <c r="AQ92" s="17" t="s">
        <v>288</v>
      </c>
      <c r="AR92" s="17" t="s">
        <v>288</v>
      </c>
      <c r="AS92" s="17" t="s">
        <v>288</v>
      </c>
      <c r="AT92" s="17" t="s">
        <v>288</v>
      </c>
      <c r="AU92" s="17" t="s">
        <v>288</v>
      </c>
      <c r="AV92" s="17" t="s">
        <v>288</v>
      </c>
      <c r="AW92" s="17" t="s">
        <v>288</v>
      </c>
      <c r="AX92" s="17" t="s">
        <v>288</v>
      </c>
      <c r="AY92" s="17" t="s">
        <v>288</v>
      </c>
      <c r="AZ92" s="17" t="s">
        <v>288</v>
      </c>
      <c r="BA92" s="17" t="s">
        <v>288</v>
      </c>
      <c r="BB92" s="17" t="s">
        <v>288</v>
      </c>
      <c r="BC92" s="17" t="s">
        <v>288</v>
      </c>
      <c r="BD92" s="17" t="s">
        <v>288</v>
      </c>
      <c r="BE92" s="17" t="s">
        <v>288</v>
      </c>
      <c r="BF92" s="17" t="s">
        <v>288</v>
      </c>
      <c r="BG92" s="17" t="s">
        <v>288</v>
      </c>
      <c r="BH92" s="17" t="s">
        <v>288</v>
      </c>
      <c r="BI92" s="17" t="s">
        <v>288</v>
      </c>
      <c r="BJ92" s="17" t="s">
        <v>288</v>
      </c>
      <c r="BK92" s="17" t="s">
        <v>288</v>
      </c>
      <c r="BL92" s="17" t="s">
        <v>288</v>
      </c>
      <c r="BM92" s="17" t="s">
        <v>288</v>
      </c>
      <c r="BN92" s="17" t="s">
        <v>288</v>
      </c>
      <c r="BO92" s="17" t="s">
        <v>288</v>
      </c>
      <c r="BP92" s="17" t="s">
        <v>288</v>
      </c>
      <c r="BQ92" s="17" t="s">
        <v>288</v>
      </c>
      <c r="BR92" s="17" t="s">
        <v>288</v>
      </c>
      <c r="BS92" s="17" t="s">
        <v>288</v>
      </c>
      <c r="BT92" s="17" t="s">
        <v>288</v>
      </c>
      <c r="BU92" s="17" t="s">
        <v>288</v>
      </c>
      <c r="BV92" s="17" t="s">
        <v>288</v>
      </c>
      <c r="BW92" s="17" t="s">
        <v>288</v>
      </c>
      <c r="BX92" s="17" t="s">
        <v>288</v>
      </c>
      <c r="BY92" s="17" t="s">
        <v>288</v>
      </c>
      <c r="BZ92" s="17" t="s">
        <v>288</v>
      </c>
      <c r="CA92" s="17" t="s">
        <v>288</v>
      </c>
      <c r="CB92" s="17" t="s">
        <v>288</v>
      </c>
      <c r="CC92" s="17" t="s">
        <v>288</v>
      </c>
      <c r="CD92" s="17" t="s">
        <v>288</v>
      </c>
      <c r="CE92" s="17" t="s">
        <v>288</v>
      </c>
      <c r="CF92" s="17" t="s">
        <v>288</v>
      </c>
      <c r="CG92" s="17" t="s">
        <v>288</v>
      </c>
      <c r="CH92" s="17" t="s">
        <v>288</v>
      </c>
      <c r="CI92" s="17" t="s">
        <v>288</v>
      </c>
      <c r="CJ92" s="17" t="str">
        <f t="shared" si="113"/>
        <v>Manufacture: Produce</v>
      </c>
      <c r="CK92" s="17" t="str">
        <f t="shared" si="114"/>
        <v/>
      </c>
      <c r="CL92" s="17" t="str">
        <f t="shared" si="115"/>
        <v/>
      </c>
      <c r="CM92" s="17" t="str">
        <f t="shared" si="116"/>
        <v>Manufacture: For sale/distribution</v>
      </c>
      <c r="CN92" s="17" t="str">
        <f t="shared" si="117"/>
        <v>Manufacture: As a byproduct</v>
      </c>
      <c r="CO92" s="17" t="str">
        <f t="shared" si="118"/>
        <v>Manufacture: As an Impurity</v>
      </c>
      <c r="CP92" s="17" t="str">
        <f t="shared" si="119"/>
        <v/>
      </c>
      <c r="CQ92" s="17" t="str">
        <f t="shared" si="120"/>
        <v/>
      </c>
      <c r="CR92" s="17" t="str">
        <f t="shared" si="121"/>
        <v/>
      </c>
      <c r="CS92" s="17" t="str">
        <f t="shared" si="122"/>
        <v/>
      </c>
      <c r="CT92" s="17" t="str">
        <f t="shared" si="123"/>
        <v/>
      </c>
      <c r="CU92" s="17" t="str">
        <f t="shared" si="124"/>
        <v/>
      </c>
      <c r="CV92" s="17" t="str">
        <f t="shared" si="125"/>
        <v/>
      </c>
      <c r="CW92" s="17" t="str">
        <f t="shared" si="126"/>
        <v/>
      </c>
      <c r="CX92" s="17" t="str">
        <f t="shared" si="127"/>
        <v/>
      </c>
      <c r="CY92" s="17" t="str">
        <f t="shared" si="128"/>
        <v/>
      </c>
      <c r="CZ92" s="17" t="str">
        <f t="shared" si="129"/>
        <v/>
      </c>
      <c r="DA92" s="17" t="str">
        <f t="shared" si="130"/>
        <v/>
      </c>
      <c r="DB92" s="17" t="str">
        <f t="shared" si="131"/>
        <v/>
      </c>
      <c r="DC92" s="17" t="str">
        <f t="shared" si="132"/>
        <v/>
      </c>
      <c r="DD92" s="17" t="str">
        <f t="shared" si="133"/>
        <v/>
      </c>
      <c r="DE92" s="17" t="str">
        <f t="shared" si="134"/>
        <v/>
      </c>
      <c r="DF92" s="17" t="str">
        <f t="shared" si="135"/>
        <v/>
      </c>
      <c r="DG92" s="17" t="str">
        <f t="shared" si="136"/>
        <v/>
      </c>
      <c r="DH92" s="17" t="str">
        <f t="shared" si="137"/>
        <v/>
      </c>
      <c r="DI92" s="17" t="str">
        <f t="shared" si="138"/>
        <v/>
      </c>
      <c r="DJ92" s="17" t="str">
        <f t="shared" si="139"/>
        <v/>
      </c>
      <c r="DK92" s="17" t="str">
        <f t="shared" si="140"/>
        <v/>
      </c>
      <c r="DL92" s="17" t="str">
        <f t="shared" si="141"/>
        <v/>
      </c>
      <c r="DM92" s="17" t="str">
        <f t="shared" si="142"/>
        <v/>
      </c>
      <c r="DN92" s="17" t="str">
        <f t="shared" si="143"/>
        <v/>
      </c>
      <c r="DO92" s="17" t="str">
        <f t="shared" si="144"/>
        <v/>
      </c>
      <c r="DP92" s="17" t="str">
        <f t="shared" si="145"/>
        <v/>
      </c>
      <c r="DQ92" s="17" t="str">
        <f t="shared" si="146"/>
        <v/>
      </c>
      <c r="DR92" s="17" t="str">
        <f t="shared" si="147"/>
        <v/>
      </c>
      <c r="DS92" s="17" t="str">
        <f t="shared" si="148"/>
        <v/>
      </c>
      <c r="DT92" s="17" t="str">
        <f t="shared" si="149"/>
        <v/>
      </c>
      <c r="DU92" s="17" t="str">
        <f t="shared" si="150"/>
        <v/>
      </c>
      <c r="DV92" s="17" t="str">
        <f t="shared" si="151"/>
        <v/>
      </c>
      <c r="DW92" s="17" t="str">
        <f t="shared" si="152"/>
        <v/>
      </c>
      <c r="DX92" s="17" t="str">
        <f t="shared" si="153"/>
        <v/>
      </c>
      <c r="DY92" s="17" t="str">
        <f t="shared" si="154"/>
        <v/>
      </c>
      <c r="DZ92" s="17" t="str">
        <f t="shared" si="155"/>
        <v/>
      </c>
      <c r="EA92" s="17" t="str">
        <f t="shared" si="156"/>
        <v/>
      </c>
      <c r="EB92" s="17" t="str">
        <f t="shared" si="157"/>
        <v/>
      </c>
      <c r="EC92" s="17" t="str">
        <f t="shared" si="158"/>
        <v/>
      </c>
      <c r="ED92" s="17" t="str">
        <f t="shared" si="159"/>
        <v/>
      </c>
      <c r="EE92" s="17" t="str">
        <f t="shared" si="160"/>
        <v/>
      </c>
      <c r="EF92" s="17" t="str">
        <f t="shared" si="161"/>
        <v/>
      </c>
      <c r="EG92" s="17" t="str">
        <f t="shared" si="162"/>
        <v/>
      </c>
      <c r="EH92" s="17" t="str">
        <f t="shared" si="163"/>
        <v/>
      </c>
      <c r="EI92" s="17" t="str">
        <f t="shared" si="164"/>
        <v/>
      </c>
      <c r="EJ92" s="17" t="str">
        <f t="shared" si="165"/>
        <v/>
      </c>
      <c r="EK92" s="17" t="str">
        <f t="shared" si="166"/>
        <v/>
      </c>
    </row>
    <row r="93" spans="1:141" ht="43.5" x14ac:dyDescent="0.35">
      <c r="A93" s="17" t="s">
        <v>280</v>
      </c>
      <c r="B93" s="17">
        <v>2021</v>
      </c>
      <c r="C93" s="17" t="s">
        <v>93</v>
      </c>
      <c r="D93" s="17" t="s">
        <v>358</v>
      </c>
      <c r="E93" s="17" t="s">
        <v>357</v>
      </c>
      <c r="F93" s="17" t="s">
        <v>351</v>
      </c>
      <c r="G93" s="17">
        <v>221112</v>
      </c>
      <c r="H93" s="106" t="str">
        <f>VLOOKUP(G93, '2017-2022 NAICS'!C:D, 2, FALSE)</f>
        <v>Fossil Fuel Electric Power Generation</v>
      </c>
      <c r="I93" s="106" t="str">
        <f>IF(COUNTIF('Processed TRI Data'!A:A, G93) &gt;0, "Yes", "No")</f>
        <v>No</v>
      </c>
      <c r="J93" s="17">
        <v>30.223500000000001</v>
      </c>
      <c r="K93" s="17">
        <v>-93.286900000000003</v>
      </c>
      <c r="L93" s="68">
        <v>110000494894</v>
      </c>
      <c r="M93" s="68">
        <v>1321221471826</v>
      </c>
      <c r="N93" s="17" t="s">
        <v>284</v>
      </c>
      <c r="O93" s="17" t="s">
        <v>285</v>
      </c>
      <c r="P93" s="107">
        <v>7</v>
      </c>
      <c r="Q93" s="105" t="str">
        <f>VLOOKUP(P93, 'TRI Crosswalk codes'!A:B, 2, FALSE)</f>
        <v>10,000,000 to 49,999,999</v>
      </c>
      <c r="R93" s="17">
        <v>15500</v>
      </c>
      <c r="S93" s="17">
        <v>15500</v>
      </c>
      <c r="T93" s="17" t="str">
        <f t="shared" si="167"/>
        <v>nonzero</v>
      </c>
      <c r="V93" s="17">
        <v>1091</v>
      </c>
      <c r="W93" s="17" t="str">
        <f t="shared" si="168"/>
        <v>nonzero</v>
      </c>
      <c r="X93" s="17">
        <v>16591</v>
      </c>
      <c r="Y93" s="17" t="s">
        <v>286</v>
      </c>
      <c r="Z93" s="106" t="str">
        <f t="shared" si="112"/>
        <v>Manufacture: Produce; Manufacture: For sale/distribution; Manufacture: As a byproduct; Manufacture: As an Impurity</v>
      </c>
      <c r="AB93" s="34" t="s">
        <v>28</v>
      </c>
      <c r="AC93" s="28" t="s">
        <v>287</v>
      </c>
      <c r="AH93" s="17" t="s">
        <v>289</v>
      </c>
      <c r="AI93" s="17" t="s">
        <v>288</v>
      </c>
      <c r="AJ93" s="17" t="s">
        <v>288</v>
      </c>
      <c r="AK93" s="17" t="s">
        <v>289</v>
      </c>
      <c r="AL93" s="17" t="s">
        <v>289</v>
      </c>
      <c r="AM93" s="17" t="s">
        <v>289</v>
      </c>
      <c r="AN93" s="17" t="s">
        <v>288</v>
      </c>
      <c r="AO93" s="17" t="s">
        <v>288</v>
      </c>
      <c r="AP93" s="17" t="s">
        <v>288</v>
      </c>
      <c r="AQ93" s="17" t="s">
        <v>288</v>
      </c>
      <c r="AR93" s="17" t="s">
        <v>288</v>
      </c>
      <c r="AS93" s="17" t="s">
        <v>288</v>
      </c>
      <c r="AT93" s="17" t="s">
        <v>288</v>
      </c>
      <c r="AU93" s="17" t="s">
        <v>288</v>
      </c>
      <c r="AV93" s="17" t="s">
        <v>288</v>
      </c>
      <c r="AW93" s="17" t="s">
        <v>288</v>
      </c>
      <c r="AX93" s="17" t="s">
        <v>288</v>
      </c>
      <c r="AY93" s="17" t="s">
        <v>288</v>
      </c>
      <c r="AZ93" s="17" t="s">
        <v>288</v>
      </c>
      <c r="BA93" s="17" t="s">
        <v>288</v>
      </c>
      <c r="BB93" s="17" t="s">
        <v>288</v>
      </c>
      <c r="BC93" s="17" t="s">
        <v>288</v>
      </c>
      <c r="BD93" s="17" t="s">
        <v>288</v>
      </c>
      <c r="BE93" s="17" t="s">
        <v>288</v>
      </c>
      <c r="BF93" s="17" t="s">
        <v>288</v>
      </c>
      <c r="BG93" s="17" t="s">
        <v>288</v>
      </c>
      <c r="BH93" s="17" t="s">
        <v>288</v>
      </c>
      <c r="BI93" s="17" t="s">
        <v>288</v>
      </c>
      <c r="BJ93" s="17" t="s">
        <v>288</v>
      </c>
      <c r="BK93" s="17" t="s">
        <v>288</v>
      </c>
      <c r="BL93" s="17" t="s">
        <v>288</v>
      </c>
      <c r="BM93" s="17" t="s">
        <v>288</v>
      </c>
      <c r="BN93" s="17" t="s">
        <v>288</v>
      </c>
      <c r="BO93" s="17" t="s">
        <v>288</v>
      </c>
      <c r="BP93" s="17" t="s">
        <v>288</v>
      </c>
      <c r="BQ93" s="17" t="s">
        <v>288</v>
      </c>
      <c r="BR93" s="17" t="s">
        <v>288</v>
      </c>
      <c r="BS93" s="17" t="s">
        <v>288</v>
      </c>
      <c r="BT93" s="17" t="s">
        <v>288</v>
      </c>
      <c r="BU93" s="17" t="s">
        <v>288</v>
      </c>
      <c r="BV93" s="17" t="s">
        <v>288</v>
      </c>
      <c r="BW93" s="17" t="s">
        <v>288</v>
      </c>
      <c r="BX93" s="17" t="s">
        <v>288</v>
      </c>
      <c r="BY93" s="17" t="s">
        <v>288</v>
      </c>
      <c r="BZ93" s="17" t="s">
        <v>288</v>
      </c>
      <c r="CA93" s="17" t="s">
        <v>288</v>
      </c>
      <c r="CB93" s="17" t="s">
        <v>288</v>
      </c>
      <c r="CC93" s="17" t="s">
        <v>288</v>
      </c>
      <c r="CD93" s="17" t="s">
        <v>288</v>
      </c>
      <c r="CE93" s="17" t="s">
        <v>288</v>
      </c>
      <c r="CF93" s="17" t="s">
        <v>288</v>
      </c>
      <c r="CG93" s="17" t="s">
        <v>288</v>
      </c>
      <c r="CH93" s="17" t="s">
        <v>288</v>
      </c>
      <c r="CI93" s="17" t="s">
        <v>288</v>
      </c>
      <c r="CJ93" s="17" t="str">
        <f t="shared" si="113"/>
        <v>Manufacture: Produce</v>
      </c>
      <c r="CK93" s="17" t="str">
        <f t="shared" si="114"/>
        <v/>
      </c>
      <c r="CL93" s="17" t="str">
        <f t="shared" si="115"/>
        <v/>
      </c>
      <c r="CM93" s="17" t="str">
        <f t="shared" si="116"/>
        <v>Manufacture: For sale/distribution</v>
      </c>
      <c r="CN93" s="17" t="str">
        <f t="shared" si="117"/>
        <v>Manufacture: As a byproduct</v>
      </c>
      <c r="CO93" s="17" t="str">
        <f t="shared" si="118"/>
        <v>Manufacture: As an Impurity</v>
      </c>
      <c r="CP93" s="17" t="str">
        <f t="shared" si="119"/>
        <v/>
      </c>
      <c r="CQ93" s="17" t="str">
        <f t="shared" si="120"/>
        <v/>
      </c>
      <c r="CR93" s="17" t="str">
        <f t="shared" si="121"/>
        <v/>
      </c>
      <c r="CS93" s="17" t="str">
        <f t="shared" si="122"/>
        <v/>
      </c>
      <c r="CT93" s="17" t="str">
        <f t="shared" si="123"/>
        <v/>
      </c>
      <c r="CU93" s="17" t="str">
        <f t="shared" si="124"/>
        <v/>
      </c>
      <c r="CV93" s="17" t="str">
        <f t="shared" si="125"/>
        <v/>
      </c>
      <c r="CW93" s="17" t="str">
        <f t="shared" si="126"/>
        <v/>
      </c>
      <c r="CX93" s="17" t="str">
        <f t="shared" si="127"/>
        <v/>
      </c>
      <c r="CY93" s="17" t="str">
        <f t="shared" si="128"/>
        <v/>
      </c>
      <c r="CZ93" s="17" t="str">
        <f t="shared" si="129"/>
        <v/>
      </c>
      <c r="DA93" s="17" t="str">
        <f t="shared" si="130"/>
        <v/>
      </c>
      <c r="DB93" s="17" t="str">
        <f t="shared" si="131"/>
        <v/>
      </c>
      <c r="DC93" s="17" t="str">
        <f t="shared" si="132"/>
        <v/>
      </c>
      <c r="DD93" s="17" t="str">
        <f t="shared" si="133"/>
        <v/>
      </c>
      <c r="DE93" s="17" t="str">
        <f t="shared" si="134"/>
        <v/>
      </c>
      <c r="DF93" s="17" t="str">
        <f t="shared" si="135"/>
        <v/>
      </c>
      <c r="DG93" s="17" t="str">
        <f t="shared" si="136"/>
        <v/>
      </c>
      <c r="DH93" s="17" t="str">
        <f t="shared" si="137"/>
        <v/>
      </c>
      <c r="DI93" s="17" t="str">
        <f t="shared" si="138"/>
        <v/>
      </c>
      <c r="DJ93" s="17" t="str">
        <f t="shared" si="139"/>
        <v/>
      </c>
      <c r="DK93" s="17" t="str">
        <f t="shared" si="140"/>
        <v/>
      </c>
      <c r="DL93" s="17" t="str">
        <f t="shared" si="141"/>
        <v/>
      </c>
      <c r="DM93" s="17" t="str">
        <f t="shared" si="142"/>
        <v/>
      </c>
      <c r="DN93" s="17" t="str">
        <f t="shared" si="143"/>
        <v/>
      </c>
      <c r="DO93" s="17" t="str">
        <f t="shared" si="144"/>
        <v/>
      </c>
      <c r="DP93" s="17" t="str">
        <f t="shared" si="145"/>
        <v/>
      </c>
      <c r="DQ93" s="17" t="str">
        <f t="shared" si="146"/>
        <v/>
      </c>
      <c r="DR93" s="17" t="str">
        <f t="shared" si="147"/>
        <v/>
      </c>
      <c r="DS93" s="17" t="str">
        <f t="shared" si="148"/>
        <v/>
      </c>
      <c r="DT93" s="17" t="str">
        <f t="shared" si="149"/>
        <v/>
      </c>
      <c r="DU93" s="17" t="str">
        <f t="shared" si="150"/>
        <v/>
      </c>
      <c r="DV93" s="17" t="str">
        <f t="shared" si="151"/>
        <v/>
      </c>
      <c r="DW93" s="17" t="str">
        <f t="shared" si="152"/>
        <v/>
      </c>
      <c r="DX93" s="17" t="str">
        <f t="shared" si="153"/>
        <v/>
      </c>
      <c r="DY93" s="17" t="str">
        <f t="shared" si="154"/>
        <v/>
      </c>
      <c r="DZ93" s="17" t="str">
        <f t="shared" si="155"/>
        <v/>
      </c>
      <c r="EA93" s="17" t="str">
        <f t="shared" si="156"/>
        <v/>
      </c>
      <c r="EB93" s="17" t="str">
        <f t="shared" si="157"/>
        <v/>
      </c>
      <c r="EC93" s="17" t="str">
        <f t="shared" si="158"/>
        <v/>
      </c>
      <c r="ED93" s="17" t="str">
        <f t="shared" si="159"/>
        <v/>
      </c>
      <c r="EE93" s="17" t="str">
        <f t="shared" si="160"/>
        <v/>
      </c>
      <c r="EF93" s="17" t="str">
        <f t="shared" si="161"/>
        <v/>
      </c>
      <c r="EG93" s="17" t="str">
        <f t="shared" si="162"/>
        <v/>
      </c>
      <c r="EH93" s="17" t="str">
        <f t="shared" si="163"/>
        <v/>
      </c>
      <c r="EI93" s="17" t="str">
        <f t="shared" si="164"/>
        <v/>
      </c>
      <c r="EJ93" s="17" t="str">
        <f t="shared" si="165"/>
        <v/>
      </c>
      <c r="EK93" s="17" t="str">
        <f t="shared" si="166"/>
        <v/>
      </c>
    </row>
    <row r="94" spans="1:141" ht="43.5" x14ac:dyDescent="0.35">
      <c r="A94" s="17" t="s">
        <v>280</v>
      </c>
      <c r="B94" s="17">
        <v>2022</v>
      </c>
      <c r="C94" s="17" t="s">
        <v>93</v>
      </c>
      <c r="D94" s="17" t="s">
        <v>358</v>
      </c>
      <c r="E94" s="17" t="s">
        <v>357</v>
      </c>
      <c r="F94" s="17" t="s">
        <v>351</v>
      </c>
      <c r="G94" s="17">
        <v>325180</v>
      </c>
      <c r="H94" s="106" t="str">
        <f>VLOOKUP(G94, '2017-2022 NAICS'!C:D, 2, FALSE)</f>
        <v>Other Basic Inorganic Chemical Manufacturing</v>
      </c>
      <c r="I94" s="106" t="str">
        <f>IF(COUNTIF('Processed TRI Data'!A:A, G94) &gt;0, "Yes", "No")</f>
        <v>No</v>
      </c>
      <c r="J94" s="17">
        <v>30.223500000000001</v>
      </c>
      <c r="K94" s="17">
        <v>-93.286900000000003</v>
      </c>
      <c r="L94" s="68">
        <v>110000494894</v>
      </c>
      <c r="M94" s="68">
        <v>1322220872547</v>
      </c>
      <c r="N94" s="17" t="s">
        <v>284</v>
      </c>
      <c r="O94" s="17" t="s">
        <v>285</v>
      </c>
      <c r="P94" s="107">
        <v>7</v>
      </c>
      <c r="Q94" s="105" t="str">
        <f>VLOOKUP(P94, 'TRI Crosswalk codes'!A:B, 2, FALSE)</f>
        <v>10,000,000 to 49,999,999</v>
      </c>
      <c r="R94" s="17">
        <v>4700</v>
      </c>
      <c r="S94" s="17">
        <v>4700</v>
      </c>
      <c r="T94" s="17" t="str">
        <f t="shared" si="167"/>
        <v>nonzero</v>
      </c>
      <c r="V94" s="17">
        <v>480</v>
      </c>
      <c r="W94" s="17" t="str">
        <f t="shared" si="168"/>
        <v>nonzero</v>
      </c>
      <c r="X94" s="17">
        <v>5180</v>
      </c>
      <c r="Y94" s="17" t="s">
        <v>286</v>
      </c>
      <c r="Z94" s="106" t="str">
        <f t="shared" si="112"/>
        <v>Manufacture: Produce; Manufacture: For sale/distribution; Manufacture: As a byproduct; Manufacture: As an Impurity</v>
      </c>
      <c r="AB94" s="34" t="s">
        <v>28</v>
      </c>
      <c r="AC94" s="28" t="s">
        <v>287</v>
      </c>
      <c r="AH94" s="17" t="s">
        <v>289</v>
      </c>
      <c r="AI94" s="17" t="s">
        <v>288</v>
      </c>
      <c r="AJ94" s="17" t="s">
        <v>288</v>
      </c>
      <c r="AK94" s="17" t="s">
        <v>289</v>
      </c>
      <c r="AL94" s="17" t="s">
        <v>289</v>
      </c>
      <c r="AM94" s="17" t="s">
        <v>289</v>
      </c>
      <c r="AN94" s="17" t="s">
        <v>288</v>
      </c>
      <c r="AO94" s="17" t="s">
        <v>288</v>
      </c>
      <c r="AP94" s="17" t="s">
        <v>288</v>
      </c>
      <c r="AQ94" s="17" t="s">
        <v>288</v>
      </c>
      <c r="AR94" s="17" t="s">
        <v>288</v>
      </c>
      <c r="AS94" s="17" t="s">
        <v>288</v>
      </c>
      <c r="AT94" s="17" t="s">
        <v>288</v>
      </c>
      <c r="AU94" s="17" t="s">
        <v>288</v>
      </c>
      <c r="AV94" s="17" t="s">
        <v>288</v>
      </c>
      <c r="AW94" s="17" t="s">
        <v>288</v>
      </c>
      <c r="AX94" s="17" t="s">
        <v>288</v>
      </c>
      <c r="AY94" s="17" t="s">
        <v>288</v>
      </c>
      <c r="AZ94" s="17" t="s">
        <v>288</v>
      </c>
      <c r="BA94" s="17" t="s">
        <v>288</v>
      </c>
      <c r="BB94" s="17" t="s">
        <v>288</v>
      </c>
      <c r="BC94" s="17" t="s">
        <v>288</v>
      </c>
      <c r="BD94" s="17" t="s">
        <v>288</v>
      </c>
      <c r="BE94" s="17" t="s">
        <v>288</v>
      </c>
      <c r="BF94" s="17" t="s">
        <v>288</v>
      </c>
      <c r="BG94" s="17" t="s">
        <v>288</v>
      </c>
      <c r="BH94" s="17" t="s">
        <v>288</v>
      </c>
      <c r="BI94" s="17" t="s">
        <v>288</v>
      </c>
      <c r="BJ94" s="17" t="s">
        <v>288</v>
      </c>
      <c r="BK94" s="17" t="s">
        <v>288</v>
      </c>
      <c r="BL94" s="17" t="s">
        <v>288</v>
      </c>
      <c r="BM94" s="17" t="s">
        <v>288</v>
      </c>
      <c r="BN94" s="17" t="s">
        <v>288</v>
      </c>
      <c r="BO94" s="17" t="s">
        <v>288</v>
      </c>
      <c r="BP94" s="17" t="s">
        <v>288</v>
      </c>
      <c r="BQ94" s="17" t="s">
        <v>288</v>
      </c>
      <c r="BR94" s="17" t="s">
        <v>288</v>
      </c>
      <c r="BS94" s="17" t="s">
        <v>288</v>
      </c>
      <c r="BT94" s="17" t="s">
        <v>288</v>
      </c>
      <c r="BU94" s="17" t="s">
        <v>288</v>
      </c>
      <c r="BV94" s="17" t="s">
        <v>288</v>
      </c>
      <c r="BW94" s="17" t="s">
        <v>288</v>
      </c>
      <c r="BX94" s="17" t="s">
        <v>288</v>
      </c>
      <c r="BY94" s="17" t="s">
        <v>288</v>
      </c>
      <c r="BZ94" s="17" t="s">
        <v>288</v>
      </c>
      <c r="CA94" s="17" t="s">
        <v>288</v>
      </c>
      <c r="CB94" s="17" t="s">
        <v>288</v>
      </c>
      <c r="CC94" s="17" t="s">
        <v>288</v>
      </c>
      <c r="CD94" s="17" t="s">
        <v>288</v>
      </c>
      <c r="CE94" s="17" t="s">
        <v>288</v>
      </c>
      <c r="CF94" s="17" t="s">
        <v>288</v>
      </c>
      <c r="CG94" s="17" t="s">
        <v>288</v>
      </c>
      <c r="CH94" s="17" t="s">
        <v>288</v>
      </c>
      <c r="CI94" s="17" t="s">
        <v>288</v>
      </c>
      <c r="CJ94" s="17" t="str">
        <f t="shared" si="113"/>
        <v>Manufacture: Produce</v>
      </c>
      <c r="CK94" s="17" t="str">
        <f t="shared" si="114"/>
        <v/>
      </c>
      <c r="CL94" s="17" t="str">
        <f t="shared" si="115"/>
        <v/>
      </c>
      <c r="CM94" s="17" t="str">
        <f t="shared" si="116"/>
        <v>Manufacture: For sale/distribution</v>
      </c>
      <c r="CN94" s="17" t="str">
        <f t="shared" si="117"/>
        <v>Manufacture: As a byproduct</v>
      </c>
      <c r="CO94" s="17" t="str">
        <f t="shared" si="118"/>
        <v>Manufacture: As an Impurity</v>
      </c>
      <c r="CP94" s="17" t="str">
        <f t="shared" si="119"/>
        <v/>
      </c>
      <c r="CQ94" s="17" t="str">
        <f t="shared" si="120"/>
        <v/>
      </c>
      <c r="CR94" s="17" t="str">
        <f t="shared" si="121"/>
        <v/>
      </c>
      <c r="CS94" s="17" t="str">
        <f t="shared" si="122"/>
        <v/>
      </c>
      <c r="CT94" s="17" t="str">
        <f t="shared" si="123"/>
        <v/>
      </c>
      <c r="CU94" s="17" t="str">
        <f t="shared" si="124"/>
        <v/>
      </c>
      <c r="CV94" s="17" t="str">
        <f t="shared" si="125"/>
        <v/>
      </c>
      <c r="CW94" s="17" t="str">
        <f t="shared" si="126"/>
        <v/>
      </c>
      <c r="CX94" s="17" t="str">
        <f t="shared" si="127"/>
        <v/>
      </c>
      <c r="CY94" s="17" t="str">
        <f t="shared" si="128"/>
        <v/>
      </c>
      <c r="CZ94" s="17" t="str">
        <f t="shared" si="129"/>
        <v/>
      </c>
      <c r="DA94" s="17" t="str">
        <f t="shared" si="130"/>
        <v/>
      </c>
      <c r="DB94" s="17" t="str">
        <f t="shared" si="131"/>
        <v/>
      </c>
      <c r="DC94" s="17" t="str">
        <f t="shared" si="132"/>
        <v/>
      </c>
      <c r="DD94" s="17" t="str">
        <f t="shared" si="133"/>
        <v/>
      </c>
      <c r="DE94" s="17" t="str">
        <f t="shared" si="134"/>
        <v/>
      </c>
      <c r="DF94" s="17" t="str">
        <f t="shared" si="135"/>
        <v/>
      </c>
      <c r="DG94" s="17" t="str">
        <f t="shared" si="136"/>
        <v/>
      </c>
      <c r="DH94" s="17" t="str">
        <f t="shared" si="137"/>
        <v/>
      </c>
      <c r="DI94" s="17" t="str">
        <f t="shared" si="138"/>
        <v/>
      </c>
      <c r="DJ94" s="17" t="str">
        <f t="shared" si="139"/>
        <v/>
      </c>
      <c r="DK94" s="17" t="str">
        <f t="shared" si="140"/>
        <v/>
      </c>
      <c r="DL94" s="17" t="str">
        <f t="shared" si="141"/>
        <v/>
      </c>
      <c r="DM94" s="17" t="str">
        <f t="shared" si="142"/>
        <v/>
      </c>
      <c r="DN94" s="17" t="str">
        <f t="shared" si="143"/>
        <v/>
      </c>
      <c r="DO94" s="17" t="str">
        <f t="shared" si="144"/>
        <v/>
      </c>
      <c r="DP94" s="17" t="str">
        <f t="shared" si="145"/>
        <v/>
      </c>
      <c r="DQ94" s="17" t="str">
        <f t="shared" si="146"/>
        <v/>
      </c>
      <c r="DR94" s="17" t="str">
        <f t="shared" si="147"/>
        <v/>
      </c>
      <c r="DS94" s="17" t="str">
        <f t="shared" si="148"/>
        <v/>
      </c>
      <c r="DT94" s="17" t="str">
        <f t="shared" si="149"/>
        <v/>
      </c>
      <c r="DU94" s="17" t="str">
        <f t="shared" si="150"/>
        <v/>
      </c>
      <c r="DV94" s="17" t="str">
        <f t="shared" si="151"/>
        <v/>
      </c>
      <c r="DW94" s="17" t="str">
        <f t="shared" si="152"/>
        <v/>
      </c>
      <c r="DX94" s="17" t="str">
        <f t="shared" si="153"/>
        <v/>
      </c>
      <c r="DY94" s="17" t="str">
        <f t="shared" si="154"/>
        <v/>
      </c>
      <c r="DZ94" s="17" t="str">
        <f t="shared" si="155"/>
        <v/>
      </c>
      <c r="EA94" s="17" t="str">
        <f t="shared" si="156"/>
        <v/>
      </c>
      <c r="EB94" s="17" t="str">
        <f t="shared" si="157"/>
        <v/>
      </c>
      <c r="EC94" s="17" t="str">
        <f t="shared" si="158"/>
        <v/>
      </c>
      <c r="ED94" s="17" t="str">
        <f t="shared" si="159"/>
        <v/>
      </c>
      <c r="EE94" s="17" t="str">
        <f t="shared" si="160"/>
        <v/>
      </c>
      <c r="EF94" s="17" t="str">
        <f t="shared" si="161"/>
        <v/>
      </c>
      <c r="EG94" s="17" t="str">
        <f t="shared" si="162"/>
        <v/>
      </c>
      <c r="EH94" s="17" t="str">
        <f t="shared" si="163"/>
        <v/>
      </c>
      <c r="EI94" s="17" t="str">
        <f t="shared" si="164"/>
        <v/>
      </c>
      <c r="EJ94" s="17" t="str">
        <f t="shared" si="165"/>
        <v/>
      </c>
      <c r="EK94" s="17" t="str">
        <f t="shared" si="166"/>
        <v/>
      </c>
    </row>
    <row r="95" spans="1:141" ht="43.5" x14ac:dyDescent="0.35">
      <c r="A95" s="17" t="s">
        <v>280</v>
      </c>
      <c r="B95" s="17">
        <v>2023</v>
      </c>
      <c r="C95" s="17" t="s">
        <v>93</v>
      </c>
      <c r="D95" s="17" t="s">
        <v>358</v>
      </c>
      <c r="E95" s="17" t="s">
        <v>357</v>
      </c>
      <c r="F95" s="17" t="s">
        <v>351</v>
      </c>
      <c r="G95" s="17">
        <v>325180</v>
      </c>
      <c r="H95" s="106" t="str">
        <f>VLOOKUP(G95, '2017-2022 NAICS'!C:D, 2, FALSE)</f>
        <v>Other Basic Inorganic Chemical Manufacturing</v>
      </c>
      <c r="I95" s="106" t="str">
        <f>IF(COUNTIF('Processed TRI Data'!A:A, G95) &gt;0, "Yes", "No")</f>
        <v>No</v>
      </c>
      <c r="J95" s="17">
        <v>30.223500000000001</v>
      </c>
      <c r="K95" s="17">
        <v>-93.286900000000003</v>
      </c>
      <c r="L95" s="68">
        <v>110000494894</v>
      </c>
      <c r="M95" s="68">
        <v>1323222047553</v>
      </c>
      <c r="N95" s="17" t="s">
        <v>284</v>
      </c>
      <c r="O95" s="17" t="s">
        <v>285</v>
      </c>
      <c r="P95" s="107">
        <v>7</v>
      </c>
      <c r="Q95" s="105" t="str">
        <f>VLOOKUP(P95, 'TRI Crosswalk codes'!A:B, 2, FALSE)</f>
        <v>10,000,000 to 49,999,999</v>
      </c>
      <c r="R95" s="17">
        <v>4800</v>
      </c>
      <c r="S95" s="17">
        <v>4800</v>
      </c>
      <c r="T95" s="17" t="str">
        <f t="shared" si="167"/>
        <v>nonzero</v>
      </c>
      <c r="V95" s="17">
        <v>390</v>
      </c>
      <c r="W95" s="17" t="str">
        <f t="shared" si="168"/>
        <v>nonzero</v>
      </c>
      <c r="X95" s="17">
        <v>5190</v>
      </c>
      <c r="Y95" s="17" t="s">
        <v>286</v>
      </c>
      <c r="Z95" s="106" t="str">
        <f t="shared" si="112"/>
        <v>Manufacture: Produce; Manufacture: For sale/distribution; Manufacture: As a byproduct; Manufacture: As an Impurity</v>
      </c>
      <c r="AB95" s="34" t="s">
        <v>28</v>
      </c>
      <c r="AC95" s="28" t="s">
        <v>287</v>
      </c>
      <c r="AH95" s="17" t="s">
        <v>289</v>
      </c>
      <c r="AI95" s="17" t="s">
        <v>288</v>
      </c>
      <c r="AJ95" s="17" t="s">
        <v>288</v>
      </c>
      <c r="AK95" s="17" t="s">
        <v>289</v>
      </c>
      <c r="AL95" s="17" t="s">
        <v>289</v>
      </c>
      <c r="AM95" s="17" t="s">
        <v>289</v>
      </c>
      <c r="AN95" s="17" t="s">
        <v>288</v>
      </c>
      <c r="AO95" s="17" t="s">
        <v>288</v>
      </c>
      <c r="AP95" s="17" t="s">
        <v>288</v>
      </c>
      <c r="AQ95" s="17" t="s">
        <v>288</v>
      </c>
      <c r="AR95" s="17" t="s">
        <v>288</v>
      </c>
      <c r="AS95" s="17" t="s">
        <v>288</v>
      </c>
      <c r="AT95" s="17" t="s">
        <v>288</v>
      </c>
      <c r="AU95" s="17" t="s">
        <v>288</v>
      </c>
      <c r="AV95" s="17" t="s">
        <v>288</v>
      </c>
      <c r="AW95" s="17" t="s">
        <v>288</v>
      </c>
      <c r="AX95" s="17" t="s">
        <v>288</v>
      </c>
      <c r="AY95" s="17" t="s">
        <v>288</v>
      </c>
      <c r="AZ95" s="17" t="s">
        <v>288</v>
      </c>
      <c r="BA95" s="17" t="s">
        <v>288</v>
      </c>
      <c r="BB95" s="17" t="s">
        <v>288</v>
      </c>
      <c r="BC95" s="17" t="s">
        <v>288</v>
      </c>
      <c r="BD95" s="17" t="s">
        <v>288</v>
      </c>
      <c r="BE95" s="17" t="s">
        <v>288</v>
      </c>
      <c r="BF95" s="17" t="s">
        <v>288</v>
      </c>
      <c r="BG95" s="17" t="s">
        <v>288</v>
      </c>
      <c r="BH95" s="17" t="s">
        <v>288</v>
      </c>
      <c r="BI95" s="17" t="s">
        <v>288</v>
      </c>
      <c r="BJ95" s="17" t="s">
        <v>288</v>
      </c>
      <c r="BK95" s="17" t="s">
        <v>288</v>
      </c>
      <c r="BL95" s="17" t="s">
        <v>288</v>
      </c>
      <c r="BM95" s="17" t="s">
        <v>288</v>
      </c>
      <c r="BN95" s="17" t="s">
        <v>288</v>
      </c>
      <c r="BO95" s="17" t="s">
        <v>288</v>
      </c>
      <c r="BP95" s="17" t="s">
        <v>288</v>
      </c>
      <c r="BQ95" s="17" t="s">
        <v>288</v>
      </c>
      <c r="BR95" s="17" t="s">
        <v>288</v>
      </c>
      <c r="BS95" s="17" t="s">
        <v>288</v>
      </c>
      <c r="BT95" s="17" t="s">
        <v>288</v>
      </c>
      <c r="BU95" s="17" t="s">
        <v>288</v>
      </c>
      <c r="BV95" s="17" t="s">
        <v>288</v>
      </c>
      <c r="BW95" s="17" t="s">
        <v>288</v>
      </c>
      <c r="BX95" s="17" t="s">
        <v>288</v>
      </c>
      <c r="BY95" s="17" t="s">
        <v>288</v>
      </c>
      <c r="BZ95" s="17" t="s">
        <v>288</v>
      </c>
      <c r="CA95" s="17" t="s">
        <v>288</v>
      </c>
      <c r="CB95" s="17" t="s">
        <v>288</v>
      </c>
      <c r="CC95" s="17" t="s">
        <v>288</v>
      </c>
      <c r="CD95" s="17" t="s">
        <v>288</v>
      </c>
      <c r="CE95" s="17" t="s">
        <v>288</v>
      </c>
      <c r="CF95" s="17" t="s">
        <v>288</v>
      </c>
      <c r="CG95" s="17" t="s">
        <v>288</v>
      </c>
      <c r="CH95" s="17" t="s">
        <v>288</v>
      </c>
      <c r="CI95" s="17" t="s">
        <v>288</v>
      </c>
      <c r="CJ95" s="17" t="str">
        <f t="shared" si="113"/>
        <v>Manufacture: Produce</v>
      </c>
      <c r="CK95" s="17" t="str">
        <f t="shared" si="114"/>
        <v/>
      </c>
      <c r="CL95" s="17" t="str">
        <f t="shared" si="115"/>
        <v/>
      </c>
      <c r="CM95" s="17" t="str">
        <f t="shared" si="116"/>
        <v>Manufacture: For sale/distribution</v>
      </c>
      <c r="CN95" s="17" t="str">
        <f t="shared" si="117"/>
        <v>Manufacture: As a byproduct</v>
      </c>
      <c r="CO95" s="17" t="str">
        <f t="shared" si="118"/>
        <v>Manufacture: As an Impurity</v>
      </c>
      <c r="CP95" s="17" t="str">
        <f t="shared" si="119"/>
        <v/>
      </c>
      <c r="CQ95" s="17" t="str">
        <f t="shared" si="120"/>
        <v/>
      </c>
      <c r="CR95" s="17" t="str">
        <f t="shared" si="121"/>
        <v/>
      </c>
      <c r="CS95" s="17" t="str">
        <f t="shared" si="122"/>
        <v/>
      </c>
      <c r="CT95" s="17" t="str">
        <f t="shared" si="123"/>
        <v/>
      </c>
      <c r="CU95" s="17" t="str">
        <f t="shared" si="124"/>
        <v/>
      </c>
      <c r="CV95" s="17" t="str">
        <f t="shared" si="125"/>
        <v/>
      </c>
      <c r="CW95" s="17" t="str">
        <f t="shared" si="126"/>
        <v/>
      </c>
      <c r="CX95" s="17" t="str">
        <f t="shared" si="127"/>
        <v/>
      </c>
      <c r="CY95" s="17" t="str">
        <f t="shared" si="128"/>
        <v/>
      </c>
      <c r="CZ95" s="17" t="str">
        <f t="shared" si="129"/>
        <v/>
      </c>
      <c r="DA95" s="17" t="str">
        <f t="shared" si="130"/>
        <v/>
      </c>
      <c r="DB95" s="17" t="str">
        <f t="shared" si="131"/>
        <v/>
      </c>
      <c r="DC95" s="17" t="str">
        <f t="shared" si="132"/>
        <v/>
      </c>
      <c r="DD95" s="17" t="str">
        <f t="shared" si="133"/>
        <v/>
      </c>
      <c r="DE95" s="17" t="str">
        <f t="shared" si="134"/>
        <v/>
      </c>
      <c r="DF95" s="17" t="str">
        <f t="shared" si="135"/>
        <v/>
      </c>
      <c r="DG95" s="17" t="str">
        <f t="shared" si="136"/>
        <v/>
      </c>
      <c r="DH95" s="17" t="str">
        <f t="shared" si="137"/>
        <v/>
      </c>
      <c r="DI95" s="17" t="str">
        <f t="shared" si="138"/>
        <v/>
      </c>
      <c r="DJ95" s="17" t="str">
        <f t="shared" si="139"/>
        <v/>
      </c>
      <c r="DK95" s="17" t="str">
        <f t="shared" si="140"/>
        <v/>
      </c>
      <c r="DL95" s="17" t="str">
        <f t="shared" si="141"/>
        <v/>
      </c>
      <c r="DM95" s="17" t="str">
        <f t="shared" si="142"/>
        <v/>
      </c>
      <c r="DN95" s="17" t="str">
        <f t="shared" si="143"/>
        <v/>
      </c>
      <c r="DO95" s="17" t="str">
        <f t="shared" si="144"/>
        <v/>
      </c>
      <c r="DP95" s="17" t="str">
        <f t="shared" si="145"/>
        <v/>
      </c>
      <c r="DQ95" s="17" t="str">
        <f t="shared" si="146"/>
        <v/>
      </c>
      <c r="DR95" s="17" t="str">
        <f t="shared" si="147"/>
        <v/>
      </c>
      <c r="DS95" s="17" t="str">
        <f t="shared" si="148"/>
        <v/>
      </c>
      <c r="DT95" s="17" t="str">
        <f t="shared" si="149"/>
        <v/>
      </c>
      <c r="DU95" s="17" t="str">
        <f t="shared" si="150"/>
        <v/>
      </c>
      <c r="DV95" s="17" t="str">
        <f t="shared" si="151"/>
        <v/>
      </c>
      <c r="DW95" s="17" t="str">
        <f t="shared" si="152"/>
        <v/>
      </c>
      <c r="DX95" s="17" t="str">
        <f t="shared" si="153"/>
        <v/>
      </c>
      <c r="DY95" s="17" t="str">
        <f t="shared" si="154"/>
        <v/>
      </c>
      <c r="DZ95" s="17" t="str">
        <f t="shared" si="155"/>
        <v/>
      </c>
      <c r="EA95" s="17" t="str">
        <f t="shared" si="156"/>
        <v/>
      </c>
      <c r="EB95" s="17" t="str">
        <f t="shared" si="157"/>
        <v/>
      </c>
      <c r="EC95" s="17" t="str">
        <f t="shared" si="158"/>
        <v/>
      </c>
      <c r="ED95" s="17" t="str">
        <f t="shared" si="159"/>
        <v/>
      </c>
      <c r="EE95" s="17" t="str">
        <f t="shared" si="160"/>
        <v/>
      </c>
      <c r="EF95" s="17" t="str">
        <f t="shared" si="161"/>
        <v/>
      </c>
      <c r="EG95" s="17" t="str">
        <f t="shared" si="162"/>
        <v/>
      </c>
      <c r="EH95" s="17" t="str">
        <f t="shared" si="163"/>
        <v/>
      </c>
      <c r="EI95" s="17" t="str">
        <f t="shared" si="164"/>
        <v/>
      </c>
      <c r="EJ95" s="17" t="str">
        <f t="shared" si="165"/>
        <v/>
      </c>
      <c r="EK95" s="17" t="str">
        <f t="shared" si="166"/>
        <v/>
      </c>
    </row>
    <row r="96" spans="1:141" ht="29" x14ac:dyDescent="0.35">
      <c r="A96" s="17" t="s">
        <v>280</v>
      </c>
      <c r="B96" s="17">
        <v>2019</v>
      </c>
      <c r="C96" s="17" t="s">
        <v>94</v>
      </c>
      <c r="D96" s="17" t="s">
        <v>359</v>
      </c>
      <c r="E96" s="17" t="s">
        <v>360</v>
      </c>
      <c r="F96" s="17" t="s">
        <v>351</v>
      </c>
      <c r="G96" s="17">
        <v>325211</v>
      </c>
      <c r="H96" s="106" t="str">
        <f>VLOOKUP(G96, '2017-2022 NAICS'!C:D, 2, FALSE)</f>
        <v>Plastics Material and Resin Manufacturing</v>
      </c>
      <c r="I96" s="106" t="str">
        <f>IF(COUNTIF('Processed TRI Data'!A:A, G96) &gt;0, "Yes", "No")</f>
        <v>No</v>
      </c>
      <c r="J96" s="17">
        <v>30.208604000000001</v>
      </c>
      <c r="K96" s="17">
        <v>-91.011127999999999</v>
      </c>
      <c r="L96" s="68">
        <v>110000746328</v>
      </c>
      <c r="M96" s="68">
        <v>1319217950652</v>
      </c>
      <c r="N96" s="17" t="s">
        <v>284</v>
      </c>
      <c r="O96" s="17" t="s">
        <v>285</v>
      </c>
      <c r="P96" s="107">
        <v>3</v>
      </c>
      <c r="Q96" s="105" t="str">
        <f>VLOOKUP(P96, 'TRI Crosswalk codes'!A:B, 2, FALSE)</f>
        <v>1,000 to 9,999</v>
      </c>
      <c r="R96" s="17" t="s">
        <v>290</v>
      </c>
      <c r="S96" s="17">
        <v>5</v>
      </c>
      <c r="T96" s="17" t="str">
        <f t="shared" si="167"/>
        <v>nonzero</v>
      </c>
      <c r="V96" s="17">
        <v>60</v>
      </c>
      <c r="W96" s="17" t="str">
        <f t="shared" si="168"/>
        <v>nonzero</v>
      </c>
      <c r="X96" s="17">
        <v>65</v>
      </c>
      <c r="Y96" s="17" t="s">
        <v>286</v>
      </c>
      <c r="Z96" s="106" t="str">
        <f t="shared" si="112"/>
        <v>Manufacture: Produce; Manufacture: As a byproduct; Manufacture: As an Impurity</v>
      </c>
      <c r="AB96" s="34" t="s">
        <v>31</v>
      </c>
      <c r="AC96" s="34" t="s">
        <v>343</v>
      </c>
      <c r="AH96" s="17" t="s">
        <v>289</v>
      </c>
      <c r="AI96" s="17" t="s">
        <v>288</v>
      </c>
      <c r="AJ96" s="17" t="s">
        <v>288</v>
      </c>
      <c r="AK96" s="17" t="s">
        <v>288</v>
      </c>
      <c r="AL96" s="17" t="s">
        <v>289</v>
      </c>
      <c r="AM96" s="17" t="s">
        <v>289</v>
      </c>
      <c r="AN96" s="17" t="s">
        <v>288</v>
      </c>
      <c r="AO96" s="17" t="s">
        <v>288</v>
      </c>
      <c r="AP96" s="17" t="s">
        <v>288</v>
      </c>
      <c r="AQ96" s="17" t="s">
        <v>288</v>
      </c>
      <c r="AR96" s="17" t="s">
        <v>288</v>
      </c>
      <c r="AS96" s="17" t="s">
        <v>288</v>
      </c>
      <c r="AT96" s="17" t="s">
        <v>288</v>
      </c>
      <c r="AU96" s="17" t="s">
        <v>288</v>
      </c>
      <c r="AV96" s="17" t="s">
        <v>288</v>
      </c>
      <c r="AW96" s="17" t="s">
        <v>288</v>
      </c>
      <c r="AX96" s="17" t="s">
        <v>288</v>
      </c>
      <c r="AY96" s="17" t="s">
        <v>288</v>
      </c>
      <c r="AZ96" s="17" t="s">
        <v>288</v>
      </c>
      <c r="BA96" s="17" t="s">
        <v>288</v>
      </c>
      <c r="BB96" s="17" t="s">
        <v>288</v>
      </c>
      <c r="BC96" s="17" t="s">
        <v>288</v>
      </c>
      <c r="BD96" s="17" t="s">
        <v>288</v>
      </c>
      <c r="BE96" s="17" t="s">
        <v>288</v>
      </c>
      <c r="BF96" s="17" t="s">
        <v>288</v>
      </c>
      <c r="BG96" s="17" t="s">
        <v>288</v>
      </c>
      <c r="BH96" s="17" t="s">
        <v>288</v>
      </c>
      <c r="BI96" s="17" t="s">
        <v>288</v>
      </c>
      <c r="BJ96" s="17" t="s">
        <v>288</v>
      </c>
      <c r="BK96" s="17" t="s">
        <v>288</v>
      </c>
      <c r="BL96" s="17" t="s">
        <v>288</v>
      </c>
      <c r="BM96" s="17" t="s">
        <v>288</v>
      </c>
      <c r="BN96" s="17" t="s">
        <v>288</v>
      </c>
      <c r="BO96" s="17" t="s">
        <v>288</v>
      </c>
      <c r="BP96" s="17" t="s">
        <v>288</v>
      </c>
      <c r="BQ96" s="17" t="s">
        <v>288</v>
      </c>
      <c r="BR96" s="17" t="s">
        <v>288</v>
      </c>
      <c r="BS96" s="17" t="s">
        <v>288</v>
      </c>
      <c r="BT96" s="17" t="s">
        <v>288</v>
      </c>
      <c r="BU96" s="17" t="s">
        <v>288</v>
      </c>
      <c r="BV96" s="17" t="s">
        <v>288</v>
      </c>
      <c r="BW96" s="17" t="s">
        <v>288</v>
      </c>
      <c r="BX96" s="17" t="s">
        <v>288</v>
      </c>
      <c r="BY96" s="17" t="s">
        <v>288</v>
      </c>
      <c r="BZ96" s="17" t="s">
        <v>288</v>
      </c>
      <c r="CA96" s="17" t="s">
        <v>288</v>
      </c>
      <c r="CB96" s="17" t="s">
        <v>288</v>
      </c>
      <c r="CC96" s="17" t="s">
        <v>288</v>
      </c>
      <c r="CD96" s="17" t="s">
        <v>288</v>
      </c>
      <c r="CE96" s="17" t="s">
        <v>288</v>
      </c>
      <c r="CF96" s="17" t="s">
        <v>288</v>
      </c>
      <c r="CG96" s="17" t="s">
        <v>288</v>
      </c>
      <c r="CH96" s="17" t="s">
        <v>288</v>
      </c>
      <c r="CI96" s="17" t="s">
        <v>288</v>
      </c>
      <c r="CJ96" s="17" t="str">
        <f t="shared" si="113"/>
        <v>Manufacture: Produce</v>
      </c>
      <c r="CK96" s="17" t="str">
        <f t="shared" si="114"/>
        <v/>
      </c>
      <c r="CL96" s="17" t="str">
        <f t="shared" si="115"/>
        <v/>
      </c>
      <c r="CM96" s="17" t="str">
        <f t="shared" si="116"/>
        <v/>
      </c>
      <c r="CN96" s="17" t="str">
        <f t="shared" si="117"/>
        <v>Manufacture: As a byproduct</v>
      </c>
      <c r="CO96" s="17" t="str">
        <f t="shared" si="118"/>
        <v>Manufacture: As an Impurity</v>
      </c>
      <c r="CP96" s="17" t="str">
        <f t="shared" si="119"/>
        <v/>
      </c>
      <c r="CQ96" s="17" t="str">
        <f t="shared" si="120"/>
        <v/>
      </c>
      <c r="CR96" s="17" t="str">
        <f t="shared" si="121"/>
        <v/>
      </c>
      <c r="CS96" s="17" t="str">
        <f t="shared" si="122"/>
        <v/>
      </c>
      <c r="CT96" s="17" t="str">
        <f t="shared" si="123"/>
        <v/>
      </c>
      <c r="CU96" s="17" t="str">
        <f t="shared" si="124"/>
        <v/>
      </c>
      <c r="CV96" s="17" t="str">
        <f t="shared" si="125"/>
        <v/>
      </c>
      <c r="CW96" s="17" t="str">
        <f t="shared" si="126"/>
        <v/>
      </c>
      <c r="CX96" s="17" t="str">
        <f t="shared" si="127"/>
        <v/>
      </c>
      <c r="CY96" s="17" t="str">
        <f t="shared" si="128"/>
        <v/>
      </c>
      <c r="CZ96" s="17" t="str">
        <f t="shared" si="129"/>
        <v/>
      </c>
      <c r="DA96" s="17" t="str">
        <f t="shared" si="130"/>
        <v/>
      </c>
      <c r="DB96" s="17" t="str">
        <f t="shared" si="131"/>
        <v/>
      </c>
      <c r="DC96" s="17" t="str">
        <f t="shared" si="132"/>
        <v/>
      </c>
      <c r="DD96" s="17" t="str">
        <f t="shared" si="133"/>
        <v/>
      </c>
      <c r="DE96" s="17" t="str">
        <f t="shared" si="134"/>
        <v/>
      </c>
      <c r="DF96" s="17" t="str">
        <f t="shared" si="135"/>
        <v/>
      </c>
      <c r="DG96" s="17" t="str">
        <f t="shared" si="136"/>
        <v/>
      </c>
      <c r="DH96" s="17" t="str">
        <f t="shared" si="137"/>
        <v/>
      </c>
      <c r="DI96" s="17" t="str">
        <f t="shared" si="138"/>
        <v/>
      </c>
      <c r="DJ96" s="17" t="str">
        <f t="shared" si="139"/>
        <v/>
      </c>
      <c r="DK96" s="17" t="str">
        <f t="shared" si="140"/>
        <v/>
      </c>
      <c r="DL96" s="17" t="str">
        <f t="shared" si="141"/>
        <v/>
      </c>
      <c r="DM96" s="17" t="str">
        <f t="shared" si="142"/>
        <v/>
      </c>
      <c r="DN96" s="17" t="str">
        <f t="shared" si="143"/>
        <v/>
      </c>
      <c r="DO96" s="17" t="str">
        <f t="shared" si="144"/>
        <v/>
      </c>
      <c r="DP96" s="17" t="str">
        <f t="shared" si="145"/>
        <v/>
      </c>
      <c r="DQ96" s="17" t="str">
        <f t="shared" si="146"/>
        <v/>
      </c>
      <c r="DR96" s="17" t="str">
        <f t="shared" si="147"/>
        <v/>
      </c>
      <c r="DS96" s="17" t="str">
        <f t="shared" si="148"/>
        <v/>
      </c>
      <c r="DT96" s="17" t="str">
        <f t="shared" si="149"/>
        <v/>
      </c>
      <c r="DU96" s="17" t="str">
        <f t="shared" si="150"/>
        <v/>
      </c>
      <c r="DV96" s="17" t="str">
        <f t="shared" si="151"/>
        <v/>
      </c>
      <c r="DW96" s="17" t="str">
        <f t="shared" si="152"/>
        <v/>
      </c>
      <c r="DX96" s="17" t="str">
        <f t="shared" si="153"/>
        <v/>
      </c>
      <c r="DY96" s="17" t="str">
        <f t="shared" si="154"/>
        <v/>
      </c>
      <c r="DZ96" s="17" t="str">
        <f t="shared" si="155"/>
        <v/>
      </c>
      <c r="EA96" s="17" t="str">
        <f t="shared" si="156"/>
        <v/>
      </c>
      <c r="EB96" s="17" t="str">
        <f t="shared" si="157"/>
        <v/>
      </c>
      <c r="EC96" s="17" t="str">
        <f t="shared" si="158"/>
        <v/>
      </c>
      <c r="ED96" s="17" t="str">
        <f t="shared" si="159"/>
        <v/>
      </c>
      <c r="EE96" s="17" t="str">
        <f t="shared" si="160"/>
        <v/>
      </c>
      <c r="EF96" s="17" t="str">
        <f t="shared" si="161"/>
        <v/>
      </c>
      <c r="EG96" s="17" t="str">
        <f t="shared" si="162"/>
        <v/>
      </c>
      <c r="EH96" s="17" t="str">
        <f t="shared" si="163"/>
        <v/>
      </c>
      <c r="EI96" s="17" t="str">
        <f t="shared" si="164"/>
        <v/>
      </c>
      <c r="EJ96" s="17" t="str">
        <f t="shared" si="165"/>
        <v/>
      </c>
      <c r="EK96" s="17" t="str">
        <f t="shared" si="166"/>
        <v/>
      </c>
    </row>
    <row r="97" spans="1:141" ht="29" x14ac:dyDescent="0.35">
      <c r="A97" s="17" t="s">
        <v>280</v>
      </c>
      <c r="B97" s="17">
        <v>2020</v>
      </c>
      <c r="C97" s="17" t="s">
        <v>94</v>
      </c>
      <c r="D97" s="17" t="s">
        <v>359</v>
      </c>
      <c r="E97" s="17" t="s">
        <v>360</v>
      </c>
      <c r="F97" s="17" t="s">
        <v>351</v>
      </c>
      <c r="G97" s="17">
        <v>325211</v>
      </c>
      <c r="H97" s="106" t="str">
        <f>VLOOKUP(G97, '2017-2022 NAICS'!C:D, 2, FALSE)</f>
        <v>Plastics Material and Resin Manufacturing</v>
      </c>
      <c r="I97" s="106" t="str">
        <f>IF(COUNTIF('Processed TRI Data'!A:A, G97) &gt;0, "Yes", "No")</f>
        <v>No</v>
      </c>
      <c r="J97" s="17">
        <v>30.208604000000001</v>
      </c>
      <c r="K97" s="17">
        <v>-91.011127999999999</v>
      </c>
      <c r="L97" s="68">
        <v>110000746328</v>
      </c>
      <c r="M97" s="68">
        <v>1320218745976</v>
      </c>
      <c r="N97" s="17" t="s">
        <v>284</v>
      </c>
      <c r="O97" s="17" t="s">
        <v>285</v>
      </c>
      <c r="P97" s="107">
        <v>3</v>
      </c>
      <c r="Q97" s="105" t="str">
        <f>VLOOKUP(P97, 'TRI Crosswalk codes'!A:B, 2, FALSE)</f>
        <v>1,000 to 9,999</v>
      </c>
      <c r="R97" s="17" t="s">
        <v>290</v>
      </c>
      <c r="S97" s="17">
        <v>5</v>
      </c>
      <c r="T97" s="17" t="str">
        <f t="shared" si="167"/>
        <v>nonzero</v>
      </c>
      <c r="V97" s="17">
        <v>60</v>
      </c>
      <c r="W97" s="17" t="str">
        <f t="shared" si="168"/>
        <v>nonzero</v>
      </c>
      <c r="X97" s="17">
        <v>65</v>
      </c>
      <c r="Y97" s="17" t="s">
        <v>286</v>
      </c>
      <c r="Z97" s="106" t="str">
        <f t="shared" si="112"/>
        <v>Manufacture: Produce; Manufacture: As a byproduct; Manufacture: As an Impurity</v>
      </c>
      <c r="AB97" s="34" t="s">
        <v>31</v>
      </c>
      <c r="AC97" s="34" t="s">
        <v>343</v>
      </c>
      <c r="AH97" s="17" t="s">
        <v>289</v>
      </c>
      <c r="AI97" s="17" t="s">
        <v>288</v>
      </c>
      <c r="AJ97" s="17" t="s">
        <v>288</v>
      </c>
      <c r="AK97" s="17" t="s">
        <v>288</v>
      </c>
      <c r="AL97" s="17" t="s">
        <v>289</v>
      </c>
      <c r="AM97" s="17" t="s">
        <v>289</v>
      </c>
      <c r="AN97" s="17" t="s">
        <v>288</v>
      </c>
      <c r="AO97" s="17" t="s">
        <v>288</v>
      </c>
      <c r="AP97" s="17" t="s">
        <v>288</v>
      </c>
      <c r="AQ97" s="17" t="s">
        <v>288</v>
      </c>
      <c r="AR97" s="17" t="s">
        <v>288</v>
      </c>
      <c r="AS97" s="17" t="s">
        <v>288</v>
      </c>
      <c r="AT97" s="17" t="s">
        <v>288</v>
      </c>
      <c r="AU97" s="17" t="s">
        <v>288</v>
      </c>
      <c r="AV97" s="17" t="s">
        <v>288</v>
      </c>
      <c r="AW97" s="17" t="s">
        <v>288</v>
      </c>
      <c r="AX97" s="17" t="s">
        <v>288</v>
      </c>
      <c r="AY97" s="17" t="s">
        <v>288</v>
      </c>
      <c r="AZ97" s="17" t="s">
        <v>288</v>
      </c>
      <c r="BA97" s="17" t="s">
        <v>288</v>
      </c>
      <c r="BB97" s="17" t="s">
        <v>288</v>
      </c>
      <c r="BC97" s="17" t="s">
        <v>288</v>
      </c>
      <c r="BD97" s="17" t="s">
        <v>288</v>
      </c>
      <c r="BE97" s="17" t="s">
        <v>288</v>
      </c>
      <c r="BF97" s="17" t="s">
        <v>288</v>
      </c>
      <c r="BG97" s="17" t="s">
        <v>288</v>
      </c>
      <c r="BH97" s="17" t="s">
        <v>288</v>
      </c>
      <c r="BI97" s="17" t="s">
        <v>288</v>
      </c>
      <c r="BJ97" s="17" t="s">
        <v>288</v>
      </c>
      <c r="BK97" s="17" t="s">
        <v>288</v>
      </c>
      <c r="BL97" s="17" t="s">
        <v>288</v>
      </c>
      <c r="BM97" s="17" t="s">
        <v>288</v>
      </c>
      <c r="BN97" s="17" t="s">
        <v>288</v>
      </c>
      <c r="BO97" s="17" t="s">
        <v>288</v>
      </c>
      <c r="BP97" s="17" t="s">
        <v>288</v>
      </c>
      <c r="BQ97" s="17" t="s">
        <v>288</v>
      </c>
      <c r="BR97" s="17" t="s">
        <v>288</v>
      </c>
      <c r="BS97" s="17" t="s">
        <v>288</v>
      </c>
      <c r="BT97" s="17" t="s">
        <v>288</v>
      </c>
      <c r="BU97" s="17" t="s">
        <v>288</v>
      </c>
      <c r="BV97" s="17" t="s">
        <v>288</v>
      </c>
      <c r="BW97" s="17" t="s">
        <v>288</v>
      </c>
      <c r="BX97" s="17" t="s">
        <v>288</v>
      </c>
      <c r="BY97" s="17" t="s">
        <v>288</v>
      </c>
      <c r="BZ97" s="17" t="s">
        <v>288</v>
      </c>
      <c r="CA97" s="17" t="s">
        <v>288</v>
      </c>
      <c r="CB97" s="17" t="s">
        <v>288</v>
      </c>
      <c r="CC97" s="17" t="s">
        <v>288</v>
      </c>
      <c r="CD97" s="17" t="s">
        <v>288</v>
      </c>
      <c r="CE97" s="17" t="s">
        <v>288</v>
      </c>
      <c r="CF97" s="17" t="s">
        <v>288</v>
      </c>
      <c r="CG97" s="17" t="s">
        <v>288</v>
      </c>
      <c r="CH97" s="17" t="s">
        <v>288</v>
      </c>
      <c r="CI97" s="17" t="s">
        <v>288</v>
      </c>
      <c r="CJ97" s="17" t="str">
        <f t="shared" si="113"/>
        <v>Manufacture: Produce</v>
      </c>
      <c r="CK97" s="17" t="str">
        <f t="shared" si="114"/>
        <v/>
      </c>
      <c r="CL97" s="17" t="str">
        <f t="shared" si="115"/>
        <v/>
      </c>
      <c r="CM97" s="17" t="str">
        <f t="shared" si="116"/>
        <v/>
      </c>
      <c r="CN97" s="17" t="str">
        <f t="shared" si="117"/>
        <v>Manufacture: As a byproduct</v>
      </c>
      <c r="CO97" s="17" t="str">
        <f t="shared" si="118"/>
        <v>Manufacture: As an Impurity</v>
      </c>
      <c r="CP97" s="17" t="str">
        <f t="shared" si="119"/>
        <v/>
      </c>
      <c r="CQ97" s="17" t="str">
        <f t="shared" si="120"/>
        <v/>
      </c>
      <c r="CR97" s="17" t="str">
        <f t="shared" si="121"/>
        <v/>
      </c>
      <c r="CS97" s="17" t="str">
        <f t="shared" si="122"/>
        <v/>
      </c>
      <c r="CT97" s="17" t="str">
        <f t="shared" si="123"/>
        <v/>
      </c>
      <c r="CU97" s="17" t="str">
        <f t="shared" si="124"/>
        <v/>
      </c>
      <c r="CV97" s="17" t="str">
        <f t="shared" si="125"/>
        <v/>
      </c>
      <c r="CW97" s="17" t="str">
        <f t="shared" si="126"/>
        <v/>
      </c>
      <c r="CX97" s="17" t="str">
        <f t="shared" si="127"/>
        <v/>
      </c>
      <c r="CY97" s="17" t="str">
        <f t="shared" si="128"/>
        <v/>
      </c>
      <c r="CZ97" s="17" t="str">
        <f t="shared" si="129"/>
        <v/>
      </c>
      <c r="DA97" s="17" t="str">
        <f t="shared" si="130"/>
        <v/>
      </c>
      <c r="DB97" s="17" t="str">
        <f t="shared" si="131"/>
        <v/>
      </c>
      <c r="DC97" s="17" t="str">
        <f t="shared" si="132"/>
        <v/>
      </c>
      <c r="DD97" s="17" t="str">
        <f t="shared" si="133"/>
        <v/>
      </c>
      <c r="DE97" s="17" t="str">
        <f t="shared" si="134"/>
        <v/>
      </c>
      <c r="DF97" s="17" t="str">
        <f t="shared" si="135"/>
        <v/>
      </c>
      <c r="DG97" s="17" t="str">
        <f t="shared" si="136"/>
        <v/>
      </c>
      <c r="DH97" s="17" t="str">
        <f t="shared" si="137"/>
        <v/>
      </c>
      <c r="DI97" s="17" t="str">
        <f t="shared" si="138"/>
        <v/>
      </c>
      <c r="DJ97" s="17" t="str">
        <f t="shared" si="139"/>
        <v/>
      </c>
      <c r="DK97" s="17" t="str">
        <f t="shared" si="140"/>
        <v/>
      </c>
      <c r="DL97" s="17" t="str">
        <f t="shared" si="141"/>
        <v/>
      </c>
      <c r="DM97" s="17" t="str">
        <f t="shared" si="142"/>
        <v/>
      </c>
      <c r="DN97" s="17" t="str">
        <f t="shared" si="143"/>
        <v/>
      </c>
      <c r="DO97" s="17" t="str">
        <f t="shared" si="144"/>
        <v/>
      </c>
      <c r="DP97" s="17" t="str">
        <f t="shared" si="145"/>
        <v/>
      </c>
      <c r="DQ97" s="17" t="str">
        <f t="shared" si="146"/>
        <v/>
      </c>
      <c r="DR97" s="17" t="str">
        <f t="shared" si="147"/>
        <v/>
      </c>
      <c r="DS97" s="17" t="str">
        <f t="shared" si="148"/>
        <v/>
      </c>
      <c r="DT97" s="17" t="str">
        <f t="shared" si="149"/>
        <v/>
      </c>
      <c r="DU97" s="17" t="str">
        <f t="shared" si="150"/>
        <v/>
      </c>
      <c r="DV97" s="17" t="str">
        <f t="shared" si="151"/>
        <v/>
      </c>
      <c r="DW97" s="17" t="str">
        <f t="shared" si="152"/>
        <v/>
      </c>
      <c r="DX97" s="17" t="str">
        <f t="shared" si="153"/>
        <v/>
      </c>
      <c r="DY97" s="17" t="str">
        <f t="shared" si="154"/>
        <v/>
      </c>
      <c r="DZ97" s="17" t="str">
        <f t="shared" si="155"/>
        <v/>
      </c>
      <c r="EA97" s="17" t="str">
        <f t="shared" si="156"/>
        <v/>
      </c>
      <c r="EB97" s="17" t="str">
        <f t="shared" si="157"/>
        <v/>
      </c>
      <c r="EC97" s="17" t="str">
        <f t="shared" si="158"/>
        <v/>
      </c>
      <c r="ED97" s="17" t="str">
        <f t="shared" si="159"/>
        <v/>
      </c>
      <c r="EE97" s="17" t="str">
        <f t="shared" si="160"/>
        <v/>
      </c>
      <c r="EF97" s="17" t="str">
        <f t="shared" si="161"/>
        <v/>
      </c>
      <c r="EG97" s="17" t="str">
        <f t="shared" si="162"/>
        <v/>
      </c>
      <c r="EH97" s="17" t="str">
        <f t="shared" si="163"/>
        <v/>
      </c>
      <c r="EI97" s="17" t="str">
        <f t="shared" si="164"/>
        <v/>
      </c>
      <c r="EJ97" s="17" t="str">
        <f t="shared" si="165"/>
        <v/>
      </c>
      <c r="EK97" s="17" t="str">
        <f t="shared" si="166"/>
        <v/>
      </c>
    </row>
    <row r="98" spans="1:141" ht="29" x14ac:dyDescent="0.35">
      <c r="A98" s="17" t="s">
        <v>280</v>
      </c>
      <c r="B98" s="17">
        <v>2021</v>
      </c>
      <c r="C98" s="17" t="s">
        <v>94</v>
      </c>
      <c r="D98" s="17" t="s">
        <v>359</v>
      </c>
      <c r="E98" s="17" t="s">
        <v>360</v>
      </c>
      <c r="F98" s="17" t="s">
        <v>351</v>
      </c>
      <c r="G98" s="17">
        <v>325211</v>
      </c>
      <c r="H98" s="106" t="str">
        <f>VLOOKUP(G98, '2017-2022 NAICS'!C:D, 2, FALSE)</f>
        <v>Plastics Material and Resin Manufacturing</v>
      </c>
      <c r="I98" s="106" t="str">
        <f>IF(COUNTIF('Processed TRI Data'!A:A, G98) &gt;0, "Yes", "No")</f>
        <v>No</v>
      </c>
      <c r="J98" s="17">
        <v>30.208604000000001</v>
      </c>
      <c r="K98" s="17">
        <v>-91.011127999999999</v>
      </c>
      <c r="L98" s="68">
        <v>110000746328</v>
      </c>
      <c r="M98" s="68">
        <v>1321219724186</v>
      </c>
      <c r="N98" s="17" t="s">
        <v>284</v>
      </c>
      <c r="O98" s="17" t="s">
        <v>285</v>
      </c>
      <c r="P98" s="107">
        <v>3</v>
      </c>
      <c r="Q98" s="105" t="str">
        <f>VLOOKUP(P98, 'TRI Crosswalk codes'!A:B, 2, FALSE)</f>
        <v>1,000 to 9,999</v>
      </c>
      <c r="R98" s="17" t="s">
        <v>290</v>
      </c>
      <c r="S98" s="17">
        <v>5</v>
      </c>
      <c r="T98" s="17" t="str">
        <f t="shared" si="167"/>
        <v>nonzero</v>
      </c>
      <c r="V98" s="17">
        <v>60</v>
      </c>
      <c r="W98" s="17" t="str">
        <f t="shared" si="168"/>
        <v>nonzero</v>
      </c>
      <c r="X98" s="17">
        <v>65</v>
      </c>
      <c r="Y98" s="17" t="s">
        <v>286</v>
      </c>
      <c r="Z98" s="106" t="str">
        <f t="shared" ref="Z98:Z105" si="169">_xlfn.TEXTJOIN("; ", TRUE, CJ98:EK98)</f>
        <v>Manufacture: Produce; Manufacture: As a byproduct; Manufacture: As an Impurity</v>
      </c>
      <c r="AB98" s="34" t="s">
        <v>31</v>
      </c>
      <c r="AC98" s="34" t="s">
        <v>343</v>
      </c>
      <c r="AH98" s="17" t="s">
        <v>289</v>
      </c>
      <c r="AI98" s="17" t="s">
        <v>288</v>
      </c>
      <c r="AJ98" s="17" t="s">
        <v>288</v>
      </c>
      <c r="AK98" s="17" t="s">
        <v>288</v>
      </c>
      <c r="AL98" s="17" t="s">
        <v>289</v>
      </c>
      <c r="AM98" s="17" t="s">
        <v>289</v>
      </c>
      <c r="AN98" s="17" t="s">
        <v>288</v>
      </c>
      <c r="AO98" s="17" t="s">
        <v>288</v>
      </c>
      <c r="AP98" s="17" t="s">
        <v>288</v>
      </c>
      <c r="AQ98" s="17" t="s">
        <v>288</v>
      </c>
      <c r="AR98" s="17" t="s">
        <v>288</v>
      </c>
      <c r="AS98" s="17" t="s">
        <v>288</v>
      </c>
      <c r="AT98" s="17" t="s">
        <v>288</v>
      </c>
      <c r="AU98" s="17" t="s">
        <v>288</v>
      </c>
      <c r="AV98" s="17" t="s">
        <v>288</v>
      </c>
      <c r="AW98" s="17" t="s">
        <v>288</v>
      </c>
      <c r="AX98" s="17" t="s">
        <v>288</v>
      </c>
      <c r="AY98" s="17" t="s">
        <v>288</v>
      </c>
      <c r="AZ98" s="17" t="s">
        <v>288</v>
      </c>
      <c r="BA98" s="17" t="s">
        <v>288</v>
      </c>
      <c r="BB98" s="17" t="s">
        <v>288</v>
      </c>
      <c r="BC98" s="17" t="s">
        <v>288</v>
      </c>
      <c r="BD98" s="17" t="s">
        <v>288</v>
      </c>
      <c r="BE98" s="17" t="s">
        <v>288</v>
      </c>
      <c r="BF98" s="17" t="s">
        <v>288</v>
      </c>
      <c r="BG98" s="17" t="s">
        <v>288</v>
      </c>
      <c r="BH98" s="17" t="s">
        <v>288</v>
      </c>
      <c r="BI98" s="17" t="s">
        <v>288</v>
      </c>
      <c r="BJ98" s="17" t="s">
        <v>288</v>
      </c>
      <c r="BK98" s="17" t="s">
        <v>288</v>
      </c>
      <c r="BL98" s="17" t="s">
        <v>288</v>
      </c>
      <c r="BM98" s="17" t="s">
        <v>288</v>
      </c>
      <c r="BN98" s="17" t="s">
        <v>288</v>
      </c>
      <c r="BO98" s="17" t="s">
        <v>288</v>
      </c>
      <c r="BP98" s="17" t="s">
        <v>288</v>
      </c>
      <c r="BQ98" s="17" t="s">
        <v>288</v>
      </c>
      <c r="BR98" s="17" t="s">
        <v>288</v>
      </c>
      <c r="BS98" s="17" t="s">
        <v>288</v>
      </c>
      <c r="BT98" s="17" t="s">
        <v>288</v>
      </c>
      <c r="BU98" s="17" t="s">
        <v>288</v>
      </c>
      <c r="BV98" s="17" t="s">
        <v>288</v>
      </c>
      <c r="BW98" s="17" t="s">
        <v>288</v>
      </c>
      <c r="BX98" s="17" t="s">
        <v>288</v>
      </c>
      <c r="BY98" s="17" t="s">
        <v>288</v>
      </c>
      <c r="BZ98" s="17" t="s">
        <v>288</v>
      </c>
      <c r="CA98" s="17" t="s">
        <v>288</v>
      </c>
      <c r="CB98" s="17" t="s">
        <v>288</v>
      </c>
      <c r="CC98" s="17" t="s">
        <v>288</v>
      </c>
      <c r="CD98" s="17" t="s">
        <v>288</v>
      </c>
      <c r="CE98" s="17" t="s">
        <v>288</v>
      </c>
      <c r="CF98" s="17" t="s">
        <v>288</v>
      </c>
      <c r="CG98" s="17" t="s">
        <v>288</v>
      </c>
      <c r="CH98" s="17" t="s">
        <v>288</v>
      </c>
      <c r="CI98" s="17" t="s">
        <v>288</v>
      </c>
      <c r="CJ98" s="17" t="str">
        <f t="shared" ref="CJ98:CJ105" si="170">IF(AH98="Yes", "Manufacture: Produce", "")</f>
        <v>Manufacture: Produce</v>
      </c>
      <c r="CK98" s="17" t="str">
        <f t="shared" ref="CK98:CK105" si="171">IF(AI98="Yes", "Manufacture: Import", "")</f>
        <v/>
      </c>
      <c r="CL98" s="17" t="str">
        <f t="shared" ref="CL98:CL105" si="172">IF(AJ98="Yes", "Manufacture: For on-site use/processing", "")</f>
        <v/>
      </c>
      <c r="CM98" s="17" t="str">
        <f t="shared" ref="CM98:CM105" si="173">IF(AK98="Yes", "Manufacture: For sale/distribution", "")</f>
        <v/>
      </c>
      <c r="CN98" s="17" t="str">
        <f t="shared" ref="CN98:CN105" si="174">IF(AL98="Yes", "Manufacture: As a byproduct", "")</f>
        <v>Manufacture: As a byproduct</v>
      </c>
      <c r="CO98" s="17" t="str">
        <f t="shared" ref="CO98:CO105" si="175">IF(AM98="Yes", "Manufacture: As an Impurity", "")</f>
        <v>Manufacture: As an Impurity</v>
      </c>
      <c r="CP98" s="17" t="str">
        <f t="shared" ref="CP98:CP105" si="176">IF(AN98="Yes", "Processing: As a reactant", "")</f>
        <v/>
      </c>
      <c r="CQ98" s="17" t="str">
        <f t="shared" ref="CQ98:CQ105" si="177">IF(AO98="Yes", "P101 - Feedstocks", "")</f>
        <v/>
      </c>
      <c r="CR98" s="17" t="str">
        <f t="shared" ref="CR98:CR105" si="178">IF(AP98="Yes", "102 - Raw Materials", "")</f>
        <v/>
      </c>
      <c r="CS98" s="17" t="str">
        <f t="shared" ref="CS98:CS105" si="179">IF(AQ98="Yes", "P103 - Intermediates", "")</f>
        <v/>
      </c>
      <c r="CT98" s="17" t="str">
        <f t="shared" ref="CT98:CT105" si="180">IF(AR98="Yes", "P104 - Initiators", "")</f>
        <v/>
      </c>
      <c r="CU98" s="17" t="str">
        <f t="shared" ref="CU98:CU105" si="181">IF(AS98="Yes", "P199 - Other", "")</f>
        <v/>
      </c>
      <c r="CV98" s="17" t="str">
        <f t="shared" ref="CV98:CV105" si="182">IF(AT98="Yes", "Processing: As a formulation component", "")</f>
        <v/>
      </c>
      <c r="CW98" s="17" t="str">
        <f t="shared" ref="CW98:CW105" si="183">IF(AU98="Yes", "P201 - Additives", "")</f>
        <v/>
      </c>
      <c r="CX98" s="17" t="str">
        <f t="shared" ref="CX98:CX105" si="184">IF(AV98="Yes", "P202 - Dyes", "")</f>
        <v/>
      </c>
      <c r="CY98" s="17" t="str">
        <f t="shared" ref="CY98:CY105" si="185">IF(AW98="Yes", "P203 - Reaction Diluent", "")</f>
        <v/>
      </c>
      <c r="CZ98" s="17" t="str">
        <f t="shared" ref="CZ98:CZ105" si="186">IF(AX98="Yes", "P204 - Initiators", "")</f>
        <v/>
      </c>
      <c r="DA98" s="17" t="str">
        <f t="shared" ref="DA98:DA105" si="187">IF(AY98="Yes", "P205 - Solvents", "")</f>
        <v/>
      </c>
      <c r="DB98" s="17" t="str">
        <f t="shared" ref="DB98:DB105" si="188">IF(AZ98="Yes", "P206 - Inhibitors", "")</f>
        <v/>
      </c>
      <c r="DC98" s="17" t="str">
        <f t="shared" ref="DC98:DC105" si="189">IF(BA98="Yes", "P207 - Emulsifiers", "")</f>
        <v/>
      </c>
      <c r="DD98" s="17" t="str">
        <f t="shared" ref="DD98:DD105" si="190">IF(BB98="Yes", "P208 - Surfactants", "")</f>
        <v/>
      </c>
      <c r="DE98" s="17" t="str">
        <f t="shared" ref="DE98:DE105" si="191">IF(BC98="Yes", "P209 - Lubricants", "")</f>
        <v/>
      </c>
      <c r="DF98" s="17" t="str">
        <f t="shared" ref="DF98:DF105" si="192">IF(BD98="Yes", "P210 - Flame Retardants", "")</f>
        <v/>
      </c>
      <c r="DG98" s="17" t="str">
        <f t="shared" ref="DG98:DG105" si="193">IF(BE98="Yes", "P211 - Rheological Modifiers", "")</f>
        <v/>
      </c>
      <c r="DH98" s="17" t="str">
        <f t="shared" ref="DH98:DH105" si="194">IF(BF98="Yes", "P299 - Other", "")</f>
        <v/>
      </c>
      <c r="DI98" s="17" t="str">
        <f t="shared" ref="DI98:DI105" si="195">IF(BG98="Yes", "Processing: As an article component", "")</f>
        <v/>
      </c>
      <c r="DJ98" s="17" t="str">
        <f t="shared" ref="DJ98:DJ105" si="196">IF(BH98="Yes", "Processing: Repackaging", "")</f>
        <v/>
      </c>
      <c r="DK98" s="17" t="str">
        <f t="shared" ref="DK98:DK105" si="197">IF(BI98="Yes", "Processing: As an impurity", "")</f>
        <v/>
      </c>
      <c r="DL98" s="17" t="str">
        <f t="shared" ref="DL98:DL105" si="198">IF(BJ98="Yes", "Processing: Recycling", "")</f>
        <v/>
      </c>
      <c r="DM98" s="17" t="str">
        <f t="shared" ref="DM98:DM105" si="199">IF(BK98="Yes", "Otherwise Use: As a chemical processing aid", "")</f>
        <v/>
      </c>
      <c r="DN98" s="17" t="str">
        <f t="shared" ref="DN98:DN105" si="200">IF(BL98="Yes", "Z101 - Process Solvents", "")</f>
        <v/>
      </c>
      <c r="DO98" s="17" t="str">
        <f t="shared" ref="DO98:DO105" si="201">IF(BM98="Yes", "Z102 - Catalysts", "")</f>
        <v/>
      </c>
      <c r="DP98" s="17" t="str">
        <f t="shared" ref="DP98:DP105" si="202">IF(BN98="Yes", "Z103 - Inhibitors", "")</f>
        <v/>
      </c>
      <c r="DQ98" s="17" t="str">
        <f t="shared" ref="DQ98:DQ105" si="203">IF(BO98="Yes", "Z104 - Inititiators", "")</f>
        <v/>
      </c>
      <c r="DR98" s="17" t="str">
        <f t="shared" ref="DR98:DR105" si="204">IF(BP98="Yes", "Z105 - Reaction Terminators", "")</f>
        <v/>
      </c>
      <c r="DS98" s="17" t="str">
        <f t="shared" ref="DS98:DS105" si="205">IF(BQ98="Yes", "Z106 - Solution Buffers", "")</f>
        <v/>
      </c>
      <c r="DT98" s="17" t="str">
        <f t="shared" ref="DT98:DT105" si="206">IF(BR98="Yes", "Z199 - Other", "")</f>
        <v/>
      </c>
      <c r="DU98" s="17" t="str">
        <f t="shared" ref="DU98:DU105" si="207">IF(BS98="Yes", "Otherwise Use: As a manufacturing aid", "")</f>
        <v/>
      </c>
      <c r="DV98" s="17" t="str">
        <f t="shared" ref="DV98:DV105" si="208">IF(BT98="Yes", "Z201 - Process Lubricants", "")</f>
        <v/>
      </c>
      <c r="DW98" s="17" t="str">
        <f t="shared" ref="DW98:DW105" si="209">IF(BU98="Yes", "Z202 - Metalworking Fluids", "")</f>
        <v/>
      </c>
      <c r="DX98" s="17" t="str">
        <f t="shared" ref="DX98:DX105" si="210">IF(BV98="Yes", "Z203 - Coolants", "")</f>
        <v/>
      </c>
      <c r="DY98" s="17" t="str">
        <f t="shared" ref="DY98:DY105" si="211">IF(BW98="Yes", "Z204 - Refrigerants", "")</f>
        <v/>
      </c>
      <c r="DZ98" s="17" t="str">
        <f t="shared" ref="DZ98:DZ105" si="212">IF(BX98="Yes", "Z205 - Hydraulic Fluids", "")</f>
        <v/>
      </c>
      <c r="EA98" s="17" t="str">
        <f t="shared" ref="EA98:EA105" si="213">IF(BY98="Yes", "Z299 - Other", "")</f>
        <v/>
      </c>
      <c r="EB98" s="17" t="str">
        <f t="shared" ref="EB98:EB105" si="214">IF(BZ98="Yes", "Otherwise Use: Ancillary or Other Use", "")</f>
        <v/>
      </c>
      <c r="EC98" s="17" t="str">
        <f t="shared" ref="EC98:EC105" si="215">IF(CA98="Yes", "Z301 - Cleaner", "")</f>
        <v/>
      </c>
      <c r="ED98" s="17" t="str">
        <f t="shared" ref="ED98:ED105" si="216">IF(CB98="Yes", "Z302 - Degreaser", "")</f>
        <v/>
      </c>
      <c r="EE98" s="17" t="str">
        <f t="shared" ref="EE98:EE105" si="217">IF(CC98="Yes", "Z303 - Lubricants", "")</f>
        <v/>
      </c>
      <c r="EF98" s="17" t="str">
        <f t="shared" ref="EF98:EF105" si="218">IF(CD98="Yes", "Z304 - Fuel", "")</f>
        <v/>
      </c>
      <c r="EG98" s="17" t="str">
        <f t="shared" ref="EG98:EG105" si="219">IF(CE98="Yes", "Z305 - Flame Retardant", "")</f>
        <v/>
      </c>
      <c r="EH98" s="17" t="str">
        <f t="shared" ref="EH98:EH105" si="220">IF(CF98="Yes", "Z306 - Waste Treatment", "")</f>
        <v/>
      </c>
      <c r="EI98" s="17" t="str">
        <f t="shared" ref="EI98:EI105" si="221">IF(CG98="Yes", "Z307 - Water Treatment", "")</f>
        <v/>
      </c>
      <c r="EJ98" s="17" t="str">
        <f t="shared" ref="EJ98:EJ105" si="222">IF(CH98="Yes", "Z308 - Construction Materials", "")</f>
        <v/>
      </c>
      <c r="EK98" s="17" t="str">
        <f t="shared" ref="EK98:EK105" si="223">IF(CI98="Yes", "Z399 - Other", "")</f>
        <v/>
      </c>
    </row>
    <row r="99" spans="1:141" ht="29" x14ac:dyDescent="0.35">
      <c r="A99" s="17" t="s">
        <v>280</v>
      </c>
      <c r="B99" s="17">
        <v>2022</v>
      </c>
      <c r="C99" s="17" t="s">
        <v>94</v>
      </c>
      <c r="D99" s="17" t="s">
        <v>359</v>
      </c>
      <c r="E99" s="17" t="s">
        <v>360</v>
      </c>
      <c r="F99" s="17" t="s">
        <v>351</v>
      </c>
      <c r="G99" s="17">
        <v>325211</v>
      </c>
      <c r="H99" s="106" t="str">
        <f>VLOOKUP(G99, '2017-2022 NAICS'!C:D, 2, FALSE)</f>
        <v>Plastics Material and Resin Manufacturing</v>
      </c>
      <c r="I99" s="106" t="str">
        <f>IF(COUNTIF('Processed TRI Data'!A:A, G99) &gt;0, "Yes", "No")</f>
        <v>No</v>
      </c>
      <c r="J99" s="17">
        <v>30.208604000000001</v>
      </c>
      <c r="K99" s="17">
        <v>-91.011127999999999</v>
      </c>
      <c r="L99" s="68">
        <v>110000746328</v>
      </c>
      <c r="M99" s="68">
        <v>1322220811347</v>
      </c>
      <c r="N99" s="17" t="s">
        <v>284</v>
      </c>
      <c r="O99" s="17" t="s">
        <v>285</v>
      </c>
      <c r="P99" s="107">
        <v>3</v>
      </c>
      <c r="Q99" s="105" t="str">
        <f>VLOOKUP(P99, 'TRI Crosswalk codes'!A:B, 2, FALSE)</f>
        <v>1,000 to 9,999</v>
      </c>
      <c r="R99" s="17" t="s">
        <v>290</v>
      </c>
      <c r="S99" s="17">
        <v>5</v>
      </c>
      <c r="T99" s="17" t="str">
        <f t="shared" si="167"/>
        <v>nonzero</v>
      </c>
      <c r="V99" s="17">
        <v>40</v>
      </c>
      <c r="W99" s="17" t="str">
        <f t="shared" si="168"/>
        <v>nonzero</v>
      </c>
      <c r="X99" s="17">
        <v>45</v>
      </c>
      <c r="Y99" s="17" t="s">
        <v>286</v>
      </c>
      <c r="Z99" s="106" t="str">
        <f t="shared" si="169"/>
        <v>Manufacture: Produce; Manufacture: As a byproduct; Manufacture: As an Impurity</v>
      </c>
      <c r="AB99" s="34" t="s">
        <v>31</v>
      </c>
      <c r="AC99" s="34" t="s">
        <v>343</v>
      </c>
      <c r="AH99" s="17" t="s">
        <v>289</v>
      </c>
      <c r="AI99" s="17" t="s">
        <v>288</v>
      </c>
      <c r="AJ99" s="17" t="s">
        <v>288</v>
      </c>
      <c r="AK99" s="17" t="s">
        <v>288</v>
      </c>
      <c r="AL99" s="17" t="s">
        <v>289</v>
      </c>
      <c r="AM99" s="17" t="s">
        <v>289</v>
      </c>
      <c r="AN99" s="17" t="s">
        <v>288</v>
      </c>
      <c r="AO99" s="17" t="s">
        <v>288</v>
      </c>
      <c r="AP99" s="17" t="s">
        <v>288</v>
      </c>
      <c r="AQ99" s="17" t="s">
        <v>288</v>
      </c>
      <c r="AR99" s="17" t="s">
        <v>288</v>
      </c>
      <c r="AS99" s="17" t="s">
        <v>288</v>
      </c>
      <c r="AT99" s="17" t="s">
        <v>288</v>
      </c>
      <c r="AU99" s="17" t="s">
        <v>288</v>
      </c>
      <c r="AV99" s="17" t="s">
        <v>288</v>
      </c>
      <c r="AW99" s="17" t="s">
        <v>288</v>
      </c>
      <c r="AX99" s="17" t="s">
        <v>288</v>
      </c>
      <c r="AY99" s="17" t="s">
        <v>288</v>
      </c>
      <c r="AZ99" s="17" t="s">
        <v>288</v>
      </c>
      <c r="BA99" s="17" t="s">
        <v>288</v>
      </c>
      <c r="BB99" s="17" t="s">
        <v>288</v>
      </c>
      <c r="BC99" s="17" t="s">
        <v>288</v>
      </c>
      <c r="BD99" s="17" t="s">
        <v>288</v>
      </c>
      <c r="BE99" s="17" t="s">
        <v>288</v>
      </c>
      <c r="BF99" s="17" t="s">
        <v>288</v>
      </c>
      <c r="BG99" s="17" t="s">
        <v>288</v>
      </c>
      <c r="BH99" s="17" t="s">
        <v>288</v>
      </c>
      <c r="BI99" s="17" t="s">
        <v>288</v>
      </c>
      <c r="BJ99" s="17" t="s">
        <v>288</v>
      </c>
      <c r="BK99" s="17" t="s">
        <v>288</v>
      </c>
      <c r="BL99" s="17" t="s">
        <v>288</v>
      </c>
      <c r="BM99" s="17" t="s">
        <v>288</v>
      </c>
      <c r="BN99" s="17" t="s">
        <v>288</v>
      </c>
      <c r="BO99" s="17" t="s">
        <v>288</v>
      </c>
      <c r="BP99" s="17" t="s">
        <v>288</v>
      </c>
      <c r="BQ99" s="17" t="s">
        <v>288</v>
      </c>
      <c r="BR99" s="17" t="s">
        <v>288</v>
      </c>
      <c r="BS99" s="17" t="s">
        <v>288</v>
      </c>
      <c r="BT99" s="17" t="s">
        <v>288</v>
      </c>
      <c r="BU99" s="17" t="s">
        <v>288</v>
      </c>
      <c r="BV99" s="17" t="s">
        <v>288</v>
      </c>
      <c r="BW99" s="17" t="s">
        <v>288</v>
      </c>
      <c r="BX99" s="17" t="s">
        <v>288</v>
      </c>
      <c r="BY99" s="17" t="s">
        <v>288</v>
      </c>
      <c r="BZ99" s="17" t="s">
        <v>288</v>
      </c>
      <c r="CA99" s="17" t="s">
        <v>288</v>
      </c>
      <c r="CB99" s="17" t="s">
        <v>288</v>
      </c>
      <c r="CC99" s="17" t="s">
        <v>288</v>
      </c>
      <c r="CD99" s="17" t="s">
        <v>288</v>
      </c>
      <c r="CE99" s="17" t="s">
        <v>288</v>
      </c>
      <c r="CF99" s="17" t="s">
        <v>288</v>
      </c>
      <c r="CG99" s="17" t="s">
        <v>288</v>
      </c>
      <c r="CH99" s="17" t="s">
        <v>288</v>
      </c>
      <c r="CI99" s="17" t="s">
        <v>288</v>
      </c>
      <c r="CJ99" s="17" t="str">
        <f t="shared" si="170"/>
        <v>Manufacture: Produce</v>
      </c>
      <c r="CK99" s="17" t="str">
        <f t="shared" si="171"/>
        <v/>
      </c>
      <c r="CL99" s="17" t="str">
        <f t="shared" si="172"/>
        <v/>
      </c>
      <c r="CM99" s="17" t="str">
        <f t="shared" si="173"/>
        <v/>
      </c>
      <c r="CN99" s="17" t="str">
        <f t="shared" si="174"/>
        <v>Manufacture: As a byproduct</v>
      </c>
      <c r="CO99" s="17" t="str">
        <f t="shared" si="175"/>
        <v>Manufacture: As an Impurity</v>
      </c>
      <c r="CP99" s="17" t="str">
        <f t="shared" si="176"/>
        <v/>
      </c>
      <c r="CQ99" s="17" t="str">
        <f t="shared" si="177"/>
        <v/>
      </c>
      <c r="CR99" s="17" t="str">
        <f t="shared" si="178"/>
        <v/>
      </c>
      <c r="CS99" s="17" t="str">
        <f t="shared" si="179"/>
        <v/>
      </c>
      <c r="CT99" s="17" t="str">
        <f t="shared" si="180"/>
        <v/>
      </c>
      <c r="CU99" s="17" t="str">
        <f t="shared" si="181"/>
        <v/>
      </c>
      <c r="CV99" s="17" t="str">
        <f t="shared" si="182"/>
        <v/>
      </c>
      <c r="CW99" s="17" t="str">
        <f t="shared" si="183"/>
        <v/>
      </c>
      <c r="CX99" s="17" t="str">
        <f t="shared" si="184"/>
        <v/>
      </c>
      <c r="CY99" s="17" t="str">
        <f t="shared" si="185"/>
        <v/>
      </c>
      <c r="CZ99" s="17" t="str">
        <f t="shared" si="186"/>
        <v/>
      </c>
      <c r="DA99" s="17" t="str">
        <f t="shared" si="187"/>
        <v/>
      </c>
      <c r="DB99" s="17" t="str">
        <f t="shared" si="188"/>
        <v/>
      </c>
      <c r="DC99" s="17" t="str">
        <f t="shared" si="189"/>
        <v/>
      </c>
      <c r="DD99" s="17" t="str">
        <f t="shared" si="190"/>
        <v/>
      </c>
      <c r="DE99" s="17" t="str">
        <f t="shared" si="191"/>
        <v/>
      </c>
      <c r="DF99" s="17" t="str">
        <f t="shared" si="192"/>
        <v/>
      </c>
      <c r="DG99" s="17" t="str">
        <f t="shared" si="193"/>
        <v/>
      </c>
      <c r="DH99" s="17" t="str">
        <f t="shared" si="194"/>
        <v/>
      </c>
      <c r="DI99" s="17" t="str">
        <f t="shared" si="195"/>
        <v/>
      </c>
      <c r="DJ99" s="17" t="str">
        <f t="shared" si="196"/>
        <v/>
      </c>
      <c r="DK99" s="17" t="str">
        <f t="shared" si="197"/>
        <v/>
      </c>
      <c r="DL99" s="17" t="str">
        <f t="shared" si="198"/>
        <v/>
      </c>
      <c r="DM99" s="17" t="str">
        <f t="shared" si="199"/>
        <v/>
      </c>
      <c r="DN99" s="17" t="str">
        <f t="shared" si="200"/>
        <v/>
      </c>
      <c r="DO99" s="17" t="str">
        <f t="shared" si="201"/>
        <v/>
      </c>
      <c r="DP99" s="17" t="str">
        <f t="shared" si="202"/>
        <v/>
      </c>
      <c r="DQ99" s="17" t="str">
        <f t="shared" si="203"/>
        <v/>
      </c>
      <c r="DR99" s="17" t="str">
        <f t="shared" si="204"/>
        <v/>
      </c>
      <c r="DS99" s="17" t="str">
        <f t="shared" si="205"/>
        <v/>
      </c>
      <c r="DT99" s="17" t="str">
        <f t="shared" si="206"/>
        <v/>
      </c>
      <c r="DU99" s="17" t="str">
        <f t="shared" si="207"/>
        <v/>
      </c>
      <c r="DV99" s="17" t="str">
        <f t="shared" si="208"/>
        <v/>
      </c>
      <c r="DW99" s="17" t="str">
        <f t="shared" si="209"/>
        <v/>
      </c>
      <c r="DX99" s="17" t="str">
        <f t="shared" si="210"/>
        <v/>
      </c>
      <c r="DY99" s="17" t="str">
        <f t="shared" si="211"/>
        <v/>
      </c>
      <c r="DZ99" s="17" t="str">
        <f t="shared" si="212"/>
        <v/>
      </c>
      <c r="EA99" s="17" t="str">
        <f t="shared" si="213"/>
        <v/>
      </c>
      <c r="EB99" s="17" t="str">
        <f t="shared" si="214"/>
        <v/>
      </c>
      <c r="EC99" s="17" t="str">
        <f t="shared" si="215"/>
        <v/>
      </c>
      <c r="ED99" s="17" t="str">
        <f t="shared" si="216"/>
        <v/>
      </c>
      <c r="EE99" s="17" t="str">
        <f t="shared" si="217"/>
        <v/>
      </c>
      <c r="EF99" s="17" t="str">
        <f t="shared" si="218"/>
        <v/>
      </c>
      <c r="EG99" s="17" t="str">
        <f t="shared" si="219"/>
        <v/>
      </c>
      <c r="EH99" s="17" t="str">
        <f t="shared" si="220"/>
        <v/>
      </c>
      <c r="EI99" s="17" t="str">
        <f t="shared" si="221"/>
        <v/>
      </c>
      <c r="EJ99" s="17" t="str">
        <f t="shared" si="222"/>
        <v/>
      </c>
      <c r="EK99" s="17" t="str">
        <f t="shared" si="223"/>
        <v/>
      </c>
    </row>
    <row r="100" spans="1:141" ht="29" x14ac:dyDescent="0.35">
      <c r="A100" s="17" t="s">
        <v>280</v>
      </c>
      <c r="B100" s="17">
        <v>2023</v>
      </c>
      <c r="C100" s="17" t="s">
        <v>94</v>
      </c>
      <c r="D100" s="17" t="s">
        <v>359</v>
      </c>
      <c r="E100" s="17" t="s">
        <v>360</v>
      </c>
      <c r="F100" s="17" t="s">
        <v>351</v>
      </c>
      <c r="G100" s="17">
        <v>325211</v>
      </c>
      <c r="H100" s="106" t="str">
        <f>VLOOKUP(G100, '2017-2022 NAICS'!C:D, 2, FALSE)</f>
        <v>Plastics Material and Resin Manufacturing</v>
      </c>
      <c r="I100" s="106" t="str">
        <f>IF(COUNTIF('Processed TRI Data'!A:A, G100) &gt;0, "Yes", "No")</f>
        <v>No</v>
      </c>
      <c r="J100" s="17">
        <v>30.208604000000001</v>
      </c>
      <c r="K100" s="17">
        <v>-91.011127999999999</v>
      </c>
      <c r="L100" s="68">
        <v>110000746328</v>
      </c>
      <c r="M100" s="68">
        <v>1323221820564</v>
      </c>
      <c r="N100" s="17" t="s">
        <v>284</v>
      </c>
      <c r="O100" s="17" t="s">
        <v>285</v>
      </c>
      <c r="P100" s="107">
        <v>3</v>
      </c>
      <c r="Q100" s="105" t="str">
        <f>VLOOKUP(P100, 'TRI Crosswalk codes'!A:B, 2, FALSE)</f>
        <v>1,000 to 9,999</v>
      </c>
      <c r="R100" s="17" t="s">
        <v>290</v>
      </c>
      <c r="S100" s="17">
        <v>5</v>
      </c>
      <c r="T100" s="17" t="str">
        <f t="shared" si="167"/>
        <v>nonzero</v>
      </c>
      <c r="V100" s="17">
        <v>59</v>
      </c>
      <c r="W100" s="17" t="str">
        <f t="shared" si="168"/>
        <v>nonzero</v>
      </c>
      <c r="X100" s="17">
        <v>64</v>
      </c>
      <c r="Y100" s="17" t="s">
        <v>286</v>
      </c>
      <c r="Z100" s="106" t="str">
        <f t="shared" si="169"/>
        <v>Manufacture: Produce; Manufacture: As a byproduct; Manufacture: As an Impurity</v>
      </c>
      <c r="AB100" s="34" t="s">
        <v>31</v>
      </c>
      <c r="AC100" s="34" t="s">
        <v>343</v>
      </c>
      <c r="AH100" s="17" t="s">
        <v>289</v>
      </c>
      <c r="AI100" s="17" t="s">
        <v>288</v>
      </c>
      <c r="AJ100" s="17" t="s">
        <v>288</v>
      </c>
      <c r="AK100" s="17" t="s">
        <v>288</v>
      </c>
      <c r="AL100" s="17" t="s">
        <v>289</v>
      </c>
      <c r="AM100" s="17" t="s">
        <v>289</v>
      </c>
      <c r="AN100" s="17" t="s">
        <v>288</v>
      </c>
      <c r="AO100" s="17" t="s">
        <v>288</v>
      </c>
      <c r="AP100" s="17" t="s">
        <v>288</v>
      </c>
      <c r="AQ100" s="17" t="s">
        <v>288</v>
      </c>
      <c r="AR100" s="17" t="s">
        <v>288</v>
      </c>
      <c r="AS100" s="17" t="s">
        <v>288</v>
      </c>
      <c r="AT100" s="17" t="s">
        <v>288</v>
      </c>
      <c r="AU100" s="17" t="s">
        <v>288</v>
      </c>
      <c r="AV100" s="17" t="s">
        <v>288</v>
      </c>
      <c r="AW100" s="17" t="s">
        <v>288</v>
      </c>
      <c r="AX100" s="17" t="s">
        <v>288</v>
      </c>
      <c r="AY100" s="17" t="s">
        <v>288</v>
      </c>
      <c r="AZ100" s="17" t="s">
        <v>288</v>
      </c>
      <c r="BA100" s="17" t="s">
        <v>288</v>
      </c>
      <c r="BB100" s="17" t="s">
        <v>288</v>
      </c>
      <c r="BC100" s="17" t="s">
        <v>288</v>
      </c>
      <c r="BD100" s="17" t="s">
        <v>288</v>
      </c>
      <c r="BE100" s="17" t="s">
        <v>288</v>
      </c>
      <c r="BF100" s="17" t="s">
        <v>288</v>
      </c>
      <c r="BG100" s="17" t="s">
        <v>288</v>
      </c>
      <c r="BH100" s="17" t="s">
        <v>288</v>
      </c>
      <c r="BI100" s="17" t="s">
        <v>288</v>
      </c>
      <c r="BJ100" s="17" t="s">
        <v>288</v>
      </c>
      <c r="BK100" s="17" t="s">
        <v>288</v>
      </c>
      <c r="BL100" s="17" t="s">
        <v>288</v>
      </c>
      <c r="BM100" s="17" t="s">
        <v>288</v>
      </c>
      <c r="BN100" s="17" t="s">
        <v>288</v>
      </c>
      <c r="BO100" s="17" t="s">
        <v>288</v>
      </c>
      <c r="BP100" s="17" t="s">
        <v>288</v>
      </c>
      <c r="BQ100" s="17" t="s">
        <v>288</v>
      </c>
      <c r="BR100" s="17" t="s">
        <v>288</v>
      </c>
      <c r="BS100" s="17" t="s">
        <v>288</v>
      </c>
      <c r="BT100" s="17" t="s">
        <v>288</v>
      </c>
      <c r="BU100" s="17" t="s">
        <v>288</v>
      </c>
      <c r="BV100" s="17" t="s">
        <v>288</v>
      </c>
      <c r="BW100" s="17" t="s">
        <v>288</v>
      </c>
      <c r="BX100" s="17" t="s">
        <v>288</v>
      </c>
      <c r="BY100" s="17" t="s">
        <v>288</v>
      </c>
      <c r="BZ100" s="17" t="s">
        <v>288</v>
      </c>
      <c r="CA100" s="17" t="s">
        <v>288</v>
      </c>
      <c r="CB100" s="17" t="s">
        <v>288</v>
      </c>
      <c r="CC100" s="17" t="s">
        <v>288</v>
      </c>
      <c r="CD100" s="17" t="s">
        <v>288</v>
      </c>
      <c r="CE100" s="17" t="s">
        <v>288</v>
      </c>
      <c r="CF100" s="17" t="s">
        <v>288</v>
      </c>
      <c r="CG100" s="17" t="s">
        <v>288</v>
      </c>
      <c r="CH100" s="17" t="s">
        <v>288</v>
      </c>
      <c r="CI100" s="17" t="s">
        <v>288</v>
      </c>
      <c r="CJ100" s="17" t="str">
        <f t="shared" si="170"/>
        <v>Manufacture: Produce</v>
      </c>
      <c r="CK100" s="17" t="str">
        <f t="shared" si="171"/>
        <v/>
      </c>
      <c r="CL100" s="17" t="str">
        <f t="shared" si="172"/>
        <v/>
      </c>
      <c r="CM100" s="17" t="str">
        <f t="shared" si="173"/>
        <v/>
      </c>
      <c r="CN100" s="17" t="str">
        <f t="shared" si="174"/>
        <v>Manufacture: As a byproduct</v>
      </c>
      <c r="CO100" s="17" t="str">
        <f t="shared" si="175"/>
        <v>Manufacture: As an Impurity</v>
      </c>
      <c r="CP100" s="17" t="str">
        <f t="shared" si="176"/>
        <v/>
      </c>
      <c r="CQ100" s="17" t="str">
        <f t="shared" si="177"/>
        <v/>
      </c>
      <c r="CR100" s="17" t="str">
        <f t="shared" si="178"/>
        <v/>
      </c>
      <c r="CS100" s="17" t="str">
        <f t="shared" si="179"/>
        <v/>
      </c>
      <c r="CT100" s="17" t="str">
        <f t="shared" si="180"/>
        <v/>
      </c>
      <c r="CU100" s="17" t="str">
        <f t="shared" si="181"/>
        <v/>
      </c>
      <c r="CV100" s="17" t="str">
        <f t="shared" si="182"/>
        <v/>
      </c>
      <c r="CW100" s="17" t="str">
        <f t="shared" si="183"/>
        <v/>
      </c>
      <c r="CX100" s="17" t="str">
        <f t="shared" si="184"/>
        <v/>
      </c>
      <c r="CY100" s="17" t="str">
        <f t="shared" si="185"/>
        <v/>
      </c>
      <c r="CZ100" s="17" t="str">
        <f t="shared" si="186"/>
        <v/>
      </c>
      <c r="DA100" s="17" t="str">
        <f t="shared" si="187"/>
        <v/>
      </c>
      <c r="DB100" s="17" t="str">
        <f t="shared" si="188"/>
        <v/>
      </c>
      <c r="DC100" s="17" t="str">
        <f t="shared" si="189"/>
        <v/>
      </c>
      <c r="DD100" s="17" t="str">
        <f t="shared" si="190"/>
        <v/>
      </c>
      <c r="DE100" s="17" t="str">
        <f t="shared" si="191"/>
        <v/>
      </c>
      <c r="DF100" s="17" t="str">
        <f t="shared" si="192"/>
        <v/>
      </c>
      <c r="DG100" s="17" t="str">
        <f t="shared" si="193"/>
        <v/>
      </c>
      <c r="DH100" s="17" t="str">
        <f t="shared" si="194"/>
        <v/>
      </c>
      <c r="DI100" s="17" t="str">
        <f t="shared" si="195"/>
        <v/>
      </c>
      <c r="DJ100" s="17" t="str">
        <f t="shared" si="196"/>
        <v/>
      </c>
      <c r="DK100" s="17" t="str">
        <f t="shared" si="197"/>
        <v/>
      </c>
      <c r="DL100" s="17" t="str">
        <f t="shared" si="198"/>
        <v/>
      </c>
      <c r="DM100" s="17" t="str">
        <f t="shared" si="199"/>
        <v/>
      </c>
      <c r="DN100" s="17" t="str">
        <f t="shared" si="200"/>
        <v/>
      </c>
      <c r="DO100" s="17" t="str">
        <f t="shared" si="201"/>
        <v/>
      </c>
      <c r="DP100" s="17" t="str">
        <f t="shared" si="202"/>
        <v/>
      </c>
      <c r="DQ100" s="17" t="str">
        <f t="shared" si="203"/>
        <v/>
      </c>
      <c r="DR100" s="17" t="str">
        <f t="shared" si="204"/>
        <v/>
      </c>
      <c r="DS100" s="17" t="str">
        <f t="shared" si="205"/>
        <v/>
      </c>
      <c r="DT100" s="17" t="str">
        <f t="shared" si="206"/>
        <v/>
      </c>
      <c r="DU100" s="17" t="str">
        <f t="shared" si="207"/>
        <v/>
      </c>
      <c r="DV100" s="17" t="str">
        <f t="shared" si="208"/>
        <v/>
      </c>
      <c r="DW100" s="17" t="str">
        <f t="shared" si="209"/>
        <v/>
      </c>
      <c r="DX100" s="17" t="str">
        <f t="shared" si="210"/>
        <v/>
      </c>
      <c r="DY100" s="17" t="str">
        <f t="shared" si="211"/>
        <v/>
      </c>
      <c r="DZ100" s="17" t="str">
        <f t="shared" si="212"/>
        <v/>
      </c>
      <c r="EA100" s="17" t="str">
        <f t="shared" si="213"/>
        <v/>
      </c>
      <c r="EB100" s="17" t="str">
        <f t="shared" si="214"/>
        <v/>
      </c>
      <c r="EC100" s="17" t="str">
        <f t="shared" si="215"/>
        <v/>
      </c>
      <c r="ED100" s="17" t="str">
        <f t="shared" si="216"/>
        <v/>
      </c>
      <c r="EE100" s="17" t="str">
        <f t="shared" si="217"/>
        <v/>
      </c>
      <c r="EF100" s="17" t="str">
        <f t="shared" si="218"/>
        <v/>
      </c>
      <c r="EG100" s="17" t="str">
        <f t="shared" si="219"/>
        <v/>
      </c>
      <c r="EH100" s="17" t="str">
        <f t="shared" si="220"/>
        <v/>
      </c>
      <c r="EI100" s="17" t="str">
        <f t="shared" si="221"/>
        <v/>
      </c>
      <c r="EJ100" s="17" t="str">
        <f t="shared" si="222"/>
        <v/>
      </c>
      <c r="EK100" s="17" t="str">
        <f t="shared" si="223"/>
        <v/>
      </c>
    </row>
    <row r="101" spans="1:141" ht="43.5" x14ac:dyDescent="0.35">
      <c r="A101" s="17" t="s">
        <v>280</v>
      </c>
      <c r="B101" s="17">
        <v>2019</v>
      </c>
      <c r="C101" s="17" t="s">
        <v>99</v>
      </c>
      <c r="D101" s="17" t="s">
        <v>361</v>
      </c>
      <c r="E101" s="17" t="s">
        <v>362</v>
      </c>
      <c r="F101" s="17" t="s">
        <v>363</v>
      </c>
      <c r="G101" s="17">
        <v>325199</v>
      </c>
      <c r="H101" s="106" t="str">
        <f>VLOOKUP(G101, '2017-2022 NAICS'!C:D, 2, FALSE)</f>
        <v>All Other Basic Organic Chemical Manufacturing</v>
      </c>
      <c r="I101" s="106" t="str">
        <f>IF(COUNTIF('Processed TRI Data'!A:A, G101) &gt;0, "Yes", "No")</f>
        <v>No</v>
      </c>
      <c r="J101" s="17">
        <v>37.051110999999999</v>
      </c>
      <c r="K101" s="17">
        <v>-88.334166999999994</v>
      </c>
      <c r="L101" s="68">
        <v>110027373072</v>
      </c>
      <c r="M101" s="68">
        <v>1319218329302</v>
      </c>
      <c r="N101" s="17" t="s">
        <v>284</v>
      </c>
      <c r="O101" s="17" t="s">
        <v>285</v>
      </c>
      <c r="P101" s="107">
        <v>4</v>
      </c>
      <c r="Q101" s="105" t="str">
        <f>VLOOKUP(P101, 'TRI Crosswalk codes'!A:B, 2, FALSE)</f>
        <v>10,000 to 99,999</v>
      </c>
      <c r="R101" s="17">
        <v>105</v>
      </c>
      <c r="S101" s="17">
        <v>105</v>
      </c>
      <c r="T101" s="17" t="str">
        <f t="shared" si="167"/>
        <v>nonzero</v>
      </c>
      <c r="V101" s="17">
        <v>0</v>
      </c>
      <c r="W101" s="17" t="str">
        <f t="shared" si="168"/>
        <v>zero</v>
      </c>
      <c r="X101" s="17">
        <v>105</v>
      </c>
      <c r="Y101" s="17" t="s">
        <v>286</v>
      </c>
      <c r="Z101" s="106" t="str">
        <f t="shared" si="169"/>
        <v>Manufacture: Produce; Manufacture: For on-site use/processing; Processing: As a reactant; P199 - Other</v>
      </c>
      <c r="AB101" s="34" t="s">
        <v>31</v>
      </c>
      <c r="AC101" s="34" t="s">
        <v>364</v>
      </c>
      <c r="AH101" s="17" t="s">
        <v>289</v>
      </c>
      <c r="AI101" s="17" t="s">
        <v>288</v>
      </c>
      <c r="AJ101" s="17" t="s">
        <v>289</v>
      </c>
      <c r="AK101" s="17" t="s">
        <v>288</v>
      </c>
      <c r="AL101" s="17" t="s">
        <v>288</v>
      </c>
      <c r="AM101" s="17" t="s">
        <v>288</v>
      </c>
      <c r="AN101" s="17" t="s">
        <v>289</v>
      </c>
      <c r="AO101" s="17" t="s">
        <v>288</v>
      </c>
      <c r="AP101" s="17" t="s">
        <v>288</v>
      </c>
      <c r="AQ101" s="17" t="s">
        <v>288</v>
      </c>
      <c r="AR101" s="17" t="s">
        <v>288</v>
      </c>
      <c r="AS101" s="17" t="s">
        <v>289</v>
      </c>
      <c r="AT101" s="17" t="s">
        <v>288</v>
      </c>
      <c r="AU101" s="17" t="s">
        <v>288</v>
      </c>
      <c r="AV101" s="17" t="s">
        <v>288</v>
      </c>
      <c r="AW101" s="17" t="s">
        <v>288</v>
      </c>
      <c r="AX101" s="17" t="s">
        <v>288</v>
      </c>
      <c r="AY101" s="17" t="s">
        <v>288</v>
      </c>
      <c r="AZ101" s="17" t="s">
        <v>288</v>
      </c>
      <c r="BA101" s="17" t="s">
        <v>288</v>
      </c>
      <c r="BB101" s="17" t="s">
        <v>288</v>
      </c>
      <c r="BC101" s="17" t="s">
        <v>288</v>
      </c>
      <c r="BD101" s="17" t="s">
        <v>288</v>
      </c>
      <c r="BE101" s="17" t="s">
        <v>288</v>
      </c>
      <c r="BF101" s="17" t="s">
        <v>288</v>
      </c>
      <c r="BG101" s="17" t="s">
        <v>288</v>
      </c>
      <c r="BH101" s="17" t="s">
        <v>288</v>
      </c>
      <c r="BI101" s="17" t="s">
        <v>288</v>
      </c>
      <c r="BJ101" s="17" t="s">
        <v>288</v>
      </c>
      <c r="BK101" s="17" t="s">
        <v>288</v>
      </c>
      <c r="BL101" s="17" t="s">
        <v>288</v>
      </c>
      <c r="BM101" s="17" t="s">
        <v>288</v>
      </c>
      <c r="BN101" s="17" t="s">
        <v>288</v>
      </c>
      <c r="BO101" s="17" t="s">
        <v>288</v>
      </c>
      <c r="BP101" s="17" t="s">
        <v>288</v>
      </c>
      <c r="BQ101" s="17" t="s">
        <v>288</v>
      </c>
      <c r="BR101" s="17" t="s">
        <v>288</v>
      </c>
      <c r="BS101" s="17" t="s">
        <v>288</v>
      </c>
      <c r="BT101" s="17" t="s">
        <v>288</v>
      </c>
      <c r="BU101" s="17" t="s">
        <v>288</v>
      </c>
      <c r="BV101" s="17" t="s">
        <v>288</v>
      </c>
      <c r="BW101" s="17" t="s">
        <v>288</v>
      </c>
      <c r="BX101" s="17" t="s">
        <v>288</v>
      </c>
      <c r="BY101" s="17" t="s">
        <v>288</v>
      </c>
      <c r="BZ101" s="17" t="s">
        <v>288</v>
      </c>
      <c r="CA101" s="17" t="s">
        <v>288</v>
      </c>
      <c r="CB101" s="17" t="s">
        <v>288</v>
      </c>
      <c r="CC101" s="17" t="s">
        <v>288</v>
      </c>
      <c r="CD101" s="17" t="s">
        <v>288</v>
      </c>
      <c r="CE101" s="17" t="s">
        <v>288</v>
      </c>
      <c r="CF101" s="17" t="s">
        <v>288</v>
      </c>
      <c r="CG101" s="17" t="s">
        <v>288</v>
      </c>
      <c r="CH101" s="17" t="s">
        <v>288</v>
      </c>
      <c r="CI101" s="17" t="s">
        <v>288</v>
      </c>
      <c r="CJ101" s="17" t="str">
        <f t="shared" si="170"/>
        <v>Manufacture: Produce</v>
      </c>
      <c r="CK101" s="17" t="str">
        <f t="shared" si="171"/>
        <v/>
      </c>
      <c r="CL101" s="17" t="str">
        <f t="shared" si="172"/>
        <v>Manufacture: For on-site use/processing</v>
      </c>
      <c r="CM101" s="17" t="str">
        <f t="shared" si="173"/>
        <v/>
      </c>
      <c r="CN101" s="17" t="str">
        <f t="shared" si="174"/>
        <v/>
      </c>
      <c r="CO101" s="17" t="str">
        <f t="shared" si="175"/>
        <v/>
      </c>
      <c r="CP101" s="17" t="str">
        <f t="shared" si="176"/>
        <v>Processing: As a reactant</v>
      </c>
      <c r="CQ101" s="17" t="str">
        <f t="shared" si="177"/>
        <v/>
      </c>
      <c r="CR101" s="17" t="str">
        <f t="shared" si="178"/>
        <v/>
      </c>
      <c r="CS101" s="17" t="str">
        <f t="shared" si="179"/>
        <v/>
      </c>
      <c r="CT101" s="17" t="str">
        <f t="shared" si="180"/>
        <v/>
      </c>
      <c r="CU101" s="17" t="str">
        <f t="shared" si="181"/>
        <v>P199 - Other</v>
      </c>
      <c r="CV101" s="17" t="str">
        <f t="shared" si="182"/>
        <v/>
      </c>
      <c r="CW101" s="17" t="str">
        <f t="shared" si="183"/>
        <v/>
      </c>
      <c r="CX101" s="17" t="str">
        <f t="shared" si="184"/>
        <v/>
      </c>
      <c r="CY101" s="17" t="str">
        <f t="shared" si="185"/>
        <v/>
      </c>
      <c r="CZ101" s="17" t="str">
        <f t="shared" si="186"/>
        <v/>
      </c>
      <c r="DA101" s="17" t="str">
        <f t="shared" si="187"/>
        <v/>
      </c>
      <c r="DB101" s="17" t="str">
        <f t="shared" si="188"/>
        <v/>
      </c>
      <c r="DC101" s="17" t="str">
        <f t="shared" si="189"/>
        <v/>
      </c>
      <c r="DD101" s="17" t="str">
        <f t="shared" si="190"/>
        <v/>
      </c>
      <c r="DE101" s="17" t="str">
        <f t="shared" si="191"/>
        <v/>
      </c>
      <c r="DF101" s="17" t="str">
        <f t="shared" si="192"/>
        <v/>
      </c>
      <c r="DG101" s="17" t="str">
        <f t="shared" si="193"/>
        <v/>
      </c>
      <c r="DH101" s="17" t="str">
        <f t="shared" si="194"/>
        <v/>
      </c>
      <c r="DI101" s="17" t="str">
        <f t="shared" si="195"/>
        <v/>
      </c>
      <c r="DJ101" s="17" t="str">
        <f t="shared" si="196"/>
        <v/>
      </c>
      <c r="DK101" s="17" t="str">
        <f t="shared" si="197"/>
        <v/>
      </c>
      <c r="DL101" s="17" t="str">
        <f t="shared" si="198"/>
        <v/>
      </c>
      <c r="DM101" s="17" t="str">
        <f t="shared" si="199"/>
        <v/>
      </c>
      <c r="DN101" s="17" t="str">
        <f t="shared" si="200"/>
        <v/>
      </c>
      <c r="DO101" s="17" t="str">
        <f t="shared" si="201"/>
        <v/>
      </c>
      <c r="DP101" s="17" t="str">
        <f t="shared" si="202"/>
        <v/>
      </c>
      <c r="DQ101" s="17" t="str">
        <f t="shared" si="203"/>
        <v/>
      </c>
      <c r="DR101" s="17" t="str">
        <f t="shared" si="204"/>
        <v/>
      </c>
      <c r="DS101" s="17" t="str">
        <f t="shared" si="205"/>
        <v/>
      </c>
      <c r="DT101" s="17" t="str">
        <f t="shared" si="206"/>
        <v/>
      </c>
      <c r="DU101" s="17" t="str">
        <f t="shared" si="207"/>
        <v/>
      </c>
      <c r="DV101" s="17" t="str">
        <f t="shared" si="208"/>
        <v/>
      </c>
      <c r="DW101" s="17" t="str">
        <f t="shared" si="209"/>
        <v/>
      </c>
      <c r="DX101" s="17" t="str">
        <f t="shared" si="210"/>
        <v/>
      </c>
      <c r="DY101" s="17" t="str">
        <f t="shared" si="211"/>
        <v/>
      </c>
      <c r="DZ101" s="17" t="str">
        <f t="shared" si="212"/>
        <v/>
      </c>
      <c r="EA101" s="17" t="str">
        <f t="shared" si="213"/>
        <v/>
      </c>
      <c r="EB101" s="17" t="str">
        <f t="shared" si="214"/>
        <v/>
      </c>
      <c r="EC101" s="17" t="str">
        <f t="shared" si="215"/>
        <v/>
      </c>
      <c r="ED101" s="17" t="str">
        <f t="shared" si="216"/>
        <v/>
      </c>
      <c r="EE101" s="17" t="str">
        <f t="shared" si="217"/>
        <v/>
      </c>
      <c r="EF101" s="17" t="str">
        <f t="shared" si="218"/>
        <v/>
      </c>
      <c r="EG101" s="17" t="str">
        <f t="shared" si="219"/>
        <v/>
      </c>
      <c r="EH101" s="17" t="str">
        <f t="shared" si="220"/>
        <v/>
      </c>
      <c r="EI101" s="17" t="str">
        <f t="shared" si="221"/>
        <v/>
      </c>
      <c r="EJ101" s="17" t="str">
        <f t="shared" si="222"/>
        <v/>
      </c>
      <c r="EK101" s="17" t="str">
        <f t="shared" si="223"/>
        <v/>
      </c>
    </row>
    <row r="102" spans="1:141" ht="43.5" x14ac:dyDescent="0.35">
      <c r="A102" s="17" t="s">
        <v>280</v>
      </c>
      <c r="B102" s="17">
        <v>2020</v>
      </c>
      <c r="C102" s="17" t="s">
        <v>99</v>
      </c>
      <c r="D102" s="17" t="s">
        <v>361</v>
      </c>
      <c r="E102" s="17" t="s">
        <v>362</v>
      </c>
      <c r="F102" s="17" t="s">
        <v>363</v>
      </c>
      <c r="G102" s="17">
        <v>325199</v>
      </c>
      <c r="H102" s="106" t="str">
        <f>VLOOKUP(G102, '2017-2022 NAICS'!C:D, 2, FALSE)</f>
        <v>All Other Basic Organic Chemical Manufacturing</v>
      </c>
      <c r="I102" s="106" t="str">
        <f>IF(COUNTIF('Processed TRI Data'!A:A, G102) &gt;0, "Yes", "No")</f>
        <v>No</v>
      </c>
      <c r="J102" s="17">
        <v>37.051110999999999</v>
      </c>
      <c r="K102" s="17">
        <v>-88.334166999999994</v>
      </c>
      <c r="L102" s="68">
        <v>110027373072</v>
      </c>
      <c r="M102" s="68">
        <v>1320218945804</v>
      </c>
      <c r="N102" s="17" t="s">
        <v>284</v>
      </c>
      <c r="O102" s="17" t="s">
        <v>285</v>
      </c>
      <c r="P102" s="107">
        <v>4</v>
      </c>
      <c r="Q102" s="105" t="str">
        <f>VLOOKUP(P102, 'TRI Crosswalk codes'!A:B, 2, FALSE)</f>
        <v>10,000 to 99,999</v>
      </c>
      <c r="R102" s="17">
        <v>126</v>
      </c>
      <c r="S102" s="17">
        <v>126</v>
      </c>
      <c r="T102" s="17" t="str">
        <f t="shared" si="167"/>
        <v>nonzero</v>
      </c>
      <c r="V102" s="17">
        <v>0</v>
      </c>
      <c r="W102" s="17" t="str">
        <f t="shared" si="168"/>
        <v>zero</v>
      </c>
      <c r="X102" s="17">
        <v>126</v>
      </c>
      <c r="Y102" s="17" t="s">
        <v>286</v>
      </c>
      <c r="Z102" s="106" t="str">
        <f t="shared" si="169"/>
        <v>Manufacture: Produce; Manufacture: For on-site use/processing; Processing: As a reactant; P199 - Other</v>
      </c>
      <c r="AB102" s="34" t="s">
        <v>31</v>
      </c>
      <c r="AC102" s="34" t="s">
        <v>364</v>
      </c>
      <c r="AH102" s="17" t="s">
        <v>289</v>
      </c>
      <c r="AI102" s="17" t="s">
        <v>288</v>
      </c>
      <c r="AJ102" s="17" t="s">
        <v>289</v>
      </c>
      <c r="AK102" s="17" t="s">
        <v>288</v>
      </c>
      <c r="AL102" s="17" t="s">
        <v>288</v>
      </c>
      <c r="AM102" s="17" t="s">
        <v>288</v>
      </c>
      <c r="AN102" s="17" t="s">
        <v>289</v>
      </c>
      <c r="AO102" s="17" t="s">
        <v>288</v>
      </c>
      <c r="AP102" s="17" t="s">
        <v>288</v>
      </c>
      <c r="AQ102" s="17" t="s">
        <v>288</v>
      </c>
      <c r="AR102" s="17" t="s">
        <v>288</v>
      </c>
      <c r="AS102" s="17" t="s">
        <v>289</v>
      </c>
      <c r="AT102" s="17" t="s">
        <v>288</v>
      </c>
      <c r="AU102" s="17" t="s">
        <v>288</v>
      </c>
      <c r="AV102" s="17" t="s">
        <v>288</v>
      </c>
      <c r="AW102" s="17" t="s">
        <v>288</v>
      </c>
      <c r="AX102" s="17" t="s">
        <v>288</v>
      </c>
      <c r="AY102" s="17" t="s">
        <v>288</v>
      </c>
      <c r="AZ102" s="17" t="s">
        <v>288</v>
      </c>
      <c r="BA102" s="17" t="s">
        <v>288</v>
      </c>
      <c r="BB102" s="17" t="s">
        <v>288</v>
      </c>
      <c r="BC102" s="17" t="s">
        <v>288</v>
      </c>
      <c r="BD102" s="17" t="s">
        <v>288</v>
      </c>
      <c r="BE102" s="17" t="s">
        <v>288</v>
      </c>
      <c r="BF102" s="17" t="s">
        <v>288</v>
      </c>
      <c r="BG102" s="17" t="s">
        <v>288</v>
      </c>
      <c r="BH102" s="17" t="s">
        <v>288</v>
      </c>
      <c r="BI102" s="17" t="s">
        <v>288</v>
      </c>
      <c r="BJ102" s="17" t="s">
        <v>288</v>
      </c>
      <c r="BK102" s="17" t="s">
        <v>288</v>
      </c>
      <c r="BL102" s="17" t="s">
        <v>288</v>
      </c>
      <c r="BM102" s="17" t="s">
        <v>288</v>
      </c>
      <c r="BN102" s="17" t="s">
        <v>288</v>
      </c>
      <c r="BO102" s="17" t="s">
        <v>288</v>
      </c>
      <c r="BP102" s="17" t="s">
        <v>288</v>
      </c>
      <c r="BQ102" s="17" t="s">
        <v>288</v>
      </c>
      <c r="BR102" s="17" t="s">
        <v>288</v>
      </c>
      <c r="BS102" s="17" t="s">
        <v>288</v>
      </c>
      <c r="BT102" s="17" t="s">
        <v>288</v>
      </c>
      <c r="BU102" s="17" t="s">
        <v>288</v>
      </c>
      <c r="BV102" s="17" t="s">
        <v>288</v>
      </c>
      <c r="BW102" s="17" t="s">
        <v>288</v>
      </c>
      <c r="BX102" s="17" t="s">
        <v>288</v>
      </c>
      <c r="BY102" s="17" t="s">
        <v>288</v>
      </c>
      <c r="BZ102" s="17" t="s">
        <v>288</v>
      </c>
      <c r="CA102" s="17" t="s">
        <v>288</v>
      </c>
      <c r="CB102" s="17" t="s">
        <v>288</v>
      </c>
      <c r="CC102" s="17" t="s">
        <v>288</v>
      </c>
      <c r="CD102" s="17" t="s">
        <v>288</v>
      </c>
      <c r="CE102" s="17" t="s">
        <v>288</v>
      </c>
      <c r="CF102" s="17" t="s">
        <v>288</v>
      </c>
      <c r="CG102" s="17" t="s">
        <v>288</v>
      </c>
      <c r="CH102" s="17" t="s">
        <v>288</v>
      </c>
      <c r="CI102" s="17" t="s">
        <v>288</v>
      </c>
      <c r="CJ102" s="17" t="str">
        <f t="shared" si="170"/>
        <v>Manufacture: Produce</v>
      </c>
      <c r="CK102" s="17" t="str">
        <f t="shared" si="171"/>
        <v/>
      </c>
      <c r="CL102" s="17" t="str">
        <f t="shared" si="172"/>
        <v>Manufacture: For on-site use/processing</v>
      </c>
      <c r="CM102" s="17" t="str">
        <f t="shared" si="173"/>
        <v/>
      </c>
      <c r="CN102" s="17" t="str">
        <f t="shared" si="174"/>
        <v/>
      </c>
      <c r="CO102" s="17" t="str">
        <f t="shared" si="175"/>
        <v/>
      </c>
      <c r="CP102" s="17" t="str">
        <f t="shared" si="176"/>
        <v>Processing: As a reactant</v>
      </c>
      <c r="CQ102" s="17" t="str">
        <f t="shared" si="177"/>
        <v/>
      </c>
      <c r="CR102" s="17" t="str">
        <f t="shared" si="178"/>
        <v/>
      </c>
      <c r="CS102" s="17" t="str">
        <f t="shared" si="179"/>
        <v/>
      </c>
      <c r="CT102" s="17" t="str">
        <f t="shared" si="180"/>
        <v/>
      </c>
      <c r="CU102" s="17" t="str">
        <f t="shared" si="181"/>
        <v>P199 - Other</v>
      </c>
      <c r="CV102" s="17" t="str">
        <f t="shared" si="182"/>
        <v/>
      </c>
      <c r="CW102" s="17" t="str">
        <f t="shared" si="183"/>
        <v/>
      </c>
      <c r="CX102" s="17" t="str">
        <f t="shared" si="184"/>
        <v/>
      </c>
      <c r="CY102" s="17" t="str">
        <f t="shared" si="185"/>
        <v/>
      </c>
      <c r="CZ102" s="17" t="str">
        <f t="shared" si="186"/>
        <v/>
      </c>
      <c r="DA102" s="17" t="str">
        <f t="shared" si="187"/>
        <v/>
      </c>
      <c r="DB102" s="17" t="str">
        <f t="shared" si="188"/>
        <v/>
      </c>
      <c r="DC102" s="17" t="str">
        <f t="shared" si="189"/>
        <v/>
      </c>
      <c r="DD102" s="17" t="str">
        <f t="shared" si="190"/>
        <v/>
      </c>
      <c r="DE102" s="17" t="str">
        <f t="shared" si="191"/>
        <v/>
      </c>
      <c r="DF102" s="17" t="str">
        <f t="shared" si="192"/>
        <v/>
      </c>
      <c r="DG102" s="17" t="str">
        <f t="shared" si="193"/>
        <v/>
      </c>
      <c r="DH102" s="17" t="str">
        <f t="shared" si="194"/>
        <v/>
      </c>
      <c r="DI102" s="17" t="str">
        <f t="shared" si="195"/>
        <v/>
      </c>
      <c r="DJ102" s="17" t="str">
        <f t="shared" si="196"/>
        <v/>
      </c>
      <c r="DK102" s="17" t="str">
        <f t="shared" si="197"/>
        <v/>
      </c>
      <c r="DL102" s="17" t="str">
        <f t="shared" si="198"/>
        <v/>
      </c>
      <c r="DM102" s="17" t="str">
        <f t="shared" si="199"/>
        <v/>
      </c>
      <c r="DN102" s="17" t="str">
        <f t="shared" si="200"/>
        <v/>
      </c>
      <c r="DO102" s="17" t="str">
        <f t="shared" si="201"/>
        <v/>
      </c>
      <c r="DP102" s="17" t="str">
        <f t="shared" si="202"/>
        <v/>
      </c>
      <c r="DQ102" s="17" t="str">
        <f t="shared" si="203"/>
        <v/>
      </c>
      <c r="DR102" s="17" t="str">
        <f t="shared" si="204"/>
        <v/>
      </c>
      <c r="DS102" s="17" t="str">
        <f t="shared" si="205"/>
        <v/>
      </c>
      <c r="DT102" s="17" t="str">
        <f t="shared" si="206"/>
        <v/>
      </c>
      <c r="DU102" s="17" t="str">
        <f t="shared" si="207"/>
        <v/>
      </c>
      <c r="DV102" s="17" t="str">
        <f t="shared" si="208"/>
        <v/>
      </c>
      <c r="DW102" s="17" t="str">
        <f t="shared" si="209"/>
        <v/>
      </c>
      <c r="DX102" s="17" t="str">
        <f t="shared" si="210"/>
        <v/>
      </c>
      <c r="DY102" s="17" t="str">
        <f t="shared" si="211"/>
        <v/>
      </c>
      <c r="DZ102" s="17" t="str">
        <f t="shared" si="212"/>
        <v/>
      </c>
      <c r="EA102" s="17" t="str">
        <f t="shared" si="213"/>
        <v/>
      </c>
      <c r="EB102" s="17" t="str">
        <f t="shared" si="214"/>
        <v/>
      </c>
      <c r="EC102" s="17" t="str">
        <f t="shared" si="215"/>
        <v/>
      </c>
      <c r="ED102" s="17" t="str">
        <f t="shared" si="216"/>
        <v/>
      </c>
      <c r="EE102" s="17" t="str">
        <f t="shared" si="217"/>
        <v/>
      </c>
      <c r="EF102" s="17" t="str">
        <f t="shared" si="218"/>
        <v/>
      </c>
      <c r="EG102" s="17" t="str">
        <f t="shared" si="219"/>
        <v/>
      </c>
      <c r="EH102" s="17" t="str">
        <f t="shared" si="220"/>
        <v/>
      </c>
      <c r="EI102" s="17" t="str">
        <f t="shared" si="221"/>
        <v/>
      </c>
      <c r="EJ102" s="17" t="str">
        <f t="shared" si="222"/>
        <v/>
      </c>
      <c r="EK102" s="17" t="str">
        <f t="shared" si="223"/>
        <v/>
      </c>
    </row>
    <row r="103" spans="1:141" ht="43.5" x14ac:dyDescent="0.35">
      <c r="A103" s="17" t="s">
        <v>280</v>
      </c>
      <c r="B103" s="17">
        <v>2021</v>
      </c>
      <c r="C103" s="17" t="s">
        <v>99</v>
      </c>
      <c r="D103" s="17" t="s">
        <v>361</v>
      </c>
      <c r="E103" s="17" t="s">
        <v>362</v>
      </c>
      <c r="F103" s="17" t="s">
        <v>363</v>
      </c>
      <c r="G103" s="17">
        <v>325199</v>
      </c>
      <c r="H103" s="106" t="str">
        <f>VLOOKUP(G103, '2017-2022 NAICS'!C:D, 2, FALSE)</f>
        <v>All Other Basic Organic Chemical Manufacturing</v>
      </c>
      <c r="I103" s="106" t="str">
        <f>IF(COUNTIF('Processed TRI Data'!A:A, G103) &gt;0, "Yes", "No")</f>
        <v>No</v>
      </c>
      <c r="J103" s="17">
        <v>37.051110999999999</v>
      </c>
      <c r="K103" s="17">
        <v>-88.334166999999994</v>
      </c>
      <c r="L103" s="68">
        <v>110027373072</v>
      </c>
      <c r="M103" s="68">
        <v>1321220409597</v>
      </c>
      <c r="N103" s="17" t="s">
        <v>284</v>
      </c>
      <c r="O103" s="17" t="s">
        <v>285</v>
      </c>
      <c r="P103" s="107">
        <v>4</v>
      </c>
      <c r="Q103" s="105" t="str">
        <f>VLOOKUP(P103, 'TRI Crosswalk codes'!A:B, 2, FALSE)</f>
        <v>10,000 to 99,999</v>
      </c>
      <c r="R103" s="17">
        <v>128</v>
      </c>
      <c r="S103" s="17">
        <v>128</v>
      </c>
      <c r="T103" s="17" t="str">
        <f t="shared" si="167"/>
        <v>nonzero</v>
      </c>
      <c r="V103" s="17">
        <v>0</v>
      </c>
      <c r="W103" s="17" t="str">
        <f t="shared" si="168"/>
        <v>zero</v>
      </c>
      <c r="X103" s="17">
        <v>128</v>
      </c>
      <c r="Y103" s="17" t="s">
        <v>286</v>
      </c>
      <c r="Z103" s="106" t="str">
        <f t="shared" si="169"/>
        <v>Manufacture: Produce; Manufacture: For on-site use/processing; Processing: As a reactant; P199 - Other</v>
      </c>
      <c r="AB103" s="34" t="s">
        <v>31</v>
      </c>
      <c r="AC103" s="34" t="s">
        <v>364</v>
      </c>
      <c r="AH103" s="17" t="s">
        <v>289</v>
      </c>
      <c r="AI103" s="17" t="s">
        <v>288</v>
      </c>
      <c r="AJ103" s="17" t="s">
        <v>289</v>
      </c>
      <c r="AK103" s="17" t="s">
        <v>288</v>
      </c>
      <c r="AL103" s="17" t="s">
        <v>288</v>
      </c>
      <c r="AM103" s="17" t="s">
        <v>288</v>
      </c>
      <c r="AN103" s="17" t="s">
        <v>289</v>
      </c>
      <c r="AO103" s="17" t="s">
        <v>288</v>
      </c>
      <c r="AP103" s="17" t="s">
        <v>288</v>
      </c>
      <c r="AQ103" s="17" t="s">
        <v>288</v>
      </c>
      <c r="AR103" s="17" t="s">
        <v>288</v>
      </c>
      <c r="AS103" s="17" t="s">
        <v>289</v>
      </c>
      <c r="AT103" s="17" t="s">
        <v>288</v>
      </c>
      <c r="AU103" s="17" t="s">
        <v>288</v>
      </c>
      <c r="AV103" s="17" t="s">
        <v>288</v>
      </c>
      <c r="AW103" s="17" t="s">
        <v>288</v>
      </c>
      <c r="AX103" s="17" t="s">
        <v>288</v>
      </c>
      <c r="AY103" s="17" t="s">
        <v>288</v>
      </c>
      <c r="AZ103" s="17" t="s">
        <v>288</v>
      </c>
      <c r="BA103" s="17" t="s">
        <v>288</v>
      </c>
      <c r="BB103" s="17" t="s">
        <v>288</v>
      </c>
      <c r="BC103" s="17" t="s">
        <v>288</v>
      </c>
      <c r="BD103" s="17" t="s">
        <v>288</v>
      </c>
      <c r="BE103" s="17" t="s">
        <v>288</v>
      </c>
      <c r="BF103" s="17" t="s">
        <v>288</v>
      </c>
      <c r="BG103" s="17" t="s">
        <v>288</v>
      </c>
      <c r="BH103" s="17" t="s">
        <v>288</v>
      </c>
      <c r="BI103" s="17" t="s">
        <v>288</v>
      </c>
      <c r="BJ103" s="17" t="s">
        <v>288</v>
      </c>
      <c r="BK103" s="17" t="s">
        <v>288</v>
      </c>
      <c r="BL103" s="17" t="s">
        <v>288</v>
      </c>
      <c r="BM103" s="17" t="s">
        <v>288</v>
      </c>
      <c r="BN103" s="17" t="s">
        <v>288</v>
      </c>
      <c r="BO103" s="17" t="s">
        <v>288</v>
      </c>
      <c r="BP103" s="17" t="s">
        <v>288</v>
      </c>
      <c r="BQ103" s="17" t="s">
        <v>288</v>
      </c>
      <c r="BR103" s="17" t="s">
        <v>288</v>
      </c>
      <c r="BS103" s="17" t="s">
        <v>288</v>
      </c>
      <c r="BT103" s="17" t="s">
        <v>288</v>
      </c>
      <c r="BU103" s="17" t="s">
        <v>288</v>
      </c>
      <c r="BV103" s="17" t="s">
        <v>288</v>
      </c>
      <c r="BW103" s="17" t="s">
        <v>288</v>
      </c>
      <c r="BX103" s="17" t="s">
        <v>288</v>
      </c>
      <c r="BY103" s="17" t="s">
        <v>288</v>
      </c>
      <c r="BZ103" s="17" t="s">
        <v>288</v>
      </c>
      <c r="CA103" s="17" t="s">
        <v>288</v>
      </c>
      <c r="CB103" s="17" t="s">
        <v>288</v>
      </c>
      <c r="CC103" s="17" t="s">
        <v>288</v>
      </c>
      <c r="CD103" s="17" t="s">
        <v>288</v>
      </c>
      <c r="CE103" s="17" t="s">
        <v>288</v>
      </c>
      <c r="CF103" s="17" t="s">
        <v>288</v>
      </c>
      <c r="CG103" s="17" t="s">
        <v>288</v>
      </c>
      <c r="CH103" s="17" t="s">
        <v>288</v>
      </c>
      <c r="CI103" s="17" t="s">
        <v>288</v>
      </c>
      <c r="CJ103" s="17" t="str">
        <f t="shared" si="170"/>
        <v>Manufacture: Produce</v>
      </c>
      <c r="CK103" s="17" t="str">
        <f t="shared" si="171"/>
        <v/>
      </c>
      <c r="CL103" s="17" t="str">
        <f t="shared" si="172"/>
        <v>Manufacture: For on-site use/processing</v>
      </c>
      <c r="CM103" s="17" t="str">
        <f t="shared" si="173"/>
        <v/>
      </c>
      <c r="CN103" s="17" t="str">
        <f t="shared" si="174"/>
        <v/>
      </c>
      <c r="CO103" s="17" t="str">
        <f t="shared" si="175"/>
        <v/>
      </c>
      <c r="CP103" s="17" t="str">
        <f t="shared" si="176"/>
        <v>Processing: As a reactant</v>
      </c>
      <c r="CQ103" s="17" t="str">
        <f t="shared" si="177"/>
        <v/>
      </c>
      <c r="CR103" s="17" t="str">
        <f t="shared" si="178"/>
        <v/>
      </c>
      <c r="CS103" s="17" t="str">
        <f t="shared" si="179"/>
        <v/>
      </c>
      <c r="CT103" s="17" t="str">
        <f t="shared" si="180"/>
        <v/>
      </c>
      <c r="CU103" s="17" t="str">
        <f t="shared" si="181"/>
        <v>P199 - Other</v>
      </c>
      <c r="CV103" s="17" t="str">
        <f t="shared" si="182"/>
        <v/>
      </c>
      <c r="CW103" s="17" t="str">
        <f t="shared" si="183"/>
        <v/>
      </c>
      <c r="CX103" s="17" t="str">
        <f t="shared" si="184"/>
        <v/>
      </c>
      <c r="CY103" s="17" t="str">
        <f t="shared" si="185"/>
        <v/>
      </c>
      <c r="CZ103" s="17" t="str">
        <f t="shared" si="186"/>
        <v/>
      </c>
      <c r="DA103" s="17" t="str">
        <f t="shared" si="187"/>
        <v/>
      </c>
      <c r="DB103" s="17" t="str">
        <f t="shared" si="188"/>
        <v/>
      </c>
      <c r="DC103" s="17" t="str">
        <f t="shared" si="189"/>
        <v/>
      </c>
      <c r="DD103" s="17" t="str">
        <f t="shared" si="190"/>
        <v/>
      </c>
      <c r="DE103" s="17" t="str">
        <f t="shared" si="191"/>
        <v/>
      </c>
      <c r="DF103" s="17" t="str">
        <f t="shared" si="192"/>
        <v/>
      </c>
      <c r="DG103" s="17" t="str">
        <f t="shared" si="193"/>
        <v/>
      </c>
      <c r="DH103" s="17" t="str">
        <f t="shared" si="194"/>
        <v/>
      </c>
      <c r="DI103" s="17" t="str">
        <f t="shared" si="195"/>
        <v/>
      </c>
      <c r="DJ103" s="17" t="str">
        <f t="shared" si="196"/>
        <v/>
      </c>
      <c r="DK103" s="17" t="str">
        <f t="shared" si="197"/>
        <v/>
      </c>
      <c r="DL103" s="17" t="str">
        <f t="shared" si="198"/>
        <v/>
      </c>
      <c r="DM103" s="17" t="str">
        <f t="shared" si="199"/>
        <v/>
      </c>
      <c r="DN103" s="17" t="str">
        <f t="shared" si="200"/>
        <v/>
      </c>
      <c r="DO103" s="17" t="str">
        <f t="shared" si="201"/>
        <v/>
      </c>
      <c r="DP103" s="17" t="str">
        <f t="shared" si="202"/>
        <v/>
      </c>
      <c r="DQ103" s="17" t="str">
        <f t="shared" si="203"/>
        <v/>
      </c>
      <c r="DR103" s="17" t="str">
        <f t="shared" si="204"/>
        <v/>
      </c>
      <c r="DS103" s="17" t="str">
        <f t="shared" si="205"/>
        <v/>
      </c>
      <c r="DT103" s="17" t="str">
        <f t="shared" si="206"/>
        <v/>
      </c>
      <c r="DU103" s="17" t="str">
        <f t="shared" si="207"/>
        <v/>
      </c>
      <c r="DV103" s="17" t="str">
        <f t="shared" si="208"/>
        <v/>
      </c>
      <c r="DW103" s="17" t="str">
        <f t="shared" si="209"/>
        <v/>
      </c>
      <c r="DX103" s="17" t="str">
        <f t="shared" si="210"/>
        <v/>
      </c>
      <c r="DY103" s="17" t="str">
        <f t="shared" si="211"/>
        <v/>
      </c>
      <c r="DZ103" s="17" t="str">
        <f t="shared" si="212"/>
        <v/>
      </c>
      <c r="EA103" s="17" t="str">
        <f t="shared" si="213"/>
        <v/>
      </c>
      <c r="EB103" s="17" t="str">
        <f t="shared" si="214"/>
        <v/>
      </c>
      <c r="EC103" s="17" t="str">
        <f t="shared" si="215"/>
        <v/>
      </c>
      <c r="ED103" s="17" t="str">
        <f t="shared" si="216"/>
        <v/>
      </c>
      <c r="EE103" s="17" t="str">
        <f t="shared" si="217"/>
        <v/>
      </c>
      <c r="EF103" s="17" t="str">
        <f t="shared" si="218"/>
        <v/>
      </c>
      <c r="EG103" s="17" t="str">
        <f t="shared" si="219"/>
        <v/>
      </c>
      <c r="EH103" s="17" t="str">
        <f t="shared" si="220"/>
        <v/>
      </c>
      <c r="EI103" s="17" t="str">
        <f t="shared" si="221"/>
        <v/>
      </c>
      <c r="EJ103" s="17" t="str">
        <f t="shared" si="222"/>
        <v/>
      </c>
      <c r="EK103" s="17" t="str">
        <f t="shared" si="223"/>
        <v/>
      </c>
    </row>
    <row r="104" spans="1:141" ht="43.5" x14ac:dyDescent="0.35">
      <c r="A104" s="17" t="s">
        <v>280</v>
      </c>
      <c r="B104" s="17">
        <v>2022</v>
      </c>
      <c r="C104" s="17" t="s">
        <v>99</v>
      </c>
      <c r="D104" s="17" t="s">
        <v>361</v>
      </c>
      <c r="E104" s="17" t="s">
        <v>362</v>
      </c>
      <c r="F104" s="17" t="s">
        <v>363</v>
      </c>
      <c r="G104" s="17">
        <v>325199</v>
      </c>
      <c r="H104" s="106" t="str">
        <f>VLOOKUP(G104, '2017-2022 NAICS'!C:D, 2, FALSE)</f>
        <v>All Other Basic Organic Chemical Manufacturing</v>
      </c>
      <c r="I104" s="106" t="str">
        <f>IF(COUNTIF('Processed TRI Data'!A:A, G104) &gt;0, "Yes", "No")</f>
        <v>No</v>
      </c>
      <c r="J104" s="17">
        <v>37.051110999999999</v>
      </c>
      <c r="K104" s="17">
        <v>-88.334166999999994</v>
      </c>
      <c r="L104" s="68">
        <v>110027373072</v>
      </c>
      <c r="M104" s="68">
        <v>1322221192216</v>
      </c>
      <c r="N104" s="17" t="s">
        <v>284</v>
      </c>
      <c r="O104" s="17" t="s">
        <v>285</v>
      </c>
      <c r="P104" s="107">
        <v>4</v>
      </c>
      <c r="Q104" s="105" t="str">
        <f>VLOOKUP(P104, 'TRI Crosswalk codes'!A:B, 2, FALSE)</f>
        <v>10,000 to 99,999</v>
      </c>
      <c r="R104" s="17">
        <v>4.24</v>
      </c>
      <c r="S104" s="17">
        <v>4.24</v>
      </c>
      <c r="T104" s="17" t="str">
        <f t="shared" si="167"/>
        <v>nonzero</v>
      </c>
      <c r="V104" s="17">
        <v>0</v>
      </c>
      <c r="W104" s="17" t="str">
        <f t="shared" si="168"/>
        <v>zero</v>
      </c>
      <c r="X104" s="17">
        <v>4.24</v>
      </c>
      <c r="Y104" s="17" t="s">
        <v>286</v>
      </c>
      <c r="Z104" s="106" t="str">
        <f t="shared" si="169"/>
        <v>Manufacture: Produce; Manufacture: For on-site use/processing; Processing: As a reactant; P199 - Other</v>
      </c>
      <c r="AB104" s="34" t="s">
        <v>31</v>
      </c>
      <c r="AC104" s="34" t="s">
        <v>364</v>
      </c>
      <c r="AH104" s="17" t="s">
        <v>289</v>
      </c>
      <c r="AI104" s="17" t="s">
        <v>288</v>
      </c>
      <c r="AJ104" s="17" t="s">
        <v>289</v>
      </c>
      <c r="AK104" s="17" t="s">
        <v>288</v>
      </c>
      <c r="AL104" s="17" t="s">
        <v>288</v>
      </c>
      <c r="AM104" s="17" t="s">
        <v>288</v>
      </c>
      <c r="AN104" s="17" t="s">
        <v>289</v>
      </c>
      <c r="AO104" s="17" t="s">
        <v>288</v>
      </c>
      <c r="AP104" s="17" t="s">
        <v>288</v>
      </c>
      <c r="AQ104" s="17" t="s">
        <v>288</v>
      </c>
      <c r="AR104" s="17" t="s">
        <v>288</v>
      </c>
      <c r="AS104" s="17" t="s">
        <v>289</v>
      </c>
      <c r="AT104" s="17" t="s">
        <v>288</v>
      </c>
      <c r="AU104" s="17" t="s">
        <v>288</v>
      </c>
      <c r="AV104" s="17" t="s">
        <v>288</v>
      </c>
      <c r="AW104" s="17" t="s">
        <v>288</v>
      </c>
      <c r="AX104" s="17" t="s">
        <v>288</v>
      </c>
      <c r="AY104" s="17" t="s">
        <v>288</v>
      </c>
      <c r="AZ104" s="17" t="s">
        <v>288</v>
      </c>
      <c r="BA104" s="17" t="s">
        <v>288</v>
      </c>
      <c r="BB104" s="17" t="s">
        <v>288</v>
      </c>
      <c r="BC104" s="17" t="s">
        <v>288</v>
      </c>
      <c r="BD104" s="17" t="s">
        <v>288</v>
      </c>
      <c r="BE104" s="17" t="s">
        <v>288</v>
      </c>
      <c r="BF104" s="17" t="s">
        <v>288</v>
      </c>
      <c r="BG104" s="17" t="s">
        <v>288</v>
      </c>
      <c r="BH104" s="17" t="s">
        <v>288</v>
      </c>
      <c r="BI104" s="17" t="s">
        <v>288</v>
      </c>
      <c r="BJ104" s="17" t="s">
        <v>288</v>
      </c>
      <c r="BK104" s="17" t="s">
        <v>288</v>
      </c>
      <c r="BL104" s="17" t="s">
        <v>288</v>
      </c>
      <c r="BM104" s="17" t="s">
        <v>288</v>
      </c>
      <c r="BN104" s="17" t="s">
        <v>288</v>
      </c>
      <c r="BO104" s="17" t="s">
        <v>288</v>
      </c>
      <c r="BP104" s="17" t="s">
        <v>288</v>
      </c>
      <c r="BQ104" s="17" t="s">
        <v>288</v>
      </c>
      <c r="BR104" s="17" t="s">
        <v>288</v>
      </c>
      <c r="BS104" s="17" t="s">
        <v>288</v>
      </c>
      <c r="BT104" s="17" t="s">
        <v>288</v>
      </c>
      <c r="BU104" s="17" t="s">
        <v>288</v>
      </c>
      <c r="BV104" s="17" t="s">
        <v>288</v>
      </c>
      <c r="BW104" s="17" t="s">
        <v>288</v>
      </c>
      <c r="BX104" s="17" t="s">
        <v>288</v>
      </c>
      <c r="BY104" s="17" t="s">
        <v>288</v>
      </c>
      <c r="BZ104" s="17" t="s">
        <v>288</v>
      </c>
      <c r="CA104" s="17" t="s">
        <v>288</v>
      </c>
      <c r="CB104" s="17" t="s">
        <v>288</v>
      </c>
      <c r="CC104" s="17" t="s">
        <v>288</v>
      </c>
      <c r="CD104" s="17" t="s">
        <v>288</v>
      </c>
      <c r="CE104" s="17" t="s">
        <v>288</v>
      </c>
      <c r="CF104" s="17" t="s">
        <v>288</v>
      </c>
      <c r="CG104" s="17" t="s">
        <v>288</v>
      </c>
      <c r="CH104" s="17" t="s">
        <v>288</v>
      </c>
      <c r="CI104" s="17" t="s">
        <v>288</v>
      </c>
      <c r="CJ104" s="17" t="str">
        <f t="shared" si="170"/>
        <v>Manufacture: Produce</v>
      </c>
      <c r="CK104" s="17" t="str">
        <f t="shared" si="171"/>
        <v/>
      </c>
      <c r="CL104" s="17" t="str">
        <f t="shared" si="172"/>
        <v>Manufacture: For on-site use/processing</v>
      </c>
      <c r="CM104" s="17" t="str">
        <f t="shared" si="173"/>
        <v/>
      </c>
      <c r="CN104" s="17" t="str">
        <f t="shared" si="174"/>
        <v/>
      </c>
      <c r="CO104" s="17" t="str">
        <f t="shared" si="175"/>
        <v/>
      </c>
      <c r="CP104" s="17" t="str">
        <f t="shared" si="176"/>
        <v>Processing: As a reactant</v>
      </c>
      <c r="CQ104" s="17" t="str">
        <f t="shared" si="177"/>
        <v/>
      </c>
      <c r="CR104" s="17" t="str">
        <f t="shared" si="178"/>
        <v/>
      </c>
      <c r="CS104" s="17" t="str">
        <f t="shared" si="179"/>
        <v/>
      </c>
      <c r="CT104" s="17" t="str">
        <f t="shared" si="180"/>
        <v/>
      </c>
      <c r="CU104" s="17" t="str">
        <f t="shared" si="181"/>
        <v>P199 - Other</v>
      </c>
      <c r="CV104" s="17" t="str">
        <f t="shared" si="182"/>
        <v/>
      </c>
      <c r="CW104" s="17" t="str">
        <f t="shared" si="183"/>
        <v/>
      </c>
      <c r="CX104" s="17" t="str">
        <f t="shared" si="184"/>
        <v/>
      </c>
      <c r="CY104" s="17" t="str">
        <f t="shared" si="185"/>
        <v/>
      </c>
      <c r="CZ104" s="17" t="str">
        <f t="shared" si="186"/>
        <v/>
      </c>
      <c r="DA104" s="17" t="str">
        <f t="shared" si="187"/>
        <v/>
      </c>
      <c r="DB104" s="17" t="str">
        <f t="shared" si="188"/>
        <v/>
      </c>
      <c r="DC104" s="17" t="str">
        <f t="shared" si="189"/>
        <v/>
      </c>
      <c r="DD104" s="17" t="str">
        <f t="shared" si="190"/>
        <v/>
      </c>
      <c r="DE104" s="17" t="str">
        <f t="shared" si="191"/>
        <v/>
      </c>
      <c r="DF104" s="17" t="str">
        <f t="shared" si="192"/>
        <v/>
      </c>
      <c r="DG104" s="17" t="str">
        <f t="shared" si="193"/>
        <v/>
      </c>
      <c r="DH104" s="17" t="str">
        <f t="shared" si="194"/>
        <v/>
      </c>
      <c r="DI104" s="17" t="str">
        <f t="shared" si="195"/>
        <v/>
      </c>
      <c r="DJ104" s="17" t="str">
        <f t="shared" si="196"/>
        <v/>
      </c>
      <c r="DK104" s="17" t="str">
        <f t="shared" si="197"/>
        <v/>
      </c>
      <c r="DL104" s="17" t="str">
        <f t="shared" si="198"/>
        <v/>
      </c>
      <c r="DM104" s="17" t="str">
        <f t="shared" si="199"/>
        <v/>
      </c>
      <c r="DN104" s="17" t="str">
        <f t="shared" si="200"/>
        <v/>
      </c>
      <c r="DO104" s="17" t="str">
        <f t="shared" si="201"/>
        <v/>
      </c>
      <c r="DP104" s="17" t="str">
        <f t="shared" si="202"/>
        <v/>
      </c>
      <c r="DQ104" s="17" t="str">
        <f t="shared" si="203"/>
        <v/>
      </c>
      <c r="DR104" s="17" t="str">
        <f t="shared" si="204"/>
        <v/>
      </c>
      <c r="DS104" s="17" t="str">
        <f t="shared" si="205"/>
        <v/>
      </c>
      <c r="DT104" s="17" t="str">
        <f t="shared" si="206"/>
        <v/>
      </c>
      <c r="DU104" s="17" t="str">
        <f t="shared" si="207"/>
        <v/>
      </c>
      <c r="DV104" s="17" t="str">
        <f t="shared" si="208"/>
        <v/>
      </c>
      <c r="DW104" s="17" t="str">
        <f t="shared" si="209"/>
        <v/>
      </c>
      <c r="DX104" s="17" t="str">
        <f t="shared" si="210"/>
        <v/>
      </c>
      <c r="DY104" s="17" t="str">
        <f t="shared" si="211"/>
        <v/>
      </c>
      <c r="DZ104" s="17" t="str">
        <f t="shared" si="212"/>
        <v/>
      </c>
      <c r="EA104" s="17" t="str">
        <f t="shared" si="213"/>
        <v/>
      </c>
      <c r="EB104" s="17" t="str">
        <f t="shared" si="214"/>
        <v/>
      </c>
      <c r="EC104" s="17" t="str">
        <f t="shared" si="215"/>
        <v/>
      </c>
      <c r="ED104" s="17" t="str">
        <f t="shared" si="216"/>
        <v/>
      </c>
      <c r="EE104" s="17" t="str">
        <f t="shared" si="217"/>
        <v/>
      </c>
      <c r="EF104" s="17" t="str">
        <f t="shared" si="218"/>
        <v/>
      </c>
      <c r="EG104" s="17" t="str">
        <f t="shared" si="219"/>
        <v/>
      </c>
      <c r="EH104" s="17" t="str">
        <f t="shared" si="220"/>
        <v/>
      </c>
      <c r="EI104" s="17" t="str">
        <f t="shared" si="221"/>
        <v/>
      </c>
      <c r="EJ104" s="17" t="str">
        <f t="shared" si="222"/>
        <v/>
      </c>
      <c r="EK104" s="17" t="str">
        <f t="shared" si="223"/>
        <v/>
      </c>
    </row>
    <row r="105" spans="1:141" ht="43.5" x14ac:dyDescent="0.35">
      <c r="A105" s="17" t="s">
        <v>280</v>
      </c>
      <c r="B105" s="17">
        <v>2023</v>
      </c>
      <c r="C105" s="17" t="s">
        <v>99</v>
      </c>
      <c r="D105" s="17" t="s">
        <v>361</v>
      </c>
      <c r="E105" s="17" t="s">
        <v>362</v>
      </c>
      <c r="F105" s="17" t="s">
        <v>363</v>
      </c>
      <c r="G105" s="17">
        <v>325199</v>
      </c>
      <c r="H105" s="106" t="str">
        <f>VLOOKUP(G105, '2017-2022 NAICS'!C:D, 2, FALSE)</f>
        <v>All Other Basic Organic Chemical Manufacturing</v>
      </c>
      <c r="I105" s="106" t="str">
        <f>IF(COUNTIF('Processed TRI Data'!A:A, G105) &gt;0, "Yes", "No")</f>
        <v>No</v>
      </c>
      <c r="J105" s="17">
        <v>37.051110999999999</v>
      </c>
      <c r="K105" s="17">
        <v>-88.334166999999994</v>
      </c>
      <c r="L105" s="68">
        <v>110027373072</v>
      </c>
      <c r="M105" s="68">
        <v>1323222094676</v>
      </c>
      <c r="N105" s="17" t="s">
        <v>284</v>
      </c>
      <c r="O105" s="17" t="s">
        <v>285</v>
      </c>
      <c r="P105" s="107">
        <v>4</v>
      </c>
      <c r="Q105" s="105" t="str">
        <f>VLOOKUP(P105, 'TRI Crosswalk codes'!A:B, 2, FALSE)</f>
        <v>10,000 to 99,999</v>
      </c>
      <c r="R105" s="17">
        <v>13.61</v>
      </c>
      <c r="S105" s="17">
        <v>13.61</v>
      </c>
      <c r="T105" s="17" t="str">
        <f t="shared" si="167"/>
        <v>nonzero</v>
      </c>
      <c r="V105" s="17">
        <v>0</v>
      </c>
      <c r="W105" s="17" t="str">
        <f t="shared" si="168"/>
        <v>zero</v>
      </c>
      <c r="X105" s="17">
        <v>13.61</v>
      </c>
      <c r="Y105" s="17" t="s">
        <v>286</v>
      </c>
      <c r="Z105" s="106" t="str">
        <f t="shared" si="169"/>
        <v>Manufacture: Produce; Manufacture: For on-site use/processing; Processing: As a reactant; P199 - Other</v>
      </c>
      <c r="AB105" s="34" t="s">
        <v>31</v>
      </c>
      <c r="AC105" s="34" t="s">
        <v>364</v>
      </c>
      <c r="AH105" s="17" t="s">
        <v>289</v>
      </c>
      <c r="AI105" s="17" t="s">
        <v>288</v>
      </c>
      <c r="AJ105" s="17" t="s">
        <v>289</v>
      </c>
      <c r="AK105" s="17" t="s">
        <v>288</v>
      </c>
      <c r="AL105" s="17" t="s">
        <v>288</v>
      </c>
      <c r="AM105" s="17" t="s">
        <v>288</v>
      </c>
      <c r="AN105" s="17" t="s">
        <v>289</v>
      </c>
      <c r="AO105" s="17" t="s">
        <v>288</v>
      </c>
      <c r="AP105" s="17" t="s">
        <v>288</v>
      </c>
      <c r="AQ105" s="17" t="s">
        <v>288</v>
      </c>
      <c r="AR105" s="17" t="s">
        <v>288</v>
      </c>
      <c r="AS105" s="17" t="s">
        <v>289</v>
      </c>
      <c r="AT105" s="17" t="s">
        <v>288</v>
      </c>
      <c r="AU105" s="17" t="s">
        <v>288</v>
      </c>
      <c r="AV105" s="17" t="s">
        <v>288</v>
      </c>
      <c r="AW105" s="17" t="s">
        <v>288</v>
      </c>
      <c r="AX105" s="17" t="s">
        <v>288</v>
      </c>
      <c r="AY105" s="17" t="s">
        <v>288</v>
      </c>
      <c r="AZ105" s="17" t="s">
        <v>288</v>
      </c>
      <c r="BA105" s="17" t="s">
        <v>288</v>
      </c>
      <c r="BB105" s="17" t="s">
        <v>288</v>
      </c>
      <c r="BC105" s="17" t="s">
        <v>288</v>
      </c>
      <c r="BD105" s="17" t="s">
        <v>288</v>
      </c>
      <c r="BE105" s="17" t="s">
        <v>288</v>
      </c>
      <c r="BF105" s="17" t="s">
        <v>288</v>
      </c>
      <c r="BG105" s="17" t="s">
        <v>288</v>
      </c>
      <c r="BH105" s="17" t="s">
        <v>288</v>
      </c>
      <c r="BI105" s="17" t="s">
        <v>288</v>
      </c>
      <c r="BJ105" s="17" t="s">
        <v>288</v>
      </c>
      <c r="BK105" s="17" t="s">
        <v>288</v>
      </c>
      <c r="BL105" s="17" t="s">
        <v>288</v>
      </c>
      <c r="BM105" s="17" t="s">
        <v>288</v>
      </c>
      <c r="BN105" s="17" t="s">
        <v>288</v>
      </c>
      <c r="BO105" s="17" t="s">
        <v>288</v>
      </c>
      <c r="BP105" s="17" t="s">
        <v>288</v>
      </c>
      <c r="BQ105" s="17" t="s">
        <v>288</v>
      </c>
      <c r="BR105" s="17" t="s">
        <v>288</v>
      </c>
      <c r="BS105" s="17" t="s">
        <v>288</v>
      </c>
      <c r="BT105" s="17" t="s">
        <v>288</v>
      </c>
      <c r="BU105" s="17" t="s">
        <v>288</v>
      </c>
      <c r="BV105" s="17" t="s">
        <v>288</v>
      </c>
      <c r="BW105" s="17" t="s">
        <v>288</v>
      </c>
      <c r="BX105" s="17" t="s">
        <v>288</v>
      </c>
      <c r="BY105" s="17" t="s">
        <v>288</v>
      </c>
      <c r="BZ105" s="17" t="s">
        <v>288</v>
      </c>
      <c r="CA105" s="17" t="s">
        <v>288</v>
      </c>
      <c r="CB105" s="17" t="s">
        <v>288</v>
      </c>
      <c r="CC105" s="17" t="s">
        <v>288</v>
      </c>
      <c r="CD105" s="17" t="s">
        <v>288</v>
      </c>
      <c r="CE105" s="17" t="s">
        <v>288</v>
      </c>
      <c r="CF105" s="17" t="s">
        <v>288</v>
      </c>
      <c r="CG105" s="17" t="s">
        <v>288</v>
      </c>
      <c r="CH105" s="17" t="s">
        <v>288</v>
      </c>
      <c r="CI105" s="17" t="s">
        <v>288</v>
      </c>
      <c r="CJ105" s="17" t="str">
        <f t="shared" si="170"/>
        <v>Manufacture: Produce</v>
      </c>
      <c r="CK105" s="17" t="str">
        <f t="shared" si="171"/>
        <v/>
      </c>
      <c r="CL105" s="17" t="str">
        <f t="shared" si="172"/>
        <v>Manufacture: For on-site use/processing</v>
      </c>
      <c r="CM105" s="17" t="str">
        <f t="shared" si="173"/>
        <v/>
      </c>
      <c r="CN105" s="17" t="str">
        <f t="shared" si="174"/>
        <v/>
      </c>
      <c r="CO105" s="17" t="str">
        <f t="shared" si="175"/>
        <v/>
      </c>
      <c r="CP105" s="17" t="str">
        <f t="shared" si="176"/>
        <v>Processing: As a reactant</v>
      </c>
      <c r="CQ105" s="17" t="str">
        <f t="shared" si="177"/>
        <v/>
      </c>
      <c r="CR105" s="17" t="str">
        <f t="shared" si="178"/>
        <v/>
      </c>
      <c r="CS105" s="17" t="str">
        <f t="shared" si="179"/>
        <v/>
      </c>
      <c r="CT105" s="17" t="str">
        <f t="shared" si="180"/>
        <v/>
      </c>
      <c r="CU105" s="17" t="str">
        <f t="shared" si="181"/>
        <v>P199 - Other</v>
      </c>
      <c r="CV105" s="17" t="str">
        <f t="shared" si="182"/>
        <v/>
      </c>
      <c r="CW105" s="17" t="str">
        <f t="shared" si="183"/>
        <v/>
      </c>
      <c r="CX105" s="17" t="str">
        <f t="shared" si="184"/>
        <v/>
      </c>
      <c r="CY105" s="17" t="str">
        <f t="shared" si="185"/>
        <v/>
      </c>
      <c r="CZ105" s="17" t="str">
        <f t="shared" si="186"/>
        <v/>
      </c>
      <c r="DA105" s="17" t="str">
        <f t="shared" si="187"/>
        <v/>
      </c>
      <c r="DB105" s="17" t="str">
        <f t="shared" si="188"/>
        <v/>
      </c>
      <c r="DC105" s="17" t="str">
        <f t="shared" si="189"/>
        <v/>
      </c>
      <c r="DD105" s="17" t="str">
        <f t="shared" si="190"/>
        <v/>
      </c>
      <c r="DE105" s="17" t="str">
        <f t="shared" si="191"/>
        <v/>
      </c>
      <c r="DF105" s="17" t="str">
        <f t="shared" si="192"/>
        <v/>
      </c>
      <c r="DG105" s="17" t="str">
        <f t="shared" si="193"/>
        <v/>
      </c>
      <c r="DH105" s="17" t="str">
        <f t="shared" si="194"/>
        <v/>
      </c>
      <c r="DI105" s="17" t="str">
        <f t="shared" si="195"/>
        <v/>
      </c>
      <c r="DJ105" s="17" t="str">
        <f t="shared" si="196"/>
        <v/>
      </c>
      <c r="DK105" s="17" t="str">
        <f t="shared" si="197"/>
        <v/>
      </c>
      <c r="DL105" s="17" t="str">
        <f t="shared" si="198"/>
        <v/>
      </c>
      <c r="DM105" s="17" t="str">
        <f t="shared" si="199"/>
        <v/>
      </c>
      <c r="DN105" s="17" t="str">
        <f t="shared" si="200"/>
        <v/>
      </c>
      <c r="DO105" s="17" t="str">
        <f t="shared" si="201"/>
        <v/>
      </c>
      <c r="DP105" s="17" t="str">
        <f t="shared" si="202"/>
        <v/>
      </c>
      <c r="DQ105" s="17" t="str">
        <f t="shared" si="203"/>
        <v/>
      </c>
      <c r="DR105" s="17" t="str">
        <f t="shared" si="204"/>
        <v/>
      </c>
      <c r="DS105" s="17" t="str">
        <f t="shared" si="205"/>
        <v/>
      </c>
      <c r="DT105" s="17" t="str">
        <f t="shared" si="206"/>
        <v/>
      </c>
      <c r="DU105" s="17" t="str">
        <f t="shared" si="207"/>
        <v/>
      </c>
      <c r="DV105" s="17" t="str">
        <f t="shared" si="208"/>
        <v/>
      </c>
      <c r="DW105" s="17" t="str">
        <f t="shared" si="209"/>
        <v/>
      </c>
      <c r="DX105" s="17" t="str">
        <f t="shared" si="210"/>
        <v/>
      </c>
      <c r="DY105" s="17" t="str">
        <f t="shared" si="211"/>
        <v/>
      </c>
      <c r="DZ105" s="17" t="str">
        <f t="shared" si="212"/>
        <v/>
      </c>
      <c r="EA105" s="17" t="str">
        <f t="shared" si="213"/>
        <v/>
      </c>
      <c r="EB105" s="17" t="str">
        <f t="shared" si="214"/>
        <v/>
      </c>
      <c r="EC105" s="17" t="str">
        <f t="shared" si="215"/>
        <v/>
      </c>
      <c r="ED105" s="17" t="str">
        <f t="shared" si="216"/>
        <v/>
      </c>
      <c r="EE105" s="17" t="str">
        <f t="shared" si="217"/>
        <v/>
      </c>
      <c r="EF105" s="17" t="str">
        <f t="shared" si="218"/>
        <v/>
      </c>
      <c r="EG105" s="17" t="str">
        <f t="shared" si="219"/>
        <v/>
      </c>
      <c r="EH105" s="17" t="str">
        <f t="shared" si="220"/>
        <v/>
      </c>
      <c r="EI105" s="17" t="str">
        <f t="shared" si="221"/>
        <v/>
      </c>
      <c r="EJ105" s="17" t="str">
        <f t="shared" si="222"/>
        <v/>
      </c>
      <c r="EK105" s="17" t="str">
        <f t="shared" si="223"/>
        <v/>
      </c>
    </row>
    <row r="106" spans="1:141" x14ac:dyDescent="0.35">
      <c r="A106" s="17"/>
      <c r="B106" s="17"/>
      <c r="C106" s="17"/>
      <c r="D106" s="17"/>
      <c r="E106" s="17"/>
      <c r="F106" s="17"/>
      <c r="G106" s="17"/>
      <c r="J106" s="17"/>
      <c r="K106" s="17"/>
      <c r="L106" s="68"/>
      <c r="M106" s="68"/>
      <c r="N106" s="17"/>
      <c r="O106" s="17"/>
      <c r="P106" s="107"/>
      <c r="R106" s="17"/>
      <c r="S106" s="17"/>
      <c r="T106" s="17"/>
      <c r="U106" s="105">
        <v>0</v>
      </c>
      <c r="V106" s="17"/>
      <c r="W106" s="17"/>
      <c r="X106" s="17"/>
      <c r="Y106" s="17"/>
      <c r="AB106" s="45"/>
      <c r="AF106" s="106"/>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row>
    <row r="107" spans="1:141" x14ac:dyDescent="0.35">
      <c r="A107" s="17"/>
      <c r="B107" s="17"/>
      <c r="C107" s="17"/>
      <c r="D107" s="17"/>
      <c r="E107" s="17"/>
      <c r="F107" s="17"/>
      <c r="G107" s="17"/>
      <c r="J107" s="17"/>
      <c r="K107" s="17"/>
      <c r="L107" s="68"/>
      <c r="M107" s="68"/>
      <c r="N107" s="17"/>
      <c r="O107" s="17"/>
      <c r="P107" s="107"/>
      <c r="R107" s="17"/>
      <c r="S107" s="17"/>
      <c r="T107" s="17"/>
      <c r="U107" s="105">
        <v>10</v>
      </c>
      <c r="V107" s="17"/>
      <c r="W107" s="17"/>
      <c r="X107" s="17"/>
      <c r="Y107" s="17"/>
      <c r="AB107" s="45"/>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row>
    <row r="108" spans="1:141" x14ac:dyDescent="0.35">
      <c r="A108" s="17"/>
      <c r="B108" s="17"/>
      <c r="C108" s="17"/>
      <c r="D108" s="17"/>
      <c r="E108" s="17"/>
      <c r="F108" s="17"/>
      <c r="G108" s="17"/>
      <c r="J108" s="17"/>
      <c r="K108" s="17"/>
      <c r="L108" s="68"/>
      <c r="M108" s="68"/>
      <c r="N108" s="17"/>
      <c r="O108" s="17"/>
      <c r="P108" s="107"/>
      <c r="R108" s="17"/>
      <c r="S108" s="17"/>
      <c r="T108" s="17"/>
      <c r="U108" s="105">
        <v>3.68</v>
      </c>
      <c r="V108" s="17"/>
      <c r="W108" s="17"/>
      <c r="X108" s="17"/>
      <c r="Y108" s="17"/>
      <c r="AB108" s="45"/>
      <c r="AF108" s="106"/>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row>
    <row r="109" spans="1:141" x14ac:dyDescent="0.35">
      <c r="A109" s="17"/>
      <c r="B109" s="17"/>
      <c r="C109" s="17"/>
      <c r="D109" s="17"/>
      <c r="E109" s="17"/>
      <c r="F109" s="17"/>
      <c r="G109" s="17"/>
      <c r="J109" s="17"/>
      <c r="K109" s="17"/>
      <c r="L109" s="68"/>
      <c r="M109" s="68"/>
      <c r="N109" s="17"/>
      <c r="O109" s="17"/>
      <c r="P109" s="109"/>
      <c r="R109" s="17"/>
      <c r="S109" s="17"/>
      <c r="T109" s="17"/>
      <c r="U109" s="105" t="s">
        <v>290</v>
      </c>
      <c r="V109" s="17"/>
      <c r="W109" s="17"/>
      <c r="X109" s="17"/>
      <c r="Y109" s="17"/>
      <c r="AB109" s="45"/>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row>
    <row r="110" spans="1:141" x14ac:dyDescent="0.35">
      <c r="A110" s="17"/>
      <c r="B110" s="17"/>
      <c r="C110" s="17"/>
      <c r="D110" s="17"/>
      <c r="E110" s="17"/>
      <c r="F110" s="17"/>
      <c r="G110" s="17"/>
      <c r="J110" s="17"/>
      <c r="K110" s="17"/>
      <c r="L110" s="68"/>
      <c r="M110" s="68"/>
      <c r="N110" s="17"/>
      <c r="O110" s="17"/>
      <c r="P110" s="107"/>
      <c r="R110" s="17"/>
      <c r="S110" s="17"/>
      <c r="T110" s="17"/>
      <c r="U110" s="105" t="s">
        <v>365</v>
      </c>
      <c r="V110" s="17"/>
      <c r="W110" s="17"/>
      <c r="X110" s="17"/>
      <c r="Y110" s="17"/>
      <c r="AB110" s="45"/>
      <c r="AF110" s="106"/>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row>
    <row r="111" spans="1:141" x14ac:dyDescent="0.35">
      <c r="A111" s="17"/>
      <c r="B111" s="17"/>
      <c r="C111" s="17"/>
      <c r="D111" s="17"/>
      <c r="E111" s="17"/>
      <c r="F111" s="17"/>
      <c r="G111" s="17"/>
      <c r="J111" s="17"/>
      <c r="K111" s="17"/>
      <c r="L111" s="68"/>
      <c r="M111" s="68"/>
      <c r="N111" s="17"/>
      <c r="O111" s="17"/>
      <c r="P111" s="107"/>
      <c r="R111" s="17"/>
      <c r="S111" s="17"/>
      <c r="T111" s="17"/>
      <c r="U111" s="105" t="s">
        <v>365</v>
      </c>
      <c r="V111" s="17"/>
      <c r="W111" s="17"/>
      <c r="X111" s="17"/>
      <c r="Y111" s="17"/>
      <c r="AB111" s="45"/>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row>
    <row r="112" spans="1:141" x14ac:dyDescent="0.35">
      <c r="A112" s="17"/>
      <c r="B112" s="17"/>
      <c r="C112" s="17"/>
      <c r="D112" s="17"/>
      <c r="E112" s="17"/>
      <c r="F112" s="17"/>
      <c r="G112" s="17"/>
      <c r="J112" s="17"/>
      <c r="K112" s="17"/>
      <c r="L112" s="68"/>
      <c r="M112" s="68"/>
      <c r="N112" s="17"/>
      <c r="O112" s="17"/>
      <c r="P112" s="107"/>
      <c r="R112" s="17"/>
      <c r="S112" s="17"/>
      <c r="T112" s="17"/>
      <c r="U112" s="105">
        <v>173</v>
      </c>
      <c r="V112" s="17"/>
      <c r="W112" s="17"/>
      <c r="X112" s="17"/>
      <c r="Y112" s="17"/>
      <c r="AB112" s="45"/>
      <c r="AF112" s="106"/>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row>
    <row r="113" spans="1:141" x14ac:dyDescent="0.35">
      <c r="A113" s="17"/>
      <c r="B113" s="17"/>
      <c r="C113" s="17"/>
      <c r="D113" s="17"/>
      <c r="E113" s="17"/>
      <c r="F113" s="17"/>
      <c r="G113" s="17"/>
      <c r="J113" s="17"/>
      <c r="K113" s="17"/>
      <c r="L113" s="68"/>
      <c r="M113" s="68"/>
      <c r="N113" s="17"/>
      <c r="O113" s="17"/>
      <c r="P113" s="107"/>
      <c r="R113" s="17"/>
      <c r="S113" s="17"/>
      <c r="T113" s="17"/>
      <c r="U113" s="105">
        <v>12.6</v>
      </c>
      <c r="V113" s="17"/>
      <c r="W113" s="17"/>
      <c r="X113" s="17"/>
      <c r="Y113" s="17"/>
      <c r="AB113" s="45"/>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row>
    <row r="114" spans="1:141" x14ac:dyDescent="0.35">
      <c r="A114" s="17"/>
      <c r="B114" s="17"/>
      <c r="C114" s="17"/>
      <c r="D114" s="17"/>
      <c r="E114" s="17"/>
      <c r="F114" s="17"/>
      <c r="G114" s="17"/>
      <c r="J114" s="17"/>
      <c r="K114" s="17"/>
      <c r="L114" s="68"/>
      <c r="M114" s="68"/>
      <c r="N114" s="17"/>
      <c r="O114" s="17"/>
      <c r="P114" s="107"/>
      <c r="R114" s="17"/>
      <c r="S114" s="17"/>
      <c r="T114" s="17"/>
      <c r="U114" s="105" t="s">
        <v>290</v>
      </c>
      <c r="V114" s="17"/>
      <c r="W114" s="17"/>
      <c r="X114" s="17"/>
      <c r="Y114" s="17"/>
      <c r="AB114" s="45"/>
      <c r="AF114" s="106"/>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row>
    <row r="115" spans="1:141" x14ac:dyDescent="0.35">
      <c r="A115" s="17"/>
      <c r="B115" s="17"/>
      <c r="C115" s="17"/>
      <c r="D115" s="17"/>
      <c r="E115" s="17"/>
      <c r="F115" s="17"/>
      <c r="G115" s="17"/>
      <c r="J115" s="17"/>
      <c r="K115" s="17"/>
      <c r="L115" s="68"/>
      <c r="M115" s="68"/>
      <c r="N115" s="17"/>
      <c r="O115" s="17"/>
      <c r="P115" s="107"/>
      <c r="R115" s="17"/>
      <c r="S115" s="17"/>
      <c r="T115" s="17"/>
      <c r="U115" s="105" t="s">
        <v>365</v>
      </c>
      <c r="V115" s="17"/>
      <c r="W115" s="17"/>
      <c r="X115" s="17"/>
      <c r="Y115" s="17"/>
      <c r="AB115" s="45"/>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row>
    <row r="116" spans="1:141" x14ac:dyDescent="0.35">
      <c r="A116" s="17"/>
      <c r="B116" s="17"/>
      <c r="C116" s="17"/>
      <c r="D116" s="17"/>
      <c r="E116" s="17"/>
      <c r="F116" s="17"/>
      <c r="G116" s="17"/>
      <c r="J116" s="17"/>
      <c r="K116" s="17"/>
      <c r="L116" s="68"/>
      <c r="M116" s="68"/>
      <c r="N116" s="17"/>
      <c r="O116" s="17"/>
      <c r="P116" s="107"/>
      <c r="R116" s="17"/>
      <c r="S116" s="17"/>
      <c r="T116" s="17"/>
      <c r="U116" s="105" t="s">
        <v>365</v>
      </c>
      <c r="V116" s="17"/>
      <c r="W116" s="17"/>
      <c r="X116" s="17"/>
      <c r="Y116" s="17"/>
      <c r="AB116" s="45"/>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row>
    <row r="117" spans="1:141" x14ac:dyDescent="0.35">
      <c r="A117" s="17"/>
      <c r="B117" s="17"/>
      <c r="C117" s="17"/>
      <c r="D117" s="17"/>
      <c r="E117" s="17"/>
      <c r="F117" s="17"/>
      <c r="G117" s="17"/>
      <c r="J117" s="17"/>
      <c r="K117" s="17"/>
      <c r="L117" s="68"/>
      <c r="M117" s="68"/>
      <c r="N117" s="17"/>
      <c r="O117" s="17"/>
      <c r="P117" s="107"/>
      <c r="R117" s="17"/>
      <c r="S117" s="17"/>
      <c r="T117" s="17"/>
      <c r="U117" s="105">
        <v>0</v>
      </c>
      <c r="V117" s="17"/>
      <c r="W117" s="17"/>
      <c r="X117" s="17"/>
      <c r="Y117" s="17"/>
      <c r="AB117" s="45"/>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row>
    <row r="118" spans="1:141" x14ac:dyDescent="0.35">
      <c r="A118" s="17"/>
      <c r="B118" s="17"/>
      <c r="C118" s="17"/>
      <c r="D118" s="17"/>
      <c r="E118" s="17"/>
      <c r="F118" s="17"/>
      <c r="G118" s="17"/>
      <c r="J118" s="17"/>
      <c r="K118" s="17"/>
      <c r="L118" s="68"/>
      <c r="M118" s="68"/>
      <c r="N118" s="17"/>
      <c r="O118" s="17"/>
      <c r="P118" s="107"/>
      <c r="R118" s="17"/>
      <c r="S118" s="17"/>
      <c r="T118" s="17"/>
      <c r="U118" s="105" t="s">
        <v>290</v>
      </c>
      <c r="V118" s="17"/>
      <c r="W118" s="17"/>
      <c r="X118" s="17"/>
      <c r="Y118" s="17"/>
      <c r="AB118" s="45"/>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row>
    <row r="119" spans="1:141" x14ac:dyDescent="0.35">
      <c r="A119" s="17"/>
      <c r="B119" s="17"/>
      <c r="C119" s="17"/>
      <c r="D119" s="17"/>
      <c r="E119" s="17"/>
      <c r="F119" s="17"/>
      <c r="G119" s="17"/>
      <c r="J119" s="17"/>
      <c r="K119" s="17"/>
      <c r="L119" s="68"/>
      <c r="M119" s="68"/>
      <c r="N119" s="17"/>
      <c r="O119" s="17"/>
      <c r="P119" s="107"/>
      <c r="R119" s="17"/>
      <c r="S119" s="17"/>
      <c r="T119" s="17"/>
      <c r="U119" s="105">
        <v>21.34</v>
      </c>
      <c r="V119" s="17"/>
      <c r="W119" s="17"/>
      <c r="X119" s="17"/>
      <c r="Y119" s="17"/>
      <c r="AB119" s="45"/>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row>
    <row r="120" spans="1:141" ht="39" customHeight="1" x14ac:dyDescent="0.35">
      <c r="A120" s="17"/>
      <c r="B120" s="17"/>
      <c r="C120" s="17"/>
      <c r="D120" s="17"/>
      <c r="E120" s="17"/>
      <c r="F120" s="17"/>
      <c r="G120" s="17"/>
      <c r="J120" s="17"/>
      <c r="K120" s="17"/>
      <c r="L120" s="68"/>
      <c r="M120" s="68"/>
      <c r="N120" s="17"/>
      <c r="O120" s="17"/>
      <c r="P120" s="107"/>
      <c r="R120" s="17"/>
      <c r="S120" s="17"/>
      <c r="T120" s="17"/>
      <c r="U120" s="105">
        <v>9</v>
      </c>
      <c r="V120" s="17"/>
      <c r="W120" s="17"/>
      <c r="X120" s="17"/>
      <c r="Y120" s="17"/>
      <c r="AB120" s="45"/>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row>
    <row r="121" spans="1:141" x14ac:dyDescent="0.35">
      <c r="A121" s="17"/>
      <c r="B121" s="17"/>
      <c r="C121" s="17"/>
      <c r="D121" s="17"/>
      <c r="E121" s="17"/>
      <c r="F121" s="17"/>
      <c r="G121" s="17"/>
      <c r="J121" s="17"/>
      <c r="K121" s="17"/>
      <c r="L121" s="68"/>
      <c r="M121" s="68"/>
      <c r="N121" s="17"/>
      <c r="O121" s="17"/>
      <c r="P121" s="107"/>
      <c r="R121" s="17"/>
      <c r="S121" s="17"/>
      <c r="T121" s="17"/>
      <c r="U121" s="105">
        <v>1869</v>
      </c>
      <c r="V121" s="17"/>
      <c r="W121" s="17"/>
      <c r="X121" s="17"/>
      <c r="Y121" s="17"/>
      <c r="AB121" s="45"/>
      <c r="AF121" s="106"/>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row>
    <row r="122" spans="1:141" x14ac:dyDescent="0.35">
      <c r="A122" s="17"/>
      <c r="B122" s="17"/>
      <c r="C122" s="17"/>
      <c r="D122" s="17"/>
      <c r="E122" s="17"/>
      <c r="F122" s="17"/>
      <c r="G122" s="17"/>
      <c r="J122" s="17"/>
      <c r="K122" s="17"/>
      <c r="L122" s="68"/>
      <c r="M122" s="68"/>
      <c r="N122" s="17"/>
      <c r="O122" s="17"/>
      <c r="P122" s="109"/>
      <c r="R122" s="17"/>
      <c r="S122" s="17"/>
      <c r="T122" s="17"/>
      <c r="U122" s="105" t="s">
        <v>365</v>
      </c>
      <c r="V122" s="17"/>
      <c r="W122" s="17"/>
      <c r="X122" s="17"/>
      <c r="Y122" s="17"/>
      <c r="AB122" s="45"/>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row>
    <row r="123" spans="1:141" x14ac:dyDescent="0.35">
      <c r="A123" s="17"/>
      <c r="B123" s="17"/>
      <c r="C123" s="17"/>
      <c r="D123" s="17"/>
      <c r="E123" s="17"/>
      <c r="F123" s="17"/>
      <c r="G123" s="17"/>
      <c r="J123" s="17"/>
      <c r="K123" s="17"/>
      <c r="L123" s="68"/>
      <c r="M123" s="68"/>
      <c r="N123" s="17"/>
      <c r="O123" s="17"/>
      <c r="P123" s="107"/>
      <c r="R123" s="17"/>
      <c r="S123" s="17"/>
      <c r="T123" s="17"/>
      <c r="U123" s="105">
        <v>5</v>
      </c>
      <c r="V123" s="17"/>
      <c r="W123" s="17"/>
      <c r="X123" s="17"/>
      <c r="Y123" s="17"/>
      <c r="AB123" s="45"/>
      <c r="AF123" s="106"/>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row>
    <row r="124" spans="1:141" x14ac:dyDescent="0.35">
      <c r="A124" s="17"/>
      <c r="B124" s="17"/>
      <c r="C124" s="17"/>
      <c r="D124" s="17"/>
      <c r="E124" s="17"/>
      <c r="F124" s="17"/>
      <c r="G124" s="17"/>
      <c r="J124" s="17"/>
      <c r="K124" s="17"/>
      <c r="L124" s="68"/>
      <c r="M124" s="68"/>
      <c r="N124" s="17"/>
      <c r="O124" s="17"/>
      <c r="P124" s="107"/>
      <c r="R124" s="17"/>
      <c r="S124" s="17"/>
      <c r="T124" s="17"/>
      <c r="U124" s="105" t="s">
        <v>290</v>
      </c>
      <c r="V124" s="17"/>
      <c r="W124" s="17"/>
      <c r="X124" s="17"/>
      <c r="Y124" s="17"/>
      <c r="AB124" s="45"/>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row>
    <row r="125" spans="1:141" x14ac:dyDescent="0.35">
      <c r="A125" s="17"/>
      <c r="B125" s="17"/>
      <c r="C125" s="17"/>
      <c r="D125" s="17"/>
      <c r="E125" s="17"/>
      <c r="F125" s="17"/>
      <c r="G125" s="17"/>
      <c r="J125" s="17"/>
      <c r="K125" s="17"/>
      <c r="L125" s="68"/>
      <c r="M125" s="68"/>
      <c r="N125" s="17"/>
      <c r="O125" s="17"/>
      <c r="P125" s="107"/>
      <c r="R125" s="17"/>
      <c r="S125" s="17"/>
      <c r="T125" s="17"/>
      <c r="U125" s="105" t="s">
        <v>290</v>
      </c>
      <c r="V125" s="17"/>
      <c r="W125" s="17"/>
      <c r="X125" s="17"/>
      <c r="Y125" s="17"/>
      <c r="AB125" s="45"/>
      <c r="AF125" s="106"/>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row>
    <row r="126" spans="1:141" x14ac:dyDescent="0.35">
      <c r="A126" s="17"/>
      <c r="B126" s="17"/>
      <c r="C126" s="17"/>
      <c r="D126" s="17"/>
      <c r="E126" s="17"/>
      <c r="F126" s="17"/>
      <c r="G126" s="17"/>
      <c r="J126" s="17"/>
      <c r="K126" s="17"/>
      <c r="L126" s="68"/>
      <c r="M126" s="68"/>
      <c r="N126" s="17"/>
      <c r="O126" s="17"/>
      <c r="P126" s="107"/>
      <c r="R126" s="17"/>
      <c r="S126" s="17"/>
      <c r="T126" s="17"/>
      <c r="U126" s="105">
        <v>0.10299999999999999</v>
      </c>
      <c r="V126" s="17"/>
      <c r="W126" s="17"/>
      <c r="X126" s="17"/>
      <c r="Y126" s="17"/>
      <c r="AB126" s="45"/>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row>
    <row r="127" spans="1:141" x14ac:dyDescent="0.35">
      <c r="A127" s="17"/>
      <c r="B127" s="17"/>
      <c r="C127" s="17"/>
      <c r="D127" s="17"/>
      <c r="E127" s="17"/>
      <c r="F127" s="17"/>
      <c r="G127" s="17"/>
      <c r="J127" s="17"/>
      <c r="K127" s="17"/>
      <c r="L127" s="68"/>
      <c r="M127" s="68"/>
      <c r="N127" s="17"/>
      <c r="O127" s="17"/>
      <c r="P127" s="107"/>
      <c r="R127" s="17"/>
      <c r="S127" s="17"/>
      <c r="T127" s="17"/>
      <c r="U127" s="105">
        <v>164.89</v>
      </c>
      <c r="V127" s="17"/>
      <c r="W127" s="17"/>
      <c r="X127" s="17"/>
      <c r="Y127" s="17"/>
      <c r="AB127" s="45"/>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row>
    <row r="128" spans="1:141" x14ac:dyDescent="0.35">
      <c r="A128" s="17"/>
      <c r="B128" s="17"/>
      <c r="C128" s="17"/>
      <c r="D128" s="17"/>
      <c r="E128" s="17"/>
      <c r="F128" s="17"/>
      <c r="G128" s="17"/>
      <c r="J128" s="17"/>
      <c r="K128" s="17"/>
      <c r="L128" s="68"/>
      <c r="M128" s="68"/>
      <c r="N128" s="17"/>
      <c r="O128" s="17"/>
      <c r="P128" s="107"/>
      <c r="R128" s="17"/>
      <c r="S128" s="17"/>
      <c r="T128" s="17"/>
      <c r="U128" s="105" t="s">
        <v>365</v>
      </c>
      <c r="V128" s="17"/>
      <c r="W128" s="17"/>
      <c r="X128" s="17"/>
      <c r="Y128" s="17"/>
      <c r="AB128" s="45"/>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row>
    <row r="129" spans="1:141" x14ac:dyDescent="0.35">
      <c r="A129" s="17"/>
      <c r="B129" s="17"/>
      <c r="C129" s="17"/>
      <c r="D129" s="17"/>
      <c r="E129" s="17"/>
      <c r="F129" s="17"/>
      <c r="G129" s="17"/>
      <c r="J129" s="17"/>
      <c r="K129" s="17"/>
      <c r="L129" s="68"/>
      <c r="M129" s="68"/>
      <c r="N129" s="17"/>
      <c r="O129" s="17"/>
      <c r="P129" s="107"/>
      <c r="R129" s="17"/>
      <c r="S129" s="17"/>
      <c r="T129" s="17"/>
      <c r="U129" s="105" t="s">
        <v>365</v>
      </c>
      <c r="V129" s="17"/>
      <c r="W129" s="17"/>
      <c r="X129" s="17"/>
      <c r="Y129" s="17"/>
      <c r="AB129" s="45"/>
      <c r="AF129" s="106"/>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row>
    <row r="130" spans="1:141" x14ac:dyDescent="0.35">
      <c r="A130" s="17"/>
      <c r="B130" s="17"/>
      <c r="C130" s="17"/>
      <c r="D130" s="17"/>
      <c r="E130" s="17"/>
      <c r="F130" s="17"/>
      <c r="G130" s="17"/>
      <c r="J130" s="17"/>
      <c r="K130" s="17"/>
      <c r="L130" s="68"/>
      <c r="M130" s="68"/>
      <c r="N130" s="17"/>
      <c r="O130" s="17"/>
      <c r="P130" s="107"/>
      <c r="R130" s="17"/>
      <c r="S130" s="17"/>
      <c r="T130" s="17"/>
      <c r="U130" s="105">
        <v>471</v>
      </c>
      <c r="V130" s="17"/>
      <c r="W130" s="17"/>
      <c r="X130" s="17"/>
      <c r="Y130" s="17"/>
      <c r="AB130" s="45"/>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row>
    <row r="131" spans="1:141" x14ac:dyDescent="0.35">
      <c r="A131" s="17"/>
      <c r="B131" s="17"/>
      <c r="C131" s="17"/>
      <c r="D131" s="17"/>
      <c r="E131" s="17"/>
      <c r="F131" s="17"/>
      <c r="G131" s="17"/>
      <c r="J131" s="17"/>
      <c r="K131" s="17"/>
      <c r="L131" s="68"/>
      <c r="M131" s="68"/>
      <c r="N131" s="17"/>
      <c r="O131" s="17"/>
      <c r="P131" s="107"/>
      <c r="R131" s="17"/>
      <c r="S131" s="17"/>
      <c r="T131" s="17"/>
      <c r="U131" s="105" t="s">
        <v>290</v>
      </c>
      <c r="V131" s="17"/>
      <c r="W131" s="17"/>
      <c r="X131" s="17"/>
      <c r="Y131" s="17"/>
      <c r="AB131" s="45"/>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row>
    <row r="132" spans="1:141" x14ac:dyDescent="0.35">
      <c r="A132" s="17"/>
      <c r="B132" s="17"/>
      <c r="C132" s="17"/>
      <c r="D132" s="17"/>
      <c r="E132" s="17"/>
      <c r="F132" s="17"/>
      <c r="G132" s="17"/>
      <c r="J132" s="17"/>
      <c r="K132" s="17"/>
      <c r="L132" s="68"/>
      <c r="M132" s="68"/>
      <c r="N132" s="17"/>
      <c r="O132" s="17"/>
      <c r="P132" s="107"/>
      <c r="R132" s="17"/>
      <c r="S132" s="17"/>
      <c r="T132" s="17"/>
      <c r="U132" s="105" t="s">
        <v>290</v>
      </c>
      <c r="V132" s="17"/>
      <c r="W132" s="17"/>
      <c r="X132" s="17"/>
      <c r="Y132" s="17"/>
      <c r="AB132" s="45"/>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row>
    <row r="133" spans="1:141" x14ac:dyDescent="0.35">
      <c r="A133" s="17"/>
      <c r="B133" s="17"/>
      <c r="C133" s="17"/>
      <c r="D133" s="17"/>
      <c r="E133" s="17"/>
      <c r="F133" s="17"/>
      <c r="G133" s="17"/>
      <c r="J133" s="17"/>
      <c r="K133" s="17"/>
      <c r="L133" s="68"/>
      <c r="M133" s="68"/>
      <c r="N133" s="17"/>
      <c r="O133" s="17"/>
      <c r="P133" s="107"/>
      <c r="R133" s="17"/>
      <c r="S133" s="17"/>
      <c r="T133" s="17"/>
      <c r="U133" s="105" t="s">
        <v>290</v>
      </c>
      <c r="V133" s="17"/>
      <c r="W133" s="17"/>
      <c r="X133" s="17"/>
      <c r="Y133" s="17"/>
      <c r="AB133" s="45"/>
      <c r="AF133" s="106"/>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row>
    <row r="134" spans="1:141" x14ac:dyDescent="0.35">
      <c r="A134" s="17"/>
      <c r="B134" s="17"/>
      <c r="C134" s="17"/>
      <c r="D134" s="17"/>
      <c r="E134" s="17"/>
      <c r="F134" s="17"/>
      <c r="G134" s="17"/>
      <c r="J134" s="17"/>
      <c r="K134" s="17"/>
      <c r="L134" s="68"/>
      <c r="M134" s="68"/>
      <c r="N134" s="17"/>
      <c r="O134" s="17"/>
      <c r="P134" s="107"/>
      <c r="R134" s="17"/>
      <c r="S134" s="17"/>
      <c r="T134" s="17"/>
      <c r="U134" s="105">
        <v>471</v>
      </c>
      <c r="V134" s="17"/>
      <c r="W134" s="17"/>
      <c r="X134" s="17"/>
      <c r="Y134" s="17"/>
      <c r="AB134" s="45"/>
      <c r="AF134" s="106"/>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row>
    <row r="135" spans="1:141" x14ac:dyDescent="0.35">
      <c r="A135" s="17"/>
      <c r="B135" s="17"/>
      <c r="C135" s="17"/>
      <c r="D135" s="17"/>
      <c r="E135" s="17"/>
      <c r="F135" s="17"/>
      <c r="G135" s="17"/>
      <c r="J135" s="17"/>
      <c r="K135" s="17"/>
      <c r="L135" s="68"/>
      <c r="M135" s="68"/>
      <c r="N135" s="17"/>
      <c r="O135" s="17"/>
      <c r="P135" s="107"/>
      <c r="R135" s="17"/>
      <c r="S135" s="17"/>
      <c r="T135" s="17"/>
      <c r="U135" s="105" t="s">
        <v>365</v>
      </c>
      <c r="V135" s="17"/>
      <c r="W135" s="17"/>
      <c r="X135" s="17"/>
      <c r="Y135" s="17"/>
      <c r="AB135" s="45"/>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row>
    <row r="136" spans="1:141" x14ac:dyDescent="0.35">
      <c r="A136" s="17"/>
      <c r="B136" s="17"/>
      <c r="C136" s="17"/>
      <c r="D136" s="17"/>
      <c r="E136" s="17"/>
      <c r="F136" s="17"/>
      <c r="G136" s="17"/>
      <c r="J136" s="17"/>
      <c r="K136" s="17"/>
      <c r="L136" s="68"/>
      <c r="M136" s="68"/>
      <c r="N136" s="17"/>
      <c r="O136" s="17"/>
      <c r="P136" s="107"/>
      <c r="R136" s="17"/>
      <c r="S136" s="17"/>
      <c r="T136" s="17"/>
      <c r="U136" s="105" t="s">
        <v>365</v>
      </c>
      <c r="V136" s="17"/>
      <c r="W136" s="17"/>
      <c r="X136" s="17"/>
      <c r="Y136" s="17"/>
      <c r="AB136" s="45"/>
      <c r="AF136" s="106"/>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row>
    <row r="137" spans="1:141" x14ac:dyDescent="0.35">
      <c r="A137" s="17"/>
      <c r="B137" s="17"/>
      <c r="C137" s="17"/>
      <c r="D137" s="17"/>
      <c r="E137" s="17"/>
      <c r="F137" s="17"/>
      <c r="G137" s="17"/>
      <c r="J137" s="17"/>
      <c r="K137" s="17"/>
      <c r="L137" s="68"/>
      <c r="M137" s="68"/>
      <c r="N137" s="17"/>
      <c r="O137" s="17"/>
      <c r="P137" s="107"/>
      <c r="R137" s="17"/>
      <c r="S137" s="17"/>
      <c r="T137" s="17"/>
      <c r="U137" s="105">
        <v>4</v>
      </c>
      <c r="V137" s="17"/>
      <c r="W137" s="17"/>
      <c r="X137" s="17"/>
      <c r="Y137" s="17"/>
      <c r="AB137" s="45"/>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row>
    <row r="138" spans="1:141" x14ac:dyDescent="0.35">
      <c r="A138" s="17"/>
      <c r="B138" s="17"/>
      <c r="C138" s="17"/>
      <c r="D138" s="17"/>
      <c r="E138" s="17"/>
      <c r="F138" s="17"/>
      <c r="G138" s="17"/>
      <c r="J138" s="17"/>
      <c r="K138" s="17"/>
      <c r="L138" s="68"/>
      <c r="M138" s="68"/>
      <c r="N138" s="17"/>
      <c r="O138" s="17"/>
      <c r="P138" s="107"/>
      <c r="R138" s="17"/>
      <c r="S138" s="17"/>
      <c r="T138" s="17"/>
      <c r="U138" s="105" t="s">
        <v>365</v>
      </c>
      <c r="V138" s="17"/>
      <c r="W138" s="17"/>
      <c r="X138" s="17"/>
      <c r="Y138" s="17"/>
      <c r="AB138" s="45"/>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row>
    <row r="139" spans="1:141" x14ac:dyDescent="0.35">
      <c r="A139" s="17"/>
      <c r="B139" s="17"/>
      <c r="C139" s="17"/>
      <c r="D139" s="17"/>
      <c r="E139" s="17"/>
      <c r="F139" s="17"/>
      <c r="G139" s="17"/>
      <c r="J139" s="17"/>
      <c r="K139" s="17"/>
      <c r="L139" s="68"/>
      <c r="M139" s="68"/>
      <c r="N139" s="17"/>
      <c r="O139" s="17"/>
      <c r="P139" s="107"/>
      <c r="R139" s="17"/>
      <c r="S139" s="17"/>
      <c r="T139" s="17"/>
      <c r="U139" s="105">
        <v>22.07</v>
      </c>
      <c r="V139" s="17"/>
      <c r="W139" s="17"/>
      <c r="X139" s="17"/>
      <c r="Y139" s="17"/>
      <c r="AB139" s="45"/>
      <c r="AF139" s="106"/>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row>
    <row r="140" spans="1:141" x14ac:dyDescent="0.35">
      <c r="A140" s="17"/>
      <c r="B140" s="17"/>
      <c r="C140" s="17"/>
      <c r="D140" s="17"/>
      <c r="E140" s="17"/>
      <c r="F140" s="17"/>
      <c r="G140" s="17"/>
      <c r="J140" s="17"/>
      <c r="K140" s="17"/>
      <c r="L140" s="68"/>
      <c r="M140" s="68"/>
      <c r="N140" s="17"/>
      <c r="O140" s="17"/>
      <c r="P140" s="107"/>
      <c r="R140" s="17"/>
      <c r="S140" s="17"/>
      <c r="T140" s="17"/>
      <c r="U140" s="105" t="s">
        <v>290</v>
      </c>
      <c r="V140" s="17"/>
      <c r="W140" s="17"/>
      <c r="X140" s="17"/>
      <c r="Y140" s="17"/>
      <c r="AB140" s="45"/>
      <c r="AF140" s="106"/>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row>
    <row r="141" spans="1:141" x14ac:dyDescent="0.35">
      <c r="A141" s="17"/>
      <c r="B141" s="17"/>
      <c r="C141" s="17"/>
      <c r="D141" s="17"/>
      <c r="E141" s="17"/>
      <c r="F141" s="17"/>
      <c r="G141" s="17"/>
      <c r="J141" s="17"/>
      <c r="K141" s="17"/>
      <c r="L141" s="68"/>
      <c r="M141" s="68"/>
      <c r="N141" s="17"/>
      <c r="O141" s="17"/>
      <c r="P141" s="107"/>
      <c r="R141" s="17"/>
      <c r="S141" s="17"/>
      <c r="T141" s="17"/>
      <c r="U141" s="105">
        <v>341</v>
      </c>
      <c r="V141" s="17"/>
      <c r="W141" s="17"/>
      <c r="X141" s="17"/>
      <c r="Y141" s="17"/>
      <c r="AB141" s="45"/>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row>
    <row r="142" spans="1:141" x14ac:dyDescent="0.35">
      <c r="A142" s="17"/>
      <c r="B142" s="17"/>
      <c r="C142" s="17"/>
      <c r="D142" s="17"/>
      <c r="E142" s="17"/>
      <c r="F142" s="17"/>
      <c r="G142" s="17"/>
      <c r="J142" s="17"/>
      <c r="K142" s="17"/>
      <c r="L142" s="68"/>
      <c r="M142" s="68"/>
      <c r="N142" s="17"/>
      <c r="O142" s="17"/>
      <c r="P142" s="107"/>
      <c r="R142" s="17"/>
      <c r="S142" s="17"/>
      <c r="T142" s="17"/>
      <c r="U142" s="105" t="s">
        <v>290</v>
      </c>
      <c r="V142" s="17"/>
      <c r="W142" s="17"/>
      <c r="X142" s="17"/>
      <c r="Y142" s="17"/>
      <c r="AB142" s="45"/>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row>
    <row r="143" spans="1:141" x14ac:dyDescent="0.35">
      <c r="A143" s="17"/>
      <c r="B143" s="17"/>
      <c r="C143" s="17"/>
      <c r="D143" s="17"/>
      <c r="E143" s="17"/>
      <c r="F143" s="17"/>
      <c r="G143" s="17"/>
      <c r="J143" s="17"/>
      <c r="K143" s="17"/>
      <c r="L143" s="68"/>
      <c r="M143" s="68"/>
      <c r="N143" s="17"/>
      <c r="O143" s="17"/>
      <c r="P143" s="107"/>
      <c r="R143" s="17"/>
      <c r="S143" s="17"/>
      <c r="T143" s="17"/>
      <c r="U143" s="105" t="s">
        <v>290</v>
      </c>
      <c r="V143" s="17"/>
      <c r="W143" s="17"/>
      <c r="X143" s="17"/>
      <c r="Y143" s="17"/>
      <c r="AB143" s="45"/>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row>
    <row r="144" spans="1:141" x14ac:dyDescent="0.35">
      <c r="A144" s="17"/>
      <c r="B144" s="17"/>
      <c r="C144" s="17"/>
      <c r="D144" s="17"/>
      <c r="E144" s="17"/>
      <c r="F144" s="17"/>
      <c r="G144" s="17"/>
      <c r="J144" s="17"/>
      <c r="K144" s="17"/>
      <c r="L144" s="68"/>
      <c r="M144" s="68"/>
      <c r="N144" s="17"/>
      <c r="O144" s="17"/>
      <c r="P144" s="107"/>
      <c r="R144" s="17"/>
      <c r="S144" s="17"/>
      <c r="T144" s="17"/>
      <c r="U144" s="105">
        <v>0</v>
      </c>
      <c r="V144" s="17"/>
      <c r="W144" s="17"/>
      <c r="X144" s="17"/>
      <c r="Y144" s="17"/>
      <c r="AB144" s="45"/>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row>
    <row r="145" spans="1:141" x14ac:dyDescent="0.35">
      <c r="A145" s="17"/>
      <c r="B145" s="17"/>
      <c r="C145" s="17"/>
      <c r="D145" s="17"/>
      <c r="E145" s="17"/>
      <c r="F145" s="17"/>
      <c r="G145" s="17"/>
      <c r="J145" s="17"/>
      <c r="K145" s="17"/>
      <c r="L145" s="68"/>
      <c r="M145" s="68"/>
      <c r="N145" s="17"/>
      <c r="O145" s="17"/>
      <c r="P145" s="107"/>
      <c r="R145" s="17"/>
      <c r="S145" s="17"/>
      <c r="T145" s="17"/>
      <c r="U145" s="105" t="s">
        <v>365</v>
      </c>
      <c r="V145" s="17"/>
      <c r="W145" s="17"/>
      <c r="X145" s="17"/>
      <c r="Y145" s="17"/>
      <c r="AB145" s="45"/>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row>
    <row r="146" spans="1:141" x14ac:dyDescent="0.35">
      <c r="A146" s="17"/>
      <c r="B146" s="17"/>
      <c r="C146" s="17"/>
      <c r="D146" s="17"/>
      <c r="E146" s="17"/>
      <c r="F146" s="17"/>
      <c r="G146" s="17"/>
      <c r="J146" s="17"/>
      <c r="K146" s="17"/>
      <c r="L146" s="68"/>
      <c r="M146" s="68"/>
      <c r="N146" s="17"/>
      <c r="O146" s="17"/>
      <c r="P146" s="107"/>
      <c r="R146" s="17"/>
      <c r="S146" s="17"/>
      <c r="T146" s="17"/>
      <c r="U146" s="105" t="s">
        <v>290</v>
      </c>
      <c r="V146" s="17"/>
      <c r="W146" s="17"/>
      <c r="X146" s="17"/>
      <c r="Y146" s="17"/>
      <c r="AB146" s="45"/>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row>
    <row r="147" spans="1:141" x14ac:dyDescent="0.35">
      <c r="A147" s="17"/>
      <c r="B147" s="17"/>
      <c r="C147" s="17"/>
      <c r="D147" s="17"/>
      <c r="E147" s="17"/>
      <c r="F147" s="17"/>
      <c r="G147" s="17"/>
      <c r="J147" s="17"/>
      <c r="K147" s="17"/>
      <c r="L147" s="68"/>
      <c r="M147" s="68"/>
      <c r="N147" s="17"/>
      <c r="O147" s="17"/>
      <c r="P147" s="107"/>
      <c r="R147" s="17"/>
      <c r="S147" s="17"/>
      <c r="T147" s="17"/>
      <c r="U147" s="105">
        <v>19248</v>
      </c>
      <c r="V147" s="17"/>
      <c r="W147" s="17"/>
      <c r="X147" s="17"/>
      <c r="Y147" s="17"/>
      <c r="AB147" s="45"/>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row>
    <row r="148" spans="1:141" x14ac:dyDescent="0.35">
      <c r="A148" s="17"/>
      <c r="B148" s="17"/>
      <c r="C148" s="17"/>
      <c r="D148" s="17"/>
      <c r="E148" s="17"/>
      <c r="F148" s="17"/>
      <c r="G148" s="17"/>
      <c r="J148" s="17"/>
      <c r="K148" s="17"/>
      <c r="L148" s="68"/>
      <c r="M148" s="68"/>
      <c r="N148" s="17"/>
      <c r="O148" s="17"/>
      <c r="P148" s="107"/>
      <c r="R148" s="17"/>
      <c r="S148" s="17"/>
      <c r="T148" s="17"/>
      <c r="U148" s="105">
        <v>3.3126000000000002E-3</v>
      </c>
      <c r="V148" s="17"/>
      <c r="W148" s="17"/>
      <c r="X148" s="17"/>
      <c r="Y148" s="17"/>
      <c r="AB148" s="45"/>
      <c r="AF148" s="106"/>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row>
    <row r="149" spans="1:141" x14ac:dyDescent="0.35">
      <c r="A149" s="17"/>
      <c r="B149" s="17"/>
      <c r="C149" s="17"/>
      <c r="D149" s="17"/>
      <c r="E149" s="17"/>
      <c r="F149" s="17"/>
      <c r="G149" s="17"/>
      <c r="J149" s="17"/>
      <c r="K149" s="17"/>
      <c r="L149" s="68"/>
      <c r="M149" s="68"/>
      <c r="N149" s="17"/>
      <c r="O149" s="17"/>
      <c r="P149" s="107"/>
      <c r="R149" s="17"/>
      <c r="S149" s="17"/>
      <c r="T149" s="17"/>
      <c r="U149" s="105">
        <v>0</v>
      </c>
      <c r="V149" s="17"/>
      <c r="W149" s="17"/>
      <c r="X149" s="17"/>
      <c r="Y149" s="17"/>
      <c r="AB149" s="45"/>
      <c r="AF149" s="106"/>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row>
    <row r="150" spans="1:141" x14ac:dyDescent="0.35">
      <c r="A150" s="17"/>
      <c r="B150" s="17"/>
      <c r="C150" s="17"/>
      <c r="D150" s="17"/>
      <c r="E150" s="17"/>
      <c r="F150" s="17"/>
      <c r="G150" s="17"/>
      <c r="J150" s="17"/>
      <c r="K150" s="17"/>
      <c r="L150" s="68"/>
      <c r="M150" s="68"/>
      <c r="N150" s="17"/>
      <c r="O150" s="17"/>
      <c r="P150" s="109"/>
      <c r="R150" s="17"/>
      <c r="S150" s="17"/>
      <c r="T150" s="17"/>
      <c r="U150" s="105">
        <v>345</v>
      </c>
      <c r="V150" s="17"/>
      <c r="W150" s="17"/>
      <c r="X150" s="17"/>
      <c r="Y150" s="17"/>
      <c r="AB150" s="45"/>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c r="DR150" s="17"/>
      <c r="DS150" s="17"/>
      <c r="DT150" s="17"/>
      <c r="DU150" s="17"/>
      <c r="DV150" s="17"/>
      <c r="DW150" s="17"/>
      <c r="DX150" s="17"/>
      <c r="DY150" s="17"/>
      <c r="DZ150" s="17"/>
      <c r="EA150" s="17"/>
      <c r="EB150" s="17"/>
      <c r="EC150" s="17"/>
      <c r="ED150" s="17"/>
      <c r="EE150" s="17"/>
      <c r="EF150" s="17"/>
      <c r="EG150" s="17"/>
      <c r="EH150" s="17"/>
      <c r="EI150" s="17"/>
      <c r="EJ150" s="17"/>
      <c r="EK150" s="17"/>
    </row>
    <row r="151" spans="1:141" x14ac:dyDescent="0.35">
      <c r="A151" s="17"/>
      <c r="B151" s="17"/>
      <c r="C151" s="17"/>
      <c r="D151" s="17"/>
      <c r="E151" s="17"/>
      <c r="F151" s="17"/>
      <c r="G151" s="17"/>
      <c r="J151" s="17"/>
      <c r="K151" s="17"/>
      <c r="L151" s="68"/>
      <c r="M151" s="68"/>
      <c r="N151" s="17"/>
      <c r="O151" s="17"/>
      <c r="P151" s="107"/>
      <c r="R151" s="17"/>
      <c r="S151" s="17"/>
      <c r="T151" s="17"/>
      <c r="U151" s="105" t="s">
        <v>290</v>
      </c>
      <c r="V151" s="17"/>
      <c r="W151" s="17"/>
      <c r="X151" s="17"/>
      <c r="Y151" s="17"/>
      <c r="AB151" s="45"/>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row>
    <row r="152" spans="1:141" x14ac:dyDescent="0.35">
      <c r="A152" s="17"/>
      <c r="B152" s="17"/>
      <c r="C152" s="17"/>
      <c r="D152" s="17"/>
      <c r="E152" s="17"/>
      <c r="F152" s="17"/>
      <c r="G152" s="17"/>
      <c r="J152" s="17"/>
      <c r="K152" s="17"/>
      <c r="L152" s="68"/>
      <c r="M152" s="68"/>
      <c r="N152" s="17"/>
      <c r="O152" s="17"/>
      <c r="P152" s="107"/>
      <c r="R152" s="17"/>
      <c r="S152" s="17"/>
      <c r="T152" s="17"/>
      <c r="U152" s="105" t="s">
        <v>290</v>
      </c>
      <c r="V152" s="17"/>
      <c r="W152" s="17"/>
      <c r="X152" s="17"/>
      <c r="Y152" s="17"/>
      <c r="AB152" s="45"/>
      <c r="AF152" s="106"/>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row>
    <row r="153" spans="1:141" x14ac:dyDescent="0.35">
      <c r="A153" s="17"/>
      <c r="B153" s="17"/>
      <c r="C153" s="17"/>
      <c r="D153" s="17"/>
      <c r="E153" s="17"/>
      <c r="F153" s="17"/>
      <c r="G153" s="17"/>
      <c r="J153" s="17"/>
      <c r="K153" s="17"/>
      <c r="L153" s="68"/>
      <c r="M153" s="68"/>
      <c r="N153" s="17"/>
      <c r="O153" s="17"/>
      <c r="P153" s="107"/>
      <c r="R153" s="17"/>
      <c r="S153" s="17"/>
      <c r="T153" s="17"/>
      <c r="U153" s="105">
        <v>3493</v>
      </c>
      <c r="V153" s="17"/>
      <c r="W153" s="17"/>
      <c r="X153" s="17"/>
      <c r="Y153" s="17"/>
      <c r="AB153" s="45"/>
      <c r="AF153" s="106"/>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row>
    <row r="154" spans="1:141" x14ac:dyDescent="0.35">
      <c r="A154" s="17"/>
      <c r="B154" s="17"/>
      <c r="C154" s="17"/>
      <c r="D154" s="17"/>
      <c r="E154" s="17"/>
      <c r="F154" s="17"/>
      <c r="G154" s="17"/>
      <c r="J154" s="17"/>
      <c r="K154" s="17"/>
      <c r="L154" s="68"/>
      <c r="M154" s="68"/>
      <c r="N154" s="17"/>
      <c r="O154" s="17"/>
      <c r="P154" s="107"/>
      <c r="R154" s="17"/>
      <c r="S154" s="17"/>
      <c r="T154" s="17"/>
      <c r="U154" s="105" t="s">
        <v>290</v>
      </c>
      <c r="V154" s="17"/>
      <c r="W154" s="17"/>
      <c r="X154" s="17"/>
      <c r="Y154" s="17"/>
      <c r="AB154" s="45"/>
      <c r="AF154" s="106"/>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row>
    <row r="155" spans="1:141" x14ac:dyDescent="0.35">
      <c r="A155" s="17"/>
      <c r="B155" s="17"/>
      <c r="C155" s="17"/>
      <c r="D155" s="17"/>
      <c r="E155" s="17"/>
      <c r="F155" s="17"/>
      <c r="G155" s="17"/>
      <c r="J155" s="17"/>
      <c r="K155" s="17"/>
      <c r="L155" s="68"/>
      <c r="M155" s="68"/>
      <c r="N155" s="17"/>
      <c r="O155" s="17"/>
      <c r="P155" s="107"/>
      <c r="R155" s="17"/>
      <c r="S155" s="17"/>
      <c r="T155" s="17"/>
      <c r="U155" s="105">
        <v>2700</v>
      </c>
      <c r="V155" s="17"/>
      <c r="W155" s="17"/>
      <c r="X155" s="17"/>
      <c r="Y155" s="17"/>
      <c r="AB155" s="45"/>
      <c r="AF155" s="106"/>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row>
    <row r="156" spans="1:141" x14ac:dyDescent="0.35">
      <c r="A156" s="17"/>
      <c r="B156" s="17"/>
      <c r="C156" s="17"/>
      <c r="D156" s="17"/>
      <c r="E156" s="17"/>
      <c r="F156" s="17"/>
      <c r="G156" s="17"/>
      <c r="J156" s="17"/>
      <c r="K156" s="17"/>
      <c r="L156" s="68"/>
      <c r="M156" s="68"/>
      <c r="N156" s="17"/>
      <c r="O156" s="17"/>
      <c r="P156" s="107"/>
      <c r="R156" s="17"/>
      <c r="S156" s="17"/>
      <c r="T156" s="17"/>
      <c r="U156" s="105">
        <v>425</v>
      </c>
      <c r="V156" s="17"/>
      <c r="W156" s="17"/>
      <c r="X156" s="17"/>
      <c r="Y156" s="17"/>
      <c r="AB156" s="45"/>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row>
    <row r="157" spans="1:141" x14ac:dyDescent="0.35">
      <c r="A157" s="17"/>
      <c r="B157" s="17"/>
      <c r="C157" s="17"/>
      <c r="D157" s="17"/>
      <c r="E157" s="17"/>
      <c r="F157" s="17"/>
      <c r="G157" s="17"/>
      <c r="J157" s="17"/>
      <c r="K157" s="17"/>
      <c r="L157" s="68"/>
      <c r="M157" s="68"/>
      <c r="N157" s="17"/>
      <c r="O157" s="17"/>
      <c r="P157" s="107"/>
      <c r="R157" s="17"/>
      <c r="S157" s="17"/>
      <c r="T157" s="17"/>
      <c r="U157" s="105" t="s">
        <v>290</v>
      </c>
      <c r="V157" s="17"/>
      <c r="W157" s="17"/>
      <c r="X157" s="17"/>
      <c r="Y157" s="17"/>
      <c r="AB157" s="45"/>
      <c r="AD157" s="44"/>
      <c r="AF157" s="106"/>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row>
    <row r="158" spans="1:141" x14ac:dyDescent="0.35">
      <c r="A158" s="17"/>
      <c r="B158" s="17"/>
      <c r="C158" s="17"/>
      <c r="D158" s="17"/>
      <c r="E158" s="17"/>
      <c r="F158" s="17"/>
      <c r="G158" s="17"/>
      <c r="J158" s="17"/>
      <c r="K158" s="17"/>
      <c r="L158" s="68"/>
      <c r="M158" s="68"/>
      <c r="N158" s="17"/>
      <c r="O158" s="17"/>
      <c r="P158" s="107"/>
      <c r="R158" s="17"/>
      <c r="S158" s="17"/>
      <c r="T158" s="17"/>
      <c r="U158" s="105">
        <v>26.4</v>
      </c>
      <c r="V158" s="17"/>
      <c r="W158" s="17"/>
      <c r="X158" s="17"/>
      <c r="Y158" s="17"/>
      <c r="AB158" s="45"/>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row>
    <row r="159" spans="1:141" x14ac:dyDescent="0.35">
      <c r="A159" s="17"/>
      <c r="B159" s="17"/>
      <c r="C159" s="17"/>
      <c r="D159" s="17"/>
      <c r="E159" s="17"/>
      <c r="F159" s="17"/>
      <c r="G159" s="17"/>
      <c r="J159" s="17"/>
      <c r="K159" s="17"/>
      <c r="L159" s="68"/>
      <c r="M159" s="68"/>
      <c r="N159" s="17"/>
      <c r="O159" s="17"/>
      <c r="P159" s="107"/>
      <c r="R159" s="17"/>
      <c r="S159" s="17"/>
      <c r="T159" s="17"/>
      <c r="U159" s="105">
        <v>0.34</v>
      </c>
      <c r="V159" s="17"/>
      <c r="W159" s="17"/>
      <c r="X159" s="17"/>
      <c r="Y159" s="17"/>
      <c r="AB159" s="45"/>
      <c r="AF159" s="106"/>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row>
    <row r="160" spans="1:141" x14ac:dyDescent="0.35">
      <c r="A160" s="17"/>
      <c r="B160" s="17"/>
      <c r="C160" s="17"/>
      <c r="D160" s="17"/>
      <c r="E160" s="17"/>
      <c r="F160" s="17"/>
      <c r="G160" s="17"/>
      <c r="J160" s="17"/>
      <c r="K160" s="17"/>
      <c r="L160" s="68"/>
      <c r="M160" s="68"/>
      <c r="N160" s="17"/>
      <c r="O160" s="17"/>
      <c r="P160" s="107"/>
      <c r="R160" s="17"/>
      <c r="S160" s="17"/>
      <c r="T160" s="17"/>
      <c r="U160" s="105" t="s">
        <v>290</v>
      </c>
      <c r="V160" s="17"/>
      <c r="W160" s="17"/>
      <c r="X160" s="17"/>
      <c r="Y160" s="17"/>
      <c r="AB160" s="45"/>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row>
    <row r="161" spans="1:141" x14ac:dyDescent="0.35">
      <c r="A161" s="17"/>
      <c r="B161" s="17"/>
      <c r="C161" s="17"/>
      <c r="D161" s="17"/>
      <c r="E161" s="17"/>
      <c r="F161" s="17"/>
      <c r="G161" s="17"/>
      <c r="J161" s="17"/>
      <c r="K161" s="17"/>
      <c r="L161" s="68"/>
      <c r="M161" s="68"/>
      <c r="N161" s="17"/>
      <c r="O161" s="17"/>
      <c r="P161" s="107"/>
      <c r="R161" s="17"/>
      <c r="S161" s="17"/>
      <c r="T161" s="17"/>
      <c r="U161" s="105" t="s">
        <v>365</v>
      </c>
      <c r="V161" s="17"/>
      <c r="W161" s="17"/>
      <c r="X161" s="17"/>
      <c r="Y161" s="17"/>
      <c r="AB161" s="45"/>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c r="DR161" s="17"/>
      <c r="DS161" s="17"/>
      <c r="DT161" s="17"/>
      <c r="DU161" s="17"/>
      <c r="DV161" s="17"/>
      <c r="DW161" s="17"/>
      <c r="DX161" s="17"/>
      <c r="DY161" s="17"/>
      <c r="DZ161" s="17"/>
      <c r="EA161" s="17"/>
      <c r="EB161" s="17"/>
      <c r="EC161" s="17"/>
      <c r="ED161" s="17"/>
      <c r="EE161" s="17"/>
      <c r="EF161" s="17"/>
      <c r="EG161" s="17"/>
      <c r="EH161" s="17"/>
      <c r="EI161" s="17"/>
      <c r="EJ161" s="17"/>
      <c r="EK161" s="17"/>
    </row>
    <row r="162" spans="1:141" x14ac:dyDescent="0.35">
      <c r="A162" s="17"/>
      <c r="B162" s="17"/>
      <c r="C162" s="17"/>
      <c r="D162" s="17"/>
      <c r="E162" s="17"/>
      <c r="F162" s="17"/>
      <c r="G162" s="17"/>
      <c r="J162" s="17"/>
      <c r="K162" s="17"/>
      <c r="L162" s="68"/>
      <c r="M162" s="68"/>
      <c r="N162" s="17"/>
      <c r="O162" s="17"/>
      <c r="P162" s="107"/>
      <c r="R162" s="17"/>
      <c r="S162" s="17"/>
      <c r="T162" s="17"/>
      <c r="U162" s="105" t="s">
        <v>290</v>
      </c>
      <c r="V162" s="17"/>
      <c r="W162" s="17"/>
      <c r="X162" s="17"/>
      <c r="Y162" s="17"/>
      <c r="AB162" s="45"/>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row>
    <row r="163" spans="1:141" x14ac:dyDescent="0.35">
      <c r="A163" s="17"/>
      <c r="B163" s="17"/>
      <c r="C163" s="17"/>
      <c r="D163" s="17"/>
      <c r="E163" s="17"/>
      <c r="F163" s="17"/>
      <c r="G163" s="17"/>
      <c r="J163" s="17"/>
      <c r="K163" s="17"/>
      <c r="L163" s="68"/>
      <c r="M163" s="68"/>
      <c r="N163" s="17"/>
      <c r="O163" s="17"/>
      <c r="P163" s="107"/>
      <c r="R163" s="17"/>
      <c r="S163" s="17"/>
      <c r="T163" s="17"/>
      <c r="U163" s="105">
        <v>1.4999999999999999E-2</v>
      </c>
      <c r="V163" s="17"/>
      <c r="W163" s="17"/>
      <c r="X163" s="17"/>
      <c r="Y163" s="17"/>
      <c r="AB163" s="45"/>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row>
    <row r="164" spans="1:141" x14ac:dyDescent="0.35">
      <c r="A164" s="17"/>
      <c r="B164" s="17"/>
      <c r="C164" s="17"/>
      <c r="D164" s="17"/>
      <c r="E164" s="17"/>
      <c r="F164" s="17"/>
      <c r="G164" s="17"/>
      <c r="J164" s="17"/>
      <c r="K164" s="17"/>
      <c r="L164" s="68"/>
      <c r="M164" s="68"/>
      <c r="N164" s="17"/>
      <c r="O164" s="17"/>
      <c r="P164" s="107"/>
      <c r="R164" s="17"/>
      <c r="S164" s="17"/>
      <c r="T164" s="17"/>
      <c r="U164" s="105" t="s">
        <v>290</v>
      </c>
      <c r="V164" s="17"/>
      <c r="W164" s="17"/>
      <c r="X164" s="17"/>
      <c r="Y164" s="17"/>
      <c r="AB164" s="45"/>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row>
    <row r="165" spans="1:141" x14ac:dyDescent="0.35">
      <c r="A165" s="17"/>
      <c r="B165" s="17"/>
      <c r="C165" s="17"/>
      <c r="D165" s="17"/>
      <c r="E165" s="17"/>
      <c r="F165" s="17"/>
      <c r="G165" s="17"/>
      <c r="J165" s="17"/>
      <c r="K165" s="17"/>
      <c r="L165" s="68"/>
      <c r="M165" s="68"/>
      <c r="N165" s="17"/>
      <c r="O165" s="17"/>
      <c r="P165" s="107"/>
      <c r="R165" s="17"/>
      <c r="S165" s="17"/>
      <c r="T165" s="17"/>
      <c r="U165" s="105" t="s">
        <v>290</v>
      </c>
      <c r="V165" s="17"/>
      <c r="W165" s="17"/>
      <c r="X165" s="17"/>
      <c r="Y165" s="17"/>
      <c r="AB165" s="45"/>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row>
    <row r="166" spans="1:141" x14ac:dyDescent="0.35">
      <c r="A166" s="17"/>
      <c r="B166" s="17"/>
      <c r="C166" s="17"/>
      <c r="D166" s="17"/>
      <c r="E166" s="17"/>
      <c r="F166" s="17"/>
      <c r="G166" s="17"/>
      <c r="J166" s="17"/>
      <c r="K166" s="17"/>
      <c r="L166" s="68"/>
      <c r="M166" s="68"/>
      <c r="N166" s="17"/>
      <c r="O166" s="17"/>
      <c r="P166" s="107"/>
      <c r="R166" s="17"/>
      <c r="S166" s="17"/>
      <c r="T166" s="17"/>
      <c r="U166" s="105">
        <v>0</v>
      </c>
      <c r="V166" s="17"/>
      <c r="W166" s="17"/>
      <c r="X166" s="17"/>
      <c r="Y166" s="17"/>
      <c r="AB166" s="45"/>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row>
    <row r="167" spans="1:141" x14ac:dyDescent="0.35">
      <c r="A167" s="17"/>
      <c r="B167" s="17"/>
      <c r="C167" s="17"/>
      <c r="D167" s="17"/>
      <c r="E167" s="17"/>
      <c r="F167" s="17"/>
      <c r="G167" s="17"/>
      <c r="J167" s="17"/>
      <c r="K167" s="17"/>
      <c r="L167" s="68"/>
      <c r="M167" s="68"/>
      <c r="N167" s="17"/>
      <c r="O167" s="17"/>
      <c r="P167" s="107"/>
      <c r="R167" s="17"/>
      <c r="S167" s="17"/>
      <c r="T167" s="17"/>
      <c r="U167" s="105" t="s">
        <v>365</v>
      </c>
      <c r="V167" s="17"/>
      <c r="W167" s="17"/>
      <c r="X167" s="17"/>
      <c r="Y167" s="17"/>
      <c r="AB167" s="45"/>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row>
    <row r="168" spans="1:141" x14ac:dyDescent="0.35">
      <c r="A168" s="17"/>
      <c r="B168" s="17"/>
      <c r="C168" s="17"/>
      <c r="D168" s="17"/>
      <c r="E168" s="17"/>
      <c r="F168" s="17"/>
      <c r="G168" s="17"/>
      <c r="J168" s="17"/>
      <c r="K168" s="17"/>
      <c r="L168" s="68"/>
      <c r="M168" s="68"/>
      <c r="N168" s="17"/>
      <c r="O168" s="17"/>
      <c r="P168" s="107"/>
      <c r="R168" s="17"/>
      <c r="S168" s="17"/>
      <c r="T168" s="17"/>
      <c r="U168" s="105" t="s">
        <v>290</v>
      </c>
      <c r="V168" s="17"/>
      <c r="W168" s="17"/>
      <c r="X168" s="17"/>
      <c r="Y168" s="17"/>
      <c r="AB168" s="45"/>
      <c r="AF168" s="106"/>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row>
    <row r="169" spans="1:141" x14ac:dyDescent="0.35">
      <c r="A169" s="17"/>
      <c r="B169" s="17"/>
      <c r="C169" s="17"/>
      <c r="D169" s="17"/>
      <c r="E169" s="17"/>
      <c r="F169" s="17"/>
      <c r="G169" s="17"/>
      <c r="J169" s="17"/>
      <c r="K169" s="17"/>
      <c r="L169" s="68"/>
      <c r="M169" s="68"/>
      <c r="N169" s="17"/>
      <c r="O169" s="17"/>
      <c r="P169" s="107"/>
      <c r="R169" s="17"/>
      <c r="S169" s="17"/>
      <c r="T169" s="17"/>
      <c r="U169" s="105">
        <v>0.5</v>
      </c>
      <c r="V169" s="17"/>
      <c r="W169" s="17"/>
      <c r="X169" s="17"/>
      <c r="Y169" s="17"/>
      <c r="AB169" s="45"/>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row>
    <row r="170" spans="1:141" x14ac:dyDescent="0.35">
      <c r="A170" s="17"/>
      <c r="B170" s="17"/>
      <c r="C170" s="17"/>
      <c r="D170" s="17"/>
      <c r="E170" s="17"/>
      <c r="F170" s="17"/>
      <c r="G170" s="17"/>
      <c r="J170" s="17"/>
      <c r="K170" s="17"/>
      <c r="L170" s="68"/>
      <c r="M170" s="68"/>
      <c r="N170" s="17"/>
      <c r="O170" s="17"/>
      <c r="P170" s="107"/>
      <c r="R170" s="17"/>
      <c r="S170" s="17"/>
      <c r="T170" s="17"/>
      <c r="U170" s="105" t="s">
        <v>365</v>
      </c>
      <c r="V170" s="17"/>
      <c r="W170" s="17"/>
      <c r="X170" s="17"/>
      <c r="Y170" s="17"/>
      <c r="AB170" s="45"/>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row>
    <row r="171" spans="1:141" x14ac:dyDescent="0.35">
      <c r="A171" s="17"/>
      <c r="B171" s="17"/>
      <c r="C171" s="17"/>
      <c r="D171" s="17"/>
      <c r="E171" s="17"/>
      <c r="F171" s="17"/>
      <c r="G171" s="17"/>
      <c r="J171" s="17"/>
      <c r="K171" s="17"/>
      <c r="L171" s="68"/>
      <c r="M171" s="68"/>
      <c r="N171" s="17"/>
      <c r="O171" s="17"/>
      <c r="P171" s="107"/>
      <c r="R171" s="17"/>
      <c r="S171" s="17"/>
      <c r="T171" s="17"/>
      <c r="U171" s="105" t="s">
        <v>290</v>
      </c>
      <c r="V171" s="17"/>
      <c r="W171" s="17"/>
      <c r="X171" s="17"/>
      <c r="Y171" s="17"/>
      <c r="AB171" s="45"/>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row>
    <row r="172" spans="1:141" x14ac:dyDescent="0.35">
      <c r="A172" s="17"/>
      <c r="B172" s="17"/>
      <c r="C172" s="17"/>
      <c r="D172" s="17"/>
      <c r="E172" s="17"/>
      <c r="F172" s="17"/>
      <c r="G172" s="17"/>
      <c r="J172" s="17"/>
      <c r="K172" s="17"/>
      <c r="L172" s="68"/>
      <c r="M172" s="68"/>
      <c r="N172" s="17"/>
      <c r="O172" s="17"/>
      <c r="P172" s="107"/>
      <c r="R172" s="17"/>
      <c r="S172" s="17"/>
      <c r="T172" s="17"/>
      <c r="U172" s="105" t="s">
        <v>365</v>
      </c>
      <c r="V172" s="17"/>
      <c r="W172" s="17"/>
      <c r="X172" s="17"/>
      <c r="Y172" s="17"/>
      <c r="AB172" s="45"/>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row>
    <row r="173" spans="1:141" x14ac:dyDescent="0.35">
      <c r="A173" s="17"/>
      <c r="B173" s="17"/>
      <c r="C173" s="17"/>
      <c r="D173" s="17"/>
      <c r="E173" s="17"/>
      <c r="F173" s="17"/>
      <c r="G173" s="17"/>
      <c r="J173" s="17"/>
      <c r="K173" s="17"/>
      <c r="L173" s="68"/>
      <c r="M173" s="68"/>
      <c r="N173" s="17"/>
      <c r="O173" s="17"/>
      <c r="P173" s="107"/>
      <c r="R173" s="17"/>
      <c r="S173" s="17"/>
      <c r="T173" s="17"/>
      <c r="U173" s="105" t="s">
        <v>290</v>
      </c>
      <c r="V173" s="17"/>
      <c r="W173" s="17"/>
      <c r="X173" s="17"/>
      <c r="Y173" s="17"/>
      <c r="AB173" s="45"/>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row>
    <row r="174" spans="1:141" x14ac:dyDescent="0.35">
      <c r="A174" s="17"/>
      <c r="B174" s="17"/>
      <c r="C174" s="17"/>
      <c r="D174" s="17"/>
      <c r="E174" s="17"/>
      <c r="F174" s="17"/>
      <c r="G174" s="17"/>
      <c r="J174" s="17"/>
      <c r="K174" s="17"/>
      <c r="L174" s="68"/>
      <c r="M174" s="68"/>
      <c r="N174" s="17"/>
      <c r="O174" s="17"/>
      <c r="P174" s="107"/>
      <c r="R174" s="17"/>
      <c r="S174" s="17"/>
      <c r="T174" s="17"/>
      <c r="U174" s="105" t="s">
        <v>290</v>
      </c>
      <c r="V174" s="17"/>
      <c r="W174" s="17"/>
      <c r="X174" s="17"/>
      <c r="Y174" s="17"/>
      <c r="AB174" s="45"/>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row>
    <row r="175" spans="1:141" x14ac:dyDescent="0.35">
      <c r="A175" s="17"/>
      <c r="B175" s="17"/>
      <c r="C175" s="17"/>
      <c r="D175" s="17"/>
      <c r="E175" s="17"/>
      <c r="F175" s="17"/>
      <c r="G175" s="17"/>
      <c r="J175" s="17"/>
      <c r="K175" s="17"/>
      <c r="L175" s="68"/>
      <c r="M175" s="68"/>
      <c r="N175" s="17"/>
      <c r="O175" s="17"/>
      <c r="P175" s="107"/>
      <c r="R175" s="17"/>
      <c r="S175" s="17"/>
      <c r="T175" s="17"/>
      <c r="U175" s="105" t="s">
        <v>365</v>
      </c>
      <c r="V175" s="17"/>
      <c r="W175" s="17"/>
      <c r="X175" s="17"/>
      <c r="Y175" s="17"/>
      <c r="AB175" s="45"/>
      <c r="AF175" s="106"/>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row>
    <row r="176" spans="1:141" x14ac:dyDescent="0.35">
      <c r="A176" s="17"/>
      <c r="B176" s="17"/>
      <c r="C176" s="17"/>
      <c r="D176" s="17"/>
      <c r="E176" s="17"/>
      <c r="F176" s="17"/>
      <c r="G176" s="17"/>
      <c r="J176" s="17"/>
      <c r="K176" s="17"/>
      <c r="L176" s="68"/>
      <c r="M176" s="68"/>
      <c r="N176" s="17"/>
      <c r="O176" s="17"/>
      <c r="P176" s="107"/>
      <c r="R176" s="17"/>
      <c r="S176" s="17"/>
      <c r="T176" s="17"/>
      <c r="U176" s="105">
        <v>1.7</v>
      </c>
      <c r="V176" s="17"/>
      <c r="W176" s="17"/>
      <c r="X176" s="17"/>
      <c r="Y176" s="17"/>
      <c r="AB176" s="45"/>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row>
    <row r="177" spans="1:141" x14ac:dyDescent="0.35">
      <c r="A177" s="17"/>
      <c r="B177" s="17"/>
      <c r="C177" s="17"/>
      <c r="D177" s="17"/>
      <c r="E177" s="17"/>
      <c r="F177" s="17"/>
      <c r="G177" s="17"/>
      <c r="J177" s="17"/>
      <c r="K177" s="17"/>
      <c r="L177" s="68"/>
      <c r="M177" s="68"/>
      <c r="N177" s="17"/>
      <c r="O177" s="17"/>
      <c r="P177" s="107"/>
      <c r="R177" s="17"/>
      <c r="S177" s="17"/>
      <c r="T177" s="17"/>
      <c r="U177" s="105">
        <v>130</v>
      </c>
      <c r="V177" s="17"/>
      <c r="W177" s="17"/>
      <c r="X177" s="17"/>
      <c r="Y177" s="17"/>
      <c r="AB177" s="45"/>
      <c r="AF177" s="106"/>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row>
    <row r="178" spans="1:141" x14ac:dyDescent="0.35">
      <c r="A178" s="17"/>
      <c r="B178" s="17"/>
      <c r="C178" s="17"/>
      <c r="D178" s="17"/>
      <c r="E178" s="17"/>
      <c r="F178" s="17"/>
      <c r="G178" s="17"/>
      <c r="J178" s="17"/>
      <c r="K178" s="17"/>
      <c r="L178" s="68"/>
      <c r="M178" s="68"/>
      <c r="N178" s="17"/>
      <c r="O178" s="17"/>
      <c r="P178" s="107"/>
      <c r="R178" s="17"/>
      <c r="S178" s="17"/>
      <c r="T178" s="17"/>
      <c r="U178" s="105" t="s">
        <v>365</v>
      </c>
      <c r="V178" s="17"/>
      <c r="W178" s="17"/>
      <c r="X178" s="17"/>
      <c r="Y178" s="17"/>
      <c r="AB178" s="45"/>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c r="DR178" s="17"/>
      <c r="DS178" s="17"/>
      <c r="DT178" s="17"/>
      <c r="DU178" s="17"/>
      <c r="DV178" s="17"/>
      <c r="DW178" s="17"/>
      <c r="DX178" s="17"/>
      <c r="DY178" s="17"/>
      <c r="DZ178" s="17"/>
      <c r="EA178" s="17"/>
      <c r="EB178" s="17"/>
      <c r="EC178" s="17"/>
      <c r="ED178" s="17"/>
      <c r="EE178" s="17"/>
      <c r="EF178" s="17"/>
      <c r="EG178" s="17"/>
      <c r="EH178" s="17"/>
      <c r="EI178" s="17"/>
      <c r="EJ178" s="17"/>
      <c r="EK178" s="17"/>
    </row>
    <row r="179" spans="1:141" x14ac:dyDescent="0.35">
      <c r="A179" s="17"/>
      <c r="B179" s="17"/>
      <c r="C179" s="17"/>
      <c r="D179" s="17"/>
      <c r="E179" s="17"/>
      <c r="F179" s="17"/>
      <c r="G179" s="17"/>
      <c r="J179" s="17"/>
      <c r="K179" s="17"/>
      <c r="L179" s="68"/>
      <c r="M179" s="68"/>
      <c r="N179" s="17"/>
      <c r="O179" s="17"/>
      <c r="P179" s="107"/>
      <c r="R179" s="17"/>
      <c r="S179" s="17"/>
      <c r="T179" s="17"/>
      <c r="U179" s="105" t="s">
        <v>365</v>
      </c>
      <c r="V179" s="17"/>
      <c r="W179" s="17"/>
      <c r="X179" s="17"/>
      <c r="Y179" s="17"/>
      <c r="AB179" s="45"/>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c r="DR179" s="17"/>
      <c r="DS179" s="17"/>
      <c r="DT179" s="17"/>
      <c r="DU179" s="17"/>
      <c r="DV179" s="17"/>
      <c r="DW179" s="17"/>
      <c r="DX179" s="17"/>
      <c r="DY179" s="17"/>
      <c r="DZ179" s="17"/>
      <c r="EA179" s="17"/>
      <c r="EB179" s="17"/>
      <c r="EC179" s="17"/>
      <c r="ED179" s="17"/>
      <c r="EE179" s="17"/>
      <c r="EF179" s="17"/>
      <c r="EG179" s="17"/>
      <c r="EH179" s="17"/>
      <c r="EI179" s="17"/>
      <c r="EJ179" s="17"/>
      <c r="EK179" s="17"/>
    </row>
    <row r="180" spans="1:141" x14ac:dyDescent="0.35">
      <c r="A180" s="17"/>
      <c r="B180" s="17"/>
      <c r="C180" s="17"/>
      <c r="D180" s="17"/>
      <c r="E180" s="17"/>
      <c r="F180" s="17"/>
      <c r="G180" s="17"/>
      <c r="J180" s="17"/>
      <c r="K180" s="17"/>
      <c r="L180" s="68"/>
      <c r="M180" s="68"/>
      <c r="N180" s="17"/>
      <c r="O180" s="17"/>
      <c r="P180" s="107"/>
      <c r="R180" s="17"/>
      <c r="S180" s="17"/>
      <c r="T180" s="17"/>
      <c r="U180" s="105">
        <v>1</v>
      </c>
      <c r="V180" s="17"/>
      <c r="W180" s="17"/>
      <c r="X180" s="17"/>
      <c r="Y180" s="17"/>
      <c r="AB180" s="45"/>
      <c r="AF180" s="106"/>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row>
    <row r="181" spans="1:141" x14ac:dyDescent="0.35">
      <c r="A181" s="17"/>
      <c r="B181" s="17"/>
      <c r="C181" s="17"/>
      <c r="D181" s="17"/>
      <c r="E181" s="17"/>
      <c r="F181" s="17"/>
      <c r="G181" s="17"/>
      <c r="J181" s="17"/>
      <c r="K181" s="17"/>
      <c r="L181" s="68"/>
      <c r="M181" s="68"/>
      <c r="N181" s="17"/>
      <c r="O181" s="17"/>
      <c r="P181" s="107"/>
      <c r="R181" s="17"/>
      <c r="S181" s="17"/>
      <c r="T181" s="17"/>
      <c r="U181" s="105" t="s">
        <v>290</v>
      </c>
      <c r="V181" s="17"/>
      <c r="W181" s="17"/>
      <c r="X181" s="17"/>
      <c r="Y181" s="17"/>
      <c r="AB181" s="45"/>
      <c r="AF181" s="106"/>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row>
    <row r="182" spans="1:141" x14ac:dyDescent="0.35">
      <c r="A182" s="17"/>
      <c r="B182" s="17"/>
      <c r="C182" s="17"/>
      <c r="D182" s="17"/>
      <c r="E182" s="17"/>
      <c r="F182" s="17"/>
      <c r="G182" s="17"/>
      <c r="J182" s="17"/>
      <c r="K182" s="17"/>
      <c r="L182" s="68"/>
      <c r="M182" s="68"/>
      <c r="N182" s="17"/>
      <c r="O182" s="17"/>
      <c r="P182" s="107"/>
      <c r="R182" s="17"/>
      <c r="S182" s="17"/>
      <c r="T182" s="17"/>
      <c r="U182" s="105" t="s">
        <v>365</v>
      </c>
      <c r="V182" s="17"/>
      <c r="W182" s="17"/>
      <c r="X182" s="17"/>
      <c r="Y182" s="17"/>
      <c r="AB182" s="45"/>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row>
    <row r="183" spans="1:141" x14ac:dyDescent="0.35">
      <c r="A183" s="17"/>
      <c r="B183" s="17"/>
      <c r="C183" s="17"/>
      <c r="D183" s="17"/>
      <c r="E183" s="17"/>
      <c r="F183" s="17"/>
      <c r="G183" s="17"/>
      <c r="J183" s="17"/>
      <c r="K183" s="17"/>
      <c r="L183" s="68"/>
      <c r="M183" s="68"/>
      <c r="N183" s="17"/>
      <c r="O183" s="17"/>
      <c r="P183" s="107"/>
      <c r="R183" s="17"/>
      <c r="S183" s="17"/>
      <c r="T183" s="17"/>
      <c r="U183" s="105" t="s">
        <v>290</v>
      </c>
      <c r="V183" s="17"/>
      <c r="W183" s="17"/>
      <c r="X183" s="17"/>
      <c r="Y183" s="17"/>
      <c r="AB183" s="45"/>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row>
    <row r="184" spans="1:141" x14ac:dyDescent="0.35">
      <c r="A184" s="17"/>
      <c r="B184" s="17"/>
      <c r="C184" s="17"/>
      <c r="D184" s="17"/>
      <c r="E184" s="17"/>
      <c r="F184" s="17"/>
      <c r="G184" s="17"/>
      <c r="J184" s="17"/>
      <c r="K184" s="17"/>
      <c r="L184" s="68"/>
      <c r="M184" s="68"/>
      <c r="N184" s="17"/>
      <c r="O184" s="17"/>
      <c r="P184" s="109"/>
      <c r="R184" s="17"/>
      <c r="S184" s="17"/>
      <c r="T184" s="17"/>
      <c r="U184" s="105">
        <v>0.28000000000000003</v>
      </c>
      <c r="V184" s="17"/>
      <c r="W184" s="17"/>
      <c r="X184" s="17"/>
      <c r="Y184" s="17"/>
      <c r="AB184" s="45"/>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row>
    <row r="185" spans="1:141" x14ac:dyDescent="0.35">
      <c r="A185" s="17"/>
      <c r="B185" s="17"/>
      <c r="C185" s="17"/>
      <c r="D185" s="17"/>
      <c r="E185" s="17"/>
      <c r="F185" s="17"/>
      <c r="G185" s="17"/>
      <c r="J185" s="17"/>
      <c r="K185" s="17"/>
      <c r="L185" s="68"/>
      <c r="M185" s="68"/>
      <c r="N185" s="17"/>
      <c r="O185" s="17"/>
      <c r="P185" s="107"/>
      <c r="R185" s="17"/>
      <c r="S185" s="17"/>
      <c r="T185" s="17"/>
      <c r="U185" s="105">
        <v>0.06</v>
      </c>
      <c r="V185" s="17"/>
      <c r="W185" s="17"/>
      <c r="X185" s="17"/>
      <c r="Y185" s="17"/>
      <c r="AB185" s="45"/>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row>
    <row r="186" spans="1:141" x14ac:dyDescent="0.35">
      <c r="A186" s="17"/>
      <c r="B186" s="17"/>
      <c r="C186" s="17"/>
      <c r="D186" s="17"/>
      <c r="E186" s="17"/>
      <c r="F186" s="17"/>
      <c r="G186" s="17"/>
      <c r="J186" s="17"/>
      <c r="K186" s="17"/>
      <c r="L186" s="68"/>
      <c r="M186" s="68"/>
      <c r="N186" s="17"/>
      <c r="O186" s="17"/>
      <c r="P186" s="107"/>
      <c r="R186" s="17"/>
      <c r="S186" s="17"/>
      <c r="T186" s="17"/>
      <c r="U186" s="105" t="s">
        <v>365</v>
      </c>
      <c r="V186" s="17"/>
      <c r="W186" s="17"/>
      <c r="X186" s="17"/>
      <c r="Y186" s="17"/>
      <c r="AB186" s="45"/>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c r="DU186" s="17"/>
      <c r="DV186" s="17"/>
      <c r="DW186" s="17"/>
      <c r="DX186" s="17"/>
      <c r="DY186" s="17"/>
      <c r="DZ186" s="17"/>
      <c r="EA186" s="17"/>
      <c r="EB186" s="17"/>
      <c r="EC186" s="17"/>
      <c r="ED186" s="17"/>
      <c r="EE186" s="17"/>
      <c r="EF186" s="17"/>
      <c r="EG186" s="17"/>
      <c r="EH186" s="17"/>
      <c r="EI186" s="17"/>
      <c r="EJ186" s="17"/>
      <c r="EK186" s="17"/>
    </row>
    <row r="187" spans="1:141" x14ac:dyDescent="0.35">
      <c r="A187" s="17"/>
      <c r="B187" s="17"/>
      <c r="C187" s="17"/>
      <c r="D187" s="17"/>
      <c r="E187" s="17"/>
      <c r="F187" s="17"/>
      <c r="G187" s="17"/>
      <c r="J187" s="17"/>
      <c r="K187" s="17"/>
      <c r="L187" s="68"/>
      <c r="M187" s="68"/>
      <c r="N187" s="17"/>
      <c r="O187" s="17"/>
      <c r="P187" s="107"/>
      <c r="R187" s="17"/>
      <c r="S187" s="17"/>
      <c r="T187" s="17"/>
      <c r="U187" s="105" t="s">
        <v>365</v>
      </c>
      <c r="V187" s="17"/>
      <c r="W187" s="17"/>
      <c r="X187" s="17"/>
      <c r="Y187" s="17"/>
      <c r="AB187" s="45"/>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c r="DD187" s="17"/>
      <c r="DE187" s="17"/>
      <c r="DF187" s="17"/>
      <c r="DG187" s="17"/>
      <c r="DH187" s="17"/>
      <c r="DI187" s="17"/>
      <c r="DJ187" s="17"/>
      <c r="DK187" s="17"/>
      <c r="DL187" s="17"/>
      <c r="DM187" s="17"/>
      <c r="DN187" s="17"/>
      <c r="DO187" s="17"/>
      <c r="DP187" s="17"/>
      <c r="DQ187" s="17"/>
      <c r="DR187" s="17"/>
      <c r="DS187" s="17"/>
      <c r="DT187" s="17"/>
      <c r="DU187" s="17"/>
      <c r="DV187" s="17"/>
      <c r="DW187" s="17"/>
      <c r="DX187" s="17"/>
      <c r="DY187" s="17"/>
      <c r="DZ187" s="17"/>
      <c r="EA187" s="17"/>
      <c r="EB187" s="17"/>
      <c r="EC187" s="17"/>
      <c r="ED187" s="17"/>
      <c r="EE187" s="17"/>
      <c r="EF187" s="17"/>
      <c r="EG187" s="17"/>
      <c r="EH187" s="17"/>
      <c r="EI187" s="17"/>
      <c r="EJ187" s="17"/>
      <c r="EK187" s="17"/>
    </row>
    <row r="188" spans="1:141" x14ac:dyDescent="0.35">
      <c r="A188" s="17"/>
      <c r="B188" s="17"/>
      <c r="C188" s="17"/>
      <c r="D188" s="17"/>
      <c r="E188" s="17"/>
      <c r="F188" s="17"/>
      <c r="G188" s="17"/>
      <c r="J188" s="17"/>
      <c r="K188" s="17"/>
      <c r="L188" s="68"/>
      <c r="M188" s="68"/>
      <c r="N188" s="17"/>
      <c r="O188" s="17"/>
      <c r="P188" s="107"/>
      <c r="R188" s="17"/>
      <c r="S188" s="17"/>
      <c r="T188" s="17"/>
      <c r="U188" s="105">
        <v>213</v>
      </c>
      <c r="V188" s="17"/>
      <c r="W188" s="17"/>
      <c r="X188" s="17"/>
      <c r="Y188" s="17"/>
      <c r="AB188" s="45"/>
      <c r="AF188" s="106"/>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7"/>
      <c r="DZ188" s="17"/>
      <c r="EA188" s="17"/>
      <c r="EB188" s="17"/>
      <c r="EC188" s="17"/>
      <c r="ED188" s="17"/>
      <c r="EE188" s="17"/>
      <c r="EF188" s="17"/>
      <c r="EG188" s="17"/>
      <c r="EH188" s="17"/>
      <c r="EI188" s="17"/>
      <c r="EJ188" s="17"/>
      <c r="EK188" s="17"/>
    </row>
    <row r="189" spans="1:141" x14ac:dyDescent="0.35">
      <c r="A189" s="17"/>
      <c r="B189" s="17"/>
      <c r="C189" s="17"/>
      <c r="D189" s="17"/>
      <c r="E189" s="17"/>
      <c r="F189" s="17"/>
      <c r="G189" s="17"/>
      <c r="J189" s="17"/>
      <c r="K189" s="17"/>
      <c r="L189" s="68"/>
      <c r="M189" s="68"/>
      <c r="N189" s="17"/>
      <c r="O189" s="17"/>
      <c r="P189" s="107"/>
      <c r="R189" s="17"/>
      <c r="S189" s="17"/>
      <c r="T189" s="17"/>
      <c r="U189" s="105" t="s">
        <v>365</v>
      </c>
      <c r="V189" s="17"/>
      <c r="W189" s="17"/>
      <c r="X189" s="17"/>
      <c r="Y189" s="17"/>
      <c r="AB189" s="45"/>
      <c r="AF189" s="106"/>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c r="DD189" s="17"/>
      <c r="DE189" s="17"/>
      <c r="DF189" s="17"/>
      <c r="DG189" s="17"/>
      <c r="DH189" s="17"/>
      <c r="DI189" s="17"/>
      <c r="DJ189" s="17"/>
      <c r="DK189" s="17"/>
      <c r="DL189" s="17"/>
      <c r="DM189" s="17"/>
      <c r="DN189" s="17"/>
      <c r="DO189" s="17"/>
      <c r="DP189" s="17"/>
      <c r="DQ189" s="17"/>
      <c r="DR189" s="17"/>
      <c r="DS189" s="17"/>
      <c r="DT189" s="17"/>
      <c r="DU189" s="17"/>
      <c r="DV189" s="17"/>
      <c r="DW189" s="17"/>
      <c r="DX189" s="17"/>
      <c r="DY189" s="17"/>
      <c r="DZ189" s="17"/>
      <c r="EA189" s="17"/>
      <c r="EB189" s="17"/>
      <c r="EC189" s="17"/>
      <c r="ED189" s="17"/>
      <c r="EE189" s="17"/>
      <c r="EF189" s="17"/>
      <c r="EG189" s="17"/>
      <c r="EH189" s="17"/>
      <c r="EI189" s="17"/>
      <c r="EJ189" s="17"/>
      <c r="EK189" s="17"/>
    </row>
    <row r="190" spans="1:141" x14ac:dyDescent="0.35">
      <c r="A190" s="17"/>
      <c r="B190" s="17"/>
      <c r="C190" s="17"/>
      <c r="D190" s="17"/>
      <c r="E190" s="17"/>
      <c r="F190" s="17"/>
      <c r="G190" s="17"/>
      <c r="J190" s="17"/>
      <c r="K190" s="17"/>
      <c r="L190" s="68"/>
      <c r="M190" s="68"/>
      <c r="N190" s="17"/>
      <c r="O190" s="17"/>
      <c r="P190" s="107"/>
      <c r="R190" s="17"/>
      <c r="S190" s="17"/>
      <c r="T190" s="17"/>
      <c r="U190" s="105" t="s">
        <v>290</v>
      </c>
      <c r="V190" s="17"/>
      <c r="W190" s="17"/>
      <c r="X190" s="17"/>
      <c r="Y190" s="17"/>
      <c r="AB190" s="45"/>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row>
    <row r="191" spans="1:141" x14ac:dyDescent="0.35">
      <c r="A191" s="17"/>
      <c r="B191" s="17"/>
      <c r="C191" s="17"/>
      <c r="D191" s="17"/>
      <c r="E191" s="17"/>
      <c r="F191" s="17"/>
      <c r="G191" s="17"/>
      <c r="J191" s="17"/>
      <c r="K191" s="17"/>
      <c r="L191" s="68"/>
      <c r="M191" s="68"/>
      <c r="N191" s="17"/>
      <c r="O191" s="17"/>
      <c r="P191" s="107"/>
      <c r="R191" s="17"/>
      <c r="S191" s="17"/>
      <c r="T191" s="17"/>
      <c r="U191" s="105" t="s">
        <v>365</v>
      </c>
      <c r="V191" s="17"/>
      <c r="W191" s="17"/>
      <c r="X191" s="17"/>
      <c r="Y191" s="17"/>
      <c r="AB191" s="45"/>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c r="DD191" s="17"/>
      <c r="DE191" s="17"/>
      <c r="DF191" s="17"/>
      <c r="DG191" s="17"/>
      <c r="DH191" s="17"/>
      <c r="DI191" s="17"/>
      <c r="DJ191" s="17"/>
      <c r="DK191" s="17"/>
      <c r="DL191" s="17"/>
      <c r="DM191" s="17"/>
      <c r="DN191" s="17"/>
      <c r="DO191" s="17"/>
      <c r="DP191" s="17"/>
      <c r="DQ191" s="17"/>
      <c r="DR191" s="17"/>
      <c r="DS191" s="17"/>
      <c r="DT191" s="17"/>
      <c r="DU191" s="17"/>
      <c r="DV191" s="17"/>
      <c r="DW191" s="17"/>
      <c r="DX191" s="17"/>
      <c r="DY191" s="17"/>
      <c r="DZ191" s="17"/>
      <c r="EA191" s="17"/>
      <c r="EB191" s="17"/>
      <c r="EC191" s="17"/>
      <c r="ED191" s="17"/>
      <c r="EE191" s="17"/>
      <c r="EF191" s="17"/>
      <c r="EG191" s="17"/>
      <c r="EH191" s="17"/>
      <c r="EI191" s="17"/>
      <c r="EJ191" s="17"/>
      <c r="EK191" s="17"/>
    </row>
    <row r="192" spans="1:141" x14ac:dyDescent="0.35">
      <c r="A192" s="17"/>
      <c r="B192" s="17"/>
      <c r="C192" s="17"/>
      <c r="D192" s="17"/>
      <c r="E192" s="17"/>
      <c r="F192" s="17"/>
      <c r="G192" s="17"/>
      <c r="J192" s="17"/>
      <c r="K192" s="17"/>
      <c r="L192" s="68"/>
      <c r="M192" s="68"/>
      <c r="N192" s="17"/>
      <c r="O192" s="17"/>
      <c r="P192" s="109"/>
      <c r="R192" s="17"/>
      <c r="S192" s="17"/>
      <c r="T192" s="17"/>
      <c r="U192" s="105" t="s">
        <v>290</v>
      </c>
      <c r="V192" s="17"/>
      <c r="W192" s="17"/>
      <c r="X192" s="17"/>
      <c r="Y192" s="17"/>
      <c r="AB192" s="45"/>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c r="DD192" s="17"/>
      <c r="DE192" s="17"/>
      <c r="DF192" s="17"/>
      <c r="DG192" s="17"/>
      <c r="DH192" s="17"/>
      <c r="DI192" s="17"/>
      <c r="DJ192" s="17"/>
      <c r="DK192" s="17"/>
      <c r="DL192" s="17"/>
      <c r="DM192" s="17"/>
      <c r="DN192" s="17"/>
      <c r="DO192" s="17"/>
      <c r="DP192" s="17"/>
      <c r="DQ192" s="17"/>
      <c r="DR192" s="17"/>
      <c r="DS192" s="17"/>
      <c r="DT192" s="17"/>
      <c r="DU192" s="17"/>
      <c r="DV192" s="17"/>
      <c r="DW192" s="17"/>
      <c r="DX192" s="17"/>
      <c r="DY192" s="17"/>
      <c r="DZ192" s="17"/>
      <c r="EA192" s="17"/>
      <c r="EB192" s="17"/>
      <c r="EC192" s="17"/>
      <c r="ED192" s="17"/>
      <c r="EE192" s="17"/>
      <c r="EF192" s="17"/>
      <c r="EG192" s="17"/>
      <c r="EH192" s="17"/>
      <c r="EI192" s="17"/>
      <c r="EJ192" s="17"/>
      <c r="EK192" s="17"/>
    </row>
    <row r="193" spans="1:141" x14ac:dyDescent="0.35">
      <c r="A193" s="17"/>
      <c r="B193" s="17"/>
      <c r="C193" s="17"/>
      <c r="D193" s="17"/>
      <c r="E193" s="17"/>
      <c r="F193" s="17"/>
      <c r="G193" s="17"/>
      <c r="J193" s="17"/>
      <c r="K193" s="17"/>
      <c r="L193" s="68"/>
      <c r="M193" s="68"/>
      <c r="N193" s="17"/>
      <c r="O193" s="17"/>
      <c r="P193" s="107"/>
      <c r="R193" s="17"/>
      <c r="S193" s="17"/>
      <c r="T193" s="17"/>
      <c r="U193" s="105" t="s">
        <v>365</v>
      </c>
      <c r="V193" s="17"/>
      <c r="W193" s="17"/>
      <c r="X193" s="17"/>
      <c r="Y193" s="17"/>
      <c r="AB193" s="45"/>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c r="DR193" s="17"/>
      <c r="DS193" s="17"/>
      <c r="DT193" s="17"/>
      <c r="DU193" s="17"/>
      <c r="DV193" s="17"/>
      <c r="DW193" s="17"/>
      <c r="DX193" s="17"/>
      <c r="DY193" s="17"/>
      <c r="DZ193" s="17"/>
      <c r="EA193" s="17"/>
      <c r="EB193" s="17"/>
      <c r="EC193" s="17"/>
      <c r="ED193" s="17"/>
      <c r="EE193" s="17"/>
      <c r="EF193" s="17"/>
      <c r="EG193" s="17"/>
      <c r="EH193" s="17"/>
      <c r="EI193" s="17"/>
      <c r="EJ193" s="17"/>
      <c r="EK193" s="17"/>
    </row>
    <row r="194" spans="1:141" x14ac:dyDescent="0.35">
      <c r="A194" s="17"/>
      <c r="B194" s="17"/>
      <c r="C194" s="17"/>
      <c r="D194" s="17"/>
      <c r="E194" s="17"/>
      <c r="F194" s="17"/>
      <c r="G194" s="17"/>
      <c r="J194" s="17"/>
      <c r="K194" s="17"/>
      <c r="L194" s="68"/>
      <c r="M194" s="68"/>
      <c r="N194" s="17"/>
      <c r="O194" s="17"/>
      <c r="P194" s="107"/>
      <c r="R194" s="17"/>
      <c r="S194" s="17"/>
      <c r="T194" s="17"/>
      <c r="U194" s="105">
        <v>0</v>
      </c>
      <c r="V194" s="17"/>
      <c r="W194" s="17"/>
      <c r="X194" s="17"/>
      <c r="Y194" s="17"/>
      <c r="AB194" s="45"/>
      <c r="AF194" s="106"/>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row>
    <row r="195" spans="1:141" x14ac:dyDescent="0.35">
      <c r="A195" s="17"/>
      <c r="B195" s="17"/>
      <c r="C195" s="17"/>
      <c r="D195" s="17"/>
      <c r="E195" s="17"/>
      <c r="F195" s="17"/>
      <c r="G195" s="17"/>
      <c r="J195" s="17"/>
      <c r="K195" s="17"/>
      <c r="L195" s="68"/>
      <c r="M195" s="68"/>
      <c r="N195" s="17"/>
      <c r="O195" s="17"/>
      <c r="P195" s="107"/>
      <c r="R195" s="17"/>
      <c r="S195" s="17"/>
      <c r="T195" s="17"/>
      <c r="U195" s="105" t="s">
        <v>365</v>
      </c>
      <c r="V195" s="17"/>
      <c r="W195" s="17"/>
      <c r="X195" s="17"/>
      <c r="Y195" s="17"/>
      <c r="AB195" s="45"/>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c r="CL195" s="17"/>
      <c r="CM195" s="17"/>
      <c r="CN195" s="17"/>
      <c r="CO195" s="17"/>
      <c r="CP195" s="17"/>
      <c r="CQ195" s="17"/>
      <c r="CR195" s="17"/>
      <c r="CS195" s="17"/>
      <c r="CT195" s="17"/>
      <c r="CU195" s="17"/>
      <c r="CV195" s="17"/>
      <c r="CW195" s="17"/>
      <c r="CX195" s="17"/>
      <c r="CY195" s="17"/>
      <c r="CZ195" s="17"/>
      <c r="DA195" s="17"/>
      <c r="DB195" s="17"/>
      <c r="DC195" s="17"/>
      <c r="DD195" s="17"/>
      <c r="DE195" s="17"/>
      <c r="DF195" s="17"/>
      <c r="DG195" s="17"/>
      <c r="DH195" s="17"/>
      <c r="DI195" s="17"/>
      <c r="DJ195" s="17"/>
      <c r="DK195" s="17"/>
      <c r="DL195" s="17"/>
      <c r="DM195" s="17"/>
      <c r="DN195" s="17"/>
      <c r="DO195" s="17"/>
      <c r="DP195" s="17"/>
      <c r="DQ195" s="17"/>
      <c r="DR195" s="17"/>
      <c r="DS195" s="17"/>
      <c r="DT195" s="17"/>
      <c r="DU195" s="17"/>
      <c r="DV195" s="17"/>
      <c r="DW195" s="17"/>
      <c r="DX195" s="17"/>
      <c r="DY195" s="17"/>
      <c r="DZ195" s="17"/>
      <c r="EA195" s="17"/>
      <c r="EB195" s="17"/>
      <c r="EC195" s="17"/>
      <c r="ED195" s="17"/>
      <c r="EE195" s="17"/>
      <c r="EF195" s="17"/>
      <c r="EG195" s="17"/>
      <c r="EH195" s="17"/>
      <c r="EI195" s="17"/>
      <c r="EJ195" s="17"/>
      <c r="EK195" s="17"/>
    </row>
    <row r="196" spans="1:141" x14ac:dyDescent="0.35">
      <c r="A196" s="17"/>
      <c r="B196" s="17"/>
      <c r="C196" s="17"/>
      <c r="D196" s="17"/>
      <c r="E196" s="17"/>
      <c r="F196" s="17"/>
      <c r="G196" s="17"/>
      <c r="J196" s="17"/>
      <c r="K196" s="17"/>
      <c r="L196" s="68"/>
      <c r="M196" s="68"/>
      <c r="N196" s="17"/>
      <c r="O196" s="17"/>
      <c r="P196" s="107"/>
      <c r="R196" s="17"/>
      <c r="S196" s="17"/>
      <c r="T196" s="17"/>
      <c r="U196" s="105" t="s">
        <v>365</v>
      </c>
      <c r="V196" s="17"/>
      <c r="W196" s="17"/>
      <c r="X196" s="17"/>
      <c r="Y196" s="17"/>
      <c r="AB196" s="45"/>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row>
    <row r="197" spans="1:141" x14ac:dyDescent="0.35">
      <c r="A197" s="17"/>
      <c r="B197" s="17"/>
      <c r="C197" s="17"/>
      <c r="D197" s="17"/>
      <c r="E197" s="17"/>
      <c r="F197" s="17"/>
      <c r="G197" s="17"/>
      <c r="J197" s="17"/>
      <c r="K197" s="17"/>
      <c r="L197" s="68"/>
      <c r="M197" s="68"/>
      <c r="N197" s="17"/>
      <c r="O197" s="17"/>
      <c r="P197" s="107"/>
      <c r="R197" s="17"/>
      <c r="S197" s="17"/>
      <c r="T197" s="17"/>
      <c r="U197" s="105">
        <v>24.85</v>
      </c>
      <c r="V197" s="17"/>
      <c r="W197" s="17"/>
      <c r="X197" s="17"/>
      <c r="Y197" s="17"/>
      <c r="AB197" s="45"/>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c r="DJ197" s="17"/>
      <c r="DK197" s="17"/>
      <c r="DL197" s="17"/>
      <c r="DM197" s="17"/>
      <c r="DN197" s="17"/>
      <c r="DO197" s="17"/>
      <c r="DP197" s="17"/>
      <c r="DQ197" s="17"/>
      <c r="DR197" s="17"/>
      <c r="DS197" s="17"/>
      <c r="DT197" s="17"/>
      <c r="DU197" s="17"/>
      <c r="DV197" s="17"/>
      <c r="DW197" s="17"/>
      <c r="DX197" s="17"/>
      <c r="DY197" s="17"/>
      <c r="DZ197" s="17"/>
      <c r="EA197" s="17"/>
      <c r="EB197" s="17"/>
      <c r="EC197" s="17"/>
      <c r="ED197" s="17"/>
      <c r="EE197" s="17"/>
      <c r="EF197" s="17"/>
      <c r="EG197" s="17"/>
      <c r="EH197" s="17"/>
      <c r="EI197" s="17"/>
      <c r="EJ197" s="17"/>
      <c r="EK197" s="17"/>
    </row>
    <row r="198" spans="1:141" x14ac:dyDescent="0.35">
      <c r="A198" s="17"/>
      <c r="B198" s="17"/>
      <c r="C198" s="17"/>
      <c r="D198" s="17"/>
      <c r="E198" s="17"/>
      <c r="F198" s="17"/>
      <c r="G198" s="17"/>
      <c r="J198" s="17"/>
      <c r="K198" s="17"/>
      <c r="L198" s="68"/>
      <c r="M198" s="68"/>
      <c r="N198" s="17"/>
      <c r="O198" s="17"/>
      <c r="P198" s="107"/>
      <c r="R198" s="17"/>
      <c r="S198" s="17"/>
      <c r="T198" s="17"/>
      <c r="U198" s="105">
        <v>3.64</v>
      </c>
      <c r="V198" s="17"/>
      <c r="W198" s="17"/>
      <c r="X198" s="17"/>
      <c r="Y198" s="17"/>
      <c r="AB198" s="45"/>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row>
    <row r="199" spans="1:141" x14ac:dyDescent="0.35">
      <c r="A199" s="17"/>
      <c r="B199" s="17"/>
      <c r="C199" s="17"/>
      <c r="D199" s="17"/>
      <c r="E199" s="17"/>
      <c r="F199" s="17"/>
      <c r="G199" s="17"/>
      <c r="J199" s="17"/>
      <c r="K199" s="17"/>
      <c r="L199" s="68"/>
      <c r="M199" s="68"/>
      <c r="N199" s="17"/>
      <c r="O199" s="17"/>
      <c r="P199" s="107"/>
      <c r="R199" s="17"/>
      <c r="S199" s="17"/>
      <c r="T199" s="17"/>
      <c r="U199" s="105" t="s">
        <v>290</v>
      </c>
      <c r="V199" s="17"/>
      <c r="W199" s="17"/>
      <c r="X199" s="17"/>
      <c r="Y199" s="17"/>
      <c r="AB199" s="45"/>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row>
    <row r="200" spans="1:141" x14ac:dyDescent="0.35">
      <c r="A200" s="17"/>
      <c r="B200" s="17"/>
      <c r="C200" s="17"/>
      <c r="D200" s="17"/>
      <c r="E200" s="17"/>
      <c r="F200" s="17"/>
      <c r="G200" s="17"/>
      <c r="J200" s="17"/>
      <c r="K200" s="17"/>
      <c r="L200" s="68"/>
      <c r="M200" s="68"/>
      <c r="N200" s="17"/>
      <c r="O200" s="17"/>
      <c r="P200" s="107"/>
      <c r="R200" s="17"/>
      <c r="S200" s="17"/>
      <c r="T200" s="17"/>
      <c r="U200" s="105">
        <v>0</v>
      </c>
      <c r="V200" s="17"/>
      <c r="W200" s="17"/>
      <c r="X200" s="17"/>
      <c r="Y200" s="17"/>
      <c r="AB200" s="45"/>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row>
    <row r="201" spans="1:141" x14ac:dyDescent="0.35">
      <c r="A201" s="17"/>
      <c r="B201" s="17"/>
      <c r="C201" s="17"/>
      <c r="D201" s="17"/>
      <c r="E201" s="17"/>
      <c r="F201" s="17"/>
      <c r="G201" s="17"/>
      <c r="J201" s="17"/>
      <c r="K201" s="17"/>
      <c r="L201" s="68"/>
      <c r="M201" s="68"/>
      <c r="N201" s="17"/>
      <c r="O201" s="17"/>
      <c r="P201" s="109"/>
      <c r="R201" s="17"/>
      <c r="S201" s="17"/>
      <c r="T201" s="17"/>
      <c r="U201" s="105">
        <v>8</v>
      </c>
      <c r="V201" s="17"/>
      <c r="W201" s="17"/>
      <c r="X201" s="17"/>
      <c r="Y201" s="17"/>
      <c r="AB201" s="45"/>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row>
    <row r="202" spans="1:141" x14ac:dyDescent="0.35">
      <c r="A202" s="17"/>
      <c r="B202" s="17"/>
      <c r="C202" s="17"/>
      <c r="D202" s="17"/>
      <c r="E202" s="17"/>
      <c r="F202" s="17"/>
      <c r="G202" s="17"/>
      <c r="J202" s="17"/>
      <c r="K202" s="17"/>
      <c r="L202" s="68"/>
      <c r="M202" s="68"/>
      <c r="N202" s="17"/>
      <c r="O202" s="17"/>
      <c r="P202" s="107"/>
      <c r="R202" s="17"/>
      <c r="S202" s="17"/>
      <c r="T202" s="17"/>
      <c r="U202" s="105">
        <v>0</v>
      </c>
      <c r="V202" s="17"/>
      <c r="W202" s="17"/>
      <c r="X202" s="17"/>
      <c r="Y202" s="17"/>
      <c r="AB202" s="45"/>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row>
    <row r="203" spans="1:141" x14ac:dyDescent="0.35">
      <c r="A203" s="17"/>
      <c r="B203" s="17"/>
      <c r="C203" s="17"/>
      <c r="D203" s="17"/>
      <c r="E203" s="17"/>
      <c r="F203" s="17"/>
      <c r="G203" s="17"/>
      <c r="J203" s="17"/>
      <c r="K203" s="17"/>
      <c r="L203" s="68"/>
      <c r="M203" s="68"/>
      <c r="N203" s="17"/>
      <c r="O203" s="17"/>
      <c r="P203" s="107"/>
      <c r="R203" s="17"/>
      <c r="S203" s="17"/>
      <c r="T203" s="17"/>
      <c r="U203" s="105">
        <v>16.07</v>
      </c>
      <c r="V203" s="17"/>
      <c r="W203" s="17"/>
      <c r="X203" s="17"/>
      <c r="Y203" s="17"/>
      <c r="AB203" s="45"/>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row>
    <row r="204" spans="1:141" x14ac:dyDescent="0.35">
      <c r="A204" s="17"/>
      <c r="B204" s="17"/>
      <c r="C204" s="17"/>
      <c r="D204" s="17"/>
      <c r="E204" s="17"/>
      <c r="F204" s="17"/>
      <c r="G204" s="17"/>
      <c r="J204" s="17"/>
      <c r="K204" s="17"/>
      <c r="L204" s="68"/>
      <c r="M204" s="68"/>
      <c r="N204" s="17"/>
      <c r="O204" s="17"/>
      <c r="P204" s="107"/>
      <c r="R204" s="17"/>
      <c r="S204" s="17"/>
      <c r="T204" s="17"/>
      <c r="U204" s="105">
        <v>2</v>
      </c>
      <c r="V204" s="17"/>
      <c r="W204" s="17"/>
      <c r="X204" s="17"/>
      <c r="Y204" s="17"/>
      <c r="AB204" s="45"/>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row>
    <row r="205" spans="1:141" x14ac:dyDescent="0.35">
      <c r="A205" s="17"/>
      <c r="B205" s="17"/>
      <c r="C205" s="17"/>
      <c r="D205" s="17"/>
      <c r="E205" s="17"/>
      <c r="F205" s="17"/>
      <c r="G205" s="17"/>
      <c r="J205" s="17"/>
      <c r="K205" s="17"/>
      <c r="L205" s="68"/>
      <c r="M205" s="68"/>
      <c r="N205" s="17"/>
      <c r="O205" s="17"/>
      <c r="P205" s="107"/>
      <c r="R205" s="17"/>
      <c r="S205" s="17"/>
      <c r="T205" s="17"/>
      <c r="U205" s="105" t="s">
        <v>290</v>
      </c>
      <c r="V205" s="17"/>
      <c r="W205" s="17"/>
      <c r="X205" s="17"/>
      <c r="Y205" s="17"/>
      <c r="AB205" s="45"/>
      <c r="AF205" s="106"/>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c r="CS205" s="17"/>
      <c r="CT205" s="17"/>
      <c r="CU205" s="17"/>
      <c r="CV205" s="17"/>
      <c r="CW205" s="17"/>
      <c r="CX205" s="17"/>
      <c r="CY205" s="17"/>
      <c r="CZ205" s="17"/>
      <c r="DA205" s="17"/>
      <c r="DB205" s="17"/>
      <c r="DC205" s="17"/>
      <c r="DD205" s="17"/>
      <c r="DE205" s="17"/>
      <c r="DF205" s="17"/>
      <c r="DG205" s="17"/>
      <c r="DH205" s="17"/>
      <c r="DI205" s="17"/>
      <c r="DJ205" s="17"/>
      <c r="DK205" s="17"/>
      <c r="DL205" s="17"/>
      <c r="DM205" s="17"/>
      <c r="DN205" s="17"/>
      <c r="DO205" s="17"/>
      <c r="DP205" s="17"/>
      <c r="DQ205" s="17"/>
      <c r="DR205" s="17"/>
      <c r="DS205" s="17"/>
      <c r="DT205" s="17"/>
      <c r="DU205" s="17"/>
      <c r="DV205" s="17"/>
      <c r="DW205" s="17"/>
      <c r="DX205" s="17"/>
      <c r="DY205" s="17"/>
      <c r="DZ205" s="17"/>
      <c r="EA205" s="17"/>
      <c r="EB205" s="17"/>
      <c r="EC205" s="17"/>
      <c r="ED205" s="17"/>
      <c r="EE205" s="17"/>
      <c r="EF205" s="17"/>
      <c r="EG205" s="17"/>
      <c r="EH205" s="17"/>
      <c r="EI205" s="17"/>
      <c r="EJ205" s="17"/>
      <c r="EK205" s="17"/>
    </row>
    <row r="206" spans="1:141" x14ac:dyDescent="0.35">
      <c r="A206" s="17"/>
      <c r="B206" s="17"/>
      <c r="C206" s="17"/>
      <c r="D206" s="17"/>
      <c r="E206" s="17"/>
      <c r="F206" s="17"/>
      <c r="G206" s="17"/>
      <c r="J206" s="17"/>
      <c r="K206" s="17"/>
      <c r="L206" s="68"/>
      <c r="M206" s="68"/>
      <c r="N206" s="17"/>
      <c r="O206" s="17"/>
      <c r="P206" s="107"/>
      <c r="R206" s="17"/>
      <c r="S206" s="17"/>
      <c r="T206" s="17"/>
      <c r="U206" s="105">
        <v>1057</v>
      </c>
      <c r="V206" s="17"/>
      <c r="W206" s="17"/>
      <c r="X206" s="17"/>
      <c r="Y206" s="17"/>
      <c r="AB206" s="45"/>
      <c r="AF206" s="106"/>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c r="CT206" s="17"/>
      <c r="CU206" s="17"/>
      <c r="CV206" s="17"/>
      <c r="CW206" s="17"/>
      <c r="CX206" s="17"/>
      <c r="CY206" s="17"/>
      <c r="CZ206" s="17"/>
      <c r="DA206" s="17"/>
      <c r="DB206" s="17"/>
      <c r="DC206" s="17"/>
      <c r="DD206" s="17"/>
      <c r="DE206" s="17"/>
      <c r="DF206" s="17"/>
      <c r="DG206" s="17"/>
      <c r="DH206" s="17"/>
      <c r="DI206" s="17"/>
      <c r="DJ206" s="17"/>
      <c r="DK206" s="17"/>
      <c r="DL206" s="17"/>
      <c r="DM206" s="17"/>
      <c r="DN206" s="17"/>
      <c r="DO206" s="17"/>
      <c r="DP206" s="17"/>
      <c r="DQ206" s="17"/>
      <c r="DR206" s="17"/>
      <c r="DS206" s="17"/>
      <c r="DT206" s="17"/>
      <c r="DU206" s="17"/>
      <c r="DV206" s="17"/>
      <c r="DW206" s="17"/>
      <c r="DX206" s="17"/>
      <c r="DY206" s="17"/>
      <c r="DZ206" s="17"/>
      <c r="EA206" s="17"/>
      <c r="EB206" s="17"/>
      <c r="EC206" s="17"/>
      <c r="ED206" s="17"/>
      <c r="EE206" s="17"/>
      <c r="EF206" s="17"/>
      <c r="EG206" s="17"/>
      <c r="EH206" s="17"/>
      <c r="EI206" s="17"/>
      <c r="EJ206" s="17"/>
      <c r="EK206" s="17"/>
    </row>
    <row r="207" spans="1:141" x14ac:dyDescent="0.35">
      <c r="A207" s="17"/>
      <c r="B207" s="17"/>
      <c r="C207" s="17"/>
      <c r="D207" s="17"/>
      <c r="E207" s="17"/>
      <c r="F207" s="17"/>
      <c r="G207" s="17"/>
      <c r="J207" s="17"/>
      <c r="K207" s="17"/>
      <c r="L207" s="68"/>
      <c r="M207" s="68"/>
      <c r="N207" s="17"/>
      <c r="O207" s="17"/>
      <c r="P207" s="107"/>
      <c r="R207" s="17"/>
      <c r="S207" s="17"/>
      <c r="T207" s="17"/>
      <c r="U207" s="105" t="s">
        <v>290</v>
      </c>
      <c r="V207" s="17"/>
      <c r="W207" s="17"/>
      <c r="X207" s="17"/>
      <c r="Y207" s="17"/>
      <c r="AB207" s="45"/>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c r="CT207" s="17"/>
      <c r="CU207" s="17"/>
      <c r="CV207" s="17"/>
      <c r="CW207" s="17"/>
      <c r="CX207" s="17"/>
      <c r="CY207" s="17"/>
      <c r="CZ207" s="17"/>
      <c r="DA207" s="17"/>
      <c r="DB207" s="17"/>
      <c r="DC207" s="17"/>
      <c r="DD207" s="17"/>
      <c r="DE207" s="17"/>
      <c r="DF207" s="17"/>
      <c r="DG207" s="17"/>
      <c r="DH207" s="17"/>
      <c r="DI207" s="17"/>
      <c r="DJ207" s="17"/>
      <c r="DK207" s="17"/>
      <c r="DL207" s="17"/>
      <c r="DM207" s="17"/>
      <c r="DN207" s="17"/>
      <c r="DO207" s="17"/>
      <c r="DP207" s="17"/>
      <c r="DQ207" s="17"/>
      <c r="DR207" s="17"/>
      <c r="DS207" s="17"/>
      <c r="DT207" s="17"/>
      <c r="DU207" s="17"/>
      <c r="DV207" s="17"/>
      <c r="DW207" s="17"/>
      <c r="DX207" s="17"/>
      <c r="DY207" s="17"/>
      <c r="DZ207" s="17"/>
      <c r="EA207" s="17"/>
      <c r="EB207" s="17"/>
      <c r="EC207" s="17"/>
      <c r="ED207" s="17"/>
      <c r="EE207" s="17"/>
      <c r="EF207" s="17"/>
      <c r="EG207" s="17"/>
      <c r="EH207" s="17"/>
      <c r="EI207" s="17"/>
      <c r="EJ207" s="17"/>
      <c r="EK207" s="17"/>
    </row>
    <row r="208" spans="1:141" x14ac:dyDescent="0.35">
      <c r="A208" s="17"/>
      <c r="B208" s="17"/>
      <c r="C208" s="17"/>
      <c r="D208" s="17"/>
      <c r="E208" s="17"/>
      <c r="F208" s="17"/>
      <c r="G208" s="17"/>
      <c r="J208" s="17"/>
      <c r="K208" s="17"/>
      <c r="L208" s="68"/>
      <c r="M208" s="68"/>
      <c r="N208" s="17"/>
      <c r="O208" s="17"/>
      <c r="P208" s="107"/>
      <c r="R208" s="17"/>
      <c r="S208" s="17"/>
      <c r="T208" s="17"/>
      <c r="U208" s="105">
        <v>0.01</v>
      </c>
      <c r="V208" s="17"/>
      <c r="W208" s="17"/>
      <c r="X208" s="17"/>
      <c r="Y208" s="17"/>
      <c r="AB208" s="45"/>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c r="CS208" s="17"/>
      <c r="CT208" s="17"/>
      <c r="CU208" s="17"/>
      <c r="CV208" s="17"/>
      <c r="CW208" s="17"/>
      <c r="CX208" s="17"/>
      <c r="CY208" s="17"/>
      <c r="CZ208" s="17"/>
      <c r="DA208" s="17"/>
      <c r="DB208" s="17"/>
      <c r="DC208" s="17"/>
      <c r="DD208" s="17"/>
      <c r="DE208" s="17"/>
      <c r="DF208" s="17"/>
      <c r="DG208" s="17"/>
      <c r="DH208" s="17"/>
      <c r="DI208" s="17"/>
      <c r="DJ208" s="17"/>
      <c r="DK208" s="17"/>
      <c r="DL208" s="17"/>
      <c r="DM208" s="17"/>
      <c r="DN208" s="17"/>
      <c r="DO208" s="17"/>
      <c r="DP208" s="17"/>
      <c r="DQ208" s="17"/>
      <c r="DR208" s="17"/>
      <c r="DS208" s="17"/>
      <c r="DT208" s="17"/>
      <c r="DU208" s="17"/>
      <c r="DV208" s="17"/>
      <c r="DW208" s="17"/>
      <c r="DX208" s="17"/>
      <c r="DY208" s="17"/>
      <c r="DZ208" s="17"/>
      <c r="EA208" s="17"/>
      <c r="EB208" s="17"/>
      <c r="EC208" s="17"/>
      <c r="ED208" s="17"/>
      <c r="EE208" s="17"/>
      <c r="EF208" s="17"/>
      <c r="EG208" s="17"/>
      <c r="EH208" s="17"/>
      <c r="EI208" s="17"/>
      <c r="EJ208" s="17"/>
      <c r="EK208" s="17"/>
    </row>
    <row r="209" spans="1:141" x14ac:dyDescent="0.35">
      <c r="A209" s="17"/>
      <c r="B209" s="17"/>
      <c r="C209" s="17"/>
      <c r="D209" s="17"/>
      <c r="E209" s="17"/>
      <c r="F209" s="17"/>
      <c r="G209" s="17"/>
      <c r="J209" s="17"/>
      <c r="K209" s="17"/>
      <c r="L209" s="68"/>
      <c r="M209" s="68"/>
      <c r="N209" s="17"/>
      <c r="O209" s="17"/>
      <c r="P209" s="109"/>
      <c r="R209" s="17"/>
      <c r="S209" s="17"/>
      <c r="T209" s="17"/>
      <c r="U209" s="105">
        <v>0</v>
      </c>
      <c r="V209" s="17"/>
      <c r="W209" s="17"/>
      <c r="X209" s="17"/>
      <c r="Y209" s="17"/>
      <c r="AB209" s="45"/>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c r="CT209" s="17"/>
      <c r="CU209" s="17"/>
      <c r="CV209" s="17"/>
      <c r="CW209" s="17"/>
      <c r="CX209" s="17"/>
      <c r="CY209" s="17"/>
      <c r="CZ209" s="17"/>
      <c r="DA209" s="17"/>
      <c r="DB209" s="17"/>
      <c r="DC209" s="17"/>
      <c r="DD209" s="17"/>
      <c r="DE209" s="17"/>
      <c r="DF209" s="17"/>
      <c r="DG209" s="17"/>
      <c r="DH209" s="17"/>
      <c r="DI209" s="17"/>
      <c r="DJ209" s="17"/>
      <c r="DK209" s="17"/>
      <c r="DL209" s="17"/>
      <c r="DM209" s="17"/>
      <c r="DN209" s="17"/>
      <c r="DO209" s="17"/>
      <c r="DP209" s="17"/>
      <c r="DQ209" s="17"/>
      <c r="DR209" s="17"/>
      <c r="DS209" s="17"/>
      <c r="DT209" s="17"/>
      <c r="DU209" s="17"/>
      <c r="DV209" s="17"/>
      <c r="DW209" s="17"/>
      <c r="DX209" s="17"/>
      <c r="DY209" s="17"/>
      <c r="DZ209" s="17"/>
      <c r="EA209" s="17"/>
      <c r="EB209" s="17"/>
      <c r="EC209" s="17"/>
      <c r="ED209" s="17"/>
      <c r="EE209" s="17"/>
      <c r="EF209" s="17"/>
      <c r="EG209" s="17"/>
      <c r="EH209" s="17"/>
      <c r="EI209" s="17"/>
      <c r="EJ209" s="17"/>
      <c r="EK209" s="17"/>
    </row>
    <row r="210" spans="1:141" x14ac:dyDescent="0.35">
      <c r="A210" s="17"/>
      <c r="B210" s="17"/>
      <c r="C210" s="17"/>
      <c r="D210" s="17"/>
      <c r="E210" s="17"/>
      <c r="F210" s="17"/>
      <c r="G210" s="17"/>
      <c r="J210" s="17"/>
      <c r="K210" s="17"/>
      <c r="L210" s="68"/>
      <c r="M210" s="68"/>
      <c r="N210" s="17"/>
      <c r="O210" s="17"/>
      <c r="P210" s="107"/>
      <c r="R210" s="17"/>
      <c r="S210" s="17"/>
      <c r="T210" s="17"/>
      <c r="U210" s="105" t="s">
        <v>290</v>
      </c>
      <c r="V210" s="17"/>
      <c r="W210" s="17"/>
      <c r="X210" s="17"/>
      <c r="Y210" s="17"/>
      <c r="AB210" s="45"/>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c r="CT210" s="17"/>
      <c r="CU210" s="17"/>
      <c r="CV210" s="17"/>
      <c r="CW210" s="17"/>
      <c r="CX210" s="17"/>
      <c r="CY210" s="17"/>
      <c r="CZ210" s="17"/>
      <c r="DA210" s="17"/>
      <c r="DB210" s="17"/>
      <c r="DC210" s="17"/>
      <c r="DD210" s="17"/>
      <c r="DE210" s="17"/>
      <c r="DF210" s="17"/>
      <c r="DG210" s="17"/>
      <c r="DH210" s="17"/>
      <c r="DI210" s="17"/>
      <c r="DJ210" s="17"/>
      <c r="DK210" s="17"/>
      <c r="DL210" s="17"/>
      <c r="DM210" s="17"/>
      <c r="DN210" s="17"/>
      <c r="DO210" s="17"/>
      <c r="DP210" s="17"/>
      <c r="DQ210" s="17"/>
      <c r="DR210" s="17"/>
      <c r="DS210" s="17"/>
      <c r="DT210" s="17"/>
      <c r="DU210" s="17"/>
      <c r="DV210" s="17"/>
      <c r="DW210" s="17"/>
      <c r="DX210" s="17"/>
      <c r="DY210" s="17"/>
      <c r="DZ210" s="17"/>
      <c r="EA210" s="17"/>
      <c r="EB210" s="17"/>
      <c r="EC210" s="17"/>
      <c r="ED210" s="17"/>
      <c r="EE210" s="17"/>
      <c r="EF210" s="17"/>
      <c r="EG210" s="17"/>
      <c r="EH210" s="17"/>
      <c r="EI210" s="17"/>
      <c r="EJ210" s="17"/>
      <c r="EK210" s="17"/>
    </row>
    <row r="211" spans="1:141" x14ac:dyDescent="0.35">
      <c r="A211" s="17"/>
      <c r="B211" s="17"/>
      <c r="C211" s="17"/>
      <c r="D211" s="17"/>
      <c r="E211" s="17"/>
      <c r="F211" s="17"/>
      <c r="G211" s="17"/>
      <c r="J211" s="17"/>
      <c r="K211" s="17"/>
      <c r="L211" s="68"/>
      <c r="M211" s="68"/>
      <c r="N211" s="17"/>
      <c r="O211" s="17"/>
      <c r="P211" s="107"/>
      <c r="R211" s="17"/>
      <c r="S211" s="17"/>
      <c r="T211" s="17"/>
      <c r="U211" s="105" t="s">
        <v>290</v>
      </c>
      <c r="V211" s="17"/>
      <c r="W211" s="17"/>
      <c r="X211" s="17"/>
      <c r="Y211" s="17"/>
      <c r="AB211" s="45"/>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c r="CS211" s="17"/>
      <c r="CT211" s="17"/>
      <c r="CU211" s="17"/>
      <c r="CV211" s="17"/>
      <c r="CW211" s="17"/>
      <c r="CX211" s="17"/>
      <c r="CY211" s="17"/>
      <c r="CZ211" s="17"/>
      <c r="DA211" s="17"/>
      <c r="DB211" s="17"/>
      <c r="DC211" s="17"/>
      <c r="DD211" s="17"/>
      <c r="DE211" s="17"/>
      <c r="DF211" s="17"/>
      <c r="DG211" s="17"/>
      <c r="DH211" s="17"/>
      <c r="DI211" s="17"/>
      <c r="DJ211" s="17"/>
      <c r="DK211" s="17"/>
      <c r="DL211" s="17"/>
      <c r="DM211" s="17"/>
      <c r="DN211" s="17"/>
      <c r="DO211" s="17"/>
      <c r="DP211" s="17"/>
      <c r="DQ211" s="17"/>
      <c r="DR211" s="17"/>
      <c r="DS211" s="17"/>
      <c r="DT211" s="17"/>
      <c r="DU211" s="17"/>
      <c r="DV211" s="17"/>
      <c r="DW211" s="17"/>
      <c r="DX211" s="17"/>
      <c r="DY211" s="17"/>
      <c r="DZ211" s="17"/>
      <c r="EA211" s="17"/>
      <c r="EB211" s="17"/>
      <c r="EC211" s="17"/>
      <c r="ED211" s="17"/>
      <c r="EE211" s="17"/>
      <c r="EF211" s="17"/>
      <c r="EG211" s="17"/>
      <c r="EH211" s="17"/>
      <c r="EI211" s="17"/>
      <c r="EJ211" s="17"/>
      <c r="EK211" s="17"/>
    </row>
    <row r="212" spans="1:141" x14ac:dyDescent="0.35">
      <c r="A212" s="17"/>
      <c r="B212" s="17"/>
      <c r="C212" s="17"/>
      <c r="D212" s="17"/>
      <c r="E212" s="17"/>
      <c r="F212" s="17"/>
      <c r="G212" s="17"/>
      <c r="J212" s="17"/>
      <c r="K212" s="17"/>
      <c r="L212" s="68"/>
      <c r="M212" s="68"/>
      <c r="N212" s="17"/>
      <c r="O212" s="17"/>
      <c r="P212" s="107"/>
      <c r="R212" s="17"/>
      <c r="S212" s="17"/>
      <c r="T212" s="17"/>
      <c r="U212" s="105">
        <v>5.6000000000000001E-2</v>
      </c>
      <c r="V212" s="17"/>
      <c r="W212" s="17"/>
      <c r="X212" s="17"/>
      <c r="Y212" s="17"/>
      <c r="AB212" s="45"/>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c r="DK212" s="17"/>
      <c r="DL212" s="17"/>
      <c r="DM212" s="17"/>
      <c r="DN212" s="17"/>
      <c r="DO212" s="17"/>
      <c r="DP212" s="17"/>
      <c r="DQ212" s="17"/>
      <c r="DR212" s="17"/>
      <c r="DS212" s="17"/>
      <c r="DT212" s="17"/>
      <c r="DU212" s="17"/>
      <c r="DV212" s="17"/>
      <c r="DW212" s="17"/>
      <c r="DX212" s="17"/>
      <c r="DY212" s="17"/>
      <c r="DZ212" s="17"/>
      <c r="EA212" s="17"/>
      <c r="EB212" s="17"/>
      <c r="EC212" s="17"/>
      <c r="ED212" s="17"/>
      <c r="EE212" s="17"/>
      <c r="EF212" s="17"/>
      <c r="EG212" s="17"/>
      <c r="EH212" s="17"/>
      <c r="EI212" s="17"/>
      <c r="EJ212" s="17"/>
      <c r="EK212" s="17"/>
    </row>
    <row r="213" spans="1:141" x14ac:dyDescent="0.35">
      <c r="A213" s="17"/>
      <c r="B213" s="17"/>
      <c r="C213" s="17"/>
      <c r="D213" s="17"/>
      <c r="E213" s="17"/>
      <c r="F213" s="17"/>
      <c r="G213" s="17"/>
      <c r="J213" s="17"/>
      <c r="K213" s="17"/>
      <c r="L213" s="68"/>
      <c r="M213" s="68"/>
      <c r="N213" s="17"/>
      <c r="O213" s="17"/>
      <c r="P213" s="107"/>
      <c r="R213" s="17"/>
      <c r="S213" s="17"/>
      <c r="T213" s="17"/>
      <c r="U213" s="105">
        <v>27</v>
      </c>
      <c r="V213" s="17"/>
      <c r="W213" s="17"/>
      <c r="X213" s="17"/>
      <c r="Y213" s="17"/>
      <c r="AB213" s="45"/>
      <c r="AF213" s="106"/>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c r="DD213" s="17"/>
      <c r="DE213" s="17"/>
      <c r="DF213" s="17"/>
      <c r="DG213" s="17"/>
      <c r="DH213" s="17"/>
      <c r="DI213" s="17"/>
      <c r="DJ213" s="17"/>
      <c r="DK213" s="17"/>
      <c r="DL213" s="17"/>
      <c r="DM213" s="17"/>
      <c r="DN213" s="17"/>
      <c r="DO213" s="17"/>
      <c r="DP213" s="17"/>
      <c r="DQ213" s="17"/>
      <c r="DR213" s="17"/>
      <c r="DS213" s="17"/>
      <c r="DT213" s="17"/>
      <c r="DU213" s="17"/>
      <c r="DV213" s="17"/>
      <c r="DW213" s="17"/>
      <c r="DX213" s="17"/>
      <c r="DY213" s="17"/>
      <c r="DZ213" s="17"/>
      <c r="EA213" s="17"/>
      <c r="EB213" s="17"/>
      <c r="EC213" s="17"/>
      <c r="ED213" s="17"/>
      <c r="EE213" s="17"/>
      <c r="EF213" s="17"/>
      <c r="EG213" s="17"/>
      <c r="EH213" s="17"/>
      <c r="EI213" s="17"/>
      <c r="EJ213" s="17"/>
      <c r="EK213" s="17"/>
    </row>
    <row r="214" spans="1:141" x14ac:dyDescent="0.35">
      <c r="A214" s="17"/>
      <c r="B214" s="17"/>
      <c r="C214" s="17"/>
      <c r="D214" s="17"/>
      <c r="E214" s="17"/>
      <c r="F214" s="17"/>
      <c r="G214" s="17"/>
      <c r="J214" s="17"/>
      <c r="K214" s="17"/>
      <c r="L214" s="68"/>
      <c r="M214" s="68"/>
      <c r="N214" s="17"/>
      <c r="O214" s="17"/>
      <c r="P214" s="107"/>
      <c r="R214" s="17"/>
      <c r="S214" s="17"/>
      <c r="T214" s="17"/>
      <c r="U214" s="105">
        <v>130</v>
      </c>
      <c r="V214" s="17"/>
      <c r="W214" s="17"/>
      <c r="X214" s="17"/>
      <c r="Y214" s="17"/>
      <c r="AB214" s="45"/>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c r="CT214" s="17"/>
      <c r="CU214" s="17"/>
      <c r="CV214" s="17"/>
      <c r="CW214" s="17"/>
      <c r="CX214" s="17"/>
      <c r="CY214" s="17"/>
      <c r="CZ214" s="17"/>
      <c r="DA214" s="17"/>
      <c r="DB214" s="17"/>
      <c r="DC214" s="17"/>
      <c r="DD214" s="17"/>
      <c r="DE214" s="17"/>
      <c r="DF214" s="17"/>
      <c r="DG214" s="17"/>
      <c r="DH214" s="17"/>
      <c r="DI214" s="17"/>
      <c r="DJ214" s="17"/>
      <c r="DK214" s="17"/>
      <c r="DL214" s="17"/>
      <c r="DM214" s="17"/>
      <c r="DN214" s="17"/>
      <c r="DO214" s="17"/>
      <c r="DP214" s="17"/>
      <c r="DQ214" s="17"/>
      <c r="DR214" s="17"/>
      <c r="DS214" s="17"/>
      <c r="DT214" s="17"/>
      <c r="DU214" s="17"/>
      <c r="DV214" s="17"/>
      <c r="DW214" s="17"/>
      <c r="DX214" s="17"/>
      <c r="DY214" s="17"/>
      <c r="DZ214" s="17"/>
      <c r="EA214" s="17"/>
      <c r="EB214" s="17"/>
      <c r="EC214" s="17"/>
      <c r="ED214" s="17"/>
      <c r="EE214" s="17"/>
      <c r="EF214" s="17"/>
      <c r="EG214" s="17"/>
      <c r="EH214" s="17"/>
      <c r="EI214" s="17"/>
      <c r="EJ214" s="17"/>
      <c r="EK214" s="17"/>
    </row>
    <row r="215" spans="1:141" x14ac:dyDescent="0.35">
      <c r="A215" s="17"/>
      <c r="B215" s="17"/>
      <c r="C215" s="17"/>
      <c r="D215" s="17"/>
      <c r="E215" s="17"/>
      <c r="F215" s="17"/>
      <c r="G215" s="17"/>
      <c r="J215" s="17"/>
      <c r="K215" s="17"/>
      <c r="L215" s="68"/>
      <c r="M215" s="68"/>
      <c r="N215" s="17"/>
      <c r="O215" s="17"/>
      <c r="P215" s="107"/>
      <c r="R215" s="17"/>
      <c r="S215" s="17"/>
      <c r="T215" s="17"/>
      <c r="U215" s="105">
        <v>10</v>
      </c>
      <c r="V215" s="17"/>
      <c r="W215" s="17"/>
      <c r="X215" s="17"/>
      <c r="Y215" s="17"/>
      <c r="AB215" s="45"/>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c r="CS215" s="17"/>
      <c r="CT215" s="17"/>
      <c r="CU215" s="17"/>
      <c r="CV215" s="17"/>
      <c r="CW215" s="17"/>
      <c r="CX215" s="17"/>
      <c r="CY215" s="17"/>
      <c r="CZ215" s="17"/>
      <c r="DA215" s="17"/>
      <c r="DB215" s="17"/>
      <c r="DC215" s="17"/>
      <c r="DD215" s="17"/>
      <c r="DE215" s="17"/>
      <c r="DF215" s="17"/>
      <c r="DG215" s="17"/>
      <c r="DH215" s="17"/>
      <c r="DI215" s="17"/>
      <c r="DJ215" s="17"/>
      <c r="DK215" s="17"/>
      <c r="DL215" s="17"/>
      <c r="DM215" s="17"/>
      <c r="DN215" s="17"/>
      <c r="DO215" s="17"/>
      <c r="DP215" s="17"/>
      <c r="DQ215" s="17"/>
      <c r="DR215" s="17"/>
      <c r="DS215" s="17"/>
      <c r="DT215" s="17"/>
      <c r="DU215" s="17"/>
      <c r="DV215" s="17"/>
      <c r="DW215" s="17"/>
      <c r="DX215" s="17"/>
      <c r="DY215" s="17"/>
      <c r="DZ215" s="17"/>
      <c r="EA215" s="17"/>
      <c r="EB215" s="17"/>
      <c r="EC215" s="17"/>
      <c r="ED215" s="17"/>
      <c r="EE215" s="17"/>
      <c r="EF215" s="17"/>
      <c r="EG215" s="17"/>
      <c r="EH215" s="17"/>
      <c r="EI215" s="17"/>
      <c r="EJ215" s="17"/>
      <c r="EK215" s="17"/>
    </row>
    <row r="216" spans="1:141" x14ac:dyDescent="0.35">
      <c r="A216" s="17"/>
      <c r="B216" s="17"/>
      <c r="C216" s="17"/>
      <c r="D216" s="17"/>
      <c r="E216" s="17"/>
      <c r="F216" s="17"/>
      <c r="G216" s="17"/>
      <c r="J216" s="17"/>
      <c r="K216" s="17"/>
      <c r="L216" s="68"/>
      <c r="M216" s="68"/>
      <c r="N216" s="17"/>
      <c r="O216" s="17"/>
      <c r="P216" s="107"/>
      <c r="R216" s="17"/>
      <c r="S216" s="17"/>
      <c r="T216" s="17"/>
      <c r="U216" s="105" t="s">
        <v>365</v>
      </c>
      <c r="V216" s="17"/>
      <c r="W216" s="17"/>
      <c r="X216" s="17"/>
      <c r="Y216" s="17"/>
      <c r="AB216" s="45"/>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c r="DR216" s="17"/>
      <c r="DS216" s="17"/>
      <c r="DT216" s="17"/>
      <c r="DU216" s="17"/>
      <c r="DV216" s="17"/>
      <c r="DW216" s="17"/>
      <c r="DX216" s="17"/>
      <c r="DY216" s="17"/>
      <c r="DZ216" s="17"/>
      <c r="EA216" s="17"/>
      <c r="EB216" s="17"/>
      <c r="EC216" s="17"/>
      <c r="ED216" s="17"/>
      <c r="EE216" s="17"/>
      <c r="EF216" s="17"/>
      <c r="EG216" s="17"/>
      <c r="EH216" s="17"/>
      <c r="EI216" s="17"/>
      <c r="EJ216" s="17"/>
      <c r="EK216" s="17"/>
    </row>
    <row r="217" spans="1:141" x14ac:dyDescent="0.35">
      <c r="A217" s="17"/>
      <c r="B217" s="17"/>
      <c r="C217" s="17"/>
      <c r="D217" s="17"/>
      <c r="E217" s="17"/>
      <c r="F217" s="17"/>
      <c r="G217" s="17"/>
      <c r="J217" s="17"/>
      <c r="K217" s="17"/>
      <c r="L217" s="68"/>
      <c r="M217" s="68"/>
      <c r="N217" s="17"/>
      <c r="O217" s="17"/>
      <c r="P217" s="107"/>
      <c r="R217" s="17"/>
      <c r="S217" s="17"/>
      <c r="T217" s="17"/>
      <c r="U217" s="105" t="s">
        <v>365</v>
      </c>
      <c r="V217" s="17"/>
      <c r="W217" s="17"/>
      <c r="X217" s="17"/>
      <c r="Y217" s="17"/>
      <c r="AB217" s="45"/>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c r="DR217" s="17"/>
      <c r="DS217" s="17"/>
      <c r="DT217" s="17"/>
      <c r="DU217" s="17"/>
      <c r="DV217" s="17"/>
      <c r="DW217" s="17"/>
      <c r="DX217" s="17"/>
      <c r="DY217" s="17"/>
      <c r="DZ217" s="17"/>
      <c r="EA217" s="17"/>
      <c r="EB217" s="17"/>
      <c r="EC217" s="17"/>
      <c r="ED217" s="17"/>
      <c r="EE217" s="17"/>
      <c r="EF217" s="17"/>
      <c r="EG217" s="17"/>
      <c r="EH217" s="17"/>
      <c r="EI217" s="17"/>
      <c r="EJ217" s="17"/>
      <c r="EK217" s="17"/>
    </row>
    <row r="218" spans="1:141" x14ac:dyDescent="0.35">
      <c r="A218" s="17"/>
      <c r="B218" s="17"/>
      <c r="C218" s="17"/>
      <c r="D218" s="17"/>
      <c r="E218" s="17"/>
      <c r="F218" s="17"/>
      <c r="G218" s="17"/>
      <c r="J218" s="17"/>
      <c r="K218" s="17"/>
      <c r="L218" s="68"/>
      <c r="M218" s="68"/>
      <c r="N218" s="17"/>
      <c r="O218" s="17"/>
      <c r="P218" s="107"/>
      <c r="R218" s="17"/>
      <c r="S218" s="17"/>
      <c r="T218" s="17"/>
      <c r="U218" s="105" t="s">
        <v>290</v>
      </c>
      <c r="V218" s="17"/>
      <c r="W218" s="17"/>
      <c r="X218" s="17"/>
      <c r="Y218" s="17"/>
      <c r="AB218" s="45"/>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c r="DU218" s="17"/>
      <c r="DV218" s="17"/>
      <c r="DW218" s="17"/>
      <c r="DX218" s="17"/>
      <c r="DY218" s="17"/>
      <c r="DZ218" s="17"/>
      <c r="EA218" s="17"/>
      <c r="EB218" s="17"/>
      <c r="EC218" s="17"/>
      <c r="ED218" s="17"/>
      <c r="EE218" s="17"/>
      <c r="EF218" s="17"/>
      <c r="EG218" s="17"/>
      <c r="EH218" s="17"/>
      <c r="EI218" s="17"/>
      <c r="EJ218" s="17"/>
      <c r="EK218" s="17"/>
    </row>
    <row r="219" spans="1:141" x14ac:dyDescent="0.35">
      <c r="A219" s="17"/>
      <c r="B219" s="17"/>
      <c r="C219" s="17"/>
      <c r="D219" s="17"/>
      <c r="E219" s="17"/>
      <c r="F219" s="17"/>
      <c r="G219" s="17"/>
      <c r="J219" s="17"/>
      <c r="K219" s="17"/>
      <c r="L219" s="68"/>
      <c r="M219" s="68"/>
      <c r="N219" s="17"/>
      <c r="O219" s="17"/>
      <c r="P219" s="107"/>
      <c r="R219" s="17"/>
      <c r="S219" s="17"/>
      <c r="T219" s="17"/>
      <c r="U219" s="105">
        <v>0</v>
      </c>
      <c r="V219" s="17"/>
      <c r="W219" s="17"/>
      <c r="X219" s="17"/>
      <c r="Y219" s="17"/>
      <c r="AB219" s="45"/>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row>
    <row r="220" spans="1:141" x14ac:dyDescent="0.35">
      <c r="A220" s="17"/>
      <c r="B220" s="17"/>
      <c r="C220" s="17"/>
      <c r="D220" s="17"/>
      <c r="E220" s="17"/>
      <c r="F220" s="17"/>
      <c r="G220" s="17"/>
      <c r="J220" s="17"/>
      <c r="K220" s="17"/>
      <c r="L220" s="68"/>
      <c r="M220" s="68"/>
      <c r="N220" s="17"/>
      <c r="O220" s="17"/>
      <c r="P220" s="107"/>
      <c r="R220" s="17"/>
      <c r="S220" s="17"/>
      <c r="T220" s="17"/>
      <c r="U220" s="105" t="s">
        <v>290</v>
      </c>
      <c r="V220" s="17"/>
      <c r="W220" s="17"/>
      <c r="X220" s="17"/>
      <c r="Y220" s="17"/>
      <c r="AB220" s="45"/>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row>
    <row r="221" spans="1:141" x14ac:dyDescent="0.35">
      <c r="A221" s="17"/>
      <c r="B221" s="17"/>
      <c r="C221" s="17"/>
      <c r="D221" s="17"/>
      <c r="E221" s="17"/>
      <c r="F221" s="17"/>
      <c r="G221" s="17"/>
      <c r="J221" s="17"/>
      <c r="K221" s="17"/>
      <c r="L221" s="68"/>
      <c r="M221" s="68"/>
      <c r="N221" s="17"/>
      <c r="O221" s="17"/>
      <c r="P221" s="107"/>
      <c r="R221" s="17"/>
      <c r="S221" s="17"/>
      <c r="T221" s="17"/>
      <c r="U221" s="105" t="s">
        <v>365</v>
      </c>
      <c r="V221" s="17"/>
      <c r="W221" s="17"/>
      <c r="X221" s="17"/>
      <c r="Y221" s="17"/>
      <c r="AB221" s="45"/>
      <c r="AF221" s="106"/>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row>
    <row r="222" spans="1:141" x14ac:dyDescent="0.35">
      <c r="A222" s="17"/>
      <c r="B222" s="17"/>
      <c r="C222" s="17"/>
      <c r="D222" s="17"/>
      <c r="E222" s="17"/>
      <c r="F222" s="17"/>
      <c r="G222" s="17"/>
      <c r="J222" s="17"/>
      <c r="K222" s="17"/>
      <c r="L222" s="68"/>
      <c r="M222" s="68"/>
      <c r="N222" s="17"/>
      <c r="O222" s="17"/>
      <c r="P222" s="107"/>
      <c r="R222" s="17"/>
      <c r="S222" s="17"/>
      <c r="T222" s="17"/>
      <c r="U222" s="105">
        <v>0</v>
      </c>
      <c r="V222" s="17"/>
      <c r="W222" s="17"/>
      <c r="X222" s="17"/>
      <c r="Y222" s="17"/>
      <c r="AB222" s="45"/>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row>
    <row r="223" spans="1:141" x14ac:dyDescent="0.35">
      <c r="A223" s="17"/>
      <c r="B223" s="17"/>
      <c r="C223" s="17"/>
      <c r="D223" s="17"/>
      <c r="E223" s="17"/>
      <c r="F223" s="17"/>
      <c r="G223" s="17"/>
      <c r="J223" s="17"/>
      <c r="K223" s="17"/>
      <c r="L223" s="68"/>
      <c r="M223" s="68"/>
      <c r="N223" s="17"/>
      <c r="O223" s="17"/>
      <c r="P223" s="109"/>
      <c r="R223" s="17"/>
      <c r="S223" s="17"/>
      <c r="T223" s="17"/>
      <c r="U223" s="105">
        <v>1.17</v>
      </c>
      <c r="V223" s="17"/>
      <c r="W223" s="17"/>
      <c r="X223" s="17"/>
      <c r="Y223" s="17"/>
      <c r="AB223" s="45"/>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row>
    <row r="224" spans="1:141" x14ac:dyDescent="0.35">
      <c r="A224" s="17"/>
      <c r="B224" s="17"/>
      <c r="C224" s="17"/>
      <c r="D224" s="17"/>
      <c r="E224" s="17"/>
      <c r="F224" s="17"/>
      <c r="G224" s="17"/>
      <c r="J224" s="17"/>
      <c r="K224" s="17"/>
      <c r="L224" s="68"/>
      <c r="M224" s="68"/>
      <c r="N224" s="17"/>
      <c r="O224" s="17"/>
      <c r="P224" s="107"/>
      <c r="R224" s="17"/>
      <c r="S224" s="17"/>
      <c r="T224" s="17"/>
      <c r="U224" s="105">
        <v>9.6300000000000008</v>
      </c>
      <c r="V224" s="17"/>
      <c r="W224" s="17"/>
      <c r="X224" s="17"/>
      <c r="Y224" s="17"/>
      <c r="AB224" s="45"/>
      <c r="AF224" s="106"/>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row>
    <row r="225" spans="1:141" x14ac:dyDescent="0.35">
      <c r="A225" s="17"/>
      <c r="B225" s="17"/>
      <c r="C225" s="17"/>
      <c r="D225" s="17"/>
      <c r="E225" s="17"/>
      <c r="F225" s="17"/>
      <c r="G225" s="17"/>
      <c r="J225" s="17"/>
      <c r="K225" s="17"/>
      <c r="L225" s="68"/>
      <c r="M225" s="68"/>
      <c r="N225" s="17"/>
      <c r="O225" s="17"/>
      <c r="P225" s="107"/>
      <c r="R225" s="17"/>
      <c r="S225" s="17"/>
      <c r="T225" s="17"/>
      <c r="U225" s="105">
        <v>283</v>
      </c>
      <c r="V225" s="17"/>
      <c r="W225" s="17"/>
      <c r="X225" s="17"/>
      <c r="Y225" s="17"/>
      <c r="AB225" s="45"/>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row>
    <row r="226" spans="1:141" x14ac:dyDescent="0.35">
      <c r="A226" s="17"/>
      <c r="B226" s="17"/>
      <c r="C226" s="17"/>
      <c r="D226" s="17"/>
      <c r="E226" s="17"/>
      <c r="F226" s="17"/>
      <c r="G226" s="17"/>
      <c r="J226" s="17"/>
      <c r="K226" s="17"/>
      <c r="L226" s="68"/>
      <c r="M226" s="68"/>
      <c r="N226" s="17"/>
      <c r="O226" s="17"/>
      <c r="P226" s="107"/>
      <c r="R226" s="17"/>
      <c r="S226" s="17"/>
      <c r="T226" s="17"/>
      <c r="U226" s="105" t="s">
        <v>365</v>
      </c>
      <c r="V226" s="17"/>
      <c r="W226" s="17"/>
      <c r="X226" s="17"/>
      <c r="Y226" s="17"/>
      <c r="AB226" s="45"/>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row>
    <row r="227" spans="1:141" x14ac:dyDescent="0.35">
      <c r="A227" s="17"/>
      <c r="B227" s="17"/>
      <c r="C227" s="17"/>
      <c r="D227" s="17"/>
      <c r="E227" s="17"/>
      <c r="F227" s="17"/>
      <c r="G227" s="17"/>
      <c r="J227" s="17"/>
      <c r="K227" s="17"/>
      <c r="L227" s="68"/>
      <c r="M227" s="68"/>
      <c r="N227" s="17"/>
      <c r="O227" s="17"/>
      <c r="P227" s="107"/>
      <c r="R227" s="17"/>
      <c r="S227" s="17"/>
      <c r="T227" s="17"/>
      <c r="U227" s="105" t="s">
        <v>365</v>
      </c>
      <c r="V227" s="17"/>
      <c r="W227" s="17"/>
      <c r="X227" s="17"/>
      <c r="Y227" s="17"/>
      <c r="AB227" s="45"/>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row>
    <row r="228" spans="1:141" x14ac:dyDescent="0.35">
      <c r="A228" s="17"/>
      <c r="B228" s="17"/>
      <c r="C228" s="17"/>
      <c r="D228" s="17"/>
      <c r="E228" s="17"/>
      <c r="F228" s="17"/>
      <c r="G228" s="17"/>
      <c r="J228" s="17"/>
      <c r="K228" s="17"/>
      <c r="L228" s="68"/>
      <c r="M228" s="68"/>
      <c r="N228" s="17"/>
      <c r="O228" s="17"/>
      <c r="P228" s="107"/>
      <c r="R228" s="17"/>
      <c r="S228" s="17"/>
      <c r="T228" s="17"/>
      <c r="U228" s="105">
        <v>0</v>
      </c>
      <c r="V228" s="17"/>
      <c r="W228" s="17"/>
      <c r="X228" s="17"/>
      <c r="Y228" s="17"/>
      <c r="AB228" s="45"/>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row>
    <row r="229" spans="1:141" x14ac:dyDescent="0.35">
      <c r="A229" s="17"/>
      <c r="B229" s="17"/>
      <c r="C229" s="17"/>
      <c r="D229" s="17"/>
      <c r="E229" s="17"/>
      <c r="F229" s="17"/>
      <c r="G229" s="17"/>
      <c r="J229" s="17"/>
      <c r="K229" s="17"/>
      <c r="L229" s="68"/>
      <c r="M229" s="68"/>
      <c r="N229" s="17"/>
      <c r="O229" s="17"/>
      <c r="P229" s="107"/>
      <c r="R229" s="17"/>
      <c r="S229" s="17"/>
      <c r="T229" s="17"/>
      <c r="V229" s="17"/>
      <c r="W229" s="17"/>
      <c r="X229" s="17"/>
      <c r="Y229" s="17"/>
      <c r="AB229" s="45"/>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row>
    <row r="230" spans="1:141" x14ac:dyDescent="0.35">
      <c r="A230" s="17"/>
      <c r="B230" s="17"/>
      <c r="C230" s="17"/>
      <c r="D230" s="17"/>
      <c r="E230" s="17"/>
      <c r="F230" s="17"/>
      <c r="G230" s="17"/>
      <c r="J230" s="17"/>
      <c r="K230" s="17"/>
      <c r="L230" s="68"/>
      <c r="M230" s="68"/>
      <c r="N230" s="17"/>
      <c r="O230" s="17"/>
      <c r="P230" s="107"/>
      <c r="R230" s="17"/>
      <c r="S230" s="17"/>
      <c r="T230" s="17"/>
      <c r="V230" s="17"/>
      <c r="W230" s="17"/>
      <c r="X230" s="17"/>
      <c r="Y230" s="17"/>
      <c r="AB230" s="45"/>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row>
    <row r="231" spans="1:141" x14ac:dyDescent="0.35">
      <c r="A231" s="17"/>
      <c r="B231" s="17"/>
      <c r="C231" s="17"/>
      <c r="D231" s="17"/>
      <c r="E231" s="17"/>
      <c r="F231" s="17"/>
      <c r="G231" s="17"/>
      <c r="J231" s="17"/>
      <c r="K231" s="17"/>
      <c r="L231" s="68"/>
      <c r="M231" s="68"/>
      <c r="N231" s="17"/>
      <c r="O231" s="17"/>
      <c r="P231" s="107"/>
      <c r="R231" s="17"/>
      <c r="S231" s="17"/>
      <c r="T231" s="17"/>
      <c r="V231" s="17"/>
      <c r="W231" s="17"/>
      <c r="X231" s="17"/>
      <c r="Y231" s="17"/>
      <c r="AB231" s="45"/>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row>
    <row r="232" spans="1:141" x14ac:dyDescent="0.35">
      <c r="A232" s="17"/>
      <c r="B232" s="17"/>
      <c r="C232" s="17"/>
      <c r="D232" s="17"/>
      <c r="E232" s="17"/>
      <c r="F232" s="17"/>
      <c r="G232" s="17"/>
      <c r="J232" s="17"/>
      <c r="K232" s="17"/>
      <c r="L232" s="68"/>
      <c r="M232" s="68"/>
      <c r="N232" s="17"/>
      <c r="O232" s="17"/>
      <c r="P232" s="107"/>
      <c r="R232" s="17"/>
      <c r="S232" s="17"/>
      <c r="T232" s="17"/>
      <c r="V232" s="17"/>
      <c r="W232" s="17"/>
      <c r="X232" s="17"/>
      <c r="Y232" s="17"/>
      <c r="AB232" s="45"/>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row>
    <row r="233" spans="1:141" x14ac:dyDescent="0.35">
      <c r="A233" s="17"/>
      <c r="B233" s="17"/>
      <c r="C233" s="17"/>
      <c r="D233" s="17"/>
      <c r="E233" s="17"/>
      <c r="F233" s="17"/>
      <c r="G233" s="17"/>
      <c r="J233" s="17"/>
      <c r="K233" s="17"/>
      <c r="L233" s="68"/>
      <c r="M233" s="68"/>
      <c r="N233" s="17"/>
      <c r="O233" s="17"/>
      <c r="P233" s="107"/>
      <c r="R233" s="17"/>
      <c r="S233" s="17"/>
      <c r="T233" s="17"/>
      <c r="V233" s="17"/>
      <c r="W233" s="17"/>
      <c r="X233" s="17"/>
      <c r="Y233" s="17"/>
      <c r="AB233" s="45"/>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row>
    <row r="234" spans="1:141" x14ac:dyDescent="0.35">
      <c r="A234" s="17"/>
      <c r="B234" s="17"/>
      <c r="C234" s="17"/>
      <c r="D234" s="17"/>
      <c r="E234" s="17"/>
      <c r="F234" s="17"/>
      <c r="G234" s="17"/>
      <c r="J234" s="17"/>
      <c r="K234" s="17"/>
      <c r="L234" s="68"/>
      <c r="M234" s="68"/>
      <c r="N234" s="17"/>
      <c r="O234" s="17"/>
      <c r="P234" s="107"/>
      <c r="R234" s="17"/>
      <c r="S234" s="17"/>
      <c r="T234" s="17"/>
      <c r="V234" s="17"/>
      <c r="W234" s="17"/>
      <c r="X234" s="17"/>
      <c r="Y234" s="17"/>
      <c r="AB234" s="45"/>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c r="CS234" s="17"/>
      <c r="CT234" s="17"/>
      <c r="CU234" s="17"/>
      <c r="CV234" s="17"/>
      <c r="CW234" s="17"/>
      <c r="CX234" s="17"/>
      <c r="CY234" s="17"/>
      <c r="CZ234" s="17"/>
      <c r="DA234" s="17"/>
      <c r="DB234" s="17"/>
      <c r="DC234" s="17"/>
      <c r="DD234" s="17"/>
      <c r="DE234" s="17"/>
      <c r="DF234" s="17"/>
      <c r="DG234" s="17"/>
      <c r="DH234" s="17"/>
      <c r="DI234" s="17"/>
      <c r="DJ234" s="17"/>
      <c r="DK234" s="17"/>
      <c r="DL234" s="17"/>
      <c r="DM234" s="17"/>
      <c r="DN234" s="17"/>
      <c r="DO234" s="17"/>
      <c r="DP234" s="17"/>
      <c r="DQ234" s="17"/>
      <c r="DR234" s="17"/>
      <c r="DS234" s="17"/>
      <c r="DT234" s="17"/>
      <c r="DU234" s="17"/>
      <c r="DV234" s="17"/>
      <c r="DW234" s="17"/>
      <c r="DX234" s="17"/>
      <c r="DY234" s="17"/>
      <c r="DZ234" s="17"/>
      <c r="EA234" s="17"/>
      <c r="EB234" s="17"/>
      <c r="EC234" s="17"/>
      <c r="ED234" s="17"/>
      <c r="EE234" s="17"/>
      <c r="EF234" s="17"/>
      <c r="EG234" s="17"/>
      <c r="EH234" s="17"/>
      <c r="EI234" s="17"/>
      <c r="EJ234" s="17"/>
      <c r="EK234" s="17"/>
    </row>
    <row r="235" spans="1:141" x14ac:dyDescent="0.35">
      <c r="A235" s="17"/>
      <c r="B235" s="17"/>
      <c r="C235" s="17"/>
      <c r="D235" s="17"/>
      <c r="E235" s="17"/>
      <c r="F235" s="17"/>
      <c r="G235" s="17"/>
      <c r="J235" s="17"/>
      <c r="K235" s="17"/>
      <c r="L235" s="68"/>
      <c r="M235" s="68"/>
      <c r="N235" s="17"/>
      <c r="O235" s="17"/>
      <c r="P235" s="107"/>
      <c r="R235" s="17"/>
      <c r="S235" s="17"/>
      <c r="T235" s="17"/>
      <c r="V235" s="17"/>
      <c r="W235" s="17"/>
      <c r="X235" s="17"/>
      <c r="Y235" s="17"/>
      <c r="AB235" s="45"/>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c r="CS235" s="17"/>
      <c r="CT235" s="17"/>
      <c r="CU235" s="17"/>
      <c r="CV235" s="17"/>
      <c r="CW235" s="17"/>
      <c r="CX235" s="17"/>
      <c r="CY235" s="17"/>
      <c r="CZ235" s="17"/>
      <c r="DA235" s="17"/>
      <c r="DB235" s="17"/>
      <c r="DC235" s="17"/>
      <c r="DD235" s="17"/>
      <c r="DE235" s="17"/>
      <c r="DF235" s="17"/>
      <c r="DG235" s="17"/>
      <c r="DH235" s="17"/>
      <c r="DI235" s="17"/>
      <c r="DJ235" s="17"/>
      <c r="DK235" s="17"/>
      <c r="DL235" s="17"/>
      <c r="DM235" s="17"/>
      <c r="DN235" s="17"/>
      <c r="DO235" s="17"/>
      <c r="DP235" s="17"/>
      <c r="DQ235" s="17"/>
      <c r="DR235" s="17"/>
      <c r="DS235" s="17"/>
      <c r="DT235" s="17"/>
      <c r="DU235" s="17"/>
      <c r="DV235" s="17"/>
      <c r="DW235" s="17"/>
      <c r="DX235" s="17"/>
      <c r="DY235" s="17"/>
      <c r="DZ235" s="17"/>
      <c r="EA235" s="17"/>
      <c r="EB235" s="17"/>
      <c r="EC235" s="17"/>
      <c r="ED235" s="17"/>
      <c r="EE235" s="17"/>
      <c r="EF235" s="17"/>
      <c r="EG235" s="17"/>
      <c r="EH235" s="17"/>
      <c r="EI235" s="17"/>
      <c r="EJ235" s="17"/>
      <c r="EK235" s="17"/>
    </row>
    <row r="236" spans="1:141" x14ac:dyDescent="0.35">
      <c r="A236" s="17"/>
      <c r="B236" s="17"/>
      <c r="C236" s="17"/>
      <c r="D236" s="17"/>
      <c r="E236" s="17"/>
      <c r="F236" s="17"/>
      <c r="G236" s="17"/>
      <c r="J236" s="17"/>
      <c r="K236" s="17"/>
      <c r="L236" s="68"/>
      <c r="M236" s="68"/>
      <c r="N236" s="17"/>
      <c r="O236" s="17"/>
      <c r="P236" s="107"/>
      <c r="R236" s="17"/>
      <c r="S236" s="17"/>
      <c r="T236" s="17"/>
      <c r="V236" s="17"/>
      <c r="W236" s="17"/>
      <c r="X236" s="17"/>
      <c r="Y236" s="17"/>
      <c r="AB236" s="45"/>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c r="DR236" s="17"/>
      <c r="DS236" s="17"/>
      <c r="DT236" s="17"/>
      <c r="DU236" s="17"/>
      <c r="DV236" s="17"/>
      <c r="DW236" s="17"/>
      <c r="DX236" s="17"/>
      <c r="DY236" s="17"/>
      <c r="DZ236" s="17"/>
      <c r="EA236" s="17"/>
      <c r="EB236" s="17"/>
      <c r="EC236" s="17"/>
      <c r="ED236" s="17"/>
      <c r="EE236" s="17"/>
      <c r="EF236" s="17"/>
      <c r="EG236" s="17"/>
      <c r="EH236" s="17"/>
      <c r="EI236" s="17"/>
      <c r="EJ236" s="17"/>
      <c r="EK236" s="17"/>
    </row>
    <row r="237" spans="1:141" x14ac:dyDescent="0.35">
      <c r="A237" s="17"/>
      <c r="B237" s="17"/>
      <c r="C237" s="17"/>
      <c r="D237" s="17"/>
      <c r="E237" s="17"/>
      <c r="F237" s="17"/>
      <c r="G237" s="17"/>
      <c r="J237" s="17"/>
      <c r="K237" s="17"/>
      <c r="L237" s="68"/>
      <c r="M237" s="68"/>
      <c r="N237" s="17"/>
      <c r="O237" s="17"/>
      <c r="P237" s="107"/>
      <c r="R237" s="17"/>
      <c r="S237" s="17"/>
      <c r="T237" s="17"/>
      <c r="V237" s="17"/>
      <c r="W237" s="17"/>
      <c r="X237" s="17"/>
      <c r="Y237" s="17"/>
      <c r="AB237" s="45"/>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c r="CT237" s="17"/>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c r="DR237" s="17"/>
      <c r="DS237" s="17"/>
      <c r="DT237" s="17"/>
      <c r="DU237" s="17"/>
      <c r="DV237" s="17"/>
      <c r="DW237" s="17"/>
      <c r="DX237" s="17"/>
      <c r="DY237" s="17"/>
      <c r="DZ237" s="17"/>
      <c r="EA237" s="17"/>
      <c r="EB237" s="17"/>
      <c r="EC237" s="17"/>
      <c r="ED237" s="17"/>
      <c r="EE237" s="17"/>
      <c r="EF237" s="17"/>
      <c r="EG237" s="17"/>
      <c r="EH237" s="17"/>
      <c r="EI237" s="17"/>
      <c r="EJ237" s="17"/>
      <c r="EK237" s="17"/>
    </row>
    <row r="238" spans="1:141" x14ac:dyDescent="0.35">
      <c r="A238" s="17"/>
      <c r="B238" s="17"/>
      <c r="C238" s="17"/>
      <c r="D238" s="17"/>
      <c r="E238" s="17"/>
      <c r="F238" s="17"/>
      <c r="G238" s="17"/>
      <c r="J238" s="17"/>
      <c r="K238" s="17"/>
      <c r="L238" s="68"/>
      <c r="M238" s="68"/>
      <c r="N238" s="17"/>
      <c r="O238" s="17"/>
      <c r="P238" s="107"/>
      <c r="R238" s="17"/>
      <c r="S238" s="17"/>
      <c r="T238" s="17"/>
      <c r="V238" s="17"/>
      <c r="W238" s="17"/>
      <c r="X238" s="17"/>
      <c r="Y238" s="17"/>
      <c r="AB238" s="45"/>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c r="CT238" s="17"/>
      <c r="CU238" s="17"/>
      <c r="CV238" s="17"/>
      <c r="CW238" s="17"/>
      <c r="CX238" s="17"/>
      <c r="CY238" s="17"/>
      <c r="CZ238" s="17"/>
      <c r="DA238" s="17"/>
      <c r="DB238" s="17"/>
      <c r="DC238" s="17"/>
      <c r="DD238" s="17"/>
      <c r="DE238" s="17"/>
      <c r="DF238" s="17"/>
      <c r="DG238" s="17"/>
      <c r="DH238" s="17"/>
      <c r="DI238" s="17"/>
      <c r="DJ238" s="17"/>
      <c r="DK238" s="17"/>
      <c r="DL238" s="17"/>
      <c r="DM238" s="17"/>
      <c r="DN238" s="17"/>
      <c r="DO238" s="17"/>
      <c r="DP238" s="17"/>
      <c r="DQ238" s="17"/>
      <c r="DR238" s="17"/>
      <c r="DS238" s="17"/>
      <c r="DT238" s="17"/>
      <c r="DU238" s="17"/>
      <c r="DV238" s="17"/>
      <c r="DW238" s="17"/>
      <c r="DX238" s="17"/>
      <c r="DY238" s="17"/>
      <c r="DZ238" s="17"/>
      <c r="EA238" s="17"/>
      <c r="EB238" s="17"/>
      <c r="EC238" s="17"/>
      <c r="ED238" s="17"/>
      <c r="EE238" s="17"/>
      <c r="EF238" s="17"/>
      <c r="EG238" s="17"/>
      <c r="EH238" s="17"/>
      <c r="EI238" s="17"/>
      <c r="EJ238" s="17"/>
      <c r="EK238" s="17"/>
    </row>
    <row r="239" spans="1:141" x14ac:dyDescent="0.35">
      <c r="A239" s="17"/>
      <c r="B239" s="17"/>
      <c r="C239" s="17"/>
      <c r="D239" s="17"/>
      <c r="E239" s="17"/>
      <c r="F239" s="17"/>
      <c r="G239" s="17"/>
      <c r="J239" s="17"/>
      <c r="K239" s="17"/>
      <c r="L239" s="68"/>
      <c r="M239" s="68"/>
      <c r="N239" s="17"/>
      <c r="O239" s="17"/>
      <c r="P239" s="107"/>
      <c r="R239" s="17"/>
      <c r="S239" s="17"/>
      <c r="T239" s="17"/>
      <c r="V239" s="17"/>
      <c r="W239" s="17"/>
      <c r="X239" s="17"/>
      <c r="Y239" s="17"/>
      <c r="AB239" s="45"/>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c r="CT239" s="17"/>
      <c r="CU239" s="17"/>
      <c r="CV239" s="17"/>
      <c r="CW239" s="17"/>
      <c r="CX239" s="17"/>
      <c r="CY239" s="17"/>
      <c r="CZ239" s="17"/>
      <c r="DA239" s="17"/>
      <c r="DB239" s="17"/>
      <c r="DC239" s="17"/>
      <c r="DD239" s="17"/>
      <c r="DE239" s="17"/>
      <c r="DF239" s="17"/>
      <c r="DG239" s="17"/>
      <c r="DH239" s="17"/>
      <c r="DI239" s="17"/>
      <c r="DJ239" s="17"/>
      <c r="DK239" s="17"/>
      <c r="DL239" s="17"/>
      <c r="DM239" s="17"/>
      <c r="DN239" s="17"/>
      <c r="DO239" s="17"/>
      <c r="DP239" s="17"/>
      <c r="DQ239" s="17"/>
      <c r="DR239" s="17"/>
      <c r="DS239" s="17"/>
      <c r="DT239" s="17"/>
      <c r="DU239" s="17"/>
      <c r="DV239" s="17"/>
      <c r="DW239" s="17"/>
      <c r="DX239" s="17"/>
      <c r="DY239" s="17"/>
      <c r="DZ239" s="17"/>
      <c r="EA239" s="17"/>
      <c r="EB239" s="17"/>
      <c r="EC239" s="17"/>
      <c r="ED239" s="17"/>
      <c r="EE239" s="17"/>
      <c r="EF239" s="17"/>
      <c r="EG239" s="17"/>
      <c r="EH239" s="17"/>
      <c r="EI239" s="17"/>
      <c r="EJ239" s="17"/>
      <c r="EK239" s="17"/>
    </row>
    <row r="240" spans="1:141" x14ac:dyDescent="0.35">
      <c r="A240" s="17"/>
      <c r="B240" s="17"/>
      <c r="C240" s="17"/>
      <c r="D240" s="17"/>
      <c r="E240" s="17"/>
      <c r="F240" s="17"/>
      <c r="G240" s="17"/>
      <c r="J240" s="17"/>
      <c r="K240" s="17"/>
      <c r="L240" s="68"/>
      <c r="M240" s="68"/>
      <c r="N240" s="17"/>
      <c r="O240" s="17"/>
      <c r="P240" s="107"/>
      <c r="R240" s="17"/>
      <c r="S240" s="17"/>
      <c r="T240" s="17"/>
      <c r="V240" s="17"/>
      <c r="W240" s="17"/>
      <c r="X240" s="17"/>
      <c r="Y240" s="17"/>
      <c r="AB240" s="45"/>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c r="CS240" s="17"/>
      <c r="CT240" s="17"/>
      <c r="CU240" s="17"/>
      <c r="CV240" s="17"/>
      <c r="CW240" s="17"/>
      <c r="CX240" s="17"/>
      <c r="CY240" s="17"/>
      <c r="CZ240" s="17"/>
      <c r="DA240" s="17"/>
      <c r="DB240" s="17"/>
      <c r="DC240" s="17"/>
      <c r="DD240" s="17"/>
      <c r="DE240" s="17"/>
      <c r="DF240" s="17"/>
      <c r="DG240" s="17"/>
      <c r="DH240" s="17"/>
      <c r="DI240" s="17"/>
      <c r="DJ240" s="17"/>
      <c r="DK240" s="17"/>
      <c r="DL240" s="17"/>
      <c r="DM240" s="17"/>
      <c r="DN240" s="17"/>
      <c r="DO240" s="17"/>
      <c r="DP240" s="17"/>
      <c r="DQ240" s="17"/>
      <c r="DR240" s="17"/>
      <c r="DS240" s="17"/>
      <c r="DT240" s="17"/>
      <c r="DU240" s="17"/>
      <c r="DV240" s="17"/>
      <c r="DW240" s="17"/>
      <c r="DX240" s="17"/>
      <c r="DY240" s="17"/>
      <c r="DZ240" s="17"/>
      <c r="EA240" s="17"/>
      <c r="EB240" s="17"/>
      <c r="EC240" s="17"/>
      <c r="ED240" s="17"/>
      <c r="EE240" s="17"/>
      <c r="EF240" s="17"/>
      <c r="EG240" s="17"/>
      <c r="EH240" s="17"/>
      <c r="EI240" s="17"/>
      <c r="EJ240" s="17"/>
      <c r="EK240" s="17"/>
    </row>
    <row r="241" spans="1:141" x14ac:dyDescent="0.35">
      <c r="A241" s="17"/>
      <c r="B241" s="17"/>
      <c r="C241" s="17"/>
      <c r="D241" s="17"/>
      <c r="E241" s="17"/>
      <c r="F241" s="17"/>
      <c r="G241" s="17"/>
      <c r="J241" s="17"/>
      <c r="K241" s="17"/>
      <c r="L241" s="68"/>
      <c r="M241" s="68"/>
      <c r="N241" s="17"/>
      <c r="O241" s="17"/>
      <c r="P241" s="107"/>
      <c r="R241" s="17"/>
      <c r="S241" s="17"/>
      <c r="T241" s="17"/>
      <c r="V241" s="17"/>
      <c r="W241" s="17"/>
      <c r="X241" s="17"/>
      <c r="Y241" s="17"/>
      <c r="AB241" s="45"/>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c r="DO241" s="17"/>
      <c r="DP241" s="17"/>
      <c r="DQ241" s="17"/>
      <c r="DR241" s="17"/>
      <c r="DS241" s="17"/>
      <c r="DT241" s="17"/>
      <c r="DU241" s="17"/>
      <c r="DV241" s="17"/>
      <c r="DW241" s="17"/>
      <c r="DX241" s="17"/>
      <c r="DY241" s="17"/>
      <c r="DZ241" s="17"/>
      <c r="EA241" s="17"/>
      <c r="EB241" s="17"/>
      <c r="EC241" s="17"/>
      <c r="ED241" s="17"/>
      <c r="EE241" s="17"/>
      <c r="EF241" s="17"/>
      <c r="EG241" s="17"/>
      <c r="EH241" s="17"/>
      <c r="EI241" s="17"/>
      <c r="EJ241" s="17"/>
      <c r="EK241" s="17"/>
    </row>
    <row r="242" spans="1:141" x14ac:dyDescent="0.35">
      <c r="A242" s="17"/>
      <c r="B242" s="17"/>
      <c r="C242" s="17"/>
      <c r="D242" s="17"/>
      <c r="E242" s="17"/>
      <c r="F242" s="17"/>
      <c r="G242" s="17"/>
      <c r="J242" s="17"/>
      <c r="K242" s="17"/>
      <c r="L242" s="68"/>
      <c r="M242" s="68"/>
      <c r="N242" s="17"/>
      <c r="O242" s="17"/>
      <c r="P242" s="107"/>
      <c r="R242" s="17"/>
      <c r="S242" s="17"/>
      <c r="T242" s="17"/>
      <c r="V242" s="17"/>
      <c r="W242" s="17"/>
      <c r="X242" s="17"/>
      <c r="Y242" s="17"/>
      <c r="AB242" s="45"/>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row>
    <row r="243" spans="1:141" x14ac:dyDescent="0.35">
      <c r="A243" s="17"/>
      <c r="B243" s="17"/>
      <c r="C243" s="17"/>
      <c r="D243" s="17"/>
      <c r="E243" s="17"/>
      <c r="F243" s="17"/>
      <c r="G243" s="17"/>
      <c r="J243" s="17"/>
      <c r="K243" s="17"/>
      <c r="L243" s="68"/>
      <c r="M243" s="68"/>
      <c r="N243" s="17"/>
      <c r="O243" s="17"/>
      <c r="P243" s="107"/>
      <c r="R243" s="17"/>
      <c r="S243" s="17"/>
      <c r="T243" s="17"/>
      <c r="V243" s="17"/>
      <c r="W243" s="17"/>
      <c r="X243" s="17"/>
      <c r="Y243" s="17"/>
      <c r="AB243" s="45"/>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row>
    <row r="244" spans="1:141" x14ac:dyDescent="0.35">
      <c r="A244" s="17"/>
      <c r="B244" s="17"/>
      <c r="C244" s="17"/>
      <c r="D244" s="17"/>
      <c r="E244" s="17"/>
      <c r="F244" s="17"/>
      <c r="G244" s="17"/>
      <c r="J244" s="17"/>
      <c r="K244" s="17"/>
      <c r="L244" s="68"/>
      <c r="M244" s="68"/>
      <c r="N244" s="17"/>
      <c r="O244" s="17"/>
      <c r="P244" s="107"/>
      <c r="R244" s="17"/>
      <c r="S244" s="17"/>
      <c r="T244" s="17"/>
      <c r="V244" s="17"/>
      <c r="W244" s="17"/>
      <c r="X244" s="17"/>
      <c r="Y244" s="17"/>
      <c r="AB244" s="45"/>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row>
    <row r="245" spans="1:141" x14ac:dyDescent="0.35">
      <c r="A245" s="17"/>
      <c r="B245" s="17"/>
      <c r="C245" s="17"/>
      <c r="D245" s="17"/>
      <c r="E245" s="17"/>
      <c r="F245" s="17"/>
      <c r="G245" s="17"/>
      <c r="J245" s="17"/>
      <c r="K245" s="17"/>
      <c r="L245" s="68"/>
      <c r="M245" s="68"/>
      <c r="N245" s="17"/>
      <c r="O245" s="17"/>
      <c r="P245" s="107"/>
      <c r="R245" s="17"/>
      <c r="S245" s="17"/>
      <c r="T245" s="17"/>
      <c r="V245" s="17"/>
      <c r="W245" s="17"/>
      <c r="X245" s="17"/>
      <c r="Y245" s="17"/>
      <c r="AB245" s="45"/>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row>
    <row r="246" spans="1:141" x14ac:dyDescent="0.35">
      <c r="A246" s="17"/>
      <c r="B246" s="17"/>
      <c r="C246" s="17"/>
      <c r="D246" s="17"/>
      <c r="E246" s="17"/>
      <c r="F246" s="17"/>
      <c r="G246" s="17"/>
      <c r="J246" s="17"/>
      <c r="K246" s="17"/>
      <c r="L246" s="68"/>
      <c r="M246" s="68"/>
      <c r="N246" s="17"/>
      <c r="O246" s="17"/>
      <c r="P246" s="107"/>
      <c r="R246" s="17"/>
      <c r="S246" s="17"/>
      <c r="T246" s="17"/>
      <c r="V246" s="17"/>
      <c r="W246" s="17"/>
      <c r="X246" s="17"/>
      <c r="Y246" s="17"/>
      <c r="AB246" s="45"/>
      <c r="AD246" s="106" t="s">
        <v>17</v>
      </c>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row>
    <row r="247" spans="1:141" x14ac:dyDescent="0.35">
      <c r="A247" s="17"/>
      <c r="B247" s="17"/>
      <c r="C247" s="17"/>
      <c r="D247" s="17"/>
      <c r="E247" s="17"/>
      <c r="F247" s="17"/>
      <c r="G247" s="17"/>
      <c r="J247" s="17"/>
      <c r="K247" s="17"/>
      <c r="L247" s="68"/>
      <c r="M247" s="68"/>
      <c r="N247" s="17"/>
      <c r="O247" s="17"/>
      <c r="P247" s="107"/>
      <c r="R247" s="17"/>
      <c r="S247" s="17"/>
      <c r="T247" s="17"/>
      <c r="V247" s="17"/>
      <c r="W247" s="17"/>
      <c r="X247" s="17"/>
      <c r="Y247" s="17"/>
      <c r="AB247" s="45"/>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row>
    <row r="248" spans="1:141" x14ac:dyDescent="0.35">
      <c r="A248" s="17"/>
      <c r="B248" s="17"/>
      <c r="C248" s="17"/>
      <c r="D248" s="17"/>
      <c r="E248" s="17"/>
      <c r="F248" s="17"/>
      <c r="G248" s="17"/>
      <c r="J248" s="17"/>
      <c r="K248" s="17"/>
      <c r="L248" s="68"/>
      <c r="M248" s="68"/>
      <c r="N248" s="17"/>
      <c r="O248" s="17"/>
      <c r="P248" s="107"/>
      <c r="R248" s="17"/>
      <c r="S248" s="17"/>
      <c r="T248" s="17"/>
      <c r="V248" s="17"/>
      <c r="W248" s="17"/>
      <c r="X248" s="17"/>
      <c r="Y248" s="17"/>
      <c r="AB248" s="45"/>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row>
    <row r="249" spans="1:141" x14ac:dyDescent="0.35">
      <c r="A249" s="17"/>
      <c r="B249" s="17"/>
      <c r="C249" s="17"/>
      <c r="D249" s="17"/>
      <c r="E249" s="17"/>
      <c r="F249" s="17"/>
      <c r="G249" s="17"/>
      <c r="J249" s="17"/>
      <c r="K249" s="17"/>
      <c r="L249" s="68"/>
      <c r="M249" s="68"/>
      <c r="N249" s="17"/>
      <c r="O249" s="17"/>
      <c r="P249" s="107"/>
      <c r="R249" s="17"/>
      <c r="S249" s="17"/>
      <c r="T249" s="17"/>
      <c r="V249" s="17"/>
      <c r="W249" s="17"/>
      <c r="X249" s="17"/>
      <c r="Y249" s="17"/>
      <c r="AB249" s="45"/>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row>
    <row r="250" spans="1:141" x14ac:dyDescent="0.35">
      <c r="A250" s="17"/>
      <c r="B250" s="17"/>
      <c r="C250" s="17"/>
      <c r="D250" s="17"/>
      <c r="E250" s="17"/>
      <c r="F250" s="17"/>
      <c r="G250" s="17"/>
      <c r="J250" s="17"/>
      <c r="K250" s="17"/>
      <c r="L250" s="68"/>
      <c r="M250" s="68"/>
      <c r="N250" s="17"/>
      <c r="O250" s="17"/>
      <c r="P250" s="107"/>
      <c r="R250" s="17"/>
      <c r="S250" s="17"/>
      <c r="T250" s="17"/>
      <c r="V250" s="17"/>
      <c r="W250" s="17"/>
      <c r="X250" s="17"/>
      <c r="Y250" s="17"/>
      <c r="AB250" s="45"/>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row>
    <row r="251" spans="1:141" x14ac:dyDescent="0.35">
      <c r="A251" s="17"/>
      <c r="B251" s="17"/>
      <c r="C251" s="17"/>
      <c r="D251" s="17"/>
      <c r="E251" s="17"/>
      <c r="F251" s="17"/>
      <c r="G251" s="17"/>
      <c r="J251" s="17"/>
      <c r="K251" s="17"/>
      <c r="L251" s="68"/>
      <c r="M251" s="68"/>
      <c r="N251" s="17"/>
      <c r="O251" s="17"/>
      <c r="P251" s="107"/>
      <c r="R251" s="17"/>
      <c r="S251" s="17"/>
      <c r="T251" s="17"/>
      <c r="V251" s="17"/>
      <c r="W251" s="17"/>
      <c r="X251" s="17"/>
      <c r="Y251" s="17"/>
      <c r="AB251" s="45"/>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row>
    <row r="252" spans="1:141" x14ac:dyDescent="0.35">
      <c r="A252" s="17"/>
      <c r="B252" s="17"/>
      <c r="C252" s="17"/>
      <c r="D252" s="17"/>
      <c r="E252" s="17"/>
      <c r="F252" s="17"/>
      <c r="G252" s="17"/>
      <c r="J252" s="17"/>
      <c r="K252" s="17"/>
      <c r="L252" s="68"/>
      <c r="M252" s="68"/>
      <c r="N252" s="17"/>
      <c r="O252" s="17"/>
      <c r="P252" s="107"/>
      <c r="R252" s="17"/>
      <c r="S252" s="17"/>
      <c r="T252" s="17"/>
      <c r="V252" s="17"/>
      <c r="W252" s="17"/>
      <c r="X252" s="17"/>
      <c r="Y252" s="17"/>
      <c r="AB252" s="45"/>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row>
    <row r="253" spans="1:141" x14ac:dyDescent="0.35">
      <c r="A253" s="17"/>
      <c r="B253" s="17"/>
      <c r="C253" s="17"/>
      <c r="D253" s="17"/>
      <c r="E253" s="17"/>
      <c r="F253" s="17"/>
      <c r="G253" s="17"/>
      <c r="J253" s="17"/>
      <c r="K253" s="17"/>
      <c r="L253" s="68"/>
      <c r="M253" s="68"/>
      <c r="N253" s="17"/>
      <c r="O253" s="17"/>
      <c r="P253" s="107"/>
      <c r="R253" s="17"/>
      <c r="S253" s="17"/>
      <c r="T253" s="17"/>
      <c r="V253" s="17"/>
      <c r="W253" s="17"/>
      <c r="X253" s="17"/>
      <c r="Y253" s="17"/>
      <c r="AB253" s="45"/>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row>
    <row r="254" spans="1:141" x14ac:dyDescent="0.35">
      <c r="A254" s="17"/>
      <c r="B254" s="17"/>
      <c r="C254" s="17"/>
      <c r="D254" s="17"/>
      <c r="E254" s="17"/>
      <c r="F254" s="17"/>
      <c r="G254" s="17"/>
      <c r="J254" s="17"/>
      <c r="K254" s="17"/>
      <c r="L254" s="68"/>
      <c r="M254" s="68"/>
      <c r="N254" s="17"/>
      <c r="O254" s="17"/>
      <c r="P254" s="107"/>
      <c r="R254" s="17"/>
      <c r="S254" s="17"/>
      <c r="T254" s="17"/>
      <c r="V254" s="17"/>
      <c r="W254" s="17"/>
      <c r="X254" s="17"/>
      <c r="Y254" s="17"/>
      <c r="AB254" s="45"/>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row>
    <row r="255" spans="1:141" x14ac:dyDescent="0.35">
      <c r="A255" s="17"/>
      <c r="B255" s="17"/>
      <c r="C255" s="17"/>
      <c r="D255" s="17"/>
      <c r="E255" s="17"/>
      <c r="F255" s="17"/>
      <c r="G255" s="17"/>
      <c r="J255" s="17"/>
      <c r="K255" s="17"/>
      <c r="L255" s="68"/>
      <c r="M255" s="68"/>
      <c r="N255" s="17"/>
      <c r="O255" s="17"/>
      <c r="P255" s="107"/>
      <c r="R255" s="17"/>
      <c r="S255" s="17"/>
      <c r="T255" s="17"/>
      <c r="V255" s="17"/>
      <c r="W255" s="17"/>
      <c r="X255" s="17"/>
      <c r="Y255" s="17"/>
      <c r="AB255" s="45"/>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row>
    <row r="256" spans="1:141" x14ac:dyDescent="0.35">
      <c r="A256" s="17"/>
      <c r="B256" s="17"/>
      <c r="C256" s="17"/>
      <c r="D256" s="17"/>
      <c r="E256" s="17"/>
      <c r="F256" s="17"/>
      <c r="G256" s="17"/>
      <c r="J256" s="17"/>
      <c r="K256" s="17"/>
      <c r="L256" s="68"/>
      <c r="M256" s="68"/>
      <c r="N256" s="17"/>
      <c r="O256" s="17"/>
      <c r="P256" s="107"/>
      <c r="R256" s="17"/>
      <c r="S256" s="17"/>
      <c r="T256" s="17"/>
      <c r="V256" s="17"/>
      <c r="W256" s="17"/>
      <c r="X256" s="17"/>
      <c r="Y256" s="17"/>
      <c r="AB256" s="45"/>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row>
    <row r="257" spans="1:141" x14ac:dyDescent="0.35">
      <c r="A257" s="17"/>
      <c r="B257" s="17"/>
      <c r="C257" s="17"/>
      <c r="D257" s="17"/>
      <c r="E257" s="17"/>
      <c r="F257" s="17"/>
      <c r="G257" s="17"/>
      <c r="J257" s="17"/>
      <c r="K257" s="17"/>
      <c r="L257" s="68"/>
      <c r="M257" s="68"/>
      <c r="N257" s="17"/>
      <c r="O257" s="17"/>
      <c r="P257" s="107"/>
      <c r="R257" s="17"/>
      <c r="S257" s="17"/>
      <c r="T257" s="17"/>
      <c r="V257" s="17"/>
      <c r="W257" s="17"/>
      <c r="X257" s="17"/>
      <c r="Y257" s="17"/>
      <c r="AB257" s="45"/>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row>
    <row r="258" spans="1:141" x14ac:dyDescent="0.35">
      <c r="A258" s="17"/>
      <c r="B258" s="17"/>
      <c r="C258" s="17"/>
      <c r="D258" s="17"/>
      <c r="E258" s="17"/>
      <c r="F258" s="17"/>
      <c r="G258" s="17"/>
      <c r="J258" s="17"/>
      <c r="K258" s="17"/>
      <c r="L258" s="68"/>
      <c r="M258" s="68"/>
      <c r="N258" s="17"/>
      <c r="O258" s="17"/>
      <c r="P258" s="107"/>
      <c r="R258" s="17"/>
      <c r="S258" s="17"/>
      <c r="T258" s="17"/>
      <c r="V258" s="17"/>
      <c r="W258" s="17"/>
      <c r="X258" s="17"/>
      <c r="Y258" s="17"/>
      <c r="AB258" s="45"/>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row>
    <row r="259" spans="1:141" x14ac:dyDescent="0.35">
      <c r="A259" s="17"/>
      <c r="B259" s="17"/>
      <c r="C259" s="17"/>
      <c r="D259" s="17"/>
      <c r="E259" s="17"/>
      <c r="F259" s="17"/>
      <c r="G259" s="17"/>
      <c r="J259" s="17"/>
      <c r="K259" s="17"/>
      <c r="L259" s="68"/>
      <c r="M259" s="68"/>
      <c r="N259" s="17"/>
      <c r="O259" s="17"/>
      <c r="P259" s="107"/>
      <c r="R259" s="17"/>
      <c r="S259" s="17"/>
      <c r="T259" s="17"/>
      <c r="V259" s="17"/>
      <c r="W259" s="17"/>
      <c r="X259" s="17"/>
      <c r="Y259" s="17"/>
      <c r="AB259" s="45"/>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row>
    <row r="260" spans="1:141" x14ac:dyDescent="0.35">
      <c r="A260" s="17"/>
      <c r="B260" s="17"/>
      <c r="C260" s="17"/>
      <c r="D260" s="17"/>
      <c r="E260" s="17"/>
      <c r="F260" s="17"/>
      <c r="G260" s="17"/>
      <c r="J260" s="17"/>
      <c r="K260" s="17"/>
      <c r="L260" s="68"/>
      <c r="M260" s="68"/>
      <c r="N260" s="17"/>
      <c r="O260" s="17"/>
      <c r="P260" s="107"/>
      <c r="R260" s="17"/>
      <c r="S260" s="17"/>
      <c r="T260" s="17"/>
      <c r="V260" s="17"/>
      <c r="W260" s="17"/>
      <c r="X260" s="17"/>
      <c r="Y260" s="17"/>
      <c r="AB260" s="45"/>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row>
    <row r="261" spans="1:141" x14ac:dyDescent="0.35">
      <c r="A261" s="17"/>
      <c r="B261" s="17"/>
      <c r="C261" s="17"/>
      <c r="D261" s="17"/>
      <c r="E261" s="17"/>
      <c r="F261" s="17"/>
      <c r="G261" s="17"/>
      <c r="J261" s="17"/>
      <c r="K261" s="17"/>
      <c r="L261" s="68"/>
      <c r="M261" s="68"/>
      <c r="N261" s="17"/>
      <c r="O261" s="17"/>
      <c r="P261" s="107"/>
      <c r="R261" s="17"/>
      <c r="S261" s="17"/>
      <c r="T261" s="17"/>
      <c r="V261" s="17"/>
      <c r="W261" s="17"/>
      <c r="X261" s="17"/>
      <c r="Y261" s="17"/>
      <c r="AB261" s="45"/>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row>
    <row r="262" spans="1:141" x14ac:dyDescent="0.35">
      <c r="A262" s="17"/>
      <c r="B262" s="17"/>
      <c r="C262" s="17"/>
      <c r="D262" s="17"/>
      <c r="E262" s="17"/>
      <c r="F262" s="17"/>
      <c r="G262" s="17"/>
      <c r="J262" s="17"/>
      <c r="K262" s="17"/>
      <c r="L262" s="68"/>
      <c r="M262" s="68"/>
      <c r="N262" s="17"/>
      <c r="O262" s="17"/>
      <c r="P262" s="107"/>
      <c r="R262" s="17"/>
      <c r="S262" s="17"/>
      <c r="T262" s="17"/>
      <c r="V262" s="17"/>
      <c r="W262" s="17"/>
      <c r="X262" s="17"/>
      <c r="Y262" s="17"/>
      <c r="AB262" s="45"/>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row>
    <row r="263" spans="1:141" x14ac:dyDescent="0.35">
      <c r="A263" s="17"/>
      <c r="B263" s="17"/>
      <c r="C263" s="17"/>
      <c r="D263" s="17"/>
      <c r="E263" s="17"/>
      <c r="F263" s="17"/>
      <c r="G263" s="17"/>
      <c r="J263" s="17"/>
      <c r="K263" s="17"/>
      <c r="L263" s="68"/>
      <c r="M263" s="68"/>
      <c r="N263" s="17"/>
      <c r="O263" s="17"/>
      <c r="P263" s="107"/>
      <c r="R263" s="17"/>
      <c r="S263" s="17"/>
      <c r="T263" s="17"/>
      <c r="V263" s="17"/>
      <c r="W263" s="17"/>
      <c r="X263" s="17"/>
      <c r="Y263" s="17"/>
      <c r="AB263" s="45"/>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row>
    <row r="264" spans="1:141" x14ac:dyDescent="0.35">
      <c r="A264" s="17"/>
      <c r="B264" s="17"/>
      <c r="C264" s="17"/>
      <c r="D264" s="17"/>
      <c r="E264" s="17"/>
      <c r="F264" s="17"/>
      <c r="G264" s="17"/>
      <c r="J264" s="17"/>
      <c r="K264" s="17"/>
      <c r="L264" s="68"/>
      <c r="M264" s="68"/>
      <c r="N264" s="17"/>
      <c r="O264" s="17"/>
      <c r="P264" s="107"/>
      <c r="R264" s="17"/>
      <c r="S264" s="17"/>
      <c r="T264" s="17"/>
      <c r="V264" s="17"/>
      <c r="W264" s="17"/>
      <c r="X264" s="17"/>
      <c r="Y264" s="17"/>
      <c r="AB264" s="45"/>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row>
    <row r="265" spans="1:141" x14ac:dyDescent="0.35">
      <c r="A265" s="17"/>
      <c r="B265" s="17"/>
      <c r="C265" s="17"/>
      <c r="D265" s="17"/>
      <c r="E265" s="17"/>
      <c r="F265" s="17"/>
      <c r="G265" s="17"/>
      <c r="J265" s="17"/>
      <c r="K265" s="17"/>
      <c r="L265" s="68"/>
      <c r="M265" s="68"/>
      <c r="N265" s="17"/>
      <c r="O265" s="17"/>
      <c r="P265" s="107"/>
      <c r="R265" s="17"/>
      <c r="S265" s="17"/>
      <c r="T265" s="17"/>
      <c r="V265" s="17"/>
      <c r="W265" s="17"/>
      <c r="X265" s="17"/>
      <c r="Y265" s="17"/>
      <c r="AB265" s="45"/>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row>
    <row r="266" spans="1:141" x14ac:dyDescent="0.35">
      <c r="A266" s="17"/>
      <c r="B266" s="17"/>
      <c r="C266" s="17"/>
      <c r="D266" s="17"/>
      <c r="E266" s="17"/>
      <c r="F266" s="17"/>
      <c r="G266" s="17"/>
      <c r="J266" s="17"/>
      <c r="K266" s="17"/>
      <c r="L266" s="68"/>
      <c r="M266" s="68"/>
      <c r="N266" s="17"/>
      <c r="O266" s="17"/>
      <c r="P266" s="107"/>
      <c r="R266" s="17"/>
      <c r="S266" s="17"/>
      <c r="T266" s="17"/>
      <c r="V266" s="17"/>
      <c r="W266" s="17"/>
      <c r="X266" s="17"/>
      <c r="Y266" s="17"/>
      <c r="AB266" s="45"/>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row>
    <row r="267" spans="1:141" x14ac:dyDescent="0.35">
      <c r="A267" s="17"/>
      <c r="B267" s="17"/>
      <c r="C267" s="17"/>
      <c r="D267" s="17"/>
      <c r="E267" s="17"/>
      <c r="F267" s="17"/>
      <c r="G267" s="17"/>
      <c r="J267" s="17"/>
      <c r="K267" s="17"/>
      <c r="L267" s="68"/>
      <c r="M267" s="68"/>
      <c r="N267" s="17"/>
      <c r="O267" s="17"/>
      <c r="P267" s="107"/>
      <c r="R267" s="17"/>
      <c r="S267" s="17"/>
      <c r="T267" s="17"/>
      <c r="V267" s="17"/>
      <c r="W267" s="17"/>
      <c r="X267" s="17"/>
      <c r="Y267" s="17"/>
      <c r="AB267" s="45"/>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row>
    <row r="268" spans="1:141" x14ac:dyDescent="0.35">
      <c r="A268" s="17"/>
      <c r="B268" s="17"/>
      <c r="C268" s="17"/>
      <c r="D268" s="17"/>
      <c r="E268" s="17"/>
      <c r="F268" s="17"/>
      <c r="G268" s="17"/>
      <c r="J268" s="17"/>
      <c r="K268" s="17"/>
      <c r="L268" s="68"/>
      <c r="M268" s="68"/>
      <c r="N268" s="17"/>
      <c r="O268" s="17"/>
      <c r="P268" s="107"/>
      <c r="R268" s="17"/>
      <c r="S268" s="17"/>
      <c r="T268" s="17"/>
      <c r="V268" s="17"/>
      <c r="W268" s="17"/>
      <c r="X268" s="17"/>
      <c r="Y268" s="17"/>
      <c r="AB268" s="45"/>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row>
    <row r="269" spans="1:141" x14ac:dyDescent="0.35">
      <c r="A269" s="17"/>
      <c r="B269" s="17"/>
      <c r="C269" s="17"/>
      <c r="D269" s="17"/>
      <c r="E269" s="17"/>
      <c r="F269" s="17"/>
      <c r="G269" s="17"/>
      <c r="J269" s="17"/>
      <c r="K269" s="17"/>
      <c r="L269" s="68"/>
      <c r="M269" s="68"/>
      <c r="N269" s="17"/>
      <c r="O269" s="17"/>
      <c r="P269" s="107"/>
      <c r="R269" s="17"/>
      <c r="S269" s="17"/>
      <c r="T269" s="17"/>
      <c r="V269" s="17"/>
      <c r="W269" s="17"/>
      <c r="X269" s="17"/>
      <c r="Y269" s="17"/>
      <c r="AB269" s="45"/>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c r="CL269" s="17"/>
      <c r="CM269" s="17"/>
      <c r="CN269" s="17"/>
      <c r="CO269" s="17"/>
      <c r="CP269" s="17"/>
      <c r="CQ269" s="17"/>
      <c r="CR269" s="17"/>
      <c r="CS269" s="17"/>
      <c r="CT269" s="17"/>
      <c r="CU269" s="17"/>
      <c r="CV269" s="17"/>
      <c r="CW269" s="17"/>
      <c r="CX269" s="17"/>
      <c r="CY269" s="17"/>
      <c r="CZ269" s="17"/>
      <c r="DA269" s="17"/>
      <c r="DB269" s="17"/>
      <c r="DC269" s="17"/>
      <c r="DD269" s="17"/>
      <c r="DE269" s="17"/>
      <c r="DF269" s="17"/>
      <c r="DG269" s="17"/>
      <c r="DH269" s="17"/>
      <c r="DI269" s="17"/>
      <c r="DJ269" s="17"/>
      <c r="DK269" s="17"/>
      <c r="DL269" s="17"/>
      <c r="DM269" s="17"/>
      <c r="DN269" s="17"/>
      <c r="DO269" s="17"/>
      <c r="DP269" s="17"/>
      <c r="DQ269" s="17"/>
      <c r="DR269" s="17"/>
      <c r="DS269" s="17"/>
      <c r="DT269" s="17"/>
      <c r="DU269" s="17"/>
      <c r="DV269" s="17"/>
      <c r="DW269" s="17"/>
      <c r="DX269" s="17"/>
      <c r="DY269" s="17"/>
      <c r="DZ269" s="17"/>
      <c r="EA269" s="17"/>
      <c r="EB269" s="17"/>
      <c r="EC269" s="17"/>
      <c r="ED269" s="17"/>
      <c r="EE269" s="17"/>
      <c r="EF269" s="17"/>
      <c r="EG269" s="17"/>
      <c r="EH269" s="17"/>
      <c r="EI269" s="17"/>
      <c r="EJ269" s="17"/>
      <c r="EK269" s="17"/>
    </row>
    <row r="270" spans="1:141" x14ac:dyDescent="0.35">
      <c r="A270" s="17"/>
      <c r="B270" s="17"/>
      <c r="C270" s="17"/>
      <c r="D270" s="17"/>
      <c r="E270" s="17"/>
      <c r="F270" s="17"/>
      <c r="G270" s="17"/>
      <c r="J270" s="17"/>
      <c r="K270" s="17"/>
      <c r="L270" s="68"/>
      <c r="M270" s="68"/>
      <c r="N270" s="17"/>
      <c r="O270" s="17"/>
      <c r="P270" s="107"/>
      <c r="R270" s="17"/>
      <c r="S270" s="17"/>
      <c r="T270" s="17"/>
      <c r="V270" s="17"/>
      <c r="W270" s="17"/>
      <c r="X270" s="17"/>
      <c r="Y270" s="17"/>
      <c r="AB270" s="45"/>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c r="CL270" s="17"/>
      <c r="CM270" s="17"/>
      <c r="CN270" s="17"/>
      <c r="CO270" s="17"/>
      <c r="CP270" s="17"/>
      <c r="CQ270" s="17"/>
      <c r="CR270" s="17"/>
      <c r="CS270" s="17"/>
      <c r="CT270" s="17"/>
      <c r="CU270" s="17"/>
      <c r="CV270" s="17"/>
      <c r="CW270" s="17"/>
      <c r="CX270" s="17"/>
      <c r="CY270" s="17"/>
      <c r="CZ270" s="17"/>
      <c r="DA270" s="17"/>
      <c r="DB270" s="17"/>
      <c r="DC270" s="17"/>
      <c r="DD270" s="17"/>
      <c r="DE270" s="17"/>
      <c r="DF270" s="17"/>
      <c r="DG270" s="17"/>
      <c r="DH270" s="17"/>
      <c r="DI270" s="17"/>
      <c r="DJ270" s="17"/>
      <c r="DK270" s="17"/>
      <c r="DL270" s="17"/>
      <c r="DM270" s="17"/>
      <c r="DN270" s="17"/>
      <c r="DO270" s="17"/>
      <c r="DP270" s="17"/>
      <c r="DQ270" s="17"/>
      <c r="DR270" s="17"/>
      <c r="DS270" s="17"/>
      <c r="DT270" s="17"/>
      <c r="DU270" s="17"/>
      <c r="DV270" s="17"/>
      <c r="DW270" s="17"/>
      <c r="DX270" s="17"/>
      <c r="DY270" s="17"/>
      <c r="DZ270" s="17"/>
      <c r="EA270" s="17"/>
      <c r="EB270" s="17"/>
      <c r="EC270" s="17"/>
      <c r="ED270" s="17"/>
      <c r="EE270" s="17"/>
      <c r="EF270" s="17"/>
      <c r="EG270" s="17"/>
      <c r="EH270" s="17"/>
      <c r="EI270" s="17"/>
      <c r="EJ270" s="17"/>
      <c r="EK270" s="17"/>
    </row>
    <row r="271" spans="1:141" x14ac:dyDescent="0.35">
      <c r="A271" s="17"/>
      <c r="B271" s="17"/>
      <c r="C271" s="17"/>
      <c r="D271" s="17"/>
      <c r="E271" s="17"/>
      <c r="F271" s="17"/>
      <c r="G271" s="17"/>
      <c r="J271" s="17"/>
      <c r="K271" s="17"/>
      <c r="L271" s="68"/>
      <c r="M271" s="68"/>
      <c r="N271" s="17"/>
      <c r="O271" s="17"/>
      <c r="P271" s="107"/>
      <c r="R271" s="17"/>
      <c r="S271" s="17"/>
      <c r="T271" s="17"/>
      <c r="V271" s="17"/>
      <c r="W271" s="17"/>
      <c r="X271" s="17"/>
      <c r="Y271" s="17"/>
      <c r="AB271" s="45"/>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row>
    <row r="272" spans="1:141" x14ac:dyDescent="0.35">
      <c r="A272" s="17"/>
      <c r="B272" s="17"/>
      <c r="C272" s="17"/>
      <c r="D272" s="17"/>
      <c r="E272" s="17"/>
      <c r="F272" s="17"/>
      <c r="G272" s="17"/>
      <c r="J272" s="17"/>
      <c r="K272" s="17"/>
      <c r="L272" s="68"/>
      <c r="M272" s="68"/>
      <c r="N272" s="17"/>
      <c r="O272" s="17"/>
      <c r="P272" s="107"/>
      <c r="R272" s="17"/>
      <c r="S272" s="17"/>
      <c r="T272" s="17"/>
      <c r="V272" s="17"/>
      <c r="W272" s="17"/>
      <c r="X272" s="17"/>
      <c r="Y272" s="17"/>
      <c r="AB272" s="45"/>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row>
    <row r="273" spans="1:141" x14ac:dyDescent="0.35">
      <c r="A273" s="17"/>
      <c r="B273" s="17"/>
      <c r="C273" s="17"/>
      <c r="D273" s="17"/>
      <c r="E273" s="17"/>
      <c r="F273" s="17"/>
      <c r="G273" s="17"/>
      <c r="J273" s="17"/>
      <c r="K273" s="17"/>
      <c r="L273" s="68"/>
      <c r="M273" s="68"/>
      <c r="N273" s="17"/>
      <c r="O273" s="17"/>
      <c r="P273" s="107"/>
      <c r="R273" s="17"/>
      <c r="S273" s="17"/>
      <c r="T273" s="17"/>
      <c r="V273" s="17"/>
      <c r="W273" s="17"/>
      <c r="X273" s="17"/>
      <c r="Y273" s="17"/>
      <c r="AB273" s="45"/>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row>
    <row r="274" spans="1:141" x14ac:dyDescent="0.35">
      <c r="A274" s="17"/>
      <c r="B274" s="17"/>
      <c r="C274" s="17"/>
      <c r="D274" s="17"/>
      <c r="E274" s="17"/>
      <c r="F274" s="17"/>
      <c r="G274" s="17"/>
      <c r="J274" s="17"/>
      <c r="K274" s="17"/>
      <c r="L274" s="68"/>
      <c r="M274" s="68"/>
      <c r="N274" s="17"/>
      <c r="O274" s="17"/>
      <c r="P274" s="107"/>
      <c r="R274" s="17"/>
      <c r="S274" s="17"/>
      <c r="T274" s="17"/>
      <c r="V274" s="17"/>
      <c r="W274" s="17"/>
      <c r="X274" s="17"/>
      <c r="Y274" s="17"/>
      <c r="AB274" s="45"/>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row>
    <row r="275" spans="1:141" x14ac:dyDescent="0.35">
      <c r="A275" s="17"/>
      <c r="B275" s="17"/>
      <c r="C275" s="17"/>
      <c r="D275" s="17"/>
      <c r="E275" s="17"/>
      <c r="F275" s="17"/>
      <c r="G275" s="17"/>
      <c r="J275" s="17"/>
      <c r="K275" s="17"/>
      <c r="L275" s="68"/>
      <c r="M275" s="68"/>
      <c r="N275" s="17"/>
      <c r="O275" s="17"/>
      <c r="P275" s="107"/>
      <c r="R275" s="17"/>
      <c r="S275" s="17"/>
      <c r="T275" s="17"/>
      <c r="V275" s="17"/>
      <c r="W275" s="17"/>
      <c r="X275" s="17"/>
      <c r="Y275" s="17"/>
      <c r="AB275" s="45"/>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row>
    <row r="276" spans="1:141" x14ac:dyDescent="0.35">
      <c r="A276" s="17"/>
      <c r="B276" s="17"/>
      <c r="C276" s="17"/>
      <c r="D276" s="17"/>
      <c r="E276" s="17"/>
      <c r="F276" s="17"/>
      <c r="G276" s="17"/>
      <c r="J276" s="17"/>
      <c r="K276" s="17"/>
      <c r="L276" s="68"/>
      <c r="M276" s="68"/>
      <c r="N276" s="17"/>
      <c r="O276" s="17"/>
      <c r="P276" s="107"/>
      <c r="R276" s="17"/>
      <c r="S276" s="17"/>
      <c r="T276" s="17"/>
      <c r="V276" s="17"/>
      <c r="W276" s="17"/>
      <c r="X276" s="17"/>
      <c r="Y276" s="17"/>
      <c r="AB276" s="45"/>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c r="CT276" s="17"/>
      <c r="CU276" s="17"/>
      <c r="CV276" s="17"/>
      <c r="CW276" s="17"/>
      <c r="CX276" s="17"/>
      <c r="CY276" s="17"/>
      <c r="CZ276" s="17"/>
      <c r="DA276" s="17"/>
      <c r="DB276" s="17"/>
      <c r="DC276" s="17"/>
      <c r="DD276" s="17"/>
      <c r="DE276" s="17"/>
      <c r="DF276" s="17"/>
      <c r="DG276" s="17"/>
      <c r="DH276" s="17"/>
      <c r="DI276" s="17"/>
      <c r="DJ276" s="17"/>
      <c r="DK276" s="17"/>
      <c r="DL276" s="17"/>
      <c r="DM276" s="17"/>
      <c r="DN276" s="17"/>
      <c r="DO276" s="17"/>
      <c r="DP276" s="17"/>
      <c r="DQ276" s="17"/>
      <c r="DR276" s="17"/>
      <c r="DS276" s="17"/>
      <c r="DT276" s="17"/>
      <c r="DU276" s="17"/>
      <c r="DV276" s="17"/>
      <c r="DW276" s="17"/>
      <c r="DX276" s="17"/>
      <c r="DY276" s="17"/>
      <c r="DZ276" s="17"/>
      <c r="EA276" s="17"/>
      <c r="EB276" s="17"/>
      <c r="EC276" s="17"/>
      <c r="ED276" s="17"/>
      <c r="EE276" s="17"/>
      <c r="EF276" s="17"/>
      <c r="EG276" s="17"/>
      <c r="EH276" s="17"/>
      <c r="EI276" s="17"/>
      <c r="EJ276" s="17"/>
      <c r="EK276" s="17"/>
    </row>
    <row r="277" spans="1:141" x14ac:dyDescent="0.35">
      <c r="A277" s="17"/>
      <c r="B277" s="17"/>
      <c r="C277" s="17"/>
      <c r="D277" s="17"/>
      <c r="E277" s="17"/>
      <c r="F277" s="17"/>
      <c r="G277" s="17"/>
      <c r="J277" s="17"/>
      <c r="K277" s="17"/>
      <c r="L277" s="68"/>
      <c r="M277" s="68"/>
      <c r="N277" s="17"/>
      <c r="O277" s="17"/>
      <c r="P277" s="107"/>
      <c r="R277" s="17"/>
      <c r="S277" s="17"/>
      <c r="T277" s="17"/>
      <c r="V277" s="17"/>
      <c r="W277" s="17"/>
      <c r="X277" s="17"/>
      <c r="Y277" s="17"/>
      <c r="AB277" s="45"/>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c r="CL277" s="17"/>
      <c r="CM277" s="17"/>
      <c r="CN277" s="17"/>
      <c r="CO277" s="17"/>
      <c r="CP277" s="17"/>
      <c r="CQ277" s="17"/>
      <c r="CR277" s="17"/>
      <c r="CS277" s="17"/>
      <c r="CT277" s="17"/>
      <c r="CU277" s="17"/>
      <c r="CV277" s="17"/>
      <c r="CW277" s="17"/>
      <c r="CX277" s="17"/>
      <c r="CY277" s="17"/>
      <c r="CZ277" s="17"/>
      <c r="DA277" s="17"/>
      <c r="DB277" s="17"/>
      <c r="DC277" s="17"/>
      <c r="DD277" s="17"/>
      <c r="DE277" s="17"/>
      <c r="DF277" s="17"/>
      <c r="DG277" s="17"/>
      <c r="DH277" s="17"/>
      <c r="DI277" s="17"/>
      <c r="DJ277" s="17"/>
      <c r="DK277" s="17"/>
      <c r="DL277" s="17"/>
      <c r="DM277" s="17"/>
      <c r="DN277" s="17"/>
      <c r="DO277" s="17"/>
      <c r="DP277" s="17"/>
      <c r="DQ277" s="17"/>
      <c r="DR277" s="17"/>
      <c r="DS277" s="17"/>
      <c r="DT277" s="17"/>
      <c r="DU277" s="17"/>
      <c r="DV277" s="17"/>
      <c r="DW277" s="17"/>
      <c r="DX277" s="17"/>
      <c r="DY277" s="17"/>
      <c r="DZ277" s="17"/>
      <c r="EA277" s="17"/>
      <c r="EB277" s="17"/>
      <c r="EC277" s="17"/>
      <c r="ED277" s="17"/>
      <c r="EE277" s="17"/>
      <c r="EF277" s="17"/>
      <c r="EG277" s="17"/>
      <c r="EH277" s="17"/>
      <c r="EI277" s="17"/>
      <c r="EJ277" s="17"/>
      <c r="EK277" s="17"/>
    </row>
    <row r="278" spans="1:141" x14ac:dyDescent="0.35">
      <c r="A278" s="17"/>
      <c r="B278" s="17"/>
      <c r="C278" s="17"/>
      <c r="D278" s="17"/>
      <c r="E278" s="17"/>
      <c r="F278" s="17"/>
      <c r="G278" s="17"/>
      <c r="J278" s="17"/>
      <c r="K278" s="17"/>
      <c r="L278" s="68"/>
      <c r="M278" s="68"/>
      <c r="N278" s="17"/>
      <c r="O278" s="17"/>
      <c r="P278" s="107"/>
      <c r="R278" s="17"/>
      <c r="S278" s="17"/>
      <c r="T278" s="17"/>
      <c r="V278" s="17"/>
      <c r="W278" s="17"/>
      <c r="X278" s="17"/>
      <c r="Y278" s="17"/>
      <c r="AB278" s="45"/>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c r="CL278" s="17"/>
      <c r="CM278" s="17"/>
      <c r="CN278" s="17"/>
      <c r="CO278" s="17"/>
      <c r="CP278" s="17"/>
      <c r="CQ278" s="17"/>
      <c r="CR278" s="17"/>
      <c r="CS278" s="17"/>
      <c r="CT278" s="17"/>
      <c r="CU278" s="17"/>
      <c r="CV278" s="17"/>
      <c r="CW278" s="17"/>
      <c r="CX278" s="17"/>
      <c r="CY278" s="17"/>
      <c r="CZ278" s="17"/>
      <c r="DA278" s="17"/>
      <c r="DB278" s="17"/>
      <c r="DC278" s="17"/>
      <c r="DD278" s="17"/>
      <c r="DE278" s="17"/>
      <c r="DF278" s="17"/>
      <c r="DG278" s="17"/>
      <c r="DH278" s="17"/>
      <c r="DI278" s="17"/>
      <c r="DJ278" s="17"/>
      <c r="DK278" s="17"/>
      <c r="DL278" s="17"/>
      <c r="DM278" s="17"/>
      <c r="DN278" s="17"/>
      <c r="DO278" s="17"/>
      <c r="DP278" s="17"/>
      <c r="DQ278" s="17"/>
      <c r="DR278" s="17"/>
      <c r="DS278" s="17"/>
      <c r="DT278" s="17"/>
      <c r="DU278" s="17"/>
      <c r="DV278" s="17"/>
      <c r="DW278" s="17"/>
      <c r="DX278" s="17"/>
      <c r="DY278" s="17"/>
      <c r="DZ278" s="17"/>
      <c r="EA278" s="17"/>
      <c r="EB278" s="17"/>
      <c r="EC278" s="17"/>
      <c r="ED278" s="17"/>
      <c r="EE278" s="17"/>
      <c r="EF278" s="17"/>
      <c r="EG278" s="17"/>
      <c r="EH278" s="17"/>
      <c r="EI278" s="17"/>
      <c r="EJ278" s="17"/>
      <c r="EK278" s="17"/>
    </row>
    <row r="279" spans="1:141" x14ac:dyDescent="0.35">
      <c r="A279" s="17"/>
      <c r="B279" s="17"/>
      <c r="C279" s="17"/>
      <c r="D279" s="17"/>
      <c r="E279" s="17"/>
      <c r="F279" s="17"/>
      <c r="G279" s="17"/>
      <c r="J279" s="17"/>
      <c r="K279" s="17"/>
      <c r="L279" s="68"/>
      <c r="M279" s="68"/>
      <c r="N279" s="17"/>
      <c r="O279" s="17"/>
      <c r="P279" s="107"/>
      <c r="R279" s="17"/>
      <c r="S279" s="17"/>
      <c r="T279" s="17"/>
      <c r="V279" s="17"/>
      <c r="W279" s="17"/>
      <c r="X279" s="17"/>
      <c r="Y279" s="17"/>
      <c r="AB279" s="45"/>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c r="CT279" s="17"/>
      <c r="CU279" s="17"/>
      <c r="CV279" s="17"/>
      <c r="CW279" s="17"/>
      <c r="CX279" s="17"/>
      <c r="CY279" s="17"/>
      <c r="CZ279" s="17"/>
      <c r="DA279" s="17"/>
      <c r="DB279" s="17"/>
      <c r="DC279" s="17"/>
      <c r="DD279" s="17"/>
      <c r="DE279" s="17"/>
      <c r="DF279" s="17"/>
      <c r="DG279" s="17"/>
      <c r="DH279" s="17"/>
      <c r="DI279" s="17"/>
      <c r="DJ279" s="17"/>
      <c r="DK279" s="17"/>
      <c r="DL279" s="17"/>
      <c r="DM279" s="17"/>
      <c r="DN279" s="17"/>
      <c r="DO279" s="17"/>
      <c r="DP279" s="17"/>
      <c r="DQ279" s="17"/>
      <c r="DR279" s="17"/>
      <c r="DS279" s="17"/>
      <c r="DT279" s="17"/>
      <c r="DU279" s="17"/>
      <c r="DV279" s="17"/>
      <c r="DW279" s="17"/>
      <c r="DX279" s="17"/>
      <c r="DY279" s="17"/>
      <c r="DZ279" s="17"/>
      <c r="EA279" s="17"/>
      <c r="EB279" s="17"/>
      <c r="EC279" s="17"/>
      <c r="ED279" s="17"/>
      <c r="EE279" s="17"/>
      <c r="EF279" s="17"/>
      <c r="EG279" s="17"/>
      <c r="EH279" s="17"/>
      <c r="EI279" s="17"/>
      <c r="EJ279" s="17"/>
      <c r="EK279" s="17"/>
    </row>
    <row r="280" spans="1:141" x14ac:dyDescent="0.35">
      <c r="A280" s="17"/>
      <c r="B280" s="17"/>
      <c r="C280" s="17"/>
      <c r="D280" s="17"/>
      <c r="E280" s="17"/>
      <c r="F280" s="17"/>
      <c r="G280" s="17"/>
      <c r="J280" s="17"/>
      <c r="K280" s="17"/>
      <c r="L280" s="68"/>
      <c r="M280" s="68"/>
      <c r="N280" s="17"/>
      <c r="O280" s="17"/>
      <c r="P280" s="107"/>
      <c r="R280" s="17"/>
      <c r="S280" s="17"/>
      <c r="T280" s="17"/>
      <c r="V280" s="17"/>
      <c r="W280" s="17"/>
      <c r="X280" s="17"/>
      <c r="Y280" s="17"/>
      <c r="AB280" s="45"/>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c r="CT280" s="17"/>
      <c r="CU280" s="17"/>
      <c r="CV280" s="17"/>
      <c r="CW280" s="17"/>
      <c r="CX280" s="17"/>
      <c r="CY280" s="17"/>
      <c r="CZ280" s="17"/>
      <c r="DA280" s="17"/>
      <c r="DB280" s="17"/>
      <c r="DC280" s="17"/>
      <c r="DD280" s="17"/>
      <c r="DE280" s="17"/>
      <c r="DF280" s="17"/>
      <c r="DG280" s="17"/>
      <c r="DH280" s="17"/>
      <c r="DI280" s="17"/>
      <c r="DJ280" s="17"/>
      <c r="DK280" s="17"/>
      <c r="DL280" s="17"/>
      <c r="DM280" s="17"/>
      <c r="DN280" s="17"/>
      <c r="DO280" s="17"/>
      <c r="DP280" s="17"/>
      <c r="DQ280" s="17"/>
      <c r="DR280" s="17"/>
      <c r="DS280" s="17"/>
      <c r="DT280" s="17"/>
      <c r="DU280" s="17"/>
      <c r="DV280" s="17"/>
      <c r="DW280" s="17"/>
      <c r="DX280" s="17"/>
      <c r="DY280" s="17"/>
      <c r="DZ280" s="17"/>
      <c r="EA280" s="17"/>
      <c r="EB280" s="17"/>
      <c r="EC280" s="17"/>
      <c r="ED280" s="17"/>
      <c r="EE280" s="17"/>
      <c r="EF280" s="17"/>
      <c r="EG280" s="17"/>
      <c r="EH280" s="17"/>
      <c r="EI280" s="17"/>
      <c r="EJ280" s="17"/>
      <c r="EK280" s="17"/>
    </row>
    <row r="281" spans="1:141" x14ac:dyDescent="0.35">
      <c r="A281" s="17"/>
      <c r="B281" s="17"/>
      <c r="C281" s="17"/>
      <c r="D281" s="17"/>
      <c r="E281" s="17"/>
      <c r="F281" s="17"/>
      <c r="G281" s="17"/>
      <c r="J281" s="17"/>
      <c r="K281" s="17"/>
      <c r="L281" s="68"/>
      <c r="M281" s="68"/>
      <c r="N281" s="17"/>
      <c r="O281" s="17"/>
      <c r="P281" s="107"/>
      <c r="R281" s="17"/>
      <c r="S281" s="17"/>
      <c r="T281" s="17"/>
      <c r="V281" s="17"/>
      <c r="W281" s="17"/>
      <c r="X281" s="17"/>
      <c r="Y281" s="17"/>
      <c r="AB281" s="45"/>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row>
    <row r="282" spans="1:141" x14ac:dyDescent="0.35">
      <c r="A282" s="17"/>
      <c r="B282" s="17"/>
      <c r="C282" s="17"/>
      <c r="D282" s="17"/>
      <c r="E282" s="17"/>
      <c r="F282" s="17"/>
      <c r="G282" s="17"/>
      <c r="J282" s="17"/>
      <c r="K282" s="17"/>
      <c r="L282" s="68"/>
      <c r="M282" s="68"/>
      <c r="N282" s="17"/>
      <c r="O282" s="17"/>
      <c r="P282" s="107"/>
      <c r="R282" s="17"/>
      <c r="S282" s="17"/>
      <c r="T282" s="17"/>
      <c r="V282" s="17"/>
      <c r="W282" s="17"/>
      <c r="X282" s="17"/>
      <c r="Y282" s="17"/>
      <c r="AB282" s="45"/>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c r="DD282" s="17"/>
      <c r="DE282" s="17"/>
      <c r="DF282" s="17"/>
      <c r="DG282" s="17"/>
      <c r="DH282" s="17"/>
      <c r="DI282" s="17"/>
      <c r="DJ282" s="17"/>
      <c r="DK282" s="17"/>
      <c r="DL282" s="17"/>
      <c r="DM282" s="17"/>
      <c r="DN282" s="17"/>
      <c r="DO282" s="17"/>
      <c r="DP282" s="17"/>
      <c r="DQ282" s="17"/>
      <c r="DR282" s="17"/>
      <c r="DS282" s="17"/>
      <c r="DT282" s="17"/>
      <c r="DU282" s="17"/>
      <c r="DV282" s="17"/>
      <c r="DW282" s="17"/>
      <c r="DX282" s="17"/>
      <c r="DY282" s="17"/>
      <c r="DZ282" s="17"/>
      <c r="EA282" s="17"/>
      <c r="EB282" s="17"/>
      <c r="EC282" s="17"/>
      <c r="ED282" s="17"/>
      <c r="EE282" s="17"/>
      <c r="EF282" s="17"/>
      <c r="EG282" s="17"/>
      <c r="EH282" s="17"/>
      <c r="EI282" s="17"/>
      <c r="EJ282" s="17"/>
      <c r="EK282" s="17"/>
    </row>
    <row r="283" spans="1:141" x14ac:dyDescent="0.35">
      <c r="A283" s="17"/>
      <c r="B283" s="17"/>
      <c r="C283" s="17"/>
      <c r="D283" s="17"/>
      <c r="E283" s="17"/>
      <c r="F283" s="17"/>
      <c r="G283" s="17"/>
      <c r="J283" s="17"/>
      <c r="K283" s="17"/>
      <c r="L283" s="68"/>
      <c r="M283" s="68"/>
      <c r="N283" s="17"/>
      <c r="O283" s="17"/>
      <c r="P283" s="107"/>
      <c r="R283" s="17"/>
      <c r="S283" s="17"/>
      <c r="T283" s="17"/>
      <c r="V283" s="17"/>
      <c r="W283" s="17"/>
      <c r="X283" s="17"/>
      <c r="Y283" s="17"/>
      <c r="AB283" s="45"/>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c r="CL283" s="17"/>
      <c r="CM283" s="17"/>
      <c r="CN283" s="17"/>
      <c r="CO283" s="17"/>
      <c r="CP283" s="17"/>
      <c r="CQ283" s="17"/>
      <c r="CR283" s="17"/>
      <c r="CS283" s="17"/>
      <c r="CT283" s="17"/>
      <c r="CU283" s="17"/>
      <c r="CV283" s="17"/>
      <c r="CW283" s="17"/>
      <c r="CX283" s="17"/>
      <c r="CY283" s="17"/>
      <c r="CZ283" s="17"/>
      <c r="DA283" s="17"/>
      <c r="DB283" s="17"/>
      <c r="DC283" s="17"/>
      <c r="DD283" s="17"/>
      <c r="DE283" s="17"/>
      <c r="DF283" s="17"/>
      <c r="DG283" s="17"/>
      <c r="DH283" s="17"/>
      <c r="DI283" s="17"/>
      <c r="DJ283" s="17"/>
      <c r="DK283" s="17"/>
      <c r="DL283" s="17"/>
      <c r="DM283" s="17"/>
      <c r="DN283" s="17"/>
      <c r="DO283" s="17"/>
      <c r="DP283" s="17"/>
      <c r="DQ283" s="17"/>
      <c r="DR283" s="17"/>
      <c r="DS283" s="17"/>
      <c r="DT283" s="17"/>
      <c r="DU283" s="17"/>
      <c r="DV283" s="17"/>
      <c r="DW283" s="17"/>
      <c r="DX283" s="17"/>
      <c r="DY283" s="17"/>
      <c r="DZ283" s="17"/>
      <c r="EA283" s="17"/>
      <c r="EB283" s="17"/>
      <c r="EC283" s="17"/>
      <c r="ED283" s="17"/>
      <c r="EE283" s="17"/>
      <c r="EF283" s="17"/>
      <c r="EG283" s="17"/>
      <c r="EH283" s="17"/>
      <c r="EI283" s="17"/>
      <c r="EJ283" s="17"/>
      <c r="EK283" s="17"/>
    </row>
    <row r="284" spans="1:141" x14ac:dyDescent="0.35">
      <c r="A284" s="17"/>
      <c r="B284" s="17"/>
      <c r="C284" s="17"/>
      <c r="D284" s="17"/>
      <c r="E284" s="17"/>
      <c r="F284" s="17"/>
      <c r="G284" s="17"/>
      <c r="J284" s="17"/>
      <c r="K284" s="17"/>
      <c r="L284" s="68"/>
      <c r="M284" s="68"/>
      <c r="N284" s="17"/>
      <c r="O284" s="17"/>
      <c r="P284" s="107"/>
      <c r="R284" s="17"/>
      <c r="S284" s="17"/>
      <c r="T284" s="17"/>
      <c r="V284" s="17"/>
      <c r="W284" s="17"/>
      <c r="X284" s="17"/>
      <c r="Y284" s="17"/>
      <c r="AB284" s="45"/>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c r="CL284" s="17"/>
      <c r="CM284" s="17"/>
      <c r="CN284" s="17"/>
      <c r="CO284" s="17"/>
      <c r="CP284" s="17"/>
      <c r="CQ284" s="17"/>
      <c r="CR284" s="17"/>
      <c r="CS284" s="17"/>
      <c r="CT284" s="17"/>
      <c r="CU284" s="17"/>
      <c r="CV284" s="17"/>
      <c r="CW284" s="17"/>
      <c r="CX284" s="17"/>
      <c r="CY284" s="17"/>
      <c r="CZ284" s="17"/>
      <c r="DA284" s="17"/>
      <c r="DB284" s="17"/>
      <c r="DC284" s="17"/>
      <c r="DD284" s="17"/>
      <c r="DE284" s="17"/>
      <c r="DF284" s="17"/>
      <c r="DG284" s="17"/>
      <c r="DH284" s="17"/>
      <c r="DI284" s="17"/>
      <c r="DJ284" s="17"/>
      <c r="DK284" s="17"/>
      <c r="DL284" s="17"/>
      <c r="DM284" s="17"/>
      <c r="DN284" s="17"/>
      <c r="DO284" s="17"/>
      <c r="DP284" s="17"/>
      <c r="DQ284" s="17"/>
      <c r="DR284" s="17"/>
      <c r="DS284" s="17"/>
      <c r="DT284" s="17"/>
      <c r="DU284" s="17"/>
      <c r="DV284" s="17"/>
      <c r="DW284" s="17"/>
      <c r="DX284" s="17"/>
      <c r="DY284" s="17"/>
      <c r="DZ284" s="17"/>
      <c r="EA284" s="17"/>
      <c r="EB284" s="17"/>
      <c r="EC284" s="17"/>
      <c r="ED284" s="17"/>
      <c r="EE284" s="17"/>
      <c r="EF284" s="17"/>
      <c r="EG284" s="17"/>
      <c r="EH284" s="17"/>
      <c r="EI284" s="17"/>
      <c r="EJ284" s="17"/>
      <c r="EK284" s="17"/>
    </row>
    <row r="285" spans="1:141" x14ac:dyDescent="0.35">
      <c r="A285" s="17"/>
      <c r="B285" s="17"/>
      <c r="C285" s="17"/>
      <c r="D285" s="17"/>
      <c r="E285" s="17"/>
      <c r="F285" s="17"/>
      <c r="G285" s="17"/>
      <c r="J285" s="17"/>
      <c r="K285" s="17"/>
      <c r="L285" s="68"/>
      <c r="M285" s="68"/>
      <c r="N285" s="17"/>
      <c r="O285" s="17"/>
      <c r="P285" s="107"/>
      <c r="R285" s="17"/>
      <c r="S285" s="17"/>
      <c r="T285" s="17"/>
      <c r="V285" s="17"/>
      <c r="W285" s="17"/>
      <c r="X285" s="17"/>
      <c r="Y285" s="17"/>
      <c r="AB285" s="45"/>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row>
    <row r="286" spans="1:141" x14ac:dyDescent="0.35">
      <c r="A286" s="17"/>
      <c r="B286" s="17"/>
      <c r="C286" s="17"/>
      <c r="D286" s="17"/>
      <c r="E286" s="17"/>
      <c r="F286" s="17"/>
      <c r="G286" s="17"/>
      <c r="J286" s="17"/>
      <c r="K286" s="17"/>
      <c r="L286" s="68"/>
      <c r="M286" s="68"/>
      <c r="N286" s="17"/>
      <c r="O286" s="17"/>
      <c r="P286" s="107"/>
      <c r="R286" s="17"/>
      <c r="S286" s="17"/>
      <c r="T286" s="17"/>
      <c r="V286" s="17"/>
      <c r="W286" s="17"/>
      <c r="X286" s="17"/>
      <c r="Y286" s="17"/>
      <c r="AB286" s="45"/>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c r="CT286" s="17"/>
      <c r="CU286" s="17"/>
      <c r="CV286" s="17"/>
      <c r="CW286" s="17"/>
      <c r="CX286" s="17"/>
      <c r="CY286" s="17"/>
      <c r="CZ286" s="17"/>
      <c r="DA286" s="17"/>
      <c r="DB286" s="17"/>
      <c r="DC286" s="17"/>
      <c r="DD286" s="17"/>
      <c r="DE286" s="17"/>
      <c r="DF286" s="17"/>
      <c r="DG286" s="17"/>
      <c r="DH286" s="17"/>
      <c r="DI286" s="17"/>
      <c r="DJ286" s="17"/>
      <c r="DK286" s="17"/>
      <c r="DL286" s="17"/>
      <c r="DM286" s="17"/>
      <c r="DN286" s="17"/>
      <c r="DO286" s="17"/>
      <c r="DP286" s="17"/>
      <c r="DQ286" s="17"/>
      <c r="DR286" s="17"/>
      <c r="DS286" s="17"/>
      <c r="DT286" s="17"/>
      <c r="DU286" s="17"/>
      <c r="DV286" s="17"/>
      <c r="DW286" s="17"/>
      <c r="DX286" s="17"/>
      <c r="DY286" s="17"/>
      <c r="DZ286" s="17"/>
      <c r="EA286" s="17"/>
      <c r="EB286" s="17"/>
      <c r="EC286" s="17"/>
      <c r="ED286" s="17"/>
      <c r="EE286" s="17"/>
      <c r="EF286" s="17"/>
      <c r="EG286" s="17"/>
      <c r="EH286" s="17"/>
      <c r="EI286" s="17"/>
      <c r="EJ286" s="17"/>
      <c r="EK286" s="17"/>
    </row>
    <row r="287" spans="1:141" x14ac:dyDescent="0.35">
      <c r="A287" s="17"/>
      <c r="B287" s="17"/>
      <c r="C287" s="17"/>
      <c r="D287" s="17"/>
      <c r="E287" s="17"/>
      <c r="F287" s="17"/>
      <c r="G287" s="17"/>
      <c r="J287" s="17"/>
      <c r="K287" s="17"/>
      <c r="L287" s="68"/>
      <c r="M287" s="68"/>
      <c r="N287" s="17"/>
      <c r="O287" s="17"/>
      <c r="P287" s="107"/>
      <c r="R287" s="17"/>
      <c r="S287" s="17"/>
      <c r="T287" s="17"/>
      <c r="V287" s="17"/>
      <c r="W287" s="17"/>
      <c r="X287" s="17"/>
      <c r="Y287" s="17"/>
      <c r="AB287" s="45"/>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row>
    <row r="288" spans="1:141" x14ac:dyDescent="0.35">
      <c r="A288" s="17"/>
      <c r="B288" s="17"/>
      <c r="C288" s="17"/>
      <c r="D288" s="17"/>
      <c r="E288" s="17"/>
      <c r="F288" s="17"/>
      <c r="G288" s="17"/>
      <c r="J288" s="17"/>
      <c r="K288" s="17"/>
      <c r="L288" s="68"/>
      <c r="M288" s="68"/>
      <c r="N288" s="17"/>
      <c r="O288" s="17"/>
      <c r="P288" s="107"/>
      <c r="R288" s="17"/>
      <c r="S288" s="17"/>
      <c r="T288" s="17"/>
      <c r="V288" s="17"/>
      <c r="W288" s="17"/>
      <c r="X288" s="17"/>
      <c r="Y288" s="17"/>
      <c r="AB288" s="45"/>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c r="CL288" s="17"/>
      <c r="CM288" s="17"/>
      <c r="CN288" s="17"/>
      <c r="CO288" s="17"/>
      <c r="CP288" s="17"/>
      <c r="CQ288" s="17"/>
      <c r="CR288" s="17"/>
      <c r="CS288" s="17"/>
      <c r="CT288" s="17"/>
      <c r="CU288" s="17"/>
      <c r="CV288" s="17"/>
      <c r="CW288" s="17"/>
      <c r="CX288" s="17"/>
      <c r="CY288" s="17"/>
      <c r="CZ288" s="17"/>
      <c r="DA288" s="17"/>
      <c r="DB288" s="17"/>
      <c r="DC288" s="17"/>
      <c r="DD288" s="17"/>
      <c r="DE288" s="17"/>
      <c r="DF288" s="17"/>
      <c r="DG288" s="17"/>
      <c r="DH288" s="17"/>
      <c r="DI288" s="17"/>
      <c r="DJ288" s="17"/>
      <c r="DK288" s="17"/>
      <c r="DL288" s="17"/>
      <c r="DM288" s="17"/>
      <c r="DN288" s="17"/>
      <c r="DO288" s="17"/>
      <c r="DP288" s="17"/>
      <c r="DQ288" s="17"/>
      <c r="DR288" s="17"/>
      <c r="DS288" s="17"/>
      <c r="DT288" s="17"/>
      <c r="DU288" s="17"/>
      <c r="DV288" s="17"/>
      <c r="DW288" s="17"/>
      <c r="DX288" s="17"/>
      <c r="DY288" s="17"/>
      <c r="DZ288" s="17"/>
      <c r="EA288" s="17"/>
      <c r="EB288" s="17"/>
      <c r="EC288" s="17"/>
      <c r="ED288" s="17"/>
      <c r="EE288" s="17"/>
      <c r="EF288" s="17"/>
      <c r="EG288" s="17"/>
      <c r="EH288" s="17"/>
      <c r="EI288" s="17"/>
      <c r="EJ288" s="17"/>
      <c r="EK288" s="17"/>
    </row>
    <row r="289" spans="1:141" x14ac:dyDescent="0.35">
      <c r="A289" s="17"/>
      <c r="B289" s="17"/>
      <c r="C289" s="17"/>
      <c r="D289" s="17"/>
      <c r="E289" s="17"/>
      <c r="F289" s="17"/>
      <c r="G289" s="17"/>
      <c r="J289" s="17"/>
      <c r="K289" s="17"/>
      <c r="L289" s="68"/>
      <c r="M289" s="68"/>
      <c r="N289" s="17"/>
      <c r="O289" s="17"/>
      <c r="P289" s="107"/>
      <c r="R289" s="17"/>
      <c r="S289" s="17"/>
      <c r="T289" s="17"/>
      <c r="V289" s="17"/>
      <c r="W289" s="17"/>
      <c r="X289" s="17"/>
      <c r="Y289" s="17"/>
      <c r="AB289" s="45"/>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row>
    <row r="290" spans="1:141" x14ac:dyDescent="0.35">
      <c r="A290" s="17"/>
      <c r="B290" s="17"/>
      <c r="C290" s="17"/>
      <c r="D290" s="17"/>
      <c r="E290" s="17"/>
      <c r="F290" s="17"/>
      <c r="G290" s="17"/>
      <c r="J290" s="17"/>
      <c r="K290" s="17"/>
      <c r="L290" s="68"/>
      <c r="M290" s="68"/>
      <c r="N290" s="17"/>
      <c r="O290" s="17"/>
      <c r="P290" s="107"/>
      <c r="R290" s="17"/>
      <c r="S290" s="17"/>
      <c r="T290" s="17"/>
      <c r="V290" s="17"/>
      <c r="W290" s="17"/>
      <c r="X290" s="17"/>
      <c r="Y290" s="17"/>
      <c r="AB290" s="45"/>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c r="DD290" s="17"/>
      <c r="DE290" s="17"/>
      <c r="DF290" s="17"/>
      <c r="DG290" s="17"/>
      <c r="DH290" s="17"/>
      <c r="DI290" s="17"/>
      <c r="DJ290" s="17"/>
      <c r="DK290" s="17"/>
      <c r="DL290" s="17"/>
      <c r="DM290" s="17"/>
      <c r="DN290" s="17"/>
      <c r="DO290" s="17"/>
      <c r="DP290" s="17"/>
      <c r="DQ290" s="17"/>
      <c r="DR290" s="17"/>
      <c r="DS290" s="17"/>
      <c r="DT290" s="17"/>
      <c r="DU290" s="17"/>
      <c r="DV290" s="17"/>
      <c r="DW290" s="17"/>
      <c r="DX290" s="17"/>
      <c r="DY290" s="17"/>
      <c r="DZ290" s="17"/>
      <c r="EA290" s="17"/>
      <c r="EB290" s="17"/>
      <c r="EC290" s="17"/>
      <c r="ED290" s="17"/>
      <c r="EE290" s="17"/>
      <c r="EF290" s="17"/>
      <c r="EG290" s="17"/>
      <c r="EH290" s="17"/>
      <c r="EI290" s="17"/>
      <c r="EJ290" s="17"/>
      <c r="EK290" s="17"/>
    </row>
    <row r="291" spans="1:141" x14ac:dyDescent="0.35">
      <c r="A291" s="17"/>
      <c r="B291" s="17"/>
      <c r="C291" s="17"/>
      <c r="D291" s="17"/>
      <c r="E291" s="17"/>
      <c r="F291" s="17"/>
      <c r="G291" s="17"/>
      <c r="J291" s="17"/>
      <c r="K291" s="17"/>
      <c r="L291" s="68"/>
      <c r="M291" s="68"/>
      <c r="N291" s="17"/>
      <c r="O291" s="17"/>
      <c r="P291" s="107"/>
      <c r="R291" s="17"/>
      <c r="S291" s="17"/>
      <c r="T291" s="17"/>
      <c r="V291" s="17"/>
      <c r="W291" s="17"/>
      <c r="X291" s="17"/>
      <c r="Y291" s="17"/>
      <c r="AB291" s="45"/>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c r="CT291" s="17"/>
      <c r="CU291" s="17"/>
      <c r="CV291" s="17"/>
      <c r="CW291" s="17"/>
      <c r="CX291" s="17"/>
      <c r="CY291" s="17"/>
      <c r="CZ291" s="17"/>
      <c r="DA291" s="17"/>
      <c r="DB291" s="17"/>
      <c r="DC291" s="17"/>
      <c r="DD291" s="17"/>
      <c r="DE291" s="17"/>
      <c r="DF291" s="17"/>
      <c r="DG291" s="17"/>
      <c r="DH291" s="17"/>
      <c r="DI291" s="17"/>
      <c r="DJ291" s="17"/>
      <c r="DK291" s="17"/>
      <c r="DL291" s="17"/>
      <c r="DM291" s="17"/>
      <c r="DN291" s="17"/>
      <c r="DO291" s="17"/>
      <c r="DP291" s="17"/>
      <c r="DQ291" s="17"/>
      <c r="DR291" s="17"/>
      <c r="DS291" s="17"/>
      <c r="DT291" s="17"/>
      <c r="DU291" s="17"/>
      <c r="DV291" s="17"/>
      <c r="DW291" s="17"/>
      <c r="DX291" s="17"/>
      <c r="DY291" s="17"/>
      <c r="DZ291" s="17"/>
      <c r="EA291" s="17"/>
      <c r="EB291" s="17"/>
      <c r="EC291" s="17"/>
      <c r="ED291" s="17"/>
      <c r="EE291" s="17"/>
      <c r="EF291" s="17"/>
      <c r="EG291" s="17"/>
      <c r="EH291" s="17"/>
      <c r="EI291" s="17"/>
      <c r="EJ291" s="17"/>
      <c r="EK291" s="17"/>
    </row>
    <row r="292" spans="1:141" x14ac:dyDescent="0.35">
      <c r="A292" s="17"/>
      <c r="B292" s="17"/>
      <c r="C292" s="17"/>
      <c r="D292" s="17"/>
      <c r="E292" s="17"/>
      <c r="F292" s="17"/>
      <c r="G292" s="17"/>
      <c r="J292" s="17"/>
      <c r="K292" s="17"/>
      <c r="L292" s="68"/>
      <c r="M292" s="68"/>
      <c r="N292" s="17"/>
      <c r="O292" s="17"/>
      <c r="P292" s="107"/>
      <c r="R292" s="17"/>
      <c r="S292" s="17"/>
      <c r="T292" s="17"/>
      <c r="V292" s="17"/>
      <c r="W292" s="17"/>
      <c r="X292" s="17"/>
      <c r="Y292" s="17"/>
      <c r="AB292" s="45"/>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c r="CT292" s="17"/>
      <c r="CU292" s="17"/>
      <c r="CV292" s="17"/>
      <c r="CW292" s="17"/>
      <c r="CX292" s="17"/>
      <c r="CY292" s="17"/>
      <c r="CZ292" s="17"/>
      <c r="DA292" s="17"/>
      <c r="DB292" s="17"/>
      <c r="DC292" s="17"/>
      <c r="DD292" s="17"/>
      <c r="DE292" s="17"/>
      <c r="DF292" s="17"/>
      <c r="DG292" s="17"/>
      <c r="DH292" s="17"/>
      <c r="DI292" s="17"/>
      <c r="DJ292" s="17"/>
      <c r="DK292" s="17"/>
      <c r="DL292" s="17"/>
      <c r="DM292" s="17"/>
      <c r="DN292" s="17"/>
      <c r="DO292" s="17"/>
      <c r="DP292" s="17"/>
      <c r="DQ292" s="17"/>
      <c r="DR292" s="17"/>
      <c r="DS292" s="17"/>
      <c r="DT292" s="17"/>
      <c r="DU292" s="17"/>
      <c r="DV292" s="17"/>
      <c r="DW292" s="17"/>
      <c r="DX292" s="17"/>
      <c r="DY292" s="17"/>
      <c r="DZ292" s="17"/>
      <c r="EA292" s="17"/>
      <c r="EB292" s="17"/>
      <c r="EC292" s="17"/>
      <c r="ED292" s="17"/>
      <c r="EE292" s="17"/>
      <c r="EF292" s="17"/>
      <c r="EG292" s="17"/>
      <c r="EH292" s="17"/>
      <c r="EI292" s="17"/>
      <c r="EJ292" s="17"/>
      <c r="EK292" s="17"/>
    </row>
    <row r="293" spans="1:141" x14ac:dyDescent="0.35">
      <c r="A293" s="17"/>
      <c r="B293" s="17"/>
      <c r="C293" s="17"/>
      <c r="D293" s="17"/>
      <c r="E293" s="17"/>
      <c r="F293" s="17"/>
      <c r="G293" s="17"/>
      <c r="J293" s="17"/>
      <c r="K293" s="17"/>
      <c r="L293" s="68"/>
      <c r="M293" s="68"/>
      <c r="N293" s="17"/>
      <c r="O293" s="17"/>
      <c r="P293" s="107"/>
      <c r="R293" s="17"/>
      <c r="S293" s="17"/>
      <c r="T293" s="17"/>
      <c r="V293" s="17"/>
      <c r="W293" s="17"/>
      <c r="X293" s="17"/>
      <c r="Y293" s="17"/>
      <c r="AB293" s="45"/>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row>
    <row r="294" spans="1:141" x14ac:dyDescent="0.35">
      <c r="A294" s="17"/>
      <c r="B294" s="17"/>
      <c r="C294" s="17"/>
      <c r="D294" s="17"/>
      <c r="E294" s="17"/>
      <c r="F294" s="17"/>
      <c r="G294" s="17"/>
      <c r="J294" s="17"/>
      <c r="K294" s="17"/>
      <c r="L294" s="68"/>
      <c r="M294" s="68"/>
      <c r="N294" s="17"/>
      <c r="O294" s="17"/>
      <c r="P294" s="107"/>
      <c r="R294" s="17"/>
      <c r="S294" s="17"/>
      <c r="T294" s="17"/>
      <c r="V294" s="17"/>
      <c r="W294" s="17"/>
      <c r="X294" s="17"/>
      <c r="Y294" s="17"/>
      <c r="AB294" s="45"/>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row>
    <row r="295" spans="1:141" x14ac:dyDescent="0.35">
      <c r="A295" s="17"/>
      <c r="B295" s="17"/>
      <c r="C295" s="17"/>
      <c r="D295" s="17"/>
      <c r="E295" s="17"/>
      <c r="F295" s="17"/>
      <c r="G295" s="17"/>
      <c r="J295" s="17"/>
      <c r="K295" s="17"/>
      <c r="L295" s="68"/>
      <c r="M295" s="68"/>
      <c r="N295" s="17"/>
      <c r="O295" s="17"/>
      <c r="P295" s="107"/>
      <c r="R295" s="17"/>
      <c r="S295" s="17"/>
      <c r="T295" s="17"/>
      <c r="V295" s="17"/>
      <c r="W295" s="17"/>
      <c r="X295" s="17"/>
      <c r="Y295" s="17"/>
      <c r="AB295" s="45"/>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row>
    <row r="296" spans="1:141" x14ac:dyDescent="0.35">
      <c r="A296" s="17"/>
      <c r="B296" s="17"/>
      <c r="C296" s="17"/>
      <c r="D296" s="17"/>
      <c r="E296" s="17"/>
      <c r="F296" s="17"/>
      <c r="G296" s="17"/>
      <c r="J296" s="17"/>
      <c r="K296" s="17"/>
      <c r="L296" s="68"/>
      <c r="M296" s="68"/>
      <c r="N296" s="17"/>
      <c r="O296" s="17"/>
      <c r="P296" s="107"/>
      <c r="R296" s="17"/>
      <c r="S296" s="17"/>
      <c r="T296" s="17"/>
      <c r="V296" s="17"/>
      <c r="W296" s="17"/>
      <c r="X296" s="17"/>
      <c r="Y296" s="17"/>
      <c r="AB296" s="45"/>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row>
    <row r="297" spans="1:141" x14ac:dyDescent="0.35">
      <c r="A297" s="17"/>
      <c r="B297" s="17"/>
      <c r="C297" s="17"/>
      <c r="D297" s="17"/>
      <c r="E297" s="17"/>
      <c r="F297" s="17"/>
      <c r="G297" s="17"/>
      <c r="J297" s="17"/>
      <c r="K297" s="17"/>
      <c r="L297" s="68"/>
      <c r="M297" s="68"/>
      <c r="N297" s="17"/>
      <c r="O297" s="17"/>
      <c r="P297" s="107"/>
      <c r="R297" s="17"/>
      <c r="S297" s="17"/>
      <c r="T297" s="17"/>
      <c r="V297" s="17"/>
      <c r="W297" s="17"/>
      <c r="X297" s="17"/>
      <c r="Y297" s="17"/>
      <c r="AB297" s="45"/>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c r="CT297" s="17"/>
      <c r="CU297" s="17"/>
      <c r="CV297" s="17"/>
      <c r="CW297" s="17"/>
      <c r="CX297" s="17"/>
      <c r="CY297" s="17"/>
      <c r="CZ297" s="17"/>
      <c r="DA297" s="17"/>
      <c r="DB297" s="17"/>
      <c r="DC297" s="17"/>
      <c r="DD297" s="17"/>
      <c r="DE297" s="17"/>
      <c r="DF297" s="17"/>
      <c r="DG297" s="17"/>
      <c r="DH297" s="17"/>
      <c r="DI297" s="17"/>
      <c r="DJ297" s="17"/>
      <c r="DK297" s="17"/>
      <c r="DL297" s="17"/>
      <c r="DM297" s="17"/>
      <c r="DN297" s="17"/>
      <c r="DO297" s="17"/>
      <c r="DP297" s="17"/>
      <c r="DQ297" s="17"/>
      <c r="DR297" s="17"/>
      <c r="DS297" s="17"/>
      <c r="DT297" s="17"/>
      <c r="DU297" s="17"/>
      <c r="DV297" s="17"/>
      <c r="DW297" s="17"/>
      <c r="DX297" s="17"/>
      <c r="DY297" s="17"/>
      <c r="DZ297" s="17"/>
      <c r="EA297" s="17"/>
      <c r="EB297" s="17"/>
      <c r="EC297" s="17"/>
      <c r="ED297" s="17"/>
      <c r="EE297" s="17"/>
      <c r="EF297" s="17"/>
      <c r="EG297" s="17"/>
      <c r="EH297" s="17"/>
      <c r="EI297" s="17"/>
      <c r="EJ297" s="17"/>
      <c r="EK297" s="17"/>
    </row>
    <row r="298" spans="1:141" x14ac:dyDescent="0.35">
      <c r="A298" s="17"/>
      <c r="B298" s="17"/>
      <c r="C298" s="17"/>
      <c r="D298" s="17"/>
      <c r="E298" s="17"/>
      <c r="F298" s="17"/>
      <c r="G298" s="17"/>
      <c r="J298" s="17"/>
      <c r="K298" s="17"/>
      <c r="L298" s="68"/>
      <c r="M298" s="68"/>
      <c r="N298" s="17"/>
      <c r="O298" s="17"/>
      <c r="P298" s="107"/>
      <c r="R298" s="17"/>
      <c r="S298" s="17"/>
      <c r="T298" s="17"/>
      <c r="V298" s="17"/>
      <c r="W298" s="17"/>
      <c r="X298" s="17"/>
      <c r="Y298" s="17"/>
      <c r="AB298" s="45"/>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c r="CT298" s="17"/>
      <c r="CU298" s="17"/>
      <c r="CV298" s="17"/>
      <c r="CW298" s="17"/>
      <c r="CX298" s="17"/>
      <c r="CY298" s="17"/>
      <c r="CZ298" s="17"/>
      <c r="DA298" s="17"/>
      <c r="DB298" s="17"/>
      <c r="DC298" s="17"/>
      <c r="DD298" s="17"/>
      <c r="DE298" s="17"/>
      <c r="DF298" s="17"/>
      <c r="DG298" s="17"/>
      <c r="DH298" s="17"/>
      <c r="DI298" s="17"/>
      <c r="DJ298" s="17"/>
      <c r="DK298" s="17"/>
      <c r="DL298" s="17"/>
      <c r="DM298" s="17"/>
      <c r="DN298" s="17"/>
      <c r="DO298" s="17"/>
      <c r="DP298" s="17"/>
      <c r="DQ298" s="17"/>
      <c r="DR298" s="17"/>
      <c r="DS298" s="17"/>
      <c r="DT298" s="17"/>
      <c r="DU298" s="17"/>
      <c r="DV298" s="17"/>
      <c r="DW298" s="17"/>
      <c r="DX298" s="17"/>
      <c r="DY298" s="17"/>
      <c r="DZ298" s="17"/>
      <c r="EA298" s="17"/>
      <c r="EB298" s="17"/>
      <c r="EC298" s="17"/>
      <c r="ED298" s="17"/>
      <c r="EE298" s="17"/>
      <c r="EF298" s="17"/>
      <c r="EG298" s="17"/>
      <c r="EH298" s="17"/>
      <c r="EI298" s="17"/>
      <c r="EJ298" s="17"/>
      <c r="EK298" s="17"/>
    </row>
    <row r="299" spans="1:141" x14ac:dyDescent="0.35">
      <c r="A299" s="17"/>
      <c r="B299" s="17"/>
      <c r="C299" s="17"/>
      <c r="D299" s="17"/>
      <c r="E299" s="17"/>
      <c r="F299" s="17"/>
      <c r="G299" s="17"/>
      <c r="J299" s="17"/>
      <c r="K299" s="17"/>
      <c r="L299" s="68"/>
      <c r="M299" s="68"/>
      <c r="N299" s="17"/>
      <c r="O299" s="17"/>
      <c r="P299" s="107"/>
      <c r="R299" s="17"/>
      <c r="S299" s="17"/>
      <c r="T299" s="17"/>
      <c r="V299" s="17"/>
      <c r="W299" s="17"/>
      <c r="X299" s="17"/>
      <c r="Y299" s="17"/>
      <c r="AB299" s="45"/>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c r="CT299" s="17"/>
      <c r="CU299" s="17"/>
      <c r="CV299" s="17"/>
      <c r="CW299" s="17"/>
      <c r="CX299" s="17"/>
      <c r="CY299" s="17"/>
      <c r="CZ299" s="17"/>
      <c r="DA299" s="17"/>
      <c r="DB299" s="17"/>
      <c r="DC299" s="17"/>
      <c r="DD299" s="17"/>
      <c r="DE299" s="17"/>
      <c r="DF299" s="17"/>
      <c r="DG299" s="17"/>
      <c r="DH299" s="17"/>
      <c r="DI299" s="17"/>
      <c r="DJ299" s="17"/>
      <c r="DK299" s="17"/>
      <c r="DL299" s="17"/>
      <c r="DM299" s="17"/>
      <c r="DN299" s="17"/>
      <c r="DO299" s="17"/>
      <c r="DP299" s="17"/>
      <c r="DQ299" s="17"/>
      <c r="DR299" s="17"/>
      <c r="DS299" s="17"/>
      <c r="DT299" s="17"/>
      <c r="DU299" s="17"/>
      <c r="DV299" s="17"/>
      <c r="DW299" s="17"/>
      <c r="DX299" s="17"/>
      <c r="DY299" s="17"/>
      <c r="DZ299" s="17"/>
      <c r="EA299" s="17"/>
      <c r="EB299" s="17"/>
      <c r="EC299" s="17"/>
      <c r="ED299" s="17"/>
      <c r="EE299" s="17"/>
      <c r="EF299" s="17"/>
      <c r="EG299" s="17"/>
      <c r="EH299" s="17"/>
      <c r="EI299" s="17"/>
      <c r="EJ299" s="17"/>
      <c r="EK299" s="17"/>
    </row>
    <row r="300" spans="1:141" x14ac:dyDescent="0.35">
      <c r="A300" s="17"/>
      <c r="B300" s="17"/>
      <c r="C300" s="17"/>
      <c r="D300" s="17"/>
      <c r="E300" s="17"/>
      <c r="F300" s="17"/>
      <c r="G300" s="17"/>
      <c r="J300" s="17"/>
      <c r="K300" s="17"/>
      <c r="L300" s="68"/>
      <c r="M300" s="68"/>
      <c r="N300" s="17"/>
      <c r="O300" s="17"/>
      <c r="P300" s="107"/>
      <c r="R300" s="17"/>
      <c r="S300" s="17"/>
      <c r="T300" s="17"/>
      <c r="V300" s="17"/>
      <c r="W300" s="17"/>
      <c r="X300" s="17"/>
      <c r="Y300" s="17"/>
      <c r="AB300" s="45"/>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row>
    <row r="301" spans="1:141" x14ac:dyDescent="0.35">
      <c r="A301" s="17"/>
      <c r="B301" s="17"/>
      <c r="C301" s="17"/>
      <c r="D301" s="17"/>
      <c r="E301" s="17"/>
      <c r="F301" s="17"/>
      <c r="G301" s="17"/>
      <c r="J301" s="17"/>
      <c r="K301" s="17"/>
      <c r="L301" s="68"/>
      <c r="M301" s="68"/>
      <c r="N301" s="17"/>
      <c r="O301" s="17"/>
      <c r="P301" s="107"/>
      <c r="R301" s="17"/>
      <c r="S301" s="17"/>
      <c r="T301" s="17"/>
      <c r="V301" s="17"/>
      <c r="W301" s="17"/>
      <c r="X301" s="17"/>
      <c r="Y301" s="17"/>
      <c r="AB301" s="45"/>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c r="CT301" s="17"/>
      <c r="CU301" s="17"/>
      <c r="CV301" s="17"/>
      <c r="CW301" s="17"/>
      <c r="CX301" s="17"/>
      <c r="CY301" s="17"/>
      <c r="CZ301" s="17"/>
      <c r="DA301" s="17"/>
      <c r="DB301" s="17"/>
      <c r="DC301" s="17"/>
      <c r="DD301" s="17"/>
      <c r="DE301" s="17"/>
      <c r="DF301" s="17"/>
      <c r="DG301" s="17"/>
      <c r="DH301" s="17"/>
      <c r="DI301" s="17"/>
      <c r="DJ301" s="17"/>
      <c r="DK301" s="17"/>
      <c r="DL301" s="17"/>
      <c r="DM301" s="17"/>
      <c r="DN301" s="17"/>
      <c r="DO301" s="17"/>
      <c r="DP301" s="17"/>
      <c r="DQ301" s="17"/>
      <c r="DR301" s="17"/>
      <c r="DS301" s="17"/>
      <c r="DT301" s="17"/>
      <c r="DU301" s="17"/>
      <c r="DV301" s="17"/>
      <c r="DW301" s="17"/>
      <c r="DX301" s="17"/>
      <c r="DY301" s="17"/>
      <c r="DZ301" s="17"/>
      <c r="EA301" s="17"/>
      <c r="EB301" s="17"/>
      <c r="EC301" s="17"/>
      <c r="ED301" s="17"/>
      <c r="EE301" s="17"/>
      <c r="EF301" s="17"/>
      <c r="EG301" s="17"/>
      <c r="EH301" s="17"/>
      <c r="EI301" s="17"/>
      <c r="EJ301" s="17"/>
      <c r="EK301" s="17"/>
    </row>
    <row r="302" spans="1:141" x14ac:dyDescent="0.35">
      <c r="A302" s="17"/>
      <c r="B302" s="17"/>
      <c r="C302" s="17"/>
      <c r="D302" s="17"/>
      <c r="E302" s="17"/>
      <c r="F302" s="17"/>
      <c r="G302" s="17"/>
      <c r="J302" s="17"/>
      <c r="K302" s="17"/>
      <c r="L302" s="68"/>
      <c r="M302" s="68"/>
      <c r="N302" s="17"/>
      <c r="O302" s="17"/>
      <c r="P302" s="107"/>
      <c r="R302" s="17"/>
      <c r="S302" s="17"/>
      <c r="T302" s="17"/>
      <c r="V302" s="17"/>
      <c r="W302" s="17"/>
      <c r="X302" s="17"/>
      <c r="Y302" s="17"/>
      <c r="AB302" s="45"/>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c r="CT302" s="17"/>
      <c r="CU302" s="17"/>
      <c r="CV302" s="17"/>
      <c r="CW302" s="17"/>
      <c r="CX302" s="17"/>
      <c r="CY302" s="17"/>
      <c r="CZ302" s="17"/>
      <c r="DA302" s="17"/>
      <c r="DB302" s="17"/>
      <c r="DC302" s="17"/>
      <c r="DD302" s="17"/>
      <c r="DE302" s="17"/>
      <c r="DF302" s="17"/>
      <c r="DG302" s="17"/>
      <c r="DH302" s="17"/>
      <c r="DI302" s="17"/>
      <c r="DJ302" s="17"/>
      <c r="DK302" s="17"/>
      <c r="DL302" s="17"/>
      <c r="DM302" s="17"/>
      <c r="DN302" s="17"/>
      <c r="DO302" s="17"/>
      <c r="DP302" s="17"/>
      <c r="DQ302" s="17"/>
      <c r="DR302" s="17"/>
      <c r="DS302" s="17"/>
      <c r="DT302" s="17"/>
      <c r="DU302" s="17"/>
      <c r="DV302" s="17"/>
      <c r="DW302" s="17"/>
      <c r="DX302" s="17"/>
      <c r="DY302" s="17"/>
      <c r="DZ302" s="17"/>
      <c r="EA302" s="17"/>
      <c r="EB302" s="17"/>
      <c r="EC302" s="17"/>
      <c r="ED302" s="17"/>
      <c r="EE302" s="17"/>
      <c r="EF302" s="17"/>
      <c r="EG302" s="17"/>
      <c r="EH302" s="17"/>
      <c r="EI302" s="17"/>
      <c r="EJ302" s="17"/>
      <c r="EK302" s="17"/>
    </row>
    <row r="303" spans="1:141" x14ac:dyDescent="0.35">
      <c r="A303" s="17"/>
      <c r="B303" s="17"/>
      <c r="C303" s="17"/>
      <c r="D303" s="17"/>
      <c r="E303" s="17"/>
      <c r="F303" s="17"/>
      <c r="G303" s="17"/>
      <c r="J303" s="17"/>
      <c r="K303" s="17"/>
      <c r="L303" s="68"/>
      <c r="M303" s="68"/>
      <c r="N303" s="17"/>
      <c r="O303" s="17"/>
      <c r="P303" s="107"/>
      <c r="R303" s="17"/>
      <c r="S303" s="17"/>
      <c r="T303" s="17"/>
      <c r="V303" s="17"/>
      <c r="W303" s="17"/>
      <c r="X303" s="17"/>
      <c r="Y303" s="17"/>
      <c r="AB303" s="45"/>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row>
    <row r="304" spans="1:141" x14ac:dyDescent="0.35">
      <c r="A304" s="17"/>
      <c r="B304" s="17"/>
      <c r="C304" s="17"/>
      <c r="D304" s="17"/>
      <c r="E304" s="17"/>
      <c r="F304" s="17"/>
      <c r="G304" s="17"/>
      <c r="J304" s="17"/>
      <c r="K304" s="17"/>
      <c r="L304" s="68"/>
      <c r="M304" s="68"/>
      <c r="N304" s="17"/>
      <c r="O304" s="17"/>
      <c r="P304" s="107"/>
      <c r="R304" s="17"/>
      <c r="S304" s="17"/>
      <c r="T304" s="17"/>
      <c r="V304" s="17"/>
      <c r="W304" s="17"/>
      <c r="X304" s="17"/>
      <c r="Y304" s="17"/>
      <c r="AB304" s="45"/>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c r="CT304" s="17"/>
      <c r="CU304" s="17"/>
      <c r="CV304" s="17"/>
      <c r="CW304" s="17"/>
      <c r="CX304" s="17"/>
      <c r="CY304" s="17"/>
      <c r="CZ304" s="17"/>
      <c r="DA304" s="17"/>
      <c r="DB304" s="17"/>
      <c r="DC304" s="17"/>
      <c r="DD304" s="17"/>
      <c r="DE304" s="17"/>
      <c r="DF304" s="17"/>
      <c r="DG304" s="17"/>
      <c r="DH304" s="17"/>
      <c r="DI304" s="17"/>
      <c r="DJ304" s="17"/>
      <c r="DK304" s="17"/>
      <c r="DL304" s="17"/>
      <c r="DM304" s="17"/>
      <c r="DN304" s="17"/>
      <c r="DO304" s="17"/>
      <c r="DP304" s="17"/>
      <c r="DQ304" s="17"/>
      <c r="DR304" s="17"/>
      <c r="DS304" s="17"/>
      <c r="DT304" s="17"/>
      <c r="DU304" s="17"/>
      <c r="DV304" s="17"/>
      <c r="DW304" s="17"/>
      <c r="DX304" s="17"/>
      <c r="DY304" s="17"/>
      <c r="DZ304" s="17"/>
      <c r="EA304" s="17"/>
      <c r="EB304" s="17"/>
      <c r="EC304" s="17"/>
      <c r="ED304" s="17"/>
      <c r="EE304" s="17"/>
      <c r="EF304" s="17"/>
      <c r="EG304" s="17"/>
      <c r="EH304" s="17"/>
      <c r="EI304" s="17"/>
      <c r="EJ304" s="17"/>
      <c r="EK304" s="17"/>
    </row>
    <row r="305" spans="1:141" x14ac:dyDescent="0.35">
      <c r="A305" s="17"/>
      <c r="B305" s="17"/>
      <c r="C305" s="17"/>
      <c r="D305" s="17"/>
      <c r="E305" s="17"/>
      <c r="F305" s="17"/>
      <c r="G305" s="17"/>
      <c r="J305" s="17"/>
      <c r="K305" s="17"/>
      <c r="L305" s="68"/>
      <c r="M305" s="68"/>
      <c r="N305" s="17"/>
      <c r="O305" s="17"/>
      <c r="P305" s="107"/>
      <c r="R305" s="17"/>
      <c r="S305" s="17"/>
      <c r="T305" s="17"/>
      <c r="V305" s="17"/>
      <c r="W305" s="17"/>
      <c r="X305" s="17"/>
      <c r="Y305" s="17"/>
      <c r="AB305" s="45"/>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row>
    <row r="306" spans="1:141" x14ac:dyDescent="0.35">
      <c r="A306" s="17"/>
      <c r="B306" s="17"/>
      <c r="C306" s="17"/>
      <c r="D306" s="17"/>
      <c r="E306" s="17"/>
      <c r="F306" s="17"/>
      <c r="G306" s="17"/>
      <c r="J306" s="17"/>
      <c r="K306" s="17"/>
      <c r="L306" s="68"/>
      <c r="M306" s="68"/>
      <c r="N306" s="17"/>
      <c r="O306" s="17"/>
      <c r="P306" s="107"/>
      <c r="R306" s="17"/>
      <c r="S306" s="17"/>
      <c r="T306" s="17"/>
      <c r="V306" s="17"/>
      <c r="W306" s="17"/>
      <c r="X306" s="17"/>
      <c r="Y306" s="17"/>
      <c r="AB306" s="45"/>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c r="DM306" s="17"/>
      <c r="DN306" s="17"/>
      <c r="DO306" s="17"/>
      <c r="DP306" s="17"/>
      <c r="DQ306" s="17"/>
      <c r="DR306" s="17"/>
      <c r="DS306" s="17"/>
      <c r="DT306" s="17"/>
      <c r="DU306" s="17"/>
      <c r="DV306" s="17"/>
      <c r="DW306" s="17"/>
      <c r="DX306" s="17"/>
      <c r="DY306" s="17"/>
      <c r="DZ306" s="17"/>
      <c r="EA306" s="17"/>
      <c r="EB306" s="17"/>
      <c r="EC306" s="17"/>
      <c r="ED306" s="17"/>
      <c r="EE306" s="17"/>
      <c r="EF306" s="17"/>
      <c r="EG306" s="17"/>
      <c r="EH306" s="17"/>
      <c r="EI306" s="17"/>
      <c r="EJ306" s="17"/>
      <c r="EK306" s="17"/>
    </row>
    <row r="307" spans="1:141" x14ac:dyDescent="0.35">
      <c r="A307" s="17"/>
      <c r="B307" s="17"/>
      <c r="C307" s="17"/>
      <c r="D307" s="17"/>
      <c r="E307" s="17"/>
      <c r="F307" s="17"/>
      <c r="G307" s="17"/>
      <c r="J307" s="17"/>
      <c r="K307" s="17"/>
      <c r="L307" s="68"/>
      <c r="M307" s="68"/>
      <c r="N307" s="17"/>
      <c r="O307" s="17"/>
      <c r="P307" s="107"/>
      <c r="R307" s="17"/>
      <c r="S307" s="17"/>
      <c r="T307" s="17"/>
      <c r="V307" s="17"/>
      <c r="W307" s="17"/>
      <c r="X307" s="17"/>
      <c r="Y307" s="17"/>
      <c r="AB307" s="45"/>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c r="DD307" s="17"/>
      <c r="DE307" s="17"/>
      <c r="DF307" s="17"/>
      <c r="DG307" s="17"/>
      <c r="DH307" s="17"/>
      <c r="DI307" s="17"/>
      <c r="DJ307" s="17"/>
      <c r="DK307" s="17"/>
      <c r="DL307" s="17"/>
      <c r="DM307" s="17"/>
      <c r="DN307" s="17"/>
      <c r="DO307" s="17"/>
      <c r="DP307" s="17"/>
      <c r="DQ307" s="17"/>
      <c r="DR307" s="17"/>
      <c r="DS307" s="17"/>
      <c r="DT307" s="17"/>
      <c r="DU307" s="17"/>
      <c r="DV307" s="17"/>
      <c r="DW307" s="17"/>
      <c r="DX307" s="17"/>
      <c r="DY307" s="17"/>
      <c r="DZ307" s="17"/>
      <c r="EA307" s="17"/>
      <c r="EB307" s="17"/>
      <c r="EC307" s="17"/>
      <c r="ED307" s="17"/>
      <c r="EE307" s="17"/>
      <c r="EF307" s="17"/>
      <c r="EG307" s="17"/>
      <c r="EH307" s="17"/>
      <c r="EI307" s="17"/>
      <c r="EJ307" s="17"/>
      <c r="EK307" s="17"/>
    </row>
    <row r="308" spans="1:141" x14ac:dyDescent="0.35">
      <c r="A308" s="17"/>
      <c r="B308" s="17"/>
      <c r="C308" s="17"/>
      <c r="D308" s="17"/>
      <c r="E308" s="17"/>
      <c r="F308" s="17"/>
      <c r="G308" s="17"/>
      <c r="J308" s="17"/>
      <c r="K308" s="17"/>
      <c r="L308" s="68"/>
      <c r="M308" s="68"/>
      <c r="N308" s="17"/>
      <c r="O308" s="17"/>
      <c r="P308" s="107"/>
      <c r="R308" s="17"/>
      <c r="S308" s="17"/>
      <c r="T308" s="17"/>
      <c r="V308" s="17"/>
      <c r="W308" s="17"/>
      <c r="X308" s="17"/>
      <c r="Y308" s="17"/>
      <c r="AB308" s="45"/>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c r="DJ308" s="17"/>
      <c r="DK308" s="17"/>
      <c r="DL308" s="17"/>
      <c r="DM308" s="17"/>
      <c r="DN308" s="17"/>
      <c r="DO308" s="17"/>
      <c r="DP308" s="17"/>
      <c r="DQ308" s="17"/>
      <c r="DR308" s="17"/>
      <c r="DS308" s="17"/>
      <c r="DT308" s="17"/>
      <c r="DU308" s="17"/>
      <c r="DV308" s="17"/>
      <c r="DW308" s="17"/>
      <c r="DX308" s="17"/>
      <c r="DY308" s="17"/>
      <c r="DZ308" s="17"/>
      <c r="EA308" s="17"/>
      <c r="EB308" s="17"/>
      <c r="EC308" s="17"/>
      <c r="ED308" s="17"/>
      <c r="EE308" s="17"/>
      <c r="EF308" s="17"/>
      <c r="EG308" s="17"/>
      <c r="EH308" s="17"/>
      <c r="EI308" s="17"/>
      <c r="EJ308" s="17"/>
      <c r="EK308" s="17"/>
    </row>
    <row r="309" spans="1:141" x14ac:dyDescent="0.35">
      <c r="A309" s="17"/>
      <c r="B309" s="17"/>
      <c r="C309" s="17"/>
      <c r="D309" s="17"/>
      <c r="E309" s="17"/>
      <c r="F309" s="17"/>
      <c r="G309" s="17"/>
      <c r="J309" s="17"/>
      <c r="K309" s="17"/>
      <c r="L309" s="68"/>
      <c r="M309" s="68"/>
      <c r="N309" s="17"/>
      <c r="O309" s="17"/>
      <c r="P309" s="107"/>
      <c r="R309" s="17"/>
      <c r="S309" s="17"/>
      <c r="T309" s="17"/>
      <c r="V309" s="17"/>
      <c r="W309" s="17"/>
      <c r="X309" s="17"/>
      <c r="Y309" s="17"/>
      <c r="AB309" s="45"/>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c r="DD309" s="17"/>
      <c r="DE309" s="17"/>
      <c r="DF309" s="17"/>
      <c r="DG309" s="17"/>
      <c r="DH309" s="17"/>
      <c r="DI309" s="17"/>
      <c r="DJ309" s="17"/>
      <c r="DK309" s="17"/>
      <c r="DL309" s="17"/>
      <c r="DM309" s="17"/>
      <c r="DN309" s="17"/>
      <c r="DO309" s="17"/>
      <c r="DP309" s="17"/>
      <c r="DQ309" s="17"/>
      <c r="DR309" s="17"/>
      <c r="DS309" s="17"/>
      <c r="DT309" s="17"/>
      <c r="DU309" s="17"/>
      <c r="DV309" s="17"/>
      <c r="DW309" s="17"/>
      <c r="DX309" s="17"/>
      <c r="DY309" s="17"/>
      <c r="DZ309" s="17"/>
      <c r="EA309" s="17"/>
      <c r="EB309" s="17"/>
      <c r="EC309" s="17"/>
      <c r="ED309" s="17"/>
      <c r="EE309" s="17"/>
      <c r="EF309" s="17"/>
      <c r="EG309" s="17"/>
      <c r="EH309" s="17"/>
      <c r="EI309" s="17"/>
      <c r="EJ309" s="17"/>
      <c r="EK309" s="17"/>
    </row>
    <row r="310" spans="1:141" x14ac:dyDescent="0.35">
      <c r="A310" s="17"/>
      <c r="B310" s="17"/>
      <c r="C310" s="17"/>
      <c r="D310" s="17"/>
      <c r="E310" s="17"/>
      <c r="F310" s="17"/>
      <c r="G310" s="17"/>
      <c r="J310" s="17"/>
      <c r="K310" s="17"/>
      <c r="L310" s="68"/>
      <c r="M310" s="68"/>
      <c r="N310" s="17"/>
      <c r="O310" s="17"/>
      <c r="P310" s="107"/>
      <c r="R310" s="17"/>
      <c r="S310" s="17"/>
      <c r="T310" s="17"/>
      <c r="V310" s="17"/>
      <c r="W310" s="17"/>
      <c r="X310" s="17"/>
      <c r="Y310" s="17"/>
      <c r="AB310" s="45"/>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c r="DD310" s="17"/>
      <c r="DE310" s="17"/>
      <c r="DF310" s="17"/>
      <c r="DG310" s="17"/>
      <c r="DH310" s="17"/>
      <c r="DI310" s="17"/>
      <c r="DJ310" s="17"/>
      <c r="DK310" s="17"/>
      <c r="DL310" s="17"/>
      <c r="DM310" s="17"/>
      <c r="DN310" s="17"/>
      <c r="DO310" s="17"/>
      <c r="DP310" s="17"/>
      <c r="DQ310" s="17"/>
      <c r="DR310" s="17"/>
      <c r="DS310" s="17"/>
      <c r="DT310" s="17"/>
      <c r="DU310" s="17"/>
      <c r="DV310" s="17"/>
      <c r="DW310" s="17"/>
      <c r="DX310" s="17"/>
      <c r="DY310" s="17"/>
      <c r="DZ310" s="17"/>
      <c r="EA310" s="17"/>
      <c r="EB310" s="17"/>
      <c r="EC310" s="17"/>
      <c r="ED310" s="17"/>
      <c r="EE310" s="17"/>
      <c r="EF310" s="17"/>
      <c r="EG310" s="17"/>
      <c r="EH310" s="17"/>
      <c r="EI310" s="17"/>
      <c r="EJ310" s="17"/>
      <c r="EK310" s="17"/>
    </row>
    <row r="311" spans="1:141" x14ac:dyDescent="0.35">
      <c r="A311" s="17"/>
      <c r="B311" s="17"/>
      <c r="C311" s="17"/>
      <c r="D311" s="17"/>
      <c r="E311" s="17"/>
      <c r="F311" s="17"/>
      <c r="G311" s="17"/>
      <c r="J311" s="17"/>
      <c r="K311" s="17"/>
      <c r="L311" s="68"/>
      <c r="M311" s="68"/>
      <c r="N311" s="17"/>
      <c r="O311" s="17"/>
      <c r="P311" s="107"/>
      <c r="R311" s="17"/>
      <c r="S311" s="17"/>
      <c r="T311" s="17"/>
      <c r="V311" s="17"/>
      <c r="W311" s="17"/>
      <c r="X311" s="17"/>
      <c r="Y311" s="17"/>
      <c r="AB311" s="45"/>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c r="CT311" s="17"/>
      <c r="CU311" s="17"/>
      <c r="CV311" s="17"/>
      <c r="CW311" s="17"/>
      <c r="CX311" s="17"/>
      <c r="CY311" s="17"/>
      <c r="CZ311" s="17"/>
      <c r="DA311" s="17"/>
      <c r="DB311" s="17"/>
      <c r="DC311" s="17"/>
      <c r="DD311" s="17"/>
      <c r="DE311" s="17"/>
      <c r="DF311" s="17"/>
      <c r="DG311" s="17"/>
      <c r="DH311" s="17"/>
      <c r="DI311" s="17"/>
      <c r="DJ311" s="17"/>
      <c r="DK311" s="17"/>
      <c r="DL311" s="17"/>
      <c r="DM311" s="17"/>
      <c r="DN311" s="17"/>
      <c r="DO311" s="17"/>
      <c r="DP311" s="17"/>
      <c r="DQ311" s="17"/>
      <c r="DR311" s="17"/>
      <c r="DS311" s="17"/>
      <c r="DT311" s="17"/>
      <c r="DU311" s="17"/>
      <c r="DV311" s="17"/>
      <c r="DW311" s="17"/>
      <c r="DX311" s="17"/>
      <c r="DY311" s="17"/>
      <c r="DZ311" s="17"/>
      <c r="EA311" s="17"/>
      <c r="EB311" s="17"/>
      <c r="EC311" s="17"/>
      <c r="ED311" s="17"/>
      <c r="EE311" s="17"/>
      <c r="EF311" s="17"/>
      <c r="EG311" s="17"/>
      <c r="EH311" s="17"/>
      <c r="EI311" s="17"/>
      <c r="EJ311" s="17"/>
      <c r="EK311" s="17"/>
    </row>
    <row r="312" spans="1:141" x14ac:dyDescent="0.35">
      <c r="A312" s="17"/>
      <c r="B312" s="17"/>
      <c r="C312" s="17"/>
      <c r="D312" s="17"/>
      <c r="E312" s="17"/>
      <c r="F312" s="17"/>
      <c r="G312" s="17"/>
      <c r="J312" s="17"/>
      <c r="K312" s="17"/>
      <c r="L312" s="68"/>
      <c r="M312" s="68"/>
      <c r="N312" s="17"/>
      <c r="O312" s="17"/>
      <c r="P312" s="107"/>
      <c r="R312" s="17"/>
      <c r="S312" s="17"/>
      <c r="T312" s="17"/>
      <c r="V312" s="17"/>
      <c r="W312" s="17"/>
      <c r="X312" s="17"/>
      <c r="Y312" s="17"/>
      <c r="AB312" s="45"/>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c r="CT312" s="17"/>
      <c r="CU312" s="17"/>
      <c r="CV312" s="17"/>
      <c r="CW312" s="17"/>
      <c r="CX312" s="17"/>
      <c r="CY312" s="17"/>
      <c r="CZ312" s="17"/>
      <c r="DA312" s="17"/>
      <c r="DB312" s="17"/>
      <c r="DC312" s="17"/>
      <c r="DD312" s="17"/>
      <c r="DE312" s="17"/>
      <c r="DF312" s="17"/>
      <c r="DG312" s="17"/>
      <c r="DH312" s="17"/>
      <c r="DI312" s="17"/>
      <c r="DJ312" s="17"/>
      <c r="DK312" s="17"/>
      <c r="DL312" s="17"/>
      <c r="DM312" s="17"/>
      <c r="DN312" s="17"/>
      <c r="DO312" s="17"/>
      <c r="DP312" s="17"/>
      <c r="DQ312" s="17"/>
      <c r="DR312" s="17"/>
      <c r="DS312" s="17"/>
      <c r="DT312" s="17"/>
      <c r="DU312" s="17"/>
      <c r="DV312" s="17"/>
      <c r="DW312" s="17"/>
      <c r="DX312" s="17"/>
      <c r="DY312" s="17"/>
      <c r="DZ312" s="17"/>
      <c r="EA312" s="17"/>
      <c r="EB312" s="17"/>
      <c r="EC312" s="17"/>
      <c r="ED312" s="17"/>
      <c r="EE312" s="17"/>
      <c r="EF312" s="17"/>
      <c r="EG312" s="17"/>
      <c r="EH312" s="17"/>
      <c r="EI312" s="17"/>
      <c r="EJ312" s="17"/>
      <c r="EK312" s="17"/>
    </row>
    <row r="313" spans="1:141" x14ac:dyDescent="0.35">
      <c r="A313" s="17"/>
      <c r="B313" s="17"/>
      <c r="C313" s="17"/>
      <c r="D313" s="17"/>
      <c r="E313" s="17"/>
      <c r="F313" s="17"/>
      <c r="G313" s="17"/>
      <c r="J313" s="17"/>
      <c r="K313" s="17"/>
      <c r="L313" s="68"/>
      <c r="M313" s="68"/>
      <c r="N313" s="17"/>
      <c r="O313" s="17"/>
      <c r="P313" s="107"/>
      <c r="R313" s="17"/>
      <c r="S313" s="17"/>
      <c r="T313" s="17"/>
      <c r="V313" s="17"/>
      <c r="W313" s="17"/>
      <c r="X313" s="17"/>
      <c r="Y313" s="17"/>
      <c r="AB313" s="45"/>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c r="CT313" s="17"/>
      <c r="CU313" s="17"/>
      <c r="CV313" s="17"/>
      <c r="CW313" s="17"/>
      <c r="CX313" s="17"/>
      <c r="CY313" s="17"/>
      <c r="CZ313" s="17"/>
      <c r="DA313" s="17"/>
      <c r="DB313" s="17"/>
      <c r="DC313" s="17"/>
      <c r="DD313" s="17"/>
      <c r="DE313" s="17"/>
      <c r="DF313" s="17"/>
      <c r="DG313" s="17"/>
      <c r="DH313" s="17"/>
      <c r="DI313" s="17"/>
      <c r="DJ313" s="17"/>
      <c r="DK313" s="17"/>
      <c r="DL313" s="17"/>
      <c r="DM313" s="17"/>
      <c r="DN313" s="17"/>
      <c r="DO313" s="17"/>
      <c r="DP313" s="17"/>
      <c r="DQ313" s="17"/>
      <c r="DR313" s="17"/>
      <c r="DS313" s="17"/>
      <c r="DT313" s="17"/>
      <c r="DU313" s="17"/>
      <c r="DV313" s="17"/>
      <c r="DW313" s="17"/>
      <c r="DX313" s="17"/>
      <c r="DY313" s="17"/>
      <c r="DZ313" s="17"/>
      <c r="EA313" s="17"/>
      <c r="EB313" s="17"/>
      <c r="EC313" s="17"/>
      <c r="ED313" s="17"/>
      <c r="EE313" s="17"/>
      <c r="EF313" s="17"/>
      <c r="EG313" s="17"/>
      <c r="EH313" s="17"/>
      <c r="EI313" s="17"/>
      <c r="EJ313" s="17"/>
      <c r="EK313" s="17"/>
    </row>
    <row r="314" spans="1:141" x14ac:dyDescent="0.35">
      <c r="A314" s="17"/>
      <c r="B314" s="17"/>
      <c r="C314" s="17"/>
      <c r="D314" s="17"/>
      <c r="E314" s="17"/>
      <c r="F314" s="17"/>
      <c r="G314" s="17"/>
      <c r="J314" s="17"/>
      <c r="K314" s="17"/>
      <c r="L314" s="68"/>
      <c r="M314" s="68"/>
      <c r="N314" s="17"/>
      <c r="O314" s="17"/>
      <c r="P314" s="107"/>
      <c r="R314" s="17"/>
      <c r="S314" s="17"/>
      <c r="T314" s="17"/>
      <c r="V314" s="17"/>
      <c r="W314" s="17"/>
      <c r="X314" s="17"/>
      <c r="Y314" s="17"/>
      <c r="AB314" s="45"/>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c r="DD314" s="17"/>
      <c r="DE314" s="17"/>
      <c r="DF314" s="17"/>
      <c r="DG314" s="17"/>
      <c r="DH314" s="17"/>
      <c r="DI314" s="17"/>
      <c r="DJ314" s="17"/>
      <c r="DK314" s="17"/>
      <c r="DL314" s="17"/>
      <c r="DM314" s="17"/>
      <c r="DN314" s="17"/>
      <c r="DO314" s="17"/>
      <c r="DP314" s="17"/>
      <c r="DQ314" s="17"/>
      <c r="DR314" s="17"/>
      <c r="DS314" s="17"/>
      <c r="DT314" s="17"/>
      <c r="DU314" s="17"/>
      <c r="DV314" s="17"/>
      <c r="DW314" s="17"/>
      <c r="DX314" s="17"/>
      <c r="DY314" s="17"/>
      <c r="DZ314" s="17"/>
      <c r="EA314" s="17"/>
      <c r="EB314" s="17"/>
      <c r="EC314" s="17"/>
      <c r="ED314" s="17"/>
      <c r="EE314" s="17"/>
      <c r="EF314" s="17"/>
      <c r="EG314" s="17"/>
      <c r="EH314" s="17"/>
      <c r="EI314" s="17"/>
      <c r="EJ314" s="17"/>
      <c r="EK314" s="17"/>
    </row>
    <row r="315" spans="1:141" x14ac:dyDescent="0.35">
      <c r="A315" s="17"/>
      <c r="B315" s="17"/>
      <c r="C315" s="17"/>
      <c r="D315" s="17"/>
      <c r="E315" s="17"/>
      <c r="F315" s="17"/>
      <c r="G315" s="17"/>
      <c r="J315" s="17"/>
      <c r="K315" s="17"/>
      <c r="L315" s="68"/>
      <c r="M315" s="68"/>
      <c r="N315" s="17"/>
      <c r="O315" s="17"/>
      <c r="P315" s="107"/>
      <c r="R315" s="17"/>
      <c r="S315" s="17"/>
      <c r="T315" s="17"/>
      <c r="V315" s="17"/>
      <c r="W315" s="17"/>
      <c r="X315" s="17"/>
      <c r="Y315" s="17"/>
      <c r="AB315" s="45"/>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c r="CL315" s="17"/>
      <c r="CM315" s="17"/>
      <c r="CN315" s="17"/>
      <c r="CO315" s="17"/>
      <c r="CP315" s="17"/>
      <c r="CQ315" s="17"/>
      <c r="CR315" s="17"/>
      <c r="CS315" s="17"/>
      <c r="CT315" s="17"/>
      <c r="CU315" s="17"/>
      <c r="CV315" s="17"/>
      <c r="CW315" s="17"/>
      <c r="CX315" s="17"/>
      <c r="CY315" s="17"/>
      <c r="CZ315" s="17"/>
      <c r="DA315" s="17"/>
      <c r="DB315" s="17"/>
      <c r="DC315" s="17"/>
      <c r="DD315" s="17"/>
      <c r="DE315" s="17"/>
      <c r="DF315" s="17"/>
      <c r="DG315" s="17"/>
      <c r="DH315" s="17"/>
      <c r="DI315" s="17"/>
      <c r="DJ315" s="17"/>
      <c r="DK315" s="17"/>
      <c r="DL315" s="17"/>
      <c r="DM315" s="17"/>
      <c r="DN315" s="17"/>
      <c r="DO315" s="17"/>
      <c r="DP315" s="17"/>
      <c r="DQ315" s="17"/>
      <c r="DR315" s="17"/>
      <c r="DS315" s="17"/>
      <c r="DT315" s="17"/>
      <c r="DU315" s="17"/>
      <c r="DV315" s="17"/>
      <c r="DW315" s="17"/>
      <c r="DX315" s="17"/>
      <c r="DY315" s="17"/>
      <c r="DZ315" s="17"/>
      <c r="EA315" s="17"/>
      <c r="EB315" s="17"/>
      <c r="EC315" s="17"/>
      <c r="ED315" s="17"/>
      <c r="EE315" s="17"/>
      <c r="EF315" s="17"/>
      <c r="EG315" s="17"/>
      <c r="EH315" s="17"/>
      <c r="EI315" s="17"/>
      <c r="EJ315" s="17"/>
      <c r="EK315" s="17"/>
    </row>
    <row r="316" spans="1:141" x14ac:dyDescent="0.35">
      <c r="A316" s="17"/>
      <c r="B316" s="17"/>
      <c r="C316" s="17"/>
      <c r="D316" s="17"/>
      <c r="E316" s="17"/>
      <c r="F316" s="17"/>
      <c r="G316" s="17"/>
      <c r="J316" s="17"/>
      <c r="K316" s="17"/>
      <c r="L316" s="68"/>
      <c r="M316" s="68"/>
      <c r="N316" s="17"/>
      <c r="O316" s="17"/>
      <c r="P316" s="107"/>
      <c r="R316" s="17"/>
      <c r="S316" s="17"/>
      <c r="T316" s="17"/>
      <c r="V316" s="17"/>
      <c r="W316" s="17"/>
      <c r="X316" s="17"/>
      <c r="Y316" s="17"/>
      <c r="AB316" s="45"/>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c r="CT316" s="17"/>
      <c r="CU316" s="17"/>
      <c r="CV316" s="17"/>
      <c r="CW316" s="17"/>
      <c r="CX316" s="17"/>
      <c r="CY316" s="17"/>
      <c r="CZ316" s="17"/>
      <c r="DA316" s="17"/>
      <c r="DB316" s="17"/>
      <c r="DC316" s="17"/>
      <c r="DD316" s="17"/>
      <c r="DE316" s="17"/>
      <c r="DF316" s="17"/>
      <c r="DG316" s="17"/>
      <c r="DH316" s="17"/>
      <c r="DI316" s="17"/>
      <c r="DJ316" s="17"/>
      <c r="DK316" s="17"/>
      <c r="DL316" s="17"/>
      <c r="DM316" s="17"/>
      <c r="DN316" s="17"/>
      <c r="DO316" s="17"/>
      <c r="DP316" s="17"/>
      <c r="DQ316" s="17"/>
      <c r="DR316" s="17"/>
      <c r="DS316" s="17"/>
      <c r="DT316" s="17"/>
      <c r="DU316" s="17"/>
      <c r="DV316" s="17"/>
      <c r="DW316" s="17"/>
      <c r="DX316" s="17"/>
      <c r="DY316" s="17"/>
      <c r="DZ316" s="17"/>
      <c r="EA316" s="17"/>
      <c r="EB316" s="17"/>
      <c r="EC316" s="17"/>
      <c r="ED316" s="17"/>
      <c r="EE316" s="17"/>
      <c r="EF316" s="17"/>
      <c r="EG316" s="17"/>
      <c r="EH316" s="17"/>
      <c r="EI316" s="17"/>
      <c r="EJ316" s="17"/>
      <c r="EK316" s="17"/>
    </row>
    <row r="317" spans="1:141" x14ac:dyDescent="0.35">
      <c r="A317" s="17"/>
      <c r="B317" s="17"/>
      <c r="C317" s="17"/>
      <c r="D317" s="17"/>
      <c r="E317" s="17"/>
      <c r="F317" s="17"/>
      <c r="G317" s="17"/>
      <c r="J317" s="17"/>
      <c r="K317" s="17"/>
      <c r="L317" s="68"/>
      <c r="M317" s="68"/>
      <c r="N317" s="17"/>
      <c r="O317" s="17"/>
      <c r="P317" s="107"/>
      <c r="R317" s="17"/>
      <c r="S317" s="17"/>
      <c r="T317" s="17"/>
      <c r="V317" s="17"/>
      <c r="W317" s="17"/>
      <c r="X317" s="17"/>
      <c r="Y317" s="17"/>
      <c r="AB317" s="45"/>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c r="DJ317" s="17"/>
      <c r="DK317" s="17"/>
      <c r="DL317" s="17"/>
      <c r="DM317" s="17"/>
      <c r="DN317" s="17"/>
      <c r="DO317" s="17"/>
      <c r="DP317" s="17"/>
      <c r="DQ317" s="17"/>
      <c r="DR317" s="17"/>
      <c r="DS317" s="17"/>
      <c r="DT317" s="17"/>
      <c r="DU317" s="17"/>
      <c r="DV317" s="17"/>
      <c r="DW317" s="17"/>
      <c r="DX317" s="17"/>
      <c r="DY317" s="17"/>
      <c r="DZ317" s="17"/>
      <c r="EA317" s="17"/>
      <c r="EB317" s="17"/>
      <c r="EC317" s="17"/>
      <c r="ED317" s="17"/>
      <c r="EE317" s="17"/>
      <c r="EF317" s="17"/>
      <c r="EG317" s="17"/>
      <c r="EH317" s="17"/>
      <c r="EI317" s="17"/>
      <c r="EJ317" s="17"/>
      <c r="EK317" s="17"/>
    </row>
    <row r="318" spans="1:141" x14ac:dyDescent="0.35">
      <c r="A318" s="17"/>
      <c r="B318" s="17"/>
      <c r="C318" s="17"/>
      <c r="D318" s="17"/>
      <c r="E318" s="17"/>
      <c r="F318" s="17"/>
      <c r="G318" s="17"/>
      <c r="J318" s="17"/>
      <c r="K318" s="17"/>
      <c r="L318" s="68"/>
      <c r="M318" s="68"/>
      <c r="N318" s="17"/>
      <c r="O318" s="17"/>
      <c r="P318" s="107"/>
      <c r="R318" s="17"/>
      <c r="S318" s="17"/>
      <c r="T318" s="17"/>
      <c r="V318" s="17"/>
      <c r="W318" s="17"/>
      <c r="X318" s="17"/>
      <c r="Y318" s="17"/>
      <c r="AB318" s="45"/>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c r="CT318" s="17"/>
      <c r="CU318" s="17"/>
      <c r="CV318" s="17"/>
      <c r="CW318" s="17"/>
      <c r="CX318" s="17"/>
      <c r="CY318" s="17"/>
      <c r="CZ318" s="17"/>
      <c r="DA318" s="17"/>
      <c r="DB318" s="17"/>
      <c r="DC318" s="17"/>
      <c r="DD318" s="17"/>
      <c r="DE318" s="17"/>
      <c r="DF318" s="17"/>
      <c r="DG318" s="17"/>
      <c r="DH318" s="17"/>
      <c r="DI318" s="17"/>
      <c r="DJ318" s="17"/>
      <c r="DK318" s="17"/>
      <c r="DL318" s="17"/>
      <c r="DM318" s="17"/>
      <c r="DN318" s="17"/>
      <c r="DO318" s="17"/>
      <c r="DP318" s="17"/>
      <c r="DQ318" s="17"/>
      <c r="DR318" s="17"/>
      <c r="DS318" s="17"/>
      <c r="DT318" s="17"/>
      <c r="DU318" s="17"/>
      <c r="DV318" s="17"/>
      <c r="DW318" s="17"/>
      <c r="DX318" s="17"/>
      <c r="DY318" s="17"/>
      <c r="DZ318" s="17"/>
      <c r="EA318" s="17"/>
      <c r="EB318" s="17"/>
      <c r="EC318" s="17"/>
      <c r="ED318" s="17"/>
      <c r="EE318" s="17"/>
      <c r="EF318" s="17"/>
      <c r="EG318" s="17"/>
      <c r="EH318" s="17"/>
      <c r="EI318" s="17"/>
      <c r="EJ318" s="17"/>
      <c r="EK318" s="17"/>
    </row>
    <row r="319" spans="1:141" x14ac:dyDescent="0.35">
      <c r="A319" s="17"/>
      <c r="B319" s="17"/>
      <c r="C319" s="17"/>
      <c r="D319" s="17"/>
      <c r="E319" s="17"/>
      <c r="F319" s="17"/>
      <c r="G319" s="17"/>
      <c r="J319" s="17"/>
      <c r="K319" s="17"/>
      <c r="L319" s="68"/>
      <c r="M319" s="68"/>
      <c r="N319" s="17"/>
      <c r="O319" s="17"/>
      <c r="P319" s="107"/>
      <c r="R319" s="17"/>
      <c r="S319" s="17"/>
      <c r="T319" s="17"/>
      <c r="V319" s="17"/>
      <c r="W319" s="17"/>
      <c r="X319" s="17"/>
      <c r="Y319" s="17"/>
      <c r="AB319" s="45"/>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row>
    <row r="320" spans="1:141" x14ac:dyDescent="0.35">
      <c r="A320" s="17"/>
      <c r="B320" s="17"/>
      <c r="C320" s="17"/>
      <c r="D320" s="17"/>
      <c r="E320" s="17"/>
      <c r="F320" s="17"/>
      <c r="G320" s="17"/>
      <c r="J320" s="17"/>
      <c r="K320" s="17"/>
      <c r="L320" s="68"/>
      <c r="M320" s="68"/>
      <c r="N320" s="17"/>
      <c r="O320" s="17"/>
      <c r="P320" s="107"/>
      <c r="R320" s="17"/>
      <c r="S320" s="17"/>
      <c r="T320" s="17"/>
      <c r="V320" s="17"/>
      <c r="W320" s="17"/>
      <c r="X320" s="17"/>
      <c r="Y320" s="17"/>
      <c r="AB320" s="45"/>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row>
    <row r="321" spans="1:141" x14ac:dyDescent="0.35">
      <c r="A321" s="17"/>
      <c r="B321" s="17"/>
      <c r="C321" s="17"/>
      <c r="D321" s="17"/>
      <c r="E321" s="17"/>
      <c r="F321" s="17"/>
      <c r="G321" s="17"/>
      <c r="J321" s="17"/>
      <c r="K321" s="17"/>
      <c r="L321" s="68"/>
      <c r="M321" s="68"/>
      <c r="N321" s="17"/>
      <c r="O321" s="17"/>
      <c r="P321" s="107"/>
      <c r="R321" s="17"/>
      <c r="S321" s="17"/>
      <c r="T321" s="17"/>
      <c r="V321" s="17"/>
      <c r="W321" s="17"/>
      <c r="X321" s="17"/>
      <c r="Y321" s="17"/>
      <c r="AB321" s="45"/>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row>
    <row r="322" spans="1:141" x14ac:dyDescent="0.35">
      <c r="A322" s="17"/>
      <c r="B322" s="17"/>
      <c r="C322" s="17"/>
      <c r="D322" s="17"/>
      <c r="E322" s="17"/>
      <c r="F322" s="17"/>
      <c r="G322" s="17"/>
      <c r="J322" s="17"/>
      <c r="K322" s="17"/>
      <c r="L322" s="68"/>
      <c r="M322" s="68"/>
      <c r="N322" s="17"/>
      <c r="O322" s="17"/>
      <c r="P322" s="107"/>
      <c r="R322" s="17"/>
      <c r="S322" s="17"/>
      <c r="T322" s="17"/>
      <c r="V322" s="17"/>
      <c r="W322" s="17"/>
      <c r="X322" s="17"/>
      <c r="Y322" s="17"/>
      <c r="AB322" s="45"/>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row>
    <row r="323" spans="1:141" x14ac:dyDescent="0.35">
      <c r="A323" s="17"/>
      <c r="B323" s="17"/>
      <c r="C323" s="17"/>
      <c r="D323" s="17"/>
      <c r="E323" s="17"/>
      <c r="F323" s="17"/>
      <c r="G323" s="17"/>
      <c r="J323" s="17"/>
      <c r="K323" s="17"/>
      <c r="L323" s="68"/>
      <c r="M323" s="68"/>
      <c r="N323" s="17"/>
      <c r="O323" s="17"/>
      <c r="P323" s="107"/>
      <c r="R323" s="17"/>
      <c r="S323" s="17"/>
      <c r="T323" s="17"/>
      <c r="V323" s="17"/>
      <c r="W323" s="17"/>
      <c r="X323" s="17"/>
      <c r="Y323" s="17"/>
      <c r="AB323" s="45"/>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row>
    <row r="324" spans="1:141" x14ac:dyDescent="0.35">
      <c r="A324" s="17"/>
      <c r="B324" s="17"/>
      <c r="C324" s="17"/>
      <c r="D324" s="17"/>
      <c r="E324" s="17"/>
      <c r="F324" s="17"/>
      <c r="G324" s="17"/>
      <c r="J324" s="17"/>
      <c r="K324" s="17"/>
      <c r="L324" s="68"/>
      <c r="M324" s="68"/>
      <c r="N324" s="17"/>
      <c r="O324" s="17"/>
      <c r="P324" s="107"/>
      <c r="R324" s="17"/>
      <c r="S324" s="17"/>
      <c r="T324" s="17"/>
      <c r="V324" s="17"/>
      <c r="W324" s="17"/>
      <c r="X324" s="17"/>
      <c r="Y324" s="17"/>
      <c r="AB324" s="45"/>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c r="CL324" s="17"/>
      <c r="CM324" s="17"/>
      <c r="CN324" s="17"/>
      <c r="CO324" s="17"/>
      <c r="CP324" s="17"/>
      <c r="CQ324" s="17"/>
      <c r="CR324" s="17"/>
      <c r="CS324" s="17"/>
      <c r="CT324" s="17"/>
      <c r="CU324" s="17"/>
      <c r="CV324" s="17"/>
      <c r="CW324" s="17"/>
      <c r="CX324" s="17"/>
      <c r="CY324" s="17"/>
      <c r="CZ324" s="17"/>
      <c r="DA324" s="17"/>
      <c r="DB324" s="17"/>
      <c r="DC324" s="17"/>
      <c r="DD324" s="17"/>
      <c r="DE324" s="17"/>
      <c r="DF324" s="17"/>
      <c r="DG324" s="17"/>
      <c r="DH324" s="17"/>
      <c r="DI324" s="17"/>
      <c r="DJ324" s="17"/>
      <c r="DK324" s="17"/>
      <c r="DL324" s="17"/>
      <c r="DM324" s="17"/>
      <c r="DN324" s="17"/>
      <c r="DO324" s="17"/>
      <c r="DP324" s="17"/>
      <c r="DQ324" s="17"/>
      <c r="DR324" s="17"/>
      <c r="DS324" s="17"/>
      <c r="DT324" s="17"/>
      <c r="DU324" s="17"/>
      <c r="DV324" s="17"/>
      <c r="DW324" s="17"/>
      <c r="DX324" s="17"/>
      <c r="DY324" s="17"/>
      <c r="DZ324" s="17"/>
      <c r="EA324" s="17"/>
      <c r="EB324" s="17"/>
      <c r="EC324" s="17"/>
      <c r="ED324" s="17"/>
      <c r="EE324" s="17"/>
      <c r="EF324" s="17"/>
      <c r="EG324" s="17"/>
      <c r="EH324" s="17"/>
      <c r="EI324" s="17"/>
      <c r="EJ324" s="17"/>
      <c r="EK324" s="17"/>
    </row>
    <row r="325" spans="1:141" x14ac:dyDescent="0.35">
      <c r="A325" s="17"/>
      <c r="B325" s="17"/>
      <c r="C325" s="17"/>
      <c r="D325" s="17"/>
      <c r="E325" s="17"/>
      <c r="F325" s="17"/>
      <c r="G325" s="17"/>
      <c r="J325" s="17"/>
      <c r="K325" s="17"/>
      <c r="L325" s="68"/>
      <c r="M325" s="68"/>
      <c r="N325" s="17"/>
      <c r="O325" s="17"/>
      <c r="P325" s="107"/>
      <c r="R325" s="17"/>
      <c r="S325" s="17"/>
      <c r="T325" s="17"/>
      <c r="V325" s="17"/>
      <c r="W325" s="17"/>
      <c r="X325" s="17"/>
      <c r="Y325" s="17"/>
      <c r="AB325" s="45"/>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c r="CL325" s="17"/>
      <c r="CM325" s="17"/>
      <c r="CN325" s="17"/>
      <c r="CO325" s="17"/>
      <c r="CP325" s="17"/>
      <c r="CQ325" s="17"/>
      <c r="CR325" s="17"/>
      <c r="CS325" s="17"/>
      <c r="CT325" s="17"/>
      <c r="CU325" s="17"/>
      <c r="CV325" s="17"/>
      <c r="CW325" s="17"/>
      <c r="CX325" s="17"/>
      <c r="CY325" s="17"/>
      <c r="CZ325" s="17"/>
      <c r="DA325" s="17"/>
      <c r="DB325" s="17"/>
      <c r="DC325" s="17"/>
      <c r="DD325" s="17"/>
      <c r="DE325" s="17"/>
      <c r="DF325" s="17"/>
      <c r="DG325" s="17"/>
      <c r="DH325" s="17"/>
      <c r="DI325" s="17"/>
      <c r="DJ325" s="17"/>
      <c r="DK325" s="17"/>
      <c r="DL325" s="17"/>
      <c r="DM325" s="17"/>
      <c r="DN325" s="17"/>
      <c r="DO325" s="17"/>
      <c r="DP325" s="17"/>
      <c r="DQ325" s="17"/>
      <c r="DR325" s="17"/>
      <c r="DS325" s="17"/>
      <c r="DT325" s="17"/>
      <c r="DU325" s="17"/>
      <c r="DV325" s="17"/>
      <c r="DW325" s="17"/>
      <c r="DX325" s="17"/>
      <c r="DY325" s="17"/>
      <c r="DZ325" s="17"/>
      <c r="EA325" s="17"/>
      <c r="EB325" s="17"/>
      <c r="EC325" s="17"/>
      <c r="ED325" s="17"/>
      <c r="EE325" s="17"/>
      <c r="EF325" s="17"/>
      <c r="EG325" s="17"/>
      <c r="EH325" s="17"/>
      <c r="EI325" s="17"/>
      <c r="EJ325" s="17"/>
      <c r="EK325" s="17"/>
    </row>
    <row r="326" spans="1:141" x14ac:dyDescent="0.35">
      <c r="A326" s="17"/>
      <c r="B326" s="17"/>
      <c r="C326" s="17"/>
      <c r="D326" s="17"/>
      <c r="E326" s="17"/>
      <c r="F326" s="17"/>
      <c r="G326" s="17"/>
      <c r="J326" s="17"/>
      <c r="K326" s="17"/>
      <c r="L326" s="68"/>
      <c r="M326" s="68"/>
      <c r="N326" s="17"/>
      <c r="O326" s="17"/>
      <c r="P326" s="107"/>
      <c r="R326" s="17"/>
      <c r="S326" s="17"/>
      <c r="T326" s="17"/>
      <c r="V326" s="17"/>
      <c r="W326" s="17"/>
      <c r="X326" s="17"/>
      <c r="Y326" s="17"/>
      <c r="AB326" s="45"/>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c r="DJ326" s="17"/>
      <c r="DK326" s="17"/>
      <c r="DL326" s="17"/>
      <c r="DM326" s="17"/>
      <c r="DN326" s="17"/>
      <c r="DO326" s="17"/>
      <c r="DP326" s="17"/>
      <c r="DQ326" s="17"/>
      <c r="DR326" s="17"/>
      <c r="DS326" s="17"/>
      <c r="DT326" s="17"/>
      <c r="DU326" s="17"/>
      <c r="DV326" s="17"/>
      <c r="DW326" s="17"/>
      <c r="DX326" s="17"/>
      <c r="DY326" s="17"/>
      <c r="DZ326" s="17"/>
      <c r="EA326" s="17"/>
      <c r="EB326" s="17"/>
      <c r="EC326" s="17"/>
      <c r="ED326" s="17"/>
      <c r="EE326" s="17"/>
      <c r="EF326" s="17"/>
      <c r="EG326" s="17"/>
      <c r="EH326" s="17"/>
      <c r="EI326" s="17"/>
      <c r="EJ326" s="17"/>
      <c r="EK326" s="17"/>
    </row>
    <row r="327" spans="1:141" x14ac:dyDescent="0.35">
      <c r="A327" s="17"/>
      <c r="B327" s="17"/>
      <c r="C327" s="17"/>
      <c r="D327" s="17"/>
      <c r="E327" s="17"/>
      <c r="F327" s="17"/>
      <c r="G327" s="17"/>
      <c r="J327" s="17"/>
      <c r="K327" s="17"/>
      <c r="L327" s="68"/>
      <c r="M327" s="68"/>
      <c r="N327" s="17"/>
      <c r="O327" s="17"/>
      <c r="P327" s="107"/>
      <c r="R327" s="17"/>
      <c r="S327" s="17"/>
      <c r="T327" s="17"/>
      <c r="V327" s="17"/>
      <c r="W327" s="17"/>
      <c r="X327" s="17"/>
      <c r="Y327" s="17"/>
      <c r="AB327" s="45"/>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c r="CL327" s="17"/>
      <c r="CM327" s="17"/>
      <c r="CN327" s="17"/>
      <c r="CO327" s="17"/>
      <c r="CP327" s="17"/>
      <c r="CQ327" s="17"/>
      <c r="CR327" s="17"/>
      <c r="CS327" s="17"/>
      <c r="CT327" s="17"/>
      <c r="CU327" s="17"/>
      <c r="CV327" s="17"/>
      <c r="CW327" s="17"/>
      <c r="CX327" s="17"/>
      <c r="CY327" s="17"/>
      <c r="CZ327" s="17"/>
      <c r="DA327" s="17"/>
      <c r="DB327" s="17"/>
      <c r="DC327" s="17"/>
      <c r="DD327" s="17"/>
      <c r="DE327" s="17"/>
      <c r="DF327" s="17"/>
      <c r="DG327" s="17"/>
      <c r="DH327" s="17"/>
      <c r="DI327" s="17"/>
      <c r="DJ327" s="17"/>
      <c r="DK327" s="17"/>
      <c r="DL327" s="17"/>
      <c r="DM327" s="17"/>
      <c r="DN327" s="17"/>
      <c r="DO327" s="17"/>
      <c r="DP327" s="17"/>
      <c r="DQ327" s="17"/>
      <c r="DR327" s="17"/>
      <c r="DS327" s="17"/>
      <c r="DT327" s="17"/>
      <c r="DU327" s="17"/>
      <c r="DV327" s="17"/>
      <c r="DW327" s="17"/>
      <c r="DX327" s="17"/>
      <c r="DY327" s="17"/>
      <c r="DZ327" s="17"/>
      <c r="EA327" s="17"/>
      <c r="EB327" s="17"/>
      <c r="EC327" s="17"/>
      <c r="ED327" s="17"/>
      <c r="EE327" s="17"/>
      <c r="EF327" s="17"/>
      <c r="EG327" s="17"/>
      <c r="EH327" s="17"/>
      <c r="EI327" s="17"/>
      <c r="EJ327" s="17"/>
      <c r="EK327" s="17"/>
    </row>
    <row r="328" spans="1:141" x14ac:dyDescent="0.35">
      <c r="A328" s="17"/>
      <c r="B328" s="17"/>
      <c r="C328" s="17"/>
      <c r="D328" s="17"/>
      <c r="E328" s="17"/>
      <c r="F328" s="17"/>
      <c r="G328" s="17"/>
      <c r="J328" s="17"/>
      <c r="K328" s="17"/>
      <c r="L328" s="68"/>
      <c r="M328" s="68"/>
      <c r="N328" s="17"/>
      <c r="O328" s="17"/>
      <c r="P328" s="107"/>
      <c r="R328" s="17"/>
      <c r="S328" s="17"/>
      <c r="T328" s="17"/>
      <c r="V328" s="17"/>
      <c r="W328" s="17"/>
      <c r="X328" s="17"/>
      <c r="Y328" s="17"/>
      <c r="AB328" s="45"/>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c r="CL328" s="17"/>
      <c r="CM328" s="17"/>
      <c r="CN328" s="17"/>
      <c r="CO328" s="17"/>
      <c r="CP328" s="17"/>
      <c r="CQ328" s="17"/>
      <c r="CR328" s="17"/>
      <c r="CS328" s="17"/>
      <c r="CT328" s="17"/>
      <c r="CU328" s="17"/>
      <c r="CV328" s="17"/>
      <c r="CW328" s="17"/>
      <c r="CX328" s="17"/>
      <c r="CY328" s="17"/>
      <c r="CZ328" s="17"/>
      <c r="DA328" s="17"/>
      <c r="DB328" s="17"/>
      <c r="DC328" s="17"/>
      <c r="DD328" s="17"/>
      <c r="DE328" s="17"/>
      <c r="DF328" s="17"/>
      <c r="DG328" s="17"/>
      <c r="DH328" s="17"/>
      <c r="DI328" s="17"/>
      <c r="DJ328" s="17"/>
      <c r="DK328" s="17"/>
      <c r="DL328" s="17"/>
      <c r="DM328" s="17"/>
      <c r="DN328" s="17"/>
      <c r="DO328" s="17"/>
      <c r="DP328" s="17"/>
      <c r="DQ328" s="17"/>
      <c r="DR328" s="17"/>
      <c r="DS328" s="17"/>
      <c r="DT328" s="17"/>
      <c r="DU328" s="17"/>
      <c r="DV328" s="17"/>
      <c r="DW328" s="17"/>
      <c r="DX328" s="17"/>
      <c r="DY328" s="17"/>
      <c r="DZ328" s="17"/>
      <c r="EA328" s="17"/>
      <c r="EB328" s="17"/>
      <c r="EC328" s="17"/>
      <c r="ED328" s="17"/>
      <c r="EE328" s="17"/>
      <c r="EF328" s="17"/>
      <c r="EG328" s="17"/>
      <c r="EH328" s="17"/>
      <c r="EI328" s="17"/>
      <c r="EJ328" s="17"/>
      <c r="EK328" s="17"/>
    </row>
    <row r="329" spans="1:141" x14ac:dyDescent="0.35">
      <c r="A329" s="17"/>
      <c r="B329" s="17"/>
      <c r="C329" s="17"/>
      <c r="D329" s="17"/>
      <c r="E329" s="17"/>
      <c r="F329" s="17"/>
      <c r="G329" s="17"/>
      <c r="J329" s="17"/>
      <c r="K329" s="17"/>
      <c r="L329" s="68"/>
      <c r="M329" s="68"/>
      <c r="N329" s="17"/>
      <c r="O329" s="17"/>
      <c r="P329" s="107"/>
      <c r="R329" s="17"/>
      <c r="S329" s="17"/>
      <c r="T329" s="17"/>
      <c r="V329" s="17"/>
      <c r="W329" s="17"/>
      <c r="X329" s="17"/>
      <c r="Y329" s="17"/>
      <c r="AB329" s="45"/>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row>
    <row r="330" spans="1:141" x14ac:dyDescent="0.35">
      <c r="A330" s="17"/>
      <c r="B330" s="17"/>
      <c r="C330" s="17"/>
      <c r="D330" s="17"/>
      <c r="E330" s="17"/>
      <c r="F330" s="17"/>
      <c r="G330" s="17"/>
      <c r="J330" s="17"/>
      <c r="K330" s="17"/>
      <c r="L330" s="68"/>
      <c r="M330" s="68"/>
      <c r="N330" s="17"/>
      <c r="O330" s="17"/>
      <c r="P330" s="107"/>
      <c r="R330" s="17"/>
      <c r="S330" s="17"/>
      <c r="T330" s="17"/>
      <c r="V330" s="17"/>
      <c r="W330" s="17"/>
      <c r="X330" s="17"/>
      <c r="Y330" s="17"/>
      <c r="AB330" s="45"/>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c r="CL330" s="17"/>
      <c r="CM330" s="17"/>
      <c r="CN330" s="17"/>
      <c r="CO330" s="17"/>
      <c r="CP330" s="17"/>
      <c r="CQ330" s="17"/>
      <c r="CR330" s="17"/>
      <c r="CS330" s="17"/>
      <c r="CT330" s="17"/>
      <c r="CU330" s="17"/>
      <c r="CV330" s="17"/>
      <c r="CW330" s="17"/>
      <c r="CX330" s="17"/>
      <c r="CY330" s="17"/>
      <c r="CZ330" s="17"/>
      <c r="DA330" s="17"/>
      <c r="DB330" s="17"/>
      <c r="DC330" s="17"/>
      <c r="DD330" s="17"/>
      <c r="DE330" s="17"/>
      <c r="DF330" s="17"/>
      <c r="DG330" s="17"/>
      <c r="DH330" s="17"/>
      <c r="DI330" s="17"/>
      <c r="DJ330" s="17"/>
      <c r="DK330" s="17"/>
      <c r="DL330" s="17"/>
      <c r="DM330" s="17"/>
      <c r="DN330" s="17"/>
      <c r="DO330" s="17"/>
      <c r="DP330" s="17"/>
      <c r="DQ330" s="17"/>
      <c r="DR330" s="17"/>
      <c r="DS330" s="17"/>
      <c r="DT330" s="17"/>
      <c r="DU330" s="17"/>
      <c r="DV330" s="17"/>
      <c r="DW330" s="17"/>
      <c r="DX330" s="17"/>
      <c r="DY330" s="17"/>
      <c r="DZ330" s="17"/>
      <c r="EA330" s="17"/>
      <c r="EB330" s="17"/>
      <c r="EC330" s="17"/>
      <c r="ED330" s="17"/>
      <c r="EE330" s="17"/>
      <c r="EF330" s="17"/>
      <c r="EG330" s="17"/>
      <c r="EH330" s="17"/>
      <c r="EI330" s="17"/>
      <c r="EJ330" s="17"/>
      <c r="EK330" s="17"/>
    </row>
    <row r="331" spans="1:141" x14ac:dyDescent="0.35">
      <c r="A331" s="17"/>
      <c r="B331" s="17"/>
      <c r="C331" s="17"/>
      <c r="D331" s="17"/>
      <c r="E331" s="17"/>
      <c r="F331" s="17"/>
      <c r="G331" s="17"/>
      <c r="J331" s="17"/>
      <c r="K331" s="17"/>
      <c r="L331" s="68"/>
      <c r="M331" s="68"/>
      <c r="N331" s="17"/>
      <c r="O331" s="17"/>
      <c r="P331" s="107"/>
      <c r="R331" s="17"/>
      <c r="S331" s="17"/>
      <c r="T331" s="17"/>
      <c r="V331" s="17"/>
      <c r="W331" s="17"/>
      <c r="X331" s="17"/>
      <c r="Y331" s="17"/>
      <c r="AB331" s="45"/>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c r="CL331" s="17"/>
      <c r="CM331" s="17"/>
      <c r="CN331" s="17"/>
      <c r="CO331" s="17"/>
      <c r="CP331" s="17"/>
      <c r="CQ331" s="17"/>
      <c r="CR331" s="17"/>
      <c r="CS331" s="17"/>
      <c r="CT331" s="17"/>
      <c r="CU331" s="17"/>
      <c r="CV331" s="17"/>
      <c r="CW331" s="17"/>
      <c r="CX331" s="17"/>
      <c r="CY331" s="17"/>
      <c r="CZ331" s="17"/>
      <c r="DA331" s="17"/>
      <c r="DB331" s="17"/>
      <c r="DC331" s="17"/>
      <c r="DD331" s="17"/>
      <c r="DE331" s="17"/>
      <c r="DF331" s="17"/>
      <c r="DG331" s="17"/>
      <c r="DH331" s="17"/>
      <c r="DI331" s="17"/>
      <c r="DJ331" s="17"/>
      <c r="DK331" s="17"/>
      <c r="DL331" s="17"/>
      <c r="DM331" s="17"/>
      <c r="DN331" s="17"/>
      <c r="DO331" s="17"/>
      <c r="DP331" s="17"/>
      <c r="DQ331" s="17"/>
      <c r="DR331" s="17"/>
      <c r="DS331" s="17"/>
      <c r="DT331" s="17"/>
      <c r="DU331" s="17"/>
      <c r="DV331" s="17"/>
      <c r="DW331" s="17"/>
      <c r="DX331" s="17"/>
      <c r="DY331" s="17"/>
      <c r="DZ331" s="17"/>
      <c r="EA331" s="17"/>
      <c r="EB331" s="17"/>
      <c r="EC331" s="17"/>
      <c r="ED331" s="17"/>
      <c r="EE331" s="17"/>
      <c r="EF331" s="17"/>
      <c r="EG331" s="17"/>
      <c r="EH331" s="17"/>
      <c r="EI331" s="17"/>
      <c r="EJ331" s="17"/>
      <c r="EK331" s="17"/>
    </row>
    <row r="332" spans="1:141" x14ac:dyDescent="0.35">
      <c r="A332" s="17"/>
      <c r="B332" s="17"/>
      <c r="C332" s="17"/>
      <c r="D332" s="17"/>
      <c r="E332" s="17"/>
      <c r="F332" s="17"/>
      <c r="G332" s="17"/>
      <c r="J332" s="17"/>
      <c r="K332" s="17"/>
      <c r="L332" s="68"/>
      <c r="M332" s="68"/>
      <c r="N332" s="17"/>
      <c r="O332" s="17"/>
      <c r="P332" s="107"/>
      <c r="R332" s="17"/>
      <c r="S332" s="17"/>
      <c r="T332" s="17"/>
      <c r="V332" s="17"/>
      <c r="W332" s="17"/>
      <c r="X332" s="17"/>
      <c r="Y332" s="17"/>
      <c r="AB332" s="45"/>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c r="CL332" s="17"/>
      <c r="CM332" s="17"/>
      <c r="CN332" s="17"/>
      <c r="CO332" s="17"/>
      <c r="CP332" s="17"/>
      <c r="CQ332" s="17"/>
      <c r="CR332" s="17"/>
      <c r="CS332" s="17"/>
      <c r="CT332" s="17"/>
      <c r="CU332" s="17"/>
      <c r="CV332" s="17"/>
      <c r="CW332" s="17"/>
      <c r="CX332" s="17"/>
      <c r="CY332" s="17"/>
      <c r="CZ332" s="17"/>
      <c r="DA332" s="17"/>
      <c r="DB332" s="17"/>
      <c r="DC332" s="17"/>
      <c r="DD332" s="17"/>
      <c r="DE332" s="17"/>
      <c r="DF332" s="17"/>
      <c r="DG332" s="17"/>
      <c r="DH332" s="17"/>
      <c r="DI332" s="17"/>
      <c r="DJ332" s="17"/>
      <c r="DK332" s="17"/>
      <c r="DL332" s="17"/>
      <c r="DM332" s="17"/>
      <c r="DN332" s="17"/>
      <c r="DO332" s="17"/>
      <c r="DP332" s="17"/>
      <c r="DQ332" s="17"/>
      <c r="DR332" s="17"/>
      <c r="DS332" s="17"/>
      <c r="DT332" s="17"/>
      <c r="DU332" s="17"/>
      <c r="DV332" s="17"/>
      <c r="DW332" s="17"/>
      <c r="DX332" s="17"/>
      <c r="DY332" s="17"/>
      <c r="DZ332" s="17"/>
      <c r="EA332" s="17"/>
      <c r="EB332" s="17"/>
      <c r="EC332" s="17"/>
      <c r="ED332" s="17"/>
      <c r="EE332" s="17"/>
      <c r="EF332" s="17"/>
      <c r="EG332" s="17"/>
      <c r="EH332" s="17"/>
      <c r="EI332" s="17"/>
      <c r="EJ332" s="17"/>
      <c r="EK332" s="17"/>
    </row>
    <row r="333" spans="1:141" x14ac:dyDescent="0.35">
      <c r="A333" s="17"/>
      <c r="B333" s="17"/>
      <c r="C333" s="17"/>
      <c r="D333" s="17"/>
      <c r="E333" s="17"/>
      <c r="F333" s="17"/>
      <c r="G333" s="17"/>
      <c r="J333" s="17"/>
      <c r="K333" s="17"/>
      <c r="L333" s="68"/>
      <c r="M333" s="68"/>
      <c r="N333" s="17"/>
      <c r="O333" s="17"/>
      <c r="P333" s="107"/>
      <c r="R333" s="17"/>
      <c r="S333" s="17"/>
      <c r="T333" s="17"/>
      <c r="V333" s="17"/>
      <c r="W333" s="17"/>
      <c r="X333" s="17"/>
      <c r="Y333" s="17"/>
      <c r="AB333" s="45"/>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row>
    <row r="334" spans="1:141" x14ac:dyDescent="0.35">
      <c r="A334" s="17"/>
      <c r="B334" s="17"/>
      <c r="C334" s="17"/>
      <c r="D334" s="17"/>
      <c r="E334" s="17"/>
      <c r="F334" s="17"/>
      <c r="G334" s="17"/>
      <c r="J334" s="17"/>
      <c r="K334" s="17"/>
      <c r="L334" s="68"/>
      <c r="M334" s="68"/>
      <c r="N334" s="17"/>
      <c r="O334" s="17"/>
      <c r="P334" s="107"/>
      <c r="R334" s="17"/>
      <c r="S334" s="17"/>
      <c r="T334" s="17"/>
      <c r="V334" s="17"/>
      <c r="W334" s="17"/>
      <c r="X334" s="17"/>
      <c r="Y334" s="17"/>
      <c r="AB334" s="45"/>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c r="CL334" s="17"/>
      <c r="CM334" s="17"/>
      <c r="CN334" s="17"/>
      <c r="CO334" s="17"/>
      <c r="CP334" s="17"/>
      <c r="CQ334" s="17"/>
      <c r="CR334" s="17"/>
      <c r="CS334" s="17"/>
      <c r="CT334" s="17"/>
      <c r="CU334" s="17"/>
      <c r="CV334" s="17"/>
      <c r="CW334" s="17"/>
      <c r="CX334" s="17"/>
      <c r="CY334" s="17"/>
      <c r="CZ334" s="17"/>
      <c r="DA334" s="17"/>
      <c r="DB334" s="17"/>
      <c r="DC334" s="17"/>
      <c r="DD334" s="17"/>
      <c r="DE334" s="17"/>
      <c r="DF334" s="17"/>
      <c r="DG334" s="17"/>
      <c r="DH334" s="17"/>
      <c r="DI334" s="17"/>
      <c r="DJ334" s="17"/>
      <c r="DK334" s="17"/>
      <c r="DL334" s="17"/>
      <c r="DM334" s="17"/>
      <c r="DN334" s="17"/>
      <c r="DO334" s="17"/>
      <c r="DP334" s="17"/>
      <c r="DQ334" s="17"/>
      <c r="DR334" s="17"/>
      <c r="DS334" s="17"/>
      <c r="DT334" s="17"/>
      <c r="DU334" s="17"/>
      <c r="DV334" s="17"/>
      <c r="DW334" s="17"/>
      <c r="DX334" s="17"/>
      <c r="DY334" s="17"/>
      <c r="DZ334" s="17"/>
      <c r="EA334" s="17"/>
      <c r="EB334" s="17"/>
      <c r="EC334" s="17"/>
      <c r="ED334" s="17"/>
      <c r="EE334" s="17"/>
      <c r="EF334" s="17"/>
      <c r="EG334" s="17"/>
      <c r="EH334" s="17"/>
      <c r="EI334" s="17"/>
      <c r="EJ334" s="17"/>
      <c r="EK334" s="17"/>
    </row>
    <row r="335" spans="1:141" x14ac:dyDescent="0.35">
      <c r="A335" s="17"/>
      <c r="B335" s="17"/>
      <c r="C335" s="17"/>
      <c r="D335" s="17"/>
      <c r="E335" s="17"/>
      <c r="F335" s="17"/>
      <c r="G335" s="17"/>
      <c r="J335" s="17"/>
      <c r="K335" s="17"/>
      <c r="L335" s="68"/>
      <c r="M335" s="68"/>
      <c r="N335" s="17"/>
      <c r="O335" s="17"/>
      <c r="P335" s="107"/>
      <c r="R335" s="17"/>
      <c r="S335" s="17"/>
      <c r="T335" s="17"/>
      <c r="V335" s="17"/>
      <c r="W335" s="17"/>
      <c r="X335" s="17"/>
      <c r="Y335" s="17"/>
      <c r="AB335" s="45"/>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row>
    <row r="336" spans="1:141" x14ac:dyDescent="0.35">
      <c r="A336" s="17"/>
      <c r="B336" s="17"/>
      <c r="C336" s="17"/>
      <c r="D336" s="17"/>
      <c r="E336" s="17"/>
      <c r="F336" s="17"/>
      <c r="G336" s="17"/>
      <c r="J336" s="17"/>
      <c r="K336" s="17"/>
      <c r="L336" s="68"/>
      <c r="M336" s="68"/>
      <c r="N336" s="17"/>
      <c r="O336" s="17"/>
      <c r="P336" s="107"/>
      <c r="R336" s="17"/>
      <c r="S336" s="17"/>
      <c r="T336" s="17"/>
      <c r="V336" s="17"/>
      <c r="W336" s="17"/>
      <c r="X336" s="17"/>
      <c r="Y336" s="17"/>
      <c r="AB336" s="45"/>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c r="CT336" s="17"/>
      <c r="CU336" s="17"/>
      <c r="CV336" s="17"/>
      <c r="CW336" s="17"/>
      <c r="CX336" s="17"/>
      <c r="CY336" s="17"/>
      <c r="CZ336" s="17"/>
      <c r="DA336" s="17"/>
      <c r="DB336" s="17"/>
      <c r="DC336" s="17"/>
      <c r="DD336" s="17"/>
      <c r="DE336" s="17"/>
      <c r="DF336" s="17"/>
      <c r="DG336" s="17"/>
      <c r="DH336" s="17"/>
      <c r="DI336" s="17"/>
      <c r="DJ336" s="17"/>
      <c r="DK336" s="17"/>
      <c r="DL336" s="17"/>
      <c r="DM336" s="17"/>
      <c r="DN336" s="17"/>
      <c r="DO336" s="17"/>
      <c r="DP336" s="17"/>
      <c r="DQ336" s="17"/>
      <c r="DR336" s="17"/>
      <c r="DS336" s="17"/>
      <c r="DT336" s="17"/>
      <c r="DU336" s="17"/>
      <c r="DV336" s="17"/>
      <c r="DW336" s="17"/>
      <c r="DX336" s="17"/>
      <c r="DY336" s="17"/>
      <c r="DZ336" s="17"/>
      <c r="EA336" s="17"/>
      <c r="EB336" s="17"/>
      <c r="EC336" s="17"/>
      <c r="ED336" s="17"/>
      <c r="EE336" s="17"/>
      <c r="EF336" s="17"/>
      <c r="EG336" s="17"/>
      <c r="EH336" s="17"/>
      <c r="EI336" s="17"/>
      <c r="EJ336" s="17"/>
      <c r="EK336" s="17"/>
    </row>
    <row r="337" spans="1:141" x14ac:dyDescent="0.35">
      <c r="A337" s="17"/>
      <c r="B337" s="17"/>
      <c r="C337" s="17"/>
      <c r="D337" s="17"/>
      <c r="E337" s="17"/>
      <c r="F337" s="17"/>
      <c r="G337" s="17"/>
      <c r="J337" s="17"/>
      <c r="K337" s="17"/>
      <c r="L337" s="68"/>
      <c r="M337" s="68"/>
      <c r="N337" s="17"/>
      <c r="O337" s="17"/>
      <c r="P337" s="107"/>
      <c r="R337" s="17"/>
      <c r="S337" s="17"/>
      <c r="T337" s="17"/>
      <c r="V337" s="17"/>
      <c r="W337" s="17"/>
      <c r="X337" s="17"/>
      <c r="Y337" s="17"/>
      <c r="AB337" s="45"/>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row>
    <row r="338" spans="1:141" x14ac:dyDescent="0.35">
      <c r="A338" s="17"/>
      <c r="B338" s="17"/>
      <c r="C338" s="17"/>
      <c r="D338" s="17"/>
      <c r="E338" s="17"/>
      <c r="F338" s="17"/>
      <c r="G338" s="17"/>
      <c r="J338" s="17"/>
      <c r="K338" s="17"/>
      <c r="L338" s="68"/>
      <c r="M338" s="68"/>
      <c r="N338" s="17"/>
      <c r="O338" s="17"/>
      <c r="P338" s="107"/>
      <c r="R338" s="17"/>
      <c r="S338" s="17"/>
      <c r="T338" s="17"/>
      <c r="V338" s="17"/>
      <c r="W338" s="17"/>
      <c r="X338" s="17"/>
      <c r="Y338" s="17"/>
      <c r="AB338" s="45"/>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c r="CT338" s="17"/>
      <c r="CU338" s="17"/>
      <c r="CV338" s="17"/>
      <c r="CW338" s="17"/>
      <c r="CX338" s="17"/>
      <c r="CY338" s="17"/>
      <c r="CZ338" s="17"/>
      <c r="DA338" s="17"/>
      <c r="DB338" s="17"/>
      <c r="DC338" s="17"/>
      <c r="DD338" s="17"/>
      <c r="DE338" s="17"/>
      <c r="DF338" s="17"/>
      <c r="DG338" s="17"/>
      <c r="DH338" s="17"/>
      <c r="DI338" s="17"/>
      <c r="DJ338" s="17"/>
      <c r="DK338" s="17"/>
      <c r="DL338" s="17"/>
      <c r="DM338" s="17"/>
      <c r="DN338" s="17"/>
      <c r="DO338" s="17"/>
      <c r="DP338" s="17"/>
      <c r="DQ338" s="17"/>
      <c r="DR338" s="17"/>
      <c r="DS338" s="17"/>
      <c r="DT338" s="17"/>
      <c r="DU338" s="17"/>
      <c r="DV338" s="17"/>
      <c r="DW338" s="17"/>
      <c r="DX338" s="17"/>
      <c r="DY338" s="17"/>
      <c r="DZ338" s="17"/>
      <c r="EA338" s="17"/>
      <c r="EB338" s="17"/>
      <c r="EC338" s="17"/>
      <c r="ED338" s="17"/>
      <c r="EE338" s="17"/>
      <c r="EF338" s="17"/>
      <c r="EG338" s="17"/>
      <c r="EH338" s="17"/>
      <c r="EI338" s="17"/>
      <c r="EJ338" s="17"/>
      <c r="EK338" s="17"/>
    </row>
    <row r="339" spans="1:141" x14ac:dyDescent="0.35">
      <c r="A339" s="17"/>
      <c r="B339" s="17"/>
      <c r="C339" s="17"/>
      <c r="D339" s="17"/>
      <c r="E339" s="17"/>
      <c r="F339" s="17"/>
      <c r="G339" s="17"/>
      <c r="J339" s="17"/>
      <c r="K339" s="17"/>
      <c r="L339" s="68"/>
      <c r="M339" s="68"/>
      <c r="N339" s="17"/>
      <c r="O339" s="17"/>
      <c r="P339" s="107"/>
      <c r="R339" s="17"/>
      <c r="S339" s="17"/>
      <c r="T339" s="17"/>
      <c r="V339" s="17"/>
      <c r="W339" s="17"/>
      <c r="X339" s="17"/>
      <c r="Y339" s="17"/>
      <c r="AB339" s="45"/>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c r="CL339" s="17"/>
      <c r="CM339" s="17"/>
      <c r="CN339" s="17"/>
      <c r="CO339" s="17"/>
      <c r="CP339" s="17"/>
      <c r="CQ339" s="17"/>
      <c r="CR339" s="17"/>
      <c r="CS339" s="17"/>
      <c r="CT339" s="17"/>
      <c r="CU339" s="17"/>
      <c r="CV339" s="17"/>
      <c r="CW339" s="17"/>
      <c r="CX339" s="17"/>
      <c r="CY339" s="17"/>
      <c r="CZ339" s="17"/>
      <c r="DA339" s="17"/>
      <c r="DB339" s="17"/>
      <c r="DC339" s="17"/>
      <c r="DD339" s="17"/>
      <c r="DE339" s="17"/>
      <c r="DF339" s="17"/>
      <c r="DG339" s="17"/>
      <c r="DH339" s="17"/>
      <c r="DI339" s="17"/>
      <c r="DJ339" s="17"/>
      <c r="DK339" s="17"/>
      <c r="DL339" s="17"/>
      <c r="DM339" s="17"/>
      <c r="DN339" s="17"/>
      <c r="DO339" s="17"/>
      <c r="DP339" s="17"/>
      <c r="DQ339" s="17"/>
      <c r="DR339" s="17"/>
      <c r="DS339" s="17"/>
      <c r="DT339" s="17"/>
      <c r="DU339" s="17"/>
      <c r="DV339" s="17"/>
      <c r="DW339" s="17"/>
      <c r="DX339" s="17"/>
      <c r="DY339" s="17"/>
      <c r="DZ339" s="17"/>
      <c r="EA339" s="17"/>
      <c r="EB339" s="17"/>
      <c r="EC339" s="17"/>
      <c r="ED339" s="17"/>
      <c r="EE339" s="17"/>
      <c r="EF339" s="17"/>
      <c r="EG339" s="17"/>
      <c r="EH339" s="17"/>
      <c r="EI339" s="17"/>
      <c r="EJ339" s="17"/>
      <c r="EK339" s="17"/>
    </row>
    <row r="340" spans="1:141" x14ac:dyDescent="0.35">
      <c r="A340" s="17"/>
      <c r="B340" s="17"/>
      <c r="C340" s="17"/>
      <c r="D340" s="17"/>
      <c r="E340" s="17"/>
      <c r="F340" s="17"/>
      <c r="G340" s="17"/>
      <c r="J340" s="17"/>
      <c r="K340" s="17"/>
      <c r="L340" s="68"/>
      <c r="M340" s="68"/>
      <c r="N340" s="17"/>
      <c r="O340" s="17"/>
      <c r="P340" s="107"/>
      <c r="R340" s="17"/>
      <c r="S340" s="17"/>
      <c r="T340" s="17"/>
      <c r="V340" s="17"/>
      <c r="W340" s="17"/>
      <c r="X340" s="17"/>
      <c r="Y340" s="17"/>
      <c r="AB340" s="45"/>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c r="CL340" s="17"/>
      <c r="CM340" s="17"/>
      <c r="CN340" s="17"/>
      <c r="CO340" s="17"/>
      <c r="CP340" s="17"/>
      <c r="CQ340" s="17"/>
      <c r="CR340" s="17"/>
      <c r="CS340" s="17"/>
      <c r="CT340" s="17"/>
      <c r="CU340" s="17"/>
      <c r="CV340" s="17"/>
      <c r="CW340" s="17"/>
      <c r="CX340" s="17"/>
      <c r="CY340" s="17"/>
      <c r="CZ340" s="17"/>
      <c r="DA340" s="17"/>
      <c r="DB340" s="17"/>
      <c r="DC340" s="17"/>
      <c r="DD340" s="17"/>
      <c r="DE340" s="17"/>
      <c r="DF340" s="17"/>
      <c r="DG340" s="17"/>
      <c r="DH340" s="17"/>
      <c r="DI340" s="17"/>
      <c r="DJ340" s="17"/>
      <c r="DK340" s="17"/>
      <c r="DL340" s="17"/>
      <c r="DM340" s="17"/>
      <c r="DN340" s="17"/>
      <c r="DO340" s="17"/>
      <c r="DP340" s="17"/>
      <c r="DQ340" s="17"/>
      <c r="DR340" s="17"/>
      <c r="DS340" s="17"/>
      <c r="DT340" s="17"/>
      <c r="DU340" s="17"/>
      <c r="DV340" s="17"/>
      <c r="DW340" s="17"/>
      <c r="DX340" s="17"/>
      <c r="DY340" s="17"/>
      <c r="DZ340" s="17"/>
      <c r="EA340" s="17"/>
      <c r="EB340" s="17"/>
      <c r="EC340" s="17"/>
      <c r="ED340" s="17"/>
      <c r="EE340" s="17"/>
      <c r="EF340" s="17"/>
      <c r="EG340" s="17"/>
      <c r="EH340" s="17"/>
      <c r="EI340" s="17"/>
      <c r="EJ340" s="17"/>
      <c r="EK340" s="17"/>
    </row>
    <row r="341" spans="1:141" x14ac:dyDescent="0.35">
      <c r="A341" s="17"/>
      <c r="B341" s="17"/>
      <c r="C341" s="17"/>
      <c r="D341" s="17"/>
      <c r="E341" s="17"/>
      <c r="F341" s="17"/>
      <c r="G341" s="17"/>
      <c r="J341" s="17"/>
      <c r="K341" s="17"/>
      <c r="L341" s="68"/>
      <c r="M341" s="68"/>
      <c r="N341" s="17"/>
      <c r="O341" s="17"/>
      <c r="P341" s="107"/>
      <c r="R341" s="17"/>
      <c r="S341" s="17"/>
      <c r="T341" s="17"/>
      <c r="V341" s="17"/>
      <c r="W341" s="17"/>
      <c r="X341" s="17"/>
      <c r="Y341" s="17"/>
      <c r="AB341" s="45"/>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c r="CT341" s="17"/>
      <c r="CU341" s="17"/>
      <c r="CV341" s="17"/>
      <c r="CW341" s="17"/>
      <c r="CX341" s="17"/>
      <c r="CY341" s="17"/>
      <c r="CZ341" s="17"/>
      <c r="DA341" s="17"/>
      <c r="DB341" s="17"/>
      <c r="DC341" s="17"/>
      <c r="DD341" s="17"/>
      <c r="DE341" s="17"/>
      <c r="DF341" s="17"/>
      <c r="DG341" s="17"/>
      <c r="DH341" s="17"/>
      <c r="DI341" s="17"/>
      <c r="DJ341" s="17"/>
      <c r="DK341" s="17"/>
      <c r="DL341" s="17"/>
      <c r="DM341" s="17"/>
      <c r="DN341" s="17"/>
      <c r="DO341" s="17"/>
      <c r="DP341" s="17"/>
      <c r="DQ341" s="17"/>
      <c r="DR341" s="17"/>
      <c r="DS341" s="17"/>
      <c r="DT341" s="17"/>
      <c r="DU341" s="17"/>
      <c r="DV341" s="17"/>
      <c r="DW341" s="17"/>
      <c r="DX341" s="17"/>
      <c r="DY341" s="17"/>
      <c r="DZ341" s="17"/>
      <c r="EA341" s="17"/>
      <c r="EB341" s="17"/>
      <c r="EC341" s="17"/>
      <c r="ED341" s="17"/>
      <c r="EE341" s="17"/>
      <c r="EF341" s="17"/>
      <c r="EG341" s="17"/>
      <c r="EH341" s="17"/>
      <c r="EI341" s="17"/>
      <c r="EJ341" s="17"/>
      <c r="EK341" s="17"/>
    </row>
    <row r="342" spans="1:141" x14ac:dyDescent="0.35">
      <c r="A342" s="17"/>
      <c r="B342" s="17"/>
      <c r="C342" s="17"/>
      <c r="D342" s="17"/>
      <c r="E342" s="17"/>
      <c r="F342" s="17"/>
      <c r="G342" s="17"/>
      <c r="J342" s="17"/>
      <c r="K342" s="17"/>
      <c r="L342" s="68"/>
      <c r="M342" s="68"/>
      <c r="N342" s="17"/>
      <c r="O342" s="17"/>
      <c r="P342" s="107"/>
      <c r="R342" s="17"/>
      <c r="S342" s="17"/>
      <c r="T342" s="17"/>
      <c r="V342" s="17"/>
      <c r="W342" s="17"/>
      <c r="X342" s="17"/>
      <c r="Y342" s="17"/>
      <c r="AB342" s="45"/>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c r="CL342" s="17"/>
      <c r="CM342" s="17"/>
      <c r="CN342" s="17"/>
      <c r="CO342" s="17"/>
      <c r="CP342" s="17"/>
      <c r="CQ342" s="17"/>
      <c r="CR342" s="17"/>
      <c r="CS342" s="17"/>
      <c r="CT342" s="17"/>
      <c r="CU342" s="17"/>
      <c r="CV342" s="17"/>
      <c r="CW342" s="17"/>
      <c r="CX342" s="17"/>
      <c r="CY342" s="17"/>
      <c r="CZ342" s="17"/>
      <c r="DA342" s="17"/>
      <c r="DB342" s="17"/>
      <c r="DC342" s="17"/>
      <c r="DD342" s="17"/>
      <c r="DE342" s="17"/>
      <c r="DF342" s="17"/>
      <c r="DG342" s="17"/>
      <c r="DH342" s="17"/>
      <c r="DI342" s="17"/>
      <c r="DJ342" s="17"/>
      <c r="DK342" s="17"/>
      <c r="DL342" s="17"/>
      <c r="DM342" s="17"/>
      <c r="DN342" s="17"/>
      <c r="DO342" s="17"/>
      <c r="DP342" s="17"/>
      <c r="DQ342" s="17"/>
      <c r="DR342" s="17"/>
      <c r="DS342" s="17"/>
      <c r="DT342" s="17"/>
      <c r="DU342" s="17"/>
      <c r="DV342" s="17"/>
      <c r="DW342" s="17"/>
      <c r="DX342" s="17"/>
      <c r="DY342" s="17"/>
      <c r="DZ342" s="17"/>
      <c r="EA342" s="17"/>
      <c r="EB342" s="17"/>
      <c r="EC342" s="17"/>
      <c r="ED342" s="17"/>
      <c r="EE342" s="17"/>
      <c r="EF342" s="17"/>
      <c r="EG342" s="17"/>
      <c r="EH342" s="17"/>
      <c r="EI342" s="17"/>
      <c r="EJ342" s="17"/>
      <c r="EK342" s="17"/>
    </row>
    <row r="343" spans="1:141" x14ac:dyDescent="0.35">
      <c r="A343" s="17"/>
      <c r="B343" s="17"/>
      <c r="C343" s="17"/>
      <c r="D343" s="17"/>
      <c r="E343" s="17"/>
      <c r="F343" s="17"/>
      <c r="G343" s="17"/>
      <c r="J343" s="17"/>
      <c r="K343" s="17"/>
      <c r="L343" s="68"/>
      <c r="M343" s="68"/>
      <c r="N343" s="17"/>
      <c r="O343" s="17"/>
      <c r="P343" s="107"/>
      <c r="R343" s="17"/>
      <c r="S343" s="17"/>
      <c r="T343" s="17"/>
      <c r="V343" s="17"/>
      <c r="W343" s="17"/>
      <c r="X343" s="17"/>
      <c r="Y343" s="17"/>
      <c r="AB343" s="45"/>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c r="CL343" s="17"/>
      <c r="CM343" s="17"/>
      <c r="CN343" s="17"/>
      <c r="CO343" s="17"/>
      <c r="CP343" s="17"/>
      <c r="CQ343" s="17"/>
      <c r="CR343" s="17"/>
      <c r="CS343" s="17"/>
      <c r="CT343" s="17"/>
      <c r="CU343" s="17"/>
      <c r="CV343" s="17"/>
      <c r="CW343" s="17"/>
      <c r="CX343" s="17"/>
      <c r="CY343" s="17"/>
      <c r="CZ343" s="17"/>
      <c r="DA343" s="17"/>
      <c r="DB343" s="17"/>
      <c r="DC343" s="17"/>
      <c r="DD343" s="17"/>
      <c r="DE343" s="17"/>
      <c r="DF343" s="17"/>
      <c r="DG343" s="17"/>
      <c r="DH343" s="17"/>
      <c r="DI343" s="17"/>
      <c r="DJ343" s="17"/>
      <c r="DK343" s="17"/>
      <c r="DL343" s="17"/>
      <c r="DM343" s="17"/>
      <c r="DN343" s="17"/>
      <c r="DO343" s="17"/>
      <c r="DP343" s="17"/>
      <c r="DQ343" s="17"/>
      <c r="DR343" s="17"/>
      <c r="DS343" s="17"/>
      <c r="DT343" s="17"/>
      <c r="DU343" s="17"/>
      <c r="DV343" s="17"/>
      <c r="DW343" s="17"/>
      <c r="DX343" s="17"/>
      <c r="DY343" s="17"/>
      <c r="DZ343" s="17"/>
      <c r="EA343" s="17"/>
      <c r="EB343" s="17"/>
      <c r="EC343" s="17"/>
      <c r="ED343" s="17"/>
      <c r="EE343" s="17"/>
      <c r="EF343" s="17"/>
      <c r="EG343" s="17"/>
      <c r="EH343" s="17"/>
      <c r="EI343" s="17"/>
      <c r="EJ343" s="17"/>
      <c r="EK343" s="17"/>
    </row>
    <row r="344" spans="1:141" x14ac:dyDescent="0.35">
      <c r="A344" s="17"/>
      <c r="B344" s="17"/>
      <c r="C344" s="17"/>
      <c r="D344" s="17"/>
      <c r="E344" s="17"/>
      <c r="F344" s="17"/>
      <c r="G344" s="17"/>
      <c r="J344" s="17"/>
      <c r="K344" s="17"/>
      <c r="L344" s="68"/>
      <c r="M344" s="68"/>
      <c r="N344" s="17"/>
      <c r="O344" s="17"/>
      <c r="P344" s="107"/>
      <c r="R344" s="17"/>
      <c r="S344" s="17"/>
      <c r="T344" s="17"/>
      <c r="V344" s="17"/>
      <c r="W344" s="17"/>
      <c r="X344" s="17"/>
      <c r="Y344" s="17"/>
      <c r="AB344" s="45"/>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c r="CL344" s="17"/>
      <c r="CM344" s="17"/>
      <c r="CN344" s="17"/>
      <c r="CO344" s="17"/>
      <c r="CP344" s="17"/>
      <c r="CQ344" s="17"/>
      <c r="CR344" s="17"/>
      <c r="CS344" s="17"/>
      <c r="CT344" s="17"/>
      <c r="CU344" s="17"/>
      <c r="CV344" s="17"/>
      <c r="CW344" s="17"/>
      <c r="CX344" s="17"/>
      <c r="CY344" s="17"/>
      <c r="CZ344" s="17"/>
      <c r="DA344" s="17"/>
      <c r="DB344" s="17"/>
      <c r="DC344" s="17"/>
      <c r="DD344" s="17"/>
      <c r="DE344" s="17"/>
      <c r="DF344" s="17"/>
      <c r="DG344" s="17"/>
      <c r="DH344" s="17"/>
      <c r="DI344" s="17"/>
      <c r="DJ344" s="17"/>
      <c r="DK344" s="17"/>
      <c r="DL344" s="17"/>
      <c r="DM344" s="17"/>
      <c r="DN344" s="17"/>
      <c r="DO344" s="17"/>
      <c r="DP344" s="17"/>
      <c r="DQ344" s="17"/>
      <c r="DR344" s="17"/>
      <c r="DS344" s="17"/>
      <c r="DT344" s="17"/>
      <c r="DU344" s="17"/>
      <c r="DV344" s="17"/>
      <c r="DW344" s="17"/>
      <c r="DX344" s="17"/>
      <c r="DY344" s="17"/>
      <c r="DZ344" s="17"/>
      <c r="EA344" s="17"/>
      <c r="EB344" s="17"/>
      <c r="EC344" s="17"/>
      <c r="ED344" s="17"/>
      <c r="EE344" s="17"/>
      <c r="EF344" s="17"/>
      <c r="EG344" s="17"/>
      <c r="EH344" s="17"/>
      <c r="EI344" s="17"/>
      <c r="EJ344" s="17"/>
      <c r="EK344" s="17"/>
    </row>
    <row r="345" spans="1:141" x14ac:dyDescent="0.35">
      <c r="A345" s="17"/>
      <c r="B345" s="17"/>
      <c r="C345" s="17"/>
      <c r="D345" s="17"/>
      <c r="E345" s="17"/>
      <c r="F345" s="17"/>
      <c r="G345" s="17"/>
      <c r="J345" s="17"/>
      <c r="K345" s="17"/>
      <c r="L345" s="68"/>
      <c r="M345" s="68"/>
      <c r="N345" s="17"/>
      <c r="O345" s="17"/>
      <c r="P345" s="107"/>
      <c r="R345" s="17"/>
      <c r="S345" s="17"/>
      <c r="T345" s="17"/>
      <c r="V345" s="17"/>
      <c r="W345" s="17"/>
      <c r="X345" s="17"/>
      <c r="Y345" s="17"/>
      <c r="AB345" s="45"/>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c r="CT345" s="17"/>
      <c r="CU345" s="17"/>
      <c r="CV345" s="17"/>
      <c r="CW345" s="17"/>
      <c r="CX345" s="17"/>
      <c r="CY345" s="17"/>
      <c r="CZ345" s="17"/>
      <c r="DA345" s="17"/>
      <c r="DB345" s="17"/>
      <c r="DC345" s="17"/>
      <c r="DD345" s="17"/>
      <c r="DE345" s="17"/>
      <c r="DF345" s="17"/>
      <c r="DG345" s="17"/>
      <c r="DH345" s="17"/>
      <c r="DI345" s="17"/>
      <c r="DJ345" s="17"/>
      <c r="DK345" s="17"/>
      <c r="DL345" s="17"/>
      <c r="DM345" s="17"/>
      <c r="DN345" s="17"/>
      <c r="DO345" s="17"/>
      <c r="DP345" s="17"/>
      <c r="DQ345" s="17"/>
      <c r="DR345" s="17"/>
      <c r="DS345" s="17"/>
      <c r="DT345" s="17"/>
      <c r="DU345" s="17"/>
      <c r="DV345" s="17"/>
      <c r="DW345" s="17"/>
      <c r="DX345" s="17"/>
      <c r="DY345" s="17"/>
      <c r="DZ345" s="17"/>
      <c r="EA345" s="17"/>
      <c r="EB345" s="17"/>
      <c r="EC345" s="17"/>
      <c r="ED345" s="17"/>
      <c r="EE345" s="17"/>
      <c r="EF345" s="17"/>
      <c r="EG345" s="17"/>
      <c r="EH345" s="17"/>
      <c r="EI345" s="17"/>
      <c r="EJ345" s="17"/>
      <c r="EK345" s="17"/>
    </row>
    <row r="346" spans="1:141" x14ac:dyDescent="0.35">
      <c r="A346" s="17"/>
      <c r="B346" s="17"/>
      <c r="C346" s="17"/>
      <c r="D346" s="17"/>
      <c r="E346" s="17"/>
      <c r="F346" s="17"/>
      <c r="G346" s="17"/>
      <c r="J346" s="17"/>
      <c r="K346" s="17"/>
      <c r="L346" s="68"/>
      <c r="M346" s="68"/>
      <c r="N346" s="17"/>
      <c r="O346" s="17"/>
      <c r="P346" s="107"/>
      <c r="R346" s="17"/>
      <c r="S346" s="17"/>
      <c r="T346" s="17"/>
      <c r="V346" s="17"/>
      <c r="W346" s="17"/>
      <c r="X346" s="17"/>
      <c r="Y346" s="17"/>
      <c r="AB346" s="45"/>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c r="CT346" s="17"/>
      <c r="CU346" s="17"/>
      <c r="CV346" s="17"/>
      <c r="CW346" s="17"/>
      <c r="CX346" s="17"/>
      <c r="CY346" s="17"/>
      <c r="CZ346" s="17"/>
      <c r="DA346" s="17"/>
      <c r="DB346" s="17"/>
      <c r="DC346" s="17"/>
      <c r="DD346" s="17"/>
      <c r="DE346" s="17"/>
      <c r="DF346" s="17"/>
      <c r="DG346" s="17"/>
      <c r="DH346" s="17"/>
      <c r="DI346" s="17"/>
      <c r="DJ346" s="17"/>
      <c r="DK346" s="17"/>
      <c r="DL346" s="17"/>
      <c r="DM346" s="17"/>
      <c r="DN346" s="17"/>
      <c r="DO346" s="17"/>
      <c r="DP346" s="17"/>
      <c r="DQ346" s="17"/>
      <c r="DR346" s="17"/>
      <c r="DS346" s="17"/>
      <c r="DT346" s="17"/>
      <c r="DU346" s="17"/>
      <c r="DV346" s="17"/>
      <c r="DW346" s="17"/>
      <c r="DX346" s="17"/>
      <c r="DY346" s="17"/>
      <c r="DZ346" s="17"/>
      <c r="EA346" s="17"/>
      <c r="EB346" s="17"/>
      <c r="EC346" s="17"/>
      <c r="ED346" s="17"/>
      <c r="EE346" s="17"/>
      <c r="EF346" s="17"/>
      <c r="EG346" s="17"/>
      <c r="EH346" s="17"/>
      <c r="EI346" s="17"/>
      <c r="EJ346" s="17"/>
      <c r="EK346" s="17"/>
    </row>
    <row r="347" spans="1:141" x14ac:dyDescent="0.35">
      <c r="A347" s="17"/>
      <c r="B347" s="17"/>
      <c r="C347" s="17"/>
      <c r="D347" s="17"/>
      <c r="E347" s="17"/>
      <c r="F347" s="17"/>
      <c r="G347" s="17"/>
      <c r="J347" s="17"/>
      <c r="K347" s="17"/>
      <c r="L347" s="68"/>
      <c r="M347" s="68"/>
      <c r="N347" s="17"/>
      <c r="O347" s="17"/>
      <c r="P347" s="107"/>
      <c r="R347" s="17"/>
      <c r="S347" s="17"/>
      <c r="T347" s="17"/>
      <c r="V347" s="17"/>
      <c r="W347" s="17"/>
      <c r="X347" s="17"/>
      <c r="Y347" s="17"/>
      <c r="AB347" s="45"/>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c r="CL347" s="17"/>
      <c r="CM347" s="17"/>
      <c r="CN347" s="17"/>
      <c r="CO347" s="17"/>
      <c r="CP347" s="17"/>
      <c r="CQ347" s="17"/>
      <c r="CR347" s="17"/>
      <c r="CS347" s="17"/>
      <c r="CT347" s="17"/>
      <c r="CU347" s="17"/>
      <c r="CV347" s="17"/>
      <c r="CW347" s="17"/>
      <c r="CX347" s="17"/>
      <c r="CY347" s="17"/>
      <c r="CZ347" s="17"/>
      <c r="DA347" s="17"/>
      <c r="DB347" s="17"/>
      <c r="DC347" s="17"/>
      <c r="DD347" s="17"/>
      <c r="DE347" s="17"/>
      <c r="DF347" s="17"/>
      <c r="DG347" s="17"/>
      <c r="DH347" s="17"/>
      <c r="DI347" s="17"/>
      <c r="DJ347" s="17"/>
      <c r="DK347" s="17"/>
      <c r="DL347" s="17"/>
      <c r="DM347" s="17"/>
      <c r="DN347" s="17"/>
      <c r="DO347" s="17"/>
      <c r="DP347" s="17"/>
      <c r="DQ347" s="17"/>
      <c r="DR347" s="17"/>
      <c r="DS347" s="17"/>
      <c r="DT347" s="17"/>
      <c r="DU347" s="17"/>
      <c r="DV347" s="17"/>
      <c r="DW347" s="17"/>
      <c r="DX347" s="17"/>
      <c r="DY347" s="17"/>
      <c r="DZ347" s="17"/>
      <c r="EA347" s="17"/>
      <c r="EB347" s="17"/>
      <c r="EC347" s="17"/>
      <c r="ED347" s="17"/>
      <c r="EE347" s="17"/>
      <c r="EF347" s="17"/>
      <c r="EG347" s="17"/>
      <c r="EH347" s="17"/>
      <c r="EI347" s="17"/>
      <c r="EJ347" s="17"/>
      <c r="EK347" s="17"/>
    </row>
    <row r="348" spans="1:141" x14ac:dyDescent="0.35">
      <c r="A348" s="17"/>
      <c r="B348" s="17"/>
      <c r="C348" s="17"/>
      <c r="D348" s="17"/>
      <c r="E348" s="17"/>
      <c r="F348" s="17"/>
      <c r="G348" s="17"/>
      <c r="J348" s="17"/>
      <c r="K348" s="17"/>
      <c r="L348" s="68"/>
      <c r="M348" s="68"/>
      <c r="N348" s="17"/>
      <c r="O348" s="17"/>
      <c r="P348" s="107"/>
      <c r="R348" s="17"/>
      <c r="S348" s="17"/>
      <c r="T348" s="17"/>
      <c r="V348" s="17"/>
      <c r="W348" s="17"/>
      <c r="X348" s="17"/>
      <c r="Y348" s="17"/>
      <c r="AB348" s="45"/>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c r="CL348" s="17"/>
      <c r="CM348" s="17"/>
      <c r="CN348" s="17"/>
      <c r="CO348" s="17"/>
      <c r="CP348" s="17"/>
      <c r="CQ348" s="17"/>
      <c r="CR348" s="17"/>
      <c r="CS348" s="17"/>
      <c r="CT348" s="17"/>
      <c r="CU348" s="17"/>
      <c r="CV348" s="17"/>
      <c r="CW348" s="17"/>
      <c r="CX348" s="17"/>
      <c r="CY348" s="17"/>
      <c r="CZ348" s="17"/>
      <c r="DA348" s="17"/>
      <c r="DB348" s="17"/>
      <c r="DC348" s="17"/>
      <c r="DD348" s="17"/>
      <c r="DE348" s="17"/>
      <c r="DF348" s="17"/>
      <c r="DG348" s="17"/>
      <c r="DH348" s="17"/>
      <c r="DI348" s="17"/>
      <c r="DJ348" s="17"/>
      <c r="DK348" s="17"/>
      <c r="DL348" s="17"/>
      <c r="DM348" s="17"/>
      <c r="DN348" s="17"/>
      <c r="DO348" s="17"/>
      <c r="DP348" s="17"/>
      <c r="DQ348" s="17"/>
      <c r="DR348" s="17"/>
      <c r="DS348" s="17"/>
      <c r="DT348" s="17"/>
      <c r="DU348" s="17"/>
      <c r="DV348" s="17"/>
      <c r="DW348" s="17"/>
      <c r="DX348" s="17"/>
      <c r="DY348" s="17"/>
      <c r="DZ348" s="17"/>
      <c r="EA348" s="17"/>
      <c r="EB348" s="17"/>
      <c r="EC348" s="17"/>
      <c r="ED348" s="17"/>
      <c r="EE348" s="17"/>
      <c r="EF348" s="17"/>
      <c r="EG348" s="17"/>
      <c r="EH348" s="17"/>
      <c r="EI348" s="17"/>
      <c r="EJ348" s="17"/>
      <c r="EK348" s="17"/>
    </row>
    <row r="349" spans="1:141" x14ac:dyDescent="0.35">
      <c r="A349" s="17"/>
      <c r="B349" s="17"/>
      <c r="C349" s="17"/>
      <c r="D349" s="17"/>
      <c r="E349" s="17"/>
      <c r="F349" s="17"/>
      <c r="G349" s="17"/>
      <c r="J349" s="17"/>
      <c r="K349" s="17"/>
      <c r="L349" s="68"/>
      <c r="M349" s="68"/>
      <c r="N349" s="17"/>
      <c r="O349" s="17"/>
      <c r="P349" s="107"/>
      <c r="R349" s="17"/>
      <c r="S349" s="17"/>
      <c r="T349" s="17"/>
      <c r="V349" s="17"/>
      <c r="W349" s="17"/>
      <c r="X349" s="17"/>
      <c r="Y349" s="17"/>
      <c r="AB349" s="45"/>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c r="CT349" s="17"/>
      <c r="CU349" s="17"/>
      <c r="CV349" s="17"/>
      <c r="CW349" s="17"/>
      <c r="CX349" s="17"/>
      <c r="CY349" s="17"/>
      <c r="CZ349" s="17"/>
      <c r="DA349" s="17"/>
      <c r="DB349" s="17"/>
      <c r="DC349" s="17"/>
      <c r="DD349" s="17"/>
      <c r="DE349" s="17"/>
      <c r="DF349" s="17"/>
      <c r="DG349" s="17"/>
      <c r="DH349" s="17"/>
      <c r="DI349" s="17"/>
      <c r="DJ349" s="17"/>
      <c r="DK349" s="17"/>
      <c r="DL349" s="17"/>
      <c r="DM349" s="17"/>
      <c r="DN349" s="17"/>
      <c r="DO349" s="17"/>
      <c r="DP349" s="17"/>
      <c r="DQ349" s="17"/>
      <c r="DR349" s="17"/>
      <c r="DS349" s="17"/>
      <c r="DT349" s="17"/>
      <c r="DU349" s="17"/>
      <c r="DV349" s="17"/>
      <c r="DW349" s="17"/>
      <c r="DX349" s="17"/>
      <c r="DY349" s="17"/>
      <c r="DZ349" s="17"/>
      <c r="EA349" s="17"/>
      <c r="EB349" s="17"/>
      <c r="EC349" s="17"/>
      <c r="ED349" s="17"/>
      <c r="EE349" s="17"/>
      <c r="EF349" s="17"/>
      <c r="EG349" s="17"/>
      <c r="EH349" s="17"/>
      <c r="EI349" s="17"/>
      <c r="EJ349" s="17"/>
      <c r="EK349" s="17"/>
    </row>
    <row r="350" spans="1:141" x14ac:dyDescent="0.35">
      <c r="A350" s="17"/>
      <c r="B350" s="17"/>
      <c r="C350" s="17"/>
      <c r="D350" s="17"/>
      <c r="E350" s="17"/>
      <c r="F350" s="17"/>
      <c r="G350" s="17"/>
      <c r="J350" s="17"/>
      <c r="K350" s="17"/>
      <c r="L350" s="68"/>
      <c r="M350" s="68"/>
      <c r="N350" s="17"/>
      <c r="O350" s="17"/>
      <c r="P350" s="107"/>
      <c r="R350" s="17"/>
      <c r="S350" s="17"/>
      <c r="T350" s="17"/>
      <c r="V350" s="17"/>
      <c r="W350" s="17"/>
      <c r="X350" s="17"/>
      <c r="Y350" s="17"/>
      <c r="AB350" s="45"/>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c r="CL350" s="17"/>
      <c r="CM350" s="17"/>
      <c r="CN350" s="17"/>
      <c r="CO350" s="17"/>
      <c r="CP350" s="17"/>
      <c r="CQ350" s="17"/>
      <c r="CR350" s="17"/>
      <c r="CS350" s="17"/>
      <c r="CT350" s="17"/>
      <c r="CU350" s="17"/>
      <c r="CV350" s="17"/>
      <c r="CW350" s="17"/>
      <c r="CX350" s="17"/>
      <c r="CY350" s="17"/>
      <c r="CZ350" s="17"/>
      <c r="DA350" s="17"/>
      <c r="DB350" s="17"/>
      <c r="DC350" s="17"/>
      <c r="DD350" s="17"/>
      <c r="DE350" s="17"/>
      <c r="DF350" s="17"/>
      <c r="DG350" s="17"/>
      <c r="DH350" s="17"/>
      <c r="DI350" s="17"/>
      <c r="DJ350" s="17"/>
      <c r="DK350" s="17"/>
      <c r="DL350" s="17"/>
      <c r="DM350" s="17"/>
      <c r="DN350" s="17"/>
      <c r="DO350" s="17"/>
      <c r="DP350" s="17"/>
      <c r="DQ350" s="17"/>
      <c r="DR350" s="17"/>
      <c r="DS350" s="17"/>
      <c r="DT350" s="17"/>
      <c r="DU350" s="17"/>
      <c r="DV350" s="17"/>
      <c r="DW350" s="17"/>
      <c r="DX350" s="17"/>
      <c r="DY350" s="17"/>
      <c r="DZ350" s="17"/>
      <c r="EA350" s="17"/>
      <c r="EB350" s="17"/>
      <c r="EC350" s="17"/>
      <c r="ED350" s="17"/>
      <c r="EE350" s="17"/>
      <c r="EF350" s="17"/>
      <c r="EG350" s="17"/>
      <c r="EH350" s="17"/>
      <c r="EI350" s="17"/>
      <c r="EJ350" s="17"/>
      <c r="EK350" s="17"/>
    </row>
    <row r="351" spans="1:141" x14ac:dyDescent="0.35">
      <c r="A351" s="17"/>
      <c r="B351" s="17"/>
      <c r="C351" s="17"/>
      <c r="D351" s="17"/>
      <c r="E351" s="17"/>
      <c r="F351" s="17"/>
      <c r="G351" s="17"/>
      <c r="J351" s="17"/>
      <c r="K351" s="17"/>
      <c r="L351" s="68"/>
      <c r="M351" s="68"/>
      <c r="N351" s="17"/>
      <c r="O351" s="17"/>
      <c r="P351" s="107"/>
      <c r="R351" s="17"/>
      <c r="S351" s="17"/>
      <c r="T351" s="17"/>
      <c r="V351" s="17"/>
      <c r="W351" s="17"/>
      <c r="X351" s="17"/>
      <c r="Y351" s="17"/>
      <c r="AB351" s="45"/>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c r="CT351" s="17"/>
      <c r="CU351" s="17"/>
      <c r="CV351" s="17"/>
      <c r="CW351" s="17"/>
      <c r="CX351" s="17"/>
      <c r="CY351" s="17"/>
      <c r="CZ351" s="17"/>
      <c r="DA351" s="17"/>
      <c r="DB351" s="17"/>
      <c r="DC351" s="17"/>
      <c r="DD351" s="17"/>
      <c r="DE351" s="17"/>
      <c r="DF351" s="17"/>
      <c r="DG351" s="17"/>
      <c r="DH351" s="17"/>
      <c r="DI351" s="17"/>
      <c r="DJ351" s="17"/>
      <c r="DK351" s="17"/>
      <c r="DL351" s="17"/>
      <c r="DM351" s="17"/>
      <c r="DN351" s="17"/>
      <c r="DO351" s="17"/>
      <c r="DP351" s="17"/>
      <c r="DQ351" s="17"/>
      <c r="DR351" s="17"/>
      <c r="DS351" s="17"/>
      <c r="DT351" s="17"/>
      <c r="DU351" s="17"/>
      <c r="DV351" s="17"/>
      <c r="DW351" s="17"/>
      <c r="DX351" s="17"/>
      <c r="DY351" s="17"/>
      <c r="DZ351" s="17"/>
      <c r="EA351" s="17"/>
      <c r="EB351" s="17"/>
      <c r="EC351" s="17"/>
      <c r="ED351" s="17"/>
      <c r="EE351" s="17"/>
      <c r="EF351" s="17"/>
      <c r="EG351" s="17"/>
      <c r="EH351" s="17"/>
      <c r="EI351" s="17"/>
      <c r="EJ351" s="17"/>
      <c r="EK351" s="17"/>
    </row>
    <row r="352" spans="1:141" x14ac:dyDescent="0.35">
      <c r="A352" s="17"/>
      <c r="B352" s="17"/>
      <c r="C352" s="17"/>
      <c r="D352" s="17"/>
      <c r="E352" s="17"/>
      <c r="F352" s="17"/>
      <c r="G352" s="17"/>
      <c r="J352" s="17"/>
      <c r="K352" s="17"/>
      <c r="L352" s="68"/>
      <c r="M352" s="68"/>
      <c r="N352" s="17"/>
      <c r="O352" s="17"/>
      <c r="P352" s="107"/>
      <c r="R352" s="17"/>
      <c r="S352" s="17"/>
      <c r="T352" s="17"/>
      <c r="V352" s="17"/>
      <c r="W352" s="17"/>
      <c r="X352" s="17"/>
      <c r="Y352" s="17"/>
      <c r="AB352" s="45"/>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c r="DJ352" s="17"/>
      <c r="DK352" s="17"/>
      <c r="DL352" s="17"/>
      <c r="DM352" s="17"/>
      <c r="DN352" s="17"/>
      <c r="DO352" s="17"/>
      <c r="DP352" s="17"/>
      <c r="DQ352" s="17"/>
      <c r="DR352" s="17"/>
      <c r="DS352" s="17"/>
      <c r="DT352" s="17"/>
      <c r="DU352" s="17"/>
      <c r="DV352" s="17"/>
      <c r="DW352" s="17"/>
      <c r="DX352" s="17"/>
      <c r="DY352" s="17"/>
      <c r="DZ352" s="17"/>
      <c r="EA352" s="17"/>
      <c r="EB352" s="17"/>
      <c r="EC352" s="17"/>
      <c r="ED352" s="17"/>
      <c r="EE352" s="17"/>
      <c r="EF352" s="17"/>
      <c r="EG352" s="17"/>
      <c r="EH352" s="17"/>
      <c r="EI352" s="17"/>
      <c r="EJ352" s="17"/>
      <c r="EK352" s="17"/>
    </row>
    <row r="353" spans="1:141" x14ac:dyDescent="0.35">
      <c r="A353" s="17"/>
      <c r="B353" s="17"/>
      <c r="C353" s="17"/>
      <c r="D353" s="17"/>
      <c r="E353" s="17"/>
      <c r="F353" s="17"/>
      <c r="G353" s="17"/>
      <c r="J353" s="17"/>
      <c r="K353" s="17"/>
      <c r="L353" s="68"/>
      <c r="M353" s="68"/>
      <c r="N353" s="17"/>
      <c r="O353" s="17"/>
      <c r="P353" s="107"/>
      <c r="R353" s="17"/>
      <c r="S353" s="17"/>
      <c r="T353" s="17"/>
      <c r="V353" s="17"/>
      <c r="W353" s="17"/>
      <c r="X353" s="17"/>
      <c r="Y353" s="17"/>
      <c r="AB353" s="45"/>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c r="CL353" s="17"/>
      <c r="CM353" s="17"/>
      <c r="CN353" s="17"/>
      <c r="CO353" s="17"/>
      <c r="CP353" s="17"/>
      <c r="CQ353" s="17"/>
      <c r="CR353" s="17"/>
      <c r="CS353" s="17"/>
      <c r="CT353" s="17"/>
      <c r="CU353" s="17"/>
      <c r="CV353" s="17"/>
      <c r="CW353" s="17"/>
      <c r="CX353" s="17"/>
      <c r="CY353" s="17"/>
      <c r="CZ353" s="17"/>
      <c r="DA353" s="17"/>
      <c r="DB353" s="17"/>
      <c r="DC353" s="17"/>
      <c r="DD353" s="17"/>
      <c r="DE353" s="17"/>
      <c r="DF353" s="17"/>
      <c r="DG353" s="17"/>
      <c r="DH353" s="17"/>
      <c r="DI353" s="17"/>
      <c r="DJ353" s="17"/>
      <c r="DK353" s="17"/>
      <c r="DL353" s="17"/>
      <c r="DM353" s="17"/>
      <c r="DN353" s="17"/>
      <c r="DO353" s="17"/>
      <c r="DP353" s="17"/>
      <c r="DQ353" s="17"/>
      <c r="DR353" s="17"/>
      <c r="DS353" s="17"/>
      <c r="DT353" s="17"/>
      <c r="DU353" s="17"/>
      <c r="DV353" s="17"/>
      <c r="DW353" s="17"/>
      <c r="DX353" s="17"/>
      <c r="DY353" s="17"/>
      <c r="DZ353" s="17"/>
      <c r="EA353" s="17"/>
      <c r="EB353" s="17"/>
      <c r="EC353" s="17"/>
      <c r="ED353" s="17"/>
      <c r="EE353" s="17"/>
      <c r="EF353" s="17"/>
      <c r="EG353" s="17"/>
      <c r="EH353" s="17"/>
      <c r="EI353" s="17"/>
      <c r="EJ353" s="17"/>
      <c r="EK353" s="17"/>
    </row>
    <row r="354" spans="1:141" x14ac:dyDescent="0.35">
      <c r="A354" s="17"/>
      <c r="B354" s="17"/>
      <c r="C354" s="17"/>
      <c r="D354" s="17"/>
      <c r="E354" s="17"/>
      <c r="F354" s="17"/>
      <c r="G354" s="17"/>
      <c r="J354" s="17"/>
      <c r="K354" s="17"/>
      <c r="L354" s="68"/>
      <c r="M354" s="68"/>
      <c r="N354" s="17"/>
      <c r="O354" s="17"/>
      <c r="P354" s="107"/>
      <c r="R354" s="17"/>
      <c r="S354" s="17"/>
      <c r="T354" s="17"/>
      <c r="V354" s="17"/>
      <c r="W354" s="17"/>
      <c r="X354" s="17"/>
      <c r="Y354" s="17"/>
      <c r="AB354" s="45"/>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c r="CL354" s="17"/>
      <c r="CM354" s="17"/>
      <c r="CN354" s="17"/>
      <c r="CO354" s="17"/>
      <c r="CP354" s="17"/>
      <c r="CQ354" s="17"/>
      <c r="CR354" s="17"/>
      <c r="CS354" s="17"/>
      <c r="CT354" s="17"/>
      <c r="CU354" s="17"/>
      <c r="CV354" s="17"/>
      <c r="CW354" s="17"/>
      <c r="CX354" s="17"/>
      <c r="CY354" s="17"/>
      <c r="CZ354" s="17"/>
      <c r="DA354" s="17"/>
      <c r="DB354" s="17"/>
      <c r="DC354" s="17"/>
      <c r="DD354" s="17"/>
      <c r="DE354" s="17"/>
      <c r="DF354" s="17"/>
      <c r="DG354" s="17"/>
      <c r="DH354" s="17"/>
      <c r="DI354" s="17"/>
      <c r="DJ354" s="17"/>
      <c r="DK354" s="17"/>
      <c r="DL354" s="17"/>
      <c r="DM354" s="17"/>
      <c r="DN354" s="17"/>
      <c r="DO354" s="17"/>
      <c r="DP354" s="17"/>
      <c r="DQ354" s="17"/>
      <c r="DR354" s="17"/>
      <c r="DS354" s="17"/>
      <c r="DT354" s="17"/>
      <c r="DU354" s="17"/>
      <c r="DV354" s="17"/>
      <c r="DW354" s="17"/>
      <c r="DX354" s="17"/>
      <c r="DY354" s="17"/>
      <c r="DZ354" s="17"/>
      <c r="EA354" s="17"/>
      <c r="EB354" s="17"/>
      <c r="EC354" s="17"/>
      <c r="ED354" s="17"/>
      <c r="EE354" s="17"/>
      <c r="EF354" s="17"/>
      <c r="EG354" s="17"/>
      <c r="EH354" s="17"/>
      <c r="EI354" s="17"/>
      <c r="EJ354" s="17"/>
      <c r="EK354" s="17"/>
    </row>
    <row r="355" spans="1:141" x14ac:dyDescent="0.35">
      <c r="A355" s="17"/>
      <c r="B355" s="17"/>
      <c r="C355" s="17"/>
      <c r="D355" s="17"/>
      <c r="E355" s="17"/>
      <c r="F355" s="17"/>
      <c r="G355" s="17"/>
      <c r="J355" s="17"/>
      <c r="K355" s="17"/>
      <c r="L355" s="68"/>
      <c r="M355" s="68"/>
      <c r="N355" s="17"/>
      <c r="O355" s="17"/>
      <c r="P355" s="107"/>
      <c r="R355" s="17"/>
      <c r="S355" s="17"/>
      <c r="T355" s="17"/>
      <c r="V355" s="17"/>
      <c r="W355" s="17"/>
      <c r="X355" s="17"/>
      <c r="Y355" s="17"/>
      <c r="AB355" s="45"/>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c r="CL355" s="17"/>
      <c r="CM355" s="17"/>
      <c r="CN355" s="17"/>
      <c r="CO355" s="17"/>
      <c r="CP355" s="17"/>
      <c r="CQ355" s="17"/>
      <c r="CR355" s="17"/>
      <c r="CS355" s="17"/>
      <c r="CT355" s="17"/>
      <c r="CU355" s="17"/>
      <c r="CV355" s="17"/>
      <c r="CW355" s="17"/>
      <c r="CX355" s="17"/>
      <c r="CY355" s="17"/>
      <c r="CZ355" s="17"/>
      <c r="DA355" s="17"/>
      <c r="DB355" s="17"/>
      <c r="DC355" s="17"/>
      <c r="DD355" s="17"/>
      <c r="DE355" s="17"/>
      <c r="DF355" s="17"/>
      <c r="DG355" s="17"/>
      <c r="DH355" s="17"/>
      <c r="DI355" s="17"/>
      <c r="DJ355" s="17"/>
      <c r="DK355" s="17"/>
      <c r="DL355" s="17"/>
      <c r="DM355" s="17"/>
      <c r="DN355" s="17"/>
      <c r="DO355" s="17"/>
      <c r="DP355" s="17"/>
      <c r="DQ355" s="17"/>
      <c r="DR355" s="17"/>
      <c r="DS355" s="17"/>
      <c r="DT355" s="17"/>
      <c r="DU355" s="17"/>
      <c r="DV355" s="17"/>
      <c r="DW355" s="17"/>
      <c r="DX355" s="17"/>
      <c r="DY355" s="17"/>
      <c r="DZ355" s="17"/>
      <c r="EA355" s="17"/>
      <c r="EB355" s="17"/>
      <c r="EC355" s="17"/>
      <c r="ED355" s="17"/>
      <c r="EE355" s="17"/>
      <c r="EF355" s="17"/>
      <c r="EG355" s="17"/>
      <c r="EH355" s="17"/>
      <c r="EI355" s="17"/>
      <c r="EJ355" s="17"/>
      <c r="EK355" s="17"/>
    </row>
    <row r="356" spans="1:141" x14ac:dyDescent="0.35">
      <c r="A356" s="17"/>
      <c r="B356" s="17"/>
      <c r="C356" s="17"/>
      <c r="D356" s="17"/>
      <c r="E356" s="17"/>
      <c r="F356" s="17"/>
      <c r="G356" s="17"/>
      <c r="J356" s="17"/>
      <c r="K356" s="17"/>
      <c r="L356" s="68"/>
      <c r="M356" s="68"/>
      <c r="N356" s="17"/>
      <c r="O356" s="17"/>
      <c r="P356" s="107"/>
      <c r="R356" s="17"/>
      <c r="S356" s="17"/>
      <c r="T356" s="17"/>
      <c r="V356" s="17"/>
      <c r="W356" s="17"/>
      <c r="X356" s="17"/>
      <c r="Y356" s="17"/>
      <c r="AB356" s="45"/>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c r="CT356" s="17"/>
      <c r="CU356" s="17"/>
      <c r="CV356" s="17"/>
      <c r="CW356" s="17"/>
      <c r="CX356" s="17"/>
      <c r="CY356" s="17"/>
      <c r="CZ356" s="17"/>
      <c r="DA356" s="17"/>
      <c r="DB356" s="17"/>
      <c r="DC356" s="17"/>
      <c r="DD356" s="17"/>
      <c r="DE356" s="17"/>
      <c r="DF356" s="17"/>
      <c r="DG356" s="17"/>
      <c r="DH356" s="17"/>
      <c r="DI356" s="17"/>
      <c r="DJ356" s="17"/>
      <c r="DK356" s="17"/>
      <c r="DL356" s="17"/>
      <c r="DM356" s="17"/>
      <c r="DN356" s="17"/>
      <c r="DO356" s="17"/>
      <c r="DP356" s="17"/>
      <c r="DQ356" s="17"/>
      <c r="DR356" s="17"/>
      <c r="DS356" s="17"/>
      <c r="DT356" s="17"/>
      <c r="DU356" s="17"/>
      <c r="DV356" s="17"/>
      <c r="DW356" s="17"/>
      <c r="DX356" s="17"/>
      <c r="DY356" s="17"/>
      <c r="DZ356" s="17"/>
      <c r="EA356" s="17"/>
      <c r="EB356" s="17"/>
      <c r="EC356" s="17"/>
      <c r="ED356" s="17"/>
      <c r="EE356" s="17"/>
      <c r="EF356" s="17"/>
      <c r="EG356" s="17"/>
      <c r="EH356" s="17"/>
      <c r="EI356" s="17"/>
      <c r="EJ356" s="17"/>
      <c r="EK356" s="17"/>
    </row>
    <row r="357" spans="1:141" x14ac:dyDescent="0.35">
      <c r="A357" s="17"/>
      <c r="B357" s="17"/>
      <c r="C357" s="17"/>
      <c r="D357" s="17"/>
      <c r="E357" s="17"/>
      <c r="F357" s="17"/>
      <c r="G357" s="17"/>
      <c r="J357" s="17"/>
      <c r="K357" s="17"/>
      <c r="L357" s="68"/>
      <c r="M357" s="68"/>
      <c r="N357" s="17"/>
      <c r="O357" s="17"/>
      <c r="P357" s="107"/>
      <c r="R357" s="17"/>
      <c r="S357" s="17"/>
      <c r="T357" s="17"/>
      <c r="V357" s="17"/>
      <c r="W357" s="17"/>
      <c r="X357" s="17"/>
      <c r="Y357" s="17"/>
      <c r="AB357" s="45"/>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c r="CL357" s="17"/>
      <c r="CM357" s="17"/>
      <c r="CN357" s="17"/>
      <c r="CO357" s="17"/>
      <c r="CP357" s="17"/>
      <c r="CQ357" s="17"/>
      <c r="CR357" s="17"/>
      <c r="CS357" s="17"/>
      <c r="CT357" s="17"/>
      <c r="CU357" s="17"/>
      <c r="CV357" s="17"/>
      <c r="CW357" s="17"/>
      <c r="CX357" s="17"/>
      <c r="CY357" s="17"/>
      <c r="CZ357" s="17"/>
      <c r="DA357" s="17"/>
      <c r="DB357" s="17"/>
      <c r="DC357" s="17"/>
      <c r="DD357" s="17"/>
      <c r="DE357" s="17"/>
      <c r="DF357" s="17"/>
      <c r="DG357" s="17"/>
      <c r="DH357" s="17"/>
      <c r="DI357" s="17"/>
      <c r="DJ357" s="17"/>
      <c r="DK357" s="17"/>
      <c r="DL357" s="17"/>
      <c r="DM357" s="17"/>
      <c r="DN357" s="17"/>
      <c r="DO357" s="17"/>
      <c r="DP357" s="17"/>
      <c r="DQ357" s="17"/>
      <c r="DR357" s="17"/>
      <c r="DS357" s="17"/>
      <c r="DT357" s="17"/>
      <c r="DU357" s="17"/>
      <c r="DV357" s="17"/>
      <c r="DW357" s="17"/>
      <c r="DX357" s="17"/>
      <c r="DY357" s="17"/>
      <c r="DZ357" s="17"/>
      <c r="EA357" s="17"/>
      <c r="EB357" s="17"/>
      <c r="EC357" s="17"/>
      <c r="ED357" s="17"/>
      <c r="EE357" s="17"/>
      <c r="EF357" s="17"/>
      <c r="EG357" s="17"/>
      <c r="EH357" s="17"/>
      <c r="EI357" s="17"/>
      <c r="EJ357" s="17"/>
      <c r="EK357" s="17"/>
    </row>
    <row r="358" spans="1:141" x14ac:dyDescent="0.35">
      <c r="A358" s="17"/>
      <c r="B358" s="17"/>
      <c r="C358" s="17"/>
      <c r="D358" s="17"/>
      <c r="E358" s="17"/>
      <c r="F358" s="17"/>
      <c r="G358" s="17"/>
      <c r="J358" s="17"/>
      <c r="K358" s="17"/>
      <c r="L358" s="68"/>
      <c r="M358" s="68"/>
      <c r="N358" s="17"/>
      <c r="O358" s="17"/>
      <c r="P358" s="107"/>
      <c r="R358" s="17"/>
      <c r="S358" s="17"/>
      <c r="T358" s="17"/>
      <c r="V358" s="17"/>
      <c r="W358" s="17"/>
      <c r="X358" s="17"/>
      <c r="Y358" s="17"/>
      <c r="AB358" s="45"/>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c r="CL358" s="17"/>
      <c r="CM358" s="17"/>
      <c r="CN358" s="17"/>
      <c r="CO358" s="17"/>
      <c r="CP358" s="17"/>
      <c r="CQ358" s="17"/>
      <c r="CR358" s="17"/>
      <c r="CS358" s="17"/>
      <c r="CT358" s="17"/>
      <c r="CU358" s="17"/>
      <c r="CV358" s="17"/>
      <c r="CW358" s="17"/>
      <c r="CX358" s="17"/>
      <c r="CY358" s="17"/>
      <c r="CZ358" s="17"/>
      <c r="DA358" s="17"/>
      <c r="DB358" s="17"/>
      <c r="DC358" s="17"/>
      <c r="DD358" s="17"/>
      <c r="DE358" s="17"/>
      <c r="DF358" s="17"/>
      <c r="DG358" s="17"/>
      <c r="DH358" s="17"/>
      <c r="DI358" s="17"/>
      <c r="DJ358" s="17"/>
      <c r="DK358" s="17"/>
      <c r="DL358" s="17"/>
      <c r="DM358" s="17"/>
      <c r="DN358" s="17"/>
      <c r="DO358" s="17"/>
      <c r="DP358" s="17"/>
      <c r="DQ358" s="17"/>
      <c r="DR358" s="17"/>
      <c r="DS358" s="17"/>
      <c r="DT358" s="17"/>
      <c r="DU358" s="17"/>
      <c r="DV358" s="17"/>
      <c r="DW358" s="17"/>
      <c r="DX358" s="17"/>
      <c r="DY358" s="17"/>
      <c r="DZ358" s="17"/>
      <c r="EA358" s="17"/>
      <c r="EB358" s="17"/>
      <c r="EC358" s="17"/>
      <c r="ED358" s="17"/>
      <c r="EE358" s="17"/>
      <c r="EF358" s="17"/>
      <c r="EG358" s="17"/>
      <c r="EH358" s="17"/>
      <c r="EI358" s="17"/>
      <c r="EJ358" s="17"/>
      <c r="EK358" s="17"/>
    </row>
    <row r="359" spans="1:141" x14ac:dyDescent="0.35">
      <c r="A359" s="17"/>
      <c r="B359" s="17"/>
      <c r="C359" s="17"/>
      <c r="D359" s="17"/>
      <c r="E359" s="17"/>
      <c r="F359" s="17"/>
      <c r="G359" s="17"/>
      <c r="J359" s="17"/>
      <c r="K359" s="17"/>
      <c r="L359" s="68"/>
      <c r="M359" s="68"/>
      <c r="N359" s="17"/>
      <c r="O359" s="17"/>
      <c r="P359" s="107"/>
      <c r="R359" s="17"/>
      <c r="S359" s="17"/>
      <c r="T359" s="17"/>
      <c r="V359" s="17"/>
      <c r="W359" s="17"/>
      <c r="X359" s="17"/>
      <c r="Y359" s="17"/>
      <c r="AB359" s="45"/>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c r="DH359" s="17"/>
      <c r="DI359" s="17"/>
      <c r="DJ359" s="17"/>
      <c r="DK359" s="17"/>
      <c r="DL359" s="17"/>
      <c r="DM359" s="17"/>
      <c r="DN359" s="17"/>
      <c r="DO359" s="17"/>
      <c r="DP359" s="17"/>
      <c r="DQ359" s="17"/>
      <c r="DR359" s="17"/>
      <c r="DS359" s="17"/>
      <c r="DT359" s="17"/>
      <c r="DU359" s="17"/>
      <c r="DV359" s="17"/>
      <c r="DW359" s="17"/>
      <c r="DX359" s="17"/>
      <c r="DY359" s="17"/>
      <c r="DZ359" s="17"/>
      <c r="EA359" s="17"/>
      <c r="EB359" s="17"/>
      <c r="EC359" s="17"/>
      <c r="ED359" s="17"/>
      <c r="EE359" s="17"/>
      <c r="EF359" s="17"/>
      <c r="EG359" s="17"/>
      <c r="EH359" s="17"/>
      <c r="EI359" s="17"/>
      <c r="EJ359" s="17"/>
      <c r="EK359" s="17"/>
    </row>
    <row r="360" spans="1:141" x14ac:dyDescent="0.35">
      <c r="A360" s="17"/>
      <c r="B360" s="17"/>
      <c r="C360" s="17"/>
      <c r="D360" s="17"/>
      <c r="E360" s="17"/>
      <c r="F360" s="17"/>
      <c r="G360" s="17"/>
      <c r="J360" s="17"/>
      <c r="K360" s="17"/>
      <c r="L360" s="68"/>
      <c r="M360" s="68"/>
      <c r="N360" s="17"/>
      <c r="O360" s="17"/>
      <c r="P360" s="107"/>
      <c r="R360" s="17"/>
      <c r="S360" s="17"/>
      <c r="T360" s="17"/>
      <c r="V360" s="17"/>
      <c r="W360" s="17"/>
      <c r="X360" s="17"/>
      <c r="Y360" s="17"/>
      <c r="AB360" s="45"/>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c r="CT360" s="17"/>
      <c r="CU360" s="17"/>
      <c r="CV360" s="17"/>
      <c r="CW360" s="17"/>
      <c r="CX360" s="17"/>
      <c r="CY360" s="17"/>
      <c r="CZ360" s="17"/>
      <c r="DA360" s="17"/>
      <c r="DB360" s="17"/>
      <c r="DC360" s="17"/>
      <c r="DD360" s="17"/>
      <c r="DE360" s="17"/>
      <c r="DF360" s="17"/>
      <c r="DG360" s="17"/>
      <c r="DH360" s="17"/>
      <c r="DI360" s="17"/>
      <c r="DJ360" s="17"/>
      <c r="DK360" s="17"/>
      <c r="DL360" s="17"/>
      <c r="DM360" s="17"/>
      <c r="DN360" s="17"/>
      <c r="DO360" s="17"/>
      <c r="DP360" s="17"/>
      <c r="DQ360" s="17"/>
      <c r="DR360" s="17"/>
      <c r="DS360" s="17"/>
      <c r="DT360" s="17"/>
      <c r="DU360" s="17"/>
      <c r="DV360" s="17"/>
      <c r="DW360" s="17"/>
      <c r="DX360" s="17"/>
      <c r="DY360" s="17"/>
      <c r="DZ360" s="17"/>
      <c r="EA360" s="17"/>
      <c r="EB360" s="17"/>
      <c r="EC360" s="17"/>
      <c r="ED360" s="17"/>
      <c r="EE360" s="17"/>
      <c r="EF360" s="17"/>
      <c r="EG360" s="17"/>
      <c r="EH360" s="17"/>
      <c r="EI360" s="17"/>
      <c r="EJ360" s="17"/>
      <c r="EK360" s="17"/>
    </row>
    <row r="361" spans="1:141" x14ac:dyDescent="0.35">
      <c r="A361" s="17"/>
      <c r="B361" s="17"/>
      <c r="C361" s="17"/>
      <c r="D361" s="17"/>
      <c r="E361" s="17"/>
      <c r="F361" s="17"/>
      <c r="G361" s="17"/>
      <c r="J361" s="17"/>
      <c r="K361" s="17"/>
      <c r="L361" s="68"/>
      <c r="M361" s="68"/>
      <c r="N361" s="17"/>
      <c r="O361" s="17"/>
      <c r="P361" s="107"/>
      <c r="R361" s="17"/>
      <c r="S361" s="17"/>
      <c r="T361" s="17"/>
      <c r="V361" s="17"/>
      <c r="W361" s="17"/>
      <c r="X361" s="17"/>
      <c r="Y361" s="17"/>
      <c r="AB361" s="45"/>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c r="CT361" s="17"/>
      <c r="CU361" s="17"/>
      <c r="CV361" s="17"/>
      <c r="CW361" s="17"/>
      <c r="CX361" s="17"/>
      <c r="CY361" s="17"/>
      <c r="CZ361" s="17"/>
      <c r="DA361" s="17"/>
      <c r="DB361" s="17"/>
      <c r="DC361" s="17"/>
      <c r="DD361" s="17"/>
      <c r="DE361" s="17"/>
      <c r="DF361" s="17"/>
      <c r="DG361" s="17"/>
      <c r="DH361" s="17"/>
      <c r="DI361" s="17"/>
      <c r="DJ361" s="17"/>
      <c r="DK361" s="17"/>
      <c r="DL361" s="17"/>
      <c r="DM361" s="17"/>
      <c r="DN361" s="17"/>
      <c r="DO361" s="17"/>
      <c r="DP361" s="17"/>
      <c r="DQ361" s="17"/>
      <c r="DR361" s="17"/>
      <c r="DS361" s="17"/>
      <c r="DT361" s="17"/>
      <c r="DU361" s="17"/>
      <c r="DV361" s="17"/>
      <c r="DW361" s="17"/>
      <c r="DX361" s="17"/>
      <c r="DY361" s="17"/>
      <c r="DZ361" s="17"/>
      <c r="EA361" s="17"/>
      <c r="EB361" s="17"/>
      <c r="EC361" s="17"/>
      <c r="ED361" s="17"/>
      <c r="EE361" s="17"/>
      <c r="EF361" s="17"/>
      <c r="EG361" s="17"/>
      <c r="EH361" s="17"/>
      <c r="EI361" s="17"/>
      <c r="EJ361" s="17"/>
      <c r="EK361" s="17"/>
    </row>
    <row r="362" spans="1:141" x14ac:dyDescent="0.35">
      <c r="A362" s="17"/>
      <c r="B362" s="17"/>
      <c r="C362" s="17"/>
      <c r="D362" s="17"/>
      <c r="E362" s="17"/>
      <c r="F362" s="17"/>
      <c r="G362" s="17"/>
      <c r="J362" s="17"/>
      <c r="K362" s="17"/>
      <c r="L362" s="68"/>
      <c r="M362" s="68"/>
      <c r="N362" s="17"/>
      <c r="O362" s="17"/>
      <c r="P362" s="107"/>
      <c r="R362" s="17"/>
      <c r="S362" s="17"/>
      <c r="T362" s="17"/>
      <c r="V362" s="17"/>
      <c r="W362" s="17"/>
      <c r="X362" s="17"/>
      <c r="Y362" s="17"/>
      <c r="AB362" s="45"/>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c r="CT362" s="17"/>
      <c r="CU362" s="17"/>
      <c r="CV362" s="17"/>
      <c r="CW362" s="17"/>
      <c r="CX362" s="17"/>
      <c r="CY362" s="17"/>
      <c r="CZ362" s="17"/>
      <c r="DA362" s="17"/>
      <c r="DB362" s="17"/>
      <c r="DC362" s="17"/>
      <c r="DD362" s="17"/>
      <c r="DE362" s="17"/>
      <c r="DF362" s="17"/>
      <c r="DG362" s="17"/>
      <c r="DH362" s="17"/>
      <c r="DI362" s="17"/>
      <c r="DJ362" s="17"/>
      <c r="DK362" s="17"/>
      <c r="DL362" s="17"/>
      <c r="DM362" s="17"/>
      <c r="DN362" s="17"/>
      <c r="DO362" s="17"/>
      <c r="DP362" s="17"/>
      <c r="DQ362" s="17"/>
      <c r="DR362" s="17"/>
      <c r="DS362" s="17"/>
      <c r="DT362" s="17"/>
      <c r="DU362" s="17"/>
      <c r="DV362" s="17"/>
      <c r="DW362" s="17"/>
      <c r="DX362" s="17"/>
      <c r="DY362" s="17"/>
      <c r="DZ362" s="17"/>
      <c r="EA362" s="17"/>
      <c r="EB362" s="17"/>
      <c r="EC362" s="17"/>
      <c r="ED362" s="17"/>
      <c r="EE362" s="17"/>
      <c r="EF362" s="17"/>
      <c r="EG362" s="17"/>
      <c r="EH362" s="17"/>
      <c r="EI362" s="17"/>
      <c r="EJ362" s="17"/>
      <c r="EK362" s="17"/>
    </row>
    <row r="363" spans="1:141" x14ac:dyDescent="0.35">
      <c r="A363" s="17"/>
      <c r="B363" s="17"/>
      <c r="C363" s="17"/>
      <c r="D363" s="17"/>
      <c r="E363" s="17"/>
      <c r="F363" s="17"/>
      <c r="G363" s="17"/>
      <c r="J363" s="17"/>
      <c r="K363" s="17"/>
      <c r="L363" s="68"/>
      <c r="M363" s="68"/>
      <c r="N363" s="17"/>
      <c r="O363" s="17"/>
      <c r="P363" s="107"/>
      <c r="R363" s="17"/>
      <c r="S363" s="17"/>
      <c r="T363" s="17"/>
      <c r="V363" s="17"/>
      <c r="W363" s="17"/>
      <c r="X363" s="17"/>
      <c r="Y363" s="17"/>
      <c r="AB363" s="45"/>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c r="DD363" s="17"/>
      <c r="DE363" s="17"/>
      <c r="DF363" s="17"/>
      <c r="DG363" s="17"/>
      <c r="DH363" s="17"/>
      <c r="DI363" s="17"/>
      <c r="DJ363" s="17"/>
      <c r="DK363" s="17"/>
      <c r="DL363" s="17"/>
      <c r="DM363" s="17"/>
      <c r="DN363" s="17"/>
      <c r="DO363" s="17"/>
      <c r="DP363" s="17"/>
      <c r="DQ363" s="17"/>
      <c r="DR363" s="17"/>
      <c r="DS363" s="17"/>
      <c r="DT363" s="17"/>
      <c r="DU363" s="17"/>
      <c r="DV363" s="17"/>
      <c r="DW363" s="17"/>
      <c r="DX363" s="17"/>
      <c r="DY363" s="17"/>
      <c r="DZ363" s="17"/>
      <c r="EA363" s="17"/>
      <c r="EB363" s="17"/>
      <c r="EC363" s="17"/>
      <c r="ED363" s="17"/>
      <c r="EE363" s="17"/>
      <c r="EF363" s="17"/>
      <c r="EG363" s="17"/>
      <c r="EH363" s="17"/>
      <c r="EI363" s="17"/>
      <c r="EJ363" s="17"/>
      <c r="EK363" s="17"/>
    </row>
    <row r="364" spans="1:141" x14ac:dyDescent="0.35">
      <c r="A364" s="17"/>
      <c r="B364" s="17"/>
      <c r="C364" s="17"/>
      <c r="D364" s="17"/>
      <c r="E364" s="17"/>
      <c r="F364" s="17"/>
      <c r="G364" s="17"/>
      <c r="J364" s="17"/>
      <c r="K364" s="17"/>
      <c r="L364" s="68"/>
      <c r="M364" s="68"/>
      <c r="N364" s="17"/>
      <c r="O364" s="17"/>
      <c r="P364" s="107"/>
      <c r="R364" s="17"/>
      <c r="S364" s="17"/>
      <c r="T364" s="17"/>
      <c r="V364" s="17"/>
      <c r="W364" s="17"/>
      <c r="X364" s="17"/>
      <c r="Y364" s="17"/>
      <c r="AB364" s="45"/>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7"/>
      <c r="DE364" s="17"/>
      <c r="DF364" s="17"/>
      <c r="DG364" s="17"/>
      <c r="DH364" s="17"/>
      <c r="DI364" s="17"/>
      <c r="DJ364" s="17"/>
      <c r="DK364" s="17"/>
      <c r="DL364" s="17"/>
      <c r="DM364" s="17"/>
      <c r="DN364" s="17"/>
      <c r="DO364" s="17"/>
      <c r="DP364" s="17"/>
      <c r="DQ364" s="17"/>
      <c r="DR364" s="17"/>
      <c r="DS364" s="17"/>
      <c r="DT364" s="17"/>
      <c r="DU364" s="17"/>
      <c r="DV364" s="17"/>
      <c r="DW364" s="17"/>
      <c r="DX364" s="17"/>
      <c r="DY364" s="17"/>
      <c r="DZ364" s="17"/>
      <c r="EA364" s="17"/>
      <c r="EB364" s="17"/>
      <c r="EC364" s="17"/>
      <c r="ED364" s="17"/>
      <c r="EE364" s="17"/>
      <c r="EF364" s="17"/>
      <c r="EG364" s="17"/>
      <c r="EH364" s="17"/>
      <c r="EI364" s="17"/>
      <c r="EJ364" s="17"/>
      <c r="EK364" s="17"/>
    </row>
    <row r="365" spans="1:141" x14ac:dyDescent="0.35">
      <c r="A365" s="17"/>
      <c r="B365" s="17"/>
      <c r="C365" s="17"/>
      <c r="D365" s="17"/>
      <c r="E365" s="17"/>
      <c r="F365" s="17"/>
      <c r="G365" s="17"/>
      <c r="J365" s="17"/>
      <c r="K365" s="17"/>
      <c r="L365" s="68"/>
      <c r="M365" s="68"/>
      <c r="N365" s="17"/>
      <c r="O365" s="17"/>
      <c r="P365" s="107"/>
      <c r="R365" s="17"/>
      <c r="S365" s="17"/>
      <c r="T365" s="17"/>
      <c r="V365" s="17"/>
      <c r="W365" s="17"/>
      <c r="X365" s="17"/>
      <c r="Y365" s="17"/>
      <c r="AB365" s="45"/>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c r="DP365" s="17"/>
      <c r="DQ365" s="17"/>
      <c r="DR365" s="17"/>
      <c r="DS365" s="17"/>
      <c r="DT365" s="17"/>
      <c r="DU365" s="17"/>
      <c r="DV365" s="17"/>
      <c r="DW365" s="17"/>
      <c r="DX365" s="17"/>
      <c r="DY365" s="17"/>
      <c r="DZ365" s="17"/>
      <c r="EA365" s="17"/>
      <c r="EB365" s="17"/>
      <c r="EC365" s="17"/>
      <c r="ED365" s="17"/>
      <c r="EE365" s="17"/>
      <c r="EF365" s="17"/>
      <c r="EG365" s="17"/>
      <c r="EH365" s="17"/>
      <c r="EI365" s="17"/>
      <c r="EJ365" s="17"/>
      <c r="EK365" s="17"/>
    </row>
    <row r="366" spans="1:141" x14ac:dyDescent="0.35">
      <c r="A366" s="17"/>
      <c r="B366" s="17"/>
      <c r="C366" s="17"/>
      <c r="D366" s="17"/>
      <c r="E366" s="17"/>
      <c r="F366" s="17"/>
      <c r="G366" s="17"/>
      <c r="J366" s="17"/>
      <c r="K366" s="17"/>
      <c r="L366" s="68"/>
      <c r="M366" s="68"/>
      <c r="N366" s="17"/>
      <c r="O366" s="17"/>
      <c r="P366" s="107"/>
      <c r="R366" s="17"/>
      <c r="S366" s="17"/>
      <c r="T366" s="17"/>
      <c r="V366" s="17"/>
      <c r="W366" s="17"/>
      <c r="X366" s="17"/>
      <c r="Y366" s="17"/>
      <c r="AB366" s="45"/>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c r="DK366" s="17"/>
      <c r="DL366" s="17"/>
      <c r="DM366" s="17"/>
      <c r="DN366" s="17"/>
      <c r="DO366" s="17"/>
      <c r="DP366" s="17"/>
      <c r="DQ366" s="17"/>
      <c r="DR366" s="17"/>
      <c r="DS366" s="17"/>
      <c r="DT366" s="17"/>
      <c r="DU366" s="17"/>
      <c r="DV366" s="17"/>
      <c r="DW366" s="17"/>
      <c r="DX366" s="17"/>
      <c r="DY366" s="17"/>
      <c r="DZ366" s="17"/>
      <c r="EA366" s="17"/>
      <c r="EB366" s="17"/>
      <c r="EC366" s="17"/>
      <c r="ED366" s="17"/>
      <c r="EE366" s="17"/>
      <c r="EF366" s="17"/>
      <c r="EG366" s="17"/>
      <c r="EH366" s="17"/>
      <c r="EI366" s="17"/>
      <c r="EJ366" s="17"/>
      <c r="EK366" s="17"/>
    </row>
    <row r="367" spans="1:141" x14ac:dyDescent="0.35">
      <c r="A367" s="17"/>
      <c r="B367" s="17"/>
      <c r="C367" s="17"/>
      <c r="D367" s="17"/>
      <c r="E367" s="17"/>
      <c r="F367" s="17"/>
      <c r="G367" s="17"/>
      <c r="J367" s="17"/>
      <c r="K367" s="17"/>
      <c r="L367" s="68"/>
      <c r="M367" s="68"/>
      <c r="N367" s="17"/>
      <c r="O367" s="17"/>
      <c r="P367" s="107"/>
      <c r="R367" s="17"/>
      <c r="S367" s="17"/>
      <c r="T367" s="17"/>
      <c r="V367" s="17"/>
      <c r="W367" s="17"/>
      <c r="X367" s="17"/>
      <c r="Y367" s="17"/>
      <c r="AB367" s="45"/>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row>
    <row r="368" spans="1:141" x14ac:dyDescent="0.35">
      <c r="A368" s="17"/>
      <c r="B368" s="17"/>
      <c r="C368" s="17"/>
      <c r="D368" s="17"/>
      <c r="E368" s="17"/>
      <c r="F368" s="17"/>
      <c r="G368" s="17"/>
      <c r="J368" s="17"/>
      <c r="K368" s="17"/>
      <c r="L368" s="68"/>
      <c r="M368" s="68"/>
      <c r="N368" s="17"/>
      <c r="O368" s="17"/>
      <c r="P368" s="107"/>
      <c r="R368" s="17"/>
      <c r="S368" s="17"/>
      <c r="T368" s="17"/>
      <c r="V368" s="17"/>
      <c r="W368" s="17"/>
      <c r="X368" s="17"/>
      <c r="Y368" s="17"/>
      <c r="AB368" s="45"/>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row>
    <row r="369" spans="1:141" x14ac:dyDescent="0.35">
      <c r="A369" s="17"/>
      <c r="B369" s="17"/>
      <c r="C369" s="17"/>
      <c r="D369" s="17"/>
      <c r="E369" s="17"/>
      <c r="F369" s="17"/>
      <c r="G369" s="17"/>
      <c r="J369" s="17"/>
      <c r="K369" s="17"/>
      <c r="L369" s="68"/>
      <c r="M369" s="68"/>
      <c r="N369" s="17"/>
      <c r="O369" s="17"/>
      <c r="P369" s="107"/>
      <c r="R369" s="17"/>
      <c r="S369" s="17"/>
      <c r="T369" s="17"/>
      <c r="V369" s="17"/>
      <c r="W369" s="17"/>
      <c r="X369" s="17"/>
      <c r="Y369" s="17"/>
      <c r="AB369" s="45"/>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row>
    <row r="370" spans="1:141" x14ac:dyDescent="0.35">
      <c r="A370" s="17"/>
      <c r="B370" s="17"/>
      <c r="C370" s="17"/>
      <c r="D370" s="17"/>
      <c r="E370" s="17"/>
      <c r="F370" s="17"/>
      <c r="G370" s="17"/>
      <c r="J370" s="17"/>
      <c r="K370" s="17"/>
      <c r="L370" s="68"/>
      <c r="M370" s="68"/>
      <c r="N370" s="17"/>
      <c r="O370" s="17"/>
      <c r="P370" s="107"/>
      <c r="R370" s="17"/>
      <c r="S370" s="17"/>
      <c r="T370" s="17"/>
      <c r="V370" s="17"/>
      <c r="W370" s="17"/>
      <c r="X370" s="17"/>
      <c r="Y370" s="17"/>
      <c r="AB370" s="45"/>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row>
    <row r="371" spans="1:141" x14ac:dyDescent="0.35">
      <c r="A371" s="17"/>
      <c r="B371" s="17"/>
      <c r="C371" s="17"/>
      <c r="D371" s="17"/>
      <c r="E371" s="17"/>
      <c r="F371" s="17"/>
      <c r="G371" s="17"/>
      <c r="J371" s="17"/>
      <c r="K371" s="17"/>
      <c r="L371" s="68"/>
      <c r="M371" s="68"/>
      <c r="N371" s="17"/>
      <c r="O371" s="17"/>
      <c r="P371" s="107"/>
      <c r="R371" s="17"/>
      <c r="S371" s="17"/>
      <c r="T371" s="17"/>
      <c r="V371" s="17"/>
      <c r="W371" s="17"/>
      <c r="X371" s="17"/>
      <c r="Y371" s="17"/>
      <c r="AB371" s="45"/>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c r="CT371" s="17"/>
      <c r="CU371" s="17"/>
      <c r="CV371" s="17"/>
      <c r="CW371" s="17"/>
      <c r="CX371" s="17"/>
      <c r="CY371" s="17"/>
      <c r="CZ371" s="17"/>
      <c r="DA371" s="17"/>
      <c r="DB371" s="17"/>
      <c r="DC371" s="17"/>
      <c r="DD371" s="17"/>
      <c r="DE371" s="17"/>
      <c r="DF371" s="17"/>
      <c r="DG371" s="17"/>
      <c r="DH371" s="17"/>
      <c r="DI371" s="17"/>
      <c r="DJ371" s="17"/>
      <c r="DK371" s="17"/>
      <c r="DL371" s="17"/>
      <c r="DM371" s="17"/>
      <c r="DN371" s="17"/>
      <c r="DO371" s="17"/>
      <c r="DP371" s="17"/>
      <c r="DQ371" s="17"/>
      <c r="DR371" s="17"/>
      <c r="DS371" s="17"/>
      <c r="DT371" s="17"/>
      <c r="DU371" s="17"/>
      <c r="DV371" s="17"/>
      <c r="DW371" s="17"/>
      <c r="DX371" s="17"/>
      <c r="DY371" s="17"/>
      <c r="DZ371" s="17"/>
      <c r="EA371" s="17"/>
      <c r="EB371" s="17"/>
      <c r="EC371" s="17"/>
      <c r="ED371" s="17"/>
      <c r="EE371" s="17"/>
      <c r="EF371" s="17"/>
      <c r="EG371" s="17"/>
      <c r="EH371" s="17"/>
      <c r="EI371" s="17"/>
      <c r="EJ371" s="17"/>
      <c r="EK371" s="17"/>
    </row>
    <row r="372" spans="1:141" x14ac:dyDescent="0.35">
      <c r="A372" s="17"/>
      <c r="B372" s="17"/>
      <c r="C372" s="17"/>
      <c r="D372" s="17"/>
      <c r="E372" s="17"/>
      <c r="F372" s="17"/>
      <c r="G372" s="17"/>
      <c r="J372" s="17"/>
      <c r="K372" s="17"/>
      <c r="L372" s="68"/>
      <c r="M372" s="68"/>
      <c r="N372" s="17"/>
      <c r="O372" s="17"/>
      <c r="P372" s="107"/>
      <c r="R372" s="17"/>
      <c r="S372" s="17"/>
      <c r="T372" s="17"/>
      <c r="V372" s="17"/>
      <c r="W372" s="17"/>
      <c r="X372" s="17"/>
      <c r="Y372" s="17"/>
      <c r="AB372" s="45"/>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c r="CT372" s="17"/>
      <c r="CU372" s="17"/>
      <c r="CV372" s="17"/>
      <c r="CW372" s="17"/>
      <c r="CX372" s="17"/>
      <c r="CY372" s="17"/>
      <c r="CZ372" s="17"/>
      <c r="DA372" s="17"/>
      <c r="DB372" s="17"/>
      <c r="DC372" s="17"/>
      <c r="DD372" s="17"/>
      <c r="DE372" s="17"/>
      <c r="DF372" s="17"/>
      <c r="DG372" s="17"/>
      <c r="DH372" s="17"/>
      <c r="DI372" s="17"/>
      <c r="DJ372" s="17"/>
      <c r="DK372" s="17"/>
      <c r="DL372" s="17"/>
      <c r="DM372" s="17"/>
      <c r="DN372" s="17"/>
      <c r="DO372" s="17"/>
      <c r="DP372" s="17"/>
      <c r="DQ372" s="17"/>
      <c r="DR372" s="17"/>
      <c r="DS372" s="17"/>
      <c r="DT372" s="17"/>
      <c r="DU372" s="17"/>
      <c r="DV372" s="17"/>
      <c r="DW372" s="17"/>
      <c r="DX372" s="17"/>
      <c r="DY372" s="17"/>
      <c r="DZ372" s="17"/>
      <c r="EA372" s="17"/>
      <c r="EB372" s="17"/>
      <c r="EC372" s="17"/>
      <c r="ED372" s="17"/>
      <c r="EE372" s="17"/>
      <c r="EF372" s="17"/>
      <c r="EG372" s="17"/>
      <c r="EH372" s="17"/>
      <c r="EI372" s="17"/>
      <c r="EJ372" s="17"/>
      <c r="EK372" s="17"/>
    </row>
    <row r="373" spans="1:141" x14ac:dyDescent="0.35">
      <c r="A373" s="17"/>
      <c r="B373" s="17"/>
      <c r="C373" s="17"/>
      <c r="D373" s="17"/>
      <c r="E373" s="17"/>
      <c r="F373" s="17"/>
      <c r="G373" s="17"/>
      <c r="J373" s="17"/>
      <c r="K373" s="17"/>
      <c r="L373" s="68"/>
      <c r="M373" s="68"/>
      <c r="N373" s="17"/>
      <c r="O373" s="17"/>
      <c r="P373" s="107"/>
      <c r="R373" s="17"/>
      <c r="S373" s="17"/>
      <c r="T373" s="17"/>
      <c r="V373" s="17"/>
      <c r="W373" s="17"/>
      <c r="X373" s="17"/>
      <c r="Y373" s="17"/>
      <c r="AB373" s="45"/>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c r="DK373" s="17"/>
      <c r="DL373" s="17"/>
      <c r="DM373" s="17"/>
      <c r="DN373" s="17"/>
      <c r="DO373" s="17"/>
      <c r="DP373" s="17"/>
      <c r="DQ373" s="17"/>
      <c r="DR373" s="17"/>
      <c r="DS373" s="17"/>
      <c r="DT373" s="17"/>
      <c r="DU373" s="17"/>
      <c r="DV373" s="17"/>
      <c r="DW373" s="17"/>
      <c r="DX373" s="17"/>
      <c r="DY373" s="17"/>
      <c r="DZ373" s="17"/>
      <c r="EA373" s="17"/>
      <c r="EB373" s="17"/>
      <c r="EC373" s="17"/>
      <c r="ED373" s="17"/>
      <c r="EE373" s="17"/>
      <c r="EF373" s="17"/>
      <c r="EG373" s="17"/>
      <c r="EH373" s="17"/>
      <c r="EI373" s="17"/>
      <c r="EJ373" s="17"/>
      <c r="EK373" s="17"/>
    </row>
    <row r="374" spans="1:141" x14ac:dyDescent="0.35">
      <c r="A374" s="17"/>
      <c r="B374" s="17"/>
      <c r="C374" s="17"/>
      <c r="D374" s="17"/>
      <c r="E374" s="17"/>
      <c r="F374" s="17"/>
      <c r="G374" s="17"/>
      <c r="J374" s="17"/>
      <c r="K374" s="17"/>
      <c r="L374" s="68"/>
      <c r="M374" s="68"/>
      <c r="N374" s="17"/>
      <c r="O374" s="17"/>
      <c r="P374" s="107"/>
      <c r="R374" s="17"/>
      <c r="S374" s="17"/>
      <c r="T374" s="17"/>
      <c r="V374" s="17"/>
      <c r="W374" s="17"/>
      <c r="X374" s="17"/>
      <c r="Y374" s="17"/>
      <c r="AB374" s="45"/>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c r="CT374" s="17"/>
      <c r="CU374" s="17"/>
      <c r="CV374" s="17"/>
      <c r="CW374" s="17"/>
      <c r="CX374" s="17"/>
      <c r="CY374" s="17"/>
      <c r="CZ374" s="17"/>
      <c r="DA374" s="17"/>
      <c r="DB374" s="17"/>
      <c r="DC374" s="17"/>
      <c r="DD374" s="17"/>
      <c r="DE374" s="17"/>
      <c r="DF374" s="17"/>
      <c r="DG374" s="17"/>
      <c r="DH374" s="17"/>
      <c r="DI374" s="17"/>
      <c r="DJ374" s="17"/>
      <c r="DK374" s="17"/>
      <c r="DL374" s="17"/>
      <c r="DM374" s="17"/>
      <c r="DN374" s="17"/>
      <c r="DO374" s="17"/>
      <c r="DP374" s="17"/>
      <c r="DQ374" s="17"/>
      <c r="DR374" s="17"/>
      <c r="DS374" s="17"/>
      <c r="DT374" s="17"/>
      <c r="DU374" s="17"/>
      <c r="DV374" s="17"/>
      <c r="DW374" s="17"/>
      <c r="DX374" s="17"/>
      <c r="DY374" s="17"/>
      <c r="DZ374" s="17"/>
      <c r="EA374" s="17"/>
      <c r="EB374" s="17"/>
      <c r="EC374" s="17"/>
      <c r="ED374" s="17"/>
      <c r="EE374" s="17"/>
      <c r="EF374" s="17"/>
      <c r="EG374" s="17"/>
      <c r="EH374" s="17"/>
      <c r="EI374" s="17"/>
      <c r="EJ374" s="17"/>
      <c r="EK374" s="17"/>
    </row>
    <row r="375" spans="1:141" x14ac:dyDescent="0.35">
      <c r="A375" s="17"/>
      <c r="B375" s="17"/>
      <c r="C375" s="17"/>
      <c r="D375" s="17"/>
      <c r="E375" s="17"/>
      <c r="F375" s="17"/>
      <c r="G375" s="17"/>
      <c r="J375" s="17"/>
      <c r="K375" s="17"/>
      <c r="L375" s="68"/>
      <c r="M375" s="68"/>
      <c r="N375" s="17"/>
      <c r="O375" s="17"/>
      <c r="P375" s="107"/>
      <c r="R375" s="17"/>
      <c r="S375" s="17"/>
      <c r="T375" s="17"/>
      <c r="V375" s="17"/>
      <c r="W375" s="17"/>
      <c r="X375" s="17"/>
      <c r="Y375" s="17"/>
      <c r="AB375" s="45"/>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c r="CT375" s="17"/>
      <c r="CU375" s="17"/>
      <c r="CV375" s="17"/>
      <c r="CW375" s="17"/>
      <c r="CX375" s="17"/>
      <c r="CY375" s="17"/>
      <c r="CZ375" s="17"/>
      <c r="DA375" s="17"/>
      <c r="DB375" s="17"/>
      <c r="DC375" s="17"/>
      <c r="DD375" s="17"/>
      <c r="DE375" s="17"/>
      <c r="DF375" s="17"/>
      <c r="DG375" s="17"/>
      <c r="DH375" s="17"/>
      <c r="DI375" s="17"/>
      <c r="DJ375" s="17"/>
      <c r="DK375" s="17"/>
      <c r="DL375" s="17"/>
      <c r="DM375" s="17"/>
      <c r="DN375" s="17"/>
      <c r="DO375" s="17"/>
      <c r="DP375" s="17"/>
      <c r="DQ375" s="17"/>
      <c r="DR375" s="17"/>
      <c r="DS375" s="17"/>
      <c r="DT375" s="17"/>
      <c r="DU375" s="17"/>
      <c r="DV375" s="17"/>
      <c r="DW375" s="17"/>
      <c r="DX375" s="17"/>
      <c r="DY375" s="17"/>
      <c r="DZ375" s="17"/>
      <c r="EA375" s="17"/>
      <c r="EB375" s="17"/>
      <c r="EC375" s="17"/>
      <c r="ED375" s="17"/>
      <c r="EE375" s="17"/>
      <c r="EF375" s="17"/>
      <c r="EG375" s="17"/>
      <c r="EH375" s="17"/>
      <c r="EI375" s="17"/>
      <c r="EJ375" s="17"/>
      <c r="EK375" s="17"/>
    </row>
    <row r="376" spans="1:141" x14ac:dyDescent="0.35">
      <c r="A376" s="17"/>
      <c r="B376" s="17"/>
      <c r="C376" s="17"/>
      <c r="D376" s="17"/>
      <c r="E376" s="17"/>
      <c r="F376" s="17"/>
      <c r="G376" s="17"/>
      <c r="J376" s="17"/>
      <c r="K376" s="17"/>
      <c r="L376" s="68"/>
      <c r="M376" s="68"/>
      <c r="N376" s="17"/>
      <c r="O376" s="17"/>
      <c r="P376" s="107"/>
      <c r="R376" s="17"/>
      <c r="S376" s="17"/>
      <c r="T376" s="17"/>
      <c r="V376" s="17"/>
      <c r="W376" s="17"/>
      <c r="X376" s="17"/>
      <c r="Y376" s="17"/>
      <c r="AB376" s="45"/>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c r="DD376" s="17"/>
      <c r="DE376" s="17"/>
      <c r="DF376" s="17"/>
      <c r="DG376" s="17"/>
      <c r="DH376" s="17"/>
      <c r="DI376" s="17"/>
      <c r="DJ376" s="17"/>
      <c r="DK376" s="17"/>
      <c r="DL376" s="17"/>
      <c r="DM376" s="17"/>
      <c r="DN376" s="17"/>
      <c r="DO376" s="17"/>
      <c r="DP376" s="17"/>
      <c r="DQ376" s="17"/>
      <c r="DR376" s="17"/>
      <c r="DS376" s="17"/>
      <c r="DT376" s="17"/>
      <c r="DU376" s="17"/>
      <c r="DV376" s="17"/>
      <c r="DW376" s="17"/>
      <c r="DX376" s="17"/>
      <c r="DY376" s="17"/>
      <c r="DZ376" s="17"/>
      <c r="EA376" s="17"/>
      <c r="EB376" s="17"/>
      <c r="EC376" s="17"/>
      <c r="ED376" s="17"/>
      <c r="EE376" s="17"/>
      <c r="EF376" s="17"/>
      <c r="EG376" s="17"/>
      <c r="EH376" s="17"/>
      <c r="EI376" s="17"/>
      <c r="EJ376" s="17"/>
      <c r="EK376" s="17"/>
    </row>
    <row r="377" spans="1:141" x14ac:dyDescent="0.35">
      <c r="A377" s="17"/>
      <c r="B377" s="17"/>
      <c r="C377" s="17"/>
      <c r="D377" s="17"/>
      <c r="E377" s="17"/>
      <c r="F377" s="17"/>
      <c r="G377" s="17"/>
      <c r="J377" s="17"/>
      <c r="K377" s="17"/>
      <c r="L377" s="68"/>
      <c r="M377" s="68"/>
      <c r="N377" s="17"/>
      <c r="O377" s="17"/>
      <c r="P377" s="107"/>
      <c r="R377" s="17"/>
      <c r="S377" s="17"/>
      <c r="T377" s="17"/>
      <c r="V377" s="17"/>
      <c r="W377" s="17"/>
      <c r="X377" s="17"/>
      <c r="Y377" s="17"/>
      <c r="AB377" s="45"/>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row>
    <row r="378" spans="1:141" x14ac:dyDescent="0.35">
      <c r="A378" s="17"/>
      <c r="B378" s="17"/>
      <c r="C378" s="17"/>
      <c r="D378" s="17"/>
      <c r="E378" s="17"/>
      <c r="F378" s="17"/>
      <c r="G378" s="17"/>
      <c r="J378" s="17"/>
      <c r="K378" s="17"/>
      <c r="L378" s="68"/>
      <c r="M378" s="68"/>
      <c r="N378" s="17"/>
      <c r="O378" s="17"/>
      <c r="P378" s="107"/>
      <c r="R378" s="17"/>
      <c r="S378" s="17"/>
      <c r="T378" s="17"/>
      <c r="V378" s="17"/>
      <c r="W378" s="17"/>
      <c r="X378" s="17"/>
      <c r="Y378" s="17"/>
      <c r="AB378" s="45"/>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row>
    <row r="379" spans="1:141" x14ac:dyDescent="0.35">
      <c r="A379" s="17"/>
      <c r="B379" s="17"/>
      <c r="C379" s="17"/>
      <c r="D379" s="17"/>
      <c r="E379" s="17"/>
      <c r="F379" s="17"/>
      <c r="G379" s="17"/>
      <c r="J379" s="17"/>
      <c r="K379" s="17"/>
      <c r="L379" s="68"/>
      <c r="M379" s="68"/>
      <c r="N379" s="17"/>
      <c r="O379" s="17"/>
      <c r="P379" s="107"/>
      <c r="R379" s="17"/>
      <c r="S379" s="17"/>
      <c r="T379" s="17"/>
      <c r="V379" s="17"/>
      <c r="W379" s="17"/>
      <c r="X379" s="17"/>
      <c r="Y379" s="17"/>
      <c r="AB379" s="45"/>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row>
    <row r="380" spans="1:141" x14ac:dyDescent="0.35">
      <c r="A380" s="17"/>
      <c r="B380" s="17"/>
      <c r="C380" s="17"/>
      <c r="D380" s="17"/>
      <c r="E380" s="17"/>
      <c r="F380" s="17"/>
      <c r="G380" s="17"/>
      <c r="J380" s="17"/>
      <c r="K380" s="17"/>
      <c r="L380" s="68"/>
      <c r="M380" s="68"/>
      <c r="N380" s="17"/>
      <c r="O380" s="17"/>
      <c r="P380" s="107"/>
      <c r="R380" s="17"/>
      <c r="S380" s="17"/>
      <c r="T380" s="17"/>
      <c r="V380" s="17"/>
      <c r="W380" s="17"/>
      <c r="X380" s="17"/>
      <c r="Y380" s="17"/>
      <c r="AB380" s="45"/>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17"/>
      <c r="CZ380" s="17"/>
      <c r="DA380" s="17"/>
      <c r="DB380" s="17"/>
      <c r="DC380" s="17"/>
      <c r="DD380" s="17"/>
      <c r="DE380" s="17"/>
      <c r="DF380" s="17"/>
      <c r="DG380" s="17"/>
      <c r="DH380" s="17"/>
      <c r="DI380" s="17"/>
      <c r="DJ380" s="17"/>
      <c r="DK380" s="17"/>
      <c r="DL380" s="17"/>
      <c r="DM380" s="17"/>
      <c r="DN380" s="17"/>
      <c r="DO380" s="17"/>
      <c r="DP380" s="17"/>
      <c r="DQ380" s="17"/>
      <c r="DR380" s="17"/>
      <c r="DS380" s="17"/>
      <c r="DT380" s="17"/>
      <c r="DU380" s="17"/>
      <c r="DV380" s="17"/>
      <c r="DW380" s="17"/>
      <c r="DX380" s="17"/>
      <c r="DY380" s="17"/>
      <c r="DZ380" s="17"/>
      <c r="EA380" s="17"/>
      <c r="EB380" s="17"/>
      <c r="EC380" s="17"/>
      <c r="ED380" s="17"/>
      <c r="EE380" s="17"/>
      <c r="EF380" s="17"/>
      <c r="EG380" s="17"/>
      <c r="EH380" s="17"/>
      <c r="EI380" s="17"/>
      <c r="EJ380" s="17"/>
      <c r="EK380" s="17"/>
    </row>
    <row r="381" spans="1:141" x14ac:dyDescent="0.35">
      <c r="A381" s="17"/>
      <c r="B381" s="17"/>
      <c r="C381" s="17"/>
      <c r="D381" s="17"/>
      <c r="E381" s="17"/>
      <c r="F381" s="17"/>
      <c r="G381" s="17"/>
      <c r="J381" s="17"/>
      <c r="K381" s="17"/>
      <c r="L381" s="68"/>
      <c r="M381" s="68"/>
      <c r="N381" s="17"/>
      <c r="O381" s="17"/>
      <c r="P381" s="107"/>
      <c r="R381" s="17"/>
      <c r="S381" s="17"/>
      <c r="T381" s="17"/>
      <c r="V381" s="17"/>
      <c r="W381" s="17"/>
      <c r="X381" s="17"/>
      <c r="Y381" s="17"/>
      <c r="AB381" s="45"/>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c r="CT381" s="17"/>
      <c r="CU381" s="17"/>
      <c r="CV381" s="17"/>
      <c r="CW381" s="17"/>
      <c r="CX381" s="17"/>
      <c r="CY381" s="17"/>
      <c r="CZ381" s="17"/>
      <c r="DA381" s="17"/>
      <c r="DB381" s="17"/>
      <c r="DC381" s="17"/>
      <c r="DD381" s="17"/>
      <c r="DE381" s="17"/>
      <c r="DF381" s="17"/>
      <c r="DG381" s="17"/>
      <c r="DH381" s="17"/>
      <c r="DI381" s="17"/>
      <c r="DJ381" s="17"/>
      <c r="DK381" s="17"/>
      <c r="DL381" s="17"/>
      <c r="DM381" s="17"/>
      <c r="DN381" s="17"/>
      <c r="DO381" s="17"/>
      <c r="DP381" s="17"/>
      <c r="DQ381" s="17"/>
      <c r="DR381" s="17"/>
      <c r="DS381" s="17"/>
      <c r="DT381" s="17"/>
      <c r="DU381" s="17"/>
      <c r="DV381" s="17"/>
      <c r="DW381" s="17"/>
      <c r="DX381" s="17"/>
      <c r="DY381" s="17"/>
      <c r="DZ381" s="17"/>
      <c r="EA381" s="17"/>
      <c r="EB381" s="17"/>
      <c r="EC381" s="17"/>
      <c r="ED381" s="17"/>
      <c r="EE381" s="17"/>
      <c r="EF381" s="17"/>
      <c r="EG381" s="17"/>
      <c r="EH381" s="17"/>
      <c r="EI381" s="17"/>
      <c r="EJ381" s="17"/>
      <c r="EK381" s="17"/>
    </row>
    <row r="382" spans="1:141" x14ac:dyDescent="0.35">
      <c r="A382" s="17"/>
      <c r="B382" s="17"/>
      <c r="C382" s="17"/>
      <c r="D382" s="17"/>
      <c r="E382" s="17"/>
      <c r="F382" s="17"/>
      <c r="G382" s="17"/>
      <c r="J382" s="17"/>
      <c r="K382" s="17"/>
      <c r="L382" s="68"/>
      <c r="M382" s="68"/>
      <c r="N382" s="17"/>
      <c r="O382" s="17"/>
      <c r="P382" s="107"/>
      <c r="R382" s="17"/>
      <c r="S382" s="17"/>
      <c r="T382" s="17"/>
      <c r="V382" s="17"/>
      <c r="W382" s="17"/>
      <c r="X382" s="17"/>
      <c r="Y382" s="17"/>
      <c r="AB382" s="45"/>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c r="CT382" s="17"/>
      <c r="CU382" s="17"/>
      <c r="CV382" s="17"/>
      <c r="CW382" s="17"/>
      <c r="CX382" s="17"/>
      <c r="CY382" s="17"/>
      <c r="CZ382" s="17"/>
      <c r="DA382" s="17"/>
      <c r="DB382" s="17"/>
      <c r="DC382" s="17"/>
      <c r="DD382" s="17"/>
      <c r="DE382" s="17"/>
      <c r="DF382" s="17"/>
      <c r="DG382" s="17"/>
      <c r="DH382" s="17"/>
      <c r="DI382" s="17"/>
      <c r="DJ382" s="17"/>
      <c r="DK382" s="17"/>
      <c r="DL382" s="17"/>
      <c r="DM382" s="17"/>
      <c r="DN382" s="17"/>
      <c r="DO382" s="17"/>
      <c r="DP382" s="17"/>
      <c r="DQ382" s="17"/>
      <c r="DR382" s="17"/>
      <c r="DS382" s="17"/>
      <c r="DT382" s="17"/>
      <c r="DU382" s="17"/>
      <c r="DV382" s="17"/>
      <c r="DW382" s="17"/>
      <c r="DX382" s="17"/>
      <c r="DY382" s="17"/>
      <c r="DZ382" s="17"/>
      <c r="EA382" s="17"/>
      <c r="EB382" s="17"/>
      <c r="EC382" s="17"/>
      <c r="ED382" s="17"/>
      <c r="EE382" s="17"/>
      <c r="EF382" s="17"/>
      <c r="EG382" s="17"/>
      <c r="EH382" s="17"/>
      <c r="EI382" s="17"/>
      <c r="EJ382" s="17"/>
      <c r="EK382" s="17"/>
    </row>
    <row r="383" spans="1:141" x14ac:dyDescent="0.35">
      <c r="A383" s="17"/>
      <c r="B383" s="17"/>
      <c r="C383" s="17"/>
      <c r="D383" s="17"/>
      <c r="E383" s="17"/>
      <c r="F383" s="17"/>
      <c r="G383" s="17"/>
      <c r="J383" s="17"/>
      <c r="K383" s="17"/>
      <c r="L383" s="68"/>
      <c r="M383" s="68"/>
      <c r="N383" s="17"/>
      <c r="O383" s="17"/>
      <c r="P383" s="107"/>
      <c r="R383" s="17"/>
      <c r="S383" s="17"/>
      <c r="T383" s="17"/>
      <c r="V383" s="17"/>
      <c r="W383" s="17"/>
      <c r="X383" s="17"/>
      <c r="Y383" s="17"/>
      <c r="AB383" s="45"/>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c r="CT383" s="17"/>
      <c r="CU383" s="17"/>
      <c r="CV383" s="17"/>
      <c r="CW383" s="17"/>
      <c r="CX383" s="17"/>
      <c r="CY383" s="17"/>
      <c r="CZ383" s="17"/>
      <c r="DA383" s="17"/>
      <c r="DB383" s="17"/>
      <c r="DC383" s="17"/>
      <c r="DD383" s="17"/>
      <c r="DE383" s="17"/>
      <c r="DF383" s="17"/>
      <c r="DG383" s="17"/>
      <c r="DH383" s="17"/>
      <c r="DI383" s="17"/>
      <c r="DJ383" s="17"/>
      <c r="DK383" s="17"/>
      <c r="DL383" s="17"/>
      <c r="DM383" s="17"/>
      <c r="DN383" s="17"/>
      <c r="DO383" s="17"/>
      <c r="DP383" s="17"/>
      <c r="DQ383" s="17"/>
      <c r="DR383" s="17"/>
      <c r="DS383" s="17"/>
      <c r="DT383" s="17"/>
      <c r="DU383" s="17"/>
      <c r="DV383" s="17"/>
      <c r="DW383" s="17"/>
      <c r="DX383" s="17"/>
      <c r="DY383" s="17"/>
      <c r="DZ383" s="17"/>
      <c r="EA383" s="17"/>
      <c r="EB383" s="17"/>
      <c r="EC383" s="17"/>
      <c r="ED383" s="17"/>
      <c r="EE383" s="17"/>
      <c r="EF383" s="17"/>
      <c r="EG383" s="17"/>
      <c r="EH383" s="17"/>
      <c r="EI383" s="17"/>
      <c r="EJ383" s="17"/>
      <c r="EK383" s="17"/>
    </row>
    <row r="384" spans="1:141" x14ac:dyDescent="0.35">
      <c r="A384" s="17"/>
      <c r="B384" s="17"/>
      <c r="C384" s="17"/>
      <c r="D384" s="17"/>
      <c r="E384" s="17"/>
      <c r="F384" s="17"/>
      <c r="G384" s="17"/>
      <c r="J384" s="17"/>
      <c r="K384" s="17"/>
      <c r="L384" s="68"/>
      <c r="M384" s="68"/>
      <c r="N384" s="17"/>
      <c r="O384" s="17"/>
      <c r="P384" s="107"/>
      <c r="R384" s="17"/>
      <c r="S384" s="17"/>
      <c r="T384" s="17"/>
      <c r="V384" s="17"/>
      <c r="W384" s="17"/>
      <c r="X384" s="17"/>
      <c r="Y384" s="17"/>
      <c r="AB384" s="45"/>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17"/>
      <c r="CZ384" s="17"/>
      <c r="DA384" s="17"/>
      <c r="DB384" s="17"/>
      <c r="DC384" s="17"/>
      <c r="DD384" s="17"/>
      <c r="DE384" s="17"/>
      <c r="DF384" s="17"/>
      <c r="DG384" s="17"/>
      <c r="DH384" s="17"/>
      <c r="DI384" s="17"/>
      <c r="DJ384" s="17"/>
      <c r="DK384" s="17"/>
      <c r="DL384" s="17"/>
      <c r="DM384" s="17"/>
      <c r="DN384" s="17"/>
      <c r="DO384" s="17"/>
      <c r="DP384" s="17"/>
      <c r="DQ384" s="17"/>
      <c r="DR384" s="17"/>
      <c r="DS384" s="17"/>
      <c r="DT384" s="17"/>
      <c r="DU384" s="17"/>
      <c r="DV384" s="17"/>
      <c r="DW384" s="17"/>
      <c r="DX384" s="17"/>
      <c r="DY384" s="17"/>
      <c r="DZ384" s="17"/>
      <c r="EA384" s="17"/>
      <c r="EB384" s="17"/>
      <c r="EC384" s="17"/>
      <c r="ED384" s="17"/>
      <c r="EE384" s="17"/>
      <c r="EF384" s="17"/>
      <c r="EG384" s="17"/>
      <c r="EH384" s="17"/>
      <c r="EI384" s="17"/>
      <c r="EJ384" s="17"/>
      <c r="EK384" s="17"/>
    </row>
    <row r="385" spans="1:141" x14ac:dyDescent="0.35">
      <c r="A385" s="17"/>
      <c r="B385" s="17"/>
      <c r="C385" s="17"/>
      <c r="D385" s="17"/>
      <c r="E385" s="17"/>
      <c r="F385" s="17"/>
      <c r="G385" s="17"/>
      <c r="J385" s="17"/>
      <c r="K385" s="17"/>
      <c r="L385" s="68"/>
      <c r="M385" s="68"/>
      <c r="N385" s="17"/>
      <c r="O385" s="17"/>
      <c r="P385" s="107"/>
      <c r="R385" s="17"/>
      <c r="S385" s="17"/>
      <c r="T385" s="17"/>
      <c r="V385" s="17"/>
      <c r="W385" s="17"/>
      <c r="X385" s="17"/>
      <c r="Y385" s="17"/>
      <c r="AB385" s="45"/>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c r="CT385" s="17"/>
      <c r="CU385" s="17"/>
      <c r="CV385" s="17"/>
      <c r="CW385" s="17"/>
      <c r="CX385" s="17"/>
      <c r="CY385" s="17"/>
      <c r="CZ385" s="17"/>
      <c r="DA385" s="17"/>
      <c r="DB385" s="17"/>
      <c r="DC385" s="17"/>
      <c r="DD385" s="17"/>
      <c r="DE385" s="17"/>
      <c r="DF385" s="17"/>
      <c r="DG385" s="17"/>
      <c r="DH385" s="17"/>
      <c r="DI385" s="17"/>
      <c r="DJ385" s="17"/>
      <c r="DK385" s="17"/>
      <c r="DL385" s="17"/>
      <c r="DM385" s="17"/>
      <c r="DN385" s="17"/>
      <c r="DO385" s="17"/>
      <c r="DP385" s="17"/>
      <c r="DQ385" s="17"/>
      <c r="DR385" s="17"/>
      <c r="DS385" s="17"/>
      <c r="DT385" s="17"/>
      <c r="DU385" s="17"/>
      <c r="DV385" s="17"/>
      <c r="DW385" s="17"/>
      <c r="DX385" s="17"/>
      <c r="DY385" s="17"/>
      <c r="DZ385" s="17"/>
      <c r="EA385" s="17"/>
      <c r="EB385" s="17"/>
      <c r="EC385" s="17"/>
      <c r="ED385" s="17"/>
      <c r="EE385" s="17"/>
      <c r="EF385" s="17"/>
      <c r="EG385" s="17"/>
      <c r="EH385" s="17"/>
      <c r="EI385" s="17"/>
      <c r="EJ385" s="17"/>
      <c r="EK385" s="17"/>
    </row>
    <row r="386" spans="1:141" x14ac:dyDescent="0.35">
      <c r="A386" s="17"/>
      <c r="B386" s="17"/>
      <c r="C386" s="17"/>
      <c r="D386" s="17"/>
      <c r="E386" s="17"/>
      <c r="F386" s="17"/>
      <c r="G386" s="17"/>
      <c r="J386" s="17"/>
      <c r="K386" s="17"/>
      <c r="L386" s="68"/>
      <c r="M386" s="68"/>
      <c r="N386" s="17"/>
      <c r="O386" s="17"/>
      <c r="P386" s="107"/>
      <c r="R386" s="17"/>
      <c r="S386" s="17"/>
      <c r="T386" s="17"/>
      <c r="V386" s="17"/>
      <c r="W386" s="17"/>
      <c r="X386" s="17"/>
      <c r="Y386" s="17"/>
      <c r="AB386" s="45"/>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c r="DD386" s="17"/>
      <c r="DE386" s="17"/>
      <c r="DF386" s="17"/>
      <c r="DG386" s="17"/>
      <c r="DH386" s="17"/>
      <c r="DI386" s="17"/>
      <c r="DJ386" s="17"/>
      <c r="DK386" s="17"/>
      <c r="DL386" s="17"/>
      <c r="DM386" s="17"/>
      <c r="DN386" s="17"/>
      <c r="DO386" s="17"/>
      <c r="DP386" s="17"/>
      <c r="DQ386" s="17"/>
      <c r="DR386" s="17"/>
      <c r="DS386" s="17"/>
      <c r="DT386" s="17"/>
      <c r="DU386" s="17"/>
      <c r="DV386" s="17"/>
      <c r="DW386" s="17"/>
      <c r="DX386" s="17"/>
      <c r="DY386" s="17"/>
      <c r="DZ386" s="17"/>
      <c r="EA386" s="17"/>
      <c r="EB386" s="17"/>
      <c r="EC386" s="17"/>
      <c r="ED386" s="17"/>
      <c r="EE386" s="17"/>
      <c r="EF386" s="17"/>
      <c r="EG386" s="17"/>
      <c r="EH386" s="17"/>
      <c r="EI386" s="17"/>
      <c r="EJ386" s="17"/>
      <c r="EK386" s="17"/>
    </row>
    <row r="387" spans="1:141" x14ac:dyDescent="0.35">
      <c r="A387" s="17"/>
      <c r="B387" s="17"/>
      <c r="C387" s="17"/>
      <c r="D387" s="17"/>
      <c r="E387" s="17"/>
      <c r="F387" s="17"/>
      <c r="G387" s="17"/>
      <c r="J387" s="17"/>
      <c r="K387" s="17"/>
      <c r="L387" s="68"/>
      <c r="M387" s="68"/>
      <c r="N387" s="17"/>
      <c r="O387" s="17"/>
      <c r="P387" s="107"/>
      <c r="R387" s="17"/>
      <c r="S387" s="17"/>
      <c r="T387" s="17"/>
      <c r="V387" s="17"/>
      <c r="W387" s="17"/>
      <c r="X387" s="17"/>
      <c r="Y387" s="17"/>
      <c r="AB387" s="45"/>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c r="DD387" s="17"/>
      <c r="DE387" s="17"/>
      <c r="DF387" s="17"/>
      <c r="DG387" s="17"/>
      <c r="DH387" s="17"/>
      <c r="DI387" s="17"/>
      <c r="DJ387" s="17"/>
      <c r="DK387" s="17"/>
      <c r="DL387" s="17"/>
      <c r="DM387" s="17"/>
      <c r="DN387" s="17"/>
      <c r="DO387" s="17"/>
      <c r="DP387" s="17"/>
      <c r="DQ387" s="17"/>
      <c r="DR387" s="17"/>
      <c r="DS387" s="17"/>
      <c r="DT387" s="17"/>
      <c r="DU387" s="17"/>
      <c r="DV387" s="17"/>
      <c r="DW387" s="17"/>
      <c r="DX387" s="17"/>
      <c r="DY387" s="17"/>
      <c r="DZ387" s="17"/>
      <c r="EA387" s="17"/>
      <c r="EB387" s="17"/>
      <c r="EC387" s="17"/>
      <c r="ED387" s="17"/>
      <c r="EE387" s="17"/>
      <c r="EF387" s="17"/>
      <c r="EG387" s="17"/>
      <c r="EH387" s="17"/>
      <c r="EI387" s="17"/>
      <c r="EJ387" s="17"/>
      <c r="EK387" s="17"/>
    </row>
    <row r="388" spans="1:141" x14ac:dyDescent="0.35">
      <c r="A388" s="17"/>
      <c r="B388" s="17"/>
      <c r="C388" s="17"/>
      <c r="D388" s="17"/>
      <c r="E388" s="17"/>
      <c r="F388" s="17"/>
      <c r="G388" s="17"/>
      <c r="J388" s="17"/>
      <c r="K388" s="17"/>
      <c r="L388" s="68"/>
      <c r="M388" s="68"/>
      <c r="N388" s="17"/>
      <c r="O388" s="17"/>
      <c r="P388" s="107"/>
      <c r="R388" s="17"/>
      <c r="S388" s="17"/>
      <c r="T388" s="17"/>
      <c r="V388" s="17"/>
      <c r="W388" s="17"/>
      <c r="X388" s="17"/>
      <c r="Y388" s="17"/>
      <c r="AB388" s="45"/>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17"/>
      <c r="CZ388" s="17"/>
      <c r="DA388" s="17"/>
      <c r="DB388" s="17"/>
      <c r="DC388" s="17"/>
      <c r="DD388" s="17"/>
      <c r="DE388" s="17"/>
      <c r="DF388" s="17"/>
      <c r="DG388" s="17"/>
      <c r="DH388" s="17"/>
      <c r="DI388" s="17"/>
      <c r="DJ388" s="17"/>
      <c r="DK388" s="17"/>
      <c r="DL388" s="17"/>
      <c r="DM388" s="17"/>
      <c r="DN388" s="17"/>
      <c r="DO388" s="17"/>
      <c r="DP388" s="17"/>
      <c r="DQ388" s="17"/>
      <c r="DR388" s="17"/>
      <c r="DS388" s="17"/>
      <c r="DT388" s="17"/>
      <c r="DU388" s="17"/>
      <c r="DV388" s="17"/>
      <c r="DW388" s="17"/>
      <c r="DX388" s="17"/>
      <c r="DY388" s="17"/>
      <c r="DZ388" s="17"/>
      <c r="EA388" s="17"/>
      <c r="EB388" s="17"/>
      <c r="EC388" s="17"/>
      <c r="ED388" s="17"/>
      <c r="EE388" s="17"/>
      <c r="EF388" s="17"/>
      <c r="EG388" s="17"/>
      <c r="EH388" s="17"/>
      <c r="EI388" s="17"/>
      <c r="EJ388" s="17"/>
      <c r="EK388" s="17"/>
    </row>
    <row r="389" spans="1:141" x14ac:dyDescent="0.35">
      <c r="A389" s="17"/>
      <c r="B389" s="17"/>
      <c r="C389" s="17"/>
      <c r="D389" s="17"/>
      <c r="E389" s="17"/>
      <c r="F389" s="17"/>
      <c r="G389" s="17"/>
      <c r="J389" s="17"/>
      <c r="K389" s="17"/>
      <c r="L389" s="68"/>
      <c r="M389" s="68"/>
      <c r="N389" s="17"/>
      <c r="O389" s="17"/>
      <c r="P389" s="107"/>
      <c r="R389" s="17"/>
      <c r="S389" s="17"/>
      <c r="T389" s="17"/>
      <c r="V389" s="17"/>
      <c r="W389" s="17"/>
      <c r="X389" s="17"/>
      <c r="Y389" s="17"/>
      <c r="AB389" s="45"/>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c r="DH389" s="17"/>
      <c r="DI389" s="17"/>
      <c r="DJ389" s="17"/>
      <c r="DK389" s="17"/>
      <c r="DL389" s="17"/>
      <c r="DM389" s="17"/>
      <c r="DN389" s="17"/>
      <c r="DO389" s="17"/>
      <c r="DP389" s="17"/>
      <c r="DQ389" s="17"/>
      <c r="DR389" s="17"/>
      <c r="DS389" s="17"/>
      <c r="DT389" s="17"/>
      <c r="DU389" s="17"/>
      <c r="DV389" s="17"/>
      <c r="DW389" s="17"/>
      <c r="DX389" s="17"/>
      <c r="DY389" s="17"/>
      <c r="DZ389" s="17"/>
      <c r="EA389" s="17"/>
      <c r="EB389" s="17"/>
      <c r="EC389" s="17"/>
      <c r="ED389" s="17"/>
      <c r="EE389" s="17"/>
      <c r="EF389" s="17"/>
      <c r="EG389" s="17"/>
      <c r="EH389" s="17"/>
      <c r="EI389" s="17"/>
      <c r="EJ389" s="17"/>
      <c r="EK389" s="17"/>
    </row>
    <row r="390" spans="1:141" x14ac:dyDescent="0.35">
      <c r="A390" s="17"/>
      <c r="B390" s="17"/>
      <c r="C390" s="17"/>
      <c r="D390" s="17"/>
      <c r="E390" s="17"/>
      <c r="F390" s="17"/>
      <c r="G390" s="17"/>
      <c r="J390" s="17"/>
      <c r="K390" s="17"/>
      <c r="L390" s="68"/>
      <c r="M390" s="68"/>
      <c r="N390" s="17"/>
      <c r="O390" s="17"/>
      <c r="P390" s="107"/>
      <c r="R390" s="17"/>
      <c r="S390" s="17"/>
      <c r="T390" s="17"/>
      <c r="V390" s="17"/>
      <c r="W390" s="17"/>
      <c r="X390" s="17"/>
      <c r="Y390" s="17"/>
      <c r="AB390" s="45"/>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c r="CT390" s="17"/>
      <c r="CU390" s="17"/>
      <c r="CV390" s="17"/>
      <c r="CW390" s="17"/>
      <c r="CX390" s="17"/>
      <c r="CY390" s="17"/>
      <c r="CZ390" s="17"/>
      <c r="DA390" s="17"/>
      <c r="DB390" s="17"/>
      <c r="DC390" s="17"/>
      <c r="DD390" s="17"/>
      <c r="DE390" s="17"/>
      <c r="DF390" s="17"/>
      <c r="DG390" s="17"/>
      <c r="DH390" s="17"/>
      <c r="DI390" s="17"/>
      <c r="DJ390" s="17"/>
      <c r="DK390" s="17"/>
      <c r="DL390" s="17"/>
      <c r="DM390" s="17"/>
      <c r="DN390" s="17"/>
      <c r="DO390" s="17"/>
      <c r="DP390" s="17"/>
      <c r="DQ390" s="17"/>
      <c r="DR390" s="17"/>
      <c r="DS390" s="17"/>
      <c r="DT390" s="17"/>
      <c r="DU390" s="17"/>
      <c r="DV390" s="17"/>
      <c r="DW390" s="17"/>
      <c r="DX390" s="17"/>
      <c r="DY390" s="17"/>
      <c r="DZ390" s="17"/>
      <c r="EA390" s="17"/>
      <c r="EB390" s="17"/>
      <c r="EC390" s="17"/>
      <c r="ED390" s="17"/>
      <c r="EE390" s="17"/>
      <c r="EF390" s="17"/>
      <c r="EG390" s="17"/>
      <c r="EH390" s="17"/>
      <c r="EI390" s="17"/>
      <c r="EJ390" s="17"/>
      <c r="EK390" s="17"/>
    </row>
    <row r="391" spans="1:141" x14ac:dyDescent="0.35">
      <c r="A391" s="17"/>
      <c r="B391" s="17"/>
      <c r="C391" s="17"/>
      <c r="D391" s="17"/>
      <c r="E391" s="17"/>
      <c r="F391" s="17"/>
      <c r="G391" s="17"/>
      <c r="J391" s="17"/>
      <c r="K391" s="17"/>
      <c r="L391" s="68"/>
      <c r="M391" s="68"/>
      <c r="N391" s="17"/>
      <c r="O391" s="17"/>
      <c r="P391" s="107"/>
      <c r="R391" s="17"/>
      <c r="S391" s="17"/>
      <c r="T391" s="17"/>
      <c r="V391" s="17"/>
      <c r="W391" s="17"/>
      <c r="X391" s="17"/>
      <c r="Y391" s="17"/>
      <c r="AB391" s="45"/>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c r="DD391" s="17"/>
      <c r="DE391" s="17"/>
      <c r="DF391" s="17"/>
      <c r="DG391" s="17"/>
      <c r="DH391" s="17"/>
      <c r="DI391" s="17"/>
      <c r="DJ391" s="17"/>
      <c r="DK391" s="17"/>
      <c r="DL391" s="17"/>
      <c r="DM391" s="17"/>
      <c r="DN391" s="17"/>
      <c r="DO391" s="17"/>
      <c r="DP391" s="17"/>
      <c r="DQ391" s="17"/>
      <c r="DR391" s="17"/>
      <c r="DS391" s="17"/>
      <c r="DT391" s="17"/>
      <c r="DU391" s="17"/>
      <c r="DV391" s="17"/>
      <c r="DW391" s="17"/>
      <c r="DX391" s="17"/>
      <c r="DY391" s="17"/>
      <c r="DZ391" s="17"/>
      <c r="EA391" s="17"/>
      <c r="EB391" s="17"/>
      <c r="EC391" s="17"/>
      <c r="ED391" s="17"/>
      <c r="EE391" s="17"/>
      <c r="EF391" s="17"/>
      <c r="EG391" s="17"/>
      <c r="EH391" s="17"/>
      <c r="EI391" s="17"/>
      <c r="EJ391" s="17"/>
      <c r="EK391" s="17"/>
    </row>
    <row r="392" spans="1:141" x14ac:dyDescent="0.35">
      <c r="A392" s="17"/>
      <c r="B392" s="17"/>
      <c r="C392" s="17"/>
      <c r="D392" s="17"/>
      <c r="E392" s="17"/>
      <c r="F392" s="17"/>
      <c r="G392" s="17"/>
      <c r="J392" s="17"/>
      <c r="K392" s="17"/>
      <c r="L392" s="68"/>
      <c r="M392" s="68"/>
      <c r="N392" s="17"/>
      <c r="O392" s="17"/>
      <c r="P392" s="107"/>
      <c r="R392" s="17"/>
      <c r="S392" s="17"/>
      <c r="T392" s="17"/>
      <c r="V392" s="17"/>
      <c r="W392" s="17"/>
      <c r="X392" s="17"/>
      <c r="Y392" s="17"/>
      <c r="AB392" s="45"/>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c r="CT392" s="17"/>
      <c r="CU392" s="17"/>
      <c r="CV392" s="17"/>
      <c r="CW392" s="17"/>
      <c r="CX392" s="17"/>
      <c r="CY392" s="17"/>
      <c r="CZ392" s="17"/>
      <c r="DA392" s="17"/>
      <c r="DB392" s="17"/>
      <c r="DC392" s="17"/>
      <c r="DD392" s="17"/>
      <c r="DE392" s="17"/>
      <c r="DF392" s="17"/>
      <c r="DG392" s="17"/>
      <c r="DH392" s="17"/>
      <c r="DI392" s="17"/>
      <c r="DJ392" s="17"/>
      <c r="DK392" s="17"/>
      <c r="DL392" s="17"/>
      <c r="DM392" s="17"/>
      <c r="DN392" s="17"/>
      <c r="DO392" s="17"/>
      <c r="DP392" s="17"/>
      <c r="DQ392" s="17"/>
      <c r="DR392" s="17"/>
      <c r="DS392" s="17"/>
      <c r="DT392" s="17"/>
      <c r="DU392" s="17"/>
      <c r="DV392" s="17"/>
      <c r="DW392" s="17"/>
      <c r="DX392" s="17"/>
      <c r="DY392" s="17"/>
      <c r="DZ392" s="17"/>
      <c r="EA392" s="17"/>
      <c r="EB392" s="17"/>
      <c r="EC392" s="17"/>
      <c r="ED392" s="17"/>
      <c r="EE392" s="17"/>
      <c r="EF392" s="17"/>
      <c r="EG392" s="17"/>
      <c r="EH392" s="17"/>
      <c r="EI392" s="17"/>
      <c r="EJ392" s="17"/>
      <c r="EK392" s="17"/>
    </row>
    <row r="393" spans="1:141" x14ac:dyDescent="0.35">
      <c r="A393" s="17"/>
      <c r="B393" s="17"/>
      <c r="C393" s="17"/>
      <c r="D393" s="17"/>
      <c r="E393" s="17"/>
      <c r="F393" s="17"/>
      <c r="G393" s="17"/>
      <c r="J393" s="17"/>
      <c r="K393" s="17"/>
      <c r="L393" s="68"/>
      <c r="M393" s="68"/>
      <c r="N393" s="17"/>
      <c r="O393" s="17"/>
      <c r="P393" s="107"/>
      <c r="R393" s="17"/>
      <c r="S393" s="17"/>
      <c r="T393" s="17"/>
      <c r="V393" s="17"/>
      <c r="W393" s="17"/>
      <c r="X393" s="17"/>
      <c r="Y393" s="17"/>
      <c r="AB393" s="45"/>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c r="DD393" s="17"/>
      <c r="DE393" s="17"/>
      <c r="DF393" s="17"/>
      <c r="DG393" s="17"/>
      <c r="DH393" s="17"/>
      <c r="DI393" s="17"/>
      <c r="DJ393" s="17"/>
      <c r="DK393" s="17"/>
      <c r="DL393" s="17"/>
      <c r="DM393" s="17"/>
      <c r="DN393" s="17"/>
      <c r="DO393" s="17"/>
      <c r="DP393" s="17"/>
      <c r="DQ393" s="17"/>
      <c r="DR393" s="17"/>
      <c r="DS393" s="17"/>
      <c r="DT393" s="17"/>
      <c r="DU393" s="17"/>
      <c r="DV393" s="17"/>
      <c r="DW393" s="17"/>
      <c r="DX393" s="17"/>
      <c r="DY393" s="17"/>
      <c r="DZ393" s="17"/>
      <c r="EA393" s="17"/>
      <c r="EB393" s="17"/>
      <c r="EC393" s="17"/>
      <c r="ED393" s="17"/>
      <c r="EE393" s="17"/>
      <c r="EF393" s="17"/>
      <c r="EG393" s="17"/>
      <c r="EH393" s="17"/>
      <c r="EI393" s="17"/>
      <c r="EJ393" s="17"/>
      <c r="EK393" s="17"/>
    </row>
    <row r="394" spans="1:141" x14ac:dyDescent="0.35">
      <c r="A394" s="17"/>
      <c r="B394" s="17"/>
      <c r="C394" s="17"/>
      <c r="D394" s="17"/>
      <c r="E394" s="17"/>
      <c r="F394" s="17"/>
      <c r="G394" s="17"/>
      <c r="J394" s="17"/>
      <c r="K394" s="17"/>
      <c r="L394" s="68"/>
      <c r="M394" s="68"/>
      <c r="N394" s="17"/>
      <c r="O394" s="17"/>
      <c r="P394" s="107"/>
      <c r="R394" s="17"/>
      <c r="S394" s="17"/>
      <c r="T394" s="17"/>
      <c r="V394" s="17"/>
      <c r="W394" s="17"/>
      <c r="X394" s="17"/>
      <c r="Y394" s="17"/>
      <c r="AB394" s="45"/>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17"/>
      <c r="CZ394" s="17"/>
      <c r="DA394" s="17"/>
      <c r="DB394" s="17"/>
      <c r="DC394" s="17"/>
      <c r="DD394" s="17"/>
      <c r="DE394" s="17"/>
      <c r="DF394" s="17"/>
      <c r="DG394" s="17"/>
      <c r="DH394" s="17"/>
      <c r="DI394" s="17"/>
      <c r="DJ394" s="17"/>
      <c r="DK394" s="17"/>
      <c r="DL394" s="17"/>
      <c r="DM394" s="17"/>
      <c r="DN394" s="17"/>
      <c r="DO394" s="17"/>
      <c r="DP394" s="17"/>
      <c r="DQ394" s="17"/>
      <c r="DR394" s="17"/>
      <c r="DS394" s="17"/>
      <c r="DT394" s="17"/>
      <c r="DU394" s="17"/>
      <c r="DV394" s="17"/>
      <c r="DW394" s="17"/>
      <c r="DX394" s="17"/>
      <c r="DY394" s="17"/>
      <c r="DZ394" s="17"/>
      <c r="EA394" s="17"/>
      <c r="EB394" s="17"/>
      <c r="EC394" s="17"/>
      <c r="ED394" s="17"/>
      <c r="EE394" s="17"/>
      <c r="EF394" s="17"/>
      <c r="EG394" s="17"/>
      <c r="EH394" s="17"/>
      <c r="EI394" s="17"/>
      <c r="EJ394" s="17"/>
      <c r="EK394" s="17"/>
    </row>
    <row r="395" spans="1:141" x14ac:dyDescent="0.35">
      <c r="A395" s="17"/>
      <c r="B395" s="17"/>
      <c r="C395" s="17"/>
      <c r="D395" s="17"/>
      <c r="E395" s="17"/>
      <c r="F395" s="17"/>
      <c r="G395" s="17"/>
      <c r="J395" s="17"/>
      <c r="K395" s="17"/>
      <c r="L395" s="68"/>
      <c r="M395" s="68"/>
      <c r="N395" s="17"/>
      <c r="O395" s="17"/>
      <c r="P395" s="107"/>
      <c r="R395" s="17"/>
      <c r="S395" s="17"/>
      <c r="T395" s="17"/>
      <c r="V395" s="17"/>
      <c r="W395" s="17"/>
      <c r="X395" s="17"/>
      <c r="Y395" s="17"/>
      <c r="AB395" s="45"/>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c r="DD395" s="17"/>
      <c r="DE395" s="17"/>
      <c r="DF395" s="17"/>
      <c r="DG395" s="17"/>
      <c r="DH395" s="17"/>
      <c r="DI395" s="17"/>
      <c r="DJ395" s="17"/>
      <c r="DK395" s="17"/>
      <c r="DL395" s="17"/>
      <c r="DM395" s="17"/>
      <c r="DN395" s="17"/>
      <c r="DO395" s="17"/>
      <c r="DP395" s="17"/>
      <c r="DQ395" s="17"/>
      <c r="DR395" s="17"/>
      <c r="DS395" s="17"/>
      <c r="DT395" s="17"/>
      <c r="DU395" s="17"/>
      <c r="DV395" s="17"/>
      <c r="DW395" s="17"/>
      <c r="DX395" s="17"/>
      <c r="DY395" s="17"/>
      <c r="DZ395" s="17"/>
      <c r="EA395" s="17"/>
      <c r="EB395" s="17"/>
      <c r="EC395" s="17"/>
      <c r="ED395" s="17"/>
      <c r="EE395" s="17"/>
      <c r="EF395" s="17"/>
      <c r="EG395" s="17"/>
      <c r="EH395" s="17"/>
      <c r="EI395" s="17"/>
      <c r="EJ395" s="17"/>
      <c r="EK395" s="17"/>
    </row>
    <row r="396" spans="1:141" x14ac:dyDescent="0.35">
      <c r="A396" s="17"/>
      <c r="B396" s="17"/>
      <c r="C396" s="17"/>
      <c r="D396" s="17"/>
      <c r="E396" s="17"/>
      <c r="F396" s="17"/>
      <c r="G396" s="17"/>
      <c r="J396" s="17"/>
      <c r="K396" s="17"/>
      <c r="L396" s="68"/>
      <c r="M396" s="68"/>
      <c r="N396" s="17"/>
      <c r="O396" s="17"/>
      <c r="P396" s="107"/>
      <c r="R396" s="17"/>
      <c r="S396" s="17"/>
      <c r="T396" s="17"/>
      <c r="V396" s="17"/>
      <c r="W396" s="17"/>
      <c r="X396" s="17"/>
      <c r="Y396" s="17"/>
      <c r="AB396" s="45"/>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c r="DR396" s="17"/>
      <c r="DS396" s="17"/>
      <c r="DT396" s="17"/>
      <c r="DU396" s="17"/>
      <c r="DV396" s="17"/>
      <c r="DW396" s="17"/>
      <c r="DX396" s="17"/>
      <c r="DY396" s="17"/>
      <c r="DZ396" s="17"/>
      <c r="EA396" s="17"/>
      <c r="EB396" s="17"/>
      <c r="EC396" s="17"/>
      <c r="ED396" s="17"/>
      <c r="EE396" s="17"/>
      <c r="EF396" s="17"/>
      <c r="EG396" s="17"/>
      <c r="EH396" s="17"/>
      <c r="EI396" s="17"/>
      <c r="EJ396" s="17"/>
      <c r="EK396" s="17"/>
    </row>
    <row r="397" spans="1:141" x14ac:dyDescent="0.35">
      <c r="A397" s="17"/>
      <c r="B397" s="17"/>
      <c r="C397" s="17"/>
      <c r="D397" s="17"/>
      <c r="E397" s="17"/>
      <c r="F397" s="17"/>
      <c r="G397" s="17"/>
      <c r="J397" s="17"/>
      <c r="K397" s="17"/>
      <c r="L397" s="68"/>
      <c r="M397" s="68"/>
      <c r="N397" s="17"/>
      <c r="O397" s="17"/>
      <c r="P397" s="107"/>
      <c r="R397" s="17"/>
      <c r="S397" s="17"/>
      <c r="T397" s="17"/>
      <c r="V397" s="17"/>
      <c r="W397" s="17"/>
      <c r="X397" s="17"/>
      <c r="Y397" s="17"/>
      <c r="AB397" s="45"/>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c r="CT397" s="17"/>
      <c r="CU397" s="17"/>
      <c r="CV397" s="17"/>
      <c r="CW397" s="17"/>
      <c r="CX397" s="17"/>
      <c r="CY397" s="17"/>
      <c r="CZ397" s="17"/>
      <c r="DA397" s="17"/>
      <c r="DB397" s="17"/>
      <c r="DC397" s="17"/>
      <c r="DD397" s="17"/>
      <c r="DE397" s="17"/>
      <c r="DF397" s="17"/>
      <c r="DG397" s="17"/>
      <c r="DH397" s="17"/>
      <c r="DI397" s="17"/>
      <c r="DJ397" s="17"/>
      <c r="DK397" s="17"/>
      <c r="DL397" s="17"/>
      <c r="DM397" s="17"/>
      <c r="DN397" s="17"/>
      <c r="DO397" s="17"/>
      <c r="DP397" s="17"/>
      <c r="DQ397" s="17"/>
      <c r="DR397" s="17"/>
      <c r="DS397" s="17"/>
      <c r="DT397" s="17"/>
      <c r="DU397" s="17"/>
      <c r="DV397" s="17"/>
      <c r="DW397" s="17"/>
      <c r="DX397" s="17"/>
      <c r="DY397" s="17"/>
      <c r="DZ397" s="17"/>
      <c r="EA397" s="17"/>
      <c r="EB397" s="17"/>
      <c r="EC397" s="17"/>
      <c r="ED397" s="17"/>
      <c r="EE397" s="17"/>
      <c r="EF397" s="17"/>
      <c r="EG397" s="17"/>
      <c r="EH397" s="17"/>
      <c r="EI397" s="17"/>
      <c r="EJ397" s="17"/>
      <c r="EK397" s="17"/>
    </row>
    <row r="398" spans="1:141" x14ac:dyDescent="0.35">
      <c r="A398" s="17"/>
      <c r="B398" s="17"/>
      <c r="C398" s="17"/>
      <c r="D398" s="17"/>
      <c r="E398" s="17"/>
      <c r="F398" s="17"/>
      <c r="G398" s="17"/>
      <c r="J398" s="17"/>
      <c r="K398" s="17"/>
      <c r="L398" s="68"/>
      <c r="M398" s="68"/>
      <c r="N398" s="17"/>
      <c r="O398" s="17"/>
      <c r="P398" s="107"/>
      <c r="R398" s="17"/>
      <c r="S398" s="17"/>
      <c r="T398" s="17"/>
      <c r="V398" s="17"/>
      <c r="W398" s="17"/>
      <c r="X398" s="17"/>
      <c r="Y398" s="17"/>
      <c r="AB398" s="45"/>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17"/>
      <c r="CZ398" s="17"/>
      <c r="DA398" s="17"/>
      <c r="DB398" s="17"/>
      <c r="DC398" s="17"/>
      <c r="DD398" s="17"/>
      <c r="DE398" s="17"/>
      <c r="DF398" s="17"/>
      <c r="DG398" s="17"/>
      <c r="DH398" s="17"/>
      <c r="DI398" s="17"/>
      <c r="DJ398" s="17"/>
      <c r="DK398" s="17"/>
      <c r="DL398" s="17"/>
      <c r="DM398" s="17"/>
      <c r="DN398" s="17"/>
      <c r="DO398" s="17"/>
      <c r="DP398" s="17"/>
      <c r="DQ398" s="17"/>
      <c r="DR398" s="17"/>
      <c r="DS398" s="17"/>
      <c r="DT398" s="17"/>
      <c r="DU398" s="17"/>
      <c r="DV398" s="17"/>
      <c r="DW398" s="17"/>
      <c r="DX398" s="17"/>
      <c r="DY398" s="17"/>
      <c r="DZ398" s="17"/>
      <c r="EA398" s="17"/>
      <c r="EB398" s="17"/>
      <c r="EC398" s="17"/>
      <c r="ED398" s="17"/>
      <c r="EE398" s="17"/>
      <c r="EF398" s="17"/>
      <c r="EG398" s="17"/>
      <c r="EH398" s="17"/>
      <c r="EI398" s="17"/>
      <c r="EJ398" s="17"/>
      <c r="EK398" s="17"/>
    </row>
    <row r="399" spans="1:141" x14ac:dyDescent="0.35">
      <c r="A399" s="17"/>
      <c r="B399" s="17"/>
      <c r="C399" s="17"/>
      <c r="D399" s="17"/>
      <c r="E399" s="17"/>
      <c r="F399" s="17"/>
      <c r="G399" s="17"/>
      <c r="J399" s="17"/>
      <c r="K399" s="17"/>
      <c r="L399" s="68"/>
      <c r="M399" s="68"/>
      <c r="N399" s="17"/>
      <c r="O399" s="17"/>
      <c r="P399" s="107"/>
      <c r="R399" s="17"/>
      <c r="S399" s="17"/>
      <c r="T399" s="17"/>
      <c r="V399" s="17"/>
      <c r="W399" s="17"/>
      <c r="X399" s="17"/>
      <c r="Y399" s="17"/>
      <c r="AB399" s="45"/>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c r="DA399" s="17"/>
      <c r="DB399" s="17"/>
      <c r="DC399" s="17"/>
      <c r="DD399" s="17"/>
      <c r="DE399" s="17"/>
      <c r="DF399" s="17"/>
      <c r="DG399" s="17"/>
      <c r="DH399" s="17"/>
      <c r="DI399" s="17"/>
      <c r="DJ399" s="17"/>
      <c r="DK399" s="17"/>
      <c r="DL399" s="17"/>
      <c r="DM399" s="17"/>
      <c r="DN399" s="17"/>
      <c r="DO399" s="17"/>
      <c r="DP399" s="17"/>
      <c r="DQ399" s="17"/>
      <c r="DR399" s="17"/>
      <c r="DS399" s="17"/>
      <c r="DT399" s="17"/>
      <c r="DU399" s="17"/>
      <c r="DV399" s="17"/>
      <c r="DW399" s="17"/>
      <c r="DX399" s="17"/>
      <c r="DY399" s="17"/>
      <c r="DZ399" s="17"/>
      <c r="EA399" s="17"/>
      <c r="EB399" s="17"/>
      <c r="EC399" s="17"/>
      <c r="ED399" s="17"/>
      <c r="EE399" s="17"/>
      <c r="EF399" s="17"/>
      <c r="EG399" s="17"/>
      <c r="EH399" s="17"/>
      <c r="EI399" s="17"/>
      <c r="EJ399" s="17"/>
      <c r="EK399" s="17"/>
    </row>
    <row r="400" spans="1:141" x14ac:dyDescent="0.35">
      <c r="A400" s="17"/>
      <c r="B400" s="17"/>
      <c r="C400" s="17"/>
      <c r="D400" s="17"/>
      <c r="E400" s="17"/>
      <c r="F400" s="17"/>
      <c r="G400" s="17"/>
      <c r="J400" s="17"/>
      <c r="K400" s="17"/>
      <c r="L400" s="68"/>
      <c r="M400" s="68"/>
      <c r="N400" s="17"/>
      <c r="O400" s="17"/>
      <c r="P400" s="107"/>
      <c r="R400" s="17"/>
      <c r="S400" s="17"/>
      <c r="T400" s="17"/>
      <c r="V400" s="17"/>
      <c r="W400" s="17"/>
      <c r="X400" s="17"/>
      <c r="Y400" s="17"/>
      <c r="AB400" s="45"/>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c r="CT400" s="17"/>
      <c r="CU400" s="17"/>
      <c r="CV400" s="17"/>
      <c r="CW400" s="17"/>
      <c r="CX400" s="17"/>
      <c r="CY400" s="17"/>
      <c r="CZ400" s="17"/>
      <c r="DA400" s="17"/>
      <c r="DB400" s="17"/>
      <c r="DC400" s="17"/>
      <c r="DD400" s="17"/>
      <c r="DE400" s="17"/>
      <c r="DF400" s="17"/>
      <c r="DG400" s="17"/>
      <c r="DH400" s="17"/>
      <c r="DI400" s="17"/>
      <c r="DJ400" s="17"/>
      <c r="DK400" s="17"/>
      <c r="DL400" s="17"/>
      <c r="DM400" s="17"/>
      <c r="DN400" s="17"/>
      <c r="DO400" s="17"/>
      <c r="DP400" s="17"/>
      <c r="DQ400" s="17"/>
      <c r="DR400" s="17"/>
      <c r="DS400" s="17"/>
      <c r="DT400" s="17"/>
      <c r="DU400" s="17"/>
      <c r="DV400" s="17"/>
      <c r="DW400" s="17"/>
      <c r="DX400" s="17"/>
      <c r="DY400" s="17"/>
      <c r="DZ400" s="17"/>
      <c r="EA400" s="17"/>
      <c r="EB400" s="17"/>
      <c r="EC400" s="17"/>
      <c r="ED400" s="17"/>
      <c r="EE400" s="17"/>
      <c r="EF400" s="17"/>
      <c r="EG400" s="17"/>
      <c r="EH400" s="17"/>
      <c r="EI400" s="17"/>
      <c r="EJ400" s="17"/>
      <c r="EK400" s="17"/>
    </row>
    <row r="401" spans="1:141" x14ac:dyDescent="0.35">
      <c r="A401" s="17"/>
      <c r="B401" s="17"/>
      <c r="C401" s="17"/>
      <c r="D401" s="17"/>
      <c r="E401" s="17"/>
      <c r="F401" s="17"/>
      <c r="G401" s="17"/>
      <c r="J401" s="17"/>
      <c r="K401" s="17"/>
      <c r="L401" s="68"/>
      <c r="M401" s="68"/>
      <c r="N401" s="17"/>
      <c r="O401" s="17"/>
      <c r="P401" s="107"/>
      <c r="R401" s="17"/>
      <c r="S401" s="17"/>
      <c r="T401" s="17"/>
      <c r="V401" s="17"/>
      <c r="W401" s="17"/>
      <c r="X401" s="17"/>
      <c r="Y401" s="17"/>
      <c r="AB401" s="45"/>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c r="CT401" s="17"/>
      <c r="CU401" s="17"/>
      <c r="CV401" s="17"/>
      <c r="CW401" s="17"/>
      <c r="CX401" s="17"/>
      <c r="CY401" s="17"/>
      <c r="CZ401" s="17"/>
      <c r="DA401" s="17"/>
      <c r="DB401" s="17"/>
      <c r="DC401" s="17"/>
      <c r="DD401" s="17"/>
      <c r="DE401" s="17"/>
      <c r="DF401" s="17"/>
      <c r="DG401" s="17"/>
      <c r="DH401" s="17"/>
      <c r="DI401" s="17"/>
      <c r="DJ401" s="17"/>
      <c r="DK401" s="17"/>
      <c r="DL401" s="17"/>
      <c r="DM401" s="17"/>
      <c r="DN401" s="17"/>
      <c r="DO401" s="17"/>
      <c r="DP401" s="17"/>
      <c r="DQ401" s="17"/>
      <c r="DR401" s="17"/>
      <c r="DS401" s="17"/>
      <c r="DT401" s="17"/>
      <c r="DU401" s="17"/>
      <c r="DV401" s="17"/>
      <c r="DW401" s="17"/>
      <c r="DX401" s="17"/>
      <c r="DY401" s="17"/>
      <c r="DZ401" s="17"/>
      <c r="EA401" s="17"/>
      <c r="EB401" s="17"/>
      <c r="EC401" s="17"/>
      <c r="ED401" s="17"/>
      <c r="EE401" s="17"/>
      <c r="EF401" s="17"/>
      <c r="EG401" s="17"/>
      <c r="EH401" s="17"/>
      <c r="EI401" s="17"/>
      <c r="EJ401" s="17"/>
      <c r="EK401" s="17"/>
    </row>
    <row r="402" spans="1:141" x14ac:dyDescent="0.35">
      <c r="A402" s="17"/>
      <c r="B402" s="17"/>
      <c r="C402" s="17"/>
      <c r="D402" s="17"/>
      <c r="E402" s="17"/>
      <c r="F402" s="17"/>
      <c r="G402" s="17"/>
      <c r="J402" s="17"/>
      <c r="K402" s="17"/>
      <c r="L402" s="68"/>
      <c r="M402" s="68"/>
      <c r="N402" s="17"/>
      <c r="O402" s="17"/>
      <c r="P402" s="107"/>
      <c r="R402" s="17"/>
      <c r="S402" s="17"/>
      <c r="T402" s="17"/>
      <c r="V402" s="17"/>
      <c r="W402" s="17"/>
      <c r="X402" s="17"/>
      <c r="Y402" s="17"/>
      <c r="AB402" s="45"/>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c r="CT402" s="17"/>
      <c r="CU402" s="17"/>
      <c r="CV402" s="17"/>
      <c r="CW402" s="17"/>
      <c r="CX402" s="17"/>
      <c r="CY402" s="17"/>
      <c r="CZ402" s="17"/>
      <c r="DA402" s="17"/>
      <c r="DB402" s="17"/>
      <c r="DC402" s="17"/>
      <c r="DD402" s="17"/>
      <c r="DE402" s="17"/>
      <c r="DF402" s="17"/>
      <c r="DG402" s="17"/>
      <c r="DH402" s="17"/>
      <c r="DI402" s="17"/>
      <c r="DJ402" s="17"/>
      <c r="DK402" s="17"/>
      <c r="DL402" s="17"/>
      <c r="DM402" s="17"/>
      <c r="DN402" s="17"/>
      <c r="DO402" s="17"/>
      <c r="DP402" s="17"/>
      <c r="DQ402" s="17"/>
      <c r="DR402" s="17"/>
      <c r="DS402" s="17"/>
      <c r="DT402" s="17"/>
      <c r="DU402" s="17"/>
      <c r="DV402" s="17"/>
      <c r="DW402" s="17"/>
      <c r="DX402" s="17"/>
      <c r="DY402" s="17"/>
      <c r="DZ402" s="17"/>
      <c r="EA402" s="17"/>
      <c r="EB402" s="17"/>
      <c r="EC402" s="17"/>
      <c r="ED402" s="17"/>
      <c r="EE402" s="17"/>
      <c r="EF402" s="17"/>
      <c r="EG402" s="17"/>
      <c r="EH402" s="17"/>
      <c r="EI402" s="17"/>
      <c r="EJ402" s="17"/>
      <c r="EK402" s="17"/>
    </row>
    <row r="403" spans="1:141" x14ac:dyDescent="0.35">
      <c r="A403" s="17"/>
      <c r="B403" s="17"/>
      <c r="C403" s="17"/>
      <c r="D403" s="17"/>
      <c r="E403" s="17"/>
      <c r="F403" s="17"/>
      <c r="G403" s="17"/>
      <c r="J403" s="17"/>
      <c r="K403" s="17"/>
      <c r="L403" s="68"/>
      <c r="M403" s="68"/>
      <c r="N403" s="17"/>
      <c r="O403" s="17"/>
      <c r="P403" s="107"/>
      <c r="R403" s="17"/>
      <c r="S403" s="17"/>
      <c r="T403" s="17"/>
      <c r="V403" s="17"/>
      <c r="W403" s="17"/>
      <c r="X403" s="17"/>
      <c r="Y403" s="17"/>
      <c r="AB403" s="45"/>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c r="DH403" s="17"/>
      <c r="DI403" s="17"/>
      <c r="DJ403" s="17"/>
      <c r="DK403" s="17"/>
      <c r="DL403" s="17"/>
      <c r="DM403" s="17"/>
      <c r="DN403" s="17"/>
      <c r="DO403" s="17"/>
      <c r="DP403" s="17"/>
      <c r="DQ403" s="17"/>
      <c r="DR403" s="17"/>
      <c r="DS403" s="17"/>
      <c r="DT403" s="17"/>
      <c r="DU403" s="17"/>
      <c r="DV403" s="17"/>
      <c r="DW403" s="17"/>
      <c r="DX403" s="17"/>
      <c r="DY403" s="17"/>
      <c r="DZ403" s="17"/>
      <c r="EA403" s="17"/>
      <c r="EB403" s="17"/>
      <c r="EC403" s="17"/>
      <c r="ED403" s="17"/>
      <c r="EE403" s="17"/>
      <c r="EF403" s="17"/>
      <c r="EG403" s="17"/>
      <c r="EH403" s="17"/>
      <c r="EI403" s="17"/>
      <c r="EJ403" s="17"/>
      <c r="EK403" s="17"/>
    </row>
    <row r="404" spans="1:141" x14ac:dyDescent="0.35">
      <c r="A404" s="17"/>
      <c r="B404" s="17"/>
      <c r="C404" s="17"/>
      <c r="D404" s="17"/>
      <c r="E404" s="17"/>
      <c r="F404" s="17"/>
      <c r="G404" s="17"/>
      <c r="J404" s="17"/>
      <c r="K404" s="17"/>
      <c r="L404" s="68"/>
      <c r="M404" s="68"/>
      <c r="N404" s="17"/>
      <c r="O404" s="17"/>
      <c r="P404" s="107"/>
      <c r="R404" s="17"/>
      <c r="S404" s="17"/>
      <c r="T404" s="17"/>
      <c r="V404" s="17"/>
      <c r="W404" s="17"/>
      <c r="X404" s="17"/>
      <c r="Y404" s="17"/>
      <c r="AB404" s="45"/>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c r="CT404" s="17"/>
      <c r="CU404" s="17"/>
      <c r="CV404" s="17"/>
      <c r="CW404" s="17"/>
      <c r="CX404" s="17"/>
      <c r="CY404" s="17"/>
      <c r="CZ404" s="17"/>
      <c r="DA404" s="17"/>
      <c r="DB404" s="17"/>
      <c r="DC404" s="17"/>
      <c r="DD404" s="17"/>
      <c r="DE404" s="17"/>
      <c r="DF404" s="17"/>
      <c r="DG404" s="17"/>
      <c r="DH404" s="17"/>
      <c r="DI404" s="17"/>
      <c r="DJ404" s="17"/>
      <c r="DK404" s="17"/>
      <c r="DL404" s="17"/>
      <c r="DM404" s="17"/>
      <c r="DN404" s="17"/>
      <c r="DO404" s="17"/>
      <c r="DP404" s="17"/>
      <c r="DQ404" s="17"/>
      <c r="DR404" s="17"/>
      <c r="DS404" s="17"/>
      <c r="DT404" s="17"/>
      <c r="DU404" s="17"/>
      <c r="DV404" s="17"/>
      <c r="DW404" s="17"/>
      <c r="DX404" s="17"/>
      <c r="DY404" s="17"/>
      <c r="DZ404" s="17"/>
      <c r="EA404" s="17"/>
      <c r="EB404" s="17"/>
      <c r="EC404" s="17"/>
      <c r="ED404" s="17"/>
      <c r="EE404" s="17"/>
      <c r="EF404" s="17"/>
      <c r="EG404" s="17"/>
      <c r="EH404" s="17"/>
      <c r="EI404" s="17"/>
      <c r="EJ404" s="17"/>
      <c r="EK404" s="17"/>
    </row>
    <row r="405" spans="1:141" x14ac:dyDescent="0.35">
      <c r="A405" s="17"/>
      <c r="B405" s="17"/>
      <c r="C405" s="17"/>
      <c r="D405" s="17"/>
      <c r="E405" s="17"/>
      <c r="F405" s="17"/>
      <c r="G405" s="17"/>
      <c r="J405" s="17"/>
      <c r="K405" s="17"/>
      <c r="L405" s="68"/>
      <c r="M405" s="68"/>
      <c r="N405" s="17"/>
      <c r="O405" s="17"/>
      <c r="P405" s="107"/>
      <c r="R405" s="17"/>
      <c r="S405" s="17"/>
      <c r="T405" s="17"/>
      <c r="V405" s="17"/>
      <c r="W405" s="17"/>
      <c r="X405" s="17"/>
      <c r="Y405" s="17"/>
      <c r="AB405" s="45"/>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17"/>
      <c r="CZ405" s="17"/>
      <c r="DA405" s="17"/>
      <c r="DB405" s="17"/>
      <c r="DC405" s="17"/>
      <c r="DD405" s="17"/>
      <c r="DE405" s="17"/>
      <c r="DF405" s="17"/>
      <c r="DG405" s="17"/>
      <c r="DH405" s="17"/>
      <c r="DI405" s="17"/>
      <c r="DJ405" s="17"/>
      <c r="DK405" s="17"/>
      <c r="DL405" s="17"/>
      <c r="DM405" s="17"/>
      <c r="DN405" s="17"/>
      <c r="DO405" s="17"/>
      <c r="DP405" s="17"/>
      <c r="DQ405" s="17"/>
      <c r="DR405" s="17"/>
      <c r="DS405" s="17"/>
      <c r="DT405" s="17"/>
      <c r="DU405" s="17"/>
      <c r="DV405" s="17"/>
      <c r="DW405" s="17"/>
      <c r="DX405" s="17"/>
      <c r="DY405" s="17"/>
      <c r="DZ405" s="17"/>
      <c r="EA405" s="17"/>
      <c r="EB405" s="17"/>
      <c r="EC405" s="17"/>
      <c r="ED405" s="17"/>
      <c r="EE405" s="17"/>
      <c r="EF405" s="17"/>
      <c r="EG405" s="17"/>
      <c r="EH405" s="17"/>
      <c r="EI405" s="17"/>
      <c r="EJ405" s="17"/>
      <c r="EK405" s="17"/>
    </row>
    <row r="406" spans="1:141" x14ac:dyDescent="0.35">
      <c r="A406" s="17"/>
      <c r="B406" s="17"/>
      <c r="C406" s="17"/>
      <c r="D406" s="17"/>
      <c r="E406" s="17"/>
      <c r="F406" s="17"/>
      <c r="G406" s="17"/>
      <c r="J406" s="17"/>
      <c r="K406" s="17"/>
      <c r="L406" s="68"/>
      <c r="M406" s="68"/>
      <c r="N406" s="17"/>
      <c r="O406" s="17"/>
      <c r="P406" s="107"/>
      <c r="R406" s="17"/>
      <c r="S406" s="17"/>
      <c r="T406" s="17"/>
      <c r="V406" s="17"/>
      <c r="W406" s="17"/>
      <c r="X406" s="17"/>
      <c r="Y406" s="17"/>
      <c r="AB406" s="45"/>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c r="DD406" s="17"/>
      <c r="DE406" s="17"/>
      <c r="DF406" s="17"/>
      <c r="DG406" s="17"/>
      <c r="DH406" s="17"/>
      <c r="DI406" s="17"/>
      <c r="DJ406" s="17"/>
      <c r="DK406" s="17"/>
      <c r="DL406" s="17"/>
      <c r="DM406" s="17"/>
      <c r="DN406" s="17"/>
      <c r="DO406" s="17"/>
      <c r="DP406" s="17"/>
      <c r="DQ406" s="17"/>
      <c r="DR406" s="17"/>
      <c r="DS406" s="17"/>
      <c r="DT406" s="17"/>
      <c r="DU406" s="17"/>
      <c r="DV406" s="17"/>
      <c r="DW406" s="17"/>
      <c r="DX406" s="17"/>
      <c r="DY406" s="17"/>
      <c r="DZ406" s="17"/>
      <c r="EA406" s="17"/>
      <c r="EB406" s="17"/>
      <c r="EC406" s="17"/>
      <c r="ED406" s="17"/>
      <c r="EE406" s="17"/>
      <c r="EF406" s="17"/>
      <c r="EG406" s="17"/>
      <c r="EH406" s="17"/>
      <c r="EI406" s="17"/>
      <c r="EJ406" s="17"/>
      <c r="EK406" s="17"/>
    </row>
    <row r="407" spans="1:141" x14ac:dyDescent="0.35">
      <c r="A407" s="17"/>
      <c r="B407" s="17"/>
      <c r="C407" s="17"/>
      <c r="D407" s="17"/>
      <c r="E407" s="17"/>
      <c r="F407" s="17"/>
      <c r="G407" s="17"/>
      <c r="J407" s="17"/>
      <c r="K407" s="17"/>
      <c r="L407" s="68"/>
      <c r="M407" s="68"/>
      <c r="N407" s="17"/>
      <c r="O407" s="17"/>
      <c r="P407" s="107"/>
      <c r="R407" s="17"/>
      <c r="S407" s="17"/>
      <c r="T407" s="17"/>
      <c r="V407" s="17"/>
      <c r="W407" s="17"/>
      <c r="X407" s="17"/>
      <c r="Y407" s="17"/>
      <c r="AB407" s="45"/>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c r="CT407" s="17"/>
      <c r="CU407" s="17"/>
      <c r="CV407" s="17"/>
      <c r="CW407" s="17"/>
      <c r="CX407" s="17"/>
      <c r="CY407" s="17"/>
      <c r="CZ407" s="17"/>
      <c r="DA407" s="17"/>
      <c r="DB407" s="17"/>
      <c r="DC407" s="17"/>
      <c r="DD407" s="17"/>
      <c r="DE407" s="17"/>
      <c r="DF407" s="17"/>
      <c r="DG407" s="17"/>
      <c r="DH407" s="17"/>
      <c r="DI407" s="17"/>
      <c r="DJ407" s="17"/>
      <c r="DK407" s="17"/>
      <c r="DL407" s="17"/>
      <c r="DM407" s="17"/>
      <c r="DN407" s="17"/>
      <c r="DO407" s="17"/>
      <c r="DP407" s="17"/>
      <c r="DQ407" s="17"/>
      <c r="DR407" s="17"/>
      <c r="DS407" s="17"/>
      <c r="DT407" s="17"/>
      <c r="DU407" s="17"/>
      <c r="DV407" s="17"/>
      <c r="DW407" s="17"/>
      <c r="DX407" s="17"/>
      <c r="DY407" s="17"/>
      <c r="DZ407" s="17"/>
      <c r="EA407" s="17"/>
      <c r="EB407" s="17"/>
      <c r="EC407" s="17"/>
      <c r="ED407" s="17"/>
      <c r="EE407" s="17"/>
      <c r="EF407" s="17"/>
      <c r="EG407" s="17"/>
      <c r="EH407" s="17"/>
      <c r="EI407" s="17"/>
      <c r="EJ407" s="17"/>
      <c r="EK407" s="17"/>
    </row>
    <row r="408" spans="1:141" x14ac:dyDescent="0.35">
      <c r="A408" s="17"/>
      <c r="B408" s="17"/>
      <c r="C408" s="17"/>
      <c r="D408" s="17"/>
      <c r="E408" s="17"/>
      <c r="F408" s="17"/>
      <c r="G408" s="17"/>
      <c r="J408" s="17"/>
      <c r="K408" s="17"/>
      <c r="L408" s="68"/>
      <c r="M408" s="68"/>
      <c r="N408" s="17"/>
      <c r="O408" s="17"/>
      <c r="P408" s="107"/>
      <c r="R408" s="17"/>
      <c r="S408" s="17"/>
      <c r="T408" s="17"/>
      <c r="V408" s="17"/>
      <c r="W408" s="17"/>
      <c r="X408" s="17"/>
      <c r="Y408" s="17"/>
      <c r="AB408" s="45"/>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17"/>
      <c r="CZ408" s="17"/>
      <c r="DA408" s="17"/>
      <c r="DB408" s="17"/>
      <c r="DC408" s="17"/>
      <c r="DD408" s="17"/>
      <c r="DE408" s="17"/>
      <c r="DF408" s="17"/>
      <c r="DG408" s="17"/>
      <c r="DH408" s="17"/>
      <c r="DI408" s="17"/>
      <c r="DJ408" s="17"/>
      <c r="DK408" s="17"/>
      <c r="DL408" s="17"/>
      <c r="DM408" s="17"/>
      <c r="DN408" s="17"/>
      <c r="DO408" s="17"/>
      <c r="DP408" s="17"/>
      <c r="DQ408" s="17"/>
      <c r="DR408" s="17"/>
      <c r="DS408" s="17"/>
      <c r="DT408" s="17"/>
      <c r="DU408" s="17"/>
      <c r="DV408" s="17"/>
      <c r="DW408" s="17"/>
      <c r="DX408" s="17"/>
      <c r="DY408" s="17"/>
      <c r="DZ408" s="17"/>
      <c r="EA408" s="17"/>
      <c r="EB408" s="17"/>
      <c r="EC408" s="17"/>
      <c r="ED408" s="17"/>
      <c r="EE408" s="17"/>
      <c r="EF408" s="17"/>
      <c r="EG408" s="17"/>
      <c r="EH408" s="17"/>
      <c r="EI408" s="17"/>
      <c r="EJ408" s="17"/>
      <c r="EK408" s="17"/>
    </row>
    <row r="409" spans="1:141" x14ac:dyDescent="0.35">
      <c r="A409" s="17"/>
      <c r="B409" s="17"/>
      <c r="C409" s="17"/>
      <c r="D409" s="17"/>
      <c r="E409" s="17"/>
      <c r="F409" s="17"/>
      <c r="G409" s="17"/>
      <c r="J409" s="17"/>
      <c r="K409" s="17"/>
      <c r="L409" s="68"/>
      <c r="M409" s="68"/>
      <c r="N409" s="17"/>
      <c r="O409" s="17"/>
      <c r="P409" s="107"/>
      <c r="R409" s="17"/>
      <c r="S409" s="17"/>
      <c r="T409" s="17"/>
      <c r="V409" s="17"/>
      <c r="W409" s="17"/>
      <c r="X409" s="17"/>
      <c r="Y409" s="17"/>
      <c r="AB409" s="45"/>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c r="CT409" s="17"/>
      <c r="CU409" s="17"/>
      <c r="CV409" s="17"/>
      <c r="CW409" s="17"/>
      <c r="CX409" s="17"/>
      <c r="CY409" s="17"/>
      <c r="CZ409" s="17"/>
      <c r="DA409" s="17"/>
      <c r="DB409" s="17"/>
      <c r="DC409" s="17"/>
      <c r="DD409" s="17"/>
      <c r="DE409" s="17"/>
      <c r="DF409" s="17"/>
      <c r="DG409" s="17"/>
      <c r="DH409" s="17"/>
      <c r="DI409" s="17"/>
      <c r="DJ409" s="17"/>
      <c r="DK409" s="17"/>
      <c r="DL409" s="17"/>
      <c r="DM409" s="17"/>
      <c r="DN409" s="17"/>
      <c r="DO409" s="17"/>
      <c r="DP409" s="17"/>
      <c r="DQ409" s="17"/>
      <c r="DR409" s="17"/>
      <c r="DS409" s="17"/>
      <c r="DT409" s="17"/>
      <c r="DU409" s="17"/>
      <c r="DV409" s="17"/>
      <c r="DW409" s="17"/>
      <c r="DX409" s="17"/>
      <c r="DY409" s="17"/>
      <c r="DZ409" s="17"/>
      <c r="EA409" s="17"/>
      <c r="EB409" s="17"/>
      <c r="EC409" s="17"/>
      <c r="ED409" s="17"/>
      <c r="EE409" s="17"/>
      <c r="EF409" s="17"/>
      <c r="EG409" s="17"/>
      <c r="EH409" s="17"/>
      <c r="EI409" s="17"/>
      <c r="EJ409" s="17"/>
      <c r="EK409" s="17"/>
    </row>
    <row r="410" spans="1:141" x14ac:dyDescent="0.35">
      <c r="A410" s="17"/>
      <c r="B410" s="17"/>
      <c r="C410" s="17"/>
      <c r="D410" s="17"/>
      <c r="E410" s="17"/>
      <c r="F410" s="17"/>
      <c r="G410" s="17"/>
      <c r="J410" s="17"/>
      <c r="K410" s="17"/>
      <c r="L410" s="68"/>
      <c r="M410" s="68"/>
      <c r="N410" s="17"/>
      <c r="O410" s="17"/>
      <c r="P410" s="107"/>
      <c r="R410" s="17"/>
      <c r="S410" s="17"/>
      <c r="T410" s="17"/>
      <c r="V410" s="17"/>
      <c r="W410" s="17"/>
      <c r="X410" s="17"/>
      <c r="Y410" s="17"/>
      <c r="AB410" s="45"/>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c r="DH410" s="17"/>
      <c r="DI410" s="17"/>
      <c r="DJ410" s="17"/>
      <c r="DK410" s="17"/>
      <c r="DL410" s="17"/>
      <c r="DM410" s="17"/>
      <c r="DN410" s="17"/>
      <c r="DO410" s="17"/>
      <c r="DP410" s="17"/>
      <c r="DQ410" s="17"/>
      <c r="DR410" s="17"/>
      <c r="DS410" s="17"/>
      <c r="DT410" s="17"/>
      <c r="DU410" s="17"/>
      <c r="DV410" s="17"/>
      <c r="DW410" s="17"/>
      <c r="DX410" s="17"/>
      <c r="DY410" s="17"/>
      <c r="DZ410" s="17"/>
      <c r="EA410" s="17"/>
      <c r="EB410" s="17"/>
      <c r="EC410" s="17"/>
      <c r="ED410" s="17"/>
      <c r="EE410" s="17"/>
      <c r="EF410" s="17"/>
      <c r="EG410" s="17"/>
      <c r="EH410" s="17"/>
      <c r="EI410" s="17"/>
      <c r="EJ410" s="17"/>
      <c r="EK410" s="17"/>
    </row>
    <row r="411" spans="1:141" x14ac:dyDescent="0.35">
      <c r="A411" s="17"/>
      <c r="B411" s="17"/>
      <c r="C411" s="17"/>
      <c r="D411" s="17"/>
      <c r="E411" s="17"/>
      <c r="F411" s="17"/>
      <c r="G411" s="17"/>
      <c r="J411" s="17"/>
      <c r="K411" s="17"/>
      <c r="L411" s="68"/>
      <c r="M411" s="68"/>
      <c r="N411" s="17"/>
      <c r="O411" s="17"/>
      <c r="P411" s="107"/>
      <c r="R411" s="17"/>
      <c r="S411" s="17"/>
      <c r="T411" s="17"/>
      <c r="V411" s="17"/>
      <c r="W411" s="17"/>
      <c r="X411" s="17"/>
      <c r="Y411" s="17"/>
      <c r="AB411" s="45"/>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c r="DD411" s="17"/>
      <c r="DE411" s="17"/>
      <c r="DF411" s="17"/>
      <c r="DG411" s="17"/>
      <c r="DH411" s="17"/>
      <c r="DI411" s="17"/>
      <c r="DJ411" s="17"/>
      <c r="DK411" s="17"/>
      <c r="DL411" s="17"/>
      <c r="DM411" s="17"/>
      <c r="DN411" s="17"/>
      <c r="DO411" s="17"/>
      <c r="DP411" s="17"/>
      <c r="DQ411" s="17"/>
      <c r="DR411" s="17"/>
      <c r="DS411" s="17"/>
      <c r="DT411" s="17"/>
      <c r="DU411" s="17"/>
      <c r="DV411" s="17"/>
      <c r="DW411" s="17"/>
      <c r="DX411" s="17"/>
      <c r="DY411" s="17"/>
      <c r="DZ411" s="17"/>
      <c r="EA411" s="17"/>
      <c r="EB411" s="17"/>
      <c r="EC411" s="17"/>
      <c r="ED411" s="17"/>
      <c r="EE411" s="17"/>
      <c r="EF411" s="17"/>
      <c r="EG411" s="17"/>
      <c r="EH411" s="17"/>
      <c r="EI411" s="17"/>
      <c r="EJ411" s="17"/>
      <c r="EK411" s="17"/>
    </row>
    <row r="412" spans="1:141" x14ac:dyDescent="0.35">
      <c r="A412" s="17"/>
      <c r="B412" s="17"/>
      <c r="C412" s="17"/>
      <c r="D412" s="17"/>
      <c r="E412" s="17"/>
      <c r="F412" s="17"/>
      <c r="G412" s="17"/>
      <c r="J412" s="17"/>
      <c r="K412" s="17"/>
      <c r="L412" s="68"/>
      <c r="M412" s="68"/>
      <c r="N412" s="17"/>
      <c r="O412" s="17"/>
      <c r="P412" s="107"/>
      <c r="R412" s="17"/>
      <c r="S412" s="17"/>
      <c r="T412" s="17"/>
      <c r="V412" s="17"/>
      <c r="W412" s="17"/>
      <c r="X412" s="17"/>
      <c r="Y412" s="17"/>
      <c r="AB412" s="45"/>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c r="DH412" s="17"/>
      <c r="DI412" s="17"/>
      <c r="DJ412" s="17"/>
      <c r="DK412" s="17"/>
      <c r="DL412" s="17"/>
      <c r="DM412" s="17"/>
      <c r="DN412" s="17"/>
      <c r="DO412" s="17"/>
      <c r="DP412" s="17"/>
      <c r="DQ412" s="17"/>
      <c r="DR412" s="17"/>
      <c r="DS412" s="17"/>
      <c r="DT412" s="17"/>
      <c r="DU412" s="17"/>
      <c r="DV412" s="17"/>
      <c r="DW412" s="17"/>
      <c r="DX412" s="17"/>
      <c r="DY412" s="17"/>
      <c r="DZ412" s="17"/>
      <c r="EA412" s="17"/>
      <c r="EB412" s="17"/>
      <c r="EC412" s="17"/>
      <c r="ED412" s="17"/>
      <c r="EE412" s="17"/>
      <c r="EF412" s="17"/>
      <c r="EG412" s="17"/>
      <c r="EH412" s="17"/>
      <c r="EI412" s="17"/>
      <c r="EJ412" s="17"/>
      <c r="EK412" s="17"/>
    </row>
    <row r="413" spans="1:141" x14ac:dyDescent="0.35">
      <c r="A413" s="17"/>
      <c r="B413" s="17"/>
      <c r="C413" s="17"/>
      <c r="D413" s="17"/>
      <c r="E413" s="17"/>
      <c r="F413" s="17"/>
      <c r="G413" s="17"/>
      <c r="J413" s="17"/>
      <c r="K413" s="17"/>
      <c r="L413" s="68"/>
      <c r="M413" s="68"/>
      <c r="N413" s="17"/>
      <c r="O413" s="17"/>
      <c r="P413" s="107"/>
      <c r="R413" s="17"/>
      <c r="S413" s="17"/>
      <c r="T413" s="17"/>
      <c r="V413" s="17"/>
      <c r="W413" s="17"/>
      <c r="X413" s="17"/>
      <c r="Y413" s="17"/>
      <c r="AB413" s="45"/>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c r="CT413" s="17"/>
      <c r="CU413" s="17"/>
      <c r="CV413" s="17"/>
      <c r="CW413" s="17"/>
      <c r="CX413" s="17"/>
      <c r="CY413" s="17"/>
      <c r="CZ413" s="17"/>
      <c r="DA413" s="17"/>
      <c r="DB413" s="17"/>
      <c r="DC413" s="17"/>
      <c r="DD413" s="17"/>
      <c r="DE413" s="17"/>
      <c r="DF413" s="17"/>
      <c r="DG413" s="17"/>
      <c r="DH413" s="17"/>
      <c r="DI413" s="17"/>
      <c r="DJ413" s="17"/>
      <c r="DK413" s="17"/>
      <c r="DL413" s="17"/>
      <c r="DM413" s="17"/>
      <c r="DN413" s="17"/>
      <c r="DO413" s="17"/>
      <c r="DP413" s="17"/>
      <c r="DQ413" s="17"/>
      <c r="DR413" s="17"/>
      <c r="DS413" s="17"/>
      <c r="DT413" s="17"/>
      <c r="DU413" s="17"/>
      <c r="DV413" s="17"/>
      <c r="DW413" s="17"/>
      <c r="DX413" s="17"/>
      <c r="DY413" s="17"/>
      <c r="DZ413" s="17"/>
      <c r="EA413" s="17"/>
      <c r="EB413" s="17"/>
      <c r="EC413" s="17"/>
      <c r="ED413" s="17"/>
      <c r="EE413" s="17"/>
      <c r="EF413" s="17"/>
      <c r="EG413" s="17"/>
      <c r="EH413" s="17"/>
      <c r="EI413" s="17"/>
      <c r="EJ413" s="17"/>
      <c r="EK413" s="17"/>
    </row>
    <row r="414" spans="1:141" x14ac:dyDescent="0.35">
      <c r="A414" s="17"/>
      <c r="B414" s="17"/>
      <c r="C414" s="17"/>
      <c r="D414" s="17"/>
      <c r="E414" s="17"/>
      <c r="F414" s="17"/>
      <c r="G414" s="17"/>
      <c r="J414" s="17"/>
      <c r="K414" s="17"/>
      <c r="L414" s="68"/>
      <c r="M414" s="68"/>
      <c r="N414" s="17"/>
      <c r="O414" s="17"/>
      <c r="P414" s="107"/>
      <c r="R414" s="17"/>
      <c r="S414" s="17"/>
      <c r="T414" s="17"/>
      <c r="V414" s="17"/>
      <c r="W414" s="17"/>
      <c r="X414" s="17"/>
      <c r="Y414" s="17"/>
      <c r="AB414" s="45"/>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c r="CT414" s="17"/>
      <c r="CU414" s="17"/>
      <c r="CV414" s="17"/>
      <c r="CW414" s="17"/>
      <c r="CX414" s="17"/>
      <c r="CY414" s="17"/>
      <c r="CZ414" s="17"/>
      <c r="DA414" s="17"/>
      <c r="DB414" s="17"/>
      <c r="DC414" s="17"/>
      <c r="DD414" s="17"/>
      <c r="DE414" s="17"/>
      <c r="DF414" s="17"/>
      <c r="DG414" s="17"/>
      <c r="DH414" s="17"/>
      <c r="DI414" s="17"/>
      <c r="DJ414" s="17"/>
      <c r="DK414" s="17"/>
      <c r="DL414" s="17"/>
      <c r="DM414" s="17"/>
      <c r="DN414" s="17"/>
      <c r="DO414" s="17"/>
      <c r="DP414" s="17"/>
      <c r="DQ414" s="17"/>
      <c r="DR414" s="17"/>
      <c r="DS414" s="17"/>
      <c r="DT414" s="17"/>
      <c r="DU414" s="17"/>
      <c r="DV414" s="17"/>
      <c r="DW414" s="17"/>
      <c r="DX414" s="17"/>
      <c r="DY414" s="17"/>
      <c r="DZ414" s="17"/>
      <c r="EA414" s="17"/>
      <c r="EB414" s="17"/>
      <c r="EC414" s="17"/>
      <c r="ED414" s="17"/>
      <c r="EE414" s="17"/>
      <c r="EF414" s="17"/>
      <c r="EG414" s="17"/>
      <c r="EH414" s="17"/>
      <c r="EI414" s="17"/>
      <c r="EJ414" s="17"/>
      <c r="EK414" s="17"/>
    </row>
    <row r="415" spans="1:141" x14ac:dyDescent="0.35">
      <c r="A415" s="17"/>
      <c r="B415" s="17"/>
      <c r="C415" s="17"/>
      <c r="D415" s="17"/>
      <c r="E415" s="17"/>
      <c r="F415" s="17"/>
      <c r="G415" s="17"/>
      <c r="J415" s="17"/>
      <c r="K415" s="17"/>
      <c r="L415" s="68"/>
      <c r="M415" s="68"/>
      <c r="N415" s="17"/>
      <c r="O415" s="17"/>
      <c r="P415" s="107"/>
      <c r="R415" s="17"/>
      <c r="S415" s="17"/>
      <c r="T415" s="17"/>
      <c r="V415" s="17"/>
      <c r="W415" s="17"/>
      <c r="X415" s="17"/>
      <c r="Y415" s="17"/>
      <c r="AB415" s="45"/>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c r="DD415" s="17"/>
      <c r="DE415" s="17"/>
      <c r="DF415" s="17"/>
      <c r="DG415" s="17"/>
      <c r="DH415" s="17"/>
      <c r="DI415" s="17"/>
      <c r="DJ415" s="17"/>
      <c r="DK415" s="17"/>
      <c r="DL415" s="17"/>
      <c r="DM415" s="17"/>
      <c r="DN415" s="17"/>
      <c r="DO415" s="17"/>
      <c r="DP415" s="17"/>
      <c r="DQ415" s="17"/>
      <c r="DR415" s="17"/>
      <c r="DS415" s="17"/>
      <c r="DT415" s="17"/>
      <c r="DU415" s="17"/>
      <c r="DV415" s="17"/>
      <c r="DW415" s="17"/>
      <c r="DX415" s="17"/>
      <c r="DY415" s="17"/>
      <c r="DZ415" s="17"/>
      <c r="EA415" s="17"/>
      <c r="EB415" s="17"/>
      <c r="EC415" s="17"/>
      <c r="ED415" s="17"/>
      <c r="EE415" s="17"/>
      <c r="EF415" s="17"/>
      <c r="EG415" s="17"/>
      <c r="EH415" s="17"/>
      <c r="EI415" s="17"/>
      <c r="EJ415" s="17"/>
      <c r="EK415" s="17"/>
    </row>
    <row r="416" spans="1:141" x14ac:dyDescent="0.35">
      <c r="A416" s="17"/>
      <c r="B416" s="17"/>
      <c r="C416" s="17"/>
      <c r="D416" s="17"/>
      <c r="E416" s="17"/>
      <c r="F416" s="17"/>
      <c r="G416" s="17"/>
      <c r="J416" s="17"/>
      <c r="K416" s="17"/>
      <c r="L416" s="68"/>
      <c r="M416" s="68"/>
      <c r="N416" s="17"/>
      <c r="O416" s="17"/>
      <c r="P416" s="107"/>
      <c r="R416" s="17"/>
      <c r="S416" s="17"/>
      <c r="T416" s="17"/>
      <c r="V416" s="17"/>
      <c r="W416" s="17"/>
      <c r="X416" s="17"/>
      <c r="Y416" s="17"/>
      <c r="AB416" s="45"/>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c r="DD416" s="17"/>
      <c r="DE416" s="17"/>
      <c r="DF416" s="17"/>
      <c r="DG416" s="17"/>
      <c r="DH416" s="17"/>
      <c r="DI416" s="17"/>
      <c r="DJ416" s="17"/>
      <c r="DK416" s="17"/>
      <c r="DL416" s="17"/>
      <c r="DM416" s="17"/>
      <c r="DN416" s="17"/>
      <c r="DO416" s="17"/>
      <c r="DP416" s="17"/>
      <c r="DQ416" s="17"/>
      <c r="DR416" s="17"/>
      <c r="DS416" s="17"/>
      <c r="DT416" s="17"/>
      <c r="DU416" s="17"/>
      <c r="DV416" s="17"/>
      <c r="DW416" s="17"/>
      <c r="DX416" s="17"/>
      <c r="DY416" s="17"/>
      <c r="DZ416" s="17"/>
      <c r="EA416" s="17"/>
      <c r="EB416" s="17"/>
      <c r="EC416" s="17"/>
      <c r="ED416" s="17"/>
      <c r="EE416" s="17"/>
      <c r="EF416" s="17"/>
      <c r="EG416" s="17"/>
      <c r="EH416" s="17"/>
      <c r="EI416" s="17"/>
      <c r="EJ416" s="17"/>
      <c r="EK416" s="17"/>
    </row>
    <row r="417" spans="1:141" x14ac:dyDescent="0.35">
      <c r="A417" s="17"/>
      <c r="B417" s="17"/>
      <c r="C417" s="17"/>
      <c r="D417" s="17"/>
      <c r="E417" s="17"/>
      <c r="F417" s="17"/>
      <c r="G417" s="17"/>
      <c r="J417" s="17"/>
      <c r="K417" s="17"/>
      <c r="L417" s="68"/>
      <c r="M417" s="68"/>
      <c r="N417" s="17"/>
      <c r="O417" s="17"/>
      <c r="P417" s="107"/>
      <c r="R417" s="17"/>
      <c r="S417" s="17"/>
      <c r="T417" s="17"/>
      <c r="V417" s="17"/>
      <c r="W417" s="17"/>
      <c r="X417" s="17"/>
      <c r="Y417" s="17"/>
      <c r="AB417" s="45"/>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c r="CT417" s="17"/>
      <c r="CU417" s="17"/>
      <c r="CV417" s="17"/>
      <c r="CW417" s="17"/>
      <c r="CX417" s="17"/>
      <c r="CY417" s="17"/>
      <c r="CZ417" s="17"/>
      <c r="DA417" s="17"/>
      <c r="DB417" s="17"/>
      <c r="DC417" s="17"/>
      <c r="DD417" s="17"/>
      <c r="DE417" s="17"/>
      <c r="DF417" s="17"/>
      <c r="DG417" s="17"/>
      <c r="DH417" s="17"/>
      <c r="DI417" s="17"/>
      <c r="DJ417" s="17"/>
      <c r="DK417" s="17"/>
      <c r="DL417" s="17"/>
      <c r="DM417" s="17"/>
      <c r="DN417" s="17"/>
      <c r="DO417" s="17"/>
      <c r="DP417" s="17"/>
      <c r="DQ417" s="17"/>
      <c r="DR417" s="17"/>
      <c r="DS417" s="17"/>
      <c r="DT417" s="17"/>
      <c r="DU417" s="17"/>
      <c r="DV417" s="17"/>
      <c r="DW417" s="17"/>
      <c r="DX417" s="17"/>
      <c r="DY417" s="17"/>
      <c r="DZ417" s="17"/>
      <c r="EA417" s="17"/>
      <c r="EB417" s="17"/>
      <c r="EC417" s="17"/>
      <c r="ED417" s="17"/>
      <c r="EE417" s="17"/>
      <c r="EF417" s="17"/>
      <c r="EG417" s="17"/>
      <c r="EH417" s="17"/>
      <c r="EI417" s="17"/>
      <c r="EJ417" s="17"/>
      <c r="EK417" s="17"/>
    </row>
    <row r="418" spans="1:141" x14ac:dyDescent="0.35">
      <c r="A418" s="17"/>
      <c r="B418" s="17"/>
      <c r="C418" s="17"/>
      <c r="D418" s="17"/>
      <c r="E418" s="17"/>
      <c r="F418" s="17"/>
      <c r="G418" s="17"/>
      <c r="J418" s="17"/>
      <c r="K418" s="17"/>
      <c r="L418" s="68"/>
      <c r="M418" s="68"/>
      <c r="N418" s="17"/>
      <c r="O418" s="17"/>
      <c r="P418" s="107"/>
      <c r="R418" s="17"/>
      <c r="S418" s="17"/>
      <c r="T418" s="17"/>
      <c r="V418" s="17"/>
      <c r="W418" s="17"/>
      <c r="X418" s="17"/>
      <c r="Y418" s="17"/>
      <c r="AB418" s="45"/>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17"/>
      <c r="CZ418" s="17"/>
      <c r="DA418" s="17"/>
      <c r="DB418" s="17"/>
      <c r="DC418" s="17"/>
      <c r="DD418" s="17"/>
      <c r="DE418" s="17"/>
      <c r="DF418" s="17"/>
      <c r="DG418" s="17"/>
      <c r="DH418" s="17"/>
      <c r="DI418" s="17"/>
      <c r="DJ418" s="17"/>
      <c r="DK418" s="17"/>
      <c r="DL418" s="17"/>
      <c r="DM418" s="17"/>
      <c r="DN418" s="17"/>
      <c r="DO418" s="17"/>
      <c r="DP418" s="17"/>
      <c r="DQ418" s="17"/>
      <c r="DR418" s="17"/>
      <c r="DS418" s="17"/>
      <c r="DT418" s="17"/>
      <c r="DU418" s="17"/>
      <c r="DV418" s="17"/>
      <c r="DW418" s="17"/>
      <c r="DX418" s="17"/>
      <c r="DY418" s="17"/>
      <c r="DZ418" s="17"/>
      <c r="EA418" s="17"/>
      <c r="EB418" s="17"/>
      <c r="EC418" s="17"/>
      <c r="ED418" s="17"/>
      <c r="EE418" s="17"/>
      <c r="EF418" s="17"/>
      <c r="EG418" s="17"/>
      <c r="EH418" s="17"/>
      <c r="EI418" s="17"/>
      <c r="EJ418" s="17"/>
      <c r="EK418" s="17"/>
    </row>
    <row r="419" spans="1:141" x14ac:dyDescent="0.35">
      <c r="A419" s="17"/>
      <c r="B419" s="17"/>
      <c r="C419" s="17"/>
      <c r="D419" s="17"/>
      <c r="E419" s="17"/>
      <c r="F419" s="17"/>
      <c r="G419" s="17"/>
      <c r="J419" s="17"/>
      <c r="K419" s="17"/>
      <c r="L419" s="68"/>
      <c r="M419" s="68"/>
      <c r="N419" s="17"/>
      <c r="O419" s="17"/>
      <c r="P419" s="107"/>
      <c r="R419" s="17"/>
      <c r="S419" s="17"/>
      <c r="T419" s="17"/>
      <c r="V419" s="17"/>
      <c r="W419" s="17"/>
      <c r="X419" s="17"/>
      <c r="Y419" s="17"/>
      <c r="AB419" s="45"/>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c r="DD419" s="17"/>
      <c r="DE419" s="17"/>
      <c r="DF419" s="17"/>
      <c r="DG419" s="17"/>
      <c r="DH419" s="17"/>
      <c r="DI419" s="17"/>
      <c r="DJ419" s="17"/>
      <c r="DK419" s="17"/>
      <c r="DL419" s="17"/>
      <c r="DM419" s="17"/>
      <c r="DN419" s="17"/>
      <c r="DO419" s="17"/>
      <c r="DP419" s="17"/>
      <c r="DQ419" s="17"/>
      <c r="DR419" s="17"/>
      <c r="DS419" s="17"/>
      <c r="DT419" s="17"/>
      <c r="DU419" s="17"/>
      <c r="DV419" s="17"/>
      <c r="DW419" s="17"/>
      <c r="DX419" s="17"/>
      <c r="DY419" s="17"/>
      <c r="DZ419" s="17"/>
      <c r="EA419" s="17"/>
      <c r="EB419" s="17"/>
      <c r="EC419" s="17"/>
      <c r="ED419" s="17"/>
      <c r="EE419" s="17"/>
      <c r="EF419" s="17"/>
      <c r="EG419" s="17"/>
      <c r="EH419" s="17"/>
      <c r="EI419" s="17"/>
      <c r="EJ419" s="17"/>
      <c r="EK419" s="17"/>
    </row>
    <row r="420" spans="1:141" x14ac:dyDescent="0.35">
      <c r="A420" s="17"/>
      <c r="B420" s="17"/>
      <c r="C420" s="17"/>
      <c r="D420" s="17"/>
      <c r="E420" s="17"/>
      <c r="F420" s="17"/>
      <c r="G420" s="17"/>
      <c r="J420" s="17"/>
      <c r="K420" s="17"/>
      <c r="L420" s="68"/>
      <c r="M420" s="68"/>
      <c r="N420" s="17"/>
      <c r="O420" s="17"/>
      <c r="P420" s="107"/>
      <c r="R420" s="17"/>
      <c r="S420" s="17"/>
      <c r="T420" s="17"/>
      <c r="V420" s="17"/>
      <c r="W420" s="17"/>
      <c r="X420" s="17"/>
      <c r="Y420" s="17"/>
      <c r="AB420" s="45"/>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c r="CT420" s="17"/>
      <c r="CU420" s="17"/>
      <c r="CV420" s="17"/>
      <c r="CW420" s="17"/>
      <c r="CX420" s="17"/>
      <c r="CY420" s="17"/>
      <c r="CZ420" s="17"/>
      <c r="DA420" s="17"/>
      <c r="DB420" s="17"/>
      <c r="DC420" s="17"/>
      <c r="DD420" s="17"/>
      <c r="DE420" s="17"/>
      <c r="DF420" s="17"/>
      <c r="DG420" s="17"/>
      <c r="DH420" s="17"/>
      <c r="DI420" s="17"/>
      <c r="DJ420" s="17"/>
      <c r="DK420" s="17"/>
      <c r="DL420" s="17"/>
      <c r="DM420" s="17"/>
      <c r="DN420" s="17"/>
      <c r="DO420" s="17"/>
      <c r="DP420" s="17"/>
      <c r="DQ420" s="17"/>
      <c r="DR420" s="17"/>
      <c r="DS420" s="17"/>
      <c r="DT420" s="17"/>
      <c r="DU420" s="17"/>
      <c r="DV420" s="17"/>
      <c r="DW420" s="17"/>
      <c r="DX420" s="17"/>
      <c r="DY420" s="17"/>
      <c r="DZ420" s="17"/>
      <c r="EA420" s="17"/>
      <c r="EB420" s="17"/>
      <c r="EC420" s="17"/>
      <c r="ED420" s="17"/>
      <c r="EE420" s="17"/>
      <c r="EF420" s="17"/>
      <c r="EG420" s="17"/>
      <c r="EH420" s="17"/>
      <c r="EI420" s="17"/>
      <c r="EJ420" s="17"/>
      <c r="EK420" s="17"/>
    </row>
    <row r="421" spans="1:141" x14ac:dyDescent="0.35">
      <c r="A421" s="17"/>
      <c r="B421" s="17"/>
      <c r="C421" s="17"/>
      <c r="D421" s="17"/>
      <c r="E421" s="17"/>
      <c r="F421" s="17"/>
      <c r="G421" s="17"/>
      <c r="J421" s="17"/>
      <c r="K421" s="17"/>
      <c r="L421" s="68"/>
      <c r="M421" s="68"/>
      <c r="N421" s="17"/>
      <c r="O421" s="17"/>
      <c r="P421" s="107"/>
      <c r="R421" s="17"/>
      <c r="S421" s="17"/>
      <c r="T421" s="17"/>
      <c r="V421" s="17"/>
      <c r="W421" s="17"/>
      <c r="X421" s="17"/>
      <c r="Y421" s="17"/>
      <c r="AB421" s="45"/>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c r="CT421" s="17"/>
      <c r="CU421" s="17"/>
      <c r="CV421" s="17"/>
      <c r="CW421" s="17"/>
      <c r="CX421" s="17"/>
      <c r="CY421" s="17"/>
      <c r="CZ421" s="17"/>
      <c r="DA421" s="17"/>
      <c r="DB421" s="17"/>
      <c r="DC421" s="17"/>
      <c r="DD421" s="17"/>
      <c r="DE421" s="17"/>
      <c r="DF421" s="17"/>
      <c r="DG421" s="17"/>
      <c r="DH421" s="17"/>
      <c r="DI421" s="17"/>
      <c r="DJ421" s="17"/>
      <c r="DK421" s="17"/>
      <c r="DL421" s="17"/>
      <c r="DM421" s="17"/>
      <c r="DN421" s="17"/>
      <c r="DO421" s="17"/>
      <c r="DP421" s="17"/>
      <c r="DQ421" s="17"/>
      <c r="DR421" s="17"/>
      <c r="DS421" s="17"/>
      <c r="DT421" s="17"/>
      <c r="DU421" s="17"/>
      <c r="DV421" s="17"/>
      <c r="DW421" s="17"/>
      <c r="DX421" s="17"/>
      <c r="DY421" s="17"/>
      <c r="DZ421" s="17"/>
      <c r="EA421" s="17"/>
      <c r="EB421" s="17"/>
      <c r="EC421" s="17"/>
      <c r="ED421" s="17"/>
      <c r="EE421" s="17"/>
      <c r="EF421" s="17"/>
      <c r="EG421" s="17"/>
      <c r="EH421" s="17"/>
      <c r="EI421" s="17"/>
      <c r="EJ421" s="17"/>
      <c r="EK421" s="17"/>
    </row>
    <row r="422" spans="1:141" x14ac:dyDescent="0.35">
      <c r="A422" s="17"/>
      <c r="B422" s="17"/>
      <c r="C422" s="17"/>
      <c r="D422" s="17"/>
      <c r="E422" s="17"/>
      <c r="F422" s="17"/>
      <c r="G422" s="17"/>
      <c r="J422" s="17"/>
      <c r="K422" s="17"/>
      <c r="L422" s="68"/>
      <c r="M422" s="68"/>
      <c r="N422" s="17"/>
      <c r="O422" s="17"/>
      <c r="P422" s="107"/>
      <c r="R422" s="17"/>
      <c r="S422" s="17"/>
      <c r="T422" s="17"/>
      <c r="V422" s="17"/>
      <c r="W422" s="17"/>
      <c r="X422" s="17"/>
      <c r="Y422" s="17"/>
      <c r="AB422" s="45"/>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c r="DK422" s="17"/>
      <c r="DL422" s="17"/>
      <c r="DM422" s="17"/>
      <c r="DN422" s="17"/>
      <c r="DO422" s="17"/>
      <c r="DP422" s="17"/>
      <c r="DQ422" s="17"/>
      <c r="DR422" s="17"/>
      <c r="DS422" s="17"/>
      <c r="DT422" s="17"/>
      <c r="DU422" s="17"/>
      <c r="DV422" s="17"/>
      <c r="DW422" s="17"/>
      <c r="DX422" s="17"/>
      <c r="DY422" s="17"/>
      <c r="DZ422" s="17"/>
      <c r="EA422" s="17"/>
      <c r="EB422" s="17"/>
      <c r="EC422" s="17"/>
      <c r="ED422" s="17"/>
      <c r="EE422" s="17"/>
      <c r="EF422" s="17"/>
      <c r="EG422" s="17"/>
      <c r="EH422" s="17"/>
      <c r="EI422" s="17"/>
      <c r="EJ422" s="17"/>
      <c r="EK422" s="17"/>
    </row>
    <row r="423" spans="1:141" x14ac:dyDescent="0.35">
      <c r="A423" s="17"/>
      <c r="B423" s="17"/>
      <c r="C423" s="17"/>
      <c r="D423" s="17"/>
      <c r="E423" s="17"/>
      <c r="F423" s="17"/>
      <c r="G423" s="17"/>
      <c r="J423" s="17"/>
      <c r="K423" s="17"/>
      <c r="L423" s="68"/>
      <c r="M423" s="68"/>
      <c r="N423" s="17"/>
      <c r="O423" s="17"/>
      <c r="P423" s="107"/>
      <c r="R423" s="17"/>
      <c r="S423" s="17"/>
      <c r="T423" s="17"/>
      <c r="V423" s="17"/>
      <c r="W423" s="17"/>
      <c r="X423" s="17"/>
      <c r="Y423" s="17"/>
      <c r="AB423" s="45"/>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c r="CT423" s="17"/>
      <c r="CU423" s="17"/>
      <c r="CV423" s="17"/>
      <c r="CW423" s="17"/>
      <c r="CX423" s="17"/>
      <c r="CY423" s="17"/>
      <c r="CZ423" s="17"/>
      <c r="DA423" s="17"/>
      <c r="DB423" s="17"/>
      <c r="DC423" s="17"/>
      <c r="DD423" s="17"/>
      <c r="DE423" s="17"/>
      <c r="DF423" s="17"/>
      <c r="DG423" s="17"/>
      <c r="DH423" s="17"/>
      <c r="DI423" s="17"/>
      <c r="DJ423" s="17"/>
      <c r="DK423" s="17"/>
      <c r="DL423" s="17"/>
      <c r="DM423" s="17"/>
      <c r="DN423" s="17"/>
      <c r="DO423" s="17"/>
      <c r="DP423" s="17"/>
      <c r="DQ423" s="17"/>
      <c r="DR423" s="17"/>
      <c r="DS423" s="17"/>
      <c r="DT423" s="17"/>
      <c r="DU423" s="17"/>
      <c r="DV423" s="17"/>
      <c r="DW423" s="17"/>
      <c r="DX423" s="17"/>
      <c r="DY423" s="17"/>
      <c r="DZ423" s="17"/>
      <c r="EA423" s="17"/>
      <c r="EB423" s="17"/>
      <c r="EC423" s="17"/>
      <c r="ED423" s="17"/>
      <c r="EE423" s="17"/>
      <c r="EF423" s="17"/>
      <c r="EG423" s="17"/>
      <c r="EH423" s="17"/>
      <c r="EI423" s="17"/>
      <c r="EJ423" s="17"/>
      <c r="EK423" s="17"/>
    </row>
    <row r="424" spans="1:141" x14ac:dyDescent="0.35">
      <c r="A424" s="17"/>
      <c r="B424" s="17"/>
      <c r="C424" s="17"/>
      <c r="D424" s="17"/>
      <c r="E424" s="17"/>
      <c r="F424" s="17"/>
      <c r="G424" s="17"/>
      <c r="J424" s="17"/>
      <c r="K424" s="17"/>
      <c r="L424" s="68"/>
      <c r="M424" s="68"/>
      <c r="N424" s="17"/>
      <c r="O424" s="17"/>
      <c r="P424" s="107"/>
      <c r="R424" s="17"/>
      <c r="S424" s="17"/>
      <c r="T424" s="17"/>
      <c r="V424" s="17"/>
      <c r="W424" s="17"/>
      <c r="X424" s="17"/>
      <c r="Y424" s="17"/>
      <c r="AB424" s="45"/>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c r="CT424" s="17"/>
      <c r="CU424" s="17"/>
      <c r="CV424" s="17"/>
      <c r="CW424" s="17"/>
      <c r="CX424" s="17"/>
      <c r="CY424" s="17"/>
      <c r="CZ424" s="17"/>
      <c r="DA424" s="17"/>
      <c r="DB424" s="17"/>
      <c r="DC424" s="17"/>
      <c r="DD424" s="17"/>
      <c r="DE424" s="17"/>
      <c r="DF424" s="17"/>
      <c r="DG424" s="17"/>
      <c r="DH424" s="17"/>
      <c r="DI424" s="17"/>
      <c r="DJ424" s="17"/>
      <c r="DK424" s="17"/>
      <c r="DL424" s="17"/>
      <c r="DM424" s="17"/>
      <c r="DN424" s="17"/>
      <c r="DO424" s="17"/>
      <c r="DP424" s="17"/>
      <c r="DQ424" s="17"/>
      <c r="DR424" s="17"/>
      <c r="DS424" s="17"/>
      <c r="DT424" s="17"/>
      <c r="DU424" s="17"/>
      <c r="DV424" s="17"/>
      <c r="DW424" s="17"/>
      <c r="DX424" s="17"/>
      <c r="DY424" s="17"/>
      <c r="DZ424" s="17"/>
      <c r="EA424" s="17"/>
      <c r="EB424" s="17"/>
      <c r="EC424" s="17"/>
      <c r="ED424" s="17"/>
      <c r="EE424" s="17"/>
      <c r="EF424" s="17"/>
      <c r="EG424" s="17"/>
      <c r="EH424" s="17"/>
      <c r="EI424" s="17"/>
      <c r="EJ424" s="17"/>
      <c r="EK424" s="17"/>
    </row>
    <row r="425" spans="1:141" x14ac:dyDescent="0.35">
      <c r="A425" s="17"/>
      <c r="B425" s="17"/>
      <c r="C425" s="17"/>
      <c r="D425" s="17"/>
      <c r="E425" s="17"/>
      <c r="F425" s="17"/>
      <c r="G425" s="17"/>
      <c r="J425" s="17"/>
      <c r="K425" s="17"/>
      <c r="L425" s="68"/>
      <c r="M425" s="68"/>
      <c r="N425" s="17"/>
      <c r="O425" s="17"/>
      <c r="P425" s="107"/>
      <c r="R425" s="17"/>
      <c r="S425" s="17"/>
      <c r="T425" s="17"/>
      <c r="V425" s="17"/>
      <c r="W425" s="17"/>
      <c r="X425" s="17"/>
      <c r="Y425" s="17"/>
      <c r="AB425" s="45"/>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c r="CT425" s="17"/>
      <c r="CU425" s="17"/>
      <c r="CV425" s="17"/>
      <c r="CW425" s="17"/>
      <c r="CX425" s="17"/>
      <c r="CY425" s="17"/>
      <c r="CZ425" s="17"/>
      <c r="DA425" s="17"/>
      <c r="DB425" s="17"/>
      <c r="DC425" s="17"/>
      <c r="DD425" s="17"/>
      <c r="DE425" s="17"/>
      <c r="DF425" s="17"/>
      <c r="DG425" s="17"/>
      <c r="DH425" s="17"/>
      <c r="DI425" s="17"/>
      <c r="DJ425" s="17"/>
      <c r="DK425" s="17"/>
      <c r="DL425" s="17"/>
      <c r="DM425" s="17"/>
      <c r="DN425" s="17"/>
      <c r="DO425" s="17"/>
      <c r="DP425" s="17"/>
      <c r="DQ425" s="17"/>
      <c r="DR425" s="17"/>
      <c r="DS425" s="17"/>
      <c r="DT425" s="17"/>
      <c r="DU425" s="17"/>
      <c r="DV425" s="17"/>
      <c r="DW425" s="17"/>
      <c r="DX425" s="17"/>
      <c r="DY425" s="17"/>
      <c r="DZ425" s="17"/>
      <c r="EA425" s="17"/>
      <c r="EB425" s="17"/>
      <c r="EC425" s="17"/>
      <c r="ED425" s="17"/>
      <c r="EE425" s="17"/>
      <c r="EF425" s="17"/>
      <c r="EG425" s="17"/>
      <c r="EH425" s="17"/>
      <c r="EI425" s="17"/>
      <c r="EJ425" s="17"/>
      <c r="EK425" s="17"/>
    </row>
    <row r="426" spans="1:141" x14ac:dyDescent="0.35">
      <c r="A426" s="17"/>
      <c r="B426" s="17"/>
      <c r="C426" s="17"/>
      <c r="D426" s="17"/>
      <c r="E426" s="17"/>
      <c r="F426" s="17"/>
      <c r="G426" s="17"/>
      <c r="J426" s="17"/>
      <c r="K426" s="17"/>
      <c r="L426" s="68"/>
      <c r="M426" s="68"/>
      <c r="N426" s="17"/>
      <c r="O426" s="17"/>
      <c r="P426" s="107"/>
      <c r="R426" s="17"/>
      <c r="S426" s="17"/>
      <c r="T426" s="17"/>
      <c r="V426" s="17"/>
      <c r="W426" s="17"/>
      <c r="X426" s="17"/>
      <c r="Y426" s="17"/>
      <c r="AB426" s="45"/>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c r="DD426" s="17"/>
      <c r="DE426" s="17"/>
      <c r="DF426" s="17"/>
      <c r="DG426" s="17"/>
      <c r="DH426" s="17"/>
      <c r="DI426" s="17"/>
      <c r="DJ426" s="17"/>
      <c r="DK426" s="17"/>
      <c r="DL426" s="17"/>
      <c r="DM426" s="17"/>
      <c r="DN426" s="17"/>
      <c r="DO426" s="17"/>
      <c r="DP426" s="17"/>
      <c r="DQ426" s="17"/>
      <c r="DR426" s="17"/>
      <c r="DS426" s="17"/>
      <c r="DT426" s="17"/>
      <c r="DU426" s="17"/>
      <c r="DV426" s="17"/>
      <c r="DW426" s="17"/>
      <c r="DX426" s="17"/>
      <c r="DY426" s="17"/>
      <c r="DZ426" s="17"/>
      <c r="EA426" s="17"/>
      <c r="EB426" s="17"/>
      <c r="EC426" s="17"/>
      <c r="ED426" s="17"/>
      <c r="EE426" s="17"/>
      <c r="EF426" s="17"/>
      <c r="EG426" s="17"/>
      <c r="EH426" s="17"/>
      <c r="EI426" s="17"/>
      <c r="EJ426" s="17"/>
      <c r="EK426" s="17"/>
    </row>
    <row r="427" spans="1:141" x14ac:dyDescent="0.35">
      <c r="A427" s="17"/>
      <c r="B427" s="17"/>
      <c r="C427" s="17"/>
      <c r="D427" s="17"/>
      <c r="E427" s="17"/>
      <c r="F427" s="17"/>
      <c r="G427" s="17"/>
      <c r="J427" s="17"/>
      <c r="K427" s="17"/>
      <c r="L427" s="68"/>
      <c r="M427" s="68"/>
      <c r="N427" s="17"/>
      <c r="O427" s="17"/>
      <c r="P427" s="107"/>
      <c r="R427" s="17"/>
      <c r="S427" s="17"/>
      <c r="T427" s="17"/>
      <c r="V427" s="17"/>
      <c r="W427" s="17"/>
      <c r="X427" s="17"/>
      <c r="Y427" s="17"/>
      <c r="AB427" s="45"/>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c r="CU427" s="17"/>
      <c r="CV427" s="17"/>
      <c r="CW427" s="17"/>
      <c r="CX427" s="17"/>
      <c r="CY427" s="17"/>
      <c r="CZ427" s="17"/>
      <c r="DA427" s="17"/>
      <c r="DB427" s="17"/>
      <c r="DC427" s="17"/>
      <c r="DD427" s="17"/>
      <c r="DE427" s="17"/>
      <c r="DF427" s="17"/>
      <c r="DG427" s="17"/>
      <c r="DH427" s="17"/>
      <c r="DI427" s="17"/>
      <c r="DJ427" s="17"/>
      <c r="DK427" s="17"/>
      <c r="DL427" s="17"/>
      <c r="DM427" s="17"/>
      <c r="DN427" s="17"/>
      <c r="DO427" s="17"/>
      <c r="DP427" s="17"/>
      <c r="DQ427" s="17"/>
      <c r="DR427" s="17"/>
      <c r="DS427" s="17"/>
      <c r="DT427" s="17"/>
      <c r="DU427" s="17"/>
      <c r="DV427" s="17"/>
      <c r="DW427" s="17"/>
      <c r="DX427" s="17"/>
      <c r="DY427" s="17"/>
      <c r="DZ427" s="17"/>
      <c r="EA427" s="17"/>
      <c r="EB427" s="17"/>
      <c r="EC427" s="17"/>
      <c r="ED427" s="17"/>
      <c r="EE427" s="17"/>
      <c r="EF427" s="17"/>
      <c r="EG427" s="17"/>
      <c r="EH427" s="17"/>
      <c r="EI427" s="17"/>
      <c r="EJ427" s="17"/>
      <c r="EK427" s="17"/>
    </row>
    <row r="428" spans="1:141" x14ac:dyDescent="0.35">
      <c r="A428" s="17"/>
      <c r="B428" s="17"/>
      <c r="C428" s="17"/>
      <c r="D428" s="17"/>
      <c r="E428" s="17"/>
      <c r="F428" s="17"/>
      <c r="G428" s="17"/>
      <c r="J428" s="17"/>
      <c r="K428" s="17"/>
      <c r="L428" s="68"/>
      <c r="M428" s="68"/>
      <c r="N428" s="17"/>
      <c r="O428" s="17"/>
      <c r="P428" s="107"/>
      <c r="R428" s="17"/>
      <c r="S428" s="17"/>
      <c r="T428" s="17"/>
      <c r="V428" s="17"/>
      <c r="W428" s="17"/>
      <c r="X428" s="17"/>
      <c r="Y428" s="17"/>
      <c r="AB428" s="45"/>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c r="CT428" s="17"/>
      <c r="CU428" s="17"/>
      <c r="CV428" s="17"/>
      <c r="CW428" s="17"/>
      <c r="CX428" s="17"/>
      <c r="CY428" s="17"/>
      <c r="CZ428" s="17"/>
      <c r="DA428" s="17"/>
      <c r="DB428" s="17"/>
      <c r="DC428" s="17"/>
      <c r="DD428" s="17"/>
      <c r="DE428" s="17"/>
      <c r="DF428" s="17"/>
      <c r="DG428" s="17"/>
      <c r="DH428" s="17"/>
      <c r="DI428" s="17"/>
      <c r="DJ428" s="17"/>
      <c r="DK428" s="17"/>
      <c r="DL428" s="17"/>
      <c r="DM428" s="17"/>
      <c r="DN428" s="17"/>
      <c r="DO428" s="17"/>
      <c r="DP428" s="17"/>
      <c r="DQ428" s="17"/>
      <c r="DR428" s="17"/>
      <c r="DS428" s="17"/>
      <c r="DT428" s="17"/>
      <c r="DU428" s="17"/>
      <c r="DV428" s="17"/>
      <c r="DW428" s="17"/>
      <c r="DX428" s="17"/>
      <c r="DY428" s="17"/>
      <c r="DZ428" s="17"/>
      <c r="EA428" s="17"/>
      <c r="EB428" s="17"/>
      <c r="EC428" s="17"/>
      <c r="ED428" s="17"/>
      <c r="EE428" s="17"/>
      <c r="EF428" s="17"/>
      <c r="EG428" s="17"/>
      <c r="EH428" s="17"/>
      <c r="EI428" s="17"/>
      <c r="EJ428" s="17"/>
      <c r="EK428" s="17"/>
    </row>
    <row r="429" spans="1:141" x14ac:dyDescent="0.35">
      <c r="A429" s="17"/>
      <c r="B429" s="17"/>
      <c r="C429" s="17"/>
      <c r="D429" s="17"/>
      <c r="E429" s="17"/>
      <c r="F429" s="17"/>
      <c r="G429" s="17"/>
      <c r="J429" s="17"/>
      <c r="K429" s="17"/>
      <c r="L429" s="68"/>
      <c r="M429" s="68"/>
      <c r="N429" s="17"/>
      <c r="O429" s="17"/>
      <c r="P429" s="107"/>
      <c r="R429" s="17"/>
      <c r="S429" s="17"/>
      <c r="T429" s="17"/>
      <c r="V429" s="17"/>
      <c r="W429" s="17"/>
      <c r="X429" s="17"/>
      <c r="Y429" s="17"/>
      <c r="AB429" s="45"/>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c r="CT429" s="17"/>
      <c r="CU429" s="17"/>
      <c r="CV429" s="17"/>
      <c r="CW429" s="17"/>
      <c r="CX429" s="17"/>
      <c r="CY429" s="17"/>
      <c r="CZ429" s="17"/>
      <c r="DA429" s="17"/>
      <c r="DB429" s="17"/>
      <c r="DC429" s="17"/>
      <c r="DD429" s="17"/>
      <c r="DE429" s="17"/>
      <c r="DF429" s="17"/>
      <c r="DG429" s="17"/>
      <c r="DH429" s="17"/>
      <c r="DI429" s="17"/>
      <c r="DJ429" s="17"/>
      <c r="DK429" s="17"/>
      <c r="DL429" s="17"/>
      <c r="DM429" s="17"/>
      <c r="DN429" s="17"/>
      <c r="DO429" s="17"/>
      <c r="DP429" s="17"/>
      <c r="DQ429" s="17"/>
      <c r="DR429" s="17"/>
      <c r="DS429" s="17"/>
      <c r="DT429" s="17"/>
      <c r="DU429" s="17"/>
      <c r="DV429" s="17"/>
      <c r="DW429" s="17"/>
      <c r="DX429" s="17"/>
      <c r="DY429" s="17"/>
      <c r="DZ429" s="17"/>
      <c r="EA429" s="17"/>
      <c r="EB429" s="17"/>
      <c r="EC429" s="17"/>
      <c r="ED429" s="17"/>
      <c r="EE429" s="17"/>
      <c r="EF429" s="17"/>
      <c r="EG429" s="17"/>
      <c r="EH429" s="17"/>
      <c r="EI429" s="17"/>
      <c r="EJ429" s="17"/>
      <c r="EK429" s="17"/>
    </row>
    <row r="430" spans="1:141" x14ac:dyDescent="0.35">
      <c r="A430" s="17"/>
      <c r="B430" s="17"/>
      <c r="C430" s="17"/>
      <c r="D430" s="17"/>
      <c r="E430" s="17"/>
      <c r="F430" s="17"/>
      <c r="G430" s="17"/>
      <c r="J430" s="17"/>
      <c r="K430" s="17"/>
      <c r="L430" s="68"/>
      <c r="M430" s="68"/>
      <c r="N430" s="17"/>
      <c r="O430" s="17"/>
      <c r="P430" s="107"/>
      <c r="R430" s="17"/>
      <c r="S430" s="17"/>
      <c r="T430" s="17"/>
      <c r="V430" s="17"/>
      <c r="W430" s="17"/>
      <c r="X430" s="17"/>
      <c r="Y430" s="17"/>
      <c r="AB430" s="45"/>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c r="CT430" s="17"/>
      <c r="CU430" s="17"/>
      <c r="CV430" s="17"/>
      <c r="CW430" s="17"/>
      <c r="CX430" s="17"/>
      <c r="CY430" s="17"/>
      <c r="CZ430" s="17"/>
      <c r="DA430" s="17"/>
      <c r="DB430" s="17"/>
      <c r="DC430" s="17"/>
      <c r="DD430" s="17"/>
      <c r="DE430" s="17"/>
      <c r="DF430" s="17"/>
      <c r="DG430" s="17"/>
      <c r="DH430" s="17"/>
      <c r="DI430" s="17"/>
      <c r="DJ430" s="17"/>
      <c r="DK430" s="17"/>
      <c r="DL430" s="17"/>
      <c r="DM430" s="17"/>
      <c r="DN430" s="17"/>
      <c r="DO430" s="17"/>
      <c r="DP430" s="17"/>
      <c r="DQ430" s="17"/>
      <c r="DR430" s="17"/>
      <c r="DS430" s="17"/>
      <c r="DT430" s="17"/>
      <c r="DU430" s="17"/>
      <c r="DV430" s="17"/>
      <c r="DW430" s="17"/>
      <c r="DX430" s="17"/>
      <c r="DY430" s="17"/>
      <c r="DZ430" s="17"/>
      <c r="EA430" s="17"/>
      <c r="EB430" s="17"/>
      <c r="EC430" s="17"/>
      <c r="ED430" s="17"/>
      <c r="EE430" s="17"/>
      <c r="EF430" s="17"/>
      <c r="EG430" s="17"/>
      <c r="EH430" s="17"/>
      <c r="EI430" s="17"/>
      <c r="EJ430" s="17"/>
      <c r="EK430" s="17"/>
    </row>
    <row r="431" spans="1:141" x14ac:dyDescent="0.35">
      <c r="A431" s="17"/>
      <c r="B431" s="17"/>
      <c r="C431" s="17"/>
      <c r="D431" s="17"/>
      <c r="E431" s="17"/>
      <c r="F431" s="17"/>
      <c r="G431" s="17"/>
      <c r="J431" s="17"/>
      <c r="K431" s="17"/>
      <c r="L431" s="68"/>
      <c r="M431" s="68"/>
      <c r="N431" s="17"/>
      <c r="O431" s="17"/>
      <c r="P431" s="107"/>
      <c r="R431" s="17"/>
      <c r="S431" s="17"/>
      <c r="T431" s="17"/>
      <c r="V431" s="17"/>
      <c r="W431" s="17"/>
      <c r="X431" s="17"/>
      <c r="Y431" s="17"/>
      <c r="AB431" s="45"/>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c r="DA431" s="17"/>
      <c r="DB431" s="17"/>
      <c r="DC431" s="17"/>
      <c r="DD431" s="17"/>
      <c r="DE431" s="17"/>
      <c r="DF431" s="17"/>
      <c r="DG431" s="17"/>
      <c r="DH431" s="17"/>
      <c r="DI431" s="17"/>
      <c r="DJ431" s="17"/>
      <c r="DK431" s="17"/>
      <c r="DL431" s="17"/>
      <c r="DM431" s="17"/>
      <c r="DN431" s="17"/>
      <c r="DO431" s="17"/>
      <c r="DP431" s="17"/>
      <c r="DQ431" s="17"/>
      <c r="DR431" s="17"/>
      <c r="DS431" s="17"/>
      <c r="DT431" s="17"/>
      <c r="DU431" s="17"/>
      <c r="DV431" s="17"/>
      <c r="DW431" s="17"/>
      <c r="DX431" s="17"/>
      <c r="DY431" s="17"/>
      <c r="DZ431" s="17"/>
      <c r="EA431" s="17"/>
      <c r="EB431" s="17"/>
      <c r="EC431" s="17"/>
      <c r="ED431" s="17"/>
      <c r="EE431" s="17"/>
      <c r="EF431" s="17"/>
      <c r="EG431" s="17"/>
      <c r="EH431" s="17"/>
      <c r="EI431" s="17"/>
      <c r="EJ431" s="17"/>
      <c r="EK431" s="17"/>
    </row>
    <row r="432" spans="1:141" x14ac:dyDescent="0.35">
      <c r="A432" s="17"/>
      <c r="B432" s="17"/>
      <c r="C432" s="17"/>
      <c r="D432" s="17"/>
      <c r="E432" s="17"/>
      <c r="F432" s="17"/>
      <c r="G432" s="17"/>
      <c r="J432" s="17"/>
      <c r="K432" s="17"/>
      <c r="L432" s="68"/>
      <c r="M432" s="68"/>
      <c r="N432" s="17"/>
      <c r="O432" s="17"/>
      <c r="P432" s="107"/>
      <c r="R432" s="17"/>
      <c r="S432" s="17"/>
      <c r="T432" s="17"/>
      <c r="V432" s="17"/>
      <c r="W432" s="17"/>
      <c r="X432" s="17"/>
      <c r="Y432" s="17"/>
      <c r="AB432" s="45"/>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c r="CT432" s="17"/>
      <c r="CU432" s="17"/>
      <c r="CV432" s="17"/>
      <c r="CW432" s="17"/>
      <c r="CX432" s="17"/>
      <c r="CY432" s="17"/>
      <c r="CZ432" s="17"/>
      <c r="DA432" s="17"/>
      <c r="DB432" s="17"/>
      <c r="DC432" s="17"/>
      <c r="DD432" s="17"/>
      <c r="DE432" s="17"/>
      <c r="DF432" s="17"/>
      <c r="DG432" s="17"/>
      <c r="DH432" s="17"/>
      <c r="DI432" s="17"/>
      <c r="DJ432" s="17"/>
      <c r="DK432" s="17"/>
      <c r="DL432" s="17"/>
      <c r="DM432" s="17"/>
      <c r="DN432" s="17"/>
      <c r="DO432" s="17"/>
      <c r="DP432" s="17"/>
      <c r="DQ432" s="17"/>
      <c r="DR432" s="17"/>
      <c r="DS432" s="17"/>
      <c r="DT432" s="17"/>
      <c r="DU432" s="17"/>
      <c r="DV432" s="17"/>
      <c r="DW432" s="17"/>
      <c r="DX432" s="17"/>
      <c r="DY432" s="17"/>
      <c r="DZ432" s="17"/>
      <c r="EA432" s="17"/>
      <c r="EB432" s="17"/>
      <c r="EC432" s="17"/>
      <c r="ED432" s="17"/>
      <c r="EE432" s="17"/>
      <c r="EF432" s="17"/>
      <c r="EG432" s="17"/>
      <c r="EH432" s="17"/>
      <c r="EI432" s="17"/>
      <c r="EJ432" s="17"/>
      <c r="EK432" s="17"/>
    </row>
    <row r="433" spans="1:141" x14ac:dyDescent="0.35">
      <c r="A433" s="17"/>
      <c r="B433" s="17"/>
      <c r="C433" s="17"/>
      <c r="D433" s="17"/>
      <c r="E433" s="17"/>
      <c r="F433" s="17"/>
      <c r="G433" s="17"/>
      <c r="J433" s="17"/>
      <c r="K433" s="17"/>
      <c r="L433" s="68"/>
      <c r="M433" s="68"/>
      <c r="N433" s="17"/>
      <c r="O433" s="17"/>
      <c r="P433" s="107"/>
      <c r="R433" s="17"/>
      <c r="S433" s="17"/>
      <c r="T433" s="17"/>
      <c r="V433" s="17"/>
      <c r="W433" s="17"/>
      <c r="X433" s="17"/>
      <c r="Y433" s="17"/>
      <c r="AB433" s="45"/>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c r="CT433" s="17"/>
      <c r="CU433" s="17"/>
      <c r="CV433" s="17"/>
      <c r="CW433" s="17"/>
      <c r="CX433" s="17"/>
      <c r="CY433" s="17"/>
      <c r="CZ433" s="17"/>
      <c r="DA433" s="17"/>
      <c r="DB433" s="17"/>
      <c r="DC433" s="17"/>
      <c r="DD433" s="17"/>
      <c r="DE433" s="17"/>
      <c r="DF433" s="17"/>
      <c r="DG433" s="17"/>
      <c r="DH433" s="17"/>
      <c r="DI433" s="17"/>
      <c r="DJ433" s="17"/>
      <c r="DK433" s="17"/>
      <c r="DL433" s="17"/>
      <c r="DM433" s="17"/>
      <c r="DN433" s="17"/>
      <c r="DO433" s="17"/>
      <c r="DP433" s="17"/>
      <c r="DQ433" s="17"/>
      <c r="DR433" s="17"/>
      <c r="DS433" s="17"/>
      <c r="DT433" s="17"/>
      <c r="DU433" s="17"/>
      <c r="DV433" s="17"/>
      <c r="DW433" s="17"/>
      <c r="DX433" s="17"/>
      <c r="DY433" s="17"/>
      <c r="DZ433" s="17"/>
      <c r="EA433" s="17"/>
      <c r="EB433" s="17"/>
      <c r="EC433" s="17"/>
      <c r="ED433" s="17"/>
      <c r="EE433" s="17"/>
      <c r="EF433" s="17"/>
      <c r="EG433" s="17"/>
      <c r="EH433" s="17"/>
      <c r="EI433" s="17"/>
      <c r="EJ433" s="17"/>
      <c r="EK433" s="17"/>
    </row>
    <row r="434" spans="1:141" x14ac:dyDescent="0.35">
      <c r="A434" s="17"/>
      <c r="B434" s="17"/>
      <c r="C434" s="17"/>
      <c r="D434" s="17"/>
      <c r="E434" s="17"/>
      <c r="F434" s="17"/>
      <c r="G434" s="17"/>
      <c r="J434" s="17"/>
      <c r="K434" s="17"/>
      <c r="L434" s="68"/>
      <c r="M434" s="68"/>
      <c r="N434" s="17"/>
      <c r="O434" s="17"/>
      <c r="P434" s="107"/>
      <c r="R434" s="17"/>
      <c r="S434" s="17"/>
      <c r="T434" s="17"/>
      <c r="V434" s="17"/>
      <c r="W434" s="17"/>
      <c r="X434" s="17"/>
      <c r="Y434" s="17"/>
      <c r="AB434" s="45"/>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c r="CT434" s="17"/>
      <c r="CU434" s="17"/>
      <c r="CV434" s="17"/>
      <c r="CW434" s="17"/>
      <c r="CX434" s="17"/>
      <c r="CY434" s="17"/>
      <c r="CZ434" s="17"/>
      <c r="DA434" s="17"/>
      <c r="DB434" s="17"/>
      <c r="DC434" s="17"/>
      <c r="DD434" s="17"/>
      <c r="DE434" s="17"/>
      <c r="DF434" s="17"/>
      <c r="DG434" s="17"/>
      <c r="DH434" s="17"/>
      <c r="DI434" s="17"/>
      <c r="DJ434" s="17"/>
      <c r="DK434" s="17"/>
      <c r="DL434" s="17"/>
      <c r="DM434" s="17"/>
      <c r="DN434" s="17"/>
      <c r="DO434" s="17"/>
      <c r="DP434" s="17"/>
      <c r="DQ434" s="17"/>
      <c r="DR434" s="17"/>
      <c r="DS434" s="17"/>
      <c r="DT434" s="17"/>
      <c r="DU434" s="17"/>
      <c r="DV434" s="17"/>
      <c r="DW434" s="17"/>
      <c r="DX434" s="17"/>
      <c r="DY434" s="17"/>
      <c r="DZ434" s="17"/>
      <c r="EA434" s="17"/>
      <c r="EB434" s="17"/>
      <c r="EC434" s="17"/>
      <c r="ED434" s="17"/>
      <c r="EE434" s="17"/>
      <c r="EF434" s="17"/>
      <c r="EG434" s="17"/>
      <c r="EH434" s="17"/>
      <c r="EI434" s="17"/>
      <c r="EJ434" s="17"/>
      <c r="EK434" s="17"/>
    </row>
    <row r="435" spans="1:141" x14ac:dyDescent="0.35">
      <c r="A435" s="17"/>
      <c r="B435" s="17"/>
      <c r="C435" s="17"/>
      <c r="D435" s="17"/>
      <c r="E435" s="17"/>
      <c r="F435" s="17"/>
      <c r="G435" s="17"/>
      <c r="J435" s="17"/>
      <c r="K435" s="17"/>
      <c r="L435" s="68"/>
      <c r="M435" s="68"/>
      <c r="N435" s="17"/>
      <c r="O435" s="17"/>
      <c r="P435" s="107"/>
      <c r="R435" s="17"/>
      <c r="S435" s="17"/>
      <c r="T435" s="17"/>
      <c r="V435" s="17"/>
      <c r="W435" s="17"/>
      <c r="X435" s="17"/>
      <c r="Y435" s="17"/>
      <c r="AB435" s="45"/>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c r="DD435" s="17"/>
      <c r="DE435" s="17"/>
      <c r="DF435" s="17"/>
      <c r="DG435" s="17"/>
      <c r="DH435" s="17"/>
      <c r="DI435" s="17"/>
      <c r="DJ435" s="17"/>
      <c r="DK435" s="17"/>
      <c r="DL435" s="17"/>
      <c r="DM435" s="17"/>
      <c r="DN435" s="17"/>
      <c r="DO435" s="17"/>
      <c r="DP435" s="17"/>
      <c r="DQ435" s="17"/>
      <c r="DR435" s="17"/>
      <c r="DS435" s="17"/>
      <c r="DT435" s="17"/>
      <c r="DU435" s="17"/>
      <c r="DV435" s="17"/>
      <c r="DW435" s="17"/>
      <c r="DX435" s="17"/>
      <c r="DY435" s="17"/>
      <c r="DZ435" s="17"/>
      <c r="EA435" s="17"/>
      <c r="EB435" s="17"/>
      <c r="EC435" s="17"/>
      <c r="ED435" s="17"/>
      <c r="EE435" s="17"/>
      <c r="EF435" s="17"/>
      <c r="EG435" s="17"/>
      <c r="EH435" s="17"/>
      <c r="EI435" s="17"/>
      <c r="EJ435" s="17"/>
      <c r="EK435" s="17"/>
    </row>
    <row r="436" spans="1:141" x14ac:dyDescent="0.35">
      <c r="A436" s="17"/>
      <c r="B436" s="17"/>
      <c r="C436" s="17"/>
      <c r="D436" s="17"/>
      <c r="E436" s="17"/>
      <c r="F436" s="17"/>
      <c r="G436" s="17"/>
      <c r="J436" s="17"/>
      <c r="K436" s="17"/>
      <c r="L436" s="68"/>
      <c r="M436" s="68"/>
      <c r="N436" s="17"/>
      <c r="O436" s="17"/>
      <c r="P436" s="107"/>
      <c r="R436" s="17"/>
      <c r="S436" s="17"/>
      <c r="T436" s="17"/>
      <c r="V436" s="17"/>
      <c r="W436" s="17"/>
      <c r="X436" s="17"/>
      <c r="Y436" s="17"/>
      <c r="AB436" s="45"/>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7"/>
      <c r="DE436" s="17"/>
      <c r="DF436" s="17"/>
      <c r="DG436" s="17"/>
      <c r="DH436" s="17"/>
      <c r="DI436" s="17"/>
      <c r="DJ436" s="17"/>
      <c r="DK436" s="17"/>
      <c r="DL436" s="17"/>
      <c r="DM436" s="17"/>
      <c r="DN436" s="17"/>
      <c r="DO436" s="17"/>
      <c r="DP436" s="17"/>
      <c r="DQ436" s="17"/>
      <c r="DR436" s="17"/>
      <c r="DS436" s="17"/>
      <c r="DT436" s="17"/>
      <c r="DU436" s="17"/>
      <c r="DV436" s="17"/>
      <c r="DW436" s="17"/>
      <c r="DX436" s="17"/>
      <c r="DY436" s="17"/>
      <c r="DZ436" s="17"/>
      <c r="EA436" s="17"/>
      <c r="EB436" s="17"/>
      <c r="EC436" s="17"/>
      <c r="ED436" s="17"/>
      <c r="EE436" s="17"/>
      <c r="EF436" s="17"/>
      <c r="EG436" s="17"/>
      <c r="EH436" s="17"/>
      <c r="EI436" s="17"/>
      <c r="EJ436" s="17"/>
      <c r="EK436" s="17"/>
    </row>
    <row r="437" spans="1:141" x14ac:dyDescent="0.35">
      <c r="A437" s="17"/>
      <c r="B437" s="17"/>
      <c r="C437" s="17"/>
      <c r="D437" s="17"/>
      <c r="E437" s="17"/>
      <c r="F437" s="17"/>
      <c r="G437" s="17"/>
      <c r="J437" s="17"/>
      <c r="K437" s="17"/>
      <c r="L437" s="68"/>
      <c r="M437" s="68"/>
      <c r="N437" s="17"/>
      <c r="O437" s="17"/>
      <c r="P437" s="107"/>
      <c r="R437" s="17"/>
      <c r="S437" s="17"/>
      <c r="T437" s="17"/>
      <c r="V437" s="17"/>
      <c r="W437" s="17"/>
      <c r="X437" s="17"/>
      <c r="Y437" s="17"/>
      <c r="AB437" s="45"/>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c r="CT437" s="17"/>
      <c r="CU437" s="17"/>
      <c r="CV437" s="17"/>
      <c r="CW437" s="17"/>
      <c r="CX437" s="17"/>
      <c r="CY437" s="17"/>
      <c r="CZ437" s="17"/>
      <c r="DA437" s="17"/>
      <c r="DB437" s="17"/>
      <c r="DC437" s="17"/>
      <c r="DD437" s="17"/>
      <c r="DE437" s="17"/>
      <c r="DF437" s="17"/>
      <c r="DG437" s="17"/>
      <c r="DH437" s="17"/>
      <c r="DI437" s="17"/>
      <c r="DJ437" s="17"/>
      <c r="DK437" s="17"/>
      <c r="DL437" s="17"/>
      <c r="DM437" s="17"/>
      <c r="DN437" s="17"/>
      <c r="DO437" s="17"/>
      <c r="DP437" s="17"/>
      <c r="DQ437" s="17"/>
      <c r="DR437" s="17"/>
      <c r="DS437" s="17"/>
      <c r="DT437" s="17"/>
      <c r="DU437" s="17"/>
      <c r="DV437" s="17"/>
      <c r="DW437" s="17"/>
      <c r="DX437" s="17"/>
      <c r="DY437" s="17"/>
      <c r="DZ437" s="17"/>
      <c r="EA437" s="17"/>
      <c r="EB437" s="17"/>
      <c r="EC437" s="17"/>
      <c r="ED437" s="17"/>
      <c r="EE437" s="17"/>
      <c r="EF437" s="17"/>
      <c r="EG437" s="17"/>
      <c r="EH437" s="17"/>
      <c r="EI437" s="17"/>
      <c r="EJ437" s="17"/>
      <c r="EK437" s="17"/>
    </row>
    <row r="438" spans="1:141" x14ac:dyDescent="0.35">
      <c r="A438" s="17"/>
      <c r="B438" s="17"/>
      <c r="C438" s="17"/>
      <c r="D438" s="17"/>
      <c r="E438" s="17"/>
      <c r="F438" s="17"/>
      <c r="G438" s="17"/>
      <c r="J438" s="17"/>
      <c r="K438" s="17"/>
      <c r="L438" s="68"/>
      <c r="M438" s="68"/>
      <c r="N438" s="17"/>
      <c r="O438" s="17"/>
      <c r="P438" s="107"/>
      <c r="R438" s="17"/>
      <c r="S438" s="17"/>
      <c r="T438" s="17"/>
      <c r="V438" s="17"/>
      <c r="W438" s="17"/>
      <c r="X438" s="17"/>
      <c r="Y438" s="17"/>
      <c r="AB438" s="45"/>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c r="DD438" s="17"/>
      <c r="DE438" s="17"/>
      <c r="DF438" s="17"/>
      <c r="DG438" s="17"/>
      <c r="DH438" s="17"/>
      <c r="DI438" s="17"/>
      <c r="DJ438" s="17"/>
      <c r="DK438" s="17"/>
      <c r="DL438" s="17"/>
      <c r="DM438" s="17"/>
      <c r="DN438" s="17"/>
      <c r="DO438" s="17"/>
      <c r="DP438" s="17"/>
      <c r="DQ438" s="17"/>
      <c r="DR438" s="17"/>
      <c r="DS438" s="17"/>
      <c r="DT438" s="17"/>
      <c r="DU438" s="17"/>
      <c r="DV438" s="17"/>
      <c r="DW438" s="17"/>
      <c r="DX438" s="17"/>
      <c r="DY438" s="17"/>
      <c r="DZ438" s="17"/>
      <c r="EA438" s="17"/>
      <c r="EB438" s="17"/>
      <c r="EC438" s="17"/>
      <c r="ED438" s="17"/>
      <c r="EE438" s="17"/>
      <c r="EF438" s="17"/>
      <c r="EG438" s="17"/>
      <c r="EH438" s="17"/>
      <c r="EI438" s="17"/>
      <c r="EJ438" s="17"/>
      <c r="EK438" s="17"/>
    </row>
    <row r="439" spans="1:141" x14ac:dyDescent="0.35">
      <c r="A439" s="17"/>
      <c r="B439" s="17"/>
      <c r="C439" s="17"/>
      <c r="D439" s="17"/>
      <c r="E439" s="17"/>
      <c r="F439" s="17"/>
      <c r="G439" s="17"/>
      <c r="J439" s="17"/>
      <c r="K439" s="17"/>
      <c r="L439" s="68"/>
      <c r="M439" s="68"/>
      <c r="N439" s="17"/>
      <c r="O439" s="17"/>
      <c r="P439" s="107"/>
      <c r="R439" s="17"/>
      <c r="S439" s="17"/>
      <c r="T439" s="17"/>
      <c r="V439" s="17"/>
      <c r="W439" s="17"/>
      <c r="X439" s="17"/>
      <c r="Y439" s="17"/>
      <c r="AB439" s="45"/>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c r="CT439" s="17"/>
      <c r="CU439" s="17"/>
      <c r="CV439" s="17"/>
      <c r="CW439" s="17"/>
      <c r="CX439" s="17"/>
      <c r="CY439" s="17"/>
      <c r="CZ439" s="17"/>
      <c r="DA439" s="17"/>
      <c r="DB439" s="17"/>
      <c r="DC439" s="17"/>
      <c r="DD439" s="17"/>
      <c r="DE439" s="17"/>
      <c r="DF439" s="17"/>
      <c r="DG439" s="17"/>
      <c r="DH439" s="17"/>
      <c r="DI439" s="17"/>
      <c r="DJ439" s="17"/>
      <c r="DK439" s="17"/>
      <c r="DL439" s="17"/>
      <c r="DM439" s="17"/>
      <c r="DN439" s="17"/>
      <c r="DO439" s="17"/>
      <c r="DP439" s="17"/>
      <c r="DQ439" s="17"/>
      <c r="DR439" s="17"/>
      <c r="DS439" s="17"/>
      <c r="DT439" s="17"/>
      <c r="DU439" s="17"/>
      <c r="DV439" s="17"/>
      <c r="DW439" s="17"/>
      <c r="DX439" s="17"/>
      <c r="DY439" s="17"/>
      <c r="DZ439" s="17"/>
      <c r="EA439" s="17"/>
      <c r="EB439" s="17"/>
      <c r="EC439" s="17"/>
      <c r="ED439" s="17"/>
      <c r="EE439" s="17"/>
      <c r="EF439" s="17"/>
      <c r="EG439" s="17"/>
      <c r="EH439" s="17"/>
      <c r="EI439" s="17"/>
      <c r="EJ439" s="17"/>
      <c r="EK439" s="17"/>
    </row>
    <row r="440" spans="1:141" x14ac:dyDescent="0.35">
      <c r="A440" s="17"/>
      <c r="B440" s="17"/>
      <c r="C440" s="17"/>
      <c r="D440" s="17"/>
      <c r="E440" s="17"/>
      <c r="F440" s="17"/>
      <c r="G440" s="17"/>
      <c r="J440" s="17"/>
      <c r="K440" s="17"/>
      <c r="L440" s="68"/>
      <c r="M440" s="68"/>
      <c r="N440" s="17"/>
      <c r="O440" s="17"/>
      <c r="P440" s="107"/>
      <c r="R440" s="17"/>
      <c r="S440" s="17"/>
      <c r="T440" s="17"/>
      <c r="V440" s="17"/>
      <c r="W440" s="17"/>
      <c r="X440" s="17"/>
      <c r="Y440" s="17"/>
      <c r="AB440" s="45"/>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c r="CT440" s="17"/>
      <c r="CU440" s="17"/>
      <c r="CV440" s="17"/>
      <c r="CW440" s="17"/>
      <c r="CX440" s="17"/>
      <c r="CY440" s="17"/>
      <c r="CZ440" s="17"/>
      <c r="DA440" s="17"/>
      <c r="DB440" s="17"/>
      <c r="DC440" s="17"/>
      <c r="DD440" s="17"/>
      <c r="DE440" s="17"/>
      <c r="DF440" s="17"/>
      <c r="DG440" s="17"/>
      <c r="DH440" s="17"/>
      <c r="DI440" s="17"/>
      <c r="DJ440" s="17"/>
      <c r="DK440" s="17"/>
      <c r="DL440" s="17"/>
      <c r="DM440" s="17"/>
      <c r="DN440" s="17"/>
      <c r="DO440" s="17"/>
      <c r="DP440" s="17"/>
      <c r="DQ440" s="17"/>
      <c r="DR440" s="17"/>
      <c r="DS440" s="17"/>
      <c r="DT440" s="17"/>
      <c r="DU440" s="17"/>
      <c r="DV440" s="17"/>
      <c r="DW440" s="17"/>
      <c r="DX440" s="17"/>
      <c r="DY440" s="17"/>
      <c r="DZ440" s="17"/>
      <c r="EA440" s="17"/>
      <c r="EB440" s="17"/>
      <c r="EC440" s="17"/>
      <c r="ED440" s="17"/>
      <c r="EE440" s="17"/>
      <c r="EF440" s="17"/>
      <c r="EG440" s="17"/>
      <c r="EH440" s="17"/>
      <c r="EI440" s="17"/>
      <c r="EJ440" s="17"/>
      <c r="EK440" s="17"/>
    </row>
    <row r="441" spans="1:141" x14ac:dyDescent="0.35">
      <c r="A441" s="17"/>
      <c r="B441" s="17"/>
      <c r="C441" s="17"/>
      <c r="D441" s="17"/>
      <c r="E441" s="17"/>
      <c r="F441" s="17"/>
      <c r="G441" s="17"/>
      <c r="J441" s="17"/>
      <c r="K441" s="17"/>
      <c r="L441" s="68"/>
      <c r="M441" s="68"/>
      <c r="N441" s="17"/>
      <c r="O441" s="17"/>
      <c r="P441" s="107"/>
      <c r="R441" s="17"/>
      <c r="S441" s="17"/>
      <c r="T441" s="17"/>
      <c r="V441" s="17"/>
      <c r="W441" s="17"/>
      <c r="X441" s="17"/>
      <c r="Y441" s="17"/>
      <c r="AB441" s="45"/>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c r="CT441" s="17"/>
      <c r="CU441" s="17"/>
      <c r="CV441" s="17"/>
      <c r="CW441" s="17"/>
      <c r="CX441" s="17"/>
      <c r="CY441" s="17"/>
      <c r="CZ441" s="17"/>
      <c r="DA441" s="17"/>
      <c r="DB441" s="17"/>
      <c r="DC441" s="17"/>
      <c r="DD441" s="17"/>
      <c r="DE441" s="17"/>
      <c r="DF441" s="17"/>
      <c r="DG441" s="17"/>
      <c r="DH441" s="17"/>
      <c r="DI441" s="17"/>
      <c r="DJ441" s="17"/>
      <c r="DK441" s="17"/>
      <c r="DL441" s="17"/>
      <c r="DM441" s="17"/>
      <c r="DN441" s="17"/>
      <c r="DO441" s="17"/>
      <c r="DP441" s="17"/>
      <c r="DQ441" s="17"/>
      <c r="DR441" s="17"/>
      <c r="DS441" s="17"/>
      <c r="DT441" s="17"/>
      <c r="DU441" s="17"/>
      <c r="DV441" s="17"/>
      <c r="DW441" s="17"/>
      <c r="DX441" s="17"/>
      <c r="DY441" s="17"/>
      <c r="DZ441" s="17"/>
      <c r="EA441" s="17"/>
      <c r="EB441" s="17"/>
      <c r="EC441" s="17"/>
      <c r="ED441" s="17"/>
      <c r="EE441" s="17"/>
      <c r="EF441" s="17"/>
      <c r="EG441" s="17"/>
      <c r="EH441" s="17"/>
      <c r="EI441" s="17"/>
      <c r="EJ441" s="17"/>
      <c r="EK441" s="17"/>
    </row>
    <row r="442" spans="1:141" x14ac:dyDescent="0.35">
      <c r="A442" s="17"/>
      <c r="B442" s="17"/>
      <c r="C442" s="17"/>
      <c r="D442" s="17"/>
      <c r="E442" s="17"/>
      <c r="F442" s="17"/>
      <c r="G442" s="17"/>
      <c r="J442" s="17"/>
      <c r="K442" s="17"/>
      <c r="L442" s="68"/>
      <c r="M442" s="68"/>
      <c r="N442" s="17"/>
      <c r="O442" s="17"/>
      <c r="P442" s="107"/>
      <c r="R442" s="17"/>
      <c r="S442" s="17"/>
      <c r="T442" s="17"/>
      <c r="V442" s="17"/>
      <c r="W442" s="17"/>
      <c r="X442" s="17"/>
      <c r="Y442" s="17"/>
      <c r="AB442" s="45"/>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c r="CT442" s="17"/>
      <c r="CU442" s="17"/>
      <c r="CV442" s="17"/>
      <c r="CW442" s="17"/>
      <c r="CX442" s="17"/>
      <c r="CY442" s="17"/>
      <c r="CZ442" s="17"/>
      <c r="DA442" s="17"/>
      <c r="DB442" s="17"/>
      <c r="DC442" s="17"/>
      <c r="DD442" s="17"/>
      <c r="DE442" s="17"/>
      <c r="DF442" s="17"/>
      <c r="DG442" s="17"/>
      <c r="DH442" s="17"/>
      <c r="DI442" s="17"/>
      <c r="DJ442" s="17"/>
      <c r="DK442" s="17"/>
      <c r="DL442" s="17"/>
      <c r="DM442" s="17"/>
      <c r="DN442" s="17"/>
      <c r="DO442" s="17"/>
      <c r="DP442" s="17"/>
      <c r="DQ442" s="17"/>
      <c r="DR442" s="17"/>
      <c r="DS442" s="17"/>
      <c r="DT442" s="17"/>
      <c r="DU442" s="17"/>
      <c r="DV442" s="17"/>
      <c r="DW442" s="17"/>
      <c r="DX442" s="17"/>
      <c r="DY442" s="17"/>
      <c r="DZ442" s="17"/>
      <c r="EA442" s="17"/>
      <c r="EB442" s="17"/>
      <c r="EC442" s="17"/>
      <c r="ED442" s="17"/>
      <c r="EE442" s="17"/>
      <c r="EF442" s="17"/>
      <c r="EG442" s="17"/>
      <c r="EH442" s="17"/>
      <c r="EI442" s="17"/>
      <c r="EJ442" s="17"/>
      <c r="EK442" s="17"/>
    </row>
    <row r="443" spans="1:141" x14ac:dyDescent="0.35">
      <c r="A443" s="17"/>
      <c r="B443" s="17"/>
      <c r="C443" s="17"/>
      <c r="D443" s="17"/>
      <c r="E443" s="17"/>
      <c r="F443" s="17"/>
      <c r="G443" s="17"/>
      <c r="J443" s="17"/>
      <c r="K443" s="17"/>
      <c r="L443" s="68"/>
      <c r="M443" s="68"/>
      <c r="N443" s="17"/>
      <c r="O443" s="17"/>
      <c r="P443" s="107"/>
      <c r="R443" s="17"/>
      <c r="S443" s="17"/>
      <c r="T443" s="17"/>
      <c r="V443" s="17"/>
      <c r="W443" s="17"/>
      <c r="X443" s="17"/>
      <c r="Y443" s="17"/>
      <c r="AB443" s="45"/>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c r="CT443" s="17"/>
      <c r="CU443" s="17"/>
      <c r="CV443" s="17"/>
      <c r="CW443" s="17"/>
      <c r="CX443" s="17"/>
      <c r="CY443" s="17"/>
      <c r="CZ443" s="17"/>
      <c r="DA443" s="17"/>
      <c r="DB443" s="17"/>
      <c r="DC443" s="17"/>
      <c r="DD443" s="17"/>
      <c r="DE443" s="17"/>
      <c r="DF443" s="17"/>
      <c r="DG443" s="17"/>
      <c r="DH443" s="17"/>
      <c r="DI443" s="17"/>
      <c r="DJ443" s="17"/>
      <c r="DK443" s="17"/>
      <c r="DL443" s="17"/>
      <c r="DM443" s="17"/>
      <c r="DN443" s="17"/>
      <c r="DO443" s="17"/>
      <c r="DP443" s="17"/>
      <c r="DQ443" s="17"/>
      <c r="DR443" s="17"/>
      <c r="DS443" s="17"/>
      <c r="DT443" s="17"/>
      <c r="DU443" s="17"/>
      <c r="DV443" s="17"/>
      <c r="DW443" s="17"/>
      <c r="DX443" s="17"/>
      <c r="DY443" s="17"/>
      <c r="DZ443" s="17"/>
      <c r="EA443" s="17"/>
      <c r="EB443" s="17"/>
      <c r="EC443" s="17"/>
      <c r="ED443" s="17"/>
      <c r="EE443" s="17"/>
      <c r="EF443" s="17"/>
      <c r="EG443" s="17"/>
      <c r="EH443" s="17"/>
      <c r="EI443" s="17"/>
      <c r="EJ443" s="17"/>
      <c r="EK443" s="17"/>
    </row>
    <row r="444" spans="1:141" x14ac:dyDescent="0.35">
      <c r="A444" s="17"/>
      <c r="B444" s="17"/>
      <c r="C444" s="17"/>
      <c r="D444" s="17"/>
      <c r="E444" s="17"/>
      <c r="F444" s="17"/>
      <c r="G444" s="17"/>
      <c r="J444" s="17"/>
      <c r="K444" s="17"/>
      <c r="L444" s="68"/>
      <c r="M444" s="68"/>
      <c r="N444" s="17"/>
      <c r="O444" s="17"/>
      <c r="P444" s="107"/>
      <c r="R444" s="17"/>
      <c r="S444" s="17"/>
      <c r="T444" s="17"/>
      <c r="V444" s="17"/>
      <c r="W444" s="17"/>
      <c r="X444" s="17"/>
      <c r="Y444" s="17"/>
      <c r="AB444" s="45"/>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c r="CT444" s="17"/>
      <c r="CU444" s="17"/>
      <c r="CV444" s="17"/>
      <c r="CW444" s="17"/>
      <c r="CX444" s="17"/>
      <c r="CY444" s="17"/>
      <c r="CZ444" s="17"/>
      <c r="DA444" s="17"/>
      <c r="DB444" s="17"/>
      <c r="DC444" s="17"/>
      <c r="DD444" s="17"/>
      <c r="DE444" s="17"/>
      <c r="DF444" s="17"/>
      <c r="DG444" s="17"/>
      <c r="DH444" s="17"/>
      <c r="DI444" s="17"/>
      <c r="DJ444" s="17"/>
      <c r="DK444" s="17"/>
      <c r="DL444" s="17"/>
      <c r="DM444" s="17"/>
      <c r="DN444" s="17"/>
      <c r="DO444" s="17"/>
      <c r="DP444" s="17"/>
      <c r="DQ444" s="17"/>
      <c r="DR444" s="17"/>
      <c r="DS444" s="17"/>
      <c r="DT444" s="17"/>
      <c r="DU444" s="17"/>
      <c r="DV444" s="17"/>
      <c r="DW444" s="17"/>
      <c r="DX444" s="17"/>
      <c r="DY444" s="17"/>
      <c r="DZ444" s="17"/>
      <c r="EA444" s="17"/>
      <c r="EB444" s="17"/>
      <c r="EC444" s="17"/>
      <c r="ED444" s="17"/>
      <c r="EE444" s="17"/>
      <c r="EF444" s="17"/>
      <c r="EG444" s="17"/>
      <c r="EH444" s="17"/>
      <c r="EI444" s="17"/>
      <c r="EJ444" s="17"/>
      <c r="EK444" s="17"/>
    </row>
    <row r="445" spans="1:141" x14ac:dyDescent="0.35">
      <c r="A445" s="17"/>
      <c r="B445" s="17"/>
      <c r="C445" s="17"/>
      <c r="D445" s="17"/>
      <c r="E445" s="17"/>
      <c r="F445" s="17"/>
      <c r="G445" s="17"/>
      <c r="J445" s="17"/>
      <c r="K445" s="17"/>
      <c r="L445" s="68"/>
      <c r="M445" s="68"/>
      <c r="N445" s="17"/>
      <c r="O445" s="17"/>
      <c r="P445" s="107"/>
      <c r="R445" s="17"/>
      <c r="S445" s="17"/>
      <c r="T445" s="17"/>
      <c r="V445" s="17"/>
      <c r="W445" s="17"/>
      <c r="X445" s="17"/>
      <c r="Y445" s="17"/>
      <c r="AB445" s="45"/>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c r="CT445" s="17"/>
      <c r="CU445" s="17"/>
      <c r="CV445" s="17"/>
      <c r="CW445" s="17"/>
      <c r="CX445" s="17"/>
      <c r="CY445" s="17"/>
      <c r="CZ445" s="17"/>
      <c r="DA445" s="17"/>
      <c r="DB445" s="17"/>
      <c r="DC445" s="17"/>
      <c r="DD445" s="17"/>
      <c r="DE445" s="17"/>
      <c r="DF445" s="17"/>
      <c r="DG445" s="17"/>
      <c r="DH445" s="17"/>
      <c r="DI445" s="17"/>
      <c r="DJ445" s="17"/>
      <c r="DK445" s="17"/>
      <c r="DL445" s="17"/>
      <c r="DM445" s="17"/>
      <c r="DN445" s="17"/>
      <c r="DO445" s="17"/>
      <c r="DP445" s="17"/>
      <c r="DQ445" s="17"/>
      <c r="DR445" s="17"/>
      <c r="DS445" s="17"/>
      <c r="DT445" s="17"/>
      <c r="DU445" s="17"/>
      <c r="DV445" s="17"/>
      <c r="DW445" s="17"/>
      <c r="DX445" s="17"/>
      <c r="DY445" s="17"/>
      <c r="DZ445" s="17"/>
      <c r="EA445" s="17"/>
      <c r="EB445" s="17"/>
      <c r="EC445" s="17"/>
      <c r="ED445" s="17"/>
      <c r="EE445" s="17"/>
      <c r="EF445" s="17"/>
      <c r="EG445" s="17"/>
      <c r="EH445" s="17"/>
      <c r="EI445" s="17"/>
      <c r="EJ445" s="17"/>
      <c r="EK445" s="17"/>
    </row>
    <row r="446" spans="1:141" x14ac:dyDescent="0.35">
      <c r="A446" s="17"/>
      <c r="B446" s="17"/>
      <c r="C446" s="17"/>
      <c r="D446" s="17"/>
      <c r="E446" s="17"/>
      <c r="F446" s="17"/>
      <c r="G446" s="17"/>
      <c r="J446" s="17"/>
      <c r="K446" s="17"/>
      <c r="L446" s="68"/>
      <c r="M446" s="68"/>
      <c r="N446" s="17"/>
      <c r="O446" s="17"/>
      <c r="P446" s="107"/>
      <c r="R446" s="17"/>
      <c r="S446" s="17"/>
      <c r="T446" s="17"/>
      <c r="V446" s="17"/>
      <c r="W446" s="17"/>
      <c r="X446" s="17"/>
      <c r="Y446" s="17"/>
      <c r="AB446" s="45"/>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c r="DD446" s="17"/>
      <c r="DE446" s="17"/>
      <c r="DF446" s="17"/>
      <c r="DG446" s="17"/>
      <c r="DH446" s="17"/>
      <c r="DI446" s="17"/>
      <c r="DJ446" s="17"/>
      <c r="DK446" s="17"/>
      <c r="DL446" s="17"/>
      <c r="DM446" s="17"/>
      <c r="DN446" s="17"/>
      <c r="DO446" s="17"/>
      <c r="DP446" s="17"/>
      <c r="DQ446" s="17"/>
      <c r="DR446" s="17"/>
      <c r="DS446" s="17"/>
      <c r="DT446" s="17"/>
      <c r="DU446" s="17"/>
      <c r="DV446" s="17"/>
      <c r="DW446" s="17"/>
      <c r="DX446" s="17"/>
      <c r="DY446" s="17"/>
      <c r="DZ446" s="17"/>
      <c r="EA446" s="17"/>
      <c r="EB446" s="17"/>
      <c r="EC446" s="17"/>
      <c r="ED446" s="17"/>
      <c r="EE446" s="17"/>
      <c r="EF446" s="17"/>
      <c r="EG446" s="17"/>
      <c r="EH446" s="17"/>
      <c r="EI446" s="17"/>
      <c r="EJ446" s="17"/>
      <c r="EK446" s="17"/>
    </row>
    <row r="447" spans="1:141" x14ac:dyDescent="0.35">
      <c r="A447" s="17"/>
      <c r="B447" s="17"/>
      <c r="C447" s="17"/>
      <c r="D447" s="17"/>
      <c r="E447" s="17"/>
      <c r="F447" s="17"/>
      <c r="G447" s="17"/>
      <c r="J447" s="17"/>
      <c r="K447" s="17"/>
      <c r="L447" s="68"/>
      <c r="M447" s="68"/>
      <c r="N447" s="17"/>
      <c r="O447" s="17"/>
      <c r="P447" s="107"/>
      <c r="R447" s="17"/>
      <c r="S447" s="17"/>
      <c r="T447" s="17"/>
      <c r="V447" s="17"/>
      <c r="W447" s="17"/>
      <c r="X447" s="17"/>
      <c r="Y447" s="17"/>
      <c r="AB447" s="45"/>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c r="CT447" s="17"/>
      <c r="CU447" s="17"/>
      <c r="CV447" s="17"/>
      <c r="CW447" s="17"/>
      <c r="CX447" s="17"/>
      <c r="CY447" s="17"/>
      <c r="CZ447" s="17"/>
      <c r="DA447" s="17"/>
      <c r="DB447" s="17"/>
      <c r="DC447" s="17"/>
      <c r="DD447" s="17"/>
      <c r="DE447" s="17"/>
      <c r="DF447" s="17"/>
      <c r="DG447" s="17"/>
      <c r="DH447" s="17"/>
      <c r="DI447" s="17"/>
      <c r="DJ447" s="17"/>
      <c r="DK447" s="17"/>
      <c r="DL447" s="17"/>
      <c r="DM447" s="17"/>
      <c r="DN447" s="17"/>
      <c r="DO447" s="17"/>
      <c r="DP447" s="17"/>
      <c r="DQ447" s="17"/>
      <c r="DR447" s="17"/>
      <c r="DS447" s="17"/>
      <c r="DT447" s="17"/>
      <c r="DU447" s="17"/>
      <c r="DV447" s="17"/>
      <c r="DW447" s="17"/>
      <c r="DX447" s="17"/>
      <c r="DY447" s="17"/>
      <c r="DZ447" s="17"/>
      <c r="EA447" s="17"/>
      <c r="EB447" s="17"/>
      <c r="EC447" s="17"/>
      <c r="ED447" s="17"/>
      <c r="EE447" s="17"/>
      <c r="EF447" s="17"/>
      <c r="EG447" s="17"/>
      <c r="EH447" s="17"/>
      <c r="EI447" s="17"/>
      <c r="EJ447" s="17"/>
      <c r="EK447" s="17"/>
    </row>
    <row r="448" spans="1:141" x14ac:dyDescent="0.35">
      <c r="A448" s="17"/>
      <c r="B448" s="17"/>
      <c r="C448" s="17"/>
      <c r="D448" s="17"/>
      <c r="E448" s="17"/>
      <c r="F448" s="17"/>
      <c r="G448" s="17"/>
      <c r="J448" s="17"/>
      <c r="K448" s="17"/>
      <c r="L448" s="68"/>
      <c r="M448" s="68"/>
      <c r="N448" s="17"/>
      <c r="O448" s="17"/>
      <c r="P448" s="107"/>
      <c r="R448" s="17"/>
      <c r="S448" s="17"/>
      <c r="T448" s="17"/>
      <c r="V448" s="17"/>
      <c r="W448" s="17"/>
      <c r="X448" s="17"/>
      <c r="Y448" s="17"/>
      <c r="AB448" s="45"/>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c r="CT448" s="17"/>
      <c r="CU448" s="17"/>
      <c r="CV448" s="17"/>
      <c r="CW448" s="17"/>
      <c r="CX448" s="17"/>
      <c r="CY448" s="17"/>
      <c r="CZ448" s="17"/>
      <c r="DA448" s="17"/>
      <c r="DB448" s="17"/>
      <c r="DC448" s="17"/>
      <c r="DD448" s="17"/>
      <c r="DE448" s="17"/>
      <c r="DF448" s="17"/>
      <c r="DG448" s="17"/>
      <c r="DH448" s="17"/>
      <c r="DI448" s="17"/>
      <c r="DJ448" s="17"/>
      <c r="DK448" s="17"/>
      <c r="DL448" s="17"/>
      <c r="DM448" s="17"/>
      <c r="DN448" s="17"/>
      <c r="DO448" s="17"/>
      <c r="DP448" s="17"/>
      <c r="DQ448" s="17"/>
      <c r="DR448" s="17"/>
      <c r="DS448" s="17"/>
      <c r="DT448" s="17"/>
      <c r="DU448" s="17"/>
      <c r="DV448" s="17"/>
      <c r="DW448" s="17"/>
      <c r="DX448" s="17"/>
      <c r="DY448" s="17"/>
      <c r="DZ448" s="17"/>
      <c r="EA448" s="17"/>
      <c r="EB448" s="17"/>
      <c r="EC448" s="17"/>
      <c r="ED448" s="17"/>
      <c r="EE448" s="17"/>
      <c r="EF448" s="17"/>
      <c r="EG448" s="17"/>
      <c r="EH448" s="17"/>
      <c r="EI448" s="17"/>
      <c r="EJ448" s="17"/>
      <c r="EK448" s="17"/>
    </row>
    <row r="449" spans="1:141" x14ac:dyDescent="0.35">
      <c r="A449" s="17"/>
      <c r="B449" s="17"/>
      <c r="C449" s="17"/>
      <c r="D449" s="17"/>
      <c r="E449" s="17"/>
      <c r="F449" s="17"/>
      <c r="G449" s="17"/>
      <c r="J449" s="17"/>
      <c r="K449" s="17"/>
      <c r="L449" s="68"/>
      <c r="M449" s="68"/>
      <c r="N449" s="17"/>
      <c r="O449" s="17"/>
      <c r="P449" s="107"/>
      <c r="R449" s="17"/>
      <c r="S449" s="17"/>
      <c r="T449" s="17"/>
      <c r="V449" s="17"/>
      <c r="W449" s="17"/>
      <c r="X449" s="17"/>
      <c r="Y449" s="17"/>
      <c r="AB449" s="45"/>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c r="CT449" s="17"/>
      <c r="CU449" s="17"/>
      <c r="CV449" s="17"/>
      <c r="CW449" s="17"/>
      <c r="CX449" s="17"/>
      <c r="CY449" s="17"/>
      <c r="CZ449" s="17"/>
      <c r="DA449" s="17"/>
      <c r="DB449" s="17"/>
      <c r="DC449" s="17"/>
      <c r="DD449" s="17"/>
      <c r="DE449" s="17"/>
      <c r="DF449" s="17"/>
      <c r="DG449" s="17"/>
      <c r="DH449" s="17"/>
      <c r="DI449" s="17"/>
      <c r="DJ449" s="17"/>
      <c r="DK449" s="17"/>
      <c r="DL449" s="17"/>
      <c r="DM449" s="17"/>
      <c r="DN449" s="17"/>
      <c r="DO449" s="17"/>
      <c r="DP449" s="17"/>
      <c r="DQ449" s="17"/>
      <c r="DR449" s="17"/>
      <c r="DS449" s="17"/>
      <c r="DT449" s="17"/>
      <c r="DU449" s="17"/>
      <c r="DV449" s="17"/>
      <c r="DW449" s="17"/>
      <c r="DX449" s="17"/>
      <c r="DY449" s="17"/>
      <c r="DZ449" s="17"/>
      <c r="EA449" s="17"/>
      <c r="EB449" s="17"/>
      <c r="EC449" s="17"/>
      <c r="ED449" s="17"/>
      <c r="EE449" s="17"/>
      <c r="EF449" s="17"/>
      <c r="EG449" s="17"/>
      <c r="EH449" s="17"/>
      <c r="EI449" s="17"/>
      <c r="EJ449" s="17"/>
      <c r="EK449" s="17"/>
    </row>
    <row r="450" spans="1:141" x14ac:dyDescent="0.35">
      <c r="A450" s="17"/>
      <c r="B450" s="17"/>
      <c r="C450" s="17"/>
      <c r="D450" s="17"/>
      <c r="E450" s="17"/>
      <c r="F450" s="17"/>
      <c r="G450" s="17"/>
      <c r="J450" s="17"/>
      <c r="K450" s="17"/>
      <c r="L450" s="68"/>
      <c r="M450" s="68"/>
      <c r="N450" s="17"/>
      <c r="O450" s="17"/>
      <c r="P450" s="107"/>
      <c r="R450" s="17"/>
      <c r="S450" s="17"/>
      <c r="T450" s="17"/>
      <c r="V450" s="17"/>
      <c r="W450" s="17"/>
      <c r="X450" s="17"/>
      <c r="Y450" s="17"/>
      <c r="AB450" s="45"/>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c r="CT450" s="17"/>
      <c r="CU450" s="17"/>
      <c r="CV450" s="17"/>
      <c r="CW450" s="17"/>
      <c r="CX450" s="17"/>
      <c r="CY450" s="17"/>
      <c r="CZ450" s="17"/>
      <c r="DA450" s="17"/>
      <c r="DB450" s="17"/>
      <c r="DC450" s="17"/>
      <c r="DD450" s="17"/>
      <c r="DE450" s="17"/>
      <c r="DF450" s="17"/>
      <c r="DG450" s="17"/>
      <c r="DH450" s="17"/>
      <c r="DI450" s="17"/>
      <c r="DJ450" s="17"/>
      <c r="DK450" s="17"/>
      <c r="DL450" s="17"/>
      <c r="DM450" s="17"/>
      <c r="DN450" s="17"/>
      <c r="DO450" s="17"/>
      <c r="DP450" s="17"/>
      <c r="DQ450" s="17"/>
      <c r="DR450" s="17"/>
      <c r="DS450" s="17"/>
      <c r="DT450" s="17"/>
      <c r="DU450" s="17"/>
      <c r="DV450" s="17"/>
      <c r="DW450" s="17"/>
      <c r="DX450" s="17"/>
      <c r="DY450" s="17"/>
      <c r="DZ450" s="17"/>
      <c r="EA450" s="17"/>
      <c r="EB450" s="17"/>
      <c r="EC450" s="17"/>
      <c r="ED450" s="17"/>
      <c r="EE450" s="17"/>
      <c r="EF450" s="17"/>
      <c r="EG450" s="17"/>
      <c r="EH450" s="17"/>
      <c r="EI450" s="17"/>
      <c r="EJ450" s="17"/>
      <c r="EK450" s="17"/>
    </row>
    <row r="451" spans="1:141" x14ac:dyDescent="0.35">
      <c r="A451" s="17"/>
      <c r="B451" s="17"/>
      <c r="C451" s="17"/>
      <c r="D451" s="17"/>
      <c r="E451" s="17"/>
      <c r="F451" s="17"/>
      <c r="G451" s="17"/>
      <c r="J451" s="17"/>
      <c r="K451" s="17"/>
      <c r="L451" s="68"/>
      <c r="M451" s="68"/>
      <c r="N451" s="17"/>
      <c r="O451" s="17"/>
      <c r="P451" s="107"/>
      <c r="R451" s="17"/>
      <c r="S451" s="17"/>
      <c r="T451" s="17"/>
      <c r="V451" s="17"/>
      <c r="W451" s="17"/>
      <c r="X451" s="17"/>
      <c r="Y451" s="17"/>
      <c r="AB451" s="45"/>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c r="CT451" s="17"/>
      <c r="CU451" s="17"/>
      <c r="CV451" s="17"/>
      <c r="CW451" s="17"/>
      <c r="CX451" s="17"/>
      <c r="CY451" s="17"/>
      <c r="CZ451" s="17"/>
      <c r="DA451" s="17"/>
      <c r="DB451" s="17"/>
      <c r="DC451" s="17"/>
      <c r="DD451" s="17"/>
      <c r="DE451" s="17"/>
      <c r="DF451" s="17"/>
      <c r="DG451" s="17"/>
      <c r="DH451" s="17"/>
      <c r="DI451" s="17"/>
      <c r="DJ451" s="17"/>
      <c r="DK451" s="17"/>
      <c r="DL451" s="17"/>
      <c r="DM451" s="17"/>
      <c r="DN451" s="17"/>
      <c r="DO451" s="17"/>
      <c r="DP451" s="17"/>
      <c r="DQ451" s="17"/>
      <c r="DR451" s="17"/>
      <c r="DS451" s="17"/>
      <c r="DT451" s="17"/>
      <c r="DU451" s="17"/>
      <c r="DV451" s="17"/>
      <c r="DW451" s="17"/>
      <c r="DX451" s="17"/>
      <c r="DY451" s="17"/>
      <c r="DZ451" s="17"/>
      <c r="EA451" s="17"/>
      <c r="EB451" s="17"/>
      <c r="EC451" s="17"/>
      <c r="ED451" s="17"/>
      <c r="EE451" s="17"/>
      <c r="EF451" s="17"/>
      <c r="EG451" s="17"/>
      <c r="EH451" s="17"/>
      <c r="EI451" s="17"/>
      <c r="EJ451" s="17"/>
      <c r="EK451" s="17"/>
    </row>
    <row r="452" spans="1:141" x14ac:dyDescent="0.35">
      <c r="A452" s="17"/>
      <c r="B452" s="17"/>
      <c r="C452" s="17"/>
      <c r="D452" s="17"/>
      <c r="E452" s="17"/>
      <c r="F452" s="17"/>
      <c r="G452" s="17"/>
      <c r="J452" s="17"/>
      <c r="K452" s="17"/>
      <c r="L452" s="68"/>
      <c r="M452" s="68"/>
      <c r="N452" s="17"/>
      <c r="O452" s="17"/>
      <c r="P452" s="107"/>
      <c r="R452" s="17"/>
      <c r="S452" s="17"/>
      <c r="T452" s="17"/>
      <c r="V452" s="17"/>
      <c r="W452" s="17"/>
      <c r="X452" s="17"/>
      <c r="Y452" s="17"/>
      <c r="AB452" s="45"/>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c r="CT452" s="17"/>
      <c r="CU452" s="17"/>
      <c r="CV452" s="17"/>
      <c r="CW452" s="17"/>
      <c r="CX452" s="17"/>
      <c r="CY452" s="17"/>
      <c r="CZ452" s="17"/>
      <c r="DA452" s="17"/>
      <c r="DB452" s="17"/>
      <c r="DC452" s="17"/>
      <c r="DD452" s="17"/>
      <c r="DE452" s="17"/>
      <c r="DF452" s="17"/>
      <c r="DG452" s="17"/>
      <c r="DH452" s="17"/>
      <c r="DI452" s="17"/>
      <c r="DJ452" s="17"/>
      <c r="DK452" s="17"/>
      <c r="DL452" s="17"/>
      <c r="DM452" s="17"/>
      <c r="DN452" s="17"/>
      <c r="DO452" s="17"/>
      <c r="DP452" s="17"/>
      <c r="DQ452" s="17"/>
      <c r="DR452" s="17"/>
      <c r="DS452" s="17"/>
      <c r="DT452" s="17"/>
      <c r="DU452" s="17"/>
      <c r="DV452" s="17"/>
      <c r="DW452" s="17"/>
      <c r="DX452" s="17"/>
      <c r="DY452" s="17"/>
      <c r="DZ452" s="17"/>
      <c r="EA452" s="17"/>
      <c r="EB452" s="17"/>
      <c r="EC452" s="17"/>
      <c r="ED452" s="17"/>
      <c r="EE452" s="17"/>
      <c r="EF452" s="17"/>
      <c r="EG452" s="17"/>
      <c r="EH452" s="17"/>
      <c r="EI452" s="17"/>
      <c r="EJ452" s="17"/>
      <c r="EK452" s="17"/>
    </row>
    <row r="453" spans="1:141" x14ac:dyDescent="0.35">
      <c r="A453" s="17"/>
      <c r="B453" s="17"/>
      <c r="C453" s="17"/>
      <c r="D453" s="17"/>
      <c r="E453" s="17"/>
      <c r="F453" s="17"/>
      <c r="G453" s="17"/>
      <c r="J453" s="17"/>
      <c r="K453" s="17"/>
      <c r="L453" s="68"/>
      <c r="M453" s="68"/>
      <c r="N453" s="17"/>
      <c r="O453" s="17"/>
      <c r="P453" s="107"/>
      <c r="R453" s="17"/>
      <c r="S453" s="17"/>
      <c r="T453" s="17"/>
      <c r="V453" s="17"/>
      <c r="W453" s="17"/>
      <c r="X453" s="17"/>
      <c r="Y453" s="17"/>
      <c r="AB453" s="45"/>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c r="DD453" s="17"/>
      <c r="DE453" s="17"/>
      <c r="DF453" s="17"/>
      <c r="DG453" s="17"/>
      <c r="DH453" s="17"/>
      <c r="DI453" s="17"/>
      <c r="DJ453" s="17"/>
      <c r="DK453" s="17"/>
      <c r="DL453" s="17"/>
      <c r="DM453" s="17"/>
      <c r="DN453" s="17"/>
      <c r="DO453" s="17"/>
      <c r="DP453" s="17"/>
      <c r="DQ453" s="17"/>
      <c r="DR453" s="17"/>
      <c r="DS453" s="17"/>
      <c r="DT453" s="17"/>
      <c r="DU453" s="17"/>
      <c r="DV453" s="17"/>
      <c r="DW453" s="17"/>
      <c r="DX453" s="17"/>
      <c r="DY453" s="17"/>
      <c r="DZ453" s="17"/>
      <c r="EA453" s="17"/>
      <c r="EB453" s="17"/>
      <c r="EC453" s="17"/>
      <c r="ED453" s="17"/>
      <c r="EE453" s="17"/>
      <c r="EF453" s="17"/>
      <c r="EG453" s="17"/>
      <c r="EH453" s="17"/>
      <c r="EI453" s="17"/>
      <c r="EJ453" s="17"/>
      <c r="EK453" s="17"/>
    </row>
    <row r="454" spans="1:141" x14ac:dyDescent="0.35">
      <c r="A454" s="17"/>
      <c r="B454" s="17"/>
      <c r="C454" s="17"/>
      <c r="D454" s="17"/>
      <c r="E454" s="17"/>
      <c r="F454" s="17"/>
      <c r="G454" s="17"/>
      <c r="J454" s="17"/>
      <c r="K454" s="17"/>
      <c r="L454" s="68"/>
      <c r="M454" s="68"/>
      <c r="N454" s="17"/>
      <c r="O454" s="17"/>
      <c r="P454" s="107"/>
      <c r="R454" s="17"/>
      <c r="S454" s="17"/>
      <c r="T454" s="17"/>
      <c r="V454" s="17"/>
      <c r="W454" s="17"/>
      <c r="X454" s="17"/>
      <c r="Y454" s="17"/>
      <c r="AB454" s="45"/>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c r="CT454" s="17"/>
      <c r="CU454" s="17"/>
      <c r="CV454" s="17"/>
      <c r="CW454" s="17"/>
      <c r="CX454" s="17"/>
      <c r="CY454" s="17"/>
      <c r="CZ454" s="17"/>
      <c r="DA454" s="17"/>
      <c r="DB454" s="17"/>
      <c r="DC454" s="17"/>
      <c r="DD454" s="17"/>
      <c r="DE454" s="17"/>
      <c r="DF454" s="17"/>
      <c r="DG454" s="17"/>
      <c r="DH454" s="17"/>
      <c r="DI454" s="17"/>
      <c r="DJ454" s="17"/>
      <c r="DK454" s="17"/>
      <c r="DL454" s="17"/>
      <c r="DM454" s="17"/>
      <c r="DN454" s="17"/>
      <c r="DO454" s="17"/>
      <c r="DP454" s="17"/>
      <c r="DQ454" s="17"/>
      <c r="DR454" s="17"/>
      <c r="DS454" s="17"/>
      <c r="DT454" s="17"/>
      <c r="DU454" s="17"/>
      <c r="DV454" s="17"/>
      <c r="DW454" s="17"/>
      <c r="DX454" s="17"/>
      <c r="DY454" s="17"/>
      <c r="DZ454" s="17"/>
      <c r="EA454" s="17"/>
      <c r="EB454" s="17"/>
      <c r="EC454" s="17"/>
      <c r="ED454" s="17"/>
      <c r="EE454" s="17"/>
      <c r="EF454" s="17"/>
      <c r="EG454" s="17"/>
      <c r="EH454" s="17"/>
      <c r="EI454" s="17"/>
      <c r="EJ454" s="17"/>
      <c r="EK454" s="17"/>
    </row>
    <row r="455" spans="1:141" x14ac:dyDescent="0.35">
      <c r="A455" s="17"/>
      <c r="B455" s="17"/>
      <c r="C455" s="17"/>
      <c r="D455" s="17"/>
      <c r="E455" s="17"/>
      <c r="F455" s="17"/>
      <c r="G455" s="17"/>
      <c r="J455" s="17"/>
      <c r="K455" s="17"/>
      <c r="L455" s="68"/>
      <c r="M455" s="68"/>
      <c r="N455" s="17"/>
      <c r="O455" s="17"/>
      <c r="P455" s="107"/>
      <c r="R455" s="17"/>
      <c r="S455" s="17"/>
      <c r="T455" s="17"/>
      <c r="V455" s="17"/>
      <c r="W455" s="17"/>
      <c r="X455" s="17"/>
      <c r="Y455" s="17"/>
      <c r="AB455" s="45"/>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c r="CT455" s="17"/>
      <c r="CU455" s="17"/>
      <c r="CV455" s="17"/>
      <c r="CW455" s="17"/>
      <c r="CX455" s="17"/>
      <c r="CY455" s="17"/>
      <c r="CZ455" s="17"/>
      <c r="DA455" s="17"/>
      <c r="DB455" s="17"/>
      <c r="DC455" s="17"/>
      <c r="DD455" s="17"/>
      <c r="DE455" s="17"/>
      <c r="DF455" s="17"/>
      <c r="DG455" s="17"/>
      <c r="DH455" s="17"/>
      <c r="DI455" s="17"/>
      <c r="DJ455" s="17"/>
      <c r="DK455" s="17"/>
      <c r="DL455" s="17"/>
      <c r="DM455" s="17"/>
      <c r="DN455" s="17"/>
      <c r="DO455" s="17"/>
      <c r="DP455" s="17"/>
      <c r="DQ455" s="17"/>
      <c r="DR455" s="17"/>
      <c r="DS455" s="17"/>
      <c r="DT455" s="17"/>
      <c r="DU455" s="17"/>
      <c r="DV455" s="17"/>
      <c r="DW455" s="17"/>
      <c r="DX455" s="17"/>
      <c r="DY455" s="17"/>
      <c r="DZ455" s="17"/>
      <c r="EA455" s="17"/>
      <c r="EB455" s="17"/>
      <c r="EC455" s="17"/>
      <c r="ED455" s="17"/>
      <c r="EE455" s="17"/>
      <c r="EF455" s="17"/>
      <c r="EG455" s="17"/>
      <c r="EH455" s="17"/>
      <c r="EI455" s="17"/>
      <c r="EJ455" s="17"/>
      <c r="EK455" s="17"/>
    </row>
    <row r="456" spans="1:141" x14ac:dyDescent="0.35">
      <c r="A456" s="17"/>
      <c r="B456" s="17"/>
      <c r="C456" s="17"/>
      <c r="D456" s="17"/>
      <c r="E456" s="17"/>
      <c r="F456" s="17"/>
      <c r="G456" s="17"/>
      <c r="J456" s="17"/>
      <c r="K456" s="17"/>
      <c r="L456" s="68"/>
      <c r="M456" s="68"/>
      <c r="N456" s="17"/>
      <c r="O456" s="17"/>
      <c r="P456" s="107"/>
      <c r="R456" s="17"/>
      <c r="S456" s="17"/>
      <c r="T456" s="17"/>
      <c r="V456" s="17"/>
      <c r="W456" s="17"/>
      <c r="X456" s="17"/>
      <c r="Y456" s="17"/>
      <c r="AB456" s="45"/>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c r="CT456" s="17"/>
      <c r="CU456" s="17"/>
      <c r="CV456" s="17"/>
      <c r="CW456" s="17"/>
      <c r="CX456" s="17"/>
      <c r="CY456" s="17"/>
      <c r="CZ456" s="17"/>
      <c r="DA456" s="17"/>
      <c r="DB456" s="17"/>
      <c r="DC456" s="17"/>
      <c r="DD456" s="17"/>
      <c r="DE456" s="17"/>
      <c r="DF456" s="17"/>
      <c r="DG456" s="17"/>
      <c r="DH456" s="17"/>
      <c r="DI456" s="17"/>
      <c r="DJ456" s="17"/>
      <c r="DK456" s="17"/>
      <c r="DL456" s="17"/>
      <c r="DM456" s="17"/>
      <c r="DN456" s="17"/>
      <c r="DO456" s="17"/>
      <c r="DP456" s="17"/>
      <c r="DQ456" s="17"/>
      <c r="DR456" s="17"/>
      <c r="DS456" s="17"/>
      <c r="DT456" s="17"/>
      <c r="DU456" s="17"/>
      <c r="DV456" s="17"/>
      <c r="DW456" s="17"/>
      <c r="DX456" s="17"/>
      <c r="DY456" s="17"/>
      <c r="DZ456" s="17"/>
      <c r="EA456" s="17"/>
      <c r="EB456" s="17"/>
      <c r="EC456" s="17"/>
      <c r="ED456" s="17"/>
      <c r="EE456" s="17"/>
      <c r="EF456" s="17"/>
      <c r="EG456" s="17"/>
      <c r="EH456" s="17"/>
      <c r="EI456" s="17"/>
      <c r="EJ456" s="17"/>
      <c r="EK456" s="17"/>
    </row>
    <row r="457" spans="1:141" x14ac:dyDescent="0.35">
      <c r="A457" s="17"/>
      <c r="B457" s="17"/>
      <c r="C457" s="17"/>
      <c r="D457" s="17"/>
      <c r="E457" s="17"/>
      <c r="F457" s="17"/>
      <c r="G457" s="17"/>
      <c r="J457" s="17"/>
      <c r="K457" s="17"/>
      <c r="L457" s="68"/>
      <c r="M457" s="68"/>
      <c r="N457" s="17"/>
      <c r="O457" s="17"/>
      <c r="P457" s="107"/>
      <c r="R457" s="17"/>
      <c r="S457" s="17"/>
      <c r="T457" s="17"/>
      <c r="V457" s="17"/>
      <c r="W457" s="17"/>
      <c r="X457" s="17"/>
      <c r="Y457" s="17"/>
      <c r="AB457" s="45"/>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c r="CT457" s="17"/>
      <c r="CU457" s="17"/>
      <c r="CV457" s="17"/>
      <c r="CW457" s="17"/>
      <c r="CX457" s="17"/>
      <c r="CY457" s="17"/>
      <c r="CZ457" s="17"/>
      <c r="DA457" s="17"/>
      <c r="DB457" s="17"/>
      <c r="DC457" s="17"/>
      <c r="DD457" s="17"/>
      <c r="DE457" s="17"/>
      <c r="DF457" s="17"/>
      <c r="DG457" s="17"/>
      <c r="DH457" s="17"/>
      <c r="DI457" s="17"/>
      <c r="DJ457" s="17"/>
      <c r="DK457" s="17"/>
      <c r="DL457" s="17"/>
      <c r="DM457" s="17"/>
      <c r="DN457" s="17"/>
      <c r="DO457" s="17"/>
      <c r="DP457" s="17"/>
      <c r="DQ457" s="17"/>
      <c r="DR457" s="17"/>
      <c r="DS457" s="17"/>
      <c r="DT457" s="17"/>
      <c r="DU457" s="17"/>
      <c r="DV457" s="17"/>
      <c r="DW457" s="17"/>
      <c r="DX457" s="17"/>
      <c r="DY457" s="17"/>
      <c r="DZ457" s="17"/>
      <c r="EA457" s="17"/>
      <c r="EB457" s="17"/>
      <c r="EC457" s="17"/>
      <c r="ED457" s="17"/>
      <c r="EE457" s="17"/>
      <c r="EF457" s="17"/>
      <c r="EG457" s="17"/>
      <c r="EH457" s="17"/>
      <c r="EI457" s="17"/>
      <c r="EJ457" s="17"/>
      <c r="EK457" s="17"/>
    </row>
    <row r="458" spans="1:141" x14ac:dyDescent="0.35">
      <c r="A458" s="17"/>
      <c r="B458" s="17"/>
      <c r="C458" s="17"/>
      <c r="D458" s="17"/>
      <c r="E458" s="17"/>
      <c r="F458" s="17"/>
      <c r="G458" s="17"/>
      <c r="J458" s="17"/>
      <c r="K458" s="17"/>
      <c r="L458" s="68"/>
      <c r="M458" s="68"/>
      <c r="N458" s="17"/>
      <c r="O458" s="17"/>
      <c r="P458" s="107"/>
      <c r="R458" s="17"/>
      <c r="S458" s="17"/>
      <c r="T458" s="17"/>
      <c r="V458" s="17"/>
      <c r="W458" s="17"/>
      <c r="X458" s="17"/>
      <c r="Y458" s="17"/>
      <c r="AB458" s="45"/>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c r="CT458" s="17"/>
      <c r="CU458" s="17"/>
      <c r="CV458" s="17"/>
      <c r="CW458" s="17"/>
      <c r="CX458" s="17"/>
      <c r="CY458" s="17"/>
      <c r="CZ458" s="17"/>
      <c r="DA458" s="17"/>
      <c r="DB458" s="17"/>
      <c r="DC458" s="17"/>
      <c r="DD458" s="17"/>
      <c r="DE458" s="17"/>
      <c r="DF458" s="17"/>
      <c r="DG458" s="17"/>
      <c r="DH458" s="17"/>
      <c r="DI458" s="17"/>
      <c r="DJ458" s="17"/>
      <c r="DK458" s="17"/>
      <c r="DL458" s="17"/>
      <c r="DM458" s="17"/>
      <c r="DN458" s="17"/>
      <c r="DO458" s="17"/>
      <c r="DP458" s="17"/>
      <c r="DQ458" s="17"/>
      <c r="DR458" s="17"/>
      <c r="DS458" s="17"/>
      <c r="DT458" s="17"/>
      <c r="DU458" s="17"/>
      <c r="DV458" s="17"/>
      <c r="DW458" s="17"/>
      <c r="DX458" s="17"/>
      <c r="DY458" s="17"/>
      <c r="DZ458" s="17"/>
      <c r="EA458" s="17"/>
      <c r="EB458" s="17"/>
      <c r="EC458" s="17"/>
      <c r="ED458" s="17"/>
      <c r="EE458" s="17"/>
      <c r="EF458" s="17"/>
      <c r="EG458" s="17"/>
      <c r="EH458" s="17"/>
      <c r="EI458" s="17"/>
      <c r="EJ458" s="17"/>
      <c r="EK458" s="17"/>
    </row>
    <row r="459" spans="1:141" x14ac:dyDescent="0.35">
      <c r="A459" s="17"/>
      <c r="B459" s="17"/>
      <c r="C459" s="17"/>
      <c r="D459" s="17"/>
      <c r="E459" s="17"/>
      <c r="F459" s="17"/>
      <c r="G459" s="17"/>
      <c r="J459" s="17"/>
      <c r="K459" s="17"/>
      <c r="L459" s="68"/>
      <c r="M459" s="68"/>
      <c r="N459" s="17"/>
      <c r="O459" s="17"/>
      <c r="P459" s="107"/>
      <c r="R459" s="17"/>
      <c r="S459" s="17"/>
      <c r="T459" s="17"/>
      <c r="V459" s="17"/>
      <c r="W459" s="17"/>
      <c r="X459" s="17"/>
      <c r="Y459" s="17"/>
      <c r="AB459" s="45"/>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17"/>
      <c r="CZ459" s="17"/>
      <c r="DA459" s="17"/>
      <c r="DB459" s="17"/>
      <c r="DC459" s="17"/>
      <c r="DD459" s="17"/>
      <c r="DE459" s="17"/>
      <c r="DF459" s="17"/>
      <c r="DG459" s="17"/>
      <c r="DH459" s="17"/>
      <c r="DI459" s="17"/>
      <c r="DJ459" s="17"/>
      <c r="DK459" s="17"/>
      <c r="DL459" s="17"/>
      <c r="DM459" s="17"/>
      <c r="DN459" s="17"/>
      <c r="DO459" s="17"/>
      <c r="DP459" s="17"/>
      <c r="DQ459" s="17"/>
      <c r="DR459" s="17"/>
      <c r="DS459" s="17"/>
      <c r="DT459" s="17"/>
      <c r="DU459" s="17"/>
      <c r="DV459" s="17"/>
      <c r="DW459" s="17"/>
      <c r="DX459" s="17"/>
      <c r="DY459" s="17"/>
      <c r="DZ459" s="17"/>
      <c r="EA459" s="17"/>
      <c r="EB459" s="17"/>
      <c r="EC459" s="17"/>
      <c r="ED459" s="17"/>
      <c r="EE459" s="17"/>
      <c r="EF459" s="17"/>
      <c r="EG459" s="17"/>
      <c r="EH459" s="17"/>
      <c r="EI459" s="17"/>
      <c r="EJ459" s="17"/>
      <c r="EK459" s="17"/>
    </row>
    <row r="460" spans="1:141" x14ac:dyDescent="0.35">
      <c r="A460" s="17"/>
      <c r="B460" s="17"/>
      <c r="C460" s="17"/>
      <c r="D460" s="17"/>
      <c r="E460" s="17"/>
      <c r="F460" s="17"/>
      <c r="G460" s="17"/>
      <c r="J460" s="17"/>
      <c r="K460" s="17"/>
      <c r="L460" s="68"/>
      <c r="M460" s="68"/>
      <c r="N460" s="17"/>
      <c r="O460" s="17"/>
      <c r="P460" s="107"/>
      <c r="R460" s="17"/>
      <c r="S460" s="17"/>
      <c r="T460" s="17"/>
      <c r="V460" s="17"/>
      <c r="W460" s="17"/>
      <c r="X460" s="17"/>
      <c r="Y460" s="17"/>
      <c r="AB460" s="45"/>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c r="CC460" s="17"/>
      <c r="CD460" s="17"/>
      <c r="CE460" s="17"/>
      <c r="CF460" s="17"/>
      <c r="CG460" s="17"/>
      <c r="CH460" s="17"/>
      <c r="CI460" s="17"/>
      <c r="CJ460" s="17"/>
      <c r="CK460" s="17"/>
      <c r="CL460" s="17"/>
      <c r="CM460" s="17"/>
      <c r="CN460" s="17"/>
      <c r="CO460" s="17"/>
      <c r="CP460" s="17"/>
      <c r="CQ460" s="17"/>
      <c r="CR460" s="17"/>
      <c r="CS460" s="17"/>
      <c r="CT460" s="17"/>
      <c r="CU460" s="17"/>
      <c r="CV460" s="17"/>
      <c r="CW460" s="17"/>
      <c r="CX460" s="17"/>
      <c r="CY460" s="17"/>
      <c r="CZ460" s="17"/>
      <c r="DA460" s="17"/>
      <c r="DB460" s="17"/>
      <c r="DC460" s="17"/>
      <c r="DD460" s="17"/>
      <c r="DE460" s="17"/>
      <c r="DF460" s="17"/>
      <c r="DG460" s="17"/>
      <c r="DH460" s="17"/>
      <c r="DI460" s="17"/>
      <c r="DJ460" s="17"/>
      <c r="DK460" s="17"/>
      <c r="DL460" s="17"/>
      <c r="DM460" s="17"/>
      <c r="DN460" s="17"/>
      <c r="DO460" s="17"/>
      <c r="DP460" s="17"/>
      <c r="DQ460" s="17"/>
      <c r="DR460" s="17"/>
      <c r="DS460" s="17"/>
      <c r="DT460" s="17"/>
      <c r="DU460" s="17"/>
      <c r="DV460" s="17"/>
      <c r="DW460" s="17"/>
      <c r="DX460" s="17"/>
      <c r="DY460" s="17"/>
      <c r="DZ460" s="17"/>
      <c r="EA460" s="17"/>
      <c r="EB460" s="17"/>
      <c r="EC460" s="17"/>
      <c r="ED460" s="17"/>
      <c r="EE460" s="17"/>
      <c r="EF460" s="17"/>
      <c r="EG460" s="17"/>
      <c r="EH460" s="17"/>
      <c r="EI460" s="17"/>
      <c r="EJ460" s="17"/>
      <c r="EK460" s="17"/>
    </row>
    <row r="461" spans="1:141" x14ac:dyDescent="0.35">
      <c r="A461" s="17"/>
      <c r="B461" s="17"/>
      <c r="C461" s="17"/>
      <c r="D461" s="17"/>
      <c r="E461" s="17"/>
      <c r="F461" s="17"/>
      <c r="G461" s="17"/>
      <c r="J461" s="17"/>
      <c r="K461" s="17"/>
      <c r="L461" s="68"/>
      <c r="M461" s="68"/>
      <c r="N461" s="17"/>
      <c r="O461" s="17"/>
      <c r="P461" s="107"/>
      <c r="R461" s="17"/>
      <c r="S461" s="17"/>
      <c r="T461" s="17"/>
      <c r="V461" s="17"/>
      <c r="W461" s="17"/>
      <c r="X461" s="17"/>
      <c r="Y461" s="17"/>
      <c r="AB461" s="45"/>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17"/>
      <c r="CZ461" s="17"/>
      <c r="DA461" s="17"/>
      <c r="DB461" s="17"/>
      <c r="DC461" s="17"/>
      <c r="DD461" s="17"/>
      <c r="DE461" s="17"/>
      <c r="DF461" s="17"/>
      <c r="DG461" s="17"/>
      <c r="DH461" s="17"/>
      <c r="DI461" s="17"/>
      <c r="DJ461" s="17"/>
      <c r="DK461" s="17"/>
      <c r="DL461" s="17"/>
      <c r="DM461" s="17"/>
      <c r="DN461" s="17"/>
      <c r="DO461" s="17"/>
      <c r="DP461" s="17"/>
      <c r="DQ461" s="17"/>
      <c r="DR461" s="17"/>
      <c r="DS461" s="17"/>
      <c r="DT461" s="17"/>
      <c r="DU461" s="17"/>
      <c r="DV461" s="17"/>
      <c r="DW461" s="17"/>
      <c r="DX461" s="17"/>
      <c r="DY461" s="17"/>
      <c r="DZ461" s="17"/>
      <c r="EA461" s="17"/>
      <c r="EB461" s="17"/>
      <c r="EC461" s="17"/>
      <c r="ED461" s="17"/>
      <c r="EE461" s="17"/>
      <c r="EF461" s="17"/>
      <c r="EG461" s="17"/>
      <c r="EH461" s="17"/>
      <c r="EI461" s="17"/>
      <c r="EJ461" s="17"/>
      <c r="EK461" s="17"/>
    </row>
    <row r="462" spans="1:141" x14ac:dyDescent="0.35">
      <c r="A462" s="17"/>
      <c r="B462" s="17"/>
      <c r="C462" s="17"/>
      <c r="D462" s="17"/>
      <c r="E462" s="17"/>
      <c r="F462" s="17"/>
      <c r="G462" s="17"/>
      <c r="J462" s="17"/>
      <c r="K462" s="17"/>
      <c r="L462" s="68"/>
      <c r="M462" s="68"/>
      <c r="N462" s="17"/>
      <c r="O462" s="17"/>
      <c r="P462" s="107"/>
      <c r="R462" s="17"/>
      <c r="S462" s="17"/>
      <c r="T462" s="17"/>
      <c r="V462" s="17"/>
      <c r="W462" s="17"/>
      <c r="X462" s="17"/>
      <c r="Y462" s="17"/>
      <c r="AB462" s="45"/>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c r="CC462" s="17"/>
      <c r="CD462" s="17"/>
      <c r="CE462" s="17"/>
      <c r="CF462" s="17"/>
      <c r="CG462" s="17"/>
      <c r="CH462" s="17"/>
      <c r="CI462" s="17"/>
      <c r="CJ462" s="17"/>
      <c r="CK462" s="17"/>
      <c r="CL462" s="17"/>
      <c r="CM462" s="17"/>
      <c r="CN462" s="17"/>
      <c r="CO462" s="17"/>
      <c r="CP462" s="17"/>
      <c r="CQ462" s="17"/>
      <c r="CR462" s="17"/>
      <c r="CS462" s="17"/>
      <c r="CT462" s="17"/>
      <c r="CU462" s="17"/>
      <c r="CV462" s="17"/>
      <c r="CW462" s="17"/>
      <c r="CX462" s="17"/>
      <c r="CY462" s="17"/>
      <c r="CZ462" s="17"/>
      <c r="DA462" s="17"/>
      <c r="DB462" s="17"/>
      <c r="DC462" s="17"/>
      <c r="DD462" s="17"/>
      <c r="DE462" s="17"/>
      <c r="DF462" s="17"/>
      <c r="DG462" s="17"/>
      <c r="DH462" s="17"/>
      <c r="DI462" s="17"/>
      <c r="DJ462" s="17"/>
      <c r="DK462" s="17"/>
      <c r="DL462" s="17"/>
      <c r="DM462" s="17"/>
      <c r="DN462" s="17"/>
      <c r="DO462" s="17"/>
      <c r="DP462" s="17"/>
      <c r="DQ462" s="17"/>
      <c r="DR462" s="17"/>
      <c r="DS462" s="17"/>
      <c r="DT462" s="17"/>
      <c r="DU462" s="17"/>
      <c r="DV462" s="17"/>
      <c r="DW462" s="17"/>
      <c r="DX462" s="17"/>
      <c r="DY462" s="17"/>
      <c r="DZ462" s="17"/>
      <c r="EA462" s="17"/>
      <c r="EB462" s="17"/>
      <c r="EC462" s="17"/>
      <c r="ED462" s="17"/>
      <c r="EE462" s="17"/>
      <c r="EF462" s="17"/>
      <c r="EG462" s="17"/>
      <c r="EH462" s="17"/>
      <c r="EI462" s="17"/>
      <c r="EJ462" s="17"/>
      <c r="EK462" s="17"/>
    </row>
    <row r="463" spans="1:141" x14ac:dyDescent="0.35">
      <c r="A463" s="17"/>
      <c r="B463" s="17"/>
      <c r="C463" s="17"/>
      <c r="D463" s="17"/>
      <c r="E463" s="17"/>
      <c r="F463" s="17"/>
      <c r="G463" s="17"/>
      <c r="J463" s="17"/>
      <c r="K463" s="17"/>
      <c r="L463" s="68"/>
      <c r="M463" s="68"/>
      <c r="N463" s="17"/>
      <c r="O463" s="17"/>
      <c r="P463" s="107"/>
      <c r="R463" s="17"/>
      <c r="S463" s="17"/>
      <c r="T463" s="17"/>
      <c r="V463" s="17"/>
      <c r="W463" s="17"/>
      <c r="X463" s="17"/>
      <c r="Y463" s="17"/>
      <c r="AB463" s="45"/>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c r="DD463" s="17"/>
      <c r="DE463" s="17"/>
      <c r="DF463" s="17"/>
      <c r="DG463" s="17"/>
      <c r="DH463" s="17"/>
      <c r="DI463" s="17"/>
      <c r="DJ463" s="17"/>
      <c r="DK463" s="17"/>
      <c r="DL463" s="17"/>
      <c r="DM463" s="17"/>
      <c r="DN463" s="17"/>
      <c r="DO463" s="17"/>
      <c r="DP463" s="17"/>
      <c r="DQ463" s="17"/>
      <c r="DR463" s="17"/>
      <c r="DS463" s="17"/>
      <c r="DT463" s="17"/>
      <c r="DU463" s="17"/>
      <c r="DV463" s="17"/>
      <c r="DW463" s="17"/>
      <c r="DX463" s="17"/>
      <c r="DY463" s="17"/>
      <c r="DZ463" s="17"/>
      <c r="EA463" s="17"/>
      <c r="EB463" s="17"/>
      <c r="EC463" s="17"/>
      <c r="ED463" s="17"/>
      <c r="EE463" s="17"/>
      <c r="EF463" s="17"/>
      <c r="EG463" s="17"/>
      <c r="EH463" s="17"/>
      <c r="EI463" s="17"/>
      <c r="EJ463" s="17"/>
      <c r="EK463" s="17"/>
    </row>
    <row r="464" spans="1:141" x14ac:dyDescent="0.35">
      <c r="A464" s="17"/>
      <c r="B464" s="17"/>
      <c r="C464" s="17"/>
      <c r="D464" s="17"/>
      <c r="E464" s="17"/>
      <c r="F464" s="17"/>
      <c r="G464" s="17"/>
      <c r="J464" s="17"/>
      <c r="K464" s="17"/>
      <c r="L464" s="68"/>
      <c r="M464" s="68"/>
      <c r="N464" s="17"/>
      <c r="O464" s="17"/>
      <c r="P464" s="107"/>
      <c r="R464" s="17"/>
      <c r="S464" s="17"/>
      <c r="T464" s="17"/>
      <c r="V464" s="17"/>
      <c r="W464" s="17"/>
      <c r="X464" s="17"/>
      <c r="Y464" s="17"/>
      <c r="AB464" s="45"/>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c r="CC464" s="17"/>
      <c r="CD464" s="17"/>
      <c r="CE464" s="17"/>
      <c r="CF464" s="17"/>
      <c r="CG464" s="17"/>
      <c r="CH464" s="17"/>
      <c r="CI464" s="17"/>
      <c r="CJ464" s="17"/>
      <c r="CK464" s="17"/>
      <c r="CL464" s="17"/>
      <c r="CM464" s="17"/>
      <c r="CN464" s="17"/>
      <c r="CO464" s="17"/>
      <c r="CP464" s="17"/>
      <c r="CQ464" s="17"/>
      <c r="CR464" s="17"/>
      <c r="CS464" s="17"/>
      <c r="CT464" s="17"/>
      <c r="CU464" s="17"/>
      <c r="CV464" s="17"/>
      <c r="CW464" s="17"/>
      <c r="CX464" s="17"/>
      <c r="CY464" s="17"/>
      <c r="CZ464" s="17"/>
      <c r="DA464" s="17"/>
      <c r="DB464" s="17"/>
      <c r="DC464" s="17"/>
      <c r="DD464" s="17"/>
      <c r="DE464" s="17"/>
      <c r="DF464" s="17"/>
      <c r="DG464" s="17"/>
      <c r="DH464" s="17"/>
      <c r="DI464" s="17"/>
      <c r="DJ464" s="17"/>
      <c r="DK464" s="17"/>
      <c r="DL464" s="17"/>
      <c r="DM464" s="17"/>
      <c r="DN464" s="17"/>
      <c r="DO464" s="17"/>
      <c r="DP464" s="17"/>
      <c r="DQ464" s="17"/>
      <c r="DR464" s="17"/>
      <c r="DS464" s="17"/>
      <c r="DT464" s="17"/>
      <c r="DU464" s="17"/>
      <c r="DV464" s="17"/>
      <c r="DW464" s="17"/>
      <c r="DX464" s="17"/>
      <c r="DY464" s="17"/>
      <c r="DZ464" s="17"/>
      <c r="EA464" s="17"/>
      <c r="EB464" s="17"/>
      <c r="EC464" s="17"/>
      <c r="ED464" s="17"/>
      <c r="EE464" s="17"/>
      <c r="EF464" s="17"/>
      <c r="EG464" s="17"/>
      <c r="EH464" s="17"/>
      <c r="EI464" s="17"/>
      <c r="EJ464" s="17"/>
      <c r="EK464" s="17"/>
    </row>
    <row r="465" spans="1:141" x14ac:dyDescent="0.35">
      <c r="A465" s="17"/>
      <c r="B465" s="17"/>
      <c r="C465" s="17"/>
      <c r="D465" s="17"/>
      <c r="E465" s="17"/>
      <c r="F465" s="17"/>
      <c r="G465" s="17"/>
      <c r="J465" s="17"/>
      <c r="K465" s="17"/>
      <c r="L465" s="68"/>
      <c r="M465" s="68"/>
      <c r="N465" s="17"/>
      <c r="O465" s="17"/>
      <c r="P465" s="107"/>
      <c r="R465" s="17"/>
      <c r="S465" s="17"/>
      <c r="T465" s="17"/>
      <c r="V465" s="17"/>
      <c r="W465" s="17"/>
      <c r="X465" s="17"/>
      <c r="Y465" s="17"/>
      <c r="AB465" s="45"/>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c r="CC465" s="17"/>
      <c r="CD465" s="17"/>
      <c r="CE465" s="17"/>
      <c r="CF465" s="17"/>
      <c r="CG465" s="17"/>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c r="DD465" s="17"/>
      <c r="DE465" s="17"/>
      <c r="DF465" s="17"/>
      <c r="DG465" s="17"/>
      <c r="DH465" s="17"/>
      <c r="DI465" s="17"/>
      <c r="DJ465" s="17"/>
      <c r="DK465" s="17"/>
      <c r="DL465" s="17"/>
      <c r="DM465" s="17"/>
      <c r="DN465" s="17"/>
      <c r="DO465" s="17"/>
      <c r="DP465" s="17"/>
      <c r="DQ465" s="17"/>
      <c r="DR465" s="17"/>
      <c r="DS465" s="17"/>
      <c r="DT465" s="17"/>
      <c r="DU465" s="17"/>
      <c r="DV465" s="17"/>
      <c r="DW465" s="17"/>
      <c r="DX465" s="17"/>
      <c r="DY465" s="17"/>
      <c r="DZ465" s="17"/>
      <c r="EA465" s="17"/>
      <c r="EB465" s="17"/>
      <c r="EC465" s="17"/>
      <c r="ED465" s="17"/>
      <c r="EE465" s="17"/>
      <c r="EF465" s="17"/>
      <c r="EG465" s="17"/>
      <c r="EH465" s="17"/>
      <c r="EI465" s="17"/>
      <c r="EJ465" s="17"/>
      <c r="EK465" s="17"/>
    </row>
    <row r="466" spans="1:141" x14ac:dyDescent="0.35">
      <c r="A466" s="17"/>
      <c r="B466" s="17"/>
      <c r="C466" s="17"/>
      <c r="D466" s="17"/>
      <c r="E466" s="17"/>
      <c r="F466" s="17"/>
      <c r="G466" s="17"/>
      <c r="J466" s="17"/>
      <c r="K466" s="17"/>
      <c r="L466" s="68"/>
      <c r="M466" s="68"/>
      <c r="N466" s="17"/>
      <c r="O466" s="17"/>
      <c r="P466" s="107"/>
      <c r="R466" s="17"/>
      <c r="S466" s="17"/>
      <c r="T466" s="17"/>
      <c r="V466" s="17"/>
      <c r="W466" s="17"/>
      <c r="X466" s="17"/>
      <c r="Y466" s="17"/>
      <c r="AB466" s="45"/>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17"/>
      <c r="CZ466" s="17"/>
      <c r="DA466" s="17"/>
      <c r="DB466" s="17"/>
      <c r="DC466" s="17"/>
      <c r="DD466" s="17"/>
      <c r="DE466" s="17"/>
      <c r="DF466" s="17"/>
      <c r="DG466" s="17"/>
      <c r="DH466" s="17"/>
      <c r="DI466" s="17"/>
      <c r="DJ466" s="17"/>
      <c r="DK466" s="17"/>
      <c r="DL466" s="17"/>
      <c r="DM466" s="17"/>
      <c r="DN466" s="17"/>
      <c r="DO466" s="17"/>
      <c r="DP466" s="17"/>
      <c r="DQ466" s="17"/>
      <c r="DR466" s="17"/>
      <c r="DS466" s="17"/>
      <c r="DT466" s="17"/>
      <c r="DU466" s="17"/>
      <c r="DV466" s="17"/>
      <c r="DW466" s="17"/>
      <c r="DX466" s="17"/>
      <c r="DY466" s="17"/>
      <c r="DZ466" s="17"/>
      <c r="EA466" s="17"/>
      <c r="EB466" s="17"/>
      <c r="EC466" s="17"/>
      <c r="ED466" s="17"/>
      <c r="EE466" s="17"/>
      <c r="EF466" s="17"/>
      <c r="EG466" s="17"/>
      <c r="EH466" s="17"/>
      <c r="EI466" s="17"/>
      <c r="EJ466" s="17"/>
      <c r="EK466" s="17"/>
    </row>
    <row r="467" spans="1:141" x14ac:dyDescent="0.35">
      <c r="A467" s="17"/>
      <c r="B467" s="17"/>
      <c r="C467" s="17"/>
      <c r="D467" s="17"/>
      <c r="E467" s="17"/>
      <c r="F467" s="17"/>
      <c r="G467" s="17"/>
      <c r="J467" s="17"/>
      <c r="K467" s="17"/>
      <c r="L467" s="68"/>
      <c r="M467" s="68"/>
      <c r="N467" s="17"/>
      <c r="O467" s="17"/>
      <c r="P467" s="107"/>
      <c r="R467" s="17"/>
      <c r="S467" s="17"/>
      <c r="T467" s="17"/>
      <c r="V467" s="17"/>
      <c r="W467" s="17"/>
      <c r="X467" s="17"/>
      <c r="Y467" s="17"/>
      <c r="AB467" s="45"/>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c r="CC467" s="17"/>
      <c r="CD467" s="17"/>
      <c r="CE467" s="17"/>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c r="DD467" s="17"/>
      <c r="DE467" s="17"/>
      <c r="DF467" s="17"/>
      <c r="DG467" s="17"/>
      <c r="DH467" s="17"/>
      <c r="DI467" s="17"/>
      <c r="DJ467" s="17"/>
      <c r="DK467" s="17"/>
      <c r="DL467" s="17"/>
      <c r="DM467" s="17"/>
      <c r="DN467" s="17"/>
      <c r="DO467" s="17"/>
      <c r="DP467" s="17"/>
      <c r="DQ467" s="17"/>
      <c r="DR467" s="17"/>
      <c r="DS467" s="17"/>
      <c r="DT467" s="17"/>
      <c r="DU467" s="17"/>
      <c r="DV467" s="17"/>
      <c r="DW467" s="17"/>
      <c r="DX467" s="17"/>
      <c r="DY467" s="17"/>
      <c r="DZ467" s="17"/>
      <c r="EA467" s="17"/>
      <c r="EB467" s="17"/>
      <c r="EC467" s="17"/>
      <c r="ED467" s="17"/>
      <c r="EE467" s="17"/>
      <c r="EF467" s="17"/>
      <c r="EG467" s="17"/>
      <c r="EH467" s="17"/>
      <c r="EI467" s="17"/>
      <c r="EJ467" s="17"/>
      <c r="EK467" s="17"/>
    </row>
    <row r="468" spans="1:141" x14ac:dyDescent="0.35">
      <c r="A468" s="17"/>
      <c r="B468" s="17"/>
      <c r="C468" s="17"/>
      <c r="D468" s="17"/>
      <c r="E468" s="17"/>
      <c r="F468" s="17"/>
      <c r="G468" s="17"/>
      <c r="J468" s="17"/>
      <c r="K468" s="17"/>
      <c r="L468" s="68"/>
      <c r="M468" s="68"/>
      <c r="N468" s="17"/>
      <c r="O468" s="17"/>
      <c r="P468" s="107"/>
      <c r="R468" s="17"/>
      <c r="S468" s="17"/>
      <c r="T468" s="17"/>
      <c r="V468" s="17"/>
      <c r="W468" s="17"/>
      <c r="X468" s="17"/>
      <c r="Y468" s="17"/>
      <c r="AB468" s="45"/>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c r="CC468" s="17"/>
      <c r="CD468" s="17"/>
      <c r="CE468" s="17"/>
      <c r="CF468" s="17"/>
      <c r="CG468" s="17"/>
      <c r="CH468" s="17"/>
      <c r="CI468" s="17"/>
      <c r="CJ468" s="17"/>
      <c r="CK468" s="17"/>
      <c r="CL468" s="17"/>
      <c r="CM468" s="17"/>
      <c r="CN468" s="17"/>
      <c r="CO468" s="17"/>
      <c r="CP468" s="17"/>
      <c r="CQ468" s="17"/>
      <c r="CR468" s="17"/>
      <c r="CS468" s="17"/>
      <c r="CT468" s="17"/>
      <c r="CU468" s="17"/>
      <c r="CV468" s="17"/>
      <c r="CW468" s="17"/>
      <c r="CX468" s="17"/>
      <c r="CY468" s="17"/>
      <c r="CZ468" s="17"/>
      <c r="DA468" s="17"/>
      <c r="DB468" s="17"/>
      <c r="DC468" s="17"/>
      <c r="DD468" s="17"/>
      <c r="DE468" s="17"/>
      <c r="DF468" s="17"/>
      <c r="DG468" s="17"/>
      <c r="DH468" s="17"/>
      <c r="DI468" s="17"/>
      <c r="DJ468" s="17"/>
      <c r="DK468" s="17"/>
      <c r="DL468" s="17"/>
      <c r="DM468" s="17"/>
      <c r="DN468" s="17"/>
      <c r="DO468" s="17"/>
      <c r="DP468" s="17"/>
      <c r="DQ468" s="17"/>
      <c r="DR468" s="17"/>
      <c r="DS468" s="17"/>
      <c r="DT468" s="17"/>
      <c r="DU468" s="17"/>
      <c r="DV468" s="17"/>
      <c r="DW468" s="17"/>
      <c r="DX468" s="17"/>
      <c r="DY468" s="17"/>
      <c r="DZ468" s="17"/>
      <c r="EA468" s="17"/>
      <c r="EB468" s="17"/>
      <c r="EC468" s="17"/>
      <c r="ED468" s="17"/>
      <c r="EE468" s="17"/>
      <c r="EF468" s="17"/>
      <c r="EG468" s="17"/>
      <c r="EH468" s="17"/>
      <c r="EI468" s="17"/>
      <c r="EJ468" s="17"/>
      <c r="EK468" s="17"/>
    </row>
    <row r="469" spans="1:141" x14ac:dyDescent="0.35">
      <c r="A469" s="17"/>
      <c r="B469" s="17"/>
      <c r="C469" s="17"/>
      <c r="D469" s="17"/>
      <c r="E469" s="17"/>
      <c r="F469" s="17"/>
      <c r="G469" s="17"/>
      <c r="J469" s="17"/>
      <c r="K469" s="17"/>
      <c r="L469" s="68"/>
      <c r="M469" s="68"/>
      <c r="N469" s="17"/>
      <c r="O469" s="17"/>
      <c r="P469" s="107"/>
      <c r="R469" s="17"/>
      <c r="S469" s="17"/>
      <c r="T469" s="17"/>
      <c r="V469" s="17"/>
      <c r="W469" s="17"/>
      <c r="X469" s="17"/>
      <c r="Y469" s="17"/>
      <c r="AB469" s="45"/>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c r="CC469" s="17"/>
      <c r="CD469" s="17"/>
      <c r="CE469" s="17"/>
      <c r="CF469" s="17"/>
      <c r="CG469" s="17"/>
      <c r="CH469" s="17"/>
      <c r="CI469" s="17"/>
      <c r="CJ469" s="17"/>
      <c r="CK469" s="17"/>
      <c r="CL469" s="17"/>
      <c r="CM469" s="17"/>
      <c r="CN469" s="17"/>
      <c r="CO469" s="17"/>
      <c r="CP469" s="17"/>
      <c r="CQ469" s="17"/>
      <c r="CR469" s="17"/>
      <c r="CS469" s="17"/>
      <c r="CT469" s="17"/>
      <c r="CU469" s="17"/>
      <c r="CV469" s="17"/>
      <c r="CW469" s="17"/>
      <c r="CX469" s="17"/>
      <c r="CY469" s="17"/>
      <c r="CZ469" s="17"/>
      <c r="DA469" s="17"/>
      <c r="DB469" s="17"/>
      <c r="DC469" s="17"/>
      <c r="DD469" s="17"/>
      <c r="DE469" s="17"/>
      <c r="DF469" s="17"/>
      <c r="DG469" s="17"/>
      <c r="DH469" s="17"/>
      <c r="DI469" s="17"/>
      <c r="DJ469" s="17"/>
      <c r="DK469" s="17"/>
      <c r="DL469" s="17"/>
      <c r="DM469" s="17"/>
      <c r="DN469" s="17"/>
      <c r="DO469" s="17"/>
      <c r="DP469" s="17"/>
      <c r="DQ469" s="17"/>
      <c r="DR469" s="17"/>
      <c r="DS469" s="17"/>
      <c r="DT469" s="17"/>
      <c r="DU469" s="17"/>
      <c r="DV469" s="17"/>
      <c r="DW469" s="17"/>
      <c r="DX469" s="17"/>
      <c r="DY469" s="17"/>
      <c r="DZ469" s="17"/>
      <c r="EA469" s="17"/>
      <c r="EB469" s="17"/>
      <c r="EC469" s="17"/>
      <c r="ED469" s="17"/>
      <c r="EE469" s="17"/>
      <c r="EF469" s="17"/>
      <c r="EG469" s="17"/>
      <c r="EH469" s="17"/>
      <c r="EI469" s="17"/>
      <c r="EJ469" s="17"/>
      <c r="EK469" s="17"/>
    </row>
    <row r="470" spans="1:141" x14ac:dyDescent="0.35">
      <c r="A470" s="17"/>
      <c r="B470" s="17"/>
      <c r="C470" s="17"/>
      <c r="D470" s="17"/>
      <c r="E470" s="17"/>
      <c r="F470" s="17"/>
      <c r="G470" s="17"/>
      <c r="J470" s="17"/>
      <c r="K470" s="17"/>
      <c r="L470" s="68"/>
      <c r="M470" s="68"/>
      <c r="N470" s="17"/>
      <c r="O470" s="17"/>
      <c r="P470" s="107"/>
      <c r="R470" s="17"/>
      <c r="S470" s="17"/>
      <c r="T470" s="17"/>
      <c r="V470" s="17"/>
      <c r="W470" s="17"/>
      <c r="X470" s="17"/>
      <c r="Y470" s="17"/>
      <c r="AB470" s="45"/>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c r="CC470" s="17"/>
      <c r="CD470" s="17"/>
      <c r="CE470" s="17"/>
      <c r="CF470" s="17"/>
      <c r="CG470" s="17"/>
      <c r="CH470" s="17"/>
      <c r="CI470" s="17"/>
      <c r="CJ470" s="17"/>
      <c r="CK470" s="17"/>
      <c r="CL470" s="17"/>
      <c r="CM470" s="17"/>
      <c r="CN470" s="17"/>
      <c r="CO470" s="17"/>
      <c r="CP470" s="17"/>
      <c r="CQ470" s="17"/>
      <c r="CR470" s="17"/>
      <c r="CS470" s="17"/>
      <c r="CT470" s="17"/>
      <c r="CU470" s="17"/>
      <c r="CV470" s="17"/>
      <c r="CW470" s="17"/>
      <c r="CX470" s="17"/>
      <c r="CY470" s="17"/>
      <c r="CZ470" s="17"/>
      <c r="DA470" s="17"/>
      <c r="DB470" s="17"/>
      <c r="DC470" s="17"/>
      <c r="DD470" s="17"/>
      <c r="DE470" s="17"/>
      <c r="DF470" s="17"/>
      <c r="DG470" s="17"/>
      <c r="DH470" s="17"/>
      <c r="DI470" s="17"/>
      <c r="DJ470" s="17"/>
      <c r="DK470" s="17"/>
      <c r="DL470" s="17"/>
      <c r="DM470" s="17"/>
      <c r="DN470" s="17"/>
      <c r="DO470" s="17"/>
      <c r="DP470" s="17"/>
      <c r="DQ470" s="17"/>
      <c r="DR470" s="17"/>
      <c r="DS470" s="17"/>
      <c r="DT470" s="17"/>
      <c r="DU470" s="17"/>
      <c r="DV470" s="17"/>
      <c r="DW470" s="17"/>
      <c r="DX470" s="17"/>
      <c r="DY470" s="17"/>
      <c r="DZ470" s="17"/>
      <c r="EA470" s="17"/>
      <c r="EB470" s="17"/>
      <c r="EC470" s="17"/>
      <c r="ED470" s="17"/>
      <c r="EE470" s="17"/>
      <c r="EF470" s="17"/>
      <c r="EG470" s="17"/>
      <c r="EH470" s="17"/>
      <c r="EI470" s="17"/>
      <c r="EJ470" s="17"/>
      <c r="EK470" s="17"/>
    </row>
    <row r="471" spans="1:141" x14ac:dyDescent="0.35">
      <c r="A471" s="17"/>
      <c r="B471" s="17"/>
      <c r="C471" s="17"/>
      <c r="D471" s="17"/>
      <c r="E471" s="17"/>
      <c r="F471" s="17"/>
      <c r="G471" s="17"/>
      <c r="J471" s="17"/>
      <c r="K471" s="17"/>
      <c r="L471" s="68"/>
      <c r="M471" s="68"/>
      <c r="N471" s="17"/>
      <c r="O471" s="17"/>
      <c r="P471" s="107"/>
      <c r="R471" s="17"/>
      <c r="S471" s="17"/>
      <c r="T471" s="17"/>
      <c r="V471" s="17"/>
      <c r="W471" s="17"/>
      <c r="X471" s="17"/>
      <c r="Y471" s="17"/>
      <c r="AB471" s="45"/>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c r="CC471" s="17"/>
      <c r="CD471" s="17"/>
      <c r="CE471" s="17"/>
      <c r="CF471" s="17"/>
      <c r="CG471" s="17"/>
      <c r="CH471" s="17"/>
      <c r="CI471" s="17"/>
      <c r="CJ471" s="17"/>
      <c r="CK471" s="17"/>
      <c r="CL471" s="17"/>
      <c r="CM471" s="17"/>
      <c r="CN471" s="17"/>
      <c r="CO471" s="17"/>
      <c r="CP471" s="17"/>
      <c r="CQ471" s="17"/>
      <c r="CR471" s="17"/>
      <c r="CS471" s="17"/>
      <c r="CT471" s="17"/>
      <c r="CU471" s="17"/>
      <c r="CV471" s="17"/>
      <c r="CW471" s="17"/>
      <c r="CX471" s="17"/>
      <c r="CY471" s="17"/>
      <c r="CZ471" s="17"/>
      <c r="DA471" s="17"/>
      <c r="DB471" s="17"/>
      <c r="DC471" s="17"/>
      <c r="DD471" s="17"/>
      <c r="DE471" s="17"/>
      <c r="DF471" s="17"/>
      <c r="DG471" s="17"/>
      <c r="DH471" s="17"/>
      <c r="DI471" s="17"/>
      <c r="DJ471" s="17"/>
      <c r="DK471" s="17"/>
      <c r="DL471" s="17"/>
      <c r="DM471" s="17"/>
      <c r="DN471" s="17"/>
      <c r="DO471" s="17"/>
      <c r="DP471" s="17"/>
      <c r="DQ471" s="17"/>
      <c r="DR471" s="17"/>
      <c r="DS471" s="17"/>
      <c r="DT471" s="17"/>
      <c r="DU471" s="17"/>
      <c r="DV471" s="17"/>
      <c r="DW471" s="17"/>
      <c r="DX471" s="17"/>
      <c r="DY471" s="17"/>
      <c r="DZ471" s="17"/>
      <c r="EA471" s="17"/>
      <c r="EB471" s="17"/>
      <c r="EC471" s="17"/>
      <c r="ED471" s="17"/>
      <c r="EE471" s="17"/>
      <c r="EF471" s="17"/>
      <c r="EG471" s="17"/>
      <c r="EH471" s="17"/>
      <c r="EI471" s="17"/>
      <c r="EJ471" s="17"/>
      <c r="EK471" s="17"/>
    </row>
    <row r="472" spans="1:141" x14ac:dyDescent="0.35">
      <c r="A472" s="17"/>
      <c r="B472" s="17"/>
      <c r="C472" s="17"/>
      <c r="D472" s="17"/>
      <c r="E472" s="17"/>
      <c r="F472" s="17"/>
      <c r="G472" s="17"/>
      <c r="J472" s="17"/>
      <c r="K472" s="17"/>
      <c r="L472" s="68"/>
      <c r="M472" s="68"/>
      <c r="N472" s="17"/>
      <c r="O472" s="17"/>
      <c r="P472" s="107"/>
      <c r="R472" s="17"/>
      <c r="S472" s="17"/>
      <c r="T472" s="17"/>
      <c r="V472" s="17"/>
      <c r="W472" s="17"/>
      <c r="X472" s="17"/>
      <c r="Y472" s="17"/>
      <c r="AB472" s="45"/>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c r="CC472" s="17"/>
      <c r="CD472" s="17"/>
      <c r="CE472" s="17"/>
      <c r="CF472" s="17"/>
      <c r="CG472" s="17"/>
      <c r="CH472" s="17"/>
      <c r="CI472" s="17"/>
      <c r="CJ472" s="17"/>
      <c r="CK472" s="17"/>
      <c r="CL472" s="17"/>
      <c r="CM472" s="17"/>
      <c r="CN472" s="17"/>
      <c r="CO472" s="17"/>
      <c r="CP472" s="17"/>
      <c r="CQ472" s="17"/>
      <c r="CR472" s="17"/>
      <c r="CS472" s="17"/>
      <c r="CT472" s="17"/>
      <c r="CU472" s="17"/>
      <c r="CV472" s="17"/>
      <c r="CW472" s="17"/>
      <c r="CX472" s="17"/>
      <c r="CY472" s="17"/>
      <c r="CZ472" s="17"/>
      <c r="DA472" s="17"/>
      <c r="DB472" s="17"/>
      <c r="DC472" s="17"/>
      <c r="DD472" s="17"/>
      <c r="DE472" s="17"/>
      <c r="DF472" s="17"/>
      <c r="DG472" s="17"/>
      <c r="DH472" s="17"/>
      <c r="DI472" s="17"/>
      <c r="DJ472" s="17"/>
      <c r="DK472" s="17"/>
      <c r="DL472" s="17"/>
      <c r="DM472" s="17"/>
      <c r="DN472" s="17"/>
      <c r="DO472" s="17"/>
      <c r="DP472" s="17"/>
      <c r="DQ472" s="17"/>
      <c r="DR472" s="17"/>
      <c r="DS472" s="17"/>
      <c r="DT472" s="17"/>
      <c r="DU472" s="17"/>
      <c r="DV472" s="17"/>
      <c r="DW472" s="17"/>
      <c r="DX472" s="17"/>
      <c r="DY472" s="17"/>
      <c r="DZ472" s="17"/>
      <c r="EA472" s="17"/>
      <c r="EB472" s="17"/>
      <c r="EC472" s="17"/>
      <c r="ED472" s="17"/>
      <c r="EE472" s="17"/>
      <c r="EF472" s="17"/>
      <c r="EG472" s="17"/>
      <c r="EH472" s="17"/>
      <c r="EI472" s="17"/>
      <c r="EJ472" s="17"/>
      <c r="EK472" s="17"/>
    </row>
    <row r="473" spans="1:141" x14ac:dyDescent="0.35">
      <c r="A473" s="17"/>
      <c r="B473" s="17"/>
      <c r="C473" s="17"/>
      <c r="D473" s="17"/>
      <c r="E473" s="17"/>
      <c r="F473" s="17"/>
      <c r="G473" s="17"/>
      <c r="J473" s="17"/>
      <c r="K473" s="17"/>
      <c r="L473" s="68"/>
      <c r="M473" s="68"/>
      <c r="N473" s="17"/>
      <c r="O473" s="17"/>
      <c r="P473" s="107"/>
      <c r="R473" s="17"/>
      <c r="S473" s="17"/>
      <c r="T473" s="17"/>
      <c r="V473" s="17"/>
      <c r="W473" s="17"/>
      <c r="X473" s="17"/>
      <c r="Y473" s="17"/>
      <c r="AB473" s="45"/>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c r="CC473" s="17"/>
      <c r="CD473" s="17"/>
      <c r="CE473" s="17"/>
      <c r="CF473" s="17"/>
      <c r="CG473" s="17"/>
      <c r="CH473" s="17"/>
      <c r="CI473" s="17"/>
      <c r="CJ473" s="17"/>
      <c r="CK473" s="17"/>
      <c r="CL473" s="17"/>
      <c r="CM473" s="17"/>
      <c r="CN473" s="17"/>
      <c r="CO473" s="17"/>
      <c r="CP473" s="17"/>
      <c r="CQ473" s="17"/>
      <c r="CR473" s="17"/>
      <c r="CS473" s="17"/>
      <c r="CT473" s="17"/>
      <c r="CU473" s="17"/>
      <c r="CV473" s="17"/>
      <c r="CW473" s="17"/>
      <c r="CX473" s="17"/>
      <c r="CY473" s="17"/>
      <c r="CZ473" s="17"/>
      <c r="DA473" s="17"/>
      <c r="DB473" s="17"/>
      <c r="DC473" s="17"/>
      <c r="DD473" s="17"/>
      <c r="DE473" s="17"/>
      <c r="DF473" s="17"/>
      <c r="DG473" s="17"/>
      <c r="DH473" s="17"/>
      <c r="DI473" s="17"/>
      <c r="DJ473" s="17"/>
      <c r="DK473" s="17"/>
      <c r="DL473" s="17"/>
      <c r="DM473" s="17"/>
      <c r="DN473" s="17"/>
      <c r="DO473" s="17"/>
      <c r="DP473" s="17"/>
      <c r="DQ473" s="17"/>
      <c r="DR473" s="17"/>
      <c r="DS473" s="17"/>
      <c r="DT473" s="17"/>
      <c r="DU473" s="17"/>
      <c r="DV473" s="17"/>
      <c r="DW473" s="17"/>
      <c r="DX473" s="17"/>
      <c r="DY473" s="17"/>
      <c r="DZ473" s="17"/>
      <c r="EA473" s="17"/>
      <c r="EB473" s="17"/>
      <c r="EC473" s="17"/>
      <c r="ED473" s="17"/>
      <c r="EE473" s="17"/>
      <c r="EF473" s="17"/>
      <c r="EG473" s="17"/>
      <c r="EH473" s="17"/>
      <c r="EI473" s="17"/>
      <c r="EJ473" s="17"/>
      <c r="EK473" s="17"/>
    </row>
    <row r="474" spans="1:141" x14ac:dyDescent="0.35">
      <c r="A474" s="17"/>
      <c r="B474" s="17"/>
      <c r="C474" s="17"/>
      <c r="D474" s="17"/>
      <c r="E474" s="17"/>
      <c r="F474" s="17"/>
      <c r="G474" s="17"/>
      <c r="J474" s="17"/>
      <c r="K474" s="17"/>
      <c r="L474" s="68"/>
      <c r="M474" s="68"/>
      <c r="N474" s="17"/>
      <c r="O474" s="17"/>
      <c r="P474" s="107"/>
      <c r="R474" s="17"/>
      <c r="S474" s="17"/>
      <c r="T474" s="17"/>
      <c r="V474" s="17"/>
      <c r="W474" s="17"/>
      <c r="X474" s="17"/>
      <c r="Y474" s="17"/>
      <c r="AB474" s="45"/>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c r="CC474" s="17"/>
      <c r="CD474" s="17"/>
      <c r="CE474" s="17"/>
      <c r="CF474" s="17"/>
      <c r="CG474" s="17"/>
      <c r="CH474" s="17"/>
      <c r="CI474" s="17"/>
      <c r="CJ474" s="17"/>
      <c r="CK474" s="17"/>
      <c r="CL474" s="17"/>
      <c r="CM474" s="17"/>
      <c r="CN474" s="17"/>
      <c r="CO474" s="17"/>
      <c r="CP474" s="17"/>
      <c r="CQ474" s="17"/>
      <c r="CR474" s="17"/>
      <c r="CS474" s="17"/>
      <c r="CT474" s="17"/>
      <c r="CU474" s="17"/>
      <c r="CV474" s="17"/>
      <c r="CW474" s="17"/>
      <c r="CX474" s="17"/>
      <c r="CY474" s="17"/>
      <c r="CZ474" s="17"/>
      <c r="DA474" s="17"/>
      <c r="DB474" s="17"/>
      <c r="DC474" s="17"/>
      <c r="DD474" s="17"/>
      <c r="DE474" s="17"/>
      <c r="DF474" s="17"/>
      <c r="DG474" s="17"/>
      <c r="DH474" s="17"/>
      <c r="DI474" s="17"/>
      <c r="DJ474" s="17"/>
      <c r="DK474" s="17"/>
      <c r="DL474" s="17"/>
      <c r="DM474" s="17"/>
      <c r="DN474" s="17"/>
      <c r="DO474" s="17"/>
      <c r="DP474" s="17"/>
      <c r="DQ474" s="17"/>
      <c r="DR474" s="17"/>
      <c r="DS474" s="17"/>
      <c r="DT474" s="17"/>
      <c r="DU474" s="17"/>
      <c r="DV474" s="17"/>
      <c r="DW474" s="17"/>
      <c r="DX474" s="17"/>
      <c r="DY474" s="17"/>
      <c r="DZ474" s="17"/>
      <c r="EA474" s="17"/>
      <c r="EB474" s="17"/>
      <c r="EC474" s="17"/>
      <c r="ED474" s="17"/>
      <c r="EE474" s="17"/>
      <c r="EF474" s="17"/>
      <c r="EG474" s="17"/>
      <c r="EH474" s="17"/>
      <c r="EI474" s="17"/>
      <c r="EJ474" s="17"/>
      <c r="EK474" s="17"/>
    </row>
    <row r="475" spans="1:141" x14ac:dyDescent="0.35">
      <c r="A475" s="17"/>
      <c r="B475" s="17"/>
      <c r="C475" s="17"/>
      <c r="D475" s="17"/>
      <c r="E475" s="17"/>
      <c r="F475" s="17"/>
      <c r="G475" s="17"/>
      <c r="J475" s="17"/>
      <c r="K475" s="17"/>
      <c r="L475" s="68"/>
      <c r="M475" s="68"/>
      <c r="N475" s="17"/>
      <c r="O475" s="17"/>
      <c r="P475" s="107"/>
      <c r="R475" s="17"/>
      <c r="S475" s="17"/>
      <c r="T475" s="17"/>
      <c r="V475" s="17"/>
      <c r="W475" s="17"/>
      <c r="X475" s="17"/>
      <c r="Y475" s="17"/>
      <c r="AB475" s="45"/>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c r="CC475" s="17"/>
      <c r="CD475" s="17"/>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c r="DD475" s="17"/>
      <c r="DE475" s="17"/>
      <c r="DF475" s="17"/>
      <c r="DG475" s="17"/>
      <c r="DH475" s="17"/>
      <c r="DI475" s="17"/>
      <c r="DJ475" s="17"/>
      <c r="DK475" s="17"/>
      <c r="DL475" s="17"/>
      <c r="DM475" s="17"/>
      <c r="DN475" s="17"/>
      <c r="DO475" s="17"/>
      <c r="DP475" s="17"/>
      <c r="DQ475" s="17"/>
      <c r="DR475" s="17"/>
      <c r="DS475" s="17"/>
      <c r="DT475" s="17"/>
      <c r="DU475" s="17"/>
      <c r="DV475" s="17"/>
      <c r="DW475" s="17"/>
      <c r="DX475" s="17"/>
      <c r="DY475" s="17"/>
      <c r="DZ475" s="17"/>
      <c r="EA475" s="17"/>
      <c r="EB475" s="17"/>
      <c r="EC475" s="17"/>
      <c r="ED475" s="17"/>
      <c r="EE475" s="17"/>
      <c r="EF475" s="17"/>
      <c r="EG475" s="17"/>
      <c r="EH475" s="17"/>
      <c r="EI475" s="17"/>
      <c r="EJ475" s="17"/>
      <c r="EK475" s="17"/>
    </row>
    <row r="476" spans="1:141" x14ac:dyDescent="0.35">
      <c r="A476" s="17"/>
      <c r="B476" s="17"/>
      <c r="C476" s="17"/>
      <c r="D476" s="17"/>
      <c r="E476" s="17"/>
      <c r="F476" s="17"/>
      <c r="G476" s="17"/>
      <c r="J476" s="17"/>
      <c r="K476" s="17"/>
      <c r="L476" s="68"/>
      <c r="M476" s="68"/>
      <c r="N476" s="17"/>
      <c r="O476" s="17"/>
      <c r="P476" s="107"/>
      <c r="R476" s="17"/>
      <c r="S476" s="17"/>
      <c r="T476" s="17"/>
      <c r="V476" s="17"/>
      <c r="W476" s="17"/>
      <c r="X476" s="17"/>
      <c r="Y476" s="17"/>
      <c r="AB476" s="45"/>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c r="DD476" s="17"/>
      <c r="DE476" s="17"/>
      <c r="DF476" s="17"/>
      <c r="DG476" s="17"/>
      <c r="DH476" s="17"/>
      <c r="DI476" s="17"/>
      <c r="DJ476" s="17"/>
      <c r="DK476" s="17"/>
      <c r="DL476" s="17"/>
      <c r="DM476" s="17"/>
      <c r="DN476" s="17"/>
      <c r="DO476" s="17"/>
      <c r="DP476" s="17"/>
      <c r="DQ476" s="17"/>
      <c r="DR476" s="17"/>
      <c r="DS476" s="17"/>
      <c r="DT476" s="17"/>
      <c r="DU476" s="17"/>
      <c r="DV476" s="17"/>
      <c r="DW476" s="17"/>
      <c r="DX476" s="17"/>
      <c r="DY476" s="17"/>
      <c r="DZ476" s="17"/>
      <c r="EA476" s="17"/>
      <c r="EB476" s="17"/>
      <c r="EC476" s="17"/>
      <c r="ED476" s="17"/>
      <c r="EE476" s="17"/>
      <c r="EF476" s="17"/>
      <c r="EG476" s="17"/>
      <c r="EH476" s="17"/>
      <c r="EI476" s="17"/>
      <c r="EJ476" s="17"/>
      <c r="EK476" s="17"/>
    </row>
    <row r="477" spans="1:141" x14ac:dyDescent="0.35">
      <c r="A477" s="17"/>
      <c r="B477" s="17"/>
      <c r="C477" s="17"/>
      <c r="D477" s="17"/>
      <c r="E477" s="17"/>
      <c r="F477" s="17"/>
      <c r="G477" s="17"/>
      <c r="J477" s="17"/>
      <c r="K477" s="17"/>
      <c r="L477" s="68"/>
      <c r="M477" s="68"/>
      <c r="N477" s="17"/>
      <c r="O477" s="17"/>
      <c r="P477" s="107"/>
      <c r="R477" s="17"/>
      <c r="S477" s="17"/>
      <c r="T477" s="17"/>
      <c r="V477" s="17"/>
      <c r="W477" s="17"/>
      <c r="X477" s="17"/>
      <c r="Y477" s="17"/>
      <c r="AB477" s="45"/>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c r="DR477" s="17"/>
      <c r="DS477" s="17"/>
      <c r="DT477" s="17"/>
      <c r="DU477" s="17"/>
      <c r="DV477" s="17"/>
      <c r="DW477" s="17"/>
      <c r="DX477" s="17"/>
      <c r="DY477" s="17"/>
      <c r="DZ477" s="17"/>
      <c r="EA477" s="17"/>
      <c r="EB477" s="17"/>
      <c r="EC477" s="17"/>
      <c r="ED477" s="17"/>
      <c r="EE477" s="17"/>
      <c r="EF477" s="17"/>
      <c r="EG477" s="17"/>
      <c r="EH477" s="17"/>
      <c r="EI477" s="17"/>
      <c r="EJ477" s="17"/>
      <c r="EK477" s="17"/>
    </row>
    <row r="478" spans="1:141" x14ac:dyDescent="0.35">
      <c r="A478" s="17"/>
      <c r="B478" s="17"/>
      <c r="C478" s="17"/>
      <c r="D478" s="17"/>
      <c r="E478" s="17"/>
      <c r="F478" s="17"/>
      <c r="G478" s="17"/>
      <c r="J478" s="17"/>
      <c r="K478" s="17"/>
      <c r="L478" s="68"/>
      <c r="M478" s="68"/>
      <c r="N478" s="17"/>
      <c r="O478" s="17"/>
      <c r="P478" s="107"/>
      <c r="R478" s="17"/>
      <c r="S478" s="17"/>
      <c r="T478" s="17"/>
      <c r="V478" s="17"/>
      <c r="W478" s="17"/>
      <c r="X478" s="17"/>
      <c r="Y478" s="17"/>
      <c r="AB478" s="45"/>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c r="DD478" s="17"/>
      <c r="DE478" s="17"/>
      <c r="DF478" s="17"/>
      <c r="DG478" s="17"/>
      <c r="DH478" s="17"/>
      <c r="DI478" s="17"/>
      <c r="DJ478" s="17"/>
      <c r="DK478" s="17"/>
      <c r="DL478" s="17"/>
      <c r="DM478" s="17"/>
      <c r="DN478" s="17"/>
      <c r="DO478" s="17"/>
      <c r="DP478" s="17"/>
      <c r="DQ478" s="17"/>
      <c r="DR478" s="17"/>
      <c r="DS478" s="17"/>
      <c r="DT478" s="17"/>
      <c r="DU478" s="17"/>
      <c r="DV478" s="17"/>
      <c r="DW478" s="17"/>
      <c r="DX478" s="17"/>
      <c r="DY478" s="17"/>
      <c r="DZ478" s="17"/>
      <c r="EA478" s="17"/>
      <c r="EB478" s="17"/>
      <c r="EC478" s="17"/>
      <c r="ED478" s="17"/>
      <c r="EE478" s="17"/>
      <c r="EF478" s="17"/>
      <c r="EG478" s="17"/>
      <c r="EH478" s="17"/>
      <c r="EI478" s="17"/>
      <c r="EJ478" s="17"/>
      <c r="EK478" s="17"/>
    </row>
    <row r="479" spans="1:141" x14ac:dyDescent="0.35">
      <c r="A479" s="17"/>
      <c r="B479" s="17"/>
      <c r="C479" s="17"/>
      <c r="D479" s="17"/>
      <c r="E479" s="17"/>
      <c r="F479" s="17"/>
      <c r="G479" s="17"/>
      <c r="J479" s="17"/>
      <c r="K479" s="17"/>
      <c r="L479" s="68"/>
      <c r="M479" s="68"/>
      <c r="N479" s="17"/>
      <c r="O479" s="17"/>
      <c r="P479" s="107"/>
      <c r="R479" s="17"/>
      <c r="S479" s="17"/>
      <c r="T479" s="17"/>
      <c r="V479" s="17"/>
      <c r="W479" s="17"/>
      <c r="X479" s="17"/>
      <c r="Y479" s="17"/>
      <c r="AB479" s="45"/>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c r="DD479" s="17"/>
      <c r="DE479" s="17"/>
      <c r="DF479" s="17"/>
      <c r="DG479" s="17"/>
      <c r="DH479" s="17"/>
      <c r="DI479" s="17"/>
      <c r="DJ479" s="17"/>
      <c r="DK479" s="17"/>
      <c r="DL479" s="17"/>
      <c r="DM479" s="17"/>
      <c r="DN479" s="17"/>
      <c r="DO479" s="17"/>
      <c r="DP479" s="17"/>
      <c r="DQ479" s="17"/>
      <c r="DR479" s="17"/>
      <c r="DS479" s="17"/>
      <c r="DT479" s="17"/>
      <c r="DU479" s="17"/>
      <c r="DV479" s="17"/>
      <c r="DW479" s="17"/>
      <c r="DX479" s="17"/>
      <c r="DY479" s="17"/>
      <c r="DZ479" s="17"/>
      <c r="EA479" s="17"/>
      <c r="EB479" s="17"/>
      <c r="EC479" s="17"/>
      <c r="ED479" s="17"/>
      <c r="EE479" s="17"/>
      <c r="EF479" s="17"/>
      <c r="EG479" s="17"/>
      <c r="EH479" s="17"/>
      <c r="EI479" s="17"/>
      <c r="EJ479" s="17"/>
      <c r="EK479" s="17"/>
    </row>
    <row r="480" spans="1:141" x14ac:dyDescent="0.35">
      <c r="A480" s="17"/>
      <c r="B480" s="17"/>
      <c r="C480" s="17"/>
      <c r="D480" s="17"/>
      <c r="E480" s="17"/>
      <c r="F480" s="17"/>
      <c r="G480" s="17"/>
      <c r="J480" s="17"/>
      <c r="K480" s="17"/>
      <c r="L480" s="68"/>
      <c r="M480" s="68"/>
      <c r="N480" s="17"/>
      <c r="O480" s="17"/>
      <c r="P480" s="107"/>
      <c r="R480" s="17"/>
      <c r="S480" s="17"/>
      <c r="T480" s="17"/>
      <c r="V480" s="17"/>
      <c r="W480" s="17"/>
      <c r="X480" s="17"/>
      <c r="Y480" s="17"/>
      <c r="AB480" s="45"/>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c r="CC480" s="17"/>
      <c r="CD480" s="17"/>
      <c r="CE480" s="17"/>
      <c r="CF480" s="17"/>
      <c r="CG480" s="17"/>
      <c r="CH480" s="17"/>
      <c r="CI480" s="17"/>
      <c r="CJ480" s="17"/>
      <c r="CK480" s="17"/>
      <c r="CL480" s="17"/>
      <c r="CM480" s="17"/>
      <c r="CN480" s="17"/>
      <c r="CO480" s="17"/>
      <c r="CP480" s="17"/>
      <c r="CQ480" s="17"/>
      <c r="CR480" s="17"/>
      <c r="CS480" s="17"/>
      <c r="CT480" s="17"/>
      <c r="CU480" s="17"/>
      <c r="CV480" s="17"/>
      <c r="CW480" s="17"/>
      <c r="CX480" s="17"/>
      <c r="CY480" s="17"/>
      <c r="CZ480" s="17"/>
      <c r="DA480" s="17"/>
      <c r="DB480" s="17"/>
      <c r="DC480" s="17"/>
      <c r="DD480" s="17"/>
      <c r="DE480" s="17"/>
      <c r="DF480" s="17"/>
      <c r="DG480" s="17"/>
      <c r="DH480" s="17"/>
      <c r="DI480" s="17"/>
      <c r="DJ480" s="17"/>
      <c r="DK480" s="17"/>
      <c r="DL480" s="17"/>
      <c r="DM480" s="17"/>
      <c r="DN480" s="17"/>
      <c r="DO480" s="17"/>
      <c r="DP480" s="17"/>
      <c r="DQ480" s="17"/>
      <c r="DR480" s="17"/>
      <c r="DS480" s="17"/>
      <c r="DT480" s="17"/>
      <c r="DU480" s="17"/>
      <c r="DV480" s="17"/>
      <c r="DW480" s="17"/>
      <c r="DX480" s="17"/>
      <c r="DY480" s="17"/>
      <c r="DZ480" s="17"/>
      <c r="EA480" s="17"/>
      <c r="EB480" s="17"/>
      <c r="EC480" s="17"/>
      <c r="ED480" s="17"/>
      <c r="EE480" s="17"/>
      <c r="EF480" s="17"/>
      <c r="EG480" s="17"/>
      <c r="EH480" s="17"/>
      <c r="EI480" s="17"/>
      <c r="EJ480" s="17"/>
      <c r="EK480" s="17"/>
    </row>
    <row r="481" spans="1:141" x14ac:dyDescent="0.35">
      <c r="A481" s="17"/>
      <c r="B481" s="17"/>
      <c r="C481" s="17"/>
      <c r="D481" s="17"/>
      <c r="E481" s="17"/>
      <c r="F481" s="17"/>
      <c r="G481" s="17"/>
      <c r="J481" s="17"/>
      <c r="K481" s="17"/>
      <c r="L481" s="68"/>
      <c r="M481" s="68"/>
      <c r="N481" s="17"/>
      <c r="O481" s="17"/>
      <c r="P481" s="107"/>
      <c r="R481" s="17"/>
      <c r="S481" s="17"/>
      <c r="T481" s="17"/>
      <c r="V481" s="17"/>
      <c r="W481" s="17"/>
      <c r="X481" s="17"/>
      <c r="Y481" s="17"/>
      <c r="AB481" s="45"/>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7"/>
      <c r="DE481" s="17"/>
      <c r="DF481" s="17"/>
      <c r="DG481" s="17"/>
      <c r="DH481" s="17"/>
      <c r="DI481" s="17"/>
      <c r="DJ481" s="17"/>
      <c r="DK481" s="17"/>
      <c r="DL481" s="17"/>
      <c r="DM481" s="17"/>
      <c r="DN481" s="17"/>
      <c r="DO481" s="17"/>
      <c r="DP481" s="17"/>
      <c r="DQ481" s="17"/>
      <c r="DR481" s="17"/>
      <c r="DS481" s="17"/>
      <c r="DT481" s="17"/>
      <c r="DU481" s="17"/>
      <c r="DV481" s="17"/>
      <c r="DW481" s="17"/>
      <c r="DX481" s="17"/>
      <c r="DY481" s="17"/>
      <c r="DZ481" s="17"/>
      <c r="EA481" s="17"/>
      <c r="EB481" s="17"/>
      <c r="EC481" s="17"/>
      <c r="ED481" s="17"/>
      <c r="EE481" s="17"/>
      <c r="EF481" s="17"/>
      <c r="EG481" s="17"/>
      <c r="EH481" s="17"/>
      <c r="EI481" s="17"/>
      <c r="EJ481" s="17"/>
      <c r="EK481" s="17"/>
    </row>
    <row r="482" spans="1:141" x14ac:dyDescent="0.35">
      <c r="A482" s="17"/>
      <c r="B482" s="17"/>
      <c r="C482" s="17"/>
      <c r="D482" s="17"/>
      <c r="E482" s="17"/>
      <c r="F482" s="17"/>
      <c r="G482" s="17"/>
      <c r="J482" s="17"/>
      <c r="K482" s="17"/>
      <c r="L482" s="68"/>
      <c r="M482" s="68"/>
      <c r="N482" s="17"/>
      <c r="O482" s="17"/>
      <c r="P482" s="107"/>
      <c r="R482" s="17"/>
      <c r="S482" s="17"/>
      <c r="T482" s="17"/>
      <c r="V482" s="17"/>
      <c r="W482" s="17"/>
      <c r="X482" s="17"/>
      <c r="Y482" s="17"/>
      <c r="AB482" s="45"/>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c r="DD482" s="17"/>
      <c r="DE482" s="17"/>
      <c r="DF482" s="17"/>
      <c r="DG482" s="17"/>
      <c r="DH482" s="17"/>
      <c r="DI482" s="17"/>
      <c r="DJ482" s="17"/>
      <c r="DK482" s="17"/>
      <c r="DL482" s="17"/>
      <c r="DM482" s="17"/>
      <c r="DN482" s="17"/>
      <c r="DO482" s="17"/>
      <c r="DP482" s="17"/>
      <c r="DQ482" s="17"/>
      <c r="DR482" s="17"/>
      <c r="DS482" s="17"/>
      <c r="DT482" s="17"/>
      <c r="DU482" s="17"/>
      <c r="DV482" s="17"/>
      <c r="DW482" s="17"/>
      <c r="DX482" s="17"/>
      <c r="DY482" s="17"/>
      <c r="DZ482" s="17"/>
      <c r="EA482" s="17"/>
      <c r="EB482" s="17"/>
      <c r="EC482" s="17"/>
      <c r="ED482" s="17"/>
      <c r="EE482" s="17"/>
      <c r="EF482" s="17"/>
      <c r="EG482" s="17"/>
      <c r="EH482" s="17"/>
      <c r="EI482" s="17"/>
      <c r="EJ482" s="17"/>
      <c r="EK482" s="17"/>
    </row>
    <row r="483" spans="1:141" x14ac:dyDescent="0.35">
      <c r="A483" s="17"/>
      <c r="B483" s="17"/>
      <c r="C483" s="17"/>
      <c r="D483" s="17"/>
      <c r="E483" s="17"/>
      <c r="F483" s="17"/>
      <c r="G483" s="17"/>
      <c r="J483" s="17"/>
      <c r="K483" s="17"/>
      <c r="L483" s="68"/>
      <c r="M483" s="68"/>
      <c r="N483" s="17"/>
      <c r="O483" s="17"/>
      <c r="P483" s="107"/>
      <c r="R483" s="17"/>
      <c r="S483" s="17"/>
      <c r="T483" s="17"/>
      <c r="V483" s="17"/>
      <c r="W483" s="17"/>
      <c r="X483" s="17"/>
      <c r="Y483" s="17"/>
      <c r="AB483" s="45"/>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c r="DD483" s="17"/>
      <c r="DE483" s="17"/>
      <c r="DF483" s="17"/>
      <c r="DG483" s="17"/>
      <c r="DH483" s="17"/>
      <c r="DI483" s="17"/>
      <c r="DJ483" s="17"/>
      <c r="DK483" s="17"/>
      <c r="DL483" s="17"/>
      <c r="DM483" s="17"/>
      <c r="DN483" s="17"/>
      <c r="DO483" s="17"/>
      <c r="DP483" s="17"/>
      <c r="DQ483" s="17"/>
      <c r="DR483" s="17"/>
      <c r="DS483" s="17"/>
      <c r="DT483" s="17"/>
      <c r="DU483" s="17"/>
      <c r="DV483" s="17"/>
      <c r="DW483" s="17"/>
      <c r="DX483" s="17"/>
      <c r="DY483" s="17"/>
      <c r="DZ483" s="17"/>
      <c r="EA483" s="17"/>
      <c r="EB483" s="17"/>
      <c r="EC483" s="17"/>
      <c r="ED483" s="17"/>
      <c r="EE483" s="17"/>
      <c r="EF483" s="17"/>
      <c r="EG483" s="17"/>
      <c r="EH483" s="17"/>
      <c r="EI483" s="17"/>
      <c r="EJ483" s="17"/>
      <c r="EK483" s="17"/>
    </row>
    <row r="484" spans="1:141" x14ac:dyDescent="0.35">
      <c r="A484" s="17"/>
      <c r="B484" s="17"/>
      <c r="C484" s="17"/>
      <c r="D484" s="17"/>
      <c r="E484" s="17"/>
      <c r="F484" s="17"/>
      <c r="G484" s="17"/>
      <c r="J484" s="17"/>
      <c r="K484" s="17"/>
      <c r="L484" s="68"/>
      <c r="M484" s="68"/>
      <c r="N484" s="17"/>
      <c r="O484" s="17"/>
      <c r="P484" s="107"/>
      <c r="R484" s="17"/>
      <c r="S484" s="17"/>
      <c r="T484" s="17"/>
      <c r="V484" s="17"/>
      <c r="W484" s="17"/>
      <c r="X484" s="17"/>
      <c r="Y484" s="17"/>
      <c r="AB484" s="45"/>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c r="DD484" s="17"/>
      <c r="DE484" s="17"/>
      <c r="DF484" s="17"/>
      <c r="DG484" s="17"/>
      <c r="DH484" s="17"/>
      <c r="DI484" s="17"/>
      <c r="DJ484" s="17"/>
      <c r="DK484" s="17"/>
      <c r="DL484" s="17"/>
      <c r="DM484" s="17"/>
      <c r="DN484" s="17"/>
      <c r="DO484" s="17"/>
      <c r="DP484" s="17"/>
      <c r="DQ484" s="17"/>
      <c r="DR484" s="17"/>
      <c r="DS484" s="17"/>
      <c r="DT484" s="17"/>
      <c r="DU484" s="17"/>
      <c r="DV484" s="17"/>
      <c r="DW484" s="17"/>
      <c r="DX484" s="17"/>
      <c r="DY484" s="17"/>
      <c r="DZ484" s="17"/>
      <c r="EA484" s="17"/>
      <c r="EB484" s="17"/>
      <c r="EC484" s="17"/>
      <c r="ED484" s="17"/>
      <c r="EE484" s="17"/>
      <c r="EF484" s="17"/>
      <c r="EG484" s="17"/>
      <c r="EH484" s="17"/>
      <c r="EI484" s="17"/>
      <c r="EJ484" s="17"/>
      <c r="EK484" s="17"/>
    </row>
    <row r="485" spans="1:141" x14ac:dyDescent="0.35">
      <c r="A485" s="17"/>
      <c r="B485" s="17"/>
      <c r="C485" s="17"/>
      <c r="D485" s="17"/>
      <c r="E485" s="17"/>
      <c r="F485" s="17"/>
      <c r="G485" s="17"/>
      <c r="J485" s="17"/>
      <c r="K485" s="17"/>
      <c r="L485" s="68"/>
      <c r="M485" s="68"/>
      <c r="N485" s="17"/>
      <c r="O485" s="17"/>
      <c r="P485" s="107"/>
      <c r="R485" s="17"/>
      <c r="S485" s="17"/>
      <c r="T485" s="17"/>
      <c r="V485" s="17"/>
      <c r="W485" s="17"/>
      <c r="X485" s="17"/>
      <c r="Y485" s="17"/>
      <c r="AB485" s="45"/>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c r="CC485" s="17"/>
      <c r="CD485" s="17"/>
      <c r="CE485" s="17"/>
      <c r="CF485" s="17"/>
      <c r="CG485" s="17"/>
      <c r="CH485" s="17"/>
      <c r="CI485" s="17"/>
      <c r="CJ485" s="17"/>
      <c r="CK485" s="17"/>
      <c r="CL485" s="17"/>
      <c r="CM485" s="17"/>
      <c r="CN485" s="17"/>
      <c r="CO485" s="17"/>
      <c r="CP485" s="17"/>
      <c r="CQ485" s="17"/>
      <c r="CR485" s="17"/>
      <c r="CS485" s="17"/>
      <c r="CT485" s="17"/>
      <c r="CU485" s="17"/>
      <c r="CV485" s="17"/>
      <c r="CW485" s="17"/>
      <c r="CX485" s="17"/>
      <c r="CY485" s="17"/>
      <c r="CZ485" s="17"/>
      <c r="DA485" s="17"/>
      <c r="DB485" s="17"/>
      <c r="DC485" s="17"/>
      <c r="DD485" s="17"/>
      <c r="DE485" s="17"/>
      <c r="DF485" s="17"/>
      <c r="DG485" s="17"/>
      <c r="DH485" s="17"/>
      <c r="DI485" s="17"/>
      <c r="DJ485" s="17"/>
      <c r="DK485" s="17"/>
      <c r="DL485" s="17"/>
      <c r="DM485" s="17"/>
      <c r="DN485" s="17"/>
      <c r="DO485" s="17"/>
      <c r="DP485" s="17"/>
      <c r="DQ485" s="17"/>
      <c r="DR485" s="17"/>
      <c r="DS485" s="17"/>
      <c r="DT485" s="17"/>
      <c r="DU485" s="17"/>
      <c r="DV485" s="17"/>
      <c r="DW485" s="17"/>
      <c r="DX485" s="17"/>
      <c r="DY485" s="17"/>
      <c r="DZ485" s="17"/>
      <c r="EA485" s="17"/>
      <c r="EB485" s="17"/>
      <c r="EC485" s="17"/>
      <c r="ED485" s="17"/>
      <c r="EE485" s="17"/>
      <c r="EF485" s="17"/>
      <c r="EG485" s="17"/>
      <c r="EH485" s="17"/>
      <c r="EI485" s="17"/>
      <c r="EJ485" s="17"/>
      <c r="EK485" s="17"/>
    </row>
    <row r="486" spans="1:141" x14ac:dyDescent="0.35">
      <c r="A486" s="17"/>
      <c r="B486" s="17"/>
      <c r="C486" s="17"/>
      <c r="D486" s="17"/>
      <c r="E486" s="17"/>
      <c r="F486" s="17"/>
      <c r="G486" s="17"/>
      <c r="J486" s="17"/>
      <c r="K486" s="17"/>
      <c r="L486" s="68"/>
      <c r="M486" s="68"/>
      <c r="N486" s="17"/>
      <c r="O486" s="17"/>
      <c r="P486" s="107"/>
      <c r="R486" s="17"/>
      <c r="S486" s="17"/>
      <c r="T486" s="17"/>
      <c r="V486" s="17"/>
      <c r="W486" s="17"/>
      <c r="X486" s="17"/>
      <c r="Y486" s="17"/>
      <c r="AB486" s="45"/>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c r="DD486" s="17"/>
      <c r="DE486" s="17"/>
      <c r="DF486" s="17"/>
      <c r="DG486" s="17"/>
      <c r="DH486" s="17"/>
      <c r="DI486" s="17"/>
      <c r="DJ486" s="17"/>
      <c r="DK486" s="17"/>
      <c r="DL486" s="17"/>
      <c r="DM486" s="17"/>
      <c r="DN486" s="17"/>
      <c r="DO486" s="17"/>
      <c r="DP486" s="17"/>
      <c r="DQ486" s="17"/>
      <c r="DR486" s="17"/>
      <c r="DS486" s="17"/>
      <c r="DT486" s="17"/>
      <c r="DU486" s="17"/>
      <c r="DV486" s="17"/>
      <c r="DW486" s="17"/>
      <c r="DX486" s="17"/>
      <c r="DY486" s="17"/>
      <c r="DZ486" s="17"/>
      <c r="EA486" s="17"/>
      <c r="EB486" s="17"/>
      <c r="EC486" s="17"/>
      <c r="ED486" s="17"/>
      <c r="EE486" s="17"/>
      <c r="EF486" s="17"/>
      <c r="EG486" s="17"/>
      <c r="EH486" s="17"/>
      <c r="EI486" s="17"/>
      <c r="EJ486" s="17"/>
      <c r="EK486" s="17"/>
    </row>
    <row r="487" spans="1:141" x14ac:dyDescent="0.35">
      <c r="A487" s="17"/>
      <c r="B487" s="17"/>
      <c r="C487" s="17"/>
      <c r="D487" s="17"/>
      <c r="E487" s="17"/>
      <c r="F487" s="17"/>
      <c r="G487" s="17"/>
      <c r="J487" s="17"/>
      <c r="K487" s="17"/>
      <c r="L487" s="68"/>
      <c r="M487" s="68"/>
      <c r="N487" s="17"/>
      <c r="O487" s="17"/>
      <c r="P487" s="107"/>
      <c r="R487" s="17"/>
      <c r="S487" s="17"/>
      <c r="T487" s="17"/>
      <c r="V487" s="17"/>
      <c r="W487" s="17"/>
      <c r="X487" s="17"/>
      <c r="Y487" s="17"/>
      <c r="AB487" s="45"/>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c r="DR487" s="17"/>
      <c r="DS487" s="17"/>
      <c r="DT487" s="17"/>
      <c r="DU487" s="17"/>
      <c r="DV487" s="17"/>
      <c r="DW487" s="17"/>
      <c r="DX487" s="17"/>
      <c r="DY487" s="17"/>
      <c r="DZ487" s="17"/>
      <c r="EA487" s="17"/>
      <c r="EB487" s="17"/>
      <c r="EC487" s="17"/>
      <c r="ED487" s="17"/>
      <c r="EE487" s="17"/>
      <c r="EF487" s="17"/>
      <c r="EG487" s="17"/>
      <c r="EH487" s="17"/>
      <c r="EI487" s="17"/>
      <c r="EJ487" s="17"/>
      <c r="EK487" s="17"/>
    </row>
    <row r="488" spans="1:141" x14ac:dyDescent="0.35">
      <c r="A488" s="17"/>
      <c r="B488" s="17"/>
      <c r="C488" s="17"/>
      <c r="D488" s="17"/>
      <c r="E488" s="17"/>
      <c r="F488" s="17"/>
      <c r="G488" s="17"/>
      <c r="J488" s="17"/>
      <c r="K488" s="17"/>
      <c r="L488" s="68"/>
      <c r="M488" s="68"/>
      <c r="N488" s="17"/>
      <c r="O488" s="17"/>
      <c r="P488" s="107"/>
      <c r="R488" s="17"/>
      <c r="S488" s="17"/>
      <c r="T488" s="17"/>
      <c r="V488" s="17"/>
      <c r="W488" s="17"/>
      <c r="X488" s="17"/>
      <c r="Y488" s="17"/>
      <c r="AB488" s="45"/>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c r="DR488" s="17"/>
      <c r="DS488" s="17"/>
      <c r="DT488" s="17"/>
      <c r="DU488" s="17"/>
      <c r="DV488" s="17"/>
      <c r="DW488" s="17"/>
      <c r="DX488" s="17"/>
      <c r="DY488" s="17"/>
      <c r="DZ488" s="17"/>
      <c r="EA488" s="17"/>
      <c r="EB488" s="17"/>
      <c r="EC488" s="17"/>
      <c r="ED488" s="17"/>
      <c r="EE488" s="17"/>
      <c r="EF488" s="17"/>
      <c r="EG488" s="17"/>
      <c r="EH488" s="17"/>
      <c r="EI488" s="17"/>
      <c r="EJ488" s="17"/>
      <c r="EK488" s="17"/>
    </row>
    <row r="489" spans="1:141" x14ac:dyDescent="0.35">
      <c r="A489" s="17"/>
      <c r="B489" s="17"/>
      <c r="C489" s="17"/>
      <c r="D489" s="17"/>
      <c r="E489" s="17"/>
      <c r="F489" s="17"/>
      <c r="G489" s="17"/>
      <c r="J489" s="17"/>
      <c r="K489" s="17"/>
      <c r="L489" s="68"/>
      <c r="M489" s="68"/>
      <c r="N489" s="17"/>
      <c r="O489" s="17"/>
      <c r="P489" s="107"/>
      <c r="R489" s="17"/>
      <c r="S489" s="17"/>
      <c r="T489" s="17"/>
      <c r="V489" s="17"/>
      <c r="W489" s="17"/>
      <c r="X489" s="17"/>
      <c r="Y489" s="17"/>
      <c r="AB489" s="45"/>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c r="DR489" s="17"/>
      <c r="DS489" s="17"/>
      <c r="DT489" s="17"/>
      <c r="DU489" s="17"/>
      <c r="DV489" s="17"/>
      <c r="DW489" s="17"/>
      <c r="DX489" s="17"/>
      <c r="DY489" s="17"/>
      <c r="DZ489" s="17"/>
      <c r="EA489" s="17"/>
      <c r="EB489" s="17"/>
      <c r="EC489" s="17"/>
      <c r="ED489" s="17"/>
      <c r="EE489" s="17"/>
      <c r="EF489" s="17"/>
      <c r="EG489" s="17"/>
      <c r="EH489" s="17"/>
      <c r="EI489" s="17"/>
      <c r="EJ489" s="17"/>
      <c r="EK489" s="17"/>
    </row>
    <row r="490" spans="1:141" x14ac:dyDescent="0.35">
      <c r="A490" s="17"/>
      <c r="B490" s="17"/>
      <c r="C490" s="17"/>
      <c r="D490" s="17"/>
      <c r="E490" s="17"/>
      <c r="F490" s="17"/>
      <c r="G490" s="17"/>
      <c r="J490" s="17"/>
      <c r="K490" s="17"/>
      <c r="L490" s="68"/>
      <c r="M490" s="68"/>
      <c r="N490" s="17"/>
      <c r="O490" s="17"/>
      <c r="P490" s="107"/>
      <c r="R490" s="17"/>
      <c r="S490" s="17"/>
      <c r="T490" s="17"/>
      <c r="V490" s="17"/>
      <c r="W490" s="17"/>
      <c r="X490" s="17"/>
      <c r="Y490" s="17"/>
      <c r="AB490" s="45"/>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c r="DD490" s="17"/>
      <c r="DE490" s="17"/>
      <c r="DF490" s="17"/>
      <c r="DG490" s="17"/>
      <c r="DH490" s="17"/>
      <c r="DI490" s="17"/>
      <c r="DJ490" s="17"/>
      <c r="DK490" s="17"/>
      <c r="DL490" s="17"/>
      <c r="DM490" s="17"/>
      <c r="DN490" s="17"/>
      <c r="DO490" s="17"/>
      <c r="DP490" s="17"/>
      <c r="DQ490" s="17"/>
      <c r="DR490" s="17"/>
      <c r="DS490" s="17"/>
      <c r="DT490" s="17"/>
      <c r="DU490" s="17"/>
      <c r="DV490" s="17"/>
      <c r="DW490" s="17"/>
      <c r="DX490" s="17"/>
      <c r="DY490" s="17"/>
      <c r="DZ490" s="17"/>
      <c r="EA490" s="17"/>
      <c r="EB490" s="17"/>
      <c r="EC490" s="17"/>
      <c r="ED490" s="17"/>
      <c r="EE490" s="17"/>
      <c r="EF490" s="17"/>
      <c r="EG490" s="17"/>
      <c r="EH490" s="17"/>
      <c r="EI490" s="17"/>
      <c r="EJ490" s="17"/>
      <c r="EK490" s="17"/>
    </row>
    <row r="491" spans="1:141" x14ac:dyDescent="0.35">
      <c r="A491" s="17"/>
      <c r="B491" s="17"/>
      <c r="C491" s="17"/>
      <c r="D491" s="17"/>
      <c r="E491" s="17"/>
      <c r="F491" s="17"/>
      <c r="G491" s="17"/>
      <c r="J491" s="17"/>
      <c r="K491" s="17"/>
      <c r="L491" s="68"/>
      <c r="M491" s="68"/>
      <c r="N491" s="17"/>
      <c r="O491" s="17"/>
      <c r="P491" s="107"/>
      <c r="R491" s="17"/>
      <c r="S491" s="17"/>
      <c r="T491" s="17"/>
      <c r="V491" s="17"/>
      <c r="W491" s="17"/>
      <c r="X491" s="17"/>
      <c r="Y491" s="17"/>
      <c r="AB491" s="45"/>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c r="DR491" s="17"/>
      <c r="DS491" s="17"/>
      <c r="DT491" s="17"/>
      <c r="DU491" s="17"/>
      <c r="DV491" s="17"/>
      <c r="DW491" s="17"/>
      <c r="DX491" s="17"/>
      <c r="DY491" s="17"/>
      <c r="DZ491" s="17"/>
      <c r="EA491" s="17"/>
      <c r="EB491" s="17"/>
      <c r="EC491" s="17"/>
      <c r="ED491" s="17"/>
      <c r="EE491" s="17"/>
      <c r="EF491" s="17"/>
      <c r="EG491" s="17"/>
      <c r="EH491" s="17"/>
      <c r="EI491" s="17"/>
      <c r="EJ491" s="17"/>
      <c r="EK491" s="17"/>
    </row>
    <row r="492" spans="1:141" x14ac:dyDescent="0.35">
      <c r="A492" s="17"/>
      <c r="B492" s="17"/>
      <c r="C492" s="17"/>
      <c r="D492" s="17"/>
      <c r="E492" s="17"/>
      <c r="F492" s="17"/>
      <c r="G492" s="17"/>
      <c r="J492" s="17"/>
      <c r="K492" s="17"/>
      <c r="L492" s="68"/>
      <c r="M492" s="68"/>
      <c r="N492" s="17"/>
      <c r="O492" s="17"/>
      <c r="P492" s="107"/>
      <c r="R492" s="17"/>
      <c r="S492" s="17"/>
      <c r="T492" s="17"/>
      <c r="V492" s="17"/>
      <c r="W492" s="17"/>
      <c r="X492" s="17"/>
      <c r="Y492" s="17"/>
      <c r="AB492" s="45"/>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c r="DR492" s="17"/>
      <c r="DS492" s="17"/>
      <c r="DT492" s="17"/>
      <c r="DU492" s="17"/>
      <c r="DV492" s="17"/>
      <c r="DW492" s="17"/>
      <c r="DX492" s="17"/>
      <c r="DY492" s="17"/>
      <c r="DZ492" s="17"/>
      <c r="EA492" s="17"/>
      <c r="EB492" s="17"/>
      <c r="EC492" s="17"/>
      <c r="ED492" s="17"/>
      <c r="EE492" s="17"/>
      <c r="EF492" s="17"/>
      <c r="EG492" s="17"/>
      <c r="EH492" s="17"/>
      <c r="EI492" s="17"/>
      <c r="EJ492" s="17"/>
      <c r="EK492" s="17"/>
    </row>
    <row r="493" spans="1:141" x14ac:dyDescent="0.35">
      <c r="A493" s="17"/>
      <c r="B493" s="17"/>
      <c r="C493" s="17"/>
      <c r="D493" s="17"/>
      <c r="E493" s="17"/>
      <c r="F493" s="17"/>
      <c r="G493" s="17"/>
      <c r="J493" s="17"/>
      <c r="K493" s="17"/>
      <c r="L493" s="68"/>
      <c r="M493" s="68"/>
      <c r="N493" s="17"/>
      <c r="O493" s="17"/>
      <c r="P493" s="107"/>
      <c r="R493" s="17"/>
      <c r="S493" s="17"/>
      <c r="T493" s="17"/>
      <c r="V493" s="17"/>
      <c r="W493" s="17"/>
      <c r="X493" s="17"/>
      <c r="Y493" s="17"/>
      <c r="AB493" s="45"/>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c r="DR493" s="17"/>
      <c r="DS493" s="17"/>
      <c r="DT493" s="17"/>
      <c r="DU493" s="17"/>
      <c r="DV493" s="17"/>
      <c r="DW493" s="17"/>
      <c r="DX493" s="17"/>
      <c r="DY493" s="17"/>
      <c r="DZ493" s="17"/>
      <c r="EA493" s="17"/>
      <c r="EB493" s="17"/>
      <c r="EC493" s="17"/>
      <c r="ED493" s="17"/>
      <c r="EE493" s="17"/>
      <c r="EF493" s="17"/>
      <c r="EG493" s="17"/>
      <c r="EH493" s="17"/>
      <c r="EI493" s="17"/>
      <c r="EJ493" s="17"/>
      <c r="EK493" s="17"/>
    </row>
    <row r="494" spans="1:141" x14ac:dyDescent="0.35">
      <c r="A494" s="17"/>
      <c r="B494" s="17"/>
      <c r="C494" s="17"/>
      <c r="D494" s="17"/>
      <c r="E494" s="17"/>
      <c r="F494" s="17"/>
      <c r="G494" s="17"/>
      <c r="J494" s="17"/>
      <c r="K494" s="17"/>
      <c r="L494" s="68"/>
      <c r="M494" s="68"/>
      <c r="N494" s="17"/>
      <c r="O494" s="17"/>
      <c r="P494" s="107"/>
      <c r="R494" s="17"/>
      <c r="S494" s="17"/>
      <c r="T494" s="17"/>
      <c r="V494" s="17"/>
      <c r="W494" s="17"/>
      <c r="X494" s="17"/>
      <c r="Y494" s="17"/>
      <c r="AB494" s="45"/>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c r="DR494" s="17"/>
      <c r="DS494" s="17"/>
      <c r="DT494" s="17"/>
      <c r="DU494" s="17"/>
      <c r="DV494" s="17"/>
      <c r="DW494" s="17"/>
      <c r="DX494" s="17"/>
      <c r="DY494" s="17"/>
      <c r="DZ494" s="17"/>
      <c r="EA494" s="17"/>
      <c r="EB494" s="17"/>
      <c r="EC494" s="17"/>
      <c r="ED494" s="17"/>
      <c r="EE494" s="17"/>
      <c r="EF494" s="17"/>
      <c r="EG494" s="17"/>
      <c r="EH494" s="17"/>
      <c r="EI494" s="17"/>
      <c r="EJ494" s="17"/>
      <c r="EK494" s="17"/>
    </row>
    <row r="495" spans="1:141" x14ac:dyDescent="0.35">
      <c r="A495" s="17"/>
      <c r="B495" s="17"/>
      <c r="C495" s="17"/>
      <c r="D495" s="17"/>
      <c r="E495" s="17"/>
      <c r="F495" s="17"/>
      <c r="G495" s="17"/>
      <c r="J495" s="17"/>
      <c r="K495" s="17"/>
      <c r="L495" s="68"/>
      <c r="M495" s="68"/>
      <c r="N495" s="17"/>
      <c r="O495" s="17"/>
      <c r="P495" s="107"/>
      <c r="R495" s="17"/>
      <c r="S495" s="17"/>
      <c r="T495" s="17"/>
      <c r="V495" s="17"/>
      <c r="W495" s="17"/>
      <c r="X495" s="17"/>
      <c r="Y495" s="17"/>
      <c r="AB495" s="45"/>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c r="DR495" s="17"/>
      <c r="DS495" s="17"/>
      <c r="DT495" s="17"/>
      <c r="DU495" s="17"/>
      <c r="DV495" s="17"/>
      <c r="DW495" s="17"/>
      <c r="DX495" s="17"/>
      <c r="DY495" s="17"/>
      <c r="DZ495" s="17"/>
      <c r="EA495" s="17"/>
      <c r="EB495" s="17"/>
      <c r="EC495" s="17"/>
      <c r="ED495" s="17"/>
      <c r="EE495" s="17"/>
      <c r="EF495" s="17"/>
      <c r="EG495" s="17"/>
      <c r="EH495" s="17"/>
      <c r="EI495" s="17"/>
      <c r="EJ495" s="17"/>
      <c r="EK495" s="17"/>
    </row>
    <row r="496" spans="1:141" x14ac:dyDescent="0.35">
      <c r="A496" s="17"/>
      <c r="B496" s="17"/>
      <c r="C496" s="17"/>
      <c r="D496" s="17"/>
      <c r="E496" s="17"/>
      <c r="F496" s="17"/>
      <c r="G496" s="17"/>
      <c r="J496" s="17"/>
      <c r="K496" s="17"/>
      <c r="L496" s="68"/>
      <c r="M496" s="68"/>
      <c r="N496" s="17"/>
      <c r="O496" s="17"/>
      <c r="P496" s="107"/>
      <c r="R496" s="17"/>
      <c r="S496" s="17"/>
      <c r="T496" s="17"/>
      <c r="V496" s="17"/>
      <c r="W496" s="17"/>
      <c r="X496" s="17"/>
      <c r="Y496" s="17"/>
      <c r="AB496" s="45"/>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c r="DR496" s="17"/>
      <c r="DS496" s="17"/>
      <c r="DT496" s="17"/>
      <c r="DU496" s="17"/>
      <c r="DV496" s="17"/>
      <c r="DW496" s="17"/>
      <c r="DX496" s="17"/>
      <c r="DY496" s="17"/>
      <c r="DZ496" s="17"/>
      <c r="EA496" s="17"/>
      <c r="EB496" s="17"/>
      <c r="EC496" s="17"/>
      <c r="ED496" s="17"/>
      <c r="EE496" s="17"/>
      <c r="EF496" s="17"/>
      <c r="EG496" s="17"/>
      <c r="EH496" s="17"/>
      <c r="EI496" s="17"/>
      <c r="EJ496" s="17"/>
      <c r="EK496" s="17"/>
    </row>
    <row r="497" spans="1:141" x14ac:dyDescent="0.35">
      <c r="A497" s="17"/>
      <c r="B497" s="17"/>
      <c r="C497" s="17"/>
      <c r="D497" s="17"/>
      <c r="E497" s="17"/>
      <c r="F497" s="17"/>
      <c r="G497" s="17"/>
      <c r="J497" s="17"/>
      <c r="K497" s="17"/>
      <c r="L497" s="68"/>
      <c r="M497" s="68"/>
      <c r="N497" s="17"/>
      <c r="O497" s="17"/>
      <c r="P497" s="107"/>
      <c r="R497" s="17"/>
      <c r="S497" s="17"/>
      <c r="T497" s="17"/>
      <c r="V497" s="17"/>
      <c r="W497" s="17"/>
      <c r="X497" s="17"/>
      <c r="Y497" s="17"/>
      <c r="AB497" s="45"/>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c r="DR497" s="17"/>
      <c r="DS497" s="17"/>
      <c r="DT497" s="17"/>
      <c r="DU497" s="17"/>
      <c r="DV497" s="17"/>
      <c r="DW497" s="17"/>
      <c r="DX497" s="17"/>
      <c r="DY497" s="17"/>
      <c r="DZ497" s="17"/>
      <c r="EA497" s="17"/>
      <c r="EB497" s="17"/>
      <c r="EC497" s="17"/>
      <c r="ED497" s="17"/>
      <c r="EE497" s="17"/>
      <c r="EF497" s="17"/>
      <c r="EG497" s="17"/>
      <c r="EH497" s="17"/>
      <c r="EI497" s="17"/>
      <c r="EJ497" s="17"/>
      <c r="EK497" s="17"/>
    </row>
    <row r="498" spans="1:141" x14ac:dyDescent="0.35">
      <c r="A498" s="17"/>
      <c r="B498" s="17"/>
      <c r="C498" s="17"/>
      <c r="D498" s="17"/>
      <c r="E498" s="17"/>
      <c r="F498" s="17"/>
      <c r="G498" s="17"/>
      <c r="J498" s="17"/>
      <c r="K498" s="17"/>
      <c r="L498" s="68"/>
      <c r="M498" s="68"/>
      <c r="N498" s="17"/>
      <c r="O498" s="17"/>
      <c r="P498" s="107"/>
      <c r="R498" s="17"/>
      <c r="S498" s="17"/>
      <c r="T498" s="17"/>
      <c r="V498" s="17"/>
      <c r="W498" s="17"/>
      <c r="X498" s="17"/>
      <c r="Y498" s="17"/>
      <c r="AB498" s="45"/>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7"/>
      <c r="DE498" s="17"/>
      <c r="DF498" s="17"/>
      <c r="DG498" s="17"/>
      <c r="DH498" s="17"/>
      <c r="DI498" s="17"/>
      <c r="DJ498" s="17"/>
      <c r="DK498" s="17"/>
      <c r="DL498" s="17"/>
      <c r="DM498" s="17"/>
      <c r="DN498" s="17"/>
      <c r="DO498" s="17"/>
      <c r="DP498" s="17"/>
      <c r="DQ498" s="17"/>
      <c r="DR498" s="17"/>
      <c r="DS498" s="17"/>
      <c r="DT498" s="17"/>
      <c r="DU498" s="17"/>
      <c r="DV498" s="17"/>
      <c r="DW498" s="17"/>
      <c r="DX498" s="17"/>
      <c r="DY498" s="17"/>
      <c r="DZ498" s="17"/>
      <c r="EA498" s="17"/>
      <c r="EB498" s="17"/>
      <c r="EC498" s="17"/>
      <c r="ED498" s="17"/>
      <c r="EE498" s="17"/>
      <c r="EF498" s="17"/>
      <c r="EG498" s="17"/>
      <c r="EH498" s="17"/>
      <c r="EI498" s="17"/>
      <c r="EJ498" s="17"/>
      <c r="EK498" s="17"/>
    </row>
    <row r="499" spans="1:141" x14ac:dyDescent="0.35">
      <c r="A499" s="17"/>
      <c r="B499" s="17"/>
      <c r="C499" s="17"/>
      <c r="D499" s="17"/>
      <c r="E499" s="17"/>
      <c r="F499" s="17"/>
      <c r="G499" s="17"/>
      <c r="J499" s="17"/>
      <c r="K499" s="17"/>
      <c r="L499" s="68"/>
      <c r="M499" s="68"/>
      <c r="N499" s="17"/>
      <c r="O499" s="17"/>
      <c r="P499" s="107"/>
      <c r="R499" s="17"/>
      <c r="S499" s="17"/>
      <c r="T499" s="17"/>
      <c r="V499" s="17"/>
      <c r="W499" s="17"/>
      <c r="X499" s="17"/>
      <c r="Y499" s="17"/>
      <c r="AB499" s="45"/>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c r="DR499" s="17"/>
      <c r="DS499" s="17"/>
      <c r="DT499" s="17"/>
      <c r="DU499" s="17"/>
      <c r="DV499" s="17"/>
      <c r="DW499" s="17"/>
      <c r="DX499" s="17"/>
      <c r="DY499" s="17"/>
      <c r="DZ499" s="17"/>
      <c r="EA499" s="17"/>
      <c r="EB499" s="17"/>
      <c r="EC499" s="17"/>
      <c r="ED499" s="17"/>
      <c r="EE499" s="17"/>
      <c r="EF499" s="17"/>
      <c r="EG499" s="17"/>
      <c r="EH499" s="17"/>
      <c r="EI499" s="17"/>
      <c r="EJ499" s="17"/>
      <c r="EK499" s="17"/>
    </row>
    <row r="500" spans="1:141" x14ac:dyDescent="0.35">
      <c r="A500" s="17"/>
      <c r="B500" s="17"/>
      <c r="C500" s="17"/>
      <c r="D500" s="17"/>
      <c r="E500" s="17"/>
      <c r="F500" s="17"/>
      <c r="G500" s="17"/>
      <c r="J500" s="17"/>
      <c r="K500" s="17"/>
      <c r="L500" s="68"/>
      <c r="M500" s="68"/>
      <c r="N500" s="17"/>
      <c r="O500" s="17"/>
      <c r="P500" s="107"/>
      <c r="R500" s="17"/>
      <c r="S500" s="17"/>
      <c r="T500" s="17"/>
      <c r="V500" s="17"/>
      <c r="W500" s="17"/>
      <c r="X500" s="17"/>
      <c r="Y500" s="17"/>
      <c r="AB500" s="45"/>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c r="CC500" s="17"/>
      <c r="CD500" s="17"/>
      <c r="CE500" s="17"/>
      <c r="CF500" s="17"/>
      <c r="CG500" s="17"/>
      <c r="CH500" s="17"/>
      <c r="CI500" s="17"/>
      <c r="CJ500" s="17"/>
      <c r="CK500" s="17"/>
      <c r="CL500" s="17"/>
      <c r="CM500" s="17"/>
      <c r="CN500" s="17"/>
      <c r="CO500" s="17"/>
      <c r="CP500" s="17"/>
      <c r="CQ500" s="17"/>
      <c r="CR500" s="17"/>
      <c r="CS500" s="17"/>
      <c r="CT500" s="17"/>
      <c r="CU500" s="17"/>
      <c r="CV500" s="17"/>
      <c r="CW500" s="17"/>
      <c r="CX500" s="17"/>
      <c r="CY500" s="17"/>
      <c r="CZ500" s="17"/>
      <c r="DA500" s="17"/>
      <c r="DB500" s="17"/>
      <c r="DC500" s="17"/>
      <c r="DD500" s="17"/>
      <c r="DE500" s="17"/>
      <c r="DF500" s="17"/>
      <c r="DG500" s="17"/>
      <c r="DH500" s="17"/>
      <c r="DI500" s="17"/>
      <c r="DJ500" s="17"/>
      <c r="DK500" s="17"/>
      <c r="DL500" s="17"/>
      <c r="DM500" s="17"/>
      <c r="DN500" s="17"/>
      <c r="DO500" s="17"/>
      <c r="DP500" s="17"/>
      <c r="DQ500" s="17"/>
      <c r="DR500" s="17"/>
      <c r="DS500" s="17"/>
      <c r="DT500" s="17"/>
      <c r="DU500" s="17"/>
      <c r="DV500" s="17"/>
      <c r="DW500" s="17"/>
      <c r="DX500" s="17"/>
      <c r="DY500" s="17"/>
      <c r="DZ500" s="17"/>
      <c r="EA500" s="17"/>
      <c r="EB500" s="17"/>
      <c r="EC500" s="17"/>
      <c r="ED500" s="17"/>
      <c r="EE500" s="17"/>
      <c r="EF500" s="17"/>
      <c r="EG500" s="17"/>
      <c r="EH500" s="17"/>
      <c r="EI500" s="17"/>
      <c r="EJ500" s="17"/>
      <c r="EK500" s="17"/>
    </row>
    <row r="501" spans="1:141" x14ac:dyDescent="0.35">
      <c r="A501" s="17"/>
      <c r="B501" s="17"/>
      <c r="C501" s="17"/>
      <c r="D501" s="17"/>
      <c r="E501" s="17"/>
      <c r="F501" s="17"/>
      <c r="G501" s="17"/>
      <c r="J501" s="17"/>
      <c r="K501" s="17"/>
      <c r="L501" s="68"/>
      <c r="M501" s="68"/>
      <c r="N501" s="17"/>
      <c r="O501" s="17"/>
      <c r="P501" s="107"/>
      <c r="R501" s="17"/>
      <c r="S501" s="17"/>
      <c r="T501" s="17"/>
      <c r="V501" s="17"/>
      <c r="W501" s="17"/>
      <c r="X501" s="17"/>
      <c r="Y501" s="17"/>
      <c r="AB501" s="45"/>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c r="CC501" s="17"/>
      <c r="CD501" s="17"/>
      <c r="CE501" s="17"/>
      <c r="CF501" s="17"/>
      <c r="CG501" s="17"/>
      <c r="CH501" s="17"/>
      <c r="CI501" s="17"/>
      <c r="CJ501" s="17"/>
      <c r="CK501" s="17"/>
      <c r="CL501" s="17"/>
      <c r="CM501" s="17"/>
      <c r="CN501" s="17"/>
      <c r="CO501" s="17"/>
      <c r="CP501" s="17"/>
      <c r="CQ501" s="17"/>
      <c r="CR501" s="17"/>
      <c r="CS501" s="17"/>
      <c r="CT501" s="17"/>
      <c r="CU501" s="17"/>
      <c r="CV501" s="17"/>
      <c r="CW501" s="17"/>
      <c r="CX501" s="17"/>
      <c r="CY501" s="17"/>
      <c r="CZ501" s="17"/>
      <c r="DA501" s="17"/>
      <c r="DB501" s="17"/>
      <c r="DC501" s="17"/>
      <c r="DD501" s="17"/>
      <c r="DE501" s="17"/>
      <c r="DF501" s="17"/>
      <c r="DG501" s="17"/>
      <c r="DH501" s="17"/>
      <c r="DI501" s="17"/>
      <c r="DJ501" s="17"/>
      <c r="DK501" s="17"/>
      <c r="DL501" s="17"/>
      <c r="DM501" s="17"/>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row>
    <row r="502" spans="1:141" x14ac:dyDescent="0.35">
      <c r="A502" s="17"/>
      <c r="B502" s="17"/>
      <c r="C502" s="17"/>
      <c r="D502" s="17"/>
      <c r="E502" s="17"/>
      <c r="F502" s="17"/>
      <c r="G502" s="17"/>
      <c r="J502" s="17"/>
      <c r="K502" s="17"/>
      <c r="L502" s="68"/>
      <c r="M502" s="68"/>
      <c r="N502" s="17"/>
      <c r="O502" s="17"/>
      <c r="P502" s="107"/>
      <c r="R502" s="17"/>
      <c r="S502" s="17"/>
      <c r="T502" s="17"/>
      <c r="V502" s="17"/>
      <c r="W502" s="17"/>
      <c r="X502" s="17"/>
      <c r="Y502" s="17"/>
      <c r="AB502" s="45"/>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c r="CC502" s="17"/>
      <c r="CD502" s="17"/>
      <c r="CE502" s="17"/>
      <c r="CF502" s="17"/>
      <c r="CG502" s="17"/>
      <c r="CH502" s="17"/>
      <c r="CI502" s="17"/>
      <c r="CJ502" s="17"/>
      <c r="CK502" s="17"/>
      <c r="CL502" s="17"/>
      <c r="CM502" s="17"/>
      <c r="CN502" s="17"/>
      <c r="CO502" s="17"/>
      <c r="CP502" s="17"/>
      <c r="CQ502" s="17"/>
      <c r="CR502" s="17"/>
      <c r="CS502" s="17"/>
      <c r="CT502" s="17"/>
      <c r="CU502" s="17"/>
      <c r="CV502" s="17"/>
      <c r="CW502" s="17"/>
      <c r="CX502" s="17"/>
      <c r="CY502" s="17"/>
      <c r="CZ502" s="17"/>
      <c r="DA502" s="17"/>
      <c r="DB502" s="17"/>
      <c r="DC502" s="17"/>
      <c r="DD502" s="17"/>
      <c r="DE502" s="17"/>
      <c r="DF502" s="17"/>
      <c r="DG502" s="17"/>
      <c r="DH502" s="17"/>
      <c r="DI502" s="17"/>
      <c r="DJ502" s="17"/>
      <c r="DK502" s="17"/>
      <c r="DL502" s="17"/>
      <c r="DM502" s="17"/>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row>
    <row r="503" spans="1:141" x14ac:dyDescent="0.35">
      <c r="A503" s="17"/>
      <c r="B503" s="17"/>
      <c r="C503" s="17"/>
      <c r="D503" s="17"/>
      <c r="E503" s="17"/>
      <c r="F503" s="17"/>
      <c r="G503" s="17"/>
      <c r="J503" s="17"/>
      <c r="K503" s="17"/>
      <c r="L503" s="68"/>
      <c r="M503" s="68"/>
      <c r="N503" s="17"/>
      <c r="O503" s="17"/>
      <c r="P503" s="107"/>
      <c r="R503" s="17"/>
      <c r="S503" s="17"/>
      <c r="T503" s="17"/>
      <c r="V503" s="17"/>
      <c r="W503" s="17"/>
      <c r="X503" s="17"/>
      <c r="Y503" s="17"/>
      <c r="AB503" s="45"/>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c r="CC503" s="17"/>
      <c r="CD503" s="17"/>
      <c r="CE503" s="17"/>
      <c r="CF503" s="17"/>
      <c r="CG503" s="17"/>
      <c r="CH503" s="17"/>
      <c r="CI503" s="17"/>
      <c r="CJ503" s="17"/>
      <c r="CK503" s="17"/>
      <c r="CL503" s="17"/>
      <c r="CM503" s="17"/>
      <c r="CN503" s="17"/>
      <c r="CO503" s="17"/>
      <c r="CP503" s="17"/>
      <c r="CQ503" s="17"/>
      <c r="CR503" s="17"/>
      <c r="CS503" s="17"/>
      <c r="CT503" s="17"/>
      <c r="CU503" s="17"/>
      <c r="CV503" s="17"/>
      <c r="CW503" s="17"/>
      <c r="CX503" s="17"/>
      <c r="CY503" s="17"/>
      <c r="CZ503" s="17"/>
      <c r="DA503" s="17"/>
      <c r="DB503" s="17"/>
      <c r="DC503" s="17"/>
      <c r="DD503" s="17"/>
      <c r="DE503" s="17"/>
      <c r="DF503" s="17"/>
      <c r="DG503" s="17"/>
      <c r="DH503" s="17"/>
      <c r="DI503" s="17"/>
      <c r="DJ503" s="17"/>
      <c r="DK503" s="17"/>
      <c r="DL503" s="17"/>
      <c r="DM503" s="17"/>
      <c r="DN503" s="17"/>
      <c r="DO503" s="17"/>
      <c r="DP503" s="17"/>
      <c r="DQ503" s="17"/>
      <c r="DR503" s="17"/>
      <c r="DS503" s="17"/>
      <c r="DT503" s="17"/>
      <c r="DU503" s="17"/>
      <c r="DV503" s="17"/>
      <c r="DW503" s="17"/>
      <c r="DX503" s="17"/>
      <c r="DY503" s="17"/>
      <c r="DZ503" s="17"/>
      <c r="EA503" s="17"/>
      <c r="EB503" s="17"/>
      <c r="EC503" s="17"/>
      <c r="ED503" s="17"/>
      <c r="EE503" s="17"/>
      <c r="EF503" s="17"/>
      <c r="EG503" s="17"/>
      <c r="EH503" s="17"/>
      <c r="EI503" s="17"/>
      <c r="EJ503" s="17"/>
      <c r="EK503" s="17"/>
    </row>
    <row r="504" spans="1:141" x14ac:dyDescent="0.35">
      <c r="A504" s="17"/>
      <c r="B504" s="17"/>
      <c r="C504" s="17"/>
      <c r="D504" s="17"/>
      <c r="E504" s="17"/>
      <c r="F504" s="17"/>
      <c r="G504" s="17"/>
      <c r="J504" s="17"/>
      <c r="K504" s="17"/>
      <c r="L504" s="68"/>
      <c r="M504" s="68"/>
      <c r="N504" s="17"/>
      <c r="O504" s="17"/>
      <c r="P504" s="107"/>
      <c r="R504" s="17"/>
      <c r="S504" s="17"/>
      <c r="T504" s="17"/>
      <c r="V504" s="17"/>
      <c r="W504" s="17"/>
      <c r="X504" s="17"/>
      <c r="Y504" s="17"/>
      <c r="AB504" s="45"/>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c r="CC504" s="17"/>
      <c r="CD504" s="17"/>
      <c r="CE504" s="17"/>
      <c r="CF504" s="17"/>
      <c r="CG504" s="17"/>
      <c r="CH504" s="17"/>
      <c r="CI504" s="17"/>
      <c r="CJ504" s="17"/>
      <c r="CK504" s="17"/>
      <c r="CL504" s="17"/>
      <c r="CM504" s="17"/>
      <c r="CN504" s="17"/>
      <c r="CO504" s="17"/>
      <c r="CP504" s="17"/>
      <c r="CQ504" s="17"/>
      <c r="CR504" s="17"/>
      <c r="CS504" s="17"/>
      <c r="CT504" s="17"/>
      <c r="CU504" s="17"/>
      <c r="CV504" s="17"/>
      <c r="CW504" s="17"/>
      <c r="CX504" s="17"/>
      <c r="CY504" s="17"/>
      <c r="CZ504" s="17"/>
      <c r="DA504" s="17"/>
      <c r="DB504" s="17"/>
      <c r="DC504" s="17"/>
      <c r="DD504" s="17"/>
      <c r="DE504" s="17"/>
      <c r="DF504" s="17"/>
      <c r="DG504" s="17"/>
      <c r="DH504" s="17"/>
      <c r="DI504" s="17"/>
      <c r="DJ504" s="17"/>
      <c r="DK504" s="17"/>
      <c r="DL504" s="17"/>
      <c r="DM504" s="17"/>
      <c r="DN504" s="17"/>
      <c r="DO504" s="17"/>
      <c r="DP504" s="17"/>
      <c r="DQ504" s="17"/>
      <c r="DR504" s="17"/>
      <c r="DS504" s="17"/>
      <c r="DT504" s="17"/>
      <c r="DU504" s="17"/>
      <c r="DV504" s="17"/>
      <c r="DW504" s="17"/>
      <c r="DX504" s="17"/>
      <c r="DY504" s="17"/>
      <c r="DZ504" s="17"/>
      <c r="EA504" s="17"/>
      <c r="EB504" s="17"/>
      <c r="EC504" s="17"/>
      <c r="ED504" s="17"/>
      <c r="EE504" s="17"/>
      <c r="EF504" s="17"/>
      <c r="EG504" s="17"/>
      <c r="EH504" s="17"/>
      <c r="EI504" s="17"/>
      <c r="EJ504" s="17"/>
      <c r="EK504" s="17"/>
    </row>
    <row r="505" spans="1:141" x14ac:dyDescent="0.35">
      <c r="A505" s="17"/>
      <c r="B505" s="17"/>
      <c r="C505" s="17"/>
      <c r="D505" s="17"/>
      <c r="E505" s="17"/>
      <c r="F505" s="17"/>
      <c r="G505" s="17"/>
      <c r="J505" s="17"/>
      <c r="K505" s="17"/>
      <c r="L505" s="68"/>
      <c r="M505" s="68"/>
      <c r="N505" s="17"/>
      <c r="O505" s="17"/>
      <c r="P505" s="107"/>
      <c r="R505" s="17"/>
      <c r="S505" s="17"/>
      <c r="T505" s="17"/>
      <c r="V505" s="17"/>
      <c r="W505" s="17"/>
      <c r="X505" s="17"/>
      <c r="Y505" s="17"/>
      <c r="AB505" s="45"/>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c r="CA505" s="17"/>
      <c r="CB505" s="17"/>
      <c r="CC505" s="17"/>
      <c r="CD505" s="17"/>
      <c r="CE505" s="17"/>
      <c r="CF505" s="17"/>
      <c r="CG505" s="17"/>
      <c r="CH505" s="17"/>
      <c r="CI505" s="17"/>
      <c r="CJ505" s="17"/>
      <c r="CK505" s="17"/>
      <c r="CL505" s="17"/>
      <c r="CM505" s="17"/>
      <c r="CN505" s="17"/>
      <c r="CO505" s="17"/>
      <c r="CP505" s="17"/>
      <c r="CQ505" s="17"/>
      <c r="CR505" s="17"/>
      <c r="CS505" s="17"/>
      <c r="CT505" s="17"/>
      <c r="CU505" s="17"/>
      <c r="CV505" s="17"/>
      <c r="CW505" s="17"/>
      <c r="CX505" s="17"/>
      <c r="CY505" s="17"/>
      <c r="CZ505" s="17"/>
      <c r="DA505" s="17"/>
      <c r="DB505" s="17"/>
      <c r="DC505" s="17"/>
      <c r="DD505" s="17"/>
      <c r="DE505" s="17"/>
      <c r="DF505" s="17"/>
      <c r="DG505" s="17"/>
      <c r="DH505" s="17"/>
      <c r="DI505" s="17"/>
      <c r="DJ505" s="17"/>
      <c r="DK505" s="17"/>
      <c r="DL505" s="17"/>
      <c r="DM505" s="17"/>
      <c r="DN505" s="17"/>
      <c r="DO505" s="17"/>
      <c r="DP505" s="17"/>
      <c r="DQ505" s="17"/>
      <c r="DR505" s="17"/>
      <c r="DS505" s="17"/>
      <c r="DT505" s="17"/>
      <c r="DU505" s="17"/>
      <c r="DV505" s="17"/>
      <c r="DW505" s="17"/>
      <c r="DX505" s="17"/>
      <c r="DY505" s="17"/>
      <c r="DZ505" s="17"/>
      <c r="EA505" s="17"/>
      <c r="EB505" s="17"/>
      <c r="EC505" s="17"/>
      <c r="ED505" s="17"/>
      <c r="EE505" s="17"/>
      <c r="EF505" s="17"/>
      <c r="EG505" s="17"/>
      <c r="EH505" s="17"/>
      <c r="EI505" s="17"/>
      <c r="EJ505" s="17"/>
      <c r="EK505" s="17"/>
    </row>
    <row r="506" spans="1:141" x14ac:dyDescent="0.35">
      <c r="A506" s="17"/>
      <c r="B506" s="17"/>
      <c r="C506" s="17"/>
      <c r="D506" s="17"/>
      <c r="E506" s="17"/>
      <c r="F506" s="17"/>
      <c r="G506" s="17"/>
      <c r="J506" s="17"/>
      <c r="K506" s="17"/>
      <c r="L506" s="68"/>
      <c r="M506" s="68"/>
      <c r="N506" s="17"/>
      <c r="O506" s="17"/>
      <c r="P506" s="107"/>
      <c r="R506" s="17"/>
      <c r="S506" s="17"/>
      <c r="T506" s="17"/>
      <c r="V506" s="17"/>
      <c r="W506" s="17"/>
      <c r="X506" s="17"/>
      <c r="Y506" s="17"/>
      <c r="AB506" s="45"/>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c r="CC506" s="17"/>
      <c r="CD506" s="17"/>
      <c r="CE506" s="17"/>
      <c r="CF506" s="17"/>
      <c r="CG506" s="17"/>
      <c r="CH506" s="17"/>
      <c r="CI506" s="17"/>
      <c r="CJ506" s="17"/>
      <c r="CK506" s="17"/>
      <c r="CL506" s="17"/>
      <c r="CM506" s="17"/>
      <c r="CN506" s="17"/>
      <c r="CO506" s="17"/>
      <c r="CP506" s="17"/>
      <c r="CQ506" s="17"/>
      <c r="CR506" s="17"/>
      <c r="CS506" s="17"/>
      <c r="CT506" s="17"/>
      <c r="CU506" s="17"/>
      <c r="CV506" s="17"/>
      <c r="CW506" s="17"/>
      <c r="CX506" s="17"/>
      <c r="CY506" s="17"/>
      <c r="CZ506" s="17"/>
      <c r="DA506" s="17"/>
      <c r="DB506" s="17"/>
      <c r="DC506" s="17"/>
      <c r="DD506" s="17"/>
      <c r="DE506" s="17"/>
      <c r="DF506" s="17"/>
      <c r="DG506" s="17"/>
      <c r="DH506" s="17"/>
      <c r="DI506" s="17"/>
      <c r="DJ506" s="17"/>
      <c r="DK506" s="17"/>
      <c r="DL506" s="17"/>
      <c r="DM506" s="17"/>
      <c r="DN506" s="17"/>
      <c r="DO506" s="17"/>
      <c r="DP506" s="17"/>
      <c r="DQ506" s="17"/>
      <c r="DR506" s="17"/>
      <c r="DS506" s="17"/>
      <c r="DT506" s="17"/>
      <c r="DU506" s="17"/>
      <c r="DV506" s="17"/>
      <c r="DW506" s="17"/>
      <c r="DX506" s="17"/>
      <c r="DY506" s="17"/>
      <c r="DZ506" s="17"/>
      <c r="EA506" s="17"/>
      <c r="EB506" s="17"/>
      <c r="EC506" s="17"/>
      <c r="ED506" s="17"/>
      <c r="EE506" s="17"/>
      <c r="EF506" s="17"/>
      <c r="EG506" s="17"/>
      <c r="EH506" s="17"/>
      <c r="EI506" s="17"/>
      <c r="EJ506" s="17"/>
      <c r="EK506" s="17"/>
    </row>
    <row r="507" spans="1:141" x14ac:dyDescent="0.35">
      <c r="A507" s="17"/>
      <c r="B507" s="17"/>
      <c r="C507" s="17"/>
      <c r="D507" s="17"/>
      <c r="E507" s="17"/>
      <c r="F507" s="17"/>
      <c r="G507" s="17"/>
      <c r="J507" s="17"/>
      <c r="K507" s="17"/>
      <c r="L507" s="68"/>
      <c r="M507" s="68"/>
      <c r="N507" s="17"/>
      <c r="O507" s="17"/>
      <c r="P507" s="107"/>
      <c r="R507" s="17"/>
      <c r="S507" s="17"/>
      <c r="T507" s="17"/>
      <c r="V507" s="17"/>
      <c r="W507" s="17"/>
      <c r="X507" s="17"/>
      <c r="Y507" s="17"/>
      <c r="AB507" s="45"/>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c r="CC507" s="17"/>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17"/>
      <c r="DT507" s="17"/>
      <c r="DU507" s="17"/>
      <c r="DV507" s="17"/>
      <c r="DW507" s="17"/>
      <c r="DX507" s="17"/>
      <c r="DY507" s="17"/>
      <c r="DZ507" s="17"/>
      <c r="EA507" s="17"/>
      <c r="EB507" s="17"/>
      <c r="EC507" s="17"/>
      <c r="ED507" s="17"/>
      <c r="EE507" s="17"/>
      <c r="EF507" s="17"/>
      <c r="EG507" s="17"/>
      <c r="EH507" s="17"/>
      <c r="EI507" s="17"/>
      <c r="EJ507" s="17"/>
      <c r="EK507" s="17"/>
    </row>
    <row r="508" spans="1:141" x14ac:dyDescent="0.35">
      <c r="A508" s="17"/>
      <c r="B508" s="17"/>
      <c r="C508" s="17"/>
      <c r="D508" s="17"/>
      <c r="E508" s="17"/>
      <c r="F508" s="17"/>
      <c r="G508" s="17"/>
      <c r="J508" s="17"/>
      <c r="K508" s="17"/>
      <c r="L508" s="68"/>
      <c r="M508" s="68"/>
      <c r="N508" s="17"/>
      <c r="O508" s="17"/>
      <c r="P508" s="107"/>
      <c r="R508" s="17"/>
      <c r="S508" s="17"/>
      <c r="T508" s="17"/>
      <c r="V508" s="17"/>
      <c r="W508" s="17"/>
      <c r="X508" s="17"/>
      <c r="Y508" s="17"/>
      <c r="AB508" s="45"/>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c r="CC508" s="17"/>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17"/>
      <c r="DT508" s="17"/>
      <c r="DU508" s="17"/>
      <c r="DV508" s="17"/>
      <c r="DW508" s="17"/>
      <c r="DX508" s="17"/>
      <c r="DY508" s="17"/>
      <c r="DZ508" s="17"/>
      <c r="EA508" s="17"/>
      <c r="EB508" s="17"/>
      <c r="EC508" s="17"/>
      <c r="ED508" s="17"/>
      <c r="EE508" s="17"/>
      <c r="EF508" s="17"/>
      <c r="EG508" s="17"/>
      <c r="EH508" s="17"/>
      <c r="EI508" s="17"/>
      <c r="EJ508" s="17"/>
      <c r="EK508" s="17"/>
    </row>
    <row r="509" spans="1:141" x14ac:dyDescent="0.35">
      <c r="A509" s="17"/>
      <c r="B509" s="17"/>
      <c r="C509" s="17"/>
      <c r="D509" s="17"/>
      <c r="E509" s="17"/>
      <c r="F509" s="17"/>
      <c r="G509" s="17"/>
      <c r="J509" s="17"/>
      <c r="K509" s="17"/>
      <c r="L509" s="68"/>
      <c r="M509" s="68"/>
      <c r="N509" s="17"/>
      <c r="O509" s="17"/>
      <c r="P509" s="107"/>
      <c r="R509" s="17"/>
      <c r="S509" s="17"/>
      <c r="T509" s="17"/>
      <c r="V509" s="17"/>
      <c r="W509" s="17"/>
      <c r="X509" s="17"/>
      <c r="Y509" s="17"/>
      <c r="AB509" s="45"/>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c r="CC509" s="17"/>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17"/>
      <c r="DT509" s="17"/>
      <c r="DU509" s="17"/>
      <c r="DV509" s="17"/>
      <c r="DW509" s="17"/>
      <c r="DX509" s="17"/>
      <c r="DY509" s="17"/>
      <c r="DZ509" s="17"/>
      <c r="EA509" s="17"/>
      <c r="EB509" s="17"/>
      <c r="EC509" s="17"/>
      <c r="ED509" s="17"/>
      <c r="EE509" s="17"/>
      <c r="EF509" s="17"/>
      <c r="EG509" s="17"/>
      <c r="EH509" s="17"/>
      <c r="EI509" s="17"/>
      <c r="EJ509" s="17"/>
      <c r="EK509" s="17"/>
    </row>
    <row r="510" spans="1:141" x14ac:dyDescent="0.35">
      <c r="A510" s="17"/>
      <c r="B510" s="17"/>
      <c r="C510" s="17"/>
      <c r="D510" s="17"/>
      <c r="E510" s="17"/>
      <c r="F510" s="17"/>
      <c r="G510" s="17"/>
      <c r="J510" s="17"/>
      <c r="K510" s="17"/>
      <c r="L510" s="68"/>
      <c r="M510" s="68"/>
      <c r="N510" s="17"/>
      <c r="O510" s="17"/>
      <c r="P510" s="107"/>
      <c r="R510" s="17"/>
      <c r="S510" s="17"/>
      <c r="T510" s="17"/>
      <c r="V510" s="17"/>
      <c r="W510" s="17"/>
      <c r="X510" s="17"/>
      <c r="Y510" s="17"/>
      <c r="AB510" s="45"/>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c r="CA510" s="17"/>
      <c r="CB510" s="17"/>
      <c r="CC510" s="17"/>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c r="DS510" s="17"/>
      <c r="DT510" s="17"/>
      <c r="DU510" s="17"/>
      <c r="DV510" s="17"/>
      <c r="DW510" s="17"/>
      <c r="DX510" s="17"/>
      <c r="DY510" s="17"/>
      <c r="DZ510" s="17"/>
      <c r="EA510" s="17"/>
      <c r="EB510" s="17"/>
      <c r="EC510" s="17"/>
      <c r="ED510" s="17"/>
      <c r="EE510" s="17"/>
      <c r="EF510" s="17"/>
      <c r="EG510" s="17"/>
      <c r="EH510" s="17"/>
      <c r="EI510" s="17"/>
      <c r="EJ510" s="17"/>
      <c r="EK510" s="17"/>
    </row>
    <row r="511" spans="1:141" x14ac:dyDescent="0.35">
      <c r="A511" s="17"/>
      <c r="B511" s="17"/>
      <c r="C511" s="17"/>
      <c r="D511" s="17"/>
      <c r="E511" s="17"/>
      <c r="F511" s="17"/>
      <c r="G511" s="17"/>
      <c r="J511" s="17"/>
      <c r="K511" s="17"/>
      <c r="L511" s="68"/>
      <c r="M511" s="68"/>
      <c r="N511" s="17"/>
      <c r="O511" s="17"/>
      <c r="P511" s="107"/>
      <c r="R511" s="17"/>
      <c r="S511" s="17"/>
      <c r="T511" s="17"/>
      <c r="V511" s="17"/>
      <c r="W511" s="17"/>
      <c r="X511" s="17"/>
      <c r="Y511" s="17"/>
      <c r="AB511" s="45"/>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c r="CC511" s="17"/>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17"/>
      <c r="DT511" s="17"/>
      <c r="DU511" s="17"/>
      <c r="DV511" s="17"/>
      <c r="DW511" s="17"/>
      <c r="DX511" s="17"/>
      <c r="DY511" s="17"/>
      <c r="DZ511" s="17"/>
      <c r="EA511" s="17"/>
      <c r="EB511" s="17"/>
      <c r="EC511" s="17"/>
      <c r="ED511" s="17"/>
      <c r="EE511" s="17"/>
      <c r="EF511" s="17"/>
      <c r="EG511" s="17"/>
      <c r="EH511" s="17"/>
      <c r="EI511" s="17"/>
      <c r="EJ511" s="17"/>
      <c r="EK511" s="17"/>
    </row>
    <row r="512" spans="1:141" x14ac:dyDescent="0.35">
      <c r="A512" s="17"/>
      <c r="B512" s="17"/>
      <c r="C512" s="17"/>
      <c r="D512" s="17"/>
      <c r="E512" s="17"/>
      <c r="F512" s="17"/>
      <c r="G512" s="17"/>
      <c r="J512" s="17"/>
      <c r="K512" s="17"/>
      <c r="L512" s="68"/>
      <c r="M512" s="68"/>
      <c r="N512" s="17"/>
      <c r="O512" s="17"/>
      <c r="P512" s="107"/>
      <c r="R512" s="17"/>
      <c r="S512" s="17"/>
      <c r="T512" s="17"/>
      <c r="V512" s="17"/>
      <c r="W512" s="17"/>
      <c r="X512" s="17"/>
      <c r="Y512" s="17"/>
      <c r="AB512" s="45"/>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c r="CC512" s="17"/>
      <c r="CD512" s="17"/>
      <c r="CE512" s="17"/>
      <c r="CF512" s="17"/>
      <c r="CG512" s="17"/>
      <c r="CH512" s="17"/>
      <c r="CI512" s="17"/>
      <c r="CJ512" s="17"/>
      <c r="CK512" s="17"/>
      <c r="CL512" s="17"/>
      <c r="CM512" s="17"/>
      <c r="CN512" s="17"/>
      <c r="CO512" s="17"/>
      <c r="CP512" s="17"/>
      <c r="CQ512" s="17"/>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17"/>
      <c r="DT512" s="17"/>
      <c r="DU512" s="17"/>
      <c r="DV512" s="17"/>
      <c r="DW512" s="17"/>
      <c r="DX512" s="17"/>
      <c r="DY512" s="17"/>
      <c r="DZ512" s="17"/>
      <c r="EA512" s="17"/>
      <c r="EB512" s="17"/>
      <c r="EC512" s="17"/>
      <c r="ED512" s="17"/>
      <c r="EE512" s="17"/>
      <c r="EF512" s="17"/>
      <c r="EG512" s="17"/>
      <c r="EH512" s="17"/>
      <c r="EI512" s="17"/>
      <c r="EJ512" s="17"/>
      <c r="EK512" s="17"/>
    </row>
    <row r="513" spans="1:141" x14ac:dyDescent="0.35">
      <c r="A513" s="17"/>
      <c r="B513" s="17"/>
      <c r="C513" s="17"/>
      <c r="D513" s="17"/>
      <c r="E513" s="17"/>
      <c r="F513" s="17"/>
      <c r="G513" s="17"/>
      <c r="J513" s="17"/>
      <c r="K513" s="17"/>
      <c r="L513" s="68"/>
      <c r="M513" s="68"/>
      <c r="N513" s="17"/>
      <c r="O513" s="17"/>
      <c r="P513" s="107"/>
      <c r="R513" s="17"/>
      <c r="S513" s="17"/>
      <c r="T513" s="17"/>
      <c r="V513" s="17"/>
      <c r="W513" s="17"/>
      <c r="X513" s="17"/>
      <c r="Y513" s="17"/>
      <c r="AB513" s="45"/>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row>
    <row r="514" spans="1:141" x14ac:dyDescent="0.35">
      <c r="A514" s="17"/>
      <c r="B514" s="17"/>
      <c r="C514" s="17"/>
      <c r="D514" s="17"/>
      <c r="E514" s="17"/>
      <c r="F514" s="17"/>
      <c r="G514" s="17"/>
      <c r="J514" s="17"/>
      <c r="K514" s="17"/>
      <c r="L514" s="68"/>
      <c r="M514" s="68"/>
      <c r="N514" s="17"/>
      <c r="O514" s="17"/>
      <c r="P514" s="107"/>
      <c r="R514" s="17"/>
      <c r="S514" s="17"/>
      <c r="T514" s="17"/>
      <c r="V514" s="17"/>
      <c r="W514" s="17"/>
      <c r="X514" s="17"/>
      <c r="Y514" s="17"/>
      <c r="AB514" s="45"/>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row>
    <row r="515" spans="1:141" x14ac:dyDescent="0.35">
      <c r="A515" s="17"/>
      <c r="B515" s="17"/>
      <c r="C515" s="17"/>
      <c r="D515" s="17"/>
      <c r="E515" s="17"/>
      <c r="F515" s="17"/>
      <c r="G515" s="17"/>
      <c r="J515" s="17"/>
      <c r="K515" s="17"/>
      <c r="L515" s="68"/>
      <c r="M515" s="68"/>
      <c r="N515" s="17"/>
      <c r="O515" s="17"/>
      <c r="P515" s="107"/>
      <c r="R515" s="17"/>
      <c r="S515" s="17"/>
      <c r="T515" s="17"/>
      <c r="V515" s="17"/>
      <c r="W515" s="17"/>
      <c r="X515" s="17"/>
      <c r="Y515" s="17"/>
      <c r="AB515" s="45"/>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c r="CA515" s="17"/>
      <c r="CB515" s="17"/>
      <c r="CC515" s="17"/>
      <c r="CD515" s="17"/>
      <c r="CE515" s="17"/>
      <c r="CF515" s="17"/>
      <c r="CG515" s="17"/>
      <c r="CH515" s="17"/>
      <c r="CI515" s="17"/>
      <c r="CJ515" s="17"/>
      <c r="CK515" s="17"/>
      <c r="CL515" s="17"/>
      <c r="CM515" s="17"/>
      <c r="CN515" s="17"/>
      <c r="CO515" s="17"/>
      <c r="CP515" s="17"/>
      <c r="CQ515" s="17"/>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c r="DS515" s="17"/>
      <c r="DT515" s="17"/>
      <c r="DU515" s="17"/>
      <c r="DV515" s="17"/>
      <c r="DW515" s="17"/>
      <c r="DX515" s="17"/>
      <c r="DY515" s="17"/>
      <c r="DZ515" s="17"/>
      <c r="EA515" s="17"/>
      <c r="EB515" s="17"/>
      <c r="EC515" s="17"/>
      <c r="ED515" s="17"/>
      <c r="EE515" s="17"/>
      <c r="EF515" s="17"/>
      <c r="EG515" s="17"/>
      <c r="EH515" s="17"/>
      <c r="EI515" s="17"/>
      <c r="EJ515" s="17"/>
      <c r="EK515" s="17"/>
    </row>
    <row r="516" spans="1:141" x14ac:dyDescent="0.35">
      <c r="A516" s="17"/>
      <c r="B516" s="17"/>
      <c r="C516" s="17"/>
      <c r="D516" s="17"/>
      <c r="E516" s="17"/>
      <c r="F516" s="17"/>
      <c r="G516" s="17"/>
      <c r="J516" s="17"/>
      <c r="K516" s="17"/>
      <c r="L516" s="68"/>
      <c r="M516" s="68"/>
      <c r="N516" s="17"/>
      <c r="O516" s="17"/>
      <c r="P516" s="107"/>
      <c r="R516" s="17"/>
      <c r="S516" s="17"/>
      <c r="T516" s="17"/>
      <c r="V516" s="17"/>
      <c r="W516" s="17"/>
      <c r="X516" s="17"/>
      <c r="Y516" s="17"/>
      <c r="AB516" s="45"/>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c r="CA516" s="17"/>
      <c r="CB516" s="17"/>
      <c r="CC516" s="17"/>
      <c r="CD516" s="17"/>
      <c r="CE516" s="17"/>
      <c r="CF516" s="17"/>
      <c r="CG516" s="17"/>
      <c r="CH516" s="17"/>
      <c r="CI516" s="17"/>
      <c r="CJ516" s="17"/>
      <c r="CK516" s="17"/>
      <c r="CL516" s="17"/>
      <c r="CM516" s="17"/>
      <c r="CN516" s="17"/>
      <c r="CO516" s="17"/>
      <c r="CP516" s="17"/>
      <c r="CQ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c r="DS516" s="17"/>
      <c r="DT516" s="17"/>
      <c r="DU516" s="17"/>
      <c r="DV516" s="17"/>
      <c r="DW516" s="17"/>
      <c r="DX516" s="17"/>
      <c r="DY516" s="17"/>
      <c r="DZ516" s="17"/>
      <c r="EA516" s="17"/>
      <c r="EB516" s="17"/>
      <c r="EC516" s="17"/>
      <c r="ED516" s="17"/>
      <c r="EE516" s="17"/>
      <c r="EF516" s="17"/>
      <c r="EG516" s="17"/>
      <c r="EH516" s="17"/>
      <c r="EI516" s="17"/>
      <c r="EJ516" s="17"/>
      <c r="EK516" s="17"/>
    </row>
    <row r="517" spans="1:141" x14ac:dyDescent="0.35">
      <c r="A517" s="17"/>
      <c r="B517" s="17"/>
      <c r="C517" s="17"/>
      <c r="D517" s="17"/>
      <c r="E517" s="17"/>
      <c r="F517" s="17"/>
      <c r="G517" s="17"/>
      <c r="J517" s="17"/>
      <c r="K517" s="17"/>
      <c r="L517" s="68"/>
      <c r="M517" s="68"/>
      <c r="N517" s="17"/>
      <c r="O517" s="17"/>
      <c r="P517" s="107"/>
      <c r="R517" s="17"/>
      <c r="S517" s="17"/>
      <c r="T517" s="17"/>
      <c r="V517" s="17"/>
      <c r="W517" s="17"/>
      <c r="X517" s="17"/>
      <c r="Y517" s="17"/>
      <c r="AB517" s="45"/>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c r="CC517" s="17"/>
      <c r="CD517" s="17"/>
      <c r="CE517" s="17"/>
      <c r="CF517" s="17"/>
      <c r="CG517" s="17"/>
      <c r="CH517" s="17"/>
      <c r="CI517" s="17"/>
      <c r="CJ517" s="17"/>
      <c r="CK517" s="17"/>
      <c r="CL517" s="17"/>
      <c r="CM517" s="17"/>
      <c r="CN517" s="17"/>
      <c r="CO517" s="17"/>
      <c r="CP517" s="17"/>
      <c r="CQ517" s="17"/>
      <c r="CR517" s="17"/>
      <c r="CS517" s="17"/>
      <c r="CT517" s="17"/>
      <c r="CU517" s="17"/>
      <c r="CV517" s="17"/>
      <c r="CW517" s="17"/>
      <c r="CX517" s="17"/>
      <c r="CY517" s="17"/>
      <c r="CZ517" s="17"/>
      <c r="DA517" s="17"/>
      <c r="DB517" s="17"/>
      <c r="DC517" s="17"/>
      <c r="DD517" s="17"/>
      <c r="DE517" s="17"/>
      <c r="DF517" s="17"/>
      <c r="DG517" s="17"/>
      <c r="DH517" s="17"/>
      <c r="DI517" s="17"/>
      <c r="DJ517" s="17"/>
      <c r="DK517" s="17"/>
      <c r="DL517" s="17"/>
      <c r="DM517" s="17"/>
      <c r="DN517" s="17"/>
      <c r="DO517" s="17"/>
      <c r="DP517" s="17"/>
      <c r="DQ517" s="17"/>
      <c r="DR517" s="17"/>
      <c r="DS517" s="17"/>
      <c r="DT517" s="17"/>
      <c r="DU517" s="17"/>
      <c r="DV517" s="17"/>
      <c r="DW517" s="17"/>
      <c r="DX517" s="17"/>
      <c r="DY517" s="17"/>
      <c r="DZ517" s="17"/>
      <c r="EA517" s="17"/>
      <c r="EB517" s="17"/>
      <c r="EC517" s="17"/>
      <c r="ED517" s="17"/>
      <c r="EE517" s="17"/>
      <c r="EF517" s="17"/>
      <c r="EG517" s="17"/>
      <c r="EH517" s="17"/>
      <c r="EI517" s="17"/>
      <c r="EJ517" s="17"/>
      <c r="EK517" s="17"/>
    </row>
    <row r="518" spans="1:141" x14ac:dyDescent="0.35">
      <c r="A518" s="17"/>
      <c r="B518" s="17"/>
      <c r="C518" s="17"/>
      <c r="D518" s="17"/>
      <c r="E518" s="17"/>
      <c r="F518" s="17"/>
      <c r="G518" s="17"/>
      <c r="J518" s="17"/>
      <c r="K518" s="17"/>
      <c r="L518" s="68"/>
      <c r="M518" s="68"/>
      <c r="N518" s="17"/>
      <c r="O518" s="17"/>
      <c r="P518" s="107"/>
      <c r="R518" s="17"/>
      <c r="S518" s="17"/>
      <c r="T518" s="17"/>
      <c r="V518" s="17"/>
      <c r="W518" s="17"/>
      <c r="X518" s="17"/>
      <c r="Y518" s="17"/>
      <c r="AB518" s="45"/>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c r="CC518" s="17"/>
      <c r="CD518" s="17"/>
      <c r="CE518" s="17"/>
      <c r="CF518" s="17"/>
      <c r="CG518" s="17"/>
      <c r="CH518" s="17"/>
      <c r="CI518" s="17"/>
      <c r="CJ518" s="17"/>
      <c r="CK518" s="17"/>
      <c r="CL518" s="17"/>
      <c r="CM518" s="17"/>
      <c r="CN518" s="17"/>
      <c r="CO518" s="17"/>
      <c r="CP518" s="17"/>
      <c r="CQ518" s="17"/>
      <c r="CR518" s="17"/>
      <c r="CS518" s="17"/>
      <c r="CT518" s="17"/>
      <c r="CU518" s="17"/>
      <c r="CV518" s="17"/>
      <c r="CW518" s="17"/>
      <c r="CX518" s="17"/>
      <c r="CY518" s="17"/>
      <c r="CZ518" s="17"/>
      <c r="DA518" s="17"/>
      <c r="DB518" s="17"/>
      <c r="DC518" s="17"/>
      <c r="DD518" s="17"/>
      <c r="DE518" s="17"/>
      <c r="DF518" s="17"/>
      <c r="DG518" s="17"/>
      <c r="DH518" s="17"/>
      <c r="DI518" s="17"/>
      <c r="DJ518" s="17"/>
      <c r="DK518" s="17"/>
      <c r="DL518" s="17"/>
      <c r="DM518" s="17"/>
      <c r="DN518" s="17"/>
      <c r="DO518" s="17"/>
      <c r="DP518" s="17"/>
      <c r="DQ518" s="17"/>
      <c r="DR518" s="17"/>
      <c r="DS518" s="17"/>
      <c r="DT518" s="17"/>
      <c r="DU518" s="17"/>
      <c r="DV518" s="17"/>
      <c r="DW518" s="17"/>
      <c r="DX518" s="17"/>
      <c r="DY518" s="17"/>
      <c r="DZ518" s="17"/>
      <c r="EA518" s="17"/>
      <c r="EB518" s="17"/>
      <c r="EC518" s="17"/>
      <c r="ED518" s="17"/>
      <c r="EE518" s="17"/>
      <c r="EF518" s="17"/>
      <c r="EG518" s="17"/>
      <c r="EH518" s="17"/>
      <c r="EI518" s="17"/>
      <c r="EJ518" s="17"/>
      <c r="EK518" s="17"/>
    </row>
    <row r="519" spans="1:141" x14ac:dyDescent="0.35">
      <c r="A519" s="17"/>
      <c r="B519" s="17"/>
      <c r="C519" s="17"/>
      <c r="D519" s="17"/>
      <c r="E519" s="17"/>
      <c r="F519" s="17"/>
      <c r="G519" s="17"/>
      <c r="J519" s="17"/>
      <c r="K519" s="17"/>
      <c r="L519" s="68"/>
      <c r="M519" s="68"/>
      <c r="N519" s="17"/>
      <c r="O519" s="17"/>
      <c r="P519" s="107"/>
      <c r="R519" s="17"/>
      <c r="S519" s="17"/>
      <c r="T519" s="17"/>
      <c r="V519" s="17"/>
      <c r="W519" s="17"/>
      <c r="X519" s="17"/>
      <c r="Y519" s="17"/>
      <c r="AB519" s="45"/>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c r="CC519" s="17"/>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c r="DS519" s="17"/>
      <c r="DT519" s="17"/>
      <c r="DU519" s="17"/>
      <c r="DV519" s="17"/>
      <c r="DW519" s="17"/>
      <c r="DX519" s="17"/>
      <c r="DY519" s="17"/>
      <c r="DZ519" s="17"/>
      <c r="EA519" s="17"/>
      <c r="EB519" s="17"/>
      <c r="EC519" s="17"/>
      <c r="ED519" s="17"/>
      <c r="EE519" s="17"/>
      <c r="EF519" s="17"/>
      <c r="EG519" s="17"/>
      <c r="EH519" s="17"/>
      <c r="EI519" s="17"/>
      <c r="EJ519" s="17"/>
      <c r="EK519" s="17"/>
    </row>
    <row r="520" spans="1:141" x14ac:dyDescent="0.35">
      <c r="A520" s="17"/>
      <c r="B520" s="17"/>
      <c r="C520" s="17"/>
      <c r="D520" s="17"/>
      <c r="E520" s="17"/>
      <c r="F520" s="17"/>
      <c r="G520" s="17"/>
      <c r="J520" s="17"/>
      <c r="K520" s="17"/>
      <c r="L520" s="68"/>
      <c r="M520" s="68"/>
      <c r="N520" s="17"/>
      <c r="O520" s="17"/>
      <c r="P520" s="107"/>
      <c r="R520" s="17"/>
      <c r="S520" s="17"/>
      <c r="T520" s="17"/>
      <c r="V520" s="17"/>
      <c r="W520" s="17"/>
      <c r="X520" s="17"/>
      <c r="Y520" s="17"/>
      <c r="AB520" s="45"/>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c r="CC520" s="17"/>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c r="DS520" s="17"/>
      <c r="DT520" s="17"/>
      <c r="DU520" s="17"/>
      <c r="DV520" s="17"/>
      <c r="DW520" s="17"/>
      <c r="DX520" s="17"/>
      <c r="DY520" s="17"/>
      <c r="DZ520" s="17"/>
      <c r="EA520" s="17"/>
      <c r="EB520" s="17"/>
      <c r="EC520" s="17"/>
      <c r="ED520" s="17"/>
      <c r="EE520" s="17"/>
      <c r="EF520" s="17"/>
      <c r="EG520" s="17"/>
      <c r="EH520" s="17"/>
      <c r="EI520" s="17"/>
      <c r="EJ520" s="17"/>
      <c r="EK520" s="17"/>
    </row>
    <row r="521" spans="1:141" x14ac:dyDescent="0.35">
      <c r="A521" s="17"/>
      <c r="B521" s="17"/>
      <c r="C521" s="17"/>
      <c r="D521" s="17"/>
      <c r="E521" s="17"/>
      <c r="F521" s="17"/>
      <c r="G521" s="17"/>
      <c r="J521" s="17"/>
      <c r="K521" s="17"/>
      <c r="L521" s="68"/>
      <c r="M521" s="68"/>
      <c r="N521" s="17"/>
      <c r="O521" s="17"/>
      <c r="P521" s="107"/>
      <c r="R521" s="17"/>
      <c r="S521" s="17"/>
      <c r="T521" s="17"/>
      <c r="V521" s="17"/>
      <c r="W521" s="17"/>
      <c r="X521" s="17"/>
      <c r="Y521" s="17"/>
      <c r="AB521" s="45"/>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c r="DS521" s="17"/>
      <c r="DT521" s="17"/>
      <c r="DU521" s="17"/>
      <c r="DV521" s="17"/>
      <c r="DW521" s="17"/>
      <c r="DX521" s="17"/>
      <c r="DY521" s="17"/>
      <c r="DZ521" s="17"/>
      <c r="EA521" s="17"/>
      <c r="EB521" s="17"/>
      <c r="EC521" s="17"/>
      <c r="ED521" s="17"/>
      <c r="EE521" s="17"/>
      <c r="EF521" s="17"/>
      <c r="EG521" s="17"/>
      <c r="EH521" s="17"/>
      <c r="EI521" s="17"/>
      <c r="EJ521" s="17"/>
      <c r="EK521" s="17"/>
    </row>
    <row r="522" spans="1:141" x14ac:dyDescent="0.35">
      <c r="A522" s="17"/>
      <c r="B522" s="17"/>
      <c r="C522" s="17"/>
      <c r="D522" s="17"/>
      <c r="E522" s="17"/>
      <c r="F522" s="17"/>
      <c r="G522" s="17"/>
      <c r="J522" s="17"/>
      <c r="K522" s="17"/>
      <c r="L522" s="68"/>
      <c r="M522" s="68"/>
      <c r="N522" s="17"/>
      <c r="O522" s="17"/>
      <c r="P522" s="107"/>
      <c r="R522" s="17"/>
      <c r="S522" s="17"/>
      <c r="T522" s="17"/>
      <c r="V522" s="17"/>
      <c r="W522" s="17"/>
      <c r="X522" s="17"/>
      <c r="Y522" s="17"/>
      <c r="AB522" s="45"/>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c r="CC522" s="17"/>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c r="DS522" s="17"/>
      <c r="DT522" s="17"/>
      <c r="DU522" s="17"/>
      <c r="DV522" s="17"/>
      <c r="DW522" s="17"/>
      <c r="DX522" s="17"/>
      <c r="DY522" s="17"/>
      <c r="DZ522" s="17"/>
      <c r="EA522" s="17"/>
      <c r="EB522" s="17"/>
      <c r="EC522" s="17"/>
      <c r="ED522" s="17"/>
      <c r="EE522" s="17"/>
      <c r="EF522" s="17"/>
      <c r="EG522" s="17"/>
      <c r="EH522" s="17"/>
      <c r="EI522" s="17"/>
      <c r="EJ522" s="17"/>
      <c r="EK522" s="17"/>
    </row>
    <row r="523" spans="1:141" x14ac:dyDescent="0.35">
      <c r="A523" s="17"/>
      <c r="B523" s="17"/>
      <c r="C523" s="17"/>
      <c r="D523" s="17"/>
      <c r="E523" s="17"/>
      <c r="F523" s="17"/>
      <c r="G523" s="17"/>
      <c r="J523" s="17"/>
      <c r="K523" s="17"/>
      <c r="L523" s="68"/>
      <c r="M523" s="68"/>
      <c r="N523" s="17"/>
      <c r="O523" s="17"/>
      <c r="P523" s="107"/>
      <c r="R523" s="17"/>
      <c r="S523" s="17"/>
      <c r="T523" s="17"/>
      <c r="V523" s="17"/>
      <c r="W523" s="17"/>
      <c r="X523" s="17"/>
      <c r="Y523" s="17"/>
      <c r="AB523" s="45"/>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c r="CA523" s="17"/>
      <c r="CB523" s="17"/>
      <c r="CC523" s="17"/>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c r="DS523" s="17"/>
      <c r="DT523" s="17"/>
      <c r="DU523" s="17"/>
      <c r="DV523" s="17"/>
      <c r="DW523" s="17"/>
      <c r="DX523" s="17"/>
      <c r="DY523" s="17"/>
      <c r="DZ523" s="17"/>
      <c r="EA523" s="17"/>
      <c r="EB523" s="17"/>
      <c r="EC523" s="17"/>
      <c r="ED523" s="17"/>
      <c r="EE523" s="17"/>
      <c r="EF523" s="17"/>
      <c r="EG523" s="17"/>
      <c r="EH523" s="17"/>
      <c r="EI523" s="17"/>
      <c r="EJ523" s="17"/>
      <c r="EK523" s="17"/>
    </row>
    <row r="524" spans="1:141" x14ac:dyDescent="0.35">
      <c r="A524" s="17"/>
      <c r="B524" s="17"/>
      <c r="C524" s="17"/>
      <c r="D524" s="17"/>
      <c r="E524" s="17"/>
      <c r="F524" s="17"/>
      <c r="G524" s="17"/>
      <c r="J524" s="17"/>
      <c r="K524" s="17"/>
      <c r="L524" s="68"/>
      <c r="M524" s="68"/>
      <c r="N524" s="17"/>
      <c r="O524" s="17"/>
      <c r="P524" s="107"/>
      <c r="R524" s="17"/>
      <c r="S524" s="17"/>
      <c r="T524" s="17"/>
      <c r="V524" s="17"/>
      <c r="W524" s="17"/>
      <c r="X524" s="17"/>
      <c r="Y524" s="17"/>
      <c r="AB524" s="45"/>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c r="CA524" s="17"/>
      <c r="CB524" s="17"/>
      <c r="CC524" s="17"/>
      <c r="CD524" s="17"/>
      <c r="CE524" s="17"/>
      <c r="CF524" s="17"/>
      <c r="CG524" s="17"/>
      <c r="CH524" s="17"/>
      <c r="CI524" s="17"/>
      <c r="CJ524" s="17"/>
      <c r="CK524" s="17"/>
      <c r="CL524" s="17"/>
      <c r="CM524" s="17"/>
      <c r="CN524" s="17"/>
      <c r="CO524" s="17"/>
      <c r="CP524" s="17"/>
      <c r="CQ524" s="17"/>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c r="DS524" s="17"/>
      <c r="DT524" s="17"/>
      <c r="DU524" s="17"/>
      <c r="DV524" s="17"/>
      <c r="DW524" s="17"/>
      <c r="DX524" s="17"/>
      <c r="DY524" s="17"/>
      <c r="DZ524" s="17"/>
      <c r="EA524" s="17"/>
      <c r="EB524" s="17"/>
      <c r="EC524" s="17"/>
      <c r="ED524" s="17"/>
      <c r="EE524" s="17"/>
      <c r="EF524" s="17"/>
      <c r="EG524" s="17"/>
      <c r="EH524" s="17"/>
      <c r="EI524" s="17"/>
      <c r="EJ524" s="17"/>
      <c r="EK524" s="17"/>
    </row>
    <row r="525" spans="1:141" x14ac:dyDescent="0.35">
      <c r="A525" s="17"/>
      <c r="B525" s="17"/>
      <c r="C525" s="17"/>
      <c r="D525" s="17"/>
      <c r="E525" s="17"/>
      <c r="F525" s="17"/>
      <c r="G525" s="17"/>
      <c r="J525" s="17"/>
      <c r="K525" s="17"/>
      <c r="L525" s="68"/>
      <c r="M525" s="68"/>
      <c r="N525" s="17"/>
      <c r="O525" s="17"/>
      <c r="P525" s="107"/>
      <c r="R525" s="17"/>
      <c r="S525" s="17"/>
      <c r="T525" s="17"/>
      <c r="V525" s="17"/>
      <c r="W525" s="17"/>
      <c r="X525" s="17"/>
      <c r="Y525" s="17"/>
      <c r="AB525" s="45"/>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c r="CA525" s="17"/>
      <c r="CB525" s="17"/>
      <c r="CC525" s="17"/>
      <c r="CD525" s="17"/>
      <c r="CE525" s="17"/>
      <c r="CF525" s="17"/>
      <c r="CG525" s="17"/>
      <c r="CH525" s="17"/>
      <c r="CI525" s="17"/>
      <c r="CJ525" s="17"/>
      <c r="CK525" s="17"/>
      <c r="CL525" s="17"/>
      <c r="CM525" s="17"/>
      <c r="CN525" s="17"/>
      <c r="CO525" s="17"/>
      <c r="CP525" s="17"/>
      <c r="CQ525" s="17"/>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c r="DS525" s="17"/>
      <c r="DT525" s="17"/>
      <c r="DU525" s="17"/>
      <c r="DV525" s="17"/>
      <c r="DW525" s="17"/>
      <c r="DX525" s="17"/>
      <c r="DY525" s="17"/>
      <c r="DZ525" s="17"/>
      <c r="EA525" s="17"/>
      <c r="EB525" s="17"/>
      <c r="EC525" s="17"/>
      <c r="ED525" s="17"/>
      <c r="EE525" s="17"/>
      <c r="EF525" s="17"/>
      <c r="EG525" s="17"/>
      <c r="EH525" s="17"/>
      <c r="EI525" s="17"/>
      <c r="EJ525" s="17"/>
      <c r="EK525" s="17"/>
    </row>
    <row r="526" spans="1:141" x14ac:dyDescent="0.35">
      <c r="A526" s="17"/>
      <c r="B526" s="17"/>
      <c r="C526" s="17"/>
      <c r="D526" s="17"/>
      <c r="E526" s="17"/>
      <c r="F526" s="17"/>
      <c r="G526" s="17"/>
      <c r="J526" s="17"/>
      <c r="K526" s="17"/>
      <c r="L526" s="68"/>
      <c r="M526" s="68"/>
      <c r="N526" s="17"/>
      <c r="O526" s="17"/>
      <c r="P526" s="107"/>
      <c r="R526" s="17"/>
      <c r="S526" s="17"/>
      <c r="T526" s="17"/>
      <c r="V526" s="17"/>
      <c r="W526" s="17"/>
      <c r="X526" s="17"/>
      <c r="Y526" s="17"/>
      <c r="AB526" s="45"/>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c r="CA526" s="17"/>
      <c r="CB526" s="17"/>
      <c r="CC526" s="17"/>
      <c r="CD526" s="17"/>
      <c r="CE526" s="17"/>
      <c r="CF526" s="17"/>
      <c r="CG526" s="17"/>
      <c r="CH526" s="17"/>
      <c r="CI526" s="17"/>
      <c r="CJ526" s="17"/>
      <c r="CK526" s="17"/>
      <c r="CL526" s="17"/>
      <c r="CM526" s="17"/>
      <c r="CN526" s="17"/>
      <c r="CO526" s="17"/>
      <c r="CP526" s="17"/>
      <c r="CQ526" s="17"/>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c r="DS526" s="17"/>
      <c r="DT526" s="17"/>
      <c r="DU526" s="17"/>
      <c r="DV526" s="17"/>
      <c r="DW526" s="17"/>
      <c r="DX526" s="17"/>
      <c r="DY526" s="17"/>
      <c r="DZ526" s="17"/>
      <c r="EA526" s="17"/>
      <c r="EB526" s="17"/>
      <c r="EC526" s="17"/>
      <c r="ED526" s="17"/>
      <c r="EE526" s="17"/>
      <c r="EF526" s="17"/>
      <c r="EG526" s="17"/>
      <c r="EH526" s="17"/>
      <c r="EI526" s="17"/>
      <c r="EJ526" s="17"/>
      <c r="EK526" s="17"/>
    </row>
    <row r="527" spans="1:141" x14ac:dyDescent="0.35">
      <c r="A527" s="17"/>
      <c r="B527" s="17"/>
      <c r="C527" s="17"/>
      <c r="D527" s="17"/>
      <c r="E527" s="17"/>
      <c r="F527" s="17"/>
      <c r="G527" s="17"/>
      <c r="J527" s="17"/>
      <c r="K527" s="17"/>
      <c r="L527" s="68"/>
      <c r="M527" s="68"/>
      <c r="N527" s="17"/>
      <c r="O527" s="17"/>
      <c r="P527" s="107"/>
      <c r="R527" s="17"/>
      <c r="S527" s="17"/>
      <c r="T527" s="17"/>
      <c r="V527" s="17"/>
      <c r="W527" s="17"/>
      <c r="X527" s="17"/>
      <c r="Y527" s="17"/>
      <c r="AB527" s="45"/>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c r="CC527" s="17"/>
      <c r="CD527" s="17"/>
      <c r="CE527" s="17"/>
      <c r="CF527" s="17"/>
      <c r="CG527" s="17"/>
      <c r="CH527" s="17"/>
      <c r="CI527" s="17"/>
      <c r="CJ527" s="17"/>
      <c r="CK527" s="17"/>
      <c r="CL527" s="17"/>
      <c r="CM527" s="17"/>
      <c r="CN527" s="17"/>
      <c r="CO527" s="17"/>
      <c r="CP527" s="17"/>
      <c r="CQ527" s="17"/>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c r="DS527" s="17"/>
      <c r="DT527" s="17"/>
      <c r="DU527" s="17"/>
      <c r="DV527" s="17"/>
      <c r="DW527" s="17"/>
      <c r="DX527" s="17"/>
      <c r="DY527" s="17"/>
      <c r="DZ527" s="17"/>
      <c r="EA527" s="17"/>
      <c r="EB527" s="17"/>
      <c r="EC527" s="17"/>
      <c r="ED527" s="17"/>
      <c r="EE527" s="17"/>
      <c r="EF527" s="17"/>
      <c r="EG527" s="17"/>
      <c r="EH527" s="17"/>
      <c r="EI527" s="17"/>
      <c r="EJ527" s="17"/>
      <c r="EK527" s="17"/>
    </row>
    <row r="528" spans="1:141" x14ac:dyDescent="0.35">
      <c r="A528" s="17"/>
      <c r="B528" s="17"/>
      <c r="C528" s="17"/>
      <c r="D528" s="17"/>
      <c r="E528" s="17"/>
      <c r="F528" s="17"/>
      <c r="G528" s="17"/>
      <c r="J528" s="17"/>
      <c r="K528" s="17"/>
      <c r="L528" s="68"/>
      <c r="M528" s="68"/>
      <c r="N528" s="17"/>
      <c r="O528" s="17"/>
      <c r="P528" s="107"/>
      <c r="R528" s="17"/>
      <c r="S528" s="17"/>
      <c r="T528" s="17"/>
      <c r="V528" s="17"/>
      <c r="W528" s="17"/>
      <c r="X528" s="17"/>
      <c r="Y528" s="17"/>
      <c r="AB528" s="45"/>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c r="CA528" s="17"/>
      <c r="CB528" s="17"/>
      <c r="CC528" s="17"/>
      <c r="CD528" s="17"/>
      <c r="CE528" s="17"/>
      <c r="CF528" s="17"/>
      <c r="CG528" s="17"/>
      <c r="CH528" s="17"/>
      <c r="CI528" s="17"/>
      <c r="CJ528" s="17"/>
      <c r="CK528" s="17"/>
      <c r="CL528" s="17"/>
      <c r="CM528" s="17"/>
      <c r="CN528" s="17"/>
      <c r="CO528" s="17"/>
      <c r="CP528" s="17"/>
      <c r="CQ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c r="DS528" s="17"/>
      <c r="DT528" s="17"/>
      <c r="DU528" s="17"/>
      <c r="DV528" s="17"/>
      <c r="DW528" s="17"/>
      <c r="DX528" s="17"/>
      <c r="DY528" s="17"/>
      <c r="DZ528" s="17"/>
      <c r="EA528" s="17"/>
      <c r="EB528" s="17"/>
      <c r="EC528" s="17"/>
      <c r="ED528" s="17"/>
      <c r="EE528" s="17"/>
      <c r="EF528" s="17"/>
      <c r="EG528" s="17"/>
      <c r="EH528" s="17"/>
      <c r="EI528" s="17"/>
      <c r="EJ528" s="17"/>
      <c r="EK528" s="17"/>
    </row>
    <row r="529" spans="1:141" x14ac:dyDescent="0.35">
      <c r="A529" s="17"/>
      <c r="B529" s="17"/>
      <c r="C529" s="17"/>
      <c r="D529" s="17"/>
      <c r="E529" s="17"/>
      <c r="F529" s="17"/>
      <c r="G529" s="17"/>
      <c r="J529" s="17"/>
      <c r="K529" s="17"/>
      <c r="L529" s="68"/>
      <c r="M529" s="68"/>
      <c r="N529" s="17"/>
      <c r="O529" s="17"/>
      <c r="P529" s="107"/>
      <c r="R529" s="17"/>
      <c r="S529" s="17"/>
      <c r="T529" s="17"/>
      <c r="V529" s="17"/>
      <c r="W529" s="17"/>
      <c r="X529" s="17"/>
      <c r="Y529" s="17"/>
      <c r="AB529" s="45"/>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c r="CA529" s="17"/>
      <c r="CB529" s="17"/>
      <c r="CC529" s="17"/>
      <c r="CD529" s="17"/>
      <c r="CE529" s="17"/>
      <c r="CF529" s="17"/>
      <c r="CG529" s="17"/>
      <c r="CH529" s="17"/>
      <c r="CI529" s="17"/>
      <c r="CJ529" s="17"/>
      <c r="CK529" s="17"/>
      <c r="CL529" s="17"/>
      <c r="CM529" s="17"/>
      <c r="CN529" s="17"/>
      <c r="CO529" s="17"/>
      <c r="CP529" s="17"/>
      <c r="CQ529" s="17"/>
      <c r="CR529" s="17"/>
      <c r="CS529" s="17"/>
      <c r="CT529" s="17"/>
      <c r="CU529" s="17"/>
      <c r="CV529" s="17"/>
      <c r="CW529" s="17"/>
      <c r="CX529" s="17"/>
      <c r="CY529" s="17"/>
      <c r="CZ529" s="17"/>
      <c r="DA529" s="17"/>
      <c r="DB529" s="17"/>
      <c r="DC529" s="17"/>
      <c r="DD529" s="17"/>
      <c r="DE529" s="17"/>
      <c r="DF529" s="17"/>
      <c r="DG529" s="17"/>
      <c r="DH529" s="17"/>
      <c r="DI529" s="17"/>
      <c r="DJ529" s="17"/>
      <c r="DK529" s="17"/>
      <c r="DL529" s="17"/>
      <c r="DM529" s="17"/>
      <c r="DN529" s="17"/>
      <c r="DO529" s="17"/>
      <c r="DP529" s="17"/>
      <c r="DQ529" s="17"/>
      <c r="DR529" s="17"/>
      <c r="DS529" s="17"/>
      <c r="DT529" s="17"/>
      <c r="DU529" s="17"/>
      <c r="DV529" s="17"/>
      <c r="DW529" s="17"/>
      <c r="DX529" s="17"/>
      <c r="DY529" s="17"/>
      <c r="DZ529" s="17"/>
      <c r="EA529" s="17"/>
      <c r="EB529" s="17"/>
      <c r="EC529" s="17"/>
      <c r="ED529" s="17"/>
      <c r="EE529" s="17"/>
      <c r="EF529" s="17"/>
      <c r="EG529" s="17"/>
      <c r="EH529" s="17"/>
      <c r="EI529" s="17"/>
      <c r="EJ529" s="17"/>
      <c r="EK529" s="17"/>
    </row>
    <row r="530" spans="1:141" x14ac:dyDescent="0.35">
      <c r="A530" s="17"/>
      <c r="B530" s="17"/>
      <c r="C530" s="17"/>
      <c r="D530" s="17"/>
      <c r="E530" s="17"/>
      <c r="F530" s="17"/>
      <c r="G530" s="17"/>
      <c r="J530" s="17"/>
      <c r="K530" s="17"/>
      <c r="L530" s="68"/>
      <c r="M530" s="68"/>
      <c r="N530" s="17"/>
      <c r="O530" s="17"/>
      <c r="P530" s="107"/>
      <c r="R530" s="17"/>
      <c r="S530" s="17"/>
      <c r="T530" s="17"/>
      <c r="V530" s="17"/>
      <c r="W530" s="17"/>
      <c r="X530" s="17"/>
      <c r="Y530" s="17"/>
      <c r="AB530" s="45"/>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c r="CA530" s="17"/>
      <c r="CB530" s="17"/>
      <c r="CC530" s="17"/>
      <c r="CD530" s="17"/>
      <c r="CE530" s="17"/>
      <c r="CF530" s="17"/>
      <c r="CG530" s="17"/>
      <c r="CH530" s="17"/>
      <c r="CI530" s="17"/>
      <c r="CJ530" s="17"/>
      <c r="CK530" s="17"/>
      <c r="CL530" s="17"/>
      <c r="CM530" s="17"/>
      <c r="CN530" s="17"/>
      <c r="CO530" s="17"/>
      <c r="CP530" s="17"/>
      <c r="CQ530" s="17"/>
      <c r="CR530" s="17"/>
      <c r="CS530" s="17"/>
      <c r="CT530" s="17"/>
      <c r="CU530" s="17"/>
      <c r="CV530" s="17"/>
      <c r="CW530" s="17"/>
      <c r="CX530" s="17"/>
      <c r="CY530" s="17"/>
      <c r="CZ530" s="17"/>
      <c r="DA530" s="17"/>
      <c r="DB530" s="17"/>
      <c r="DC530" s="17"/>
      <c r="DD530" s="17"/>
      <c r="DE530" s="17"/>
      <c r="DF530" s="17"/>
      <c r="DG530" s="17"/>
      <c r="DH530" s="17"/>
      <c r="DI530" s="17"/>
      <c r="DJ530" s="17"/>
      <c r="DK530" s="17"/>
      <c r="DL530" s="17"/>
      <c r="DM530" s="17"/>
      <c r="DN530" s="17"/>
      <c r="DO530" s="17"/>
      <c r="DP530" s="17"/>
      <c r="DQ530" s="17"/>
      <c r="DR530" s="17"/>
      <c r="DS530" s="17"/>
      <c r="DT530" s="17"/>
      <c r="DU530" s="17"/>
      <c r="DV530" s="17"/>
      <c r="DW530" s="17"/>
      <c r="DX530" s="17"/>
      <c r="DY530" s="17"/>
      <c r="DZ530" s="17"/>
      <c r="EA530" s="17"/>
      <c r="EB530" s="17"/>
      <c r="EC530" s="17"/>
      <c r="ED530" s="17"/>
      <c r="EE530" s="17"/>
      <c r="EF530" s="17"/>
      <c r="EG530" s="17"/>
      <c r="EH530" s="17"/>
      <c r="EI530" s="17"/>
      <c r="EJ530" s="17"/>
      <c r="EK530" s="17"/>
    </row>
    <row r="531" spans="1:141" x14ac:dyDescent="0.35">
      <c r="A531" s="17"/>
      <c r="B531" s="17"/>
      <c r="C531" s="17"/>
      <c r="D531" s="17"/>
      <c r="E531" s="17"/>
      <c r="F531" s="17"/>
      <c r="G531" s="17"/>
      <c r="J531" s="17"/>
      <c r="K531" s="17"/>
      <c r="L531" s="68"/>
      <c r="M531" s="68"/>
      <c r="N531" s="17"/>
      <c r="O531" s="17"/>
      <c r="P531" s="107"/>
      <c r="R531" s="17"/>
      <c r="S531" s="17"/>
      <c r="T531" s="17"/>
      <c r="V531" s="17"/>
      <c r="W531" s="17"/>
      <c r="X531" s="17"/>
      <c r="Y531" s="17"/>
      <c r="AB531" s="45"/>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c r="CA531" s="17"/>
      <c r="CB531" s="17"/>
      <c r="CC531" s="17"/>
      <c r="CD531" s="17"/>
      <c r="CE531" s="17"/>
      <c r="CF531" s="17"/>
      <c r="CG531" s="17"/>
      <c r="CH531" s="17"/>
      <c r="CI531" s="17"/>
      <c r="CJ531" s="17"/>
      <c r="CK531" s="17"/>
      <c r="CL531" s="17"/>
      <c r="CM531" s="17"/>
      <c r="CN531" s="17"/>
      <c r="CO531" s="17"/>
      <c r="CP531" s="17"/>
      <c r="CQ531" s="17"/>
      <c r="CR531" s="17"/>
      <c r="CS531" s="17"/>
      <c r="CT531" s="17"/>
      <c r="CU531" s="17"/>
      <c r="CV531" s="17"/>
      <c r="CW531" s="17"/>
      <c r="CX531" s="17"/>
      <c r="CY531" s="17"/>
      <c r="CZ531" s="17"/>
      <c r="DA531" s="17"/>
      <c r="DB531" s="17"/>
      <c r="DC531" s="17"/>
      <c r="DD531" s="17"/>
      <c r="DE531" s="17"/>
      <c r="DF531" s="17"/>
      <c r="DG531" s="17"/>
      <c r="DH531" s="17"/>
      <c r="DI531" s="17"/>
      <c r="DJ531" s="17"/>
      <c r="DK531" s="17"/>
      <c r="DL531" s="17"/>
      <c r="DM531" s="17"/>
      <c r="DN531" s="17"/>
      <c r="DO531" s="17"/>
      <c r="DP531" s="17"/>
      <c r="DQ531" s="17"/>
      <c r="DR531" s="17"/>
      <c r="DS531" s="17"/>
      <c r="DT531" s="17"/>
      <c r="DU531" s="17"/>
      <c r="DV531" s="17"/>
      <c r="DW531" s="17"/>
      <c r="DX531" s="17"/>
      <c r="DY531" s="17"/>
      <c r="DZ531" s="17"/>
      <c r="EA531" s="17"/>
      <c r="EB531" s="17"/>
      <c r="EC531" s="17"/>
      <c r="ED531" s="17"/>
      <c r="EE531" s="17"/>
      <c r="EF531" s="17"/>
      <c r="EG531" s="17"/>
      <c r="EH531" s="17"/>
      <c r="EI531" s="17"/>
      <c r="EJ531" s="17"/>
      <c r="EK531" s="17"/>
    </row>
    <row r="532" spans="1:141" x14ac:dyDescent="0.35">
      <c r="A532" s="17"/>
      <c r="B532" s="17"/>
      <c r="C532" s="17"/>
      <c r="D532" s="17"/>
      <c r="E532" s="17"/>
      <c r="F532" s="17"/>
      <c r="G532" s="17"/>
      <c r="J532" s="17"/>
      <c r="K532" s="17"/>
      <c r="L532" s="68"/>
      <c r="M532" s="68"/>
      <c r="N532" s="17"/>
      <c r="O532" s="17"/>
      <c r="P532" s="107"/>
      <c r="R532" s="17"/>
      <c r="S532" s="17"/>
      <c r="T532" s="17"/>
      <c r="V532" s="17"/>
      <c r="W532" s="17"/>
      <c r="X532" s="17"/>
      <c r="Y532" s="17"/>
      <c r="AB532" s="45"/>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c r="CA532" s="17"/>
      <c r="CB532" s="17"/>
      <c r="CC532" s="17"/>
      <c r="CD532" s="17"/>
      <c r="CE532" s="17"/>
      <c r="CF532" s="17"/>
      <c r="CG532" s="17"/>
      <c r="CH532" s="17"/>
      <c r="CI532" s="17"/>
      <c r="CJ532" s="17"/>
      <c r="CK532" s="17"/>
      <c r="CL532" s="17"/>
      <c r="CM532" s="17"/>
      <c r="CN532" s="17"/>
      <c r="CO532" s="17"/>
      <c r="CP532" s="17"/>
      <c r="CQ532" s="17"/>
      <c r="CR532" s="17"/>
      <c r="CS532" s="17"/>
      <c r="CT532" s="17"/>
      <c r="CU532" s="17"/>
      <c r="CV532" s="17"/>
      <c r="CW532" s="17"/>
      <c r="CX532" s="17"/>
      <c r="CY532" s="17"/>
      <c r="CZ532" s="17"/>
      <c r="DA532" s="17"/>
      <c r="DB532" s="17"/>
      <c r="DC532" s="17"/>
      <c r="DD532" s="17"/>
      <c r="DE532" s="17"/>
      <c r="DF532" s="17"/>
      <c r="DG532" s="17"/>
      <c r="DH532" s="17"/>
      <c r="DI532" s="17"/>
      <c r="DJ532" s="17"/>
      <c r="DK532" s="17"/>
      <c r="DL532" s="17"/>
      <c r="DM532" s="17"/>
      <c r="DN532" s="17"/>
      <c r="DO532" s="17"/>
      <c r="DP532" s="17"/>
      <c r="DQ532" s="17"/>
      <c r="DR532" s="17"/>
      <c r="DS532" s="17"/>
      <c r="DT532" s="17"/>
      <c r="DU532" s="17"/>
      <c r="DV532" s="17"/>
      <c r="DW532" s="17"/>
      <c r="DX532" s="17"/>
      <c r="DY532" s="17"/>
      <c r="DZ532" s="17"/>
      <c r="EA532" s="17"/>
      <c r="EB532" s="17"/>
      <c r="EC532" s="17"/>
      <c r="ED532" s="17"/>
      <c r="EE532" s="17"/>
      <c r="EF532" s="17"/>
      <c r="EG532" s="17"/>
      <c r="EH532" s="17"/>
      <c r="EI532" s="17"/>
      <c r="EJ532" s="17"/>
      <c r="EK532" s="17"/>
    </row>
    <row r="533" spans="1:141" x14ac:dyDescent="0.35">
      <c r="A533" s="17"/>
      <c r="B533" s="17"/>
      <c r="C533" s="17"/>
      <c r="D533" s="17"/>
      <c r="E533" s="17"/>
      <c r="F533" s="17"/>
      <c r="G533" s="17"/>
      <c r="J533" s="17"/>
      <c r="K533" s="17"/>
      <c r="L533" s="68"/>
      <c r="M533" s="68"/>
      <c r="N533" s="17"/>
      <c r="O533" s="17"/>
      <c r="P533" s="107"/>
      <c r="R533" s="17"/>
      <c r="S533" s="17"/>
      <c r="T533" s="17"/>
      <c r="V533" s="17"/>
      <c r="W533" s="17"/>
      <c r="X533" s="17"/>
      <c r="Y533" s="17"/>
      <c r="AB533" s="45"/>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c r="CA533" s="17"/>
      <c r="CB533" s="17"/>
      <c r="CC533" s="17"/>
      <c r="CD533" s="17"/>
      <c r="CE533" s="17"/>
      <c r="CF533" s="17"/>
      <c r="CG533" s="17"/>
      <c r="CH533" s="17"/>
      <c r="CI533" s="17"/>
      <c r="CJ533" s="17"/>
      <c r="CK533" s="17"/>
      <c r="CL533" s="17"/>
      <c r="CM533" s="17"/>
      <c r="CN533" s="17"/>
      <c r="CO533" s="17"/>
      <c r="CP533" s="17"/>
      <c r="CQ533" s="17"/>
      <c r="CR533" s="17"/>
      <c r="CS533" s="17"/>
      <c r="CT533" s="17"/>
      <c r="CU533" s="17"/>
      <c r="CV533" s="17"/>
      <c r="CW533" s="17"/>
      <c r="CX533" s="17"/>
      <c r="CY533" s="17"/>
      <c r="CZ533" s="17"/>
      <c r="DA533" s="17"/>
      <c r="DB533" s="17"/>
      <c r="DC533" s="17"/>
      <c r="DD533" s="17"/>
      <c r="DE533" s="17"/>
      <c r="DF533" s="17"/>
      <c r="DG533" s="17"/>
      <c r="DH533" s="17"/>
      <c r="DI533" s="17"/>
      <c r="DJ533" s="17"/>
      <c r="DK533" s="17"/>
      <c r="DL533" s="17"/>
      <c r="DM533" s="17"/>
      <c r="DN533" s="17"/>
      <c r="DO533" s="17"/>
      <c r="DP533" s="17"/>
      <c r="DQ533" s="17"/>
      <c r="DR533" s="17"/>
      <c r="DS533" s="17"/>
      <c r="DT533" s="17"/>
      <c r="DU533" s="17"/>
      <c r="DV533" s="17"/>
      <c r="DW533" s="17"/>
      <c r="DX533" s="17"/>
      <c r="DY533" s="17"/>
      <c r="DZ533" s="17"/>
      <c r="EA533" s="17"/>
      <c r="EB533" s="17"/>
      <c r="EC533" s="17"/>
      <c r="ED533" s="17"/>
      <c r="EE533" s="17"/>
      <c r="EF533" s="17"/>
      <c r="EG533" s="17"/>
      <c r="EH533" s="17"/>
      <c r="EI533" s="17"/>
      <c r="EJ533" s="17"/>
      <c r="EK533" s="17"/>
    </row>
    <row r="534" spans="1:141" x14ac:dyDescent="0.35">
      <c r="A534" s="17"/>
      <c r="B534" s="17"/>
      <c r="C534" s="17"/>
      <c r="D534" s="17"/>
      <c r="E534" s="17"/>
      <c r="F534" s="17"/>
      <c r="G534" s="17"/>
      <c r="J534" s="17"/>
      <c r="K534" s="17"/>
      <c r="L534" s="68"/>
      <c r="M534" s="68"/>
      <c r="N534" s="17"/>
      <c r="O534" s="17"/>
      <c r="P534" s="107"/>
      <c r="R534" s="17"/>
      <c r="S534" s="17"/>
      <c r="T534" s="17"/>
      <c r="V534" s="17"/>
      <c r="W534" s="17"/>
      <c r="X534" s="17"/>
      <c r="Y534" s="17"/>
      <c r="AB534" s="45"/>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c r="CA534" s="17"/>
      <c r="CB534" s="17"/>
      <c r="CC534" s="17"/>
      <c r="CD534" s="17"/>
      <c r="CE534" s="17"/>
      <c r="CF534" s="17"/>
      <c r="CG534" s="17"/>
      <c r="CH534" s="17"/>
      <c r="CI534" s="17"/>
      <c r="CJ534" s="17"/>
      <c r="CK534" s="17"/>
      <c r="CL534" s="17"/>
      <c r="CM534" s="17"/>
      <c r="CN534" s="17"/>
      <c r="CO534" s="17"/>
      <c r="CP534" s="17"/>
      <c r="CQ534" s="17"/>
      <c r="CR534" s="17"/>
      <c r="CS534" s="17"/>
      <c r="CT534" s="17"/>
      <c r="CU534" s="17"/>
      <c r="CV534" s="17"/>
      <c r="CW534" s="17"/>
      <c r="CX534" s="17"/>
      <c r="CY534" s="17"/>
      <c r="CZ534" s="17"/>
      <c r="DA534" s="17"/>
      <c r="DB534" s="17"/>
      <c r="DC534" s="17"/>
      <c r="DD534" s="17"/>
      <c r="DE534" s="17"/>
      <c r="DF534" s="17"/>
      <c r="DG534" s="17"/>
      <c r="DH534" s="17"/>
      <c r="DI534" s="17"/>
      <c r="DJ534" s="17"/>
      <c r="DK534" s="17"/>
      <c r="DL534" s="17"/>
      <c r="DM534" s="17"/>
      <c r="DN534" s="17"/>
      <c r="DO534" s="17"/>
      <c r="DP534" s="17"/>
      <c r="DQ534" s="17"/>
      <c r="DR534" s="17"/>
      <c r="DS534" s="17"/>
      <c r="DT534" s="17"/>
      <c r="DU534" s="17"/>
      <c r="DV534" s="17"/>
      <c r="DW534" s="17"/>
      <c r="DX534" s="17"/>
      <c r="DY534" s="17"/>
      <c r="DZ534" s="17"/>
      <c r="EA534" s="17"/>
      <c r="EB534" s="17"/>
      <c r="EC534" s="17"/>
      <c r="ED534" s="17"/>
      <c r="EE534" s="17"/>
      <c r="EF534" s="17"/>
      <c r="EG534" s="17"/>
      <c r="EH534" s="17"/>
      <c r="EI534" s="17"/>
      <c r="EJ534" s="17"/>
      <c r="EK534" s="17"/>
    </row>
    <row r="535" spans="1:141" x14ac:dyDescent="0.35">
      <c r="A535" s="17"/>
      <c r="B535" s="17"/>
      <c r="C535" s="17"/>
      <c r="D535" s="17"/>
      <c r="E535" s="17"/>
      <c r="F535" s="17"/>
      <c r="G535" s="17"/>
      <c r="J535" s="17"/>
      <c r="K535" s="17"/>
      <c r="L535" s="68"/>
      <c r="M535" s="68"/>
      <c r="N535" s="17"/>
      <c r="O535" s="17"/>
      <c r="P535" s="107"/>
      <c r="R535" s="17"/>
      <c r="S535" s="17"/>
      <c r="T535" s="17"/>
      <c r="V535" s="17"/>
      <c r="W535" s="17"/>
      <c r="X535" s="17"/>
      <c r="Y535" s="17"/>
      <c r="AB535" s="45"/>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c r="CC535" s="17"/>
      <c r="CD535" s="17"/>
      <c r="CE535" s="17"/>
      <c r="CF535" s="17"/>
      <c r="CG535" s="17"/>
      <c r="CH535" s="17"/>
      <c r="CI535" s="17"/>
      <c r="CJ535" s="17"/>
      <c r="CK535" s="17"/>
      <c r="CL535" s="17"/>
      <c r="CM535" s="17"/>
      <c r="CN535" s="17"/>
      <c r="CO535" s="17"/>
      <c r="CP535" s="17"/>
      <c r="CQ535" s="17"/>
      <c r="CR535" s="17"/>
      <c r="CS535" s="17"/>
      <c r="CT535" s="17"/>
      <c r="CU535" s="17"/>
      <c r="CV535" s="17"/>
      <c r="CW535" s="17"/>
      <c r="CX535" s="17"/>
      <c r="CY535" s="17"/>
      <c r="CZ535" s="17"/>
      <c r="DA535" s="17"/>
      <c r="DB535" s="17"/>
      <c r="DC535" s="17"/>
      <c r="DD535" s="17"/>
      <c r="DE535" s="17"/>
      <c r="DF535" s="17"/>
      <c r="DG535" s="17"/>
      <c r="DH535" s="17"/>
      <c r="DI535" s="17"/>
      <c r="DJ535" s="17"/>
      <c r="DK535" s="17"/>
      <c r="DL535" s="17"/>
      <c r="DM535" s="17"/>
      <c r="DN535" s="17"/>
      <c r="DO535" s="17"/>
      <c r="DP535" s="17"/>
      <c r="DQ535" s="17"/>
      <c r="DR535" s="17"/>
      <c r="DS535" s="17"/>
      <c r="DT535" s="17"/>
      <c r="DU535" s="17"/>
      <c r="DV535" s="17"/>
      <c r="DW535" s="17"/>
      <c r="DX535" s="17"/>
      <c r="DY535" s="17"/>
      <c r="DZ535" s="17"/>
      <c r="EA535" s="17"/>
      <c r="EB535" s="17"/>
      <c r="EC535" s="17"/>
      <c r="ED535" s="17"/>
      <c r="EE535" s="17"/>
      <c r="EF535" s="17"/>
      <c r="EG535" s="17"/>
      <c r="EH535" s="17"/>
      <c r="EI535" s="17"/>
      <c r="EJ535" s="17"/>
      <c r="EK535" s="17"/>
    </row>
    <row r="536" spans="1:141" x14ac:dyDescent="0.35">
      <c r="A536" s="17"/>
      <c r="B536" s="17"/>
      <c r="C536" s="17"/>
      <c r="D536" s="17"/>
      <c r="E536" s="17"/>
      <c r="F536" s="17"/>
      <c r="G536" s="17"/>
      <c r="J536" s="17"/>
      <c r="K536" s="17"/>
      <c r="L536" s="68"/>
      <c r="M536" s="68"/>
      <c r="N536" s="17"/>
      <c r="O536" s="17"/>
      <c r="P536" s="107"/>
      <c r="R536" s="17"/>
      <c r="S536" s="17"/>
      <c r="T536" s="17"/>
      <c r="V536" s="17"/>
      <c r="W536" s="17"/>
      <c r="X536" s="17"/>
      <c r="Y536" s="17"/>
      <c r="AB536" s="45"/>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c r="CA536" s="17"/>
      <c r="CB536" s="17"/>
      <c r="CC536" s="17"/>
      <c r="CD536" s="17"/>
      <c r="CE536" s="17"/>
      <c r="CF536" s="17"/>
      <c r="CG536" s="17"/>
      <c r="CH536" s="17"/>
      <c r="CI536" s="17"/>
      <c r="CJ536" s="17"/>
      <c r="CK536" s="17"/>
      <c r="CL536" s="17"/>
      <c r="CM536" s="17"/>
      <c r="CN536" s="17"/>
      <c r="CO536" s="17"/>
      <c r="CP536" s="17"/>
      <c r="CQ536" s="17"/>
      <c r="CR536" s="17"/>
      <c r="CS536" s="17"/>
      <c r="CT536" s="17"/>
      <c r="CU536" s="17"/>
      <c r="CV536" s="17"/>
      <c r="CW536" s="17"/>
      <c r="CX536" s="17"/>
      <c r="CY536" s="17"/>
      <c r="CZ536" s="17"/>
      <c r="DA536" s="17"/>
      <c r="DB536" s="17"/>
      <c r="DC536" s="17"/>
      <c r="DD536" s="17"/>
      <c r="DE536" s="17"/>
      <c r="DF536" s="17"/>
      <c r="DG536" s="17"/>
      <c r="DH536" s="17"/>
      <c r="DI536" s="17"/>
      <c r="DJ536" s="17"/>
      <c r="DK536" s="17"/>
      <c r="DL536" s="17"/>
      <c r="DM536" s="17"/>
      <c r="DN536" s="17"/>
      <c r="DO536" s="17"/>
      <c r="DP536" s="17"/>
      <c r="DQ536" s="17"/>
      <c r="DR536" s="17"/>
      <c r="DS536" s="17"/>
      <c r="DT536" s="17"/>
      <c r="DU536" s="17"/>
      <c r="DV536" s="17"/>
      <c r="DW536" s="17"/>
      <c r="DX536" s="17"/>
      <c r="DY536" s="17"/>
      <c r="DZ536" s="17"/>
      <c r="EA536" s="17"/>
      <c r="EB536" s="17"/>
      <c r="EC536" s="17"/>
      <c r="ED536" s="17"/>
      <c r="EE536" s="17"/>
      <c r="EF536" s="17"/>
      <c r="EG536" s="17"/>
      <c r="EH536" s="17"/>
      <c r="EI536" s="17"/>
      <c r="EJ536" s="17"/>
      <c r="EK536" s="17"/>
    </row>
    <row r="537" spans="1:141" x14ac:dyDescent="0.35">
      <c r="A537" s="17"/>
      <c r="B537" s="17"/>
      <c r="C537" s="17"/>
      <c r="D537" s="17"/>
      <c r="E537" s="17"/>
      <c r="F537" s="17"/>
      <c r="G537" s="17"/>
      <c r="J537" s="17"/>
      <c r="K537" s="17"/>
      <c r="L537" s="68"/>
      <c r="M537" s="68"/>
      <c r="N537" s="17"/>
      <c r="O537" s="17"/>
      <c r="P537" s="107"/>
      <c r="R537" s="17"/>
      <c r="S537" s="17"/>
      <c r="T537" s="17"/>
      <c r="V537" s="17"/>
      <c r="W537" s="17"/>
      <c r="X537" s="17"/>
      <c r="Y537" s="17"/>
      <c r="AB537" s="45"/>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c r="CA537" s="17"/>
      <c r="CB537" s="17"/>
      <c r="CC537" s="17"/>
      <c r="CD537" s="17"/>
      <c r="CE537" s="17"/>
      <c r="CF537" s="17"/>
      <c r="CG537" s="17"/>
      <c r="CH537" s="17"/>
      <c r="CI537" s="17"/>
      <c r="CJ537" s="17"/>
      <c r="CK537" s="17"/>
      <c r="CL537" s="17"/>
      <c r="CM537" s="17"/>
      <c r="CN537" s="17"/>
      <c r="CO537" s="17"/>
      <c r="CP537" s="17"/>
      <c r="CQ537" s="17"/>
      <c r="CR537" s="17"/>
      <c r="CS537" s="17"/>
      <c r="CT537" s="17"/>
      <c r="CU537" s="17"/>
      <c r="CV537" s="17"/>
      <c r="CW537" s="17"/>
      <c r="CX537" s="17"/>
      <c r="CY537" s="17"/>
      <c r="CZ537" s="17"/>
      <c r="DA537" s="17"/>
      <c r="DB537" s="17"/>
      <c r="DC537" s="17"/>
      <c r="DD537" s="17"/>
      <c r="DE537" s="17"/>
      <c r="DF537" s="17"/>
      <c r="DG537" s="17"/>
      <c r="DH537" s="17"/>
      <c r="DI537" s="17"/>
      <c r="DJ537" s="17"/>
      <c r="DK537" s="17"/>
      <c r="DL537" s="17"/>
      <c r="DM537" s="17"/>
      <c r="DN537" s="17"/>
      <c r="DO537" s="17"/>
      <c r="DP537" s="17"/>
      <c r="DQ537" s="17"/>
      <c r="DR537" s="17"/>
      <c r="DS537" s="17"/>
      <c r="DT537" s="17"/>
      <c r="DU537" s="17"/>
      <c r="DV537" s="17"/>
      <c r="DW537" s="17"/>
      <c r="DX537" s="17"/>
      <c r="DY537" s="17"/>
      <c r="DZ537" s="17"/>
      <c r="EA537" s="17"/>
      <c r="EB537" s="17"/>
      <c r="EC537" s="17"/>
      <c r="ED537" s="17"/>
      <c r="EE537" s="17"/>
      <c r="EF537" s="17"/>
      <c r="EG537" s="17"/>
      <c r="EH537" s="17"/>
      <c r="EI537" s="17"/>
      <c r="EJ537" s="17"/>
      <c r="EK537" s="17"/>
    </row>
    <row r="538" spans="1:141" x14ac:dyDescent="0.35">
      <c r="A538" s="17"/>
      <c r="B538" s="17"/>
      <c r="C538" s="17"/>
      <c r="D538" s="17"/>
      <c r="E538" s="17"/>
      <c r="F538" s="17"/>
      <c r="G538" s="17"/>
      <c r="J538" s="17"/>
      <c r="K538" s="17"/>
      <c r="L538" s="68"/>
      <c r="M538" s="68"/>
      <c r="N538" s="17"/>
      <c r="O538" s="17"/>
      <c r="P538" s="107"/>
      <c r="R538" s="17"/>
      <c r="S538" s="17"/>
      <c r="T538" s="17"/>
      <c r="V538" s="17"/>
      <c r="W538" s="17"/>
      <c r="X538" s="17"/>
      <c r="Y538" s="17"/>
      <c r="AB538" s="45"/>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c r="CA538" s="17"/>
      <c r="CB538" s="17"/>
      <c r="CC538" s="17"/>
      <c r="CD538" s="17"/>
      <c r="CE538" s="17"/>
      <c r="CF538" s="17"/>
      <c r="CG538" s="17"/>
      <c r="CH538" s="17"/>
      <c r="CI538" s="17"/>
      <c r="CJ538" s="17"/>
      <c r="CK538" s="17"/>
      <c r="CL538" s="17"/>
      <c r="CM538" s="17"/>
      <c r="CN538" s="17"/>
      <c r="CO538" s="17"/>
      <c r="CP538" s="17"/>
      <c r="CQ538" s="17"/>
      <c r="CR538" s="17"/>
      <c r="CS538" s="17"/>
      <c r="CT538" s="17"/>
      <c r="CU538" s="17"/>
      <c r="CV538" s="17"/>
      <c r="CW538" s="17"/>
      <c r="CX538" s="17"/>
      <c r="CY538" s="17"/>
      <c r="CZ538" s="17"/>
      <c r="DA538" s="17"/>
      <c r="DB538" s="17"/>
      <c r="DC538" s="17"/>
      <c r="DD538" s="17"/>
      <c r="DE538" s="17"/>
      <c r="DF538" s="17"/>
      <c r="DG538" s="17"/>
      <c r="DH538" s="17"/>
      <c r="DI538" s="17"/>
      <c r="DJ538" s="17"/>
      <c r="DK538" s="17"/>
      <c r="DL538" s="17"/>
      <c r="DM538" s="17"/>
      <c r="DN538" s="17"/>
      <c r="DO538" s="17"/>
      <c r="DP538" s="17"/>
      <c r="DQ538" s="17"/>
      <c r="DR538" s="17"/>
      <c r="DS538" s="17"/>
      <c r="DT538" s="17"/>
      <c r="DU538" s="17"/>
      <c r="DV538" s="17"/>
      <c r="DW538" s="17"/>
      <c r="DX538" s="17"/>
      <c r="DY538" s="17"/>
      <c r="DZ538" s="17"/>
      <c r="EA538" s="17"/>
      <c r="EB538" s="17"/>
      <c r="EC538" s="17"/>
      <c r="ED538" s="17"/>
      <c r="EE538" s="17"/>
      <c r="EF538" s="17"/>
      <c r="EG538" s="17"/>
      <c r="EH538" s="17"/>
      <c r="EI538" s="17"/>
      <c r="EJ538" s="17"/>
      <c r="EK538" s="17"/>
    </row>
    <row r="539" spans="1:141" x14ac:dyDescent="0.35">
      <c r="A539" s="17"/>
      <c r="B539" s="17"/>
      <c r="C539" s="17"/>
      <c r="D539" s="17"/>
      <c r="E539" s="17"/>
      <c r="F539" s="17"/>
      <c r="G539" s="17"/>
      <c r="J539" s="17"/>
      <c r="K539" s="17"/>
      <c r="L539" s="68"/>
      <c r="M539" s="68"/>
      <c r="N539" s="17"/>
      <c r="O539" s="17"/>
      <c r="P539" s="107"/>
      <c r="R539" s="17"/>
      <c r="S539" s="17"/>
      <c r="T539" s="17"/>
      <c r="V539" s="17"/>
      <c r="W539" s="17"/>
      <c r="X539" s="17"/>
      <c r="Y539" s="17"/>
      <c r="AB539" s="45"/>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c r="CA539" s="17"/>
      <c r="CB539" s="17"/>
      <c r="CC539" s="17"/>
      <c r="CD539" s="17"/>
      <c r="CE539" s="17"/>
      <c r="CF539" s="17"/>
      <c r="CG539" s="17"/>
      <c r="CH539" s="17"/>
      <c r="CI539" s="17"/>
      <c r="CJ539" s="17"/>
      <c r="CK539" s="17"/>
      <c r="CL539" s="17"/>
      <c r="CM539" s="17"/>
      <c r="CN539" s="17"/>
      <c r="CO539" s="17"/>
      <c r="CP539" s="17"/>
      <c r="CQ539" s="17"/>
      <c r="CR539" s="17"/>
      <c r="CS539" s="17"/>
      <c r="CT539" s="17"/>
      <c r="CU539" s="17"/>
      <c r="CV539" s="17"/>
      <c r="CW539" s="17"/>
      <c r="CX539" s="17"/>
      <c r="CY539" s="17"/>
      <c r="CZ539" s="17"/>
      <c r="DA539" s="17"/>
      <c r="DB539" s="17"/>
      <c r="DC539" s="17"/>
      <c r="DD539" s="17"/>
      <c r="DE539" s="17"/>
      <c r="DF539" s="17"/>
      <c r="DG539" s="17"/>
      <c r="DH539" s="17"/>
      <c r="DI539" s="17"/>
      <c r="DJ539" s="17"/>
      <c r="DK539" s="17"/>
      <c r="DL539" s="17"/>
      <c r="DM539" s="17"/>
      <c r="DN539" s="17"/>
      <c r="DO539" s="17"/>
      <c r="DP539" s="17"/>
      <c r="DQ539" s="17"/>
      <c r="DR539" s="17"/>
      <c r="DS539" s="17"/>
      <c r="DT539" s="17"/>
      <c r="DU539" s="17"/>
      <c r="DV539" s="17"/>
      <c r="DW539" s="17"/>
      <c r="DX539" s="17"/>
      <c r="DY539" s="17"/>
      <c r="DZ539" s="17"/>
      <c r="EA539" s="17"/>
      <c r="EB539" s="17"/>
      <c r="EC539" s="17"/>
      <c r="ED539" s="17"/>
      <c r="EE539" s="17"/>
      <c r="EF539" s="17"/>
      <c r="EG539" s="17"/>
      <c r="EH539" s="17"/>
      <c r="EI539" s="17"/>
      <c r="EJ539" s="17"/>
      <c r="EK539" s="17"/>
    </row>
    <row r="540" spans="1:141" x14ac:dyDescent="0.35">
      <c r="A540" s="17"/>
      <c r="B540" s="17"/>
      <c r="C540" s="17"/>
      <c r="D540" s="17"/>
      <c r="E540" s="17"/>
      <c r="F540" s="17"/>
      <c r="G540" s="17"/>
      <c r="J540" s="17"/>
      <c r="K540" s="17"/>
      <c r="L540" s="68"/>
      <c r="M540" s="68"/>
      <c r="N540" s="17"/>
      <c r="O540" s="17"/>
      <c r="P540" s="107"/>
      <c r="R540" s="17"/>
      <c r="S540" s="17"/>
      <c r="T540" s="17"/>
      <c r="V540" s="17"/>
      <c r="W540" s="17"/>
      <c r="X540" s="17"/>
      <c r="Y540" s="17"/>
      <c r="AB540" s="45"/>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c r="CC540" s="17"/>
      <c r="CD540" s="17"/>
      <c r="CE540" s="17"/>
      <c r="CF540" s="17"/>
      <c r="CG540" s="17"/>
      <c r="CH540" s="17"/>
      <c r="CI540" s="17"/>
      <c r="CJ540" s="17"/>
      <c r="CK540" s="17"/>
      <c r="CL540" s="17"/>
      <c r="CM540" s="17"/>
      <c r="CN540" s="17"/>
      <c r="CO540" s="17"/>
      <c r="CP540" s="17"/>
      <c r="CQ540" s="17"/>
      <c r="CR540" s="17"/>
      <c r="CS540" s="17"/>
      <c r="CT540" s="17"/>
      <c r="CU540" s="17"/>
      <c r="CV540" s="17"/>
      <c r="CW540" s="17"/>
      <c r="CX540" s="17"/>
      <c r="CY540" s="17"/>
      <c r="CZ540" s="17"/>
      <c r="DA540" s="17"/>
      <c r="DB540" s="17"/>
      <c r="DC540" s="17"/>
      <c r="DD540" s="17"/>
      <c r="DE540" s="17"/>
      <c r="DF540" s="17"/>
      <c r="DG540" s="17"/>
      <c r="DH540" s="17"/>
      <c r="DI540" s="17"/>
      <c r="DJ540" s="17"/>
      <c r="DK540" s="17"/>
      <c r="DL540" s="17"/>
      <c r="DM540" s="17"/>
      <c r="DN540" s="17"/>
      <c r="DO540" s="17"/>
      <c r="DP540" s="17"/>
      <c r="DQ540" s="17"/>
      <c r="DR540" s="17"/>
      <c r="DS540" s="17"/>
      <c r="DT540" s="17"/>
      <c r="DU540" s="17"/>
      <c r="DV540" s="17"/>
      <c r="DW540" s="17"/>
      <c r="DX540" s="17"/>
      <c r="DY540" s="17"/>
      <c r="DZ540" s="17"/>
      <c r="EA540" s="17"/>
      <c r="EB540" s="17"/>
      <c r="EC540" s="17"/>
      <c r="ED540" s="17"/>
      <c r="EE540" s="17"/>
      <c r="EF540" s="17"/>
      <c r="EG540" s="17"/>
      <c r="EH540" s="17"/>
      <c r="EI540" s="17"/>
      <c r="EJ540" s="17"/>
      <c r="EK540" s="17"/>
    </row>
    <row r="541" spans="1:141" x14ac:dyDescent="0.35">
      <c r="A541" s="17"/>
      <c r="B541" s="17"/>
      <c r="C541" s="17"/>
      <c r="D541" s="17"/>
      <c r="E541" s="17"/>
      <c r="F541" s="17"/>
      <c r="G541" s="17"/>
      <c r="J541" s="17"/>
      <c r="K541" s="17"/>
      <c r="L541" s="68"/>
      <c r="M541" s="68"/>
      <c r="N541" s="17"/>
      <c r="O541" s="17"/>
      <c r="P541" s="107"/>
      <c r="R541" s="17"/>
      <c r="S541" s="17"/>
      <c r="T541" s="17"/>
      <c r="V541" s="17"/>
      <c r="W541" s="17"/>
      <c r="X541" s="17"/>
      <c r="Y541" s="17"/>
      <c r="AB541" s="45"/>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c r="CA541" s="17"/>
      <c r="CB541" s="17"/>
      <c r="CC541" s="17"/>
      <c r="CD541" s="17"/>
      <c r="CE541" s="17"/>
      <c r="CF541" s="17"/>
      <c r="CG541" s="17"/>
      <c r="CH541" s="17"/>
      <c r="CI541" s="17"/>
      <c r="CJ541" s="17"/>
      <c r="CK541" s="17"/>
      <c r="CL541" s="17"/>
      <c r="CM541" s="17"/>
      <c r="CN541" s="17"/>
      <c r="CO541" s="17"/>
      <c r="CP541" s="17"/>
      <c r="CQ541" s="17"/>
      <c r="CR541" s="17"/>
      <c r="CS541" s="17"/>
      <c r="CT541" s="17"/>
      <c r="CU541" s="17"/>
      <c r="CV541" s="17"/>
      <c r="CW541" s="17"/>
      <c r="CX541" s="17"/>
      <c r="CY541" s="17"/>
      <c r="CZ541" s="17"/>
      <c r="DA541" s="17"/>
      <c r="DB541" s="17"/>
      <c r="DC541" s="17"/>
      <c r="DD541" s="17"/>
      <c r="DE541" s="17"/>
      <c r="DF541" s="17"/>
      <c r="DG541" s="17"/>
      <c r="DH541" s="17"/>
      <c r="DI541" s="17"/>
      <c r="DJ541" s="17"/>
      <c r="DK541" s="17"/>
      <c r="DL541" s="17"/>
      <c r="DM541" s="17"/>
      <c r="DN541" s="17"/>
      <c r="DO541" s="17"/>
      <c r="DP541" s="17"/>
      <c r="DQ541" s="17"/>
      <c r="DR541" s="17"/>
      <c r="DS541" s="17"/>
      <c r="DT541" s="17"/>
      <c r="DU541" s="17"/>
      <c r="DV541" s="17"/>
      <c r="DW541" s="17"/>
      <c r="DX541" s="17"/>
      <c r="DY541" s="17"/>
      <c r="DZ541" s="17"/>
      <c r="EA541" s="17"/>
      <c r="EB541" s="17"/>
      <c r="EC541" s="17"/>
      <c r="ED541" s="17"/>
      <c r="EE541" s="17"/>
      <c r="EF541" s="17"/>
      <c r="EG541" s="17"/>
      <c r="EH541" s="17"/>
      <c r="EI541" s="17"/>
      <c r="EJ541" s="17"/>
      <c r="EK541" s="17"/>
    </row>
    <row r="542" spans="1:141" x14ac:dyDescent="0.35">
      <c r="A542" s="17"/>
      <c r="B542" s="17"/>
      <c r="C542" s="17"/>
      <c r="D542" s="17"/>
      <c r="E542" s="17"/>
      <c r="F542" s="17"/>
      <c r="G542" s="17"/>
      <c r="J542" s="17"/>
      <c r="K542" s="17"/>
      <c r="L542" s="68"/>
      <c r="M542" s="68"/>
      <c r="N542" s="17"/>
      <c r="O542" s="17"/>
      <c r="P542" s="107"/>
      <c r="R542" s="17"/>
      <c r="S542" s="17"/>
      <c r="T542" s="17"/>
      <c r="V542" s="17"/>
      <c r="W542" s="17"/>
      <c r="X542" s="17"/>
      <c r="Y542" s="17"/>
      <c r="AB542" s="45"/>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c r="CA542" s="17"/>
      <c r="CB542" s="17"/>
      <c r="CC542" s="17"/>
      <c r="CD542" s="17"/>
      <c r="CE542" s="17"/>
      <c r="CF542" s="17"/>
      <c r="CG542" s="17"/>
      <c r="CH542" s="17"/>
      <c r="CI542" s="17"/>
      <c r="CJ542" s="17"/>
      <c r="CK542" s="17"/>
      <c r="CL542" s="17"/>
      <c r="CM542" s="17"/>
      <c r="CN542" s="17"/>
      <c r="CO542" s="17"/>
      <c r="CP542" s="17"/>
      <c r="CQ542" s="17"/>
      <c r="CR542" s="17"/>
      <c r="CS542" s="17"/>
      <c r="CT542" s="17"/>
      <c r="CU542" s="17"/>
      <c r="CV542" s="17"/>
      <c r="CW542" s="17"/>
      <c r="CX542" s="17"/>
      <c r="CY542" s="17"/>
      <c r="CZ542" s="17"/>
      <c r="DA542" s="17"/>
      <c r="DB542" s="17"/>
      <c r="DC542" s="17"/>
      <c r="DD542" s="17"/>
      <c r="DE542" s="17"/>
      <c r="DF542" s="17"/>
      <c r="DG542" s="17"/>
      <c r="DH542" s="17"/>
      <c r="DI542" s="17"/>
      <c r="DJ542" s="17"/>
      <c r="DK542" s="17"/>
      <c r="DL542" s="17"/>
      <c r="DM542" s="17"/>
      <c r="DN542" s="17"/>
      <c r="DO542" s="17"/>
      <c r="DP542" s="17"/>
      <c r="DQ542" s="17"/>
      <c r="DR542" s="17"/>
      <c r="DS542" s="17"/>
      <c r="DT542" s="17"/>
      <c r="DU542" s="17"/>
      <c r="DV542" s="17"/>
      <c r="DW542" s="17"/>
      <c r="DX542" s="17"/>
      <c r="DY542" s="17"/>
      <c r="DZ542" s="17"/>
      <c r="EA542" s="17"/>
      <c r="EB542" s="17"/>
      <c r="EC542" s="17"/>
      <c r="ED542" s="17"/>
      <c r="EE542" s="17"/>
      <c r="EF542" s="17"/>
      <c r="EG542" s="17"/>
      <c r="EH542" s="17"/>
      <c r="EI542" s="17"/>
      <c r="EJ542" s="17"/>
      <c r="EK542" s="17"/>
    </row>
    <row r="543" spans="1:141" x14ac:dyDescent="0.35">
      <c r="A543" s="17"/>
      <c r="B543" s="17"/>
      <c r="C543" s="17"/>
      <c r="D543" s="17"/>
      <c r="E543" s="17"/>
      <c r="F543" s="17"/>
      <c r="G543" s="17"/>
      <c r="J543" s="17"/>
      <c r="K543" s="17"/>
      <c r="L543" s="68"/>
      <c r="M543" s="68"/>
      <c r="N543" s="17"/>
      <c r="O543" s="17"/>
      <c r="P543" s="107"/>
      <c r="R543" s="17"/>
      <c r="S543" s="17"/>
      <c r="T543" s="17"/>
      <c r="V543" s="17"/>
      <c r="W543" s="17"/>
      <c r="X543" s="17"/>
      <c r="Y543" s="17"/>
      <c r="AB543" s="45"/>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c r="CC543" s="17"/>
      <c r="CD543" s="17"/>
      <c r="CE543" s="17"/>
      <c r="CF543" s="17"/>
      <c r="CG543" s="17"/>
      <c r="CH543" s="17"/>
      <c r="CI543" s="17"/>
      <c r="CJ543" s="17"/>
      <c r="CK543" s="17"/>
      <c r="CL543" s="17"/>
      <c r="CM543" s="17"/>
      <c r="CN543" s="17"/>
      <c r="CO543" s="17"/>
      <c r="CP543" s="17"/>
      <c r="CQ543" s="17"/>
      <c r="CR543" s="17"/>
      <c r="CS543" s="17"/>
      <c r="CT543" s="17"/>
      <c r="CU543" s="17"/>
      <c r="CV543" s="17"/>
      <c r="CW543" s="17"/>
      <c r="CX543" s="17"/>
      <c r="CY543" s="17"/>
      <c r="CZ543" s="17"/>
      <c r="DA543" s="17"/>
      <c r="DB543" s="17"/>
      <c r="DC543" s="17"/>
      <c r="DD543" s="17"/>
      <c r="DE543" s="17"/>
      <c r="DF543" s="17"/>
      <c r="DG543" s="17"/>
      <c r="DH543" s="17"/>
      <c r="DI543" s="17"/>
      <c r="DJ543" s="17"/>
      <c r="DK543" s="17"/>
      <c r="DL543" s="17"/>
      <c r="DM543" s="17"/>
      <c r="DN543" s="17"/>
      <c r="DO543" s="17"/>
      <c r="DP543" s="17"/>
      <c r="DQ543" s="17"/>
      <c r="DR543" s="17"/>
      <c r="DS543" s="17"/>
      <c r="DT543" s="17"/>
      <c r="DU543" s="17"/>
      <c r="DV543" s="17"/>
      <c r="DW543" s="17"/>
      <c r="DX543" s="17"/>
      <c r="DY543" s="17"/>
      <c r="DZ543" s="17"/>
      <c r="EA543" s="17"/>
      <c r="EB543" s="17"/>
      <c r="EC543" s="17"/>
      <c r="ED543" s="17"/>
      <c r="EE543" s="17"/>
      <c r="EF543" s="17"/>
      <c r="EG543" s="17"/>
      <c r="EH543" s="17"/>
      <c r="EI543" s="17"/>
      <c r="EJ543" s="17"/>
      <c r="EK543" s="17"/>
    </row>
    <row r="544" spans="1:141" x14ac:dyDescent="0.35">
      <c r="A544" s="17"/>
      <c r="B544" s="17"/>
      <c r="C544" s="17"/>
      <c r="D544" s="17"/>
      <c r="E544" s="17"/>
      <c r="F544" s="17"/>
      <c r="G544" s="17"/>
      <c r="J544" s="17"/>
      <c r="K544" s="17"/>
      <c r="L544" s="68"/>
      <c r="M544" s="68"/>
      <c r="N544" s="17"/>
      <c r="O544" s="17"/>
      <c r="P544" s="107"/>
      <c r="R544" s="17"/>
      <c r="S544" s="17"/>
      <c r="T544" s="17"/>
      <c r="V544" s="17"/>
      <c r="W544" s="17"/>
      <c r="X544" s="17"/>
      <c r="Y544" s="17"/>
      <c r="AB544" s="45"/>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c r="CA544" s="17"/>
      <c r="CB544" s="17"/>
      <c r="CC544" s="17"/>
      <c r="CD544" s="17"/>
      <c r="CE544" s="17"/>
      <c r="CF544" s="17"/>
      <c r="CG544" s="17"/>
      <c r="CH544" s="17"/>
      <c r="CI544" s="17"/>
      <c r="CJ544" s="17"/>
      <c r="CK544" s="17"/>
      <c r="CL544" s="17"/>
      <c r="CM544" s="17"/>
      <c r="CN544" s="17"/>
      <c r="CO544" s="17"/>
      <c r="CP544" s="17"/>
      <c r="CQ544" s="17"/>
      <c r="CR544" s="17"/>
      <c r="CS544" s="17"/>
      <c r="CT544" s="17"/>
      <c r="CU544" s="17"/>
      <c r="CV544" s="17"/>
      <c r="CW544" s="17"/>
      <c r="CX544" s="17"/>
      <c r="CY544" s="17"/>
      <c r="CZ544" s="17"/>
      <c r="DA544" s="17"/>
      <c r="DB544" s="17"/>
      <c r="DC544" s="17"/>
      <c r="DD544" s="17"/>
      <c r="DE544" s="17"/>
      <c r="DF544" s="17"/>
      <c r="DG544" s="17"/>
      <c r="DH544" s="17"/>
      <c r="DI544" s="17"/>
      <c r="DJ544" s="17"/>
      <c r="DK544" s="17"/>
      <c r="DL544" s="17"/>
      <c r="DM544" s="17"/>
      <c r="DN544" s="17"/>
      <c r="DO544" s="17"/>
      <c r="DP544" s="17"/>
      <c r="DQ544" s="17"/>
      <c r="DR544" s="17"/>
      <c r="DS544" s="17"/>
      <c r="DT544" s="17"/>
      <c r="DU544" s="17"/>
      <c r="DV544" s="17"/>
      <c r="DW544" s="17"/>
      <c r="DX544" s="17"/>
      <c r="DY544" s="17"/>
      <c r="DZ544" s="17"/>
      <c r="EA544" s="17"/>
      <c r="EB544" s="17"/>
      <c r="EC544" s="17"/>
      <c r="ED544" s="17"/>
      <c r="EE544" s="17"/>
      <c r="EF544" s="17"/>
      <c r="EG544" s="17"/>
      <c r="EH544" s="17"/>
      <c r="EI544" s="17"/>
      <c r="EJ544" s="17"/>
      <c r="EK544" s="17"/>
    </row>
    <row r="545" spans="1:141" x14ac:dyDescent="0.35">
      <c r="A545" s="17"/>
      <c r="B545" s="17"/>
      <c r="C545" s="17"/>
      <c r="D545" s="17"/>
      <c r="E545" s="17"/>
      <c r="F545" s="17"/>
      <c r="G545" s="17"/>
      <c r="J545" s="17"/>
      <c r="K545" s="17"/>
      <c r="L545" s="68"/>
      <c r="M545" s="68"/>
      <c r="N545" s="17"/>
      <c r="O545" s="17"/>
      <c r="P545" s="107"/>
      <c r="R545" s="17"/>
      <c r="S545" s="17"/>
      <c r="T545" s="17"/>
      <c r="V545" s="17"/>
      <c r="W545" s="17"/>
      <c r="X545" s="17"/>
      <c r="Y545" s="17"/>
      <c r="AB545" s="45"/>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c r="CA545" s="17"/>
      <c r="CB545" s="17"/>
      <c r="CC545" s="17"/>
      <c r="CD545" s="17"/>
      <c r="CE545" s="17"/>
      <c r="CF545" s="17"/>
      <c r="CG545" s="17"/>
      <c r="CH545" s="17"/>
      <c r="CI545" s="17"/>
      <c r="CJ545" s="17"/>
      <c r="CK545" s="17"/>
      <c r="CL545" s="17"/>
      <c r="CM545" s="17"/>
      <c r="CN545" s="17"/>
      <c r="CO545" s="17"/>
      <c r="CP545" s="17"/>
      <c r="CQ545" s="17"/>
      <c r="CR545" s="17"/>
      <c r="CS545" s="17"/>
      <c r="CT545" s="17"/>
      <c r="CU545" s="17"/>
      <c r="CV545" s="17"/>
      <c r="CW545" s="17"/>
      <c r="CX545" s="17"/>
      <c r="CY545" s="17"/>
      <c r="CZ545" s="17"/>
      <c r="DA545" s="17"/>
      <c r="DB545" s="17"/>
      <c r="DC545" s="17"/>
      <c r="DD545" s="17"/>
      <c r="DE545" s="17"/>
      <c r="DF545" s="17"/>
      <c r="DG545" s="17"/>
      <c r="DH545" s="17"/>
      <c r="DI545" s="17"/>
      <c r="DJ545" s="17"/>
      <c r="DK545" s="17"/>
      <c r="DL545" s="17"/>
      <c r="DM545" s="17"/>
      <c r="DN545" s="17"/>
      <c r="DO545" s="17"/>
      <c r="DP545" s="17"/>
      <c r="DQ545" s="17"/>
      <c r="DR545" s="17"/>
      <c r="DS545" s="17"/>
      <c r="DT545" s="17"/>
      <c r="DU545" s="17"/>
      <c r="DV545" s="17"/>
      <c r="DW545" s="17"/>
      <c r="DX545" s="17"/>
      <c r="DY545" s="17"/>
      <c r="DZ545" s="17"/>
      <c r="EA545" s="17"/>
      <c r="EB545" s="17"/>
      <c r="EC545" s="17"/>
      <c r="ED545" s="17"/>
      <c r="EE545" s="17"/>
      <c r="EF545" s="17"/>
      <c r="EG545" s="17"/>
      <c r="EH545" s="17"/>
      <c r="EI545" s="17"/>
      <c r="EJ545" s="17"/>
      <c r="EK545" s="17"/>
    </row>
    <row r="546" spans="1:141" x14ac:dyDescent="0.35">
      <c r="A546" s="17"/>
      <c r="B546" s="17"/>
      <c r="C546" s="17"/>
      <c r="D546" s="17"/>
      <c r="E546" s="17"/>
      <c r="F546" s="17"/>
      <c r="G546" s="17"/>
      <c r="J546" s="17"/>
      <c r="K546" s="17"/>
      <c r="L546" s="68"/>
      <c r="M546" s="68"/>
      <c r="N546" s="17"/>
      <c r="O546" s="17"/>
      <c r="P546" s="107"/>
      <c r="R546" s="17"/>
      <c r="S546" s="17"/>
      <c r="T546" s="17"/>
      <c r="V546" s="17"/>
      <c r="W546" s="17"/>
      <c r="X546" s="17"/>
      <c r="Y546" s="17"/>
      <c r="AB546" s="45"/>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c r="CA546" s="17"/>
      <c r="CB546" s="17"/>
      <c r="CC546" s="17"/>
      <c r="CD546" s="17"/>
      <c r="CE546" s="17"/>
      <c r="CF546" s="17"/>
      <c r="CG546" s="17"/>
      <c r="CH546" s="17"/>
      <c r="CI546" s="17"/>
      <c r="CJ546" s="17"/>
      <c r="CK546" s="17"/>
      <c r="CL546" s="17"/>
      <c r="CM546" s="17"/>
      <c r="CN546" s="17"/>
      <c r="CO546" s="17"/>
      <c r="CP546" s="17"/>
      <c r="CQ546" s="17"/>
      <c r="CR546" s="17"/>
      <c r="CS546" s="17"/>
      <c r="CT546" s="17"/>
      <c r="CU546" s="17"/>
      <c r="CV546" s="17"/>
      <c r="CW546" s="17"/>
      <c r="CX546" s="17"/>
      <c r="CY546" s="17"/>
      <c r="CZ546" s="17"/>
      <c r="DA546" s="17"/>
      <c r="DB546" s="17"/>
      <c r="DC546" s="17"/>
      <c r="DD546" s="17"/>
      <c r="DE546" s="17"/>
      <c r="DF546" s="17"/>
      <c r="DG546" s="17"/>
      <c r="DH546" s="17"/>
      <c r="DI546" s="17"/>
      <c r="DJ546" s="17"/>
      <c r="DK546" s="17"/>
      <c r="DL546" s="17"/>
      <c r="DM546" s="17"/>
      <c r="DN546" s="17"/>
      <c r="DO546" s="17"/>
      <c r="DP546" s="17"/>
      <c r="DQ546" s="17"/>
      <c r="DR546" s="17"/>
      <c r="DS546" s="17"/>
      <c r="DT546" s="17"/>
      <c r="DU546" s="17"/>
      <c r="DV546" s="17"/>
      <c r="DW546" s="17"/>
      <c r="DX546" s="17"/>
      <c r="DY546" s="17"/>
      <c r="DZ546" s="17"/>
      <c r="EA546" s="17"/>
      <c r="EB546" s="17"/>
      <c r="EC546" s="17"/>
      <c r="ED546" s="17"/>
      <c r="EE546" s="17"/>
      <c r="EF546" s="17"/>
      <c r="EG546" s="17"/>
      <c r="EH546" s="17"/>
      <c r="EI546" s="17"/>
      <c r="EJ546" s="17"/>
      <c r="EK546" s="17"/>
    </row>
    <row r="547" spans="1:141" x14ac:dyDescent="0.35">
      <c r="A547" s="17"/>
      <c r="B547" s="17"/>
      <c r="C547" s="17"/>
      <c r="D547" s="17"/>
      <c r="E547" s="17"/>
      <c r="F547" s="17"/>
      <c r="G547" s="17"/>
      <c r="J547" s="17"/>
      <c r="K547" s="17"/>
      <c r="L547" s="68"/>
      <c r="M547" s="68"/>
      <c r="N547" s="17"/>
      <c r="O547" s="17"/>
      <c r="P547" s="107"/>
      <c r="R547" s="17"/>
      <c r="S547" s="17"/>
      <c r="T547" s="17"/>
      <c r="V547" s="17"/>
      <c r="W547" s="17"/>
      <c r="X547" s="17"/>
      <c r="Y547" s="17"/>
      <c r="AB547" s="45"/>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c r="CA547" s="17"/>
      <c r="CB547" s="17"/>
      <c r="CC547" s="17"/>
      <c r="CD547" s="17"/>
      <c r="CE547" s="17"/>
      <c r="CF547" s="17"/>
      <c r="CG547" s="17"/>
      <c r="CH547" s="17"/>
      <c r="CI547" s="17"/>
      <c r="CJ547" s="17"/>
      <c r="CK547" s="17"/>
      <c r="CL547" s="17"/>
      <c r="CM547" s="17"/>
      <c r="CN547" s="17"/>
      <c r="CO547" s="17"/>
      <c r="CP547" s="17"/>
      <c r="CQ547" s="17"/>
      <c r="CR547" s="17"/>
      <c r="CS547" s="17"/>
      <c r="CT547" s="17"/>
      <c r="CU547" s="17"/>
      <c r="CV547" s="17"/>
      <c r="CW547" s="17"/>
      <c r="CX547" s="17"/>
      <c r="CY547" s="17"/>
      <c r="CZ547" s="17"/>
      <c r="DA547" s="17"/>
      <c r="DB547" s="17"/>
      <c r="DC547" s="17"/>
      <c r="DD547" s="17"/>
      <c r="DE547" s="17"/>
      <c r="DF547" s="17"/>
      <c r="DG547" s="17"/>
      <c r="DH547" s="17"/>
      <c r="DI547" s="17"/>
      <c r="DJ547" s="17"/>
      <c r="DK547" s="17"/>
      <c r="DL547" s="17"/>
      <c r="DM547" s="17"/>
      <c r="DN547" s="17"/>
      <c r="DO547" s="17"/>
      <c r="DP547" s="17"/>
      <c r="DQ547" s="17"/>
      <c r="DR547" s="17"/>
      <c r="DS547" s="17"/>
      <c r="DT547" s="17"/>
      <c r="DU547" s="17"/>
      <c r="DV547" s="17"/>
      <c r="DW547" s="17"/>
      <c r="DX547" s="17"/>
      <c r="DY547" s="17"/>
      <c r="DZ547" s="17"/>
      <c r="EA547" s="17"/>
      <c r="EB547" s="17"/>
      <c r="EC547" s="17"/>
      <c r="ED547" s="17"/>
      <c r="EE547" s="17"/>
      <c r="EF547" s="17"/>
      <c r="EG547" s="17"/>
      <c r="EH547" s="17"/>
      <c r="EI547" s="17"/>
      <c r="EJ547" s="17"/>
      <c r="EK547" s="17"/>
    </row>
    <row r="548" spans="1:141" x14ac:dyDescent="0.35">
      <c r="A548" s="17"/>
      <c r="B548" s="17"/>
      <c r="C548" s="17"/>
      <c r="D548" s="17"/>
      <c r="E548" s="17"/>
      <c r="F548" s="17"/>
      <c r="G548" s="17"/>
      <c r="J548" s="17"/>
      <c r="K548" s="17"/>
      <c r="L548" s="68"/>
      <c r="M548" s="68"/>
      <c r="N548" s="17"/>
      <c r="O548" s="17"/>
      <c r="P548" s="107"/>
      <c r="R548" s="17"/>
      <c r="S548" s="17"/>
      <c r="T548" s="17"/>
      <c r="V548" s="17"/>
      <c r="W548" s="17"/>
      <c r="X548" s="17"/>
      <c r="Y548" s="17"/>
      <c r="AB548" s="45"/>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c r="CA548" s="17"/>
      <c r="CB548" s="17"/>
      <c r="CC548" s="17"/>
      <c r="CD548" s="17"/>
      <c r="CE548" s="17"/>
      <c r="CF548" s="17"/>
      <c r="CG548" s="17"/>
      <c r="CH548" s="17"/>
      <c r="CI548" s="17"/>
      <c r="CJ548" s="17"/>
      <c r="CK548" s="17"/>
      <c r="CL548" s="17"/>
      <c r="CM548" s="17"/>
      <c r="CN548" s="17"/>
      <c r="CO548" s="17"/>
      <c r="CP548" s="17"/>
      <c r="CQ548" s="17"/>
      <c r="CR548" s="17"/>
      <c r="CS548" s="17"/>
      <c r="CT548" s="17"/>
      <c r="CU548" s="17"/>
      <c r="CV548" s="17"/>
      <c r="CW548" s="17"/>
      <c r="CX548" s="17"/>
      <c r="CY548" s="17"/>
      <c r="CZ548" s="17"/>
      <c r="DA548" s="17"/>
      <c r="DB548" s="17"/>
      <c r="DC548" s="17"/>
      <c r="DD548" s="17"/>
      <c r="DE548" s="17"/>
      <c r="DF548" s="17"/>
      <c r="DG548" s="17"/>
      <c r="DH548" s="17"/>
      <c r="DI548" s="17"/>
      <c r="DJ548" s="17"/>
      <c r="DK548" s="17"/>
      <c r="DL548" s="17"/>
      <c r="DM548" s="17"/>
      <c r="DN548" s="17"/>
      <c r="DO548" s="17"/>
      <c r="DP548" s="17"/>
      <c r="DQ548" s="17"/>
      <c r="DR548" s="17"/>
      <c r="DS548" s="17"/>
      <c r="DT548" s="17"/>
      <c r="DU548" s="17"/>
      <c r="DV548" s="17"/>
      <c r="DW548" s="17"/>
      <c r="DX548" s="17"/>
      <c r="DY548" s="17"/>
      <c r="DZ548" s="17"/>
      <c r="EA548" s="17"/>
      <c r="EB548" s="17"/>
      <c r="EC548" s="17"/>
      <c r="ED548" s="17"/>
      <c r="EE548" s="17"/>
      <c r="EF548" s="17"/>
      <c r="EG548" s="17"/>
      <c r="EH548" s="17"/>
      <c r="EI548" s="17"/>
      <c r="EJ548" s="17"/>
      <c r="EK548" s="17"/>
    </row>
    <row r="549" spans="1:141" x14ac:dyDescent="0.35">
      <c r="A549" s="17"/>
      <c r="B549" s="17"/>
      <c r="C549" s="17"/>
      <c r="D549" s="17"/>
      <c r="E549" s="17"/>
      <c r="F549" s="17"/>
      <c r="G549" s="17"/>
      <c r="J549" s="17"/>
      <c r="K549" s="17"/>
      <c r="L549" s="68"/>
      <c r="M549" s="68"/>
      <c r="N549" s="17"/>
      <c r="O549" s="17"/>
      <c r="P549" s="107"/>
      <c r="R549" s="17"/>
      <c r="S549" s="17"/>
      <c r="T549" s="17"/>
      <c r="V549" s="17"/>
      <c r="W549" s="17"/>
      <c r="X549" s="17"/>
      <c r="Y549" s="17"/>
      <c r="AB549" s="45"/>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c r="CA549" s="17"/>
      <c r="CB549" s="17"/>
      <c r="CC549" s="17"/>
      <c r="CD549" s="17"/>
      <c r="CE549" s="17"/>
      <c r="CF549" s="17"/>
      <c r="CG549" s="17"/>
      <c r="CH549" s="17"/>
      <c r="CI549" s="17"/>
      <c r="CJ549" s="17"/>
      <c r="CK549" s="17"/>
      <c r="CL549" s="17"/>
      <c r="CM549" s="17"/>
      <c r="CN549" s="17"/>
      <c r="CO549" s="17"/>
      <c r="CP549" s="17"/>
      <c r="CQ549" s="17"/>
      <c r="CR549" s="17"/>
      <c r="CS549" s="17"/>
      <c r="CT549" s="17"/>
      <c r="CU549" s="17"/>
      <c r="CV549" s="17"/>
      <c r="CW549" s="17"/>
      <c r="CX549" s="17"/>
      <c r="CY549" s="17"/>
      <c r="CZ549" s="17"/>
      <c r="DA549" s="17"/>
      <c r="DB549" s="17"/>
      <c r="DC549" s="17"/>
      <c r="DD549" s="17"/>
      <c r="DE549" s="17"/>
      <c r="DF549" s="17"/>
      <c r="DG549" s="17"/>
      <c r="DH549" s="17"/>
      <c r="DI549" s="17"/>
      <c r="DJ549" s="17"/>
      <c r="DK549" s="17"/>
      <c r="DL549" s="17"/>
      <c r="DM549" s="17"/>
      <c r="DN549" s="17"/>
      <c r="DO549" s="17"/>
      <c r="DP549" s="17"/>
      <c r="DQ549" s="17"/>
      <c r="DR549" s="17"/>
      <c r="DS549" s="17"/>
      <c r="DT549" s="17"/>
      <c r="DU549" s="17"/>
      <c r="DV549" s="17"/>
      <c r="DW549" s="17"/>
      <c r="DX549" s="17"/>
      <c r="DY549" s="17"/>
      <c r="DZ549" s="17"/>
      <c r="EA549" s="17"/>
      <c r="EB549" s="17"/>
      <c r="EC549" s="17"/>
      <c r="ED549" s="17"/>
      <c r="EE549" s="17"/>
      <c r="EF549" s="17"/>
      <c r="EG549" s="17"/>
      <c r="EH549" s="17"/>
      <c r="EI549" s="17"/>
      <c r="EJ549" s="17"/>
      <c r="EK549" s="17"/>
    </row>
    <row r="550" spans="1:141" x14ac:dyDescent="0.35">
      <c r="A550" s="17"/>
      <c r="B550" s="17"/>
      <c r="C550" s="17"/>
      <c r="D550" s="17"/>
      <c r="E550" s="17"/>
      <c r="F550" s="17"/>
      <c r="G550" s="17"/>
      <c r="J550" s="17"/>
      <c r="K550" s="17"/>
      <c r="L550" s="68"/>
      <c r="M550" s="68"/>
      <c r="N550" s="17"/>
      <c r="O550" s="17"/>
      <c r="P550" s="107"/>
      <c r="R550" s="17"/>
      <c r="S550" s="17"/>
      <c r="T550" s="17"/>
      <c r="V550" s="17"/>
      <c r="W550" s="17"/>
      <c r="X550" s="17"/>
      <c r="Y550" s="17"/>
      <c r="AB550" s="45"/>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c r="CA550" s="17"/>
      <c r="CB550" s="17"/>
      <c r="CC550" s="17"/>
      <c r="CD550" s="17"/>
      <c r="CE550" s="17"/>
      <c r="CF550" s="17"/>
      <c r="CG550" s="17"/>
      <c r="CH550" s="17"/>
      <c r="CI550" s="17"/>
      <c r="CJ550" s="17"/>
      <c r="CK550" s="17"/>
      <c r="CL550" s="17"/>
      <c r="CM550" s="17"/>
      <c r="CN550" s="17"/>
      <c r="CO550" s="17"/>
      <c r="CP550" s="17"/>
      <c r="CQ550" s="17"/>
      <c r="CR550" s="17"/>
      <c r="CS550" s="17"/>
      <c r="CT550" s="17"/>
      <c r="CU550" s="17"/>
      <c r="CV550" s="17"/>
      <c r="CW550" s="17"/>
      <c r="CX550" s="17"/>
      <c r="CY550" s="17"/>
      <c r="CZ550" s="17"/>
      <c r="DA550" s="17"/>
      <c r="DB550" s="17"/>
      <c r="DC550" s="17"/>
      <c r="DD550" s="17"/>
      <c r="DE550" s="17"/>
      <c r="DF550" s="17"/>
      <c r="DG550" s="17"/>
      <c r="DH550" s="17"/>
      <c r="DI550" s="17"/>
      <c r="DJ550" s="17"/>
      <c r="DK550" s="17"/>
      <c r="DL550" s="17"/>
      <c r="DM550" s="17"/>
      <c r="DN550" s="17"/>
      <c r="DO550" s="17"/>
      <c r="DP550" s="17"/>
      <c r="DQ550" s="17"/>
      <c r="DR550" s="17"/>
      <c r="DS550" s="17"/>
      <c r="DT550" s="17"/>
      <c r="DU550" s="17"/>
      <c r="DV550" s="17"/>
      <c r="DW550" s="17"/>
      <c r="DX550" s="17"/>
      <c r="DY550" s="17"/>
      <c r="DZ550" s="17"/>
      <c r="EA550" s="17"/>
      <c r="EB550" s="17"/>
      <c r="EC550" s="17"/>
      <c r="ED550" s="17"/>
      <c r="EE550" s="17"/>
      <c r="EF550" s="17"/>
      <c r="EG550" s="17"/>
      <c r="EH550" s="17"/>
      <c r="EI550" s="17"/>
      <c r="EJ550" s="17"/>
      <c r="EK550" s="17"/>
    </row>
    <row r="551" spans="1:141" x14ac:dyDescent="0.35">
      <c r="A551" s="17"/>
      <c r="B551" s="17"/>
      <c r="C551" s="17"/>
      <c r="D551" s="17"/>
      <c r="E551" s="17"/>
      <c r="F551" s="17"/>
      <c r="G551" s="17"/>
      <c r="J551" s="17"/>
      <c r="K551" s="17"/>
      <c r="L551" s="68"/>
      <c r="M551" s="68"/>
      <c r="N551" s="17"/>
      <c r="O551" s="17"/>
      <c r="P551" s="107"/>
      <c r="R551" s="17"/>
      <c r="S551" s="17"/>
      <c r="T551" s="17"/>
      <c r="V551" s="17"/>
      <c r="W551" s="17"/>
      <c r="X551" s="17"/>
      <c r="Y551" s="17"/>
      <c r="AB551" s="45"/>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c r="CA551" s="17"/>
      <c r="CB551" s="17"/>
      <c r="CC551" s="17"/>
      <c r="CD551" s="17"/>
      <c r="CE551" s="17"/>
      <c r="CF551" s="17"/>
      <c r="CG551" s="17"/>
      <c r="CH551" s="17"/>
      <c r="CI551" s="17"/>
      <c r="CJ551" s="17"/>
      <c r="CK551" s="17"/>
      <c r="CL551" s="17"/>
      <c r="CM551" s="17"/>
      <c r="CN551" s="17"/>
      <c r="CO551" s="17"/>
      <c r="CP551" s="17"/>
      <c r="CQ551" s="17"/>
      <c r="CR551" s="17"/>
      <c r="CS551" s="17"/>
      <c r="CT551" s="17"/>
      <c r="CU551" s="17"/>
      <c r="CV551" s="17"/>
      <c r="CW551" s="17"/>
      <c r="CX551" s="17"/>
      <c r="CY551" s="17"/>
      <c r="CZ551" s="17"/>
      <c r="DA551" s="17"/>
      <c r="DB551" s="17"/>
      <c r="DC551" s="17"/>
      <c r="DD551" s="17"/>
      <c r="DE551" s="17"/>
      <c r="DF551" s="17"/>
      <c r="DG551" s="17"/>
      <c r="DH551" s="17"/>
      <c r="DI551" s="17"/>
      <c r="DJ551" s="17"/>
      <c r="DK551" s="17"/>
      <c r="DL551" s="17"/>
      <c r="DM551" s="17"/>
      <c r="DN551" s="17"/>
      <c r="DO551" s="17"/>
      <c r="DP551" s="17"/>
      <c r="DQ551" s="17"/>
      <c r="DR551" s="17"/>
      <c r="DS551" s="17"/>
      <c r="DT551" s="17"/>
      <c r="DU551" s="17"/>
      <c r="DV551" s="17"/>
      <c r="DW551" s="17"/>
      <c r="DX551" s="17"/>
      <c r="DY551" s="17"/>
      <c r="DZ551" s="17"/>
      <c r="EA551" s="17"/>
      <c r="EB551" s="17"/>
      <c r="EC551" s="17"/>
      <c r="ED551" s="17"/>
      <c r="EE551" s="17"/>
      <c r="EF551" s="17"/>
      <c r="EG551" s="17"/>
      <c r="EH551" s="17"/>
      <c r="EI551" s="17"/>
      <c r="EJ551" s="17"/>
      <c r="EK551" s="17"/>
    </row>
    <row r="552" spans="1:141" x14ac:dyDescent="0.35">
      <c r="A552" s="17"/>
      <c r="B552" s="17"/>
      <c r="C552" s="17"/>
      <c r="D552" s="17"/>
      <c r="E552" s="17"/>
      <c r="F552" s="17"/>
      <c r="G552" s="17"/>
      <c r="J552" s="17"/>
      <c r="K552" s="17"/>
      <c r="L552" s="68"/>
      <c r="M552" s="68"/>
      <c r="N552" s="17"/>
      <c r="O552" s="17"/>
      <c r="P552" s="107"/>
      <c r="R552" s="17"/>
      <c r="S552" s="17"/>
      <c r="T552" s="17"/>
      <c r="V552" s="17"/>
      <c r="W552" s="17"/>
      <c r="X552" s="17"/>
      <c r="Y552" s="17"/>
      <c r="AB552" s="45"/>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c r="CC552" s="17"/>
      <c r="CD552" s="17"/>
      <c r="CE552" s="17"/>
      <c r="CF552" s="17"/>
      <c r="CG552" s="17"/>
      <c r="CH552" s="17"/>
      <c r="CI552" s="17"/>
      <c r="CJ552" s="17"/>
      <c r="CK552" s="17"/>
      <c r="CL552" s="17"/>
      <c r="CM552" s="17"/>
      <c r="CN552" s="17"/>
      <c r="CO552" s="17"/>
      <c r="CP552" s="17"/>
      <c r="CQ552" s="17"/>
      <c r="CR552" s="17"/>
      <c r="CS552" s="17"/>
      <c r="CT552" s="17"/>
      <c r="CU552" s="17"/>
      <c r="CV552" s="17"/>
      <c r="CW552" s="17"/>
      <c r="CX552" s="17"/>
      <c r="CY552" s="17"/>
      <c r="CZ552" s="17"/>
      <c r="DA552" s="17"/>
      <c r="DB552" s="17"/>
      <c r="DC552" s="17"/>
      <c r="DD552" s="17"/>
      <c r="DE552" s="17"/>
      <c r="DF552" s="17"/>
      <c r="DG552" s="17"/>
      <c r="DH552" s="17"/>
      <c r="DI552" s="17"/>
      <c r="DJ552" s="17"/>
      <c r="DK552" s="17"/>
      <c r="DL552" s="17"/>
      <c r="DM552" s="17"/>
      <c r="DN552" s="17"/>
      <c r="DO552" s="17"/>
      <c r="DP552" s="17"/>
      <c r="DQ552" s="17"/>
      <c r="DR552" s="17"/>
      <c r="DS552" s="17"/>
      <c r="DT552" s="17"/>
      <c r="DU552" s="17"/>
      <c r="DV552" s="17"/>
      <c r="DW552" s="17"/>
      <c r="DX552" s="17"/>
      <c r="DY552" s="17"/>
      <c r="DZ552" s="17"/>
      <c r="EA552" s="17"/>
      <c r="EB552" s="17"/>
      <c r="EC552" s="17"/>
      <c r="ED552" s="17"/>
      <c r="EE552" s="17"/>
      <c r="EF552" s="17"/>
      <c r="EG552" s="17"/>
      <c r="EH552" s="17"/>
      <c r="EI552" s="17"/>
      <c r="EJ552" s="17"/>
      <c r="EK552" s="17"/>
    </row>
    <row r="553" spans="1:141" x14ac:dyDescent="0.35">
      <c r="A553" s="17"/>
      <c r="B553" s="17"/>
      <c r="C553" s="17"/>
      <c r="D553" s="17"/>
      <c r="E553" s="17"/>
      <c r="F553" s="17"/>
      <c r="G553" s="17"/>
      <c r="J553" s="17"/>
      <c r="K553" s="17"/>
      <c r="L553" s="68"/>
      <c r="M553" s="68"/>
      <c r="N553" s="17"/>
      <c r="O553" s="17"/>
      <c r="P553" s="107"/>
      <c r="R553" s="17"/>
      <c r="S553" s="17"/>
      <c r="T553" s="17"/>
      <c r="V553" s="17"/>
      <c r="W553" s="17"/>
      <c r="X553" s="17"/>
      <c r="Y553" s="17"/>
      <c r="AB553" s="45"/>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17"/>
      <c r="BZ553" s="17"/>
      <c r="CA553" s="17"/>
      <c r="CB553" s="17"/>
      <c r="CC553" s="17"/>
      <c r="CD553" s="17"/>
      <c r="CE553" s="17"/>
      <c r="CF553" s="17"/>
      <c r="CG553" s="17"/>
      <c r="CH553" s="17"/>
      <c r="CI553" s="17"/>
      <c r="CJ553" s="17"/>
      <c r="CK553" s="17"/>
      <c r="CL553" s="17"/>
      <c r="CM553" s="17"/>
      <c r="CN553" s="17"/>
      <c r="CO553" s="17"/>
      <c r="CP553" s="17"/>
      <c r="CQ553" s="17"/>
      <c r="CR553" s="17"/>
      <c r="CS553" s="17"/>
      <c r="CT553" s="17"/>
      <c r="CU553" s="17"/>
      <c r="CV553" s="17"/>
      <c r="CW553" s="17"/>
      <c r="CX553" s="17"/>
      <c r="CY553" s="17"/>
      <c r="CZ553" s="17"/>
      <c r="DA553" s="17"/>
      <c r="DB553" s="17"/>
      <c r="DC553" s="17"/>
      <c r="DD553" s="17"/>
      <c r="DE553" s="17"/>
      <c r="DF553" s="17"/>
      <c r="DG553" s="17"/>
      <c r="DH553" s="17"/>
      <c r="DI553" s="17"/>
      <c r="DJ553" s="17"/>
      <c r="DK553" s="17"/>
      <c r="DL553" s="17"/>
      <c r="DM553" s="17"/>
      <c r="DN553" s="17"/>
      <c r="DO553" s="17"/>
      <c r="DP553" s="17"/>
      <c r="DQ553" s="17"/>
      <c r="DR553" s="17"/>
      <c r="DS553" s="17"/>
      <c r="DT553" s="17"/>
      <c r="DU553" s="17"/>
      <c r="DV553" s="17"/>
      <c r="DW553" s="17"/>
      <c r="DX553" s="17"/>
      <c r="DY553" s="17"/>
      <c r="DZ553" s="17"/>
      <c r="EA553" s="17"/>
      <c r="EB553" s="17"/>
      <c r="EC553" s="17"/>
      <c r="ED553" s="17"/>
      <c r="EE553" s="17"/>
      <c r="EF553" s="17"/>
      <c r="EG553" s="17"/>
      <c r="EH553" s="17"/>
      <c r="EI553" s="17"/>
      <c r="EJ553" s="17"/>
      <c r="EK553" s="17"/>
    </row>
    <row r="554" spans="1:141" x14ac:dyDescent="0.35">
      <c r="A554" s="17"/>
      <c r="B554" s="17"/>
      <c r="C554" s="17"/>
      <c r="D554" s="17"/>
      <c r="E554" s="17"/>
      <c r="F554" s="17"/>
      <c r="G554" s="17"/>
      <c r="J554" s="17"/>
      <c r="K554" s="17"/>
      <c r="L554" s="68"/>
      <c r="M554" s="68"/>
      <c r="N554" s="17"/>
      <c r="O554" s="17"/>
      <c r="P554" s="107"/>
      <c r="R554" s="17"/>
      <c r="S554" s="17"/>
      <c r="T554" s="17"/>
      <c r="V554" s="17"/>
      <c r="W554" s="17"/>
      <c r="X554" s="17"/>
      <c r="Y554" s="17"/>
      <c r="AB554" s="45"/>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17"/>
      <c r="BZ554" s="17"/>
      <c r="CA554" s="17"/>
      <c r="CB554" s="17"/>
      <c r="CC554" s="17"/>
      <c r="CD554" s="17"/>
      <c r="CE554" s="17"/>
      <c r="CF554" s="17"/>
      <c r="CG554" s="17"/>
      <c r="CH554" s="17"/>
      <c r="CI554" s="17"/>
      <c r="CJ554" s="17"/>
      <c r="CK554" s="17"/>
      <c r="CL554" s="17"/>
      <c r="CM554" s="17"/>
      <c r="CN554" s="17"/>
      <c r="CO554" s="17"/>
      <c r="CP554" s="17"/>
      <c r="CQ554" s="17"/>
      <c r="CR554" s="17"/>
      <c r="CS554" s="17"/>
      <c r="CT554" s="17"/>
      <c r="CU554" s="17"/>
      <c r="CV554" s="17"/>
      <c r="CW554" s="17"/>
      <c r="CX554" s="17"/>
      <c r="CY554" s="17"/>
      <c r="CZ554" s="17"/>
      <c r="DA554" s="17"/>
      <c r="DB554" s="17"/>
      <c r="DC554" s="17"/>
      <c r="DD554" s="17"/>
      <c r="DE554" s="17"/>
      <c r="DF554" s="17"/>
      <c r="DG554" s="17"/>
      <c r="DH554" s="17"/>
      <c r="DI554" s="17"/>
      <c r="DJ554" s="17"/>
      <c r="DK554" s="17"/>
      <c r="DL554" s="17"/>
      <c r="DM554" s="17"/>
      <c r="DN554" s="17"/>
      <c r="DO554" s="17"/>
      <c r="DP554" s="17"/>
      <c r="DQ554" s="17"/>
      <c r="DR554" s="17"/>
      <c r="DS554" s="17"/>
      <c r="DT554" s="17"/>
      <c r="DU554" s="17"/>
      <c r="DV554" s="17"/>
      <c r="DW554" s="17"/>
      <c r="DX554" s="17"/>
      <c r="DY554" s="17"/>
      <c r="DZ554" s="17"/>
      <c r="EA554" s="17"/>
      <c r="EB554" s="17"/>
      <c r="EC554" s="17"/>
      <c r="ED554" s="17"/>
      <c r="EE554" s="17"/>
      <c r="EF554" s="17"/>
      <c r="EG554" s="17"/>
      <c r="EH554" s="17"/>
      <c r="EI554" s="17"/>
      <c r="EJ554" s="17"/>
      <c r="EK554" s="17"/>
    </row>
    <row r="555" spans="1:141" x14ac:dyDescent="0.35">
      <c r="A555" s="17"/>
      <c r="B555" s="17"/>
      <c r="C555" s="17"/>
      <c r="D555" s="17"/>
      <c r="E555" s="17"/>
      <c r="F555" s="17"/>
      <c r="G555" s="17"/>
      <c r="J555" s="17"/>
      <c r="K555" s="17"/>
      <c r="L555" s="68"/>
      <c r="M555" s="68"/>
      <c r="N555" s="17"/>
      <c r="O555" s="17"/>
      <c r="P555" s="107"/>
      <c r="R555" s="17"/>
      <c r="S555" s="17"/>
      <c r="T555" s="17"/>
      <c r="V555" s="17"/>
      <c r="W555" s="17"/>
      <c r="X555" s="17"/>
      <c r="Y555" s="17"/>
      <c r="AB555" s="45"/>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17"/>
      <c r="BZ555" s="17"/>
      <c r="CA555" s="17"/>
      <c r="CB555" s="17"/>
      <c r="CC555" s="17"/>
      <c r="CD555" s="17"/>
      <c r="CE555" s="17"/>
      <c r="CF555" s="17"/>
      <c r="CG555" s="17"/>
      <c r="CH555" s="17"/>
      <c r="CI555" s="17"/>
      <c r="CJ555" s="17"/>
      <c r="CK555" s="17"/>
      <c r="CL555" s="17"/>
      <c r="CM555" s="17"/>
      <c r="CN555" s="17"/>
      <c r="CO555" s="17"/>
      <c r="CP555" s="17"/>
      <c r="CQ555" s="17"/>
      <c r="CR555" s="17"/>
      <c r="CS555" s="17"/>
      <c r="CT555" s="17"/>
      <c r="CU555" s="17"/>
      <c r="CV555" s="17"/>
      <c r="CW555" s="17"/>
      <c r="CX555" s="17"/>
      <c r="CY555" s="17"/>
      <c r="CZ555" s="17"/>
      <c r="DA555" s="17"/>
      <c r="DB555" s="17"/>
      <c r="DC555" s="17"/>
      <c r="DD555" s="17"/>
      <c r="DE555" s="17"/>
      <c r="DF555" s="17"/>
      <c r="DG555" s="17"/>
      <c r="DH555" s="17"/>
      <c r="DI555" s="17"/>
      <c r="DJ555" s="17"/>
      <c r="DK555" s="17"/>
      <c r="DL555" s="17"/>
      <c r="DM555" s="17"/>
      <c r="DN555" s="17"/>
      <c r="DO555" s="17"/>
      <c r="DP555" s="17"/>
      <c r="DQ555" s="17"/>
      <c r="DR555" s="17"/>
      <c r="DS555" s="17"/>
      <c r="DT555" s="17"/>
      <c r="DU555" s="17"/>
      <c r="DV555" s="17"/>
      <c r="DW555" s="17"/>
      <c r="DX555" s="17"/>
      <c r="DY555" s="17"/>
      <c r="DZ555" s="17"/>
      <c r="EA555" s="17"/>
      <c r="EB555" s="17"/>
      <c r="EC555" s="17"/>
      <c r="ED555" s="17"/>
      <c r="EE555" s="17"/>
      <c r="EF555" s="17"/>
      <c r="EG555" s="17"/>
      <c r="EH555" s="17"/>
      <c r="EI555" s="17"/>
      <c r="EJ555" s="17"/>
      <c r="EK555" s="17"/>
    </row>
    <row r="556" spans="1:141" x14ac:dyDescent="0.35">
      <c r="A556" s="17"/>
      <c r="B556" s="17"/>
      <c r="C556" s="17"/>
      <c r="D556" s="17"/>
      <c r="E556" s="17"/>
      <c r="F556" s="17"/>
      <c r="G556" s="17"/>
      <c r="J556" s="17"/>
      <c r="K556" s="17"/>
      <c r="L556" s="68"/>
      <c r="M556" s="68"/>
      <c r="N556" s="17"/>
      <c r="O556" s="17"/>
      <c r="P556" s="107"/>
      <c r="R556" s="17"/>
      <c r="S556" s="17"/>
      <c r="T556" s="17"/>
      <c r="V556" s="17"/>
      <c r="W556" s="17"/>
      <c r="X556" s="17"/>
      <c r="Y556" s="17"/>
      <c r="AB556" s="45"/>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17"/>
      <c r="BZ556" s="17"/>
      <c r="CA556" s="17"/>
      <c r="CB556" s="17"/>
      <c r="CC556" s="17"/>
      <c r="CD556" s="17"/>
      <c r="CE556" s="17"/>
      <c r="CF556" s="17"/>
      <c r="CG556" s="17"/>
      <c r="CH556" s="17"/>
      <c r="CI556" s="17"/>
      <c r="CJ556" s="17"/>
      <c r="CK556" s="17"/>
      <c r="CL556" s="17"/>
      <c r="CM556" s="17"/>
      <c r="CN556" s="17"/>
      <c r="CO556" s="17"/>
      <c r="CP556" s="17"/>
      <c r="CQ556" s="17"/>
      <c r="CR556" s="17"/>
      <c r="CS556" s="17"/>
      <c r="CT556" s="17"/>
      <c r="CU556" s="17"/>
      <c r="CV556" s="17"/>
      <c r="CW556" s="17"/>
      <c r="CX556" s="17"/>
      <c r="CY556" s="17"/>
      <c r="CZ556" s="17"/>
      <c r="DA556" s="17"/>
      <c r="DB556" s="17"/>
      <c r="DC556" s="17"/>
      <c r="DD556" s="17"/>
      <c r="DE556" s="17"/>
      <c r="DF556" s="17"/>
      <c r="DG556" s="17"/>
      <c r="DH556" s="17"/>
      <c r="DI556" s="17"/>
      <c r="DJ556" s="17"/>
      <c r="DK556" s="17"/>
      <c r="DL556" s="17"/>
      <c r="DM556" s="17"/>
      <c r="DN556" s="17"/>
      <c r="DO556" s="17"/>
      <c r="DP556" s="17"/>
      <c r="DQ556" s="17"/>
      <c r="DR556" s="17"/>
      <c r="DS556" s="17"/>
      <c r="DT556" s="17"/>
      <c r="DU556" s="17"/>
      <c r="DV556" s="17"/>
      <c r="DW556" s="17"/>
      <c r="DX556" s="17"/>
      <c r="DY556" s="17"/>
      <c r="DZ556" s="17"/>
      <c r="EA556" s="17"/>
      <c r="EB556" s="17"/>
      <c r="EC556" s="17"/>
      <c r="ED556" s="17"/>
      <c r="EE556" s="17"/>
      <c r="EF556" s="17"/>
      <c r="EG556" s="17"/>
      <c r="EH556" s="17"/>
      <c r="EI556" s="17"/>
      <c r="EJ556" s="17"/>
      <c r="EK556" s="17"/>
    </row>
    <row r="557" spans="1:141" x14ac:dyDescent="0.35">
      <c r="A557" s="17"/>
      <c r="B557" s="17"/>
      <c r="C557" s="17"/>
      <c r="D557" s="17"/>
      <c r="E557" s="17"/>
      <c r="F557" s="17"/>
      <c r="G557" s="17"/>
      <c r="J557" s="17"/>
      <c r="K557" s="17"/>
      <c r="L557" s="68"/>
      <c r="M557" s="68"/>
      <c r="N557" s="17"/>
      <c r="O557" s="17"/>
      <c r="P557" s="107"/>
      <c r="R557" s="17"/>
      <c r="S557" s="17"/>
      <c r="T557" s="17"/>
      <c r="V557" s="17"/>
      <c r="W557" s="17"/>
      <c r="X557" s="17"/>
      <c r="Y557" s="17"/>
      <c r="AB557" s="45"/>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c r="BU557" s="17"/>
      <c r="BV557" s="17"/>
      <c r="BW557" s="17"/>
      <c r="BX557" s="17"/>
      <c r="BY557" s="17"/>
      <c r="BZ557" s="17"/>
      <c r="CA557" s="17"/>
      <c r="CB557" s="17"/>
      <c r="CC557" s="17"/>
      <c r="CD557" s="17"/>
      <c r="CE557" s="17"/>
      <c r="CF557" s="17"/>
      <c r="CG557" s="17"/>
      <c r="CH557" s="17"/>
      <c r="CI557" s="17"/>
      <c r="CJ557" s="17"/>
      <c r="CK557" s="17"/>
      <c r="CL557" s="17"/>
      <c r="CM557" s="17"/>
      <c r="CN557" s="17"/>
      <c r="CO557" s="17"/>
      <c r="CP557" s="17"/>
      <c r="CQ557" s="17"/>
      <c r="CR557" s="17"/>
      <c r="CS557" s="17"/>
      <c r="CT557" s="17"/>
      <c r="CU557" s="17"/>
      <c r="CV557" s="17"/>
      <c r="CW557" s="17"/>
      <c r="CX557" s="17"/>
      <c r="CY557" s="17"/>
      <c r="CZ557" s="17"/>
      <c r="DA557" s="17"/>
      <c r="DB557" s="17"/>
      <c r="DC557" s="17"/>
      <c r="DD557" s="17"/>
      <c r="DE557" s="17"/>
      <c r="DF557" s="17"/>
      <c r="DG557" s="17"/>
      <c r="DH557" s="17"/>
      <c r="DI557" s="17"/>
      <c r="DJ557" s="17"/>
      <c r="DK557" s="17"/>
      <c r="DL557" s="17"/>
      <c r="DM557" s="17"/>
      <c r="DN557" s="17"/>
      <c r="DO557" s="17"/>
      <c r="DP557" s="17"/>
      <c r="DQ557" s="17"/>
      <c r="DR557" s="17"/>
      <c r="DS557" s="17"/>
      <c r="DT557" s="17"/>
      <c r="DU557" s="17"/>
      <c r="DV557" s="17"/>
      <c r="DW557" s="17"/>
      <c r="DX557" s="17"/>
      <c r="DY557" s="17"/>
      <c r="DZ557" s="17"/>
      <c r="EA557" s="17"/>
      <c r="EB557" s="17"/>
      <c r="EC557" s="17"/>
      <c r="ED557" s="17"/>
      <c r="EE557" s="17"/>
      <c r="EF557" s="17"/>
      <c r="EG557" s="17"/>
      <c r="EH557" s="17"/>
      <c r="EI557" s="17"/>
      <c r="EJ557" s="17"/>
      <c r="EK557" s="17"/>
    </row>
    <row r="558" spans="1:141" x14ac:dyDescent="0.35">
      <c r="A558" s="17"/>
      <c r="B558" s="17"/>
      <c r="C558" s="17"/>
      <c r="D558" s="17"/>
      <c r="E558" s="17"/>
      <c r="F558" s="17"/>
      <c r="G558" s="17"/>
      <c r="J558" s="17"/>
      <c r="K558" s="17"/>
      <c r="L558" s="68"/>
      <c r="M558" s="68"/>
      <c r="N558" s="17"/>
      <c r="O558" s="17"/>
      <c r="P558" s="107"/>
      <c r="R558" s="17"/>
      <c r="S558" s="17"/>
      <c r="T558" s="17"/>
      <c r="V558" s="17"/>
      <c r="W558" s="17"/>
      <c r="X558" s="17"/>
      <c r="Y558" s="17"/>
      <c r="AB558" s="45"/>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c r="BU558" s="17"/>
      <c r="BV558" s="17"/>
      <c r="BW558" s="17"/>
      <c r="BX558" s="17"/>
      <c r="BY558" s="17"/>
      <c r="BZ558" s="17"/>
      <c r="CA558" s="17"/>
      <c r="CB558" s="17"/>
      <c r="CC558" s="17"/>
      <c r="CD558" s="17"/>
      <c r="CE558" s="17"/>
      <c r="CF558" s="17"/>
      <c r="CG558" s="17"/>
      <c r="CH558" s="17"/>
      <c r="CI558" s="17"/>
      <c r="CJ558" s="17"/>
      <c r="CK558" s="17"/>
      <c r="CL558" s="17"/>
      <c r="CM558" s="17"/>
      <c r="CN558" s="17"/>
      <c r="CO558" s="17"/>
      <c r="CP558" s="17"/>
      <c r="CQ558" s="17"/>
      <c r="CR558" s="17"/>
      <c r="CS558" s="17"/>
      <c r="CT558" s="17"/>
      <c r="CU558" s="17"/>
      <c r="CV558" s="17"/>
      <c r="CW558" s="17"/>
      <c r="CX558" s="17"/>
      <c r="CY558" s="17"/>
      <c r="CZ558" s="17"/>
      <c r="DA558" s="17"/>
      <c r="DB558" s="17"/>
      <c r="DC558" s="17"/>
      <c r="DD558" s="17"/>
      <c r="DE558" s="17"/>
      <c r="DF558" s="17"/>
      <c r="DG558" s="17"/>
      <c r="DH558" s="17"/>
      <c r="DI558" s="17"/>
      <c r="DJ558" s="17"/>
      <c r="DK558" s="17"/>
      <c r="DL558" s="17"/>
      <c r="DM558" s="17"/>
      <c r="DN558" s="17"/>
      <c r="DO558" s="17"/>
      <c r="DP558" s="17"/>
      <c r="DQ558" s="17"/>
      <c r="DR558" s="17"/>
      <c r="DS558" s="17"/>
      <c r="DT558" s="17"/>
      <c r="DU558" s="17"/>
      <c r="DV558" s="17"/>
      <c r="DW558" s="17"/>
      <c r="DX558" s="17"/>
      <c r="DY558" s="17"/>
      <c r="DZ558" s="17"/>
      <c r="EA558" s="17"/>
      <c r="EB558" s="17"/>
      <c r="EC558" s="17"/>
      <c r="ED558" s="17"/>
      <c r="EE558" s="17"/>
      <c r="EF558" s="17"/>
      <c r="EG558" s="17"/>
      <c r="EH558" s="17"/>
      <c r="EI558" s="17"/>
      <c r="EJ558" s="17"/>
      <c r="EK558" s="17"/>
    </row>
    <row r="559" spans="1:141" x14ac:dyDescent="0.35">
      <c r="A559" s="17"/>
      <c r="B559" s="17"/>
      <c r="C559" s="17"/>
      <c r="D559" s="17"/>
      <c r="E559" s="17"/>
      <c r="F559" s="17"/>
      <c r="G559" s="17"/>
      <c r="J559" s="17"/>
      <c r="K559" s="17"/>
      <c r="L559" s="68"/>
      <c r="M559" s="68"/>
      <c r="N559" s="17"/>
      <c r="O559" s="17"/>
      <c r="P559" s="107"/>
      <c r="R559" s="17"/>
      <c r="S559" s="17"/>
      <c r="T559" s="17"/>
      <c r="V559" s="17"/>
      <c r="W559" s="17"/>
      <c r="X559" s="17"/>
      <c r="Y559" s="17"/>
      <c r="AB559" s="45"/>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c r="BU559" s="17"/>
      <c r="BV559" s="17"/>
      <c r="BW559" s="17"/>
      <c r="BX559" s="17"/>
      <c r="BY559" s="17"/>
      <c r="BZ559" s="17"/>
      <c r="CA559" s="17"/>
      <c r="CB559" s="17"/>
      <c r="CC559" s="17"/>
      <c r="CD559" s="17"/>
      <c r="CE559" s="17"/>
      <c r="CF559" s="17"/>
      <c r="CG559" s="17"/>
      <c r="CH559" s="17"/>
      <c r="CI559" s="17"/>
      <c r="CJ559" s="17"/>
      <c r="CK559" s="17"/>
      <c r="CL559" s="17"/>
      <c r="CM559" s="17"/>
      <c r="CN559" s="17"/>
      <c r="CO559" s="17"/>
      <c r="CP559" s="17"/>
      <c r="CQ559" s="17"/>
      <c r="CR559" s="17"/>
      <c r="CS559" s="17"/>
      <c r="CT559" s="17"/>
      <c r="CU559" s="17"/>
      <c r="CV559" s="17"/>
      <c r="CW559" s="17"/>
      <c r="CX559" s="17"/>
      <c r="CY559" s="17"/>
      <c r="CZ559" s="17"/>
      <c r="DA559" s="17"/>
      <c r="DB559" s="17"/>
      <c r="DC559" s="17"/>
      <c r="DD559" s="17"/>
      <c r="DE559" s="17"/>
      <c r="DF559" s="17"/>
      <c r="DG559" s="17"/>
      <c r="DH559" s="17"/>
      <c r="DI559" s="17"/>
      <c r="DJ559" s="17"/>
      <c r="DK559" s="17"/>
      <c r="DL559" s="17"/>
      <c r="DM559" s="17"/>
      <c r="DN559" s="17"/>
      <c r="DO559" s="17"/>
      <c r="DP559" s="17"/>
      <c r="DQ559" s="17"/>
      <c r="DR559" s="17"/>
      <c r="DS559" s="17"/>
      <c r="DT559" s="17"/>
      <c r="DU559" s="17"/>
      <c r="DV559" s="17"/>
      <c r="DW559" s="17"/>
      <c r="DX559" s="17"/>
      <c r="DY559" s="17"/>
      <c r="DZ559" s="17"/>
      <c r="EA559" s="17"/>
      <c r="EB559" s="17"/>
      <c r="EC559" s="17"/>
      <c r="ED559" s="17"/>
      <c r="EE559" s="17"/>
      <c r="EF559" s="17"/>
      <c r="EG559" s="17"/>
      <c r="EH559" s="17"/>
      <c r="EI559" s="17"/>
      <c r="EJ559" s="17"/>
      <c r="EK559" s="17"/>
    </row>
    <row r="560" spans="1:141" x14ac:dyDescent="0.35">
      <c r="A560" s="17"/>
      <c r="B560" s="17"/>
      <c r="C560" s="17"/>
      <c r="D560" s="17"/>
      <c r="E560" s="17"/>
      <c r="F560" s="17"/>
      <c r="G560" s="17"/>
      <c r="J560" s="17"/>
      <c r="K560" s="17"/>
      <c r="L560" s="68"/>
      <c r="M560" s="68"/>
      <c r="N560" s="17"/>
      <c r="O560" s="17"/>
      <c r="P560" s="107"/>
      <c r="R560" s="17"/>
      <c r="S560" s="17"/>
      <c r="T560" s="17"/>
      <c r="V560" s="17"/>
      <c r="W560" s="17"/>
      <c r="X560" s="17"/>
      <c r="Y560" s="17"/>
      <c r="AB560" s="45"/>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c r="BU560" s="17"/>
      <c r="BV560" s="17"/>
      <c r="BW560" s="17"/>
      <c r="BX560" s="17"/>
      <c r="BY560" s="17"/>
      <c r="BZ560" s="17"/>
      <c r="CA560" s="17"/>
      <c r="CB560" s="17"/>
      <c r="CC560" s="17"/>
      <c r="CD560" s="17"/>
      <c r="CE560" s="17"/>
      <c r="CF560" s="17"/>
      <c r="CG560" s="17"/>
      <c r="CH560" s="17"/>
      <c r="CI560" s="17"/>
      <c r="CJ560" s="17"/>
      <c r="CK560" s="17"/>
      <c r="CL560" s="17"/>
      <c r="CM560" s="17"/>
      <c r="CN560" s="17"/>
      <c r="CO560" s="17"/>
      <c r="CP560" s="17"/>
      <c r="CQ560" s="17"/>
      <c r="CR560" s="17"/>
      <c r="CS560" s="17"/>
      <c r="CT560" s="17"/>
      <c r="CU560" s="17"/>
      <c r="CV560" s="17"/>
      <c r="CW560" s="17"/>
      <c r="CX560" s="17"/>
      <c r="CY560" s="17"/>
      <c r="CZ560" s="17"/>
      <c r="DA560" s="17"/>
      <c r="DB560" s="17"/>
      <c r="DC560" s="17"/>
      <c r="DD560" s="17"/>
      <c r="DE560" s="17"/>
      <c r="DF560" s="17"/>
      <c r="DG560" s="17"/>
      <c r="DH560" s="17"/>
      <c r="DI560" s="17"/>
      <c r="DJ560" s="17"/>
      <c r="DK560" s="17"/>
      <c r="DL560" s="17"/>
      <c r="DM560" s="17"/>
      <c r="DN560" s="17"/>
      <c r="DO560" s="17"/>
      <c r="DP560" s="17"/>
      <c r="DQ560" s="17"/>
      <c r="DR560" s="17"/>
      <c r="DS560" s="17"/>
      <c r="DT560" s="17"/>
      <c r="DU560" s="17"/>
      <c r="DV560" s="17"/>
      <c r="DW560" s="17"/>
      <c r="DX560" s="17"/>
      <c r="DY560" s="17"/>
      <c r="DZ560" s="17"/>
      <c r="EA560" s="17"/>
      <c r="EB560" s="17"/>
      <c r="EC560" s="17"/>
      <c r="ED560" s="17"/>
      <c r="EE560" s="17"/>
      <c r="EF560" s="17"/>
      <c r="EG560" s="17"/>
      <c r="EH560" s="17"/>
      <c r="EI560" s="17"/>
      <c r="EJ560" s="17"/>
      <c r="EK560" s="17"/>
    </row>
    <row r="561" spans="1:141" x14ac:dyDescent="0.35">
      <c r="A561" s="17"/>
      <c r="B561" s="17"/>
      <c r="C561" s="17"/>
      <c r="D561" s="17"/>
      <c r="E561" s="17"/>
      <c r="F561" s="17"/>
      <c r="G561" s="17"/>
      <c r="J561" s="17"/>
      <c r="K561" s="17"/>
      <c r="L561" s="68"/>
      <c r="M561" s="68"/>
      <c r="N561" s="17"/>
      <c r="O561" s="17"/>
      <c r="P561" s="107"/>
      <c r="R561" s="17"/>
      <c r="S561" s="17"/>
      <c r="T561" s="17"/>
      <c r="V561" s="17"/>
      <c r="W561" s="17"/>
      <c r="X561" s="17"/>
      <c r="Y561" s="17"/>
      <c r="AB561" s="45"/>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c r="BU561" s="17"/>
      <c r="BV561" s="17"/>
      <c r="BW561" s="17"/>
      <c r="BX561" s="17"/>
      <c r="BY561" s="17"/>
      <c r="BZ561" s="17"/>
      <c r="CA561" s="17"/>
      <c r="CB561" s="17"/>
      <c r="CC561" s="17"/>
      <c r="CD561" s="17"/>
      <c r="CE561" s="17"/>
      <c r="CF561" s="17"/>
      <c r="CG561" s="17"/>
      <c r="CH561" s="17"/>
      <c r="CI561" s="17"/>
      <c r="CJ561" s="17"/>
      <c r="CK561" s="17"/>
      <c r="CL561" s="17"/>
      <c r="CM561" s="17"/>
      <c r="CN561" s="17"/>
      <c r="CO561" s="17"/>
      <c r="CP561" s="17"/>
      <c r="CQ561" s="17"/>
      <c r="CR561" s="17"/>
      <c r="CS561" s="17"/>
      <c r="CT561" s="17"/>
      <c r="CU561" s="17"/>
      <c r="CV561" s="17"/>
      <c r="CW561" s="17"/>
      <c r="CX561" s="17"/>
      <c r="CY561" s="17"/>
      <c r="CZ561" s="17"/>
      <c r="DA561" s="17"/>
      <c r="DB561" s="17"/>
      <c r="DC561" s="17"/>
      <c r="DD561" s="17"/>
      <c r="DE561" s="17"/>
      <c r="DF561" s="17"/>
      <c r="DG561" s="17"/>
      <c r="DH561" s="17"/>
      <c r="DI561" s="17"/>
      <c r="DJ561" s="17"/>
      <c r="DK561" s="17"/>
      <c r="DL561" s="17"/>
      <c r="DM561" s="17"/>
      <c r="DN561" s="17"/>
      <c r="DO561" s="17"/>
      <c r="DP561" s="17"/>
      <c r="DQ561" s="17"/>
      <c r="DR561" s="17"/>
      <c r="DS561" s="17"/>
      <c r="DT561" s="17"/>
      <c r="DU561" s="17"/>
      <c r="DV561" s="17"/>
      <c r="DW561" s="17"/>
      <c r="DX561" s="17"/>
      <c r="DY561" s="17"/>
      <c r="DZ561" s="17"/>
      <c r="EA561" s="17"/>
      <c r="EB561" s="17"/>
      <c r="EC561" s="17"/>
      <c r="ED561" s="17"/>
      <c r="EE561" s="17"/>
      <c r="EF561" s="17"/>
      <c r="EG561" s="17"/>
      <c r="EH561" s="17"/>
      <c r="EI561" s="17"/>
      <c r="EJ561" s="17"/>
      <c r="EK561" s="17"/>
    </row>
    <row r="562" spans="1:141" x14ac:dyDescent="0.35">
      <c r="A562" s="17"/>
      <c r="B562" s="17"/>
      <c r="C562" s="17"/>
      <c r="D562" s="17"/>
      <c r="E562" s="17"/>
      <c r="F562" s="17"/>
      <c r="G562" s="17"/>
      <c r="J562" s="17"/>
      <c r="K562" s="17"/>
      <c r="L562" s="68"/>
      <c r="M562" s="68"/>
      <c r="N562" s="17"/>
      <c r="O562" s="17"/>
      <c r="P562" s="107"/>
      <c r="R562" s="17"/>
      <c r="S562" s="17"/>
      <c r="T562" s="17"/>
      <c r="V562" s="17"/>
      <c r="W562" s="17"/>
      <c r="X562" s="17"/>
      <c r="Y562" s="17"/>
      <c r="AB562" s="45"/>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c r="BU562" s="17"/>
      <c r="BV562" s="17"/>
      <c r="BW562" s="17"/>
      <c r="BX562" s="17"/>
      <c r="BY562" s="17"/>
      <c r="BZ562" s="17"/>
      <c r="CA562" s="17"/>
      <c r="CB562" s="17"/>
      <c r="CC562" s="17"/>
      <c r="CD562" s="17"/>
      <c r="CE562" s="17"/>
      <c r="CF562" s="17"/>
      <c r="CG562" s="17"/>
      <c r="CH562" s="17"/>
      <c r="CI562" s="17"/>
      <c r="CJ562" s="17"/>
      <c r="CK562" s="17"/>
      <c r="CL562" s="17"/>
      <c r="CM562" s="17"/>
      <c r="CN562" s="17"/>
      <c r="CO562" s="17"/>
      <c r="CP562" s="17"/>
      <c r="CQ562" s="17"/>
      <c r="CR562" s="17"/>
      <c r="CS562" s="17"/>
      <c r="CT562" s="17"/>
      <c r="CU562" s="17"/>
      <c r="CV562" s="17"/>
      <c r="CW562" s="17"/>
      <c r="CX562" s="17"/>
      <c r="CY562" s="17"/>
      <c r="CZ562" s="17"/>
      <c r="DA562" s="17"/>
      <c r="DB562" s="17"/>
      <c r="DC562" s="17"/>
      <c r="DD562" s="17"/>
      <c r="DE562" s="17"/>
      <c r="DF562" s="17"/>
      <c r="DG562" s="17"/>
      <c r="DH562" s="17"/>
      <c r="DI562" s="17"/>
      <c r="DJ562" s="17"/>
      <c r="DK562" s="17"/>
      <c r="DL562" s="17"/>
      <c r="DM562" s="17"/>
      <c r="DN562" s="17"/>
      <c r="DO562" s="17"/>
      <c r="DP562" s="17"/>
      <c r="DQ562" s="17"/>
      <c r="DR562" s="17"/>
      <c r="DS562" s="17"/>
      <c r="DT562" s="17"/>
      <c r="DU562" s="17"/>
      <c r="DV562" s="17"/>
      <c r="DW562" s="17"/>
      <c r="DX562" s="17"/>
      <c r="DY562" s="17"/>
      <c r="DZ562" s="17"/>
      <c r="EA562" s="17"/>
      <c r="EB562" s="17"/>
      <c r="EC562" s="17"/>
      <c r="ED562" s="17"/>
      <c r="EE562" s="17"/>
      <c r="EF562" s="17"/>
      <c r="EG562" s="17"/>
      <c r="EH562" s="17"/>
      <c r="EI562" s="17"/>
      <c r="EJ562" s="17"/>
      <c r="EK562" s="17"/>
    </row>
    <row r="563" spans="1:141" x14ac:dyDescent="0.35">
      <c r="A563" s="17"/>
      <c r="B563" s="17"/>
      <c r="C563" s="17"/>
      <c r="D563" s="17"/>
      <c r="E563" s="17"/>
      <c r="F563" s="17"/>
      <c r="G563" s="17"/>
      <c r="J563" s="17"/>
      <c r="K563" s="17"/>
      <c r="L563" s="68"/>
      <c r="M563" s="68"/>
      <c r="N563" s="17"/>
      <c r="O563" s="17"/>
      <c r="P563" s="107"/>
      <c r="R563" s="17"/>
      <c r="S563" s="17"/>
      <c r="T563" s="17"/>
      <c r="V563" s="17"/>
      <c r="W563" s="17"/>
      <c r="X563" s="17"/>
      <c r="Y563" s="17"/>
      <c r="AB563" s="45"/>
      <c r="AH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c r="BU563" s="17"/>
      <c r="BV563" s="17"/>
      <c r="BW563" s="17"/>
      <c r="BX563" s="17"/>
      <c r="BY563" s="17"/>
      <c r="BZ563" s="17"/>
      <c r="CA563" s="17"/>
      <c r="CB563" s="17"/>
      <c r="CC563" s="17"/>
      <c r="CD563" s="17"/>
      <c r="CE563" s="17"/>
      <c r="CF563" s="17"/>
      <c r="CG563" s="17"/>
      <c r="CH563" s="17"/>
      <c r="CI563" s="17"/>
      <c r="CJ563" s="17"/>
      <c r="CK563" s="17"/>
      <c r="CL563" s="17"/>
      <c r="CM563" s="17"/>
      <c r="CN563" s="17"/>
      <c r="CO563" s="17"/>
      <c r="CP563" s="17"/>
      <c r="CQ563" s="17"/>
      <c r="CR563" s="17"/>
      <c r="CS563" s="17"/>
      <c r="CT563" s="17"/>
      <c r="CU563" s="17"/>
      <c r="CV563" s="17"/>
      <c r="CW563" s="17"/>
      <c r="CX563" s="17"/>
      <c r="CY563" s="17"/>
      <c r="CZ563" s="17"/>
      <c r="DA563" s="17"/>
      <c r="DB563" s="17"/>
      <c r="DC563" s="17"/>
      <c r="DD563" s="17"/>
      <c r="DE563" s="17"/>
      <c r="DF563" s="17"/>
      <c r="DG563" s="17"/>
      <c r="DH563" s="17"/>
      <c r="DI563" s="17"/>
      <c r="DJ563" s="17"/>
      <c r="DK563" s="17"/>
      <c r="DL563" s="17"/>
      <c r="DM563" s="17"/>
      <c r="DN563" s="17"/>
      <c r="DO563" s="17"/>
      <c r="DP563" s="17"/>
      <c r="DQ563" s="17"/>
      <c r="DR563" s="17"/>
      <c r="DS563" s="17"/>
      <c r="DT563" s="17"/>
      <c r="DU563" s="17"/>
      <c r="DV563" s="17"/>
      <c r="DW563" s="17"/>
      <c r="DX563" s="17"/>
      <c r="DY563" s="17"/>
      <c r="DZ563" s="17"/>
      <c r="EA563" s="17"/>
      <c r="EB563" s="17"/>
      <c r="EC563" s="17"/>
      <c r="ED563" s="17"/>
      <c r="EE563" s="17"/>
      <c r="EF563" s="17"/>
      <c r="EG563" s="17"/>
      <c r="EH563" s="17"/>
      <c r="EI563" s="17"/>
      <c r="EJ563" s="17"/>
      <c r="EK563" s="17"/>
    </row>
    <row r="564" spans="1:141" x14ac:dyDescent="0.35">
      <c r="A564" s="17"/>
      <c r="B564" s="17"/>
      <c r="C564" s="17"/>
      <c r="D564" s="17"/>
      <c r="E564" s="17"/>
      <c r="F564" s="17"/>
      <c r="G564" s="17"/>
      <c r="J564" s="17"/>
      <c r="K564" s="17"/>
      <c r="L564" s="68"/>
      <c r="M564" s="68"/>
      <c r="N564" s="17"/>
      <c r="O564" s="17"/>
      <c r="P564" s="107"/>
      <c r="R564" s="17"/>
      <c r="S564" s="17"/>
      <c r="T564" s="17"/>
      <c r="V564" s="17"/>
      <c r="W564" s="17"/>
      <c r="X564" s="17"/>
      <c r="Y564" s="17"/>
      <c r="AB564" s="45"/>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c r="BU564" s="17"/>
      <c r="BV564" s="17"/>
      <c r="BW564" s="17"/>
      <c r="BX564" s="17"/>
      <c r="BY564" s="17"/>
      <c r="BZ564" s="17"/>
      <c r="CA564" s="17"/>
      <c r="CB564" s="17"/>
      <c r="CC564" s="17"/>
      <c r="CD564" s="17"/>
      <c r="CE564" s="17"/>
      <c r="CF564" s="17"/>
      <c r="CG564" s="17"/>
      <c r="CH564" s="17"/>
      <c r="CI564" s="17"/>
      <c r="CJ564" s="17"/>
      <c r="CK564" s="17"/>
      <c r="CL564" s="17"/>
      <c r="CM564" s="17"/>
      <c r="CN564" s="17"/>
      <c r="CO564" s="17"/>
      <c r="CP564" s="17"/>
      <c r="CQ564" s="17"/>
      <c r="CR564" s="17"/>
      <c r="CS564" s="17"/>
      <c r="CT564" s="17"/>
      <c r="CU564" s="17"/>
      <c r="CV564" s="17"/>
      <c r="CW564" s="17"/>
      <c r="CX564" s="17"/>
      <c r="CY564" s="17"/>
      <c r="CZ564" s="17"/>
      <c r="DA564" s="17"/>
      <c r="DB564" s="17"/>
      <c r="DC564" s="17"/>
      <c r="DD564" s="17"/>
      <c r="DE564" s="17"/>
      <c r="DF564" s="17"/>
      <c r="DG564" s="17"/>
      <c r="DH564" s="17"/>
      <c r="DI564" s="17"/>
      <c r="DJ564" s="17"/>
      <c r="DK564" s="17"/>
      <c r="DL564" s="17"/>
      <c r="DM564" s="17"/>
      <c r="DN564" s="17"/>
      <c r="DO564" s="17"/>
      <c r="DP564" s="17"/>
      <c r="DQ564" s="17"/>
      <c r="DR564" s="17"/>
      <c r="DS564" s="17"/>
      <c r="DT564" s="17"/>
      <c r="DU564" s="17"/>
      <c r="DV564" s="17"/>
      <c r="DW564" s="17"/>
      <c r="DX564" s="17"/>
      <c r="DY564" s="17"/>
      <c r="DZ564" s="17"/>
      <c r="EA564" s="17"/>
      <c r="EB564" s="17"/>
      <c r="EC564" s="17"/>
      <c r="ED564" s="17"/>
      <c r="EE564" s="17"/>
      <c r="EF564" s="17"/>
      <c r="EG564" s="17"/>
      <c r="EH564" s="17"/>
      <c r="EI564" s="17"/>
      <c r="EJ564" s="17"/>
      <c r="EK564" s="17"/>
    </row>
    <row r="565" spans="1:141" x14ac:dyDescent="0.35">
      <c r="A565" s="17"/>
      <c r="B565" s="17"/>
      <c r="C565" s="17"/>
      <c r="D565" s="17"/>
      <c r="E565" s="17"/>
      <c r="F565" s="17"/>
      <c r="G565" s="17"/>
      <c r="J565" s="17"/>
      <c r="K565" s="17"/>
      <c r="L565" s="68"/>
      <c r="M565" s="68"/>
      <c r="N565" s="17"/>
      <c r="O565" s="17"/>
      <c r="P565" s="107"/>
      <c r="R565" s="17"/>
      <c r="S565" s="17"/>
      <c r="T565" s="17"/>
      <c r="V565" s="17"/>
      <c r="W565" s="17"/>
      <c r="X565" s="17"/>
      <c r="Y565" s="17"/>
      <c r="AB565" s="45"/>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c r="CA565" s="17"/>
      <c r="CB565" s="17"/>
      <c r="CC565" s="17"/>
      <c r="CD565" s="17"/>
      <c r="CE565" s="17"/>
      <c r="CF565" s="17"/>
      <c r="CG565" s="17"/>
      <c r="CH565" s="17"/>
      <c r="CI565" s="17"/>
      <c r="CJ565" s="17"/>
      <c r="CK565" s="17"/>
      <c r="CL565" s="17"/>
      <c r="CM565" s="17"/>
      <c r="CN565" s="17"/>
      <c r="CO565" s="17"/>
      <c r="CP565" s="17"/>
      <c r="CQ565" s="17"/>
      <c r="CR565" s="17"/>
      <c r="CS565" s="17"/>
      <c r="CT565" s="17"/>
      <c r="CU565" s="17"/>
      <c r="CV565" s="17"/>
      <c r="CW565" s="17"/>
      <c r="CX565" s="17"/>
      <c r="CY565" s="17"/>
      <c r="CZ565" s="17"/>
      <c r="DA565" s="17"/>
      <c r="DB565" s="17"/>
      <c r="DC565" s="17"/>
      <c r="DD565" s="17"/>
      <c r="DE565" s="17"/>
      <c r="DF565" s="17"/>
      <c r="DG565" s="17"/>
      <c r="DH565" s="17"/>
      <c r="DI565" s="17"/>
      <c r="DJ565" s="17"/>
      <c r="DK565" s="17"/>
      <c r="DL565" s="17"/>
      <c r="DM565" s="17"/>
      <c r="DN565" s="17"/>
      <c r="DO565" s="17"/>
      <c r="DP565" s="17"/>
      <c r="DQ565" s="17"/>
      <c r="DR565" s="17"/>
      <c r="DS565" s="17"/>
      <c r="DT565" s="17"/>
      <c r="DU565" s="17"/>
      <c r="DV565" s="17"/>
      <c r="DW565" s="17"/>
      <c r="DX565" s="17"/>
      <c r="DY565" s="17"/>
      <c r="DZ565" s="17"/>
      <c r="EA565" s="17"/>
      <c r="EB565" s="17"/>
      <c r="EC565" s="17"/>
      <c r="ED565" s="17"/>
      <c r="EE565" s="17"/>
      <c r="EF565" s="17"/>
      <c r="EG565" s="17"/>
      <c r="EH565" s="17"/>
      <c r="EI565" s="17"/>
      <c r="EJ565" s="17"/>
      <c r="EK565" s="17"/>
    </row>
    <row r="566" spans="1:141" x14ac:dyDescent="0.35">
      <c r="A566" s="17"/>
      <c r="B566" s="17"/>
      <c r="C566" s="17"/>
      <c r="D566" s="17"/>
      <c r="E566" s="17"/>
      <c r="F566" s="17"/>
      <c r="G566" s="17"/>
      <c r="J566" s="17"/>
      <c r="K566" s="17"/>
      <c r="L566" s="68"/>
      <c r="M566" s="68"/>
      <c r="N566" s="17"/>
      <c r="O566" s="17"/>
      <c r="P566" s="107"/>
      <c r="R566" s="17"/>
      <c r="S566" s="17"/>
      <c r="T566" s="17"/>
      <c r="V566" s="17"/>
      <c r="W566" s="17"/>
      <c r="X566" s="17"/>
      <c r="Y566" s="17"/>
      <c r="AB566" s="45"/>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c r="CA566" s="17"/>
      <c r="CB566" s="17"/>
      <c r="CC566" s="17"/>
      <c r="CD566" s="17"/>
      <c r="CE566" s="17"/>
      <c r="CF566" s="17"/>
      <c r="CG566" s="17"/>
      <c r="CH566" s="17"/>
      <c r="CI566" s="17"/>
      <c r="CJ566" s="17"/>
      <c r="CK566" s="17"/>
      <c r="CL566" s="17"/>
      <c r="CM566" s="17"/>
      <c r="CN566" s="17"/>
      <c r="CO566" s="17"/>
      <c r="CP566" s="17"/>
      <c r="CQ566" s="17"/>
      <c r="CR566" s="17"/>
      <c r="CS566" s="17"/>
      <c r="CT566" s="17"/>
      <c r="CU566" s="17"/>
      <c r="CV566" s="17"/>
      <c r="CW566" s="17"/>
      <c r="CX566" s="17"/>
      <c r="CY566" s="17"/>
      <c r="CZ566" s="17"/>
      <c r="DA566" s="17"/>
      <c r="DB566" s="17"/>
      <c r="DC566" s="17"/>
      <c r="DD566" s="17"/>
      <c r="DE566" s="17"/>
      <c r="DF566" s="17"/>
      <c r="DG566" s="17"/>
      <c r="DH566" s="17"/>
      <c r="DI566" s="17"/>
      <c r="DJ566" s="17"/>
      <c r="DK566" s="17"/>
      <c r="DL566" s="17"/>
      <c r="DM566" s="17"/>
      <c r="DN566" s="17"/>
      <c r="DO566" s="17"/>
      <c r="DP566" s="17"/>
      <c r="DQ566" s="17"/>
      <c r="DR566" s="17"/>
      <c r="DS566" s="17"/>
      <c r="DT566" s="17"/>
      <c r="DU566" s="17"/>
      <c r="DV566" s="17"/>
      <c r="DW566" s="17"/>
      <c r="DX566" s="17"/>
      <c r="DY566" s="17"/>
      <c r="DZ566" s="17"/>
      <c r="EA566" s="17"/>
      <c r="EB566" s="17"/>
      <c r="EC566" s="17"/>
      <c r="ED566" s="17"/>
      <c r="EE566" s="17"/>
      <c r="EF566" s="17"/>
      <c r="EG566" s="17"/>
      <c r="EH566" s="17"/>
      <c r="EI566" s="17"/>
      <c r="EJ566" s="17"/>
      <c r="EK566" s="17"/>
    </row>
    <row r="567" spans="1:141" x14ac:dyDescent="0.35">
      <c r="A567" s="17"/>
      <c r="B567" s="17"/>
      <c r="C567" s="17"/>
      <c r="D567" s="17"/>
      <c r="E567" s="17"/>
      <c r="F567" s="17"/>
      <c r="G567" s="17"/>
      <c r="J567" s="17"/>
      <c r="K567" s="17"/>
      <c r="L567" s="68"/>
      <c r="M567" s="68"/>
      <c r="N567" s="17"/>
      <c r="O567" s="17"/>
      <c r="P567" s="107"/>
      <c r="R567" s="17"/>
      <c r="S567" s="17"/>
      <c r="T567" s="17"/>
      <c r="V567" s="17"/>
      <c r="W567" s="17"/>
      <c r="X567" s="17"/>
      <c r="Y567" s="17"/>
      <c r="AB567" s="45"/>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c r="CA567" s="17"/>
      <c r="CB567" s="17"/>
      <c r="CC567" s="17"/>
      <c r="CD567" s="17"/>
      <c r="CE567" s="17"/>
      <c r="CF567" s="17"/>
      <c r="CG567" s="17"/>
      <c r="CH567" s="17"/>
      <c r="CI567" s="17"/>
      <c r="CJ567" s="17"/>
      <c r="CK567" s="17"/>
      <c r="CL567" s="17"/>
      <c r="CM567" s="17"/>
      <c r="CN567" s="17"/>
      <c r="CO567" s="17"/>
      <c r="CP567" s="17"/>
      <c r="CQ567" s="17"/>
      <c r="CR567" s="17"/>
      <c r="CS567" s="17"/>
      <c r="CT567" s="17"/>
      <c r="CU567" s="17"/>
      <c r="CV567" s="17"/>
      <c r="CW567" s="17"/>
      <c r="CX567" s="17"/>
      <c r="CY567" s="17"/>
      <c r="CZ567" s="17"/>
      <c r="DA567" s="17"/>
      <c r="DB567" s="17"/>
      <c r="DC567" s="17"/>
      <c r="DD567" s="17"/>
      <c r="DE567" s="17"/>
      <c r="DF567" s="17"/>
      <c r="DG567" s="17"/>
      <c r="DH567" s="17"/>
      <c r="DI567" s="17"/>
      <c r="DJ567" s="17"/>
      <c r="DK567" s="17"/>
      <c r="DL567" s="17"/>
      <c r="DM567" s="17"/>
      <c r="DN567" s="17"/>
      <c r="DO567" s="17"/>
      <c r="DP567" s="17"/>
      <c r="DQ567" s="17"/>
      <c r="DR567" s="17"/>
      <c r="DS567" s="17"/>
      <c r="DT567" s="17"/>
      <c r="DU567" s="17"/>
      <c r="DV567" s="17"/>
      <c r="DW567" s="17"/>
      <c r="DX567" s="17"/>
      <c r="DY567" s="17"/>
      <c r="DZ567" s="17"/>
      <c r="EA567" s="17"/>
      <c r="EB567" s="17"/>
      <c r="EC567" s="17"/>
      <c r="ED567" s="17"/>
      <c r="EE567" s="17"/>
      <c r="EF567" s="17"/>
      <c r="EG567" s="17"/>
      <c r="EH567" s="17"/>
      <c r="EI567" s="17"/>
      <c r="EJ567" s="17"/>
      <c r="EK567" s="17"/>
    </row>
    <row r="568" spans="1:141" x14ac:dyDescent="0.35">
      <c r="A568" s="17"/>
      <c r="B568" s="17"/>
      <c r="C568" s="17"/>
      <c r="D568" s="17"/>
      <c r="E568" s="17"/>
      <c r="F568" s="17"/>
      <c r="G568" s="17"/>
      <c r="J568" s="17"/>
      <c r="K568" s="17"/>
      <c r="L568" s="68"/>
      <c r="M568" s="68"/>
      <c r="N568" s="17"/>
      <c r="O568" s="17"/>
      <c r="P568" s="107"/>
      <c r="R568" s="17"/>
      <c r="S568" s="17"/>
      <c r="T568" s="17"/>
      <c r="V568" s="17"/>
      <c r="W568" s="17"/>
      <c r="X568" s="17"/>
      <c r="Y568" s="17"/>
      <c r="AB568" s="45"/>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c r="CS568" s="17"/>
      <c r="CT568" s="17"/>
      <c r="CU568" s="17"/>
      <c r="CV568" s="17"/>
      <c r="CW568" s="17"/>
      <c r="CX568" s="17"/>
      <c r="CY568" s="17"/>
      <c r="CZ568" s="17"/>
      <c r="DA568" s="17"/>
      <c r="DB568" s="17"/>
      <c r="DC568" s="17"/>
      <c r="DD568" s="17"/>
      <c r="DE568" s="17"/>
      <c r="DF568" s="17"/>
      <c r="DG568" s="17"/>
      <c r="DH568" s="17"/>
      <c r="DI568" s="17"/>
      <c r="DJ568" s="17"/>
      <c r="DK568" s="17"/>
      <c r="DL568" s="17"/>
      <c r="DM568" s="17"/>
      <c r="DN568" s="17"/>
      <c r="DO568" s="17"/>
      <c r="DP568" s="17"/>
      <c r="DQ568" s="17"/>
      <c r="DR568" s="17"/>
      <c r="DS568" s="17"/>
      <c r="DT568" s="17"/>
      <c r="DU568" s="17"/>
      <c r="DV568" s="17"/>
      <c r="DW568" s="17"/>
      <c r="DX568" s="17"/>
      <c r="DY568" s="17"/>
      <c r="DZ568" s="17"/>
      <c r="EA568" s="17"/>
      <c r="EB568" s="17"/>
      <c r="EC568" s="17"/>
      <c r="ED568" s="17"/>
      <c r="EE568" s="17"/>
      <c r="EF568" s="17"/>
      <c r="EG568" s="17"/>
      <c r="EH568" s="17"/>
      <c r="EI568" s="17"/>
      <c r="EJ568" s="17"/>
      <c r="EK568" s="17"/>
    </row>
    <row r="569" spans="1:141" x14ac:dyDescent="0.35">
      <c r="A569" s="17"/>
      <c r="B569" s="17"/>
      <c r="C569" s="17"/>
      <c r="D569" s="17"/>
      <c r="E569" s="17"/>
      <c r="F569" s="17"/>
      <c r="G569" s="17"/>
      <c r="J569" s="17"/>
      <c r="K569" s="17"/>
      <c r="L569" s="68"/>
      <c r="M569" s="68"/>
      <c r="N569" s="17"/>
      <c r="O569" s="17"/>
      <c r="P569" s="107"/>
      <c r="R569" s="17"/>
      <c r="S569" s="17"/>
      <c r="T569" s="17"/>
      <c r="V569" s="17"/>
      <c r="W569" s="17"/>
      <c r="X569" s="17"/>
      <c r="Y569" s="17"/>
      <c r="AB569" s="45"/>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c r="CS569" s="17"/>
      <c r="CT569" s="17"/>
      <c r="CU569" s="17"/>
      <c r="CV569" s="17"/>
      <c r="CW569" s="17"/>
      <c r="CX569" s="17"/>
      <c r="CY569" s="17"/>
      <c r="CZ569" s="17"/>
      <c r="DA569" s="17"/>
      <c r="DB569" s="17"/>
      <c r="DC569" s="17"/>
      <c r="DD569" s="17"/>
      <c r="DE569" s="17"/>
      <c r="DF569" s="17"/>
      <c r="DG569" s="17"/>
      <c r="DH569" s="17"/>
      <c r="DI569" s="17"/>
      <c r="DJ569" s="17"/>
      <c r="DK569" s="17"/>
      <c r="DL569" s="17"/>
      <c r="DM569" s="17"/>
      <c r="DN569" s="17"/>
      <c r="DO569" s="17"/>
      <c r="DP569" s="17"/>
      <c r="DQ569" s="17"/>
      <c r="DR569" s="17"/>
      <c r="DS569" s="17"/>
      <c r="DT569" s="17"/>
      <c r="DU569" s="17"/>
      <c r="DV569" s="17"/>
      <c r="DW569" s="17"/>
      <c r="DX569" s="17"/>
      <c r="DY569" s="17"/>
      <c r="DZ569" s="17"/>
      <c r="EA569" s="17"/>
      <c r="EB569" s="17"/>
      <c r="EC569" s="17"/>
      <c r="ED569" s="17"/>
      <c r="EE569" s="17"/>
      <c r="EF569" s="17"/>
      <c r="EG569" s="17"/>
      <c r="EH569" s="17"/>
      <c r="EI569" s="17"/>
      <c r="EJ569" s="17"/>
      <c r="EK569" s="17"/>
    </row>
    <row r="570" spans="1:141" x14ac:dyDescent="0.35">
      <c r="A570" s="17"/>
      <c r="B570" s="17"/>
      <c r="C570" s="17"/>
      <c r="D570" s="17"/>
      <c r="E570" s="17"/>
      <c r="F570" s="17"/>
      <c r="G570" s="17"/>
      <c r="J570" s="17"/>
      <c r="K570" s="17"/>
      <c r="L570" s="68"/>
      <c r="M570" s="68"/>
      <c r="N570" s="17"/>
      <c r="O570" s="17"/>
      <c r="P570" s="107"/>
      <c r="R570" s="17"/>
      <c r="S570" s="17"/>
      <c r="T570" s="17"/>
      <c r="V570" s="17"/>
      <c r="W570" s="17"/>
      <c r="X570" s="17"/>
      <c r="Y570" s="17"/>
      <c r="AB570" s="45"/>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c r="CA570" s="17"/>
      <c r="CB570" s="17"/>
      <c r="CC570" s="17"/>
      <c r="CD570" s="17"/>
      <c r="CE570" s="17"/>
      <c r="CF570" s="17"/>
      <c r="CG570" s="17"/>
      <c r="CH570" s="17"/>
      <c r="CI570" s="17"/>
      <c r="CJ570" s="17"/>
      <c r="CK570" s="17"/>
      <c r="CL570" s="17"/>
      <c r="CM570" s="17"/>
      <c r="CN570" s="17"/>
      <c r="CO570" s="17"/>
      <c r="CP570" s="17"/>
      <c r="CQ570" s="17"/>
      <c r="CR570" s="17"/>
      <c r="CS570" s="17"/>
      <c r="CT570" s="17"/>
      <c r="CU570" s="17"/>
      <c r="CV570" s="17"/>
      <c r="CW570" s="17"/>
      <c r="CX570" s="17"/>
      <c r="CY570" s="17"/>
      <c r="CZ570" s="17"/>
      <c r="DA570" s="17"/>
      <c r="DB570" s="17"/>
      <c r="DC570" s="17"/>
      <c r="DD570" s="17"/>
      <c r="DE570" s="17"/>
      <c r="DF570" s="17"/>
      <c r="DG570" s="17"/>
      <c r="DH570" s="17"/>
      <c r="DI570" s="17"/>
      <c r="DJ570" s="17"/>
      <c r="DK570" s="17"/>
      <c r="DL570" s="17"/>
      <c r="DM570" s="17"/>
      <c r="DN570" s="17"/>
      <c r="DO570" s="17"/>
      <c r="DP570" s="17"/>
      <c r="DQ570" s="17"/>
      <c r="DR570" s="17"/>
      <c r="DS570" s="17"/>
      <c r="DT570" s="17"/>
      <c r="DU570" s="17"/>
      <c r="DV570" s="17"/>
      <c r="DW570" s="17"/>
      <c r="DX570" s="17"/>
      <c r="DY570" s="17"/>
      <c r="DZ570" s="17"/>
      <c r="EA570" s="17"/>
      <c r="EB570" s="17"/>
      <c r="EC570" s="17"/>
      <c r="ED570" s="17"/>
      <c r="EE570" s="17"/>
      <c r="EF570" s="17"/>
      <c r="EG570" s="17"/>
      <c r="EH570" s="17"/>
      <c r="EI570" s="17"/>
      <c r="EJ570" s="17"/>
      <c r="EK570" s="17"/>
    </row>
    <row r="571" spans="1:141" x14ac:dyDescent="0.35">
      <c r="A571" s="17"/>
      <c r="B571" s="17"/>
      <c r="C571" s="17"/>
      <c r="D571" s="17"/>
      <c r="E571" s="17"/>
      <c r="F571" s="17"/>
      <c r="G571" s="17"/>
      <c r="J571" s="17"/>
      <c r="K571" s="17"/>
      <c r="L571" s="68"/>
      <c r="M571" s="68"/>
      <c r="N571" s="17"/>
      <c r="O571" s="17"/>
      <c r="P571" s="107"/>
      <c r="R571" s="17"/>
      <c r="S571" s="17"/>
      <c r="T571" s="17"/>
      <c r="V571" s="17"/>
      <c r="W571" s="17"/>
      <c r="X571" s="17"/>
      <c r="Y571" s="17"/>
      <c r="AB571" s="45"/>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c r="CA571" s="17"/>
      <c r="CB571" s="17"/>
      <c r="CC571" s="17"/>
      <c r="CD571" s="17"/>
      <c r="CE571" s="17"/>
      <c r="CF571" s="17"/>
      <c r="CG571" s="17"/>
      <c r="CH571" s="17"/>
      <c r="CI571" s="17"/>
      <c r="CJ571" s="17"/>
      <c r="CK571" s="17"/>
      <c r="CL571" s="17"/>
      <c r="CM571" s="17"/>
      <c r="CN571" s="17"/>
      <c r="CO571" s="17"/>
      <c r="CP571" s="17"/>
      <c r="CQ571" s="17"/>
      <c r="CR571" s="17"/>
      <c r="CS571" s="17"/>
      <c r="CT571" s="17"/>
      <c r="CU571" s="17"/>
      <c r="CV571" s="17"/>
      <c r="CW571" s="17"/>
      <c r="CX571" s="17"/>
      <c r="CY571" s="17"/>
      <c r="CZ571" s="17"/>
      <c r="DA571" s="17"/>
      <c r="DB571" s="17"/>
      <c r="DC571" s="17"/>
      <c r="DD571" s="17"/>
      <c r="DE571" s="17"/>
      <c r="DF571" s="17"/>
      <c r="DG571" s="17"/>
      <c r="DH571" s="17"/>
      <c r="DI571" s="17"/>
      <c r="DJ571" s="17"/>
      <c r="DK571" s="17"/>
      <c r="DL571" s="17"/>
      <c r="DM571" s="17"/>
      <c r="DN571" s="17"/>
      <c r="DO571" s="17"/>
      <c r="DP571" s="17"/>
      <c r="DQ571" s="17"/>
      <c r="DR571" s="17"/>
      <c r="DS571" s="17"/>
      <c r="DT571" s="17"/>
      <c r="DU571" s="17"/>
      <c r="DV571" s="17"/>
      <c r="DW571" s="17"/>
      <c r="DX571" s="17"/>
      <c r="DY571" s="17"/>
      <c r="DZ571" s="17"/>
      <c r="EA571" s="17"/>
      <c r="EB571" s="17"/>
      <c r="EC571" s="17"/>
      <c r="ED571" s="17"/>
      <c r="EE571" s="17"/>
      <c r="EF571" s="17"/>
      <c r="EG571" s="17"/>
      <c r="EH571" s="17"/>
      <c r="EI571" s="17"/>
      <c r="EJ571" s="17"/>
      <c r="EK571" s="17"/>
    </row>
    <row r="572" spans="1:141" x14ac:dyDescent="0.35">
      <c r="A572" s="17"/>
      <c r="B572" s="17"/>
      <c r="C572" s="17"/>
      <c r="D572" s="17"/>
      <c r="E572" s="17"/>
      <c r="F572" s="17"/>
      <c r="G572" s="17"/>
      <c r="J572" s="17"/>
      <c r="K572" s="17"/>
      <c r="L572" s="68"/>
      <c r="M572" s="68"/>
      <c r="N572" s="17"/>
      <c r="O572" s="17"/>
      <c r="P572" s="107"/>
      <c r="R572" s="17"/>
      <c r="S572" s="17"/>
      <c r="T572" s="17"/>
      <c r="V572" s="17"/>
      <c r="W572" s="17"/>
      <c r="X572" s="17"/>
      <c r="Y572" s="17"/>
      <c r="AB572" s="45"/>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c r="CA572" s="17"/>
      <c r="CB572" s="17"/>
      <c r="CC572" s="17"/>
      <c r="CD572" s="17"/>
      <c r="CE572" s="17"/>
      <c r="CF572" s="17"/>
      <c r="CG572" s="17"/>
      <c r="CH572" s="17"/>
      <c r="CI572" s="17"/>
      <c r="CJ572" s="17"/>
      <c r="CK572" s="17"/>
      <c r="CL572" s="17"/>
      <c r="CM572" s="17"/>
      <c r="CN572" s="17"/>
      <c r="CO572" s="17"/>
      <c r="CP572" s="17"/>
      <c r="CQ572" s="17"/>
      <c r="CR572" s="17"/>
      <c r="CS572" s="17"/>
      <c r="CT572" s="17"/>
      <c r="CU572" s="17"/>
      <c r="CV572" s="17"/>
      <c r="CW572" s="17"/>
      <c r="CX572" s="17"/>
      <c r="CY572" s="17"/>
      <c r="CZ572" s="17"/>
      <c r="DA572" s="17"/>
      <c r="DB572" s="17"/>
      <c r="DC572" s="17"/>
      <c r="DD572" s="17"/>
      <c r="DE572" s="17"/>
      <c r="DF572" s="17"/>
      <c r="DG572" s="17"/>
      <c r="DH572" s="17"/>
      <c r="DI572" s="17"/>
      <c r="DJ572" s="17"/>
      <c r="DK572" s="17"/>
      <c r="DL572" s="17"/>
      <c r="DM572" s="17"/>
      <c r="DN572" s="17"/>
      <c r="DO572" s="17"/>
      <c r="DP572" s="17"/>
      <c r="DQ572" s="17"/>
      <c r="DR572" s="17"/>
      <c r="DS572" s="17"/>
      <c r="DT572" s="17"/>
      <c r="DU572" s="17"/>
      <c r="DV572" s="17"/>
      <c r="DW572" s="17"/>
      <c r="DX572" s="17"/>
      <c r="DY572" s="17"/>
      <c r="DZ572" s="17"/>
      <c r="EA572" s="17"/>
      <c r="EB572" s="17"/>
      <c r="EC572" s="17"/>
      <c r="ED572" s="17"/>
      <c r="EE572" s="17"/>
      <c r="EF572" s="17"/>
      <c r="EG572" s="17"/>
      <c r="EH572" s="17"/>
      <c r="EI572" s="17"/>
      <c r="EJ572" s="17"/>
      <c r="EK572" s="17"/>
    </row>
    <row r="573" spans="1:141" x14ac:dyDescent="0.35">
      <c r="A573" s="17"/>
      <c r="B573" s="17"/>
      <c r="C573" s="17"/>
      <c r="D573" s="17"/>
      <c r="E573" s="17"/>
      <c r="F573" s="17"/>
      <c r="G573" s="17"/>
      <c r="J573" s="17"/>
      <c r="K573" s="17"/>
      <c r="L573" s="68"/>
      <c r="M573" s="68"/>
      <c r="N573" s="17"/>
      <c r="O573" s="17"/>
      <c r="P573" s="107"/>
      <c r="R573" s="17"/>
      <c r="S573" s="17"/>
      <c r="T573" s="17"/>
      <c r="V573" s="17"/>
      <c r="W573" s="17"/>
      <c r="X573" s="17"/>
      <c r="Y573" s="17"/>
      <c r="AB573" s="45"/>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c r="CA573" s="17"/>
      <c r="CB573" s="17"/>
      <c r="CC573" s="17"/>
      <c r="CD573" s="17"/>
      <c r="CE573" s="17"/>
      <c r="CF573" s="17"/>
      <c r="CG573" s="17"/>
      <c r="CH573" s="17"/>
      <c r="CI573" s="17"/>
      <c r="CJ573" s="17"/>
      <c r="CK573" s="17"/>
      <c r="CL573" s="17"/>
      <c r="CM573" s="17"/>
      <c r="CN573" s="17"/>
      <c r="CO573" s="17"/>
      <c r="CP573" s="17"/>
      <c r="CQ573" s="17"/>
      <c r="CR573" s="17"/>
      <c r="CS573" s="17"/>
      <c r="CT573" s="17"/>
      <c r="CU573" s="17"/>
      <c r="CV573" s="17"/>
      <c r="CW573" s="17"/>
      <c r="CX573" s="17"/>
      <c r="CY573" s="17"/>
      <c r="CZ573" s="17"/>
      <c r="DA573" s="17"/>
      <c r="DB573" s="17"/>
      <c r="DC573" s="17"/>
      <c r="DD573" s="17"/>
      <c r="DE573" s="17"/>
      <c r="DF573" s="17"/>
      <c r="DG573" s="17"/>
      <c r="DH573" s="17"/>
      <c r="DI573" s="17"/>
      <c r="DJ573" s="17"/>
      <c r="DK573" s="17"/>
      <c r="DL573" s="17"/>
      <c r="DM573" s="17"/>
      <c r="DN573" s="17"/>
      <c r="DO573" s="17"/>
      <c r="DP573" s="17"/>
      <c r="DQ573" s="17"/>
      <c r="DR573" s="17"/>
      <c r="DS573" s="17"/>
      <c r="DT573" s="17"/>
      <c r="DU573" s="17"/>
      <c r="DV573" s="17"/>
      <c r="DW573" s="17"/>
      <c r="DX573" s="17"/>
      <c r="DY573" s="17"/>
      <c r="DZ573" s="17"/>
      <c r="EA573" s="17"/>
      <c r="EB573" s="17"/>
      <c r="EC573" s="17"/>
      <c r="ED573" s="17"/>
      <c r="EE573" s="17"/>
      <c r="EF573" s="17"/>
      <c r="EG573" s="17"/>
      <c r="EH573" s="17"/>
      <c r="EI573" s="17"/>
      <c r="EJ573" s="17"/>
      <c r="EK573" s="17"/>
    </row>
    <row r="574" spans="1:141" x14ac:dyDescent="0.35">
      <c r="A574" s="17"/>
      <c r="B574" s="17"/>
      <c r="C574" s="17"/>
      <c r="D574" s="17"/>
      <c r="E574" s="17"/>
      <c r="F574" s="17"/>
      <c r="G574" s="17"/>
      <c r="J574" s="17"/>
      <c r="K574" s="17"/>
      <c r="L574" s="68"/>
      <c r="M574" s="68"/>
      <c r="N574" s="17"/>
      <c r="O574" s="17"/>
      <c r="P574" s="107"/>
      <c r="R574" s="17"/>
      <c r="S574" s="17"/>
      <c r="T574" s="17"/>
      <c r="V574" s="17"/>
      <c r="W574" s="17"/>
      <c r="X574" s="17"/>
      <c r="Y574" s="17"/>
      <c r="AB574" s="45"/>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c r="CA574" s="17"/>
      <c r="CB574" s="17"/>
      <c r="CC574" s="17"/>
      <c r="CD574" s="17"/>
      <c r="CE574" s="17"/>
      <c r="CF574" s="17"/>
      <c r="CG574" s="17"/>
      <c r="CH574" s="17"/>
      <c r="CI574" s="17"/>
      <c r="CJ574" s="17"/>
      <c r="CK574" s="17"/>
      <c r="CL574" s="17"/>
      <c r="CM574" s="17"/>
      <c r="CN574" s="17"/>
      <c r="CO574" s="17"/>
      <c r="CP574" s="17"/>
      <c r="CQ574" s="17"/>
      <c r="CR574" s="17"/>
      <c r="CS574" s="17"/>
      <c r="CT574" s="17"/>
      <c r="CU574" s="17"/>
      <c r="CV574" s="17"/>
      <c r="CW574" s="17"/>
      <c r="CX574" s="17"/>
      <c r="CY574" s="17"/>
      <c r="CZ574" s="17"/>
      <c r="DA574" s="17"/>
      <c r="DB574" s="17"/>
      <c r="DC574" s="17"/>
      <c r="DD574" s="17"/>
      <c r="DE574" s="17"/>
      <c r="DF574" s="17"/>
      <c r="DG574" s="17"/>
      <c r="DH574" s="17"/>
      <c r="DI574" s="17"/>
      <c r="DJ574" s="17"/>
      <c r="DK574" s="17"/>
      <c r="DL574" s="17"/>
      <c r="DM574" s="17"/>
      <c r="DN574" s="17"/>
      <c r="DO574" s="17"/>
      <c r="DP574" s="17"/>
      <c r="DQ574" s="17"/>
      <c r="DR574" s="17"/>
      <c r="DS574" s="17"/>
      <c r="DT574" s="17"/>
      <c r="DU574" s="17"/>
      <c r="DV574" s="17"/>
      <c r="DW574" s="17"/>
      <c r="DX574" s="17"/>
      <c r="DY574" s="17"/>
      <c r="DZ574" s="17"/>
      <c r="EA574" s="17"/>
      <c r="EB574" s="17"/>
      <c r="EC574" s="17"/>
      <c r="ED574" s="17"/>
      <c r="EE574" s="17"/>
      <c r="EF574" s="17"/>
      <c r="EG574" s="17"/>
      <c r="EH574" s="17"/>
      <c r="EI574" s="17"/>
      <c r="EJ574" s="17"/>
      <c r="EK574" s="17"/>
    </row>
    <row r="575" spans="1:141" x14ac:dyDescent="0.35">
      <c r="A575" s="17"/>
      <c r="B575" s="17"/>
      <c r="C575" s="17"/>
      <c r="D575" s="17"/>
      <c r="E575" s="17"/>
      <c r="F575" s="17"/>
      <c r="G575" s="17"/>
      <c r="J575" s="17"/>
      <c r="K575" s="17"/>
      <c r="L575" s="68"/>
      <c r="M575" s="68"/>
      <c r="N575" s="17"/>
      <c r="O575" s="17"/>
      <c r="P575" s="107"/>
      <c r="R575" s="17"/>
      <c r="S575" s="17"/>
      <c r="T575" s="17"/>
      <c r="V575" s="17"/>
      <c r="W575" s="17"/>
      <c r="X575" s="17"/>
      <c r="Y575" s="17"/>
      <c r="AB575" s="45"/>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c r="CA575" s="17"/>
      <c r="CB575" s="17"/>
      <c r="CC575" s="17"/>
      <c r="CD575" s="17"/>
      <c r="CE575" s="17"/>
      <c r="CF575" s="17"/>
      <c r="CG575" s="17"/>
      <c r="CH575" s="17"/>
      <c r="CI575" s="17"/>
      <c r="CJ575" s="17"/>
      <c r="CK575" s="17"/>
      <c r="CL575" s="17"/>
      <c r="CM575" s="17"/>
      <c r="CN575" s="17"/>
      <c r="CO575" s="17"/>
      <c r="CP575" s="17"/>
      <c r="CQ575" s="17"/>
      <c r="CR575" s="17"/>
      <c r="CS575" s="17"/>
      <c r="CT575" s="17"/>
      <c r="CU575" s="17"/>
      <c r="CV575" s="17"/>
      <c r="CW575" s="17"/>
      <c r="CX575" s="17"/>
      <c r="CY575" s="17"/>
      <c r="CZ575" s="17"/>
      <c r="DA575" s="17"/>
      <c r="DB575" s="17"/>
      <c r="DC575" s="17"/>
      <c r="DD575" s="17"/>
      <c r="DE575" s="17"/>
      <c r="DF575" s="17"/>
      <c r="DG575" s="17"/>
      <c r="DH575" s="17"/>
      <c r="DI575" s="17"/>
      <c r="DJ575" s="17"/>
      <c r="DK575" s="17"/>
      <c r="DL575" s="17"/>
      <c r="DM575" s="17"/>
      <c r="DN575" s="17"/>
      <c r="DO575" s="17"/>
      <c r="DP575" s="17"/>
      <c r="DQ575" s="17"/>
      <c r="DR575" s="17"/>
      <c r="DS575" s="17"/>
      <c r="DT575" s="17"/>
      <c r="DU575" s="17"/>
      <c r="DV575" s="17"/>
      <c r="DW575" s="17"/>
      <c r="DX575" s="17"/>
      <c r="DY575" s="17"/>
      <c r="DZ575" s="17"/>
      <c r="EA575" s="17"/>
      <c r="EB575" s="17"/>
      <c r="EC575" s="17"/>
      <c r="ED575" s="17"/>
      <c r="EE575" s="17"/>
      <c r="EF575" s="17"/>
      <c r="EG575" s="17"/>
      <c r="EH575" s="17"/>
      <c r="EI575" s="17"/>
      <c r="EJ575" s="17"/>
      <c r="EK575" s="17"/>
    </row>
    <row r="576" spans="1:141" x14ac:dyDescent="0.35">
      <c r="A576" s="17"/>
      <c r="B576" s="17"/>
      <c r="C576" s="17"/>
      <c r="D576" s="17"/>
      <c r="E576" s="17"/>
      <c r="F576" s="17"/>
      <c r="G576" s="17"/>
      <c r="J576" s="17"/>
      <c r="K576" s="17"/>
      <c r="L576" s="68"/>
      <c r="M576" s="68"/>
      <c r="N576" s="17"/>
      <c r="O576" s="17"/>
      <c r="P576" s="107"/>
      <c r="R576" s="17"/>
      <c r="S576" s="17"/>
      <c r="T576" s="17"/>
      <c r="V576" s="17"/>
      <c r="W576" s="17"/>
      <c r="X576" s="17"/>
      <c r="Y576" s="17"/>
      <c r="AB576" s="45"/>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c r="CA576" s="17"/>
      <c r="CB576" s="17"/>
      <c r="CC576" s="17"/>
      <c r="CD576" s="17"/>
      <c r="CE576" s="17"/>
      <c r="CF576" s="17"/>
      <c r="CG576" s="17"/>
      <c r="CH576" s="17"/>
      <c r="CI576" s="17"/>
      <c r="CJ576" s="17"/>
      <c r="CK576" s="17"/>
      <c r="CL576" s="17"/>
      <c r="CM576" s="17"/>
      <c r="CN576" s="17"/>
      <c r="CO576" s="17"/>
      <c r="CP576" s="17"/>
      <c r="CQ576" s="17"/>
      <c r="CR576" s="17"/>
      <c r="CS576" s="17"/>
      <c r="CT576" s="17"/>
      <c r="CU576" s="17"/>
      <c r="CV576" s="17"/>
      <c r="CW576" s="17"/>
      <c r="CX576" s="17"/>
      <c r="CY576" s="17"/>
      <c r="CZ576" s="17"/>
      <c r="DA576" s="17"/>
      <c r="DB576" s="17"/>
      <c r="DC576" s="17"/>
      <c r="DD576" s="17"/>
      <c r="DE576" s="17"/>
      <c r="DF576" s="17"/>
      <c r="DG576" s="17"/>
      <c r="DH576" s="17"/>
      <c r="DI576" s="17"/>
      <c r="DJ576" s="17"/>
      <c r="DK576" s="17"/>
      <c r="DL576" s="17"/>
      <c r="DM576" s="17"/>
      <c r="DN576" s="17"/>
      <c r="DO576" s="17"/>
      <c r="DP576" s="17"/>
      <c r="DQ576" s="17"/>
      <c r="DR576" s="17"/>
      <c r="DS576" s="17"/>
      <c r="DT576" s="17"/>
      <c r="DU576" s="17"/>
      <c r="DV576" s="17"/>
      <c r="DW576" s="17"/>
      <c r="DX576" s="17"/>
      <c r="DY576" s="17"/>
      <c r="DZ576" s="17"/>
      <c r="EA576" s="17"/>
      <c r="EB576" s="17"/>
      <c r="EC576" s="17"/>
      <c r="ED576" s="17"/>
      <c r="EE576" s="17"/>
      <c r="EF576" s="17"/>
      <c r="EG576" s="17"/>
      <c r="EH576" s="17"/>
      <c r="EI576" s="17"/>
      <c r="EJ576" s="17"/>
      <c r="EK576" s="17"/>
    </row>
    <row r="577" spans="1:141" x14ac:dyDescent="0.35">
      <c r="A577" s="17"/>
      <c r="B577" s="17"/>
      <c r="C577" s="17"/>
      <c r="D577" s="17"/>
      <c r="E577" s="17"/>
      <c r="F577" s="17"/>
      <c r="G577" s="17"/>
      <c r="J577" s="17"/>
      <c r="K577" s="17"/>
      <c r="L577" s="68"/>
      <c r="M577" s="68"/>
      <c r="N577" s="17"/>
      <c r="O577" s="17"/>
      <c r="P577" s="107"/>
      <c r="R577" s="17"/>
      <c r="S577" s="17"/>
      <c r="T577" s="17"/>
      <c r="V577" s="17"/>
      <c r="W577" s="17"/>
      <c r="X577" s="17"/>
      <c r="Y577" s="17"/>
      <c r="AB577" s="45"/>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c r="CA577" s="17"/>
      <c r="CB577" s="17"/>
      <c r="CC577" s="17"/>
      <c r="CD577" s="17"/>
      <c r="CE577" s="17"/>
      <c r="CF577" s="17"/>
      <c r="CG577" s="17"/>
      <c r="CH577" s="17"/>
      <c r="CI577" s="17"/>
      <c r="CJ577" s="17"/>
      <c r="CK577" s="17"/>
      <c r="CL577" s="17"/>
      <c r="CM577" s="17"/>
      <c r="CN577" s="17"/>
      <c r="CO577" s="17"/>
      <c r="CP577" s="17"/>
      <c r="CQ577" s="17"/>
      <c r="CR577" s="17"/>
      <c r="CS577" s="17"/>
      <c r="CT577" s="17"/>
      <c r="CU577" s="17"/>
      <c r="CV577" s="17"/>
      <c r="CW577" s="17"/>
      <c r="CX577" s="17"/>
      <c r="CY577" s="17"/>
      <c r="CZ577" s="17"/>
      <c r="DA577" s="17"/>
      <c r="DB577" s="17"/>
      <c r="DC577" s="17"/>
      <c r="DD577" s="17"/>
      <c r="DE577" s="17"/>
      <c r="DF577" s="17"/>
      <c r="DG577" s="17"/>
      <c r="DH577" s="17"/>
      <c r="DI577" s="17"/>
      <c r="DJ577" s="17"/>
      <c r="DK577" s="17"/>
      <c r="DL577" s="17"/>
      <c r="DM577" s="17"/>
      <c r="DN577" s="17"/>
      <c r="DO577" s="17"/>
      <c r="DP577" s="17"/>
      <c r="DQ577" s="17"/>
      <c r="DR577" s="17"/>
      <c r="DS577" s="17"/>
      <c r="DT577" s="17"/>
      <c r="DU577" s="17"/>
      <c r="DV577" s="17"/>
      <c r="DW577" s="17"/>
      <c r="DX577" s="17"/>
      <c r="DY577" s="17"/>
      <c r="DZ577" s="17"/>
      <c r="EA577" s="17"/>
      <c r="EB577" s="17"/>
      <c r="EC577" s="17"/>
      <c r="ED577" s="17"/>
      <c r="EE577" s="17"/>
      <c r="EF577" s="17"/>
      <c r="EG577" s="17"/>
      <c r="EH577" s="17"/>
      <c r="EI577" s="17"/>
      <c r="EJ577" s="17"/>
      <c r="EK577" s="17"/>
    </row>
    <row r="578" spans="1:141" x14ac:dyDescent="0.35">
      <c r="A578" s="17"/>
      <c r="B578" s="17"/>
      <c r="C578" s="17"/>
      <c r="D578" s="17"/>
      <c r="E578" s="17"/>
      <c r="F578" s="17"/>
      <c r="G578" s="17"/>
      <c r="J578" s="17"/>
      <c r="K578" s="17"/>
      <c r="L578" s="68"/>
      <c r="M578" s="68"/>
      <c r="N578" s="17"/>
      <c r="O578" s="17"/>
      <c r="P578" s="107"/>
      <c r="R578" s="17"/>
      <c r="S578" s="17"/>
      <c r="T578" s="17"/>
      <c r="V578" s="17"/>
      <c r="W578" s="17"/>
      <c r="X578" s="17"/>
      <c r="Y578" s="17"/>
      <c r="AB578" s="45"/>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c r="CA578" s="17"/>
      <c r="CB578" s="17"/>
      <c r="CC578" s="17"/>
      <c r="CD578" s="17"/>
      <c r="CE578" s="17"/>
      <c r="CF578" s="17"/>
      <c r="CG578" s="17"/>
      <c r="CH578" s="17"/>
      <c r="CI578" s="17"/>
      <c r="CJ578" s="17"/>
      <c r="CK578" s="17"/>
      <c r="CL578" s="17"/>
      <c r="CM578" s="17"/>
      <c r="CN578" s="17"/>
      <c r="CO578" s="17"/>
      <c r="CP578" s="17"/>
      <c r="CQ578" s="17"/>
      <c r="CR578" s="17"/>
      <c r="CS578" s="17"/>
      <c r="CT578" s="17"/>
      <c r="CU578" s="17"/>
      <c r="CV578" s="17"/>
      <c r="CW578" s="17"/>
      <c r="CX578" s="17"/>
      <c r="CY578" s="17"/>
      <c r="CZ578" s="17"/>
      <c r="DA578" s="17"/>
      <c r="DB578" s="17"/>
      <c r="DC578" s="17"/>
      <c r="DD578" s="17"/>
      <c r="DE578" s="17"/>
      <c r="DF578" s="17"/>
      <c r="DG578" s="17"/>
      <c r="DH578" s="17"/>
      <c r="DI578" s="17"/>
      <c r="DJ578" s="17"/>
      <c r="DK578" s="17"/>
      <c r="DL578" s="17"/>
      <c r="DM578" s="17"/>
      <c r="DN578" s="17"/>
      <c r="DO578" s="17"/>
      <c r="DP578" s="17"/>
      <c r="DQ578" s="17"/>
      <c r="DR578" s="17"/>
      <c r="DS578" s="17"/>
      <c r="DT578" s="17"/>
      <c r="DU578" s="17"/>
      <c r="DV578" s="17"/>
      <c r="DW578" s="17"/>
      <c r="DX578" s="17"/>
      <c r="DY578" s="17"/>
      <c r="DZ578" s="17"/>
      <c r="EA578" s="17"/>
      <c r="EB578" s="17"/>
      <c r="EC578" s="17"/>
      <c r="ED578" s="17"/>
      <c r="EE578" s="17"/>
      <c r="EF578" s="17"/>
      <c r="EG578" s="17"/>
      <c r="EH578" s="17"/>
      <c r="EI578" s="17"/>
      <c r="EJ578" s="17"/>
      <c r="EK578" s="17"/>
    </row>
    <row r="579" spans="1:141" x14ac:dyDescent="0.35">
      <c r="A579" s="17"/>
      <c r="B579" s="17"/>
      <c r="C579" s="17"/>
      <c r="D579" s="17"/>
      <c r="E579" s="17"/>
      <c r="F579" s="17"/>
      <c r="G579" s="17"/>
      <c r="J579" s="17"/>
      <c r="K579" s="17"/>
      <c r="L579" s="68"/>
      <c r="M579" s="68"/>
      <c r="N579" s="17"/>
      <c r="O579" s="17"/>
      <c r="P579" s="107"/>
      <c r="R579" s="17"/>
      <c r="S579" s="17"/>
      <c r="T579" s="17"/>
      <c r="V579" s="17"/>
      <c r="W579" s="17"/>
      <c r="X579" s="17"/>
      <c r="Y579" s="17"/>
      <c r="AB579" s="45"/>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c r="CA579" s="17"/>
      <c r="CB579" s="17"/>
      <c r="CC579" s="17"/>
      <c r="CD579" s="17"/>
      <c r="CE579" s="17"/>
      <c r="CF579" s="17"/>
      <c r="CG579" s="17"/>
      <c r="CH579" s="17"/>
      <c r="CI579" s="17"/>
      <c r="CJ579" s="17"/>
      <c r="CK579" s="17"/>
      <c r="CL579" s="17"/>
      <c r="CM579" s="17"/>
      <c r="CN579" s="17"/>
      <c r="CO579" s="17"/>
      <c r="CP579" s="17"/>
      <c r="CQ579" s="17"/>
      <c r="CR579" s="17"/>
      <c r="CS579" s="17"/>
      <c r="CT579" s="17"/>
      <c r="CU579" s="17"/>
      <c r="CV579" s="17"/>
      <c r="CW579" s="17"/>
      <c r="CX579" s="17"/>
      <c r="CY579" s="17"/>
      <c r="CZ579" s="17"/>
      <c r="DA579" s="17"/>
      <c r="DB579" s="17"/>
      <c r="DC579" s="17"/>
      <c r="DD579" s="17"/>
      <c r="DE579" s="17"/>
      <c r="DF579" s="17"/>
      <c r="DG579" s="17"/>
      <c r="DH579" s="17"/>
      <c r="DI579" s="17"/>
      <c r="DJ579" s="17"/>
      <c r="DK579" s="17"/>
      <c r="DL579" s="17"/>
      <c r="DM579" s="17"/>
      <c r="DN579" s="17"/>
      <c r="DO579" s="17"/>
      <c r="DP579" s="17"/>
      <c r="DQ579" s="17"/>
      <c r="DR579" s="17"/>
      <c r="DS579" s="17"/>
      <c r="DT579" s="17"/>
      <c r="DU579" s="17"/>
      <c r="DV579" s="17"/>
      <c r="DW579" s="17"/>
      <c r="DX579" s="17"/>
      <c r="DY579" s="17"/>
      <c r="DZ579" s="17"/>
      <c r="EA579" s="17"/>
      <c r="EB579" s="17"/>
      <c r="EC579" s="17"/>
      <c r="ED579" s="17"/>
      <c r="EE579" s="17"/>
      <c r="EF579" s="17"/>
      <c r="EG579" s="17"/>
      <c r="EH579" s="17"/>
      <c r="EI579" s="17"/>
      <c r="EJ579" s="17"/>
      <c r="EK579" s="17"/>
    </row>
    <row r="580" spans="1:141" x14ac:dyDescent="0.35">
      <c r="A580" s="17"/>
      <c r="B580" s="17"/>
      <c r="C580" s="17"/>
      <c r="D580" s="17"/>
      <c r="E580" s="17"/>
      <c r="F580" s="17"/>
      <c r="G580" s="17"/>
      <c r="J580" s="17"/>
      <c r="K580" s="17"/>
      <c r="L580" s="68"/>
      <c r="M580" s="68"/>
      <c r="N580" s="17"/>
      <c r="O580" s="17"/>
      <c r="P580" s="107"/>
      <c r="R580" s="17"/>
      <c r="S580" s="17"/>
      <c r="T580" s="17"/>
      <c r="V580" s="17"/>
      <c r="W580" s="17"/>
      <c r="X580" s="17"/>
      <c r="Y580" s="17"/>
      <c r="AB580" s="45"/>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c r="CS580" s="17"/>
      <c r="CT580" s="17"/>
      <c r="CU580" s="17"/>
      <c r="CV580" s="17"/>
      <c r="CW580" s="17"/>
      <c r="CX580" s="17"/>
      <c r="CY580" s="17"/>
      <c r="CZ580" s="17"/>
      <c r="DA580" s="17"/>
      <c r="DB580" s="17"/>
      <c r="DC580" s="17"/>
      <c r="DD580" s="17"/>
      <c r="DE580" s="17"/>
      <c r="DF580" s="17"/>
      <c r="DG580" s="17"/>
      <c r="DH580" s="17"/>
      <c r="DI580" s="17"/>
      <c r="DJ580" s="17"/>
      <c r="DK580" s="17"/>
      <c r="DL580" s="17"/>
      <c r="DM580" s="17"/>
      <c r="DN580" s="17"/>
      <c r="DO580" s="17"/>
      <c r="DP580" s="17"/>
      <c r="DQ580" s="17"/>
      <c r="DR580" s="17"/>
      <c r="DS580" s="17"/>
      <c r="DT580" s="17"/>
      <c r="DU580" s="17"/>
      <c r="DV580" s="17"/>
      <c r="DW580" s="17"/>
      <c r="DX580" s="17"/>
      <c r="DY580" s="17"/>
      <c r="DZ580" s="17"/>
      <c r="EA580" s="17"/>
      <c r="EB580" s="17"/>
      <c r="EC580" s="17"/>
      <c r="ED580" s="17"/>
      <c r="EE580" s="17"/>
      <c r="EF580" s="17"/>
      <c r="EG580" s="17"/>
      <c r="EH580" s="17"/>
      <c r="EI580" s="17"/>
      <c r="EJ580" s="17"/>
      <c r="EK580" s="17"/>
    </row>
    <row r="581" spans="1:141" x14ac:dyDescent="0.35">
      <c r="A581" s="17"/>
      <c r="B581" s="17"/>
      <c r="C581" s="17"/>
      <c r="D581" s="17"/>
      <c r="E581" s="17"/>
      <c r="F581" s="17"/>
      <c r="G581" s="17"/>
      <c r="J581" s="17"/>
      <c r="K581" s="17"/>
      <c r="L581" s="68"/>
      <c r="M581" s="68"/>
      <c r="N581" s="17"/>
      <c r="O581" s="17"/>
      <c r="P581" s="107"/>
      <c r="R581" s="17"/>
      <c r="S581" s="17"/>
      <c r="T581" s="17"/>
      <c r="V581" s="17"/>
      <c r="W581" s="17"/>
      <c r="X581" s="17"/>
      <c r="Y581" s="17"/>
      <c r="AB581" s="45"/>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c r="CS581" s="17"/>
      <c r="CT581" s="17"/>
      <c r="CU581" s="17"/>
      <c r="CV581" s="17"/>
      <c r="CW581" s="17"/>
      <c r="CX581" s="17"/>
      <c r="CY581" s="17"/>
      <c r="CZ581" s="17"/>
      <c r="DA581" s="17"/>
      <c r="DB581" s="17"/>
      <c r="DC581" s="17"/>
      <c r="DD581" s="17"/>
      <c r="DE581" s="17"/>
      <c r="DF581" s="17"/>
      <c r="DG581" s="17"/>
      <c r="DH581" s="17"/>
      <c r="DI581" s="17"/>
      <c r="DJ581" s="17"/>
      <c r="DK581" s="17"/>
      <c r="DL581" s="17"/>
      <c r="DM581" s="17"/>
      <c r="DN581" s="17"/>
      <c r="DO581" s="17"/>
      <c r="DP581" s="17"/>
      <c r="DQ581" s="17"/>
      <c r="DR581" s="17"/>
      <c r="DS581" s="17"/>
      <c r="DT581" s="17"/>
      <c r="DU581" s="17"/>
      <c r="DV581" s="17"/>
      <c r="DW581" s="17"/>
      <c r="DX581" s="17"/>
      <c r="DY581" s="17"/>
      <c r="DZ581" s="17"/>
      <c r="EA581" s="17"/>
      <c r="EB581" s="17"/>
      <c r="EC581" s="17"/>
      <c r="ED581" s="17"/>
      <c r="EE581" s="17"/>
      <c r="EF581" s="17"/>
      <c r="EG581" s="17"/>
      <c r="EH581" s="17"/>
      <c r="EI581" s="17"/>
      <c r="EJ581" s="17"/>
      <c r="EK581" s="17"/>
    </row>
    <row r="582" spans="1:141" x14ac:dyDescent="0.35">
      <c r="A582" s="17"/>
      <c r="B582" s="17"/>
      <c r="C582" s="17"/>
      <c r="D582" s="17"/>
      <c r="E582" s="17"/>
      <c r="F582" s="17"/>
      <c r="G582" s="17"/>
      <c r="J582" s="17"/>
      <c r="K582" s="17"/>
      <c r="L582" s="68"/>
      <c r="M582" s="68"/>
      <c r="N582" s="17"/>
      <c r="O582" s="17"/>
      <c r="P582" s="107"/>
      <c r="R582" s="17"/>
      <c r="S582" s="17"/>
      <c r="T582" s="17"/>
      <c r="V582" s="17"/>
      <c r="W582" s="17"/>
      <c r="X582" s="17"/>
      <c r="Y582" s="17"/>
      <c r="AB582" s="45"/>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c r="CA582" s="17"/>
      <c r="CB582" s="17"/>
      <c r="CC582" s="17"/>
      <c r="CD582" s="17"/>
      <c r="CE582" s="17"/>
      <c r="CF582" s="17"/>
      <c r="CG582" s="17"/>
      <c r="CH582" s="17"/>
      <c r="CI582" s="17"/>
      <c r="CJ582" s="17"/>
      <c r="CK582" s="17"/>
      <c r="CL582" s="17"/>
      <c r="CM582" s="17"/>
      <c r="CN582" s="17"/>
      <c r="CO582" s="17"/>
      <c r="CP582" s="17"/>
      <c r="CQ582" s="17"/>
      <c r="CR582" s="17"/>
      <c r="CS582" s="17"/>
      <c r="CT582" s="17"/>
      <c r="CU582" s="17"/>
      <c r="CV582" s="17"/>
      <c r="CW582" s="17"/>
      <c r="CX582" s="17"/>
      <c r="CY582" s="17"/>
      <c r="CZ582" s="17"/>
      <c r="DA582" s="17"/>
      <c r="DB582" s="17"/>
      <c r="DC582" s="17"/>
      <c r="DD582" s="17"/>
      <c r="DE582" s="17"/>
      <c r="DF582" s="17"/>
      <c r="DG582" s="17"/>
      <c r="DH582" s="17"/>
      <c r="DI582" s="17"/>
      <c r="DJ582" s="17"/>
      <c r="DK582" s="17"/>
      <c r="DL582" s="17"/>
      <c r="DM582" s="17"/>
      <c r="DN582" s="17"/>
      <c r="DO582" s="17"/>
      <c r="DP582" s="17"/>
      <c r="DQ582" s="17"/>
      <c r="DR582" s="17"/>
      <c r="DS582" s="17"/>
      <c r="DT582" s="17"/>
      <c r="DU582" s="17"/>
      <c r="DV582" s="17"/>
      <c r="DW582" s="17"/>
      <c r="DX582" s="17"/>
      <c r="DY582" s="17"/>
      <c r="DZ582" s="17"/>
      <c r="EA582" s="17"/>
      <c r="EB582" s="17"/>
      <c r="EC582" s="17"/>
      <c r="ED582" s="17"/>
      <c r="EE582" s="17"/>
      <c r="EF582" s="17"/>
      <c r="EG582" s="17"/>
      <c r="EH582" s="17"/>
      <c r="EI582" s="17"/>
      <c r="EJ582" s="17"/>
      <c r="EK582" s="17"/>
    </row>
    <row r="583" spans="1:141" x14ac:dyDescent="0.35">
      <c r="A583" s="17"/>
      <c r="B583" s="17"/>
      <c r="C583" s="17"/>
      <c r="D583" s="17"/>
      <c r="E583" s="17"/>
      <c r="F583" s="17"/>
      <c r="G583" s="17"/>
      <c r="J583" s="17"/>
      <c r="K583" s="17"/>
      <c r="L583" s="68"/>
      <c r="M583" s="68"/>
      <c r="N583" s="17"/>
      <c r="O583" s="17"/>
      <c r="P583" s="107"/>
      <c r="R583" s="17"/>
      <c r="S583" s="17"/>
      <c r="T583" s="17"/>
      <c r="V583" s="17"/>
      <c r="W583" s="17"/>
      <c r="X583" s="17"/>
      <c r="Y583" s="17"/>
      <c r="AB583" s="45"/>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c r="CA583" s="17"/>
      <c r="CB583" s="17"/>
      <c r="CC583" s="17"/>
      <c r="CD583" s="17"/>
      <c r="CE583" s="17"/>
      <c r="CF583" s="17"/>
      <c r="CG583" s="17"/>
      <c r="CH583" s="17"/>
      <c r="CI583" s="17"/>
      <c r="CJ583" s="17"/>
      <c r="CK583" s="17"/>
      <c r="CL583" s="17"/>
      <c r="CM583" s="17"/>
      <c r="CN583" s="17"/>
      <c r="CO583" s="17"/>
      <c r="CP583" s="17"/>
      <c r="CQ583" s="17"/>
      <c r="CR583" s="17"/>
      <c r="CS583" s="17"/>
      <c r="CT583" s="17"/>
      <c r="CU583" s="17"/>
      <c r="CV583" s="17"/>
      <c r="CW583" s="17"/>
      <c r="CX583" s="17"/>
      <c r="CY583" s="17"/>
      <c r="CZ583" s="17"/>
      <c r="DA583" s="17"/>
      <c r="DB583" s="17"/>
      <c r="DC583" s="17"/>
      <c r="DD583" s="17"/>
      <c r="DE583" s="17"/>
      <c r="DF583" s="17"/>
      <c r="DG583" s="17"/>
      <c r="DH583" s="17"/>
      <c r="DI583" s="17"/>
      <c r="DJ583" s="17"/>
      <c r="DK583" s="17"/>
      <c r="DL583" s="17"/>
      <c r="DM583" s="17"/>
      <c r="DN583" s="17"/>
      <c r="DO583" s="17"/>
      <c r="DP583" s="17"/>
      <c r="DQ583" s="17"/>
      <c r="DR583" s="17"/>
      <c r="DS583" s="17"/>
      <c r="DT583" s="17"/>
      <c r="DU583" s="17"/>
      <c r="DV583" s="17"/>
      <c r="DW583" s="17"/>
      <c r="DX583" s="17"/>
      <c r="DY583" s="17"/>
      <c r="DZ583" s="17"/>
      <c r="EA583" s="17"/>
      <c r="EB583" s="17"/>
      <c r="EC583" s="17"/>
      <c r="ED583" s="17"/>
      <c r="EE583" s="17"/>
      <c r="EF583" s="17"/>
      <c r="EG583" s="17"/>
      <c r="EH583" s="17"/>
      <c r="EI583" s="17"/>
      <c r="EJ583" s="17"/>
      <c r="EK583" s="17"/>
    </row>
    <row r="584" spans="1:141" x14ac:dyDescent="0.35">
      <c r="A584" s="17"/>
      <c r="B584" s="17"/>
      <c r="C584" s="17"/>
      <c r="D584" s="17"/>
      <c r="E584" s="17"/>
      <c r="F584" s="17"/>
      <c r="G584" s="17"/>
      <c r="J584" s="17"/>
      <c r="K584" s="17"/>
      <c r="L584" s="68"/>
      <c r="M584" s="68"/>
      <c r="N584" s="17"/>
      <c r="O584" s="17"/>
      <c r="P584" s="107"/>
      <c r="R584" s="17"/>
      <c r="S584" s="17"/>
      <c r="T584" s="17"/>
      <c r="V584" s="17"/>
      <c r="W584" s="17"/>
      <c r="X584" s="17"/>
      <c r="Y584" s="17"/>
      <c r="AB584" s="45"/>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c r="CA584" s="17"/>
      <c r="CB584" s="17"/>
      <c r="CC584" s="17"/>
      <c r="CD584" s="17"/>
      <c r="CE584" s="17"/>
      <c r="CF584" s="17"/>
      <c r="CG584" s="17"/>
      <c r="CH584" s="17"/>
      <c r="CI584" s="17"/>
      <c r="CJ584" s="17"/>
      <c r="CK584" s="17"/>
      <c r="CL584" s="17"/>
      <c r="CM584" s="17"/>
      <c r="CN584" s="17"/>
      <c r="CO584" s="17"/>
      <c r="CP584" s="17"/>
      <c r="CQ584" s="17"/>
      <c r="CR584" s="17"/>
      <c r="CS584" s="17"/>
      <c r="CT584" s="17"/>
      <c r="CU584" s="17"/>
      <c r="CV584" s="17"/>
      <c r="CW584" s="17"/>
      <c r="CX584" s="17"/>
      <c r="CY584" s="17"/>
      <c r="CZ584" s="17"/>
      <c r="DA584" s="17"/>
      <c r="DB584" s="17"/>
      <c r="DC584" s="17"/>
      <c r="DD584" s="17"/>
      <c r="DE584" s="17"/>
      <c r="DF584" s="17"/>
      <c r="DG584" s="17"/>
      <c r="DH584" s="17"/>
      <c r="DI584" s="17"/>
      <c r="DJ584" s="17"/>
      <c r="DK584" s="17"/>
      <c r="DL584" s="17"/>
      <c r="DM584" s="17"/>
      <c r="DN584" s="17"/>
      <c r="DO584" s="17"/>
      <c r="DP584" s="17"/>
      <c r="DQ584" s="17"/>
      <c r="DR584" s="17"/>
      <c r="DS584" s="17"/>
      <c r="DT584" s="17"/>
      <c r="DU584" s="17"/>
      <c r="DV584" s="17"/>
      <c r="DW584" s="17"/>
      <c r="DX584" s="17"/>
      <c r="DY584" s="17"/>
      <c r="DZ584" s="17"/>
      <c r="EA584" s="17"/>
      <c r="EB584" s="17"/>
      <c r="EC584" s="17"/>
      <c r="ED584" s="17"/>
      <c r="EE584" s="17"/>
      <c r="EF584" s="17"/>
      <c r="EG584" s="17"/>
      <c r="EH584" s="17"/>
      <c r="EI584" s="17"/>
      <c r="EJ584" s="17"/>
      <c r="EK584" s="17"/>
    </row>
    <row r="585" spans="1:141" x14ac:dyDescent="0.35">
      <c r="A585" s="17"/>
      <c r="B585" s="17"/>
      <c r="C585" s="17"/>
      <c r="D585" s="17"/>
      <c r="E585" s="17"/>
      <c r="F585" s="17"/>
      <c r="G585" s="17"/>
      <c r="J585" s="17"/>
      <c r="K585" s="17"/>
      <c r="L585" s="68"/>
      <c r="M585" s="68"/>
      <c r="N585" s="17"/>
      <c r="O585" s="17"/>
      <c r="P585" s="107"/>
      <c r="R585" s="17"/>
      <c r="S585" s="17"/>
      <c r="T585" s="17"/>
      <c r="V585" s="17"/>
      <c r="W585" s="17"/>
      <c r="X585" s="17"/>
      <c r="Y585" s="17"/>
      <c r="AB585" s="45"/>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c r="CC585" s="17"/>
      <c r="CD585" s="17"/>
      <c r="CE585" s="17"/>
      <c r="CF585" s="17"/>
      <c r="CG585" s="17"/>
      <c r="CH585" s="17"/>
      <c r="CI585" s="17"/>
      <c r="CJ585" s="17"/>
      <c r="CK585" s="17"/>
      <c r="CL585" s="17"/>
      <c r="CM585" s="17"/>
      <c r="CN585" s="17"/>
      <c r="CO585" s="17"/>
      <c r="CP585" s="17"/>
      <c r="CQ585" s="17"/>
      <c r="CR585" s="17"/>
      <c r="CS585" s="17"/>
      <c r="CT585" s="17"/>
      <c r="CU585" s="17"/>
      <c r="CV585" s="17"/>
      <c r="CW585" s="17"/>
      <c r="CX585" s="17"/>
      <c r="CY585" s="17"/>
      <c r="CZ585" s="17"/>
      <c r="DA585" s="17"/>
      <c r="DB585" s="17"/>
      <c r="DC585" s="17"/>
      <c r="DD585" s="17"/>
      <c r="DE585" s="17"/>
      <c r="DF585" s="17"/>
      <c r="DG585" s="17"/>
      <c r="DH585" s="17"/>
      <c r="DI585" s="17"/>
      <c r="DJ585" s="17"/>
      <c r="DK585" s="17"/>
      <c r="DL585" s="17"/>
      <c r="DM585" s="17"/>
      <c r="DN585" s="17"/>
      <c r="DO585" s="17"/>
      <c r="DP585" s="17"/>
      <c r="DQ585" s="17"/>
      <c r="DR585" s="17"/>
      <c r="DS585" s="17"/>
      <c r="DT585" s="17"/>
      <c r="DU585" s="17"/>
      <c r="DV585" s="17"/>
      <c r="DW585" s="17"/>
      <c r="DX585" s="17"/>
      <c r="DY585" s="17"/>
      <c r="DZ585" s="17"/>
      <c r="EA585" s="17"/>
      <c r="EB585" s="17"/>
      <c r="EC585" s="17"/>
      <c r="ED585" s="17"/>
      <c r="EE585" s="17"/>
      <c r="EF585" s="17"/>
      <c r="EG585" s="17"/>
      <c r="EH585" s="17"/>
      <c r="EI585" s="17"/>
      <c r="EJ585" s="17"/>
      <c r="EK585" s="17"/>
    </row>
    <row r="586" spans="1:141" x14ac:dyDescent="0.35">
      <c r="A586" s="17"/>
      <c r="B586" s="17"/>
      <c r="C586" s="17"/>
      <c r="D586" s="17"/>
      <c r="E586" s="17"/>
      <c r="F586" s="17"/>
      <c r="G586" s="17"/>
      <c r="J586" s="17"/>
      <c r="K586" s="17"/>
      <c r="L586" s="68"/>
      <c r="M586" s="68"/>
      <c r="N586" s="17"/>
      <c r="O586" s="17"/>
      <c r="P586" s="107"/>
      <c r="R586" s="17"/>
      <c r="S586" s="17"/>
      <c r="T586" s="17"/>
      <c r="V586" s="17"/>
      <c r="W586" s="17"/>
      <c r="X586" s="17"/>
      <c r="Y586" s="17"/>
      <c r="AB586" s="45"/>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c r="CA586" s="17"/>
      <c r="CB586" s="17"/>
      <c r="CC586" s="17"/>
      <c r="CD586" s="17"/>
      <c r="CE586" s="17"/>
      <c r="CF586" s="17"/>
      <c r="CG586" s="17"/>
      <c r="CH586" s="17"/>
      <c r="CI586" s="17"/>
      <c r="CJ586" s="17"/>
      <c r="CK586" s="17"/>
      <c r="CL586" s="17"/>
      <c r="CM586" s="17"/>
      <c r="CN586" s="17"/>
      <c r="CO586" s="17"/>
      <c r="CP586" s="17"/>
      <c r="CQ586" s="17"/>
      <c r="CR586" s="17"/>
      <c r="CS586" s="17"/>
      <c r="CT586" s="17"/>
      <c r="CU586" s="17"/>
      <c r="CV586" s="17"/>
      <c r="CW586" s="17"/>
      <c r="CX586" s="17"/>
      <c r="CY586" s="17"/>
      <c r="CZ586" s="17"/>
      <c r="DA586" s="17"/>
      <c r="DB586" s="17"/>
      <c r="DC586" s="17"/>
      <c r="DD586" s="17"/>
      <c r="DE586" s="17"/>
      <c r="DF586" s="17"/>
      <c r="DG586" s="17"/>
      <c r="DH586" s="17"/>
      <c r="DI586" s="17"/>
      <c r="DJ586" s="17"/>
      <c r="DK586" s="17"/>
      <c r="DL586" s="17"/>
      <c r="DM586" s="17"/>
      <c r="DN586" s="17"/>
      <c r="DO586" s="17"/>
      <c r="DP586" s="17"/>
      <c r="DQ586" s="17"/>
      <c r="DR586" s="17"/>
      <c r="DS586" s="17"/>
      <c r="DT586" s="17"/>
      <c r="DU586" s="17"/>
      <c r="DV586" s="17"/>
      <c r="DW586" s="17"/>
      <c r="DX586" s="17"/>
      <c r="DY586" s="17"/>
      <c r="DZ586" s="17"/>
      <c r="EA586" s="17"/>
      <c r="EB586" s="17"/>
      <c r="EC586" s="17"/>
      <c r="ED586" s="17"/>
      <c r="EE586" s="17"/>
      <c r="EF586" s="17"/>
      <c r="EG586" s="17"/>
      <c r="EH586" s="17"/>
      <c r="EI586" s="17"/>
      <c r="EJ586" s="17"/>
      <c r="EK586" s="17"/>
    </row>
    <row r="587" spans="1:141" x14ac:dyDescent="0.35">
      <c r="A587" s="17"/>
      <c r="B587" s="17"/>
      <c r="C587" s="17"/>
      <c r="D587" s="17"/>
      <c r="E587" s="17"/>
      <c r="F587" s="17"/>
      <c r="G587" s="17"/>
      <c r="J587" s="17"/>
      <c r="K587" s="17"/>
      <c r="L587" s="68"/>
      <c r="M587" s="68"/>
      <c r="N587" s="17"/>
      <c r="O587" s="17"/>
      <c r="P587" s="107"/>
      <c r="R587" s="17"/>
      <c r="S587" s="17"/>
      <c r="T587" s="17"/>
      <c r="V587" s="17"/>
      <c r="W587" s="17"/>
      <c r="X587" s="17"/>
      <c r="Y587" s="17"/>
      <c r="AB587" s="45"/>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c r="CC587" s="17"/>
      <c r="CD587" s="17"/>
      <c r="CE587" s="17"/>
      <c r="CF587" s="17"/>
      <c r="CG587" s="17"/>
      <c r="CH587" s="17"/>
      <c r="CI587" s="17"/>
      <c r="CJ587" s="17"/>
      <c r="CK587" s="17"/>
      <c r="CL587" s="17"/>
      <c r="CM587" s="17"/>
      <c r="CN587" s="17"/>
      <c r="CO587" s="17"/>
      <c r="CP587" s="17"/>
      <c r="CQ587" s="17"/>
      <c r="CR587" s="17"/>
      <c r="CS587" s="17"/>
      <c r="CT587" s="17"/>
      <c r="CU587" s="17"/>
      <c r="CV587" s="17"/>
      <c r="CW587" s="17"/>
      <c r="CX587" s="17"/>
      <c r="CY587" s="17"/>
      <c r="CZ587" s="17"/>
      <c r="DA587" s="17"/>
      <c r="DB587" s="17"/>
      <c r="DC587" s="17"/>
      <c r="DD587" s="17"/>
      <c r="DE587" s="17"/>
      <c r="DF587" s="17"/>
      <c r="DG587" s="17"/>
      <c r="DH587" s="17"/>
      <c r="DI587" s="17"/>
      <c r="DJ587" s="17"/>
      <c r="DK587" s="17"/>
      <c r="DL587" s="17"/>
      <c r="DM587" s="17"/>
      <c r="DN587" s="17"/>
      <c r="DO587" s="17"/>
      <c r="DP587" s="17"/>
      <c r="DQ587" s="17"/>
      <c r="DR587" s="17"/>
      <c r="DS587" s="17"/>
      <c r="DT587" s="17"/>
      <c r="DU587" s="17"/>
      <c r="DV587" s="17"/>
      <c r="DW587" s="17"/>
      <c r="DX587" s="17"/>
      <c r="DY587" s="17"/>
      <c r="DZ587" s="17"/>
      <c r="EA587" s="17"/>
      <c r="EB587" s="17"/>
      <c r="EC587" s="17"/>
      <c r="ED587" s="17"/>
      <c r="EE587" s="17"/>
      <c r="EF587" s="17"/>
      <c r="EG587" s="17"/>
      <c r="EH587" s="17"/>
      <c r="EI587" s="17"/>
      <c r="EJ587" s="17"/>
      <c r="EK587" s="17"/>
    </row>
    <row r="588" spans="1:141" x14ac:dyDescent="0.35">
      <c r="A588" s="17"/>
      <c r="B588" s="17"/>
      <c r="C588" s="17"/>
      <c r="D588" s="17"/>
      <c r="E588" s="17"/>
      <c r="F588" s="17"/>
      <c r="G588" s="17"/>
      <c r="J588" s="17"/>
      <c r="K588" s="17"/>
      <c r="L588" s="68"/>
      <c r="M588" s="68"/>
      <c r="N588" s="17"/>
      <c r="O588" s="17"/>
      <c r="P588" s="107"/>
      <c r="R588" s="17"/>
      <c r="S588" s="17"/>
      <c r="T588" s="17"/>
      <c r="V588" s="17"/>
      <c r="W588" s="17"/>
      <c r="X588" s="17"/>
      <c r="Y588" s="17"/>
      <c r="AB588" s="45"/>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c r="DD588" s="17"/>
      <c r="DE588" s="17"/>
      <c r="DF588" s="17"/>
      <c r="DG588" s="17"/>
      <c r="DH588" s="17"/>
      <c r="DI588" s="17"/>
      <c r="DJ588" s="17"/>
      <c r="DK588" s="17"/>
      <c r="DL588" s="17"/>
      <c r="DM588" s="17"/>
      <c r="DN588" s="17"/>
      <c r="DO588" s="17"/>
      <c r="DP588" s="17"/>
      <c r="DQ588" s="17"/>
      <c r="DR588" s="17"/>
      <c r="DS588" s="17"/>
      <c r="DT588" s="17"/>
      <c r="DU588" s="17"/>
      <c r="DV588" s="17"/>
      <c r="DW588" s="17"/>
      <c r="DX588" s="17"/>
      <c r="DY588" s="17"/>
      <c r="DZ588" s="17"/>
      <c r="EA588" s="17"/>
      <c r="EB588" s="17"/>
      <c r="EC588" s="17"/>
      <c r="ED588" s="17"/>
      <c r="EE588" s="17"/>
      <c r="EF588" s="17"/>
      <c r="EG588" s="17"/>
      <c r="EH588" s="17"/>
      <c r="EI588" s="17"/>
      <c r="EJ588" s="17"/>
      <c r="EK588" s="17"/>
    </row>
    <row r="589" spans="1:141" x14ac:dyDescent="0.35">
      <c r="A589" s="17"/>
      <c r="B589" s="17"/>
      <c r="C589" s="17"/>
      <c r="D589" s="17"/>
      <c r="E589" s="17"/>
      <c r="F589" s="17"/>
      <c r="G589" s="17"/>
      <c r="J589" s="17"/>
      <c r="K589" s="17"/>
      <c r="L589" s="68"/>
      <c r="M589" s="68"/>
      <c r="N589" s="17"/>
      <c r="O589" s="17"/>
      <c r="P589" s="107"/>
      <c r="R589" s="17"/>
      <c r="S589" s="17"/>
      <c r="T589" s="17"/>
      <c r="V589" s="17"/>
      <c r="W589" s="17"/>
      <c r="X589" s="17"/>
      <c r="Y589" s="17"/>
      <c r="AB589" s="45"/>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c r="DD589" s="17"/>
      <c r="DE589" s="17"/>
      <c r="DF589" s="17"/>
      <c r="DG589" s="17"/>
      <c r="DH589" s="17"/>
      <c r="DI589" s="17"/>
      <c r="DJ589" s="17"/>
      <c r="DK589" s="17"/>
      <c r="DL589" s="17"/>
      <c r="DM589" s="17"/>
      <c r="DN589" s="17"/>
      <c r="DO589" s="17"/>
      <c r="DP589" s="17"/>
      <c r="DQ589" s="17"/>
      <c r="DR589" s="17"/>
      <c r="DS589" s="17"/>
      <c r="DT589" s="17"/>
      <c r="DU589" s="17"/>
      <c r="DV589" s="17"/>
      <c r="DW589" s="17"/>
      <c r="DX589" s="17"/>
      <c r="DY589" s="17"/>
      <c r="DZ589" s="17"/>
      <c r="EA589" s="17"/>
      <c r="EB589" s="17"/>
      <c r="EC589" s="17"/>
      <c r="ED589" s="17"/>
      <c r="EE589" s="17"/>
      <c r="EF589" s="17"/>
      <c r="EG589" s="17"/>
      <c r="EH589" s="17"/>
      <c r="EI589" s="17"/>
      <c r="EJ589" s="17"/>
      <c r="EK589" s="17"/>
    </row>
    <row r="590" spans="1:141" x14ac:dyDescent="0.35">
      <c r="A590" s="17"/>
      <c r="B590" s="17"/>
      <c r="C590" s="17"/>
      <c r="D590" s="17"/>
      <c r="E590" s="17"/>
      <c r="F590" s="17"/>
      <c r="G590" s="17"/>
      <c r="J590" s="17"/>
      <c r="K590" s="17"/>
      <c r="L590" s="68"/>
      <c r="M590" s="68"/>
      <c r="N590" s="17"/>
      <c r="O590" s="17"/>
      <c r="P590" s="107"/>
      <c r="R590" s="17"/>
      <c r="S590" s="17"/>
      <c r="T590" s="17"/>
      <c r="V590" s="17"/>
      <c r="W590" s="17"/>
      <c r="X590" s="17"/>
      <c r="Y590" s="17"/>
      <c r="AB590" s="45"/>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c r="CC590" s="17"/>
      <c r="CD590" s="17"/>
      <c r="CE590" s="17"/>
      <c r="CF590" s="17"/>
      <c r="CG590" s="17"/>
      <c r="CH590" s="17"/>
      <c r="CI590" s="17"/>
      <c r="CJ590" s="17"/>
      <c r="CK590" s="17"/>
      <c r="CL590" s="17"/>
      <c r="CM590" s="17"/>
      <c r="CN590" s="17"/>
      <c r="CO590" s="17"/>
      <c r="CP590" s="17"/>
      <c r="CQ590" s="17"/>
      <c r="CR590" s="17"/>
      <c r="CS590" s="17"/>
      <c r="CT590" s="17"/>
      <c r="CU590" s="17"/>
      <c r="CV590" s="17"/>
      <c r="CW590" s="17"/>
      <c r="CX590" s="17"/>
      <c r="CY590" s="17"/>
      <c r="CZ590" s="17"/>
      <c r="DA590" s="17"/>
      <c r="DB590" s="17"/>
      <c r="DC590" s="17"/>
      <c r="DD590" s="17"/>
      <c r="DE590" s="17"/>
      <c r="DF590" s="17"/>
      <c r="DG590" s="17"/>
      <c r="DH590" s="17"/>
      <c r="DI590" s="17"/>
      <c r="DJ590" s="17"/>
      <c r="DK590" s="17"/>
      <c r="DL590" s="17"/>
      <c r="DM590" s="17"/>
      <c r="DN590" s="17"/>
      <c r="DO590" s="17"/>
      <c r="DP590" s="17"/>
      <c r="DQ590" s="17"/>
      <c r="DR590" s="17"/>
      <c r="DS590" s="17"/>
      <c r="DT590" s="17"/>
      <c r="DU590" s="17"/>
      <c r="DV590" s="17"/>
      <c r="DW590" s="17"/>
      <c r="DX590" s="17"/>
      <c r="DY590" s="17"/>
      <c r="DZ590" s="17"/>
      <c r="EA590" s="17"/>
      <c r="EB590" s="17"/>
      <c r="EC590" s="17"/>
      <c r="ED590" s="17"/>
      <c r="EE590" s="17"/>
      <c r="EF590" s="17"/>
      <c r="EG590" s="17"/>
      <c r="EH590" s="17"/>
      <c r="EI590" s="17"/>
      <c r="EJ590" s="17"/>
      <c r="EK590" s="17"/>
    </row>
    <row r="591" spans="1:141" x14ac:dyDescent="0.35">
      <c r="A591" s="17"/>
      <c r="B591" s="17"/>
      <c r="C591" s="17"/>
      <c r="D591" s="17"/>
      <c r="E591" s="17"/>
      <c r="F591" s="17"/>
      <c r="G591" s="17"/>
      <c r="J591" s="17"/>
      <c r="K591" s="17"/>
      <c r="L591" s="68"/>
      <c r="M591" s="68"/>
      <c r="N591" s="17"/>
      <c r="O591" s="17"/>
      <c r="P591" s="107"/>
      <c r="R591" s="17"/>
      <c r="S591" s="17"/>
      <c r="T591" s="17"/>
      <c r="V591" s="17"/>
      <c r="W591" s="17"/>
      <c r="X591" s="17"/>
      <c r="Y591" s="17"/>
      <c r="AB591" s="45"/>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c r="CR591" s="17"/>
      <c r="CS591" s="17"/>
      <c r="CT591" s="17"/>
      <c r="CU591" s="17"/>
      <c r="CV591" s="17"/>
      <c r="CW591" s="17"/>
      <c r="CX591" s="17"/>
      <c r="CY591" s="17"/>
      <c r="CZ591" s="17"/>
      <c r="DA591" s="17"/>
      <c r="DB591" s="17"/>
      <c r="DC591" s="17"/>
      <c r="DD591" s="17"/>
      <c r="DE591" s="17"/>
      <c r="DF591" s="17"/>
      <c r="DG591" s="17"/>
      <c r="DH591" s="17"/>
      <c r="DI591" s="17"/>
      <c r="DJ591" s="17"/>
      <c r="DK591" s="17"/>
      <c r="DL591" s="17"/>
      <c r="DM591" s="17"/>
      <c r="DN591" s="17"/>
      <c r="DO591" s="17"/>
      <c r="DP591" s="17"/>
      <c r="DQ591" s="17"/>
      <c r="DR591" s="17"/>
      <c r="DS591" s="17"/>
      <c r="DT591" s="17"/>
      <c r="DU591" s="17"/>
      <c r="DV591" s="17"/>
      <c r="DW591" s="17"/>
      <c r="DX591" s="17"/>
      <c r="DY591" s="17"/>
      <c r="DZ591" s="17"/>
      <c r="EA591" s="17"/>
      <c r="EB591" s="17"/>
      <c r="EC591" s="17"/>
      <c r="ED591" s="17"/>
      <c r="EE591" s="17"/>
      <c r="EF591" s="17"/>
      <c r="EG591" s="17"/>
      <c r="EH591" s="17"/>
      <c r="EI591" s="17"/>
      <c r="EJ591" s="17"/>
      <c r="EK591" s="17"/>
    </row>
    <row r="592" spans="1:141" x14ac:dyDescent="0.35">
      <c r="A592" s="17"/>
      <c r="B592" s="17"/>
      <c r="C592" s="17"/>
      <c r="D592" s="17"/>
      <c r="E592" s="17"/>
      <c r="F592" s="17"/>
      <c r="G592" s="17"/>
      <c r="J592" s="17"/>
      <c r="K592" s="17"/>
      <c r="L592" s="68"/>
      <c r="M592" s="68"/>
      <c r="N592" s="17"/>
      <c r="O592" s="17"/>
      <c r="P592" s="107"/>
      <c r="R592" s="17"/>
      <c r="S592" s="17"/>
      <c r="T592" s="17"/>
      <c r="V592" s="17"/>
      <c r="W592" s="17"/>
      <c r="X592" s="17"/>
      <c r="Y592" s="17"/>
      <c r="AB592" s="45"/>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c r="CA592" s="17"/>
      <c r="CB592" s="17"/>
      <c r="CC592" s="17"/>
      <c r="CD592" s="17"/>
      <c r="CE592" s="17"/>
      <c r="CF592" s="17"/>
      <c r="CG592" s="17"/>
      <c r="CH592" s="17"/>
      <c r="CI592" s="17"/>
      <c r="CJ592" s="17"/>
      <c r="CK592" s="17"/>
      <c r="CL592" s="17"/>
      <c r="CM592" s="17"/>
      <c r="CN592" s="17"/>
      <c r="CO592" s="17"/>
      <c r="CP592" s="17"/>
      <c r="CQ592" s="17"/>
      <c r="CR592" s="17"/>
      <c r="CS592" s="17"/>
      <c r="CT592" s="17"/>
      <c r="CU592" s="17"/>
      <c r="CV592" s="17"/>
      <c r="CW592" s="17"/>
      <c r="CX592" s="17"/>
      <c r="CY592" s="17"/>
      <c r="CZ592" s="17"/>
      <c r="DA592" s="17"/>
      <c r="DB592" s="17"/>
      <c r="DC592" s="17"/>
      <c r="DD592" s="17"/>
      <c r="DE592" s="17"/>
      <c r="DF592" s="17"/>
      <c r="DG592" s="17"/>
      <c r="DH592" s="17"/>
      <c r="DI592" s="17"/>
      <c r="DJ592" s="17"/>
      <c r="DK592" s="17"/>
      <c r="DL592" s="17"/>
      <c r="DM592" s="17"/>
      <c r="DN592" s="17"/>
      <c r="DO592" s="17"/>
      <c r="DP592" s="17"/>
      <c r="DQ592" s="17"/>
      <c r="DR592" s="17"/>
      <c r="DS592" s="17"/>
      <c r="DT592" s="17"/>
      <c r="DU592" s="17"/>
      <c r="DV592" s="17"/>
      <c r="DW592" s="17"/>
      <c r="DX592" s="17"/>
      <c r="DY592" s="17"/>
      <c r="DZ592" s="17"/>
      <c r="EA592" s="17"/>
      <c r="EB592" s="17"/>
      <c r="EC592" s="17"/>
      <c r="ED592" s="17"/>
      <c r="EE592" s="17"/>
      <c r="EF592" s="17"/>
      <c r="EG592" s="17"/>
      <c r="EH592" s="17"/>
      <c r="EI592" s="17"/>
      <c r="EJ592" s="17"/>
      <c r="EK592" s="17"/>
    </row>
    <row r="593" spans="1:141" x14ac:dyDescent="0.35">
      <c r="A593" s="17"/>
      <c r="B593" s="17"/>
      <c r="C593" s="17"/>
      <c r="D593" s="17"/>
      <c r="E593" s="17"/>
      <c r="F593" s="17"/>
      <c r="G593" s="17"/>
      <c r="J593" s="17"/>
      <c r="K593" s="17"/>
      <c r="L593" s="68"/>
      <c r="M593" s="68"/>
      <c r="N593" s="17"/>
      <c r="O593" s="17"/>
      <c r="P593" s="107"/>
      <c r="R593" s="17"/>
      <c r="S593" s="17"/>
      <c r="T593" s="17"/>
      <c r="V593" s="17"/>
      <c r="W593" s="17"/>
      <c r="X593" s="17"/>
      <c r="Y593" s="17"/>
      <c r="AB593" s="45"/>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c r="CC593" s="17"/>
      <c r="CD593" s="17"/>
      <c r="CE593" s="17"/>
      <c r="CF593" s="17"/>
      <c r="CG593" s="17"/>
      <c r="CH593" s="17"/>
      <c r="CI593" s="17"/>
      <c r="CJ593" s="17"/>
      <c r="CK593" s="17"/>
      <c r="CL593" s="17"/>
      <c r="CM593" s="17"/>
      <c r="CN593" s="17"/>
      <c r="CO593" s="17"/>
      <c r="CP593" s="17"/>
      <c r="CQ593" s="17"/>
      <c r="CR593" s="17"/>
      <c r="CS593" s="17"/>
      <c r="CT593" s="17"/>
      <c r="CU593" s="17"/>
      <c r="CV593" s="17"/>
      <c r="CW593" s="17"/>
      <c r="CX593" s="17"/>
      <c r="CY593" s="17"/>
      <c r="CZ593" s="17"/>
      <c r="DA593" s="17"/>
      <c r="DB593" s="17"/>
      <c r="DC593" s="17"/>
      <c r="DD593" s="17"/>
      <c r="DE593" s="17"/>
      <c r="DF593" s="17"/>
      <c r="DG593" s="17"/>
      <c r="DH593" s="17"/>
      <c r="DI593" s="17"/>
      <c r="DJ593" s="17"/>
      <c r="DK593" s="17"/>
      <c r="DL593" s="17"/>
      <c r="DM593" s="17"/>
      <c r="DN593" s="17"/>
      <c r="DO593" s="17"/>
      <c r="DP593" s="17"/>
      <c r="DQ593" s="17"/>
      <c r="DR593" s="17"/>
      <c r="DS593" s="17"/>
      <c r="DT593" s="17"/>
      <c r="DU593" s="17"/>
      <c r="DV593" s="17"/>
      <c r="DW593" s="17"/>
      <c r="DX593" s="17"/>
      <c r="DY593" s="17"/>
      <c r="DZ593" s="17"/>
      <c r="EA593" s="17"/>
      <c r="EB593" s="17"/>
      <c r="EC593" s="17"/>
      <c r="ED593" s="17"/>
      <c r="EE593" s="17"/>
      <c r="EF593" s="17"/>
      <c r="EG593" s="17"/>
      <c r="EH593" s="17"/>
      <c r="EI593" s="17"/>
      <c r="EJ593" s="17"/>
      <c r="EK593" s="17"/>
    </row>
    <row r="594" spans="1:141" x14ac:dyDescent="0.35">
      <c r="A594" s="17"/>
      <c r="B594" s="17"/>
      <c r="C594" s="17"/>
      <c r="D594" s="17"/>
      <c r="E594" s="17"/>
      <c r="F594" s="17"/>
      <c r="G594" s="17"/>
      <c r="J594" s="17"/>
      <c r="K594" s="17"/>
      <c r="L594" s="68"/>
      <c r="M594" s="68"/>
      <c r="N594" s="17"/>
      <c r="O594" s="17"/>
      <c r="P594" s="107"/>
      <c r="R594" s="17"/>
      <c r="S594" s="17"/>
      <c r="T594" s="17"/>
      <c r="V594" s="17"/>
      <c r="W594" s="17"/>
      <c r="X594" s="17"/>
      <c r="Y594" s="17"/>
      <c r="AB594" s="45"/>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c r="CA594" s="17"/>
      <c r="CB594" s="17"/>
      <c r="CC594" s="17"/>
      <c r="CD594" s="17"/>
      <c r="CE594" s="17"/>
      <c r="CF594" s="17"/>
      <c r="CG594" s="17"/>
      <c r="CH594" s="17"/>
      <c r="CI594" s="17"/>
      <c r="CJ594" s="17"/>
      <c r="CK594" s="17"/>
      <c r="CL594" s="17"/>
      <c r="CM594" s="17"/>
      <c r="CN594" s="17"/>
      <c r="CO594" s="17"/>
      <c r="CP594" s="17"/>
      <c r="CQ594" s="17"/>
      <c r="CR594" s="17"/>
      <c r="CS594" s="17"/>
      <c r="CT594" s="17"/>
      <c r="CU594" s="17"/>
      <c r="CV594" s="17"/>
      <c r="CW594" s="17"/>
      <c r="CX594" s="17"/>
      <c r="CY594" s="17"/>
      <c r="CZ594" s="17"/>
      <c r="DA594" s="17"/>
      <c r="DB594" s="17"/>
      <c r="DC594" s="17"/>
      <c r="DD594" s="17"/>
      <c r="DE594" s="17"/>
      <c r="DF594" s="17"/>
      <c r="DG594" s="17"/>
      <c r="DH594" s="17"/>
      <c r="DI594" s="17"/>
      <c r="DJ594" s="17"/>
      <c r="DK594" s="17"/>
      <c r="DL594" s="17"/>
      <c r="DM594" s="17"/>
      <c r="DN594" s="17"/>
      <c r="DO594" s="17"/>
      <c r="DP594" s="17"/>
      <c r="DQ594" s="17"/>
      <c r="DR594" s="17"/>
      <c r="DS594" s="17"/>
      <c r="DT594" s="17"/>
      <c r="DU594" s="17"/>
      <c r="DV594" s="17"/>
      <c r="DW594" s="17"/>
      <c r="DX594" s="17"/>
      <c r="DY594" s="17"/>
      <c r="DZ594" s="17"/>
      <c r="EA594" s="17"/>
      <c r="EB594" s="17"/>
      <c r="EC594" s="17"/>
      <c r="ED594" s="17"/>
      <c r="EE594" s="17"/>
      <c r="EF594" s="17"/>
      <c r="EG594" s="17"/>
      <c r="EH594" s="17"/>
      <c r="EI594" s="17"/>
      <c r="EJ594" s="17"/>
      <c r="EK594" s="17"/>
    </row>
    <row r="595" spans="1:141" x14ac:dyDescent="0.35">
      <c r="A595" s="17"/>
      <c r="B595" s="17"/>
      <c r="C595" s="17"/>
      <c r="D595" s="17"/>
      <c r="E595" s="17"/>
      <c r="F595" s="17"/>
      <c r="G595" s="17"/>
      <c r="J595" s="17"/>
      <c r="K595" s="17"/>
      <c r="L595" s="68"/>
      <c r="M595" s="68"/>
      <c r="N595" s="17"/>
      <c r="O595" s="17"/>
      <c r="P595" s="107"/>
      <c r="R595" s="17"/>
      <c r="S595" s="17"/>
      <c r="T595" s="17"/>
      <c r="V595" s="17"/>
      <c r="W595" s="17"/>
      <c r="X595" s="17"/>
      <c r="Y595" s="17"/>
      <c r="AB595" s="45"/>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c r="CA595" s="17"/>
      <c r="CB595" s="17"/>
      <c r="CC595" s="17"/>
      <c r="CD595" s="17"/>
      <c r="CE595" s="17"/>
      <c r="CF595" s="17"/>
      <c r="CG595" s="17"/>
      <c r="CH595" s="17"/>
      <c r="CI595" s="17"/>
      <c r="CJ595" s="17"/>
      <c r="CK595" s="17"/>
      <c r="CL595" s="17"/>
      <c r="CM595" s="17"/>
      <c r="CN595" s="17"/>
      <c r="CO595" s="17"/>
      <c r="CP595" s="17"/>
      <c r="CQ595" s="17"/>
      <c r="CR595" s="17"/>
      <c r="CS595" s="17"/>
      <c r="CT595" s="17"/>
      <c r="CU595" s="17"/>
      <c r="CV595" s="17"/>
      <c r="CW595" s="17"/>
      <c r="CX595" s="17"/>
      <c r="CY595" s="17"/>
      <c r="CZ595" s="17"/>
      <c r="DA595" s="17"/>
      <c r="DB595" s="17"/>
      <c r="DC595" s="17"/>
      <c r="DD595" s="17"/>
      <c r="DE595" s="17"/>
      <c r="DF595" s="17"/>
      <c r="DG595" s="17"/>
      <c r="DH595" s="17"/>
      <c r="DI595" s="17"/>
      <c r="DJ595" s="17"/>
      <c r="DK595" s="17"/>
      <c r="DL595" s="17"/>
      <c r="DM595" s="17"/>
      <c r="DN595" s="17"/>
      <c r="DO595" s="17"/>
      <c r="DP595" s="17"/>
      <c r="DQ595" s="17"/>
      <c r="DR595" s="17"/>
      <c r="DS595" s="17"/>
      <c r="DT595" s="17"/>
      <c r="DU595" s="17"/>
      <c r="DV595" s="17"/>
      <c r="DW595" s="17"/>
      <c r="DX595" s="17"/>
      <c r="DY595" s="17"/>
      <c r="DZ595" s="17"/>
      <c r="EA595" s="17"/>
      <c r="EB595" s="17"/>
      <c r="EC595" s="17"/>
      <c r="ED595" s="17"/>
      <c r="EE595" s="17"/>
      <c r="EF595" s="17"/>
      <c r="EG595" s="17"/>
      <c r="EH595" s="17"/>
      <c r="EI595" s="17"/>
      <c r="EJ595" s="17"/>
      <c r="EK595" s="17"/>
    </row>
    <row r="596" spans="1:141" x14ac:dyDescent="0.35">
      <c r="A596" s="17"/>
      <c r="B596" s="17"/>
      <c r="C596" s="17"/>
      <c r="D596" s="17"/>
      <c r="E596" s="17"/>
      <c r="F596" s="17"/>
      <c r="G596" s="17"/>
      <c r="J596" s="17"/>
      <c r="K596" s="17"/>
      <c r="L596" s="68"/>
      <c r="M596" s="68"/>
      <c r="N596" s="17"/>
      <c r="O596" s="17"/>
      <c r="P596" s="107"/>
      <c r="R596" s="17"/>
      <c r="S596" s="17"/>
      <c r="T596" s="17"/>
      <c r="V596" s="17"/>
      <c r="W596" s="17"/>
      <c r="X596" s="17"/>
      <c r="Y596" s="17"/>
      <c r="AB596" s="45"/>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c r="CA596" s="17"/>
      <c r="CB596" s="17"/>
      <c r="CC596" s="17"/>
      <c r="CD596" s="17"/>
      <c r="CE596" s="17"/>
      <c r="CF596" s="17"/>
      <c r="CG596" s="17"/>
      <c r="CH596" s="17"/>
      <c r="CI596" s="17"/>
      <c r="CJ596" s="17"/>
      <c r="CK596" s="17"/>
      <c r="CL596" s="17"/>
      <c r="CM596" s="17"/>
      <c r="CN596" s="17"/>
      <c r="CO596" s="17"/>
      <c r="CP596" s="17"/>
      <c r="CQ596" s="17"/>
      <c r="CR596" s="17"/>
      <c r="CS596" s="17"/>
      <c r="CT596" s="17"/>
      <c r="CU596" s="17"/>
      <c r="CV596" s="17"/>
      <c r="CW596" s="17"/>
      <c r="CX596" s="17"/>
      <c r="CY596" s="17"/>
      <c r="CZ596" s="17"/>
      <c r="DA596" s="17"/>
      <c r="DB596" s="17"/>
      <c r="DC596" s="17"/>
      <c r="DD596" s="17"/>
      <c r="DE596" s="17"/>
      <c r="DF596" s="17"/>
      <c r="DG596" s="17"/>
      <c r="DH596" s="17"/>
      <c r="DI596" s="17"/>
      <c r="DJ596" s="17"/>
      <c r="DK596" s="17"/>
      <c r="DL596" s="17"/>
      <c r="DM596" s="17"/>
      <c r="DN596" s="17"/>
      <c r="DO596" s="17"/>
      <c r="DP596" s="17"/>
      <c r="DQ596" s="17"/>
      <c r="DR596" s="17"/>
      <c r="DS596" s="17"/>
      <c r="DT596" s="17"/>
      <c r="DU596" s="17"/>
      <c r="DV596" s="17"/>
      <c r="DW596" s="17"/>
      <c r="DX596" s="17"/>
      <c r="DY596" s="17"/>
      <c r="DZ596" s="17"/>
      <c r="EA596" s="17"/>
      <c r="EB596" s="17"/>
      <c r="EC596" s="17"/>
      <c r="ED596" s="17"/>
      <c r="EE596" s="17"/>
      <c r="EF596" s="17"/>
      <c r="EG596" s="17"/>
      <c r="EH596" s="17"/>
      <c r="EI596" s="17"/>
      <c r="EJ596" s="17"/>
      <c r="EK596" s="17"/>
    </row>
    <row r="597" spans="1:141" x14ac:dyDescent="0.35">
      <c r="A597" s="17"/>
      <c r="B597" s="17"/>
      <c r="C597" s="17"/>
      <c r="D597" s="17"/>
      <c r="E597" s="17"/>
      <c r="F597" s="17"/>
      <c r="G597" s="17"/>
      <c r="J597" s="17"/>
      <c r="K597" s="17"/>
      <c r="L597" s="68"/>
      <c r="M597" s="68"/>
      <c r="N597" s="17"/>
      <c r="O597" s="17"/>
      <c r="P597" s="107"/>
      <c r="R597" s="17"/>
      <c r="S597" s="17"/>
      <c r="T597" s="17"/>
      <c r="V597" s="17"/>
      <c r="W597" s="17"/>
      <c r="X597" s="17"/>
      <c r="Y597" s="17"/>
      <c r="AB597" s="45"/>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c r="CA597" s="17"/>
      <c r="CB597" s="17"/>
      <c r="CC597" s="17"/>
      <c r="CD597" s="17"/>
      <c r="CE597" s="17"/>
      <c r="CF597" s="17"/>
      <c r="CG597" s="17"/>
      <c r="CH597" s="17"/>
      <c r="CI597" s="17"/>
      <c r="CJ597" s="17"/>
      <c r="CK597" s="17"/>
      <c r="CL597" s="17"/>
      <c r="CM597" s="17"/>
      <c r="CN597" s="17"/>
      <c r="CO597" s="17"/>
      <c r="CP597" s="17"/>
      <c r="CQ597" s="17"/>
      <c r="CR597" s="17"/>
      <c r="CS597" s="17"/>
      <c r="CT597" s="17"/>
      <c r="CU597" s="17"/>
      <c r="CV597" s="17"/>
      <c r="CW597" s="17"/>
      <c r="CX597" s="17"/>
      <c r="CY597" s="17"/>
      <c r="CZ597" s="17"/>
      <c r="DA597" s="17"/>
      <c r="DB597" s="17"/>
      <c r="DC597" s="17"/>
      <c r="DD597" s="17"/>
      <c r="DE597" s="17"/>
      <c r="DF597" s="17"/>
      <c r="DG597" s="17"/>
      <c r="DH597" s="17"/>
      <c r="DI597" s="17"/>
      <c r="DJ597" s="17"/>
      <c r="DK597" s="17"/>
      <c r="DL597" s="17"/>
      <c r="DM597" s="17"/>
      <c r="DN597" s="17"/>
      <c r="DO597" s="17"/>
      <c r="DP597" s="17"/>
      <c r="DQ597" s="17"/>
      <c r="DR597" s="17"/>
      <c r="DS597" s="17"/>
      <c r="DT597" s="17"/>
      <c r="DU597" s="17"/>
      <c r="DV597" s="17"/>
      <c r="DW597" s="17"/>
      <c r="DX597" s="17"/>
      <c r="DY597" s="17"/>
      <c r="DZ597" s="17"/>
      <c r="EA597" s="17"/>
      <c r="EB597" s="17"/>
      <c r="EC597" s="17"/>
      <c r="ED597" s="17"/>
      <c r="EE597" s="17"/>
      <c r="EF597" s="17"/>
      <c r="EG597" s="17"/>
      <c r="EH597" s="17"/>
      <c r="EI597" s="17"/>
      <c r="EJ597" s="17"/>
      <c r="EK597" s="17"/>
    </row>
    <row r="598" spans="1:141" x14ac:dyDescent="0.35">
      <c r="A598" s="17"/>
      <c r="B598" s="17"/>
      <c r="C598" s="17"/>
      <c r="D598" s="17"/>
      <c r="E598" s="17"/>
      <c r="F598" s="17"/>
      <c r="G598" s="17"/>
      <c r="J598" s="17"/>
      <c r="K598" s="17"/>
      <c r="L598" s="68"/>
      <c r="M598" s="68"/>
      <c r="N598" s="17"/>
      <c r="O598" s="17"/>
      <c r="P598" s="107"/>
      <c r="R598" s="17"/>
      <c r="S598" s="17"/>
      <c r="T598" s="17"/>
      <c r="V598" s="17"/>
      <c r="W598" s="17"/>
      <c r="X598" s="17"/>
      <c r="Y598" s="17"/>
      <c r="AB598" s="45"/>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c r="CA598" s="17"/>
      <c r="CB598" s="17"/>
      <c r="CC598" s="17"/>
      <c r="CD598" s="17"/>
      <c r="CE598" s="17"/>
      <c r="CF598" s="17"/>
      <c r="CG598" s="17"/>
      <c r="CH598" s="17"/>
      <c r="CI598" s="17"/>
      <c r="CJ598" s="17"/>
      <c r="CK598" s="17"/>
      <c r="CL598" s="17"/>
      <c r="CM598" s="17"/>
      <c r="CN598" s="17"/>
      <c r="CO598" s="17"/>
      <c r="CP598" s="17"/>
      <c r="CQ598" s="17"/>
      <c r="CR598" s="17"/>
      <c r="CS598" s="17"/>
      <c r="CT598" s="17"/>
      <c r="CU598" s="17"/>
      <c r="CV598" s="17"/>
      <c r="CW598" s="17"/>
      <c r="CX598" s="17"/>
      <c r="CY598" s="17"/>
      <c r="CZ598" s="17"/>
      <c r="DA598" s="17"/>
      <c r="DB598" s="17"/>
      <c r="DC598" s="17"/>
      <c r="DD598" s="17"/>
      <c r="DE598" s="17"/>
      <c r="DF598" s="17"/>
      <c r="DG598" s="17"/>
      <c r="DH598" s="17"/>
      <c r="DI598" s="17"/>
      <c r="DJ598" s="17"/>
      <c r="DK598" s="17"/>
      <c r="DL598" s="17"/>
      <c r="DM598" s="17"/>
      <c r="DN598" s="17"/>
      <c r="DO598" s="17"/>
      <c r="DP598" s="17"/>
      <c r="DQ598" s="17"/>
      <c r="DR598" s="17"/>
      <c r="DS598" s="17"/>
      <c r="DT598" s="17"/>
      <c r="DU598" s="17"/>
      <c r="DV598" s="17"/>
      <c r="DW598" s="17"/>
      <c r="DX598" s="17"/>
      <c r="DY598" s="17"/>
      <c r="DZ598" s="17"/>
      <c r="EA598" s="17"/>
      <c r="EB598" s="17"/>
      <c r="EC598" s="17"/>
      <c r="ED598" s="17"/>
      <c r="EE598" s="17"/>
      <c r="EF598" s="17"/>
      <c r="EG598" s="17"/>
      <c r="EH598" s="17"/>
      <c r="EI598" s="17"/>
      <c r="EJ598" s="17"/>
      <c r="EK598" s="17"/>
    </row>
    <row r="599" spans="1:141" x14ac:dyDescent="0.35">
      <c r="A599" s="17"/>
      <c r="B599" s="17"/>
      <c r="C599" s="17"/>
      <c r="D599" s="17"/>
      <c r="E599" s="17"/>
      <c r="F599" s="17"/>
      <c r="G599" s="17"/>
      <c r="J599" s="17"/>
      <c r="K599" s="17"/>
      <c r="L599" s="68"/>
      <c r="M599" s="68"/>
      <c r="N599" s="17"/>
      <c r="O599" s="17"/>
      <c r="P599" s="107"/>
      <c r="R599" s="17"/>
      <c r="S599" s="17"/>
      <c r="T599" s="17"/>
      <c r="V599" s="17"/>
      <c r="W599" s="17"/>
      <c r="X599" s="17"/>
      <c r="Y599" s="17"/>
      <c r="AB599" s="45"/>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c r="CA599" s="17"/>
      <c r="CB599" s="17"/>
      <c r="CC599" s="17"/>
      <c r="CD599" s="17"/>
      <c r="CE599" s="17"/>
      <c r="CF599" s="17"/>
      <c r="CG599" s="17"/>
      <c r="CH599" s="17"/>
      <c r="CI599" s="17"/>
      <c r="CJ599" s="17"/>
      <c r="CK599" s="17"/>
      <c r="CL599" s="17"/>
      <c r="CM599" s="17"/>
      <c r="CN599" s="17"/>
      <c r="CO599" s="17"/>
      <c r="CP599" s="17"/>
      <c r="CQ599" s="17"/>
      <c r="CR599" s="17"/>
      <c r="CS599" s="17"/>
      <c r="CT599" s="17"/>
      <c r="CU599" s="17"/>
      <c r="CV599" s="17"/>
      <c r="CW599" s="17"/>
      <c r="CX599" s="17"/>
      <c r="CY599" s="17"/>
      <c r="CZ599" s="17"/>
      <c r="DA599" s="17"/>
      <c r="DB599" s="17"/>
      <c r="DC599" s="17"/>
      <c r="DD599" s="17"/>
      <c r="DE599" s="17"/>
      <c r="DF599" s="17"/>
      <c r="DG599" s="17"/>
      <c r="DH599" s="17"/>
      <c r="DI599" s="17"/>
      <c r="DJ599" s="17"/>
      <c r="DK599" s="17"/>
      <c r="DL599" s="17"/>
      <c r="DM599" s="17"/>
      <c r="DN599" s="17"/>
      <c r="DO599" s="17"/>
      <c r="DP599" s="17"/>
      <c r="DQ599" s="17"/>
      <c r="DR599" s="17"/>
      <c r="DS599" s="17"/>
      <c r="DT599" s="17"/>
      <c r="DU599" s="17"/>
      <c r="DV599" s="17"/>
      <c r="DW599" s="17"/>
      <c r="DX599" s="17"/>
      <c r="DY599" s="17"/>
      <c r="DZ599" s="17"/>
      <c r="EA599" s="17"/>
      <c r="EB599" s="17"/>
      <c r="EC599" s="17"/>
      <c r="ED599" s="17"/>
      <c r="EE599" s="17"/>
      <c r="EF599" s="17"/>
      <c r="EG599" s="17"/>
      <c r="EH599" s="17"/>
      <c r="EI599" s="17"/>
      <c r="EJ599" s="17"/>
      <c r="EK599" s="17"/>
    </row>
    <row r="600" spans="1:141" x14ac:dyDescent="0.35">
      <c r="A600" s="17"/>
      <c r="B600" s="17"/>
      <c r="C600" s="17"/>
      <c r="D600" s="17"/>
      <c r="E600" s="17"/>
      <c r="F600" s="17"/>
      <c r="G600" s="17"/>
      <c r="J600" s="17"/>
      <c r="K600" s="17"/>
      <c r="L600" s="68"/>
      <c r="M600" s="68"/>
      <c r="N600" s="17"/>
      <c r="O600" s="17"/>
      <c r="P600" s="107"/>
      <c r="R600" s="17"/>
      <c r="S600" s="17"/>
      <c r="T600" s="17"/>
      <c r="V600" s="17"/>
      <c r="W600" s="17"/>
      <c r="X600" s="17"/>
      <c r="Y600" s="17"/>
      <c r="AB600" s="45"/>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c r="CA600" s="17"/>
      <c r="CB600" s="17"/>
      <c r="CC600" s="17"/>
      <c r="CD600" s="17"/>
      <c r="CE600" s="17"/>
      <c r="CF600" s="17"/>
      <c r="CG600" s="17"/>
      <c r="CH600" s="17"/>
      <c r="CI600" s="17"/>
      <c r="CJ600" s="17"/>
      <c r="CK600" s="17"/>
      <c r="CL600" s="17"/>
      <c r="CM600" s="17"/>
      <c r="CN600" s="17"/>
      <c r="CO600" s="17"/>
      <c r="CP600" s="17"/>
      <c r="CQ600" s="17"/>
      <c r="CR600" s="17"/>
      <c r="CS600" s="17"/>
      <c r="CT600" s="17"/>
      <c r="CU600" s="17"/>
      <c r="CV600" s="17"/>
      <c r="CW600" s="17"/>
      <c r="CX600" s="17"/>
      <c r="CY600" s="17"/>
      <c r="CZ600" s="17"/>
      <c r="DA600" s="17"/>
      <c r="DB600" s="17"/>
      <c r="DC600" s="17"/>
      <c r="DD600" s="17"/>
      <c r="DE600" s="17"/>
      <c r="DF600" s="17"/>
      <c r="DG600" s="17"/>
      <c r="DH600" s="17"/>
      <c r="DI600" s="17"/>
      <c r="DJ600" s="17"/>
      <c r="DK600" s="17"/>
      <c r="DL600" s="17"/>
      <c r="DM600" s="17"/>
      <c r="DN600" s="17"/>
      <c r="DO600" s="17"/>
      <c r="DP600" s="17"/>
      <c r="DQ600" s="17"/>
      <c r="DR600" s="17"/>
      <c r="DS600" s="17"/>
      <c r="DT600" s="17"/>
      <c r="DU600" s="17"/>
      <c r="DV600" s="17"/>
      <c r="DW600" s="17"/>
      <c r="DX600" s="17"/>
      <c r="DY600" s="17"/>
      <c r="DZ600" s="17"/>
      <c r="EA600" s="17"/>
      <c r="EB600" s="17"/>
      <c r="EC600" s="17"/>
      <c r="ED600" s="17"/>
      <c r="EE600" s="17"/>
      <c r="EF600" s="17"/>
      <c r="EG600" s="17"/>
      <c r="EH600" s="17"/>
      <c r="EI600" s="17"/>
      <c r="EJ600" s="17"/>
      <c r="EK600" s="17"/>
    </row>
    <row r="601" spans="1:141" x14ac:dyDescent="0.35">
      <c r="A601" s="17"/>
      <c r="B601" s="17"/>
      <c r="C601" s="17"/>
      <c r="D601" s="17"/>
      <c r="E601" s="17"/>
      <c r="F601" s="17"/>
      <c r="G601" s="17"/>
      <c r="J601" s="17"/>
      <c r="K601" s="17"/>
      <c r="L601" s="68"/>
      <c r="M601" s="68"/>
      <c r="N601" s="17"/>
      <c r="O601" s="17"/>
      <c r="P601" s="107"/>
      <c r="R601" s="17"/>
      <c r="S601" s="17"/>
      <c r="T601" s="17"/>
      <c r="V601" s="17"/>
      <c r="W601" s="17"/>
      <c r="X601" s="17"/>
      <c r="Y601" s="17"/>
      <c r="AB601" s="45"/>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c r="CA601" s="17"/>
      <c r="CB601" s="17"/>
      <c r="CC601" s="17"/>
      <c r="CD601" s="17"/>
      <c r="CE601" s="17"/>
      <c r="CF601" s="17"/>
      <c r="CG601" s="17"/>
      <c r="CH601" s="17"/>
      <c r="CI601" s="17"/>
      <c r="CJ601" s="17"/>
      <c r="CK601" s="17"/>
      <c r="CL601" s="17"/>
      <c r="CM601" s="17"/>
      <c r="CN601" s="17"/>
      <c r="CO601" s="17"/>
      <c r="CP601" s="17"/>
      <c r="CQ601" s="17"/>
      <c r="CR601" s="17"/>
      <c r="CS601" s="17"/>
      <c r="CT601" s="17"/>
      <c r="CU601" s="17"/>
      <c r="CV601" s="17"/>
      <c r="CW601" s="17"/>
      <c r="CX601" s="17"/>
      <c r="CY601" s="17"/>
      <c r="CZ601" s="17"/>
      <c r="DA601" s="17"/>
      <c r="DB601" s="17"/>
      <c r="DC601" s="17"/>
      <c r="DD601" s="17"/>
      <c r="DE601" s="17"/>
      <c r="DF601" s="17"/>
      <c r="DG601" s="17"/>
      <c r="DH601" s="17"/>
      <c r="DI601" s="17"/>
      <c r="DJ601" s="17"/>
      <c r="DK601" s="17"/>
      <c r="DL601" s="17"/>
      <c r="DM601" s="17"/>
      <c r="DN601" s="17"/>
      <c r="DO601" s="17"/>
      <c r="DP601" s="17"/>
      <c r="DQ601" s="17"/>
      <c r="DR601" s="17"/>
      <c r="DS601" s="17"/>
      <c r="DT601" s="17"/>
      <c r="DU601" s="17"/>
      <c r="DV601" s="17"/>
      <c r="DW601" s="17"/>
      <c r="DX601" s="17"/>
      <c r="DY601" s="17"/>
      <c r="DZ601" s="17"/>
      <c r="EA601" s="17"/>
      <c r="EB601" s="17"/>
      <c r="EC601" s="17"/>
      <c r="ED601" s="17"/>
      <c r="EE601" s="17"/>
      <c r="EF601" s="17"/>
      <c r="EG601" s="17"/>
      <c r="EH601" s="17"/>
      <c r="EI601" s="17"/>
      <c r="EJ601" s="17"/>
      <c r="EK601" s="17"/>
    </row>
    <row r="602" spans="1:141" x14ac:dyDescent="0.35">
      <c r="A602" s="17"/>
      <c r="B602" s="17"/>
      <c r="C602" s="17"/>
      <c r="D602" s="17"/>
      <c r="E602" s="17"/>
      <c r="F602" s="17"/>
      <c r="G602" s="17"/>
      <c r="J602" s="17"/>
      <c r="K602" s="17"/>
      <c r="L602" s="68"/>
      <c r="M602" s="68"/>
      <c r="N602" s="17"/>
      <c r="O602" s="17"/>
      <c r="P602" s="107"/>
      <c r="R602" s="17"/>
      <c r="S602" s="17"/>
      <c r="T602" s="17"/>
      <c r="V602" s="17"/>
      <c r="W602" s="17"/>
      <c r="X602" s="17"/>
      <c r="Y602" s="17"/>
      <c r="AB602" s="45"/>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c r="CA602" s="17"/>
      <c r="CB602" s="17"/>
      <c r="CC602" s="17"/>
      <c r="CD602" s="17"/>
      <c r="CE602" s="17"/>
      <c r="CF602" s="17"/>
      <c r="CG602" s="17"/>
      <c r="CH602" s="17"/>
      <c r="CI602" s="17"/>
      <c r="CJ602" s="17"/>
      <c r="CK602" s="17"/>
      <c r="CL602" s="17"/>
      <c r="CM602" s="17"/>
      <c r="CN602" s="17"/>
      <c r="CO602" s="17"/>
      <c r="CP602" s="17"/>
      <c r="CQ602" s="17"/>
      <c r="CR602" s="17"/>
      <c r="CS602" s="17"/>
      <c r="CT602" s="17"/>
      <c r="CU602" s="17"/>
      <c r="CV602" s="17"/>
      <c r="CW602" s="17"/>
      <c r="CX602" s="17"/>
      <c r="CY602" s="17"/>
      <c r="CZ602" s="17"/>
      <c r="DA602" s="17"/>
      <c r="DB602" s="17"/>
      <c r="DC602" s="17"/>
      <c r="DD602" s="17"/>
      <c r="DE602" s="17"/>
      <c r="DF602" s="17"/>
      <c r="DG602" s="17"/>
      <c r="DH602" s="17"/>
      <c r="DI602" s="17"/>
      <c r="DJ602" s="17"/>
      <c r="DK602" s="17"/>
      <c r="DL602" s="17"/>
      <c r="DM602" s="17"/>
      <c r="DN602" s="17"/>
      <c r="DO602" s="17"/>
      <c r="DP602" s="17"/>
      <c r="DQ602" s="17"/>
      <c r="DR602" s="17"/>
      <c r="DS602" s="17"/>
      <c r="DT602" s="17"/>
      <c r="DU602" s="17"/>
      <c r="DV602" s="17"/>
      <c r="DW602" s="17"/>
      <c r="DX602" s="17"/>
      <c r="DY602" s="17"/>
      <c r="DZ602" s="17"/>
      <c r="EA602" s="17"/>
      <c r="EB602" s="17"/>
      <c r="EC602" s="17"/>
      <c r="ED602" s="17"/>
      <c r="EE602" s="17"/>
      <c r="EF602" s="17"/>
      <c r="EG602" s="17"/>
      <c r="EH602" s="17"/>
      <c r="EI602" s="17"/>
      <c r="EJ602" s="17"/>
      <c r="EK602" s="17"/>
    </row>
    <row r="603" spans="1:141" x14ac:dyDescent="0.35">
      <c r="A603" s="17"/>
      <c r="B603" s="17"/>
      <c r="C603" s="17"/>
      <c r="D603" s="17"/>
      <c r="E603" s="17"/>
      <c r="F603" s="17"/>
      <c r="G603" s="17"/>
      <c r="J603" s="17"/>
      <c r="K603" s="17"/>
      <c r="L603" s="68"/>
      <c r="M603" s="68"/>
      <c r="N603" s="17"/>
      <c r="O603" s="17"/>
      <c r="P603" s="107"/>
      <c r="R603" s="17"/>
      <c r="S603" s="17"/>
      <c r="T603" s="17"/>
      <c r="V603" s="17"/>
      <c r="W603" s="17"/>
      <c r="X603" s="17"/>
      <c r="Y603" s="17"/>
      <c r="AB603" s="45"/>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c r="CA603" s="17"/>
      <c r="CB603" s="17"/>
      <c r="CC603" s="17"/>
      <c r="CD603" s="17"/>
      <c r="CE603" s="17"/>
      <c r="CF603" s="17"/>
      <c r="CG603" s="17"/>
      <c r="CH603" s="17"/>
      <c r="CI603" s="17"/>
      <c r="CJ603" s="17"/>
      <c r="CK603" s="17"/>
      <c r="CL603" s="17"/>
      <c r="CM603" s="17"/>
      <c r="CN603" s="17"/>
      <c r="CO603" s="17"/>
      <c r="CP603" s="17"/>
      <c r="CQ603" s="17"/>
      <c r="CR603" s="17"/>
      <c r="CS603" s="17"/>
      <c r="CT603" s="17"/>
      <c r="CU603" s="17"/>
      <c r="CV603" s="17"/>
      <c r="CW603" s="17"/>
      <c r="CX603" s="17"/>
      <c r="CY603" s="17"/>
      <c r="CZ603" s="17"/>
      <c r="DA603" s="17"/>
      <c r="DB603" s="17"/>
      <c r="DC603" s="17"/>
      <c r="DD603" s="17"/>
      <c r="DE603" s="17"/>
      <c r="DF603" s="17"/>
      <c r="DG603" s="17"/>
      <c r="DH603" s="17"/>
      <c r="DI603" s="17"/>
      <c r="DJ603" s="17"/>
      <c r="DK603" s="17"/>
      <c r="DL603" s="17"/>
      <c r="DM603" s="17"/>
      <c r="DN603" s="17"/>
      <c r="DO603" s="17"/>
      <c r="DP603" s="17"/>
      <c r="DQ603" s="17"/>
      <c r="DR603" s="17"/>
      <c r="DS603" s="17"/>
      <c r="DT603" s="17"/>
      <c r="DU603" s="17"/>
      <c r="DV603" s="17"/>
      <c r="DW603" s="17"/>
      <c r="DX603" s="17"/>
      <c r="DY603" s="17"/>
      <c r="DZ603" s="17"/>
      <c r="EA603" s="17"/>
      <c r="EB603" s="17"/>
      <c r="EC603" s="17"/>
      <c r="ED603" s="17"/>
      <c r="EE603" s="17"/>
      <c r="EF603" s="17"/>
      <c r="EG603" s="17"/>
      <c r="EH603" s="17"/>
      <c r="EI603" s="17"/>
      <c r="EJ603" s="17"/>
      <c r="EK603" s="17"/>
    </row>
    <row r="604" spans="1:141" x14ac:dyDescent="0.35">
      <c r="A604" s="17"/>
      <c r="B604" s="17"/>
      <c r="C604" s="17"/>
      <c r="D604" s="17"/>
      <c r="E604" s="17"/>
      <c r="F604" s="17"/>
      <c r="G604" s="17"/>
      <c r="J604" s="17"/>
      <c r="K604" s="17"/>
      <c r="L604" s="68"/>
      <c r="M604" s="68"/>
      <c r="N604" s="17"/>
      <c r="O604" s="17"/>
      <c r="P604" s="107"/>
      <c r="R604" s="17"/>
      <c r="S604" s="17"/>
      <c r="T604" s="17"/>
      <c r="V604" s="17"/>
      <c r="W604" s="17"/>
      <c r="X604" s="17"/>
      <c r="Y604" s="17"/>
      <c r="AB604" s="45"/>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c r="CA604" s="17"/>
      <c r="CB604" s="17"/>
      <c r="CC604" s="17"/>
      <c r="CD604" s="17"/>
      <c r="CE604" s="17"/>
      <c r="CF604" s="17"/>
      <c r="CG604" s="17"/>
      <c r="CH604" s="17"/>
      <c r="CI604" s="17"/>
      <c r="CJ604" s="17"/>
      <c r="CK604" s="17"/>
      <c r="CL604" s="17"/>
      <c r="CM604" s="17"/>
      <c r="CN604" s="17"/>
      <c r="CO604" s="17"/>
      <c r="CP604" s="17"/>
      <c r="CQ604" s="17"/>
      <c r="CR604" s="17"/>
      <c r="CS604" s="17"/>
      <c r="CT604" s="17"/>
      <c r="CU604" s="17"/>
      <c r="CV604" s="17"/>
      <c r="CW604" s="17"/>
      <c r="CX604" s="17"/>
      <c r="CY604" s="17"/>
      <c r="CZ604" s="17"/>
      <c r="DA604" s="17"/>
      <c r="DB604" s="17"/>
      <c r="DC604" s="17"/>
      <c r="DD604" s="17"/>
      <c r="DE604" s="17"/>
      <c r="DF604" s="17"/>
      <c r="DG604" s="17"/>
      <c r="DH604" s="17"/>
      <c r="DI604" s="17"/>
      <c r="DJ604" s="17"/>
      <c r="DK604" s="17"/>
      <c r="DL604" s="17"/>
      <c r="DM604" s="17"/>
      <c r="DN604" s="17"/>
      <c r="DO604" s="17"/>
      <c r="DP604" s="17"/>
      <c r="DQ604" s="17"/>
      <c r="DR604" s="17"/>
      <c r="DS604" s="17"/>
      <c r="DT604" s="17"/>
      <c r="DU604" s="17"/>
      <c r="DV604" s="17"/>
      <c r="DW604" s="17"/>
      <c r="DX604" s="17"/>
      <c r="DY604" s="17"/>
      <c r="DZ604" s="17"/>
      <c r="EA604" s="17"/>
      <c r="EB604" s="17"/>
      <c r="EC604" s="17"/>
      <c r="ED604" s="17"/>
      <c r="EE604" s="17"/>
      <c r="EF604" s="17"/>
      <c r="EG604" s="17"/>
      <c r="EH604" s="17"/>
      <c r="EI604" s="17"/>
      <c r="EJ604" s="17"/>
      <c r="EK604" s="17"/>
    </row>
    <row r="605" spans="1:141" x14ac:dyDescent="0.35">
      <c r="A605" s="17"/>
      <c r="B605" s="17"/>
      <c r="C605" s="17"/>
      <c r="D605" s="17"/>
      <c r="E605" s="17"/>
      <c r="F605" s="17"/>
      <c r="G605" s="17"/>
      <c r="J605" s="17"/>
      <c r="K605" s="17"/>
      <c r="L605" s="68"/>
      <c r="M605" s="68"/>
      <c r="N605" s="17"/>
      <c r="O605" s="17"/>
      <c r="P605" s="107"/>
      <c r="R605" s="17"/>
      <c r="S605" s="17"/>
      <c r="T605" s="17"/>
      <c r="V605" s="17"/>
      <c r="W605" s="17"/>
      <c r="X605" s="17"/>
      <c r="Y605" s="17"/>
      <c r="AB605" s="45"/>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c r="CA605" s="17"/>
      <c r="CB605" s="17"/>
      <c r="CC605" s="17"/>
      <c r="CD605" s="17"/>
      <c r="CE605" s="17"/>
      <c r="CF605" s="17"/>
      <c r="CG605" s="17"/>
      <c r="CH605" s="17"/>
      <c r="CI605" s="17"/>
      <c r="CJ605" s="17"/>
      <c r="CK605" s="17"/>
      <c r="CL605" s="17"/>
      <c r="CM605" s="17"/>
      <c r="CN605" s="17"/>
      <c r="CO605" s="17"/>
      <c r="CP605" s="17"/>
      <c r="CQ605" s="17"/>
      <c r="CR605" s="17"/>
      <c r="CS605" s="17"/>
      <c r="CT605" s="17"/>
      <c r="CU605" s="17"/>
      <c r="CV605" s="17"/>
      <c r="CW605" s="17"/>
      <c r="CX605" s="17"/>
      <c r="CY605" s="17"/>
      <c r="CZ605" s="17"/>
      <c r="DA605" s="17"/>
      <c r="DB605" s="17"/>
      <c r="DC605" s="17"/>
      <c r="DD605" s="17"/>
      <c r="DE605" s="17"/>
      <c r="DF605" s="17"/>
      <c r="DG605" s="17"/>
      <c r="DH605" s="17"/>
      <c r="DI605" s="17"/>
      <c r="DJ605" s="17"/>
      <c r="DK605" s="17"/>
      <c r="DL605" s="17"/>
      <c r="DM605" s="17"/>
      <c r="DN605" s="17"/>
      <c r="DO605" s="17"/>
      <c r="DP605" s="17"/>
      <c r="DQ605" s="17"/>
      <c r="DR605" s="17"/>
      <c r="DS605" s="17"/>
      <c r="DT605" s="17"/>
      <c r="DU605" s="17"/>
      <c r="DV605" s="17"/>
      <c r="DW605" s="17"/>
      <c r="DX605" s="17"/>
      <c r="DY605" s="17"/>
      <c r="DZ605" s="17"/>
      <c r="EA605" s="17"/>
      <c r="EB605" s="17"/>
      <c r="EC605" s="17"/>
      <c r="ED605" s="17"/>
      <c r="EE605" s="17"/>
      <c r="EF605" s="17"/>
      <c r="EG605" s="17"/>
      <c r="EH605" s="17"/>
      <c r="EI605" s="17"/>
      <c r="EJ605" s="17"/>
      <c r="EK605" s="17"/>
    </row>
    <row r="606" spans="1:141" x14ac:dyDescent="0.35">
      <c r="A606" s="17"/>
      <c r="B606" s="17"/>
      <c r="C606" s="17"/>
      <c r="D606" s="17"/>
      <c r="E606" s="17"/>
      <c r="F606" s="17"/>
      <c r="G606" s="17"/>
      <c r="J606" s="17"/>
      <c r="K606" s="17"/>
      <c r="L606" s="68"/>
      <c r="M606" s="68"/>
      <c r="N606" s="17"/>
      <c r="O606" s="17"/>
      <c r="P606" s="107"/>
      <c r="R606" s="17"/>
      <c r="S606" s="17"/>
      <c r="T606" s="17"/>
      <c r="V606" s="17"/>
      <c r="W606" s="17"/>
      <c r="X606" s="17"/>
      <c r="Y606" s="17"/>
      <c r="AB606" s="45"/>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c r="CA606" s="17"/>
      <c r="CB606" s="17"/>
      <c r="CC606" s="17"/>
      <c r="CD606" s="17"/>
      <c r="CE606" s="17"/>
      <c r="CF606" s="17"/>
      <c r="CG606" s="17"/>
      <c r="CH606" s="17"/>
      <c r="CI606" s="17"/>
      <c r="CJ606" s="17"/>
      <c r="CK606" s="17"/>
      <c r="CL606" s="17"/>
      <c r="CM606" s="17"/>
      <c r="CN606" s="17"/>
      <c r="CO606" s="17"/>
      <c r="CP606" s="17"/>
      <c r="CQ606" s="17"/>
      <c r="CR606" s="17"/>
      <c r="CS606" s="17"/>
      <c r="CT606" s="17"/>
      <c r="CU606" s="17"/>
      <c r="CV606" s="17"/>
      <c r="CW606" s="17"/>
      <c r="CX606" s="17"/>
      <c r="CY606" s="17"/>
      <c r="CZ606" s="17"/>
      <c r="DA606" s="17"/>
      <c r="DB606" s="17"/>
      <c r="DC606" s="17"/>
      <c r="DD606" s="17"/>
      <c r="DE606" s="17"/>
      <c r="DF606" s="17"/>
      <c r="DG606" s="17"/>
      <c r="DH606" s="17"/>
      <c r="DI606" s="17"/>
      <c r="DJ606" s="17"/>
      <c r="DK606" s="17"/>
      <c r="DL606" s="17"/>
      <c r="DM606" s="17"/>
      <c r="DN606" s="17"/>
      <c r="DO606" s="17"/>
      <c r="DP606" s="17"/>
      <c r="DQ606" s="17"/>
      <c r="DR606" s="17"/>
      <c r="DS606" s="17"/>
      <c r="DT606" s="17"/>
      <c r="DU606" s="17"/>
      <c r="DV606" s="17"/>
      <c r="DW606" s="17"/>
      <c r="DX606" s="17"/>
      <c r="DY606" s="17"/>
      <c r="DZ606" s="17"/>
      <c r="EA606" s="17"/>
      <c r="EB606" s="17"/>
      <c r="EC606" s="17"/>
      <c r="ED606" s="17"/>
      <c r="EE606" s="17"/>
      <c r="EF606" s="17"/>
      <c r="EG606" s="17"/>
      <c r="EH606" s="17"/>
      <c r="EI606" s="17"/>
      <c r="EJ606" s="17"/>
      <c r="EK606" s="17"/>
    </row>
    <row r="607" spans="1:141" x14ac:dyDescent="0.35">
      <c r="A607" s="17"/>
      <c r="B607" s="17"/>
      <c r="C607" s="17"/>
      <c r="D607" s="17"/>
      <c r="E607" s="17"/>
      <c r="F607" s="17"/>
      <c r="G607" s="17"/>
      <c r="J607" s="17"/>
      <c r="K607" s="17"/>
      <c r="L607" s="68"/>
      <c r="M607" s="68"/>
      <c r="N607" s="17"/>
      <c r="O607" s="17"/>
      <c r="P607" s="107"/>
      <c r="R607" s="17"/>
      <c r="S607" s="17"/>
      <c r="T607" s="17"/>
      <c r="V607" s="17"/>
      <c r="W607" s="17"/>
      <c r="X607" s="17"/>
      <c r="Y607" s="17"/>
      <c r="AB607" s="45"/>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c r="CA607" s="17"/>
      <c r="CB607" s="17"/>
      <c r="CC607" s="17"/>
      <c r="CD607" s="17"/>
      <c r="CE607" s="17"/>
      <c r="CF607" s="17"/>
      <c r="CG607" s="17"/>
      <c r="CH607" s="17"/>
      <c r="CI607" s="17"/>
      <c r="CJ607" s="17"/>
      <c r="CK607" s="17"/>
      <c r="CL607" s="17"/>
      <c r="CM607" s="17"/>
      <c r="CN607" s="17"/>
      <c r="CO607" s="17"/>
      <c r="CP607" s="17"/>
      <c r="CQ607" s="17"/>
      <c r="CR607" s="17"/>
      <c r="CS607" s="17"/>
      <c r="CT607" s="17"/>
      <c r="CU607" s="17"/>
      <c r="CV607" s="17"/>
      <c r="CW607" s="17"/>
      <c r="CX607" s="17"/>
      <c r="CY607" s="17"/>
      <c r="CZ607" s="17"/>
      <c r="DA607" s="17"/>
      <c r="DB607" s="17"/>
      <c r="DC607" s="17"/>
      <c r="DD607" s="17"/>
      <c r="DE607" s="17"/>
      <c r="DF607" s="17"/>
      <c r="DG607" s="17"/>
      <c r="DH607" s="17"/>
      <c r="DI607" s="17"/>
      <c r="DJ607" s="17"/>
      <c r="DK607" s="17"/>
      <c r="DL607" s="17"/>
      <c r="DM607" s="17"/>
      <c r="DN607" s="17"/>
      <c r="DO607" s="17"/>
      <c r="DP607" s="17"/>
      <c r="DQ607" s="17"/>
      <c r="DR607" s="17"/>
      <c r="DS607" s="17"/>
      <c r="DT607" s="17"/>
      <c r="DU607" s="17"/>
      <c r="DV607" s="17"/>
      <c r="DW607" s="17"/>
      <c r="DX607" s="17"/>
      <c r="DY607" s="17"/>
      <c r="DZ607" s="17"/>
      <c r="EA607" s="17"/>
      <c r="EB607" s="17"/>
      <c r="EC607" s="17"/>
      <c r="ED607" s="17"/>
      <c r="EE607" s="17"/>
      <c r="EF607" s="17"/>
      <c r="EG607" s="17"/>
      <c r="EH607" s="17"/>
      <c r="EI607" s="17"/>
      <c r="EJ607" s="17"/>
      <c r="EK607" s="17"/>
    </row>
    <row r="608" spans="1:141" x14ac:dyDescent="0.35">
      <c r="A608" s="17"/>
      <c r="B608" s="17"/>
      <c r="C608" s="17"/>
      <c r="D608" s="17"/>
      <c r="E608" s="17"/>
      <c r="F608" s="17"/>
      <c r="G608" s="17"/>
      <c r="J608" s="17"/>
      <c r="K608" s="17"/>
      <c r="L608" s="68"/>
      <c r="M608" s="68"/>
      <c r="N608" s="17"/>
      <c r="O608" s="17"/>
      <c r="P608" s="107"/>
      <c r="R608" s="17"/>
      <c r="S608" s="17"/>
      <c r="T608" s="17"/>
      <c r="V608" s="17"/>
      <c r="W608" s="17"/>
      <c r="X608" s="17"/>
      <c r="Y608" s="17"/>
      <c r="AB608" s="45"/>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c r="CA608" s="17"/>
      <c r="CB608" s="17"/>
      <c r="CC608" s="17"/>
      <c r="CD608" s="17"/>
      <c r="CE608" s="17"/>
      <c r="CF608" s="17"/>
      <c r="CG608" s="17"/>
      <c r="CH608" s="17"/>
      <c r="CI608" s="17"/>
      <c r="CJ608" s="17"/>
      <c r="CK608" s="17"/>
      <c r="CL608" s="17"/>
      <c r="CM608" s="17"/>
      <c r="CN608" s="17"/>
      <c r="CO608" s="17"/>
      <c r="CP608" s="17"/>
      <c r="CQ608" s="17"/>
      <c r="CR608" s="17"/>
      <c r="CS608" s="17"/>
      <c r="CT608" s="17"/>
      <c r="CU608" s="17"/>
      <c r="CV608" s="17"/>
      <c r="CW608" s="17"/>
      <c r="CX608" s="17"/>
      <c r="CY608" s="17"/>
      <c r="CZ608" s="17"/>
      <c r="DA608" s="17"/>
      <c r="DB608" s="17"/>
      <c r="DC608" s="17"/>
      <c r="DD608" s="17"/>
      <c r="DE608" s="17"/>
      <c r="DF608" s="17"/>
      <c r="DG608" s="17"/>
      <c r="DH608" s="17"/>
      <c r="DI608" s="17"/>
      <c r="DJ608" s="17"/>
      <c r="DK608" s="17"/>
      <c r="DL608" s="17"/>
      <c r="DM608" s="17"/>
      <c r="DN608" s="17"/>
      <c r="DO608" s="17"/>
      <c r="DP608" s="17"/>
      <c r="DQ608" s="17"/>
      <c r="DR608" s="17"/>
      <c r="DS608" s="17"/>
      <c r="DT608" s="17"/>
      <c r="DU608" s="17"/>
      <c r="DV608" s="17"/>
      <c r="DW608" s="17"/>
      <c r="DX608" s="17"/>
      <c r="DY608" s="17"/>
      <c r="DZ608" s="17"/>
      <c r="EA608" s="17"/>
      <c r="EB608" s="17"/>
      <c r="EC608" s="17"/>
      <c r="ED608" s="17"/>
      <c r="EE608" s="17"/>
      <c r="EF608" s="17"/>
      <c r="EG608" s="17"/>
      <c r="EH608" s="17"/>
      <c r="EI608" s="17"/>
      <c r="EJ608" s="17"/>
      <c r="EK608" s="17"/>
    </row>
    <row r="609" spans="1:141" x14ac:dyDescent="0.35">
      <c r="A609" s="17"/>
      <c r="B609" s="17"/>
      <c r="C609" s="17"/>
      <c r="D609" s="17"/>
      <c r="E609" s="17"/>
      <c r="F609" s="17"/>
      <c r="G609" s="17"/>
      <c r="J609" s="17"/>
      <c r="K609" s="17"/>
      <c r="L609" s="68"/>
      <c r="M609" s="68"/>
      <c r="N609" s="17"/>
      <c r="O609" s="17"/>
      <c r="P609" s="107"/>
      <c r="R609" s="17"/>
      <c r="S609" s="17"/>
      <c r="T609" s="17"/>
      <c r="V609" s="17"/>
      <c r="W609" s="17"/>
      <c r="X609" s="17"/>
      <c r="Y609" s="17"/>
      <c r="AB609" s="45"/>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c r="CA609" s="17"/>
      <c r="CB609" s="17"/>
      <c r="CC609" s="17"/>
      <c r="CD609" s="17"/>
      <c r="CE609" s="17"/>
      <c r="CF609" s="17"/>
      <c r="CG609" s="17"/>
      <c r="CH609" s="17"/>
      <c r="CI609" s="17"/>
      <c r="CJ609" s="17"/>
      <c r="CK609" s="17"/>
      <c r="CL609" s="17"/>
      <c r="CM609" s="17"/>
      <c r="CN609" s="17"/>
      <c r="CO609" s="17"/>
      <c r="CP609" s="17"/>
      <c r="CQ609" s="17"/>
      <c r="CR609" s="17"/>
      <c r="CS609" s="17"/>
      <c r="CT609" s="17"/>
      <c r="CU609" s="17"/>
      <c r="CV609" s="17"/>
      <c r="CW609" s="17"/>
      <c r="CX609" s="17"/>
      <c r="CY609" s="17"/>
      <c r="CZ609" s="17"/>
      <c r="DA609" s="17"/>
      <c r="DB609" s="17"/>
      <c r="DC609" s="17"/>
      <c r="DD609" s="17"/>
      <c r="DE609" s="17"/>
      <c r="DF609" s="17"/>
      <c r="DG609" s="17"/>
      <c r="DH609" s="17"/>
      <c r="DI609" s="17"/>
      <c r="DJ609" s="17"/>
      <c r="DK609" s="17"/>
      <c r="DL609" s="17"/>
      <c r="DM609" s="17"/>
      <c r="DN609" s="17"/>
      <c r="DO609" s="17"/>
      <c r="DP609" s="17"/>
      <c r="DQ609" s="17"/>
      <c r="DR609" s="17"/>
      <c r="DS609" s="17"/>
      <c r="DT609" s="17"/>
      <c r="DU609" s="17"/>
      <c r="DV609" s="17"/>
      <c r="DW609" s="17"/>
      <c r="DX609" s="17"/>
      <c r="DY609" s="17"/>
      <c r="DZ609" s="17"/>
      <c r="EA609" s="17"/>
      <c r="EB609" s="17"/>
      <c r="EC609" s="17"/>
      <c r="ED609" s="17"/>
      <c r="EE609" s="17"/>
      <c r="EF609" s="17"/>
      <c r="EG609" s="17"/>
      <c r="EH609" s="17"/>
      <c r="EI609" s="17"/>
      <c r="EJ609" s="17"/>
      <c r="EK609" s="17"/>
    </row>
    <row r="610" spans="1:141" x14ac:dyDescent="0.35">
      <c r="A610" s="17"/>
      <c r="B610" s="17"/>
      <c r="C610" s="17"/>
      <c r="D610" s="17"/>
      <c r="E610" s="17"/>
      <c r="F610" s="17"/>
      <c r="G610" s="17"/>
      <c r="J610" s="17"/>
      <c r="K610" s="17"/>
      <c r="L610" s="68"/>
      <c r="M610" s="68"/>
      <c r="N610" s="17"/>
      <c r="O610" s="17"/>
      <c r="P610" s="107"/>
      <c r="R610" s="17"/>
      <c r="S610" s="17"/>
      <c r="T610" s="17"/>
      <c r="V610" s="17"/>
      <c r="W610" s="17"/>
      <c r="X610" s="17"/>
      <c r="Y610" s="17"/>
      <c r="AB610" s="45"/>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c r="CA610" s="17"/>
      <c r="CB610" s="17"/>
      <c r="CC610" s="17"/>
      <c r="CD610" s="17"/>
      <c r="CE610" s="17"/>
      <c r="CF610" s="17"/>
      <c r="CG610" s="17"/>
      <c r="CH610" s="17"/>
      <c r="CI610" s="17"/>
      <c r="CJ610" s="17"/>
      <c r="CK610" s="17"/>
      <c r="CL610" s="17"/>
      <c r="CM610" s="17"/>
      <c r="CN610" s="17"/>
      <c r="CO610" s="17"/>
      <c r="CP610" s="17"/>
      <c r="CQ610" s="17"/>
      <c r="CR610" s="17"/>
      <c r="CS610" s="17"/>
      <c r="CT610" s="17"/>
      <c r="CU610" s="17"/>
      <c r="CV610" s="17"/>
      <c r="CW610" s="17"/>
      <c r="CX610" s="17"/>
      <c r="CY610" s="17"/>
      <c r="CZ610" s="17"/>
      <c r="DA610" s="17"/>
      <c r="DB610" s="17"/>
      <c r="DC610" s="17"/>
      <c r="DD610" s="17"/>
      <c r="DE610" s="17"/>
      <c r="DF610" s="17"/>
      <c r="DG610" s="17"/>
      <c r="DH610" s="17"/>
      <c r="DI610" s="17"/>
      <c r="DJ610" s="17"/>
      <c r="DK610" s="17"/>
      <c r="DL610" s="17"/>
      <c r="DM610" s="17"/>
      <c r="DN610" s="17"/>
      <c r="DO610" s="17"/>
      <c r="DP610" s="17"/>
      <c r="DQ610" s="17"/>
      <c r="DR610" s="17"/>
      <c r="DS610" s="17"/>
      <c r="DT610" s="17"/>
      <c r="DU610" s="17"/>
      <c r="DV610" s="17"/>
      <c r="DW610" s="17"/>
      <c r="DX610" s="17"/>
      <c r="DY610" s="17"/>
      <c r="DZ610" s="17"/>
      <c r="EA610" s="17"/>
      <c r="EB610" s="17"/>
      <c r="EC610" s="17"/>
      <c r="ED610" s="17"/>
      <c r="EE610" s="17"/>
      <c r="EF610" s="17"/>
      <c r="EG610" s="17"/>
      <c r="EH610" s="17"/>
      <c r="EI610" s="17"/>
      <c r="EJ610" s="17"/>
      <c r="EK610" s="17"/>
    </row>
    <row r="611" spans="1:141" x14ac:dyDescent="0.35">
      <c r="A611" s="17"/>
      <c r="B611" s="17"/>
      <c r="C611" s="17"/>
      <c r="D611" s="17"/>
      <c r="E611" s="17"/>
      <c r="F611" s="17"/>
      <c r="G611" s="17"/>
      <c r="J611" s="17"/>
      <c r="K611" s="17"/>
      <c r="L611" s="68"/>
      <c r="M611" s="68"/>
      <c r="N611" s="17"/>
      <c r="O611" s="17"/>
      <c r="P611" s="107"/>
      <c r="R611" s="17"/>
      <c r="S611" s="17"/>
      <c r="T611" s="17"/>
      <c r="V611" s="17"/>
      <c r="W611" s="17"/>
      <c r="X611" s="17"/>
      <c r="Y611" s="17"/>
      <c r="AB611" s="45"/>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c r="CA611" s="17"/>
      <c r="CB611" s="17"/>
      <c r="CC611" s="17"/>
      <c r="CD611" s="17"/>
      <c r="CE611" s="17"/>
      <c r="CF611" s="17"/>
      <c r="CG611" s="17"/>
      <c r="CH611" s="17"/>
      <c r="CI611" s="17"/>
      <c r="CJ611" s="17"/>
      <c r="CK611" s="17"/>
      <c r="CL611" s="17"/>
      <c r="CM611" s="17"/>
      <c r="CN611" s="17"/>
      <c r="CO611" s="17"/>
      <c r="CP611" s="17"/>
      <c r="CQ611" s="17"/>
      <c r="CR611" s="17"/>
      <c r="CS611" s="17"/>
      <c r="CT611" s="17"/>
      <c r="CU611" s="17"/>
      <c r="CV611" s="17"/>
      <c r="CW611" s="17"/>
      <c r="CX611" s="17"/>
      <c r="CY611" s="17"/>
      <c r="CZ611" s="17"/>
      <c r="DA611" s="17"/>
      <c r="DB611" s="17"/>
      <c r="DC611" s="17"/>
      <c r="DD611" s="17"/>
      <c r="DE611" s="17"/>
      <c r="DF611" s="17"/>
      <c r="DG611" s="17"/>
      <c r="DH611" s="17"/>
      <c r="DI611" s="17"/>
      <c r="DJ611" s="17"/>
      <c r="DK611" s="17"/>
      <c r="DL611" s="17"/>
      <c r="DM611" s="17"/>
      <c r="DN611" s="17"/>
      <c r="DO611" s="17"/>
      <c r="DP611" s="17"/>
      <c r="DQ611" s="17"/>
      <c r="DR611" s="17"/>
      <c r="DS611" s="17"/>
      <c r="DT611" s="17"/>
      <c r="DU611" s="17"/>
      <c r="DV611" s="17"/>
      <c r="DW611" s="17"/>
      <c r="DX611" s="17"/>
      <c r="DY611" s="17"/>
      <c r="DZ611" s="17"/>
      <c r="EA611" s="17"/>
      <c r="EB611" s="17"/>
      <c r="EC611" s="17"/>
      <c r="ED611" s="17"/>
      <c r="EE611" s="17"/>
      <c r="EF611" s="17"/>
      <c r="EG611" s="17"/>
      <c r="EH611" s="17"/>
      <c r="EI611" s="17"/>
      <c r="EJ611" s="17"/>
      <c r="EK611" s="17"/>
    </row>
    <row r="612" spans="1:141" x14ac:dyDescent="0.35">
      <c r="A612" s="17"/>
      <c r="B612" s="17"/>
      <c r="C612" s="17"/>
      <c r="D612" s="17"/>
      <c r="E612" s="17"/>
      <c r="F612" s="17"/>
      <c r="G612" s="17"/>
      <c r="J612" s="17"/>
      <c r="K612" s="17"/>
      <c r="L612" s="68"/>
      <c r="M612" s="68"/>
      <c r="N612" s="17"/>
      <c r="O612" s="17"/>
      <c r="P612" s="107"/>
      <c r="R612" s="17"/>
      <c r="S612" s="17"/>
      <c r="T612" s="17"/>
      <c r="V612" s="17"/>
      <c r="W612" s="17"/>
      <c r="X612" s="17"/>
      <c r="Y612" s="17"/>
      <c r="AB612" s="45"/>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c r="CA612" s="17"/>
      <c r="CB612" s="17"/>
      <c r="CC612" s="17"/>
      <c r="CD612" s="17"/>
      <c r="CE612" s="17"/>
      <c r="CF612" s="17"/>
      <c r="CG612" s="17"/>
      <c r="CH612" s="17"/>
      <c r="CI612" s="17"/>
      <c r="CJ612" s="17"/>
      <c r="CK612" s="17"/>
      <c r="CL612" s="17"/>
      <c r="CM612" s="17"/>
      <c r="CN612" s="17"/>
      <c r="CO612" s="17"/>
      <c r="CP612" s="17"/>
      <c r="CQ612" s="17"/>
      <c r="CR612" s="17"/>
      <c r="CS612" s="17"/>
      <c r="CT612" s="17"/>
      <c r="CU612" s="17"/>
      <c r="CV612" s="17"/>
      <c r="CW612" s="17"/>
      <c r="CX612" s="17"/>
      <c r="CY612" s="17"/>
      <c r="CZ612" s="17"/>
      <c r="DA612" s="17"/>
      <c r="DB612" s="17"/>
      <c r="DC612" s="17"/>
      <c r="DD612" s="17"/>
      <c r="DE612" s="17"/>
      <c r="DF612" s="17"/>
      <c r="DG612" s="17"/>
      <c r="DH612" s="17"/>
      <c r="DI612" s="17"/>
      <c r="DJ612" s="17"/>
      <c r="DK612" s="17"/>
      <c r="DL612" s="17"/>
      <c r="DM612" s="17"/>
      <c r="DN612" s="17"/>
      <c r="DO612" s="17"/>
      <c r="DP612" s="17"/>
      <c r="DQ612" s="17"/>
      <c r="DR612" s="17"/>
      <c r="DS612" s="17"/>
      <c r="DT612" s="17"/>
      <c r="DU612" s="17"/>
      <c r="DV612" s="17"/>
      <c r="DW612" s="17"/>
      <c r="DX612" s="17"/>
      <c r="DY612" s="17"/>
      <c r="DZ612" s="17"/>
      <c r="EA612" s="17"/>
      <c r="EB612" s="17"/>
      <c r="EC612" s="17"/>
      <c r="ED612" s="17"/>
      <c r="EE612" s="17"/>
      <c r="EF612" s="17"/>
      <c r="EG612" s="17"/>
      <c r="EH612" s="17"/>
      <c r="EI612" s="17"/>
      <c r="EJ612" s="17"/>
      <c r="EK612" s="17"/>
    </row>
    <row r="613" spans="1:141" x14ac:dyDescent="0.35">
      <c r="A613" s="17"/>
      <c r="B613" s="17"/>
      <c r="C613" s="17"/>
      <c r="D613" s="17"/>
      <c r="E613" s="17"/>
      <c r="F613" s="17"/>
      <c r="G613" s="17"/>
      <c r="J613" s="17"/>
      <c r="K613" s="17"/>
      <c r="L613" s="68"/>
      <c r="M613" s="68"/>
      <c r="N613" s="17"/>
      <c r="O613" s="17"/>
      <c r="P613" s="107"/>
      <c r="R613" s="17"/>
      <c r="S613" s="17"/>
      <c r="T613" s="17"/>
      <c r="V613" s="17"/>
      <c r="W613" s="17"/>
      <c r="X613" s="17"/>
      <c r="Y613" s="17"/>
      <c r="AB613" s="45"/>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c r="CA613" s="17"/>
      <c r="CB613" s="17"/>
      <c r="CC613" s="17"/>
      <c r="CD613" s="17"/>
      <c r="CE613" s="17"/>
      <c r="CF613" s="17"/>
      <c r="CG613" s="17"/>
      <c r="CH613" s="17"/>
      <c r="CI613" s="17"/>
      <c r="CJ613" s="17"/>
      <c r="CK613" s="17"/>
      <c r="CL613" s="17"/>
      <c r="CM613" s="17"/>
      <c r="CN613" s="17"/>
      <c r="CO613" s="17"/>
      <c r="CP613" s="17"/>
      <c r="CQ613" s="17"/>
      <c r="CR613" s="17"/>
      <c r="CS613" s="17"/>
      <c r="CT613" s="17"/>
      <c r="CU613" s="17"/>
      <c r="CV613" s="17"/>
      <c r="CW613" s="17"/>
      <c r="CX613" s="17"/>
      <c r="CY613" s="17"/>
      <c r="CZ613" s="17"/>
      <c r="DA613" s="17"/>
      <c r="DB613" s="17"/>
      <c r="DC613" s="17"/>
      <c r="DD613" s="17"/>
      <c r="DE613" s="17"/>
      <c r="DF613" s="17"/>
      <c r="DG613" s="17"/>
      <c r="DH613" s="17"/>
      <c r="DI613" s="17"/>
      <c r="DJ613" s="17"/>
      <c r="DK613" s="17"/>
      <c r="DL613" s="17"/>
      <c r="DM613" s="17"/>
      <c r="DN613" s="17"/>
      <c r="DO613" s="17"/>
      <c r="DP613" s="17"/>
      <c r="DQ613" s="17"/>
      <c r="DR613" s="17"/>
      <c r="DS613" s="17"/>
      <c r="DT613" s="17"/>
      <c r="DU613" s="17"/>
      <c r="DV613" s="17"/>
      <c r="DW613" s="17"/>
      <c r="DX613" s="17"/>
      <c r="DY613" s="17"/>
      <c r="DZ613" s="17"/>
      <c r="EA613" s="17"/>
      <c r="EB613" s="17"/>
      <c r="EC613" s="17"/>
      <c r="ED613" s="17"/>
      <c r="EE613" s="17"/>
      <c r="EF613" s="17"/>
      <c r="EG613" s="17"/>
      <c r="EH613" s="17"/>
      <c r="EI613" s="17"/>
      <c r="EJ613" s="17"/>
      <c r="EK613" s="17"/>
    </row>
    <row r="614" spans="1:141" x14ac:dyDescent="0.35">
      <c r="A614" s="17"/>
      <c r="B614" s="17"/>
      <c r="C614" s="17"/>
      <c r="D614" s="17"/>
      <c r="E614" s="17"/>
      <c r="F614" s="17"/>
      <c r="G614" s="17"/>
      <c r="J614" s="17"/>
      <c r="K614" s="17"/>
      <c r="L614" s="68"/>
      <c r="M614" s="68"/>
      <c r="N614" s="17"/>
      <c r="O614" s="17"/>
      <c r="P614" s="107"/>
      <c r="R614" s="17"/>
      <c r="S614" s="17"/>
      <c r="T614" s="17"/>
      <c r="V614" s="17"/>
      <c r="W614" s="17"/>
      <c r="X614" s="17"/>
      <c r="Y614" s="17"/>
      <c r="AB614" s="45"/>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c r="CA614" s="17"/>
      <c r="CB614" s="17"/>
      <c r="CC614" s="17"/>
      <c r="CD614" s="17"/>
      <c r="CE614" s="17"/>
      <c r="CF614" s="17"/>
      <c r="CG614" s="17"/>
      <c r="CH614" s="17"/>
      <c r="CI614" s="17"/>
      <c r="CJ614" s="17"/>
      <c r="CK614" s="17"/>
      <c r="CL614" s="17"/>
      <c r="CM614" s="17"/>
      <c r="CN614" s="17"/>
      <c r="CO614" s="17"/>
      <c r="CP614" s="17"/>
      <c r="CQ614" s="17"/>
      <c r="CR614" s="17"/>
      <c r="CS614" s="17"/>
      <c r="CT614" s="17"/>
      <c r="CU614" s="17"/>
      <c r="CV614" s="17"/>
      <c r="CW614" s="17"/>
      <c r="CX614" s="17"/>
      <c r="CY614" s="17"/>
      <c r="CZ614" s="17"/>
      <c r="DA614" s="17"/>
      <c r="DB614" s="17"/>
      <c r="DC614" s="17"/>
      <c r="DD614" s="17"/>
      <c r="DE614" s="17"/>
      <c r="DF614" s="17"/>
      <c r="DG614" s="17"/>
      <c r="DH614" s="17"/>
      <c r="DI614" s="17"/>
      <c r="DJ614" s="17"/>
      <c r="DK614" s="17"/>
      <c r="DL614" s="17"/>
      <c r="DM614" s="17"/>
      <c r="DN614" s="17"/>
      <c r="DO614" s="17"/>
      <c r="DP614" s="17"/>
      <c r="DQ614" s="17"/>
      <c r="DR614" s="17"/>
      <c r="DS614" s="17"/>
      <c r="DT614" s="17"/>
      <c r="DU614" s="17"/>
      <c r="DV614" s="17"/>
      <c r="DW614" s="17"/>
      <c r="DX614" s="17"/>
      <c r="DY614" s="17"/>
      <c r="DZ614" s="17"/>
      <c r="EA614" s="17"/>
      <c r="EB614" s="17"/>
      <c r="EC614" s="17"/>
      <c r="ED614" s="17"/>
      <c r="EE614" s="17"/>
      <c r="EF614" s="17"/>
      <c r="EG614" s="17"/>
      <c r="EH614" s="17"/>
      <c r="EI614" s="17"/>
      <c r="EJ614" s="17"/>
      <c r="EK614" s="17"/>
    </row>
    <row r="615" spans="1:141" x14ac:dyDescent="0.35">
      <c r="A615" s="17"/>
      <c r="B615" s="17"/>
      <c r="C615" s="17"/>
      <c r="D615" s="17"/>
      <c r="E615" s="17"/>
      <c r="F615" s="17"/>
      <c r="G615" s="17"/>
      <c r="J615" s="17"/>
      <c r="K615" s="17"/>
      <c r="L615" s="68"/>
      <c r="M615" s="68"/>
      <c r="N615" s="17"/>
      <c r="O615" s="17"/>
      <c r="P615" s="107"/>
      <c r="R615" s="17"/>
      <c r="S615" s="17"/>
      <c r="T615" s="17"/>
      <c r="V615" s="17"/>
      <c r="W615" s="17"/>
      <c r="X615" s="17"/>
      <c r="Y615" s="17"/>
      <c r="AB615" s="45"/>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c r="CA615" s="17"/>
      <c r="CB615" s="17"/>
      <c r="CC615" s="17"/>
      <c r="CD615" s="17"/>
      <c r="CE615" s="17"/>
      <c r="CF615" s="17"/>
      <c r="CG615" s="17"/>
      <c r="CH615" s="17"/>
      <c r="CI615" s="17"/>
      <c r="CJ615" s="17"/>
      <c r="CK615" s="17"/>
      <c r="CL615" s="17"/>
      <c r="CM615" s="17"/>
      <c r="CN615" s="17"/>
      <c r="CO615" s="17"/>
      <c r="CP615" s="17"/>
      <c r="CQ615" s="17"/>
      <c r="CR615" s="17"/>
      <c r="CS615" s="17"/>
      <c r="CT615" s="17"/>
      <c r="CU615" s="17"/>
      <c r="CV615" s="17"/>
      <c r="CW615" s="17"/>
      <c r="CX615" s="17"/>
      <c r="CY615" s="17"/>
      <c r="CZ615" s="17"/>
      <c r="DA615" s="17"/>
      <c r="DB615" s="17"/>
      <c r="DC615" s="17"/>
      <c r="DD615" s="17"/>
      <c r="DE615" s="17"/>
      <c r="DF615" s="17"/>
      <c r="DG615" s="17"/>
      <c r="DH615" s="17"/>
      <c r="DI615" s="17"/>
      <c r="DJ615" s="17"/>
      <c r="DK615" s="17"/>
      <c r="DL615" s="17"/>
      <c r="DM615" s="17"/>
      <c r="DN615" s="17"/>
      <c r="DO615" s="17"/>
      <c r="DP615" s="17"/>
      <c r="DQ615" s="17"/>
      <c r="DR615" s="17"/>
      <c r="DS615" s="17"/>
      <c r="DT615" s="17"/>
      <c r="DU615" s="17"/>
      <c r="DV615" s="17"/>
      <c r="DW615" s="17"/>
      <c r="DX615" s="17"/>
      <c r="DY615" s="17"/>
      <c r="DZ615" s="17"/>
      <c r="EA615" s="17"/>
      <c r="EB615" s="17"/>
      <c r="EC615" s="17"/>
      <c r="ED615" s="17"/>
      <c r="EE615" s="17"/>
      <c r="EF615" s="17"/>
      <c r="EG615" s="17"/>
      <c r="EH615" s="17"/>
      <c r="EI615" s="17"/>
      <c r="EJ615" s="17"/>
      <c r="EK615" s="17"/>
    </row>
    <row r="616" spans="1:141" x14ac:dyDescent="0.35">
      <c r="A616" s="17"/>
      <c r="B616" s="17"/>
      <c r="C616" s="17"/>
      <c r="D616" s="17"/>
      <c r="E616" s="17"/>
      <c r="F616" s="17"/>
      <c r="G616" s="17"/>
      <c r="J616" s="17"/>
      <c r="K616" s="17"/>
      <c r="L616" s="68"/>
      <c r="M616" s="68"/>
      <c r="N616" s="17"/>
      <c r="O616" s="17"/>
      <c r="P616" s="107"/>
      <c r="R616" s="17"/>
      <c r="S616" s="17"/>
      <c r="T616" s="17"/>
      <c r="V616" s="17"/>
      <c r="W616" s="17"/>
      <c r="X616" s="17"/>
      <c r="Y616" s="17"/>
      <c r="AB616" s="45"/>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c r="CA616" s="17"/>
      <c r="CB616" s="17"/>
      <c r="CC616" s="17"/>
      <c r="CD616" s="17"/>
      <c r="CE616" s="17"/>
      <c r="CF616" s="17"/>
      <c r="CG616" s="17"/>
      <c r="CH616" s="17"/>
      <c r="CI616" s="17"/>
      <c r="CJ616" s="17"/>
      <c r="CK616" s="17"/>
      <c r="CL616" s="17"/>
      <c r="CM616" s="17"/>
      <c r="CN616" s="17"/>
      <c r="CO616" s="17"/>
      <c r="CP616" s="17"/>
      <c r="CQ616" s="17"/>
      <c r="CR616" s="17"/>
      <c r="CS616" s="17"/>
      <c r="CT616" s="17"/>
      <c r="CU616" s="17"/>
      <c r="CV616" s="17"/>
      <c r="CW616" s="17"/>
      <c r="CX616" s="17"/>
      <c r="CY616" s="17"/>
      <c r="CZ616" s="17"/>
      <c r="DA616" s="17"/>
      <c r="DB616" s="17"/>
      <c r="DC616" s="17"/>
      <c r="DD616" s="17"/>
      <c r="DE616" s="17"/>
      <c r="DF616" s="17"/>
      <c r="DG616" s="17"/>
      <c r="DH616" s="17"/>
      <c r="DI616" s="17"/>
      <c r="DJ616" s="17"/>
      <c r="DK616" s="17"/>
      <c r="DL616" s="17"/>
      <c r="DM616" s="17"/>
      <c r="DN616" s="17"/>
      <c r="DO616" s="17"/>
      <c r="DP616" s="17"/>
      <c r="DQ616" s="17"/>
      <c r="DR616" s="17"/>
      <c r="DS616" s="17"/>
      <c r="DT616" s="17"/>
      <c r="DU616" s="17"/>
      <c r="DV616" s="17"/>
      <c r="DW616" s="17"/>
      <c r="DX616" s="17"/>
      <c r="DY616" s="17"/>
      <c r="DZ616" s="17"/>
      <c r="EA616" s="17"/>
      <c r="EB616" s="17"/>
      <c r="EC616" s="17"/>
      <c r="ED616" s="17"/>
      <c r="EE616" s="17"/>
      <c r="EF616" s="17"/>
      <c r="EG616" s="17"/>
      <c r="EH616" s="17"/>
      <c r="EI616" s="17"/>
      <c r="EJ616" s="17"/>
      <c r="EK616" s="17"/>
    </row>
    <row r="617" spans="1:141" x14ac:dyDescent="0.35">
      <c r="A617" s="17"/>
      <c r="B617" s="17"/>
      <c r="C617" s="17"/>
      <c r="D617" s="17"/>
      <c r="E617" s="17"/>
      <c r="F617" s="17"/>
      <c r="G617" s="17"/>
      <c r="J617" s="17"/>
      <c r="K617" s="17"/>
      <c r="L617" s="68"/>
      <c r="M617" s="68"/>
      <c r="N617" s="17"/>
      <c r="O617" s="17"/>
      <c r="P617" s="107"/>
      <c r="R617" s="17"/>
      <c r="S617" s="17"/>
      <c r="T617" s="17"/>
      <c r="V617" s="17"/>
      <c r="W617" s="17"/>
      <c r="X617" s="17"/>
      <c r="Y617" s="17"/>
      <c r="AB617" s="45"/>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c r="CA617" s="17"/>
      <c r="CB617" s="17"/>
      <c r="CC617" s="17"/>
      <c r="CD617" s="17"/>
      <c r="CE617" s="17"/>
      <c r="CF617" s="17"/>
      <c r="CG617" s="17"/>
      <c r="CH617" s="17"/>
      <c r="CI617" s="17"/>
      <c r="CJ617" s="17"/>
      <c r="CK617" s="17"/>
      <c r="CL617" s="17"/>
      <c r="CM617" s="17"/>
      <c r="CN617" s="17"/>
      <c r="CO617" s="17"/>
      <c r="CP617" s="17"/>
      <c r="CQ617" s="17"/>
      <c r="CR617" s="17"/>
      <c r="CS617" s="17"/>
      <c r="CT617" s="17"/>
      <c r="CU617" s="17"/>
      <c r="CV617" s="17"/>
      <c r="CW617" s="17"/>
      <c r="CX617" s="17"/>
      <c r="CY617" s="17"/>
      <c r="CZ617" s="17"/>
      <c r="DA617" s="17"/>
      <c r="DB617" s="17"/>
      <c r="DC617" s="17"/>
      <c r="DD617" s="17"/>
      <c r="DE617" s="17"/>
      <c r="DF617" s="17"/>
      <c r="DG617" s="17"/>
      <c r="DH617" s="17"/>
      <c r="DI617" s="17"/>
      <c r="DJ617" s="17"/>
      <c r="DK617" s="17"/>
      <c r="DL617" s="17"/>
      <c r="DM617" s="17"/>
      <c r="DN617" s="17"/>
      <c r="DO617" s="17"/>
      <c r="DP617" s="17"/>
      <c r="DQ617" s="17"/>
      <c r="DR617" s="17"/>
      <c r="DS617" s="17"/>
      <c r="DT617" s="17"/>
      <c r="DU617" s="17"/>
      <c r="DV617" s="17"/>
      <c r="DW617" s="17"/>
      <c r="DX617" s="17"/>
      <c r="DY617" s="17"/>
      <c r="DZ617" s="17"/>
      <c r="EA617" s="17"/>
      <c r="EB617" s="17"/>
      <c r="EC617" s="17"/>
      <c r="ED617" s="17"/>
      <c r="EE617" s="17"/>
      <c r="EF617" s="17"/>
      <c r="EG617" s="17"/>
      <c r="EH617" s="17"/>
      <c r="EI617" s="17"/>
      <c r="EJ617" s="17"/>
      <c r="EK617" s="17"/>
    </row>
    <row r="618" spans="1:141" x14ac:dyDescent="0.35">
      <c r="A618" s="17"/>
      <c r="B618" s="17"/>
      <c r="C618" s="17"/>
      <c r="D618" s="17"/>
      <c r="E618" s="17"/>
      <c r="F618" s="17"/>
      <c r="G618" s="17"/>
      <c r="J618" s="17"/>
      <c r="K618" s="17"/>
      <c r="L618" s="68"/>
      <c r="M618" s="68"/>
      <c r="N618" s="17"/>
      <c r="O618" s="17"/>
      <c r="P618" s="107"/>
      <c r="R618" s="17"/>
      <c r="S618" s="17"/>
      <c r="T618" s="17"/>
      <c r="V618" s="17"/>
      <c r="W618" s="17"/>
      <c r="X618" s="17"/>
      <c r="Y618" s="17"/>
      <c r="AB618" s="45"/>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c r="CA618" s="17"/>
      <c r="CB618" s="17"/>
      <c r="CC618" s="17"/>
      <c r="CD618" s="17"/>
      <c r="CE618" s="17"/>
      <c r="CF618" s="17"/>
      <c r="CG618" s="17"/>
      <c r="CH618" s="17"/>
      <c r="CI618" s="17"/>
      <c r="CJ618" s="17"/>
      <c r="CK618" s="17"/>
      <c r="CL618" s="17"/>
      <c r="CM618" s="17"/>
      <c r="CN618" s="17"/>
      <c r="CO618" s="17"/>
      <c r="CP618" s="17"/>
      <c r="CQ618" s="17"/>
      <c r="CR618" s="17"/>
      <c r="CS618" s="17"/>
      <c r="CT618" s="17"/>
      <c r="CU618" s="17"/>
      <c r="CV618" s="17"/>
      <c r="CW618" s="17"/>
      <c r="CX618" s="17"/>
      <c r="CY618" s="17"/>
      <c r="CZ618" s="17"/>
      <c r="DA618" s="17"/>
      <c r="DB618" s="17"/>
      <c r="DC618" s="17"/>
      <c r="DD618" s="17"/>
      <c r="DE618" s="17"/>
      <c r="DF618" s="17"/>
      <c r="DG618" s="17"/>
      <c r="DH618" s="17"/>
      <c r="DI618" s="17"/>
      <c r="DJ618" s="17"/>
      <c r="DK618" s="17"/>
      <c r="DL618" s="17"/>
      <c r="DM618" s="17"/>
      <c r="DN618" s="17"/>
      <c r="DO618" s="17"/>
      <c r="DP618" s="17"/>
      <c r="DQ618" s="17"/>
      <c r="DR618" s="17"/>
      <c r="DS618" s="17"/>
      <c r="DT618" s="17"/>
      <c r="DU618" s="17"/>
      <c r="DV618" s="17"/>
      <c r="DW618" s="17"/>
      <c r="DX618" s="17"/>
      <c r="DY618" s="17"/>
      <c r="DZ618" s="17"/>
      <c r="EA618" s="17"/>
      <c r="EB618" s="17"/>
      <c r="EC618" s="17"/>
      <c r="ED618" s="17"/>
      <c r="EE618" s="17"/>
      <c r="EF618" s="17"/>
      <c r="EG618" s="17"/>
      <c r="EH618" s="17"/>
      <c r="EI618" s="17"/>
      <c r="EJ618" s="17"/>
      <c r="EK618" s="17"/>
    </row>
    <row r="619" spans="1:141" x14ac:dyDescent="0.35">
      <c r="A619" s="17"/>
      <c r="B619" s="17"/>
      <c r="C619" s="17"/>
      <c r="D619" s="17"/>
      <c r="E619" s="17"/>
      <c r="F619" s="17"/>
      <c r="G619" s="17"/>
      <c r="J619" s="17"/>
      <c r="K619" s="17"/>
      <c r="L619" s="68"/>
      <c r="M619" s="68"/>
      <c r="N619" s="17"/>
      <c r="O619" s="17"/>
      <c r="P619" s="107"/>
      <c r="R619" s="17"/>
      <c r="S619" s="17"/>
      <c r="T619" s="17"/>
      <c r="V619" s="17"/>
      <c r="W619" s="17"/>
      <c r="X619" s="17"/>
      <c r="Y619" s="17"/>
      <c r="AB619" s="45"/>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c r="CC619" s="17"/>
      <c r="CD619" s="17"/>
      <c r="CE619" s="17"/>
      <c r="CF619" s="17"/>
      <c r="CG619" s="17"/>
      <c r="CH619" s="17"/>
      <c r="CI619" s="17"/>
      <c r="CJ619" s="17"/>
      <c r="CK619" s="17"/>
      <c r="CL619" s="17"/>
      <c r="CM619" s="17"/>
      <c r="CN619" s="17"/>
      <c r="CO619" s="17"/>
      <c r="CP619" s="17"/>
      <c r="CQ619" s="17"/>
      <c r="CR619" s="17"/>
      <c r="CS619" s="17"/>
      <c r="CT619" s="17"/>
      <c r="CU619" s="17"/>
      <c r="CV619" s="17"/>
      <c r="CW619" s="17"/>
      <c r="CX619" s="17"/>
      <c r="CY619" s="17"/>
      <c r="CZ619" s="17"/>
      <c r="DA619" s="17"/>
      <c r="DB619" s="17"/>
      <c r="DC619" s="17"/>
      <c r="DD619" s="17"/>
      <c r="DE619" s="17"/>
      <c r="DF619" s="17"/>
      <c r="DG619" s="17"/>
      <c r="DH619" s="17"/>
      <c r="DI619" s="17"/>
      <c r="DJ619" s="17"/>
      <c r="DK619" s="17"/>
      <c r="DL619" s="17"/>
      <c r="DM619" s="17"/>
      <c r="DN619" s="17"/>
      <c r="DO619" s="17"/>
      <c r="DP619" s="17"/>
      <c r="DQ619" s="17"/>
      <c r="DR619" s="17"/>
      <c r="DS619" s="17"/>
      <c r="DT619" s="17"/>
      <c r="DU619" s="17"/>
      <c r="DV619" s="17"/>
      <c r="DW619" s="17"/>
      <c r="DX619" s="17"/>
      <c r="DY619" s="17"/>
      <c r="DZ619" s="17"/>
      <c r="EA619" s="17"/>
      <c r="EB619" s="17"/>
      <c r="EC619" s="17"/>
      <c r="ED619" s="17"/>
      <c r="EE619" s="17"/>
      <c r="EF619" s="17"/>
      <c r="EG619" s="17"/>
      <c r="EH619" s="17"/>
      <c r="EI619" s="17"/>
      <c r="EJ619" s="17"/>
      <c r="EK619" s="17"/>
    </row>
    <row r="620" spans="1:141" x14ac:dyDescent="0.35">
      <c r="A620" s="17"/>
      <c r="B620" s="17"/>
      <c r="C620" s="17"/>
      <c r="D620" s="17"/>
      <c r="E620" s="17"/>
      <c r="F620" s="17"/>
      <c r="G620" s="17"/>
      <c r="J620" s="17"/>
      <c r="K620" s="17"/>
      <c r="L620" s="68"/>
      <c r="M620" s="68"/>
      <c r="N620" s="17"/>
      <c r="O620" s="17"/>
      <c r="P620" s="107"/>
      <c r="R620" s="17"/>
      <c r="S620" s="17"/>
      <c r="T620" s="17"/>
      <c r="V620" s="17"/>
      <c r="W620" s="17"/>
      <c r="X620" s="17"/>
      <c r="Y620" s="17"/>
      <c r="AB620" s="45"/>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c r="CA620" s="17"/>
      <c r="CB620" s="17"/>
      <c r="CC620" s="17"/>
      <c r="CD620" s="17"/>
      <c r="CE620" s="17"/>
      <c r="CF620" s="17"/>
      <c r="CG620" s="17"/>
      <c r="CH620" s="17"/>
      <c r="CI620" s="17"/>
      <c r="CJ620" s="17"/>
      <c r="CK620" s="17"/>
      <c r="CL620" s="17"/>
      <c r="CM620" s="17"/>
      <c r="CN620" s="17"/>
      <c r="CO620" s="17"/>
      <c r="CP620" s="17"/>
      <c r="CQ620" s="17"/>
      <c r="CR620" s="17"/>
      <c r="CS620" s="17"/>
      <c r="CT620" s="17"/>
      <c r="CU620" s="17"/>
      <c r="CV620" s="17"/>
      <c r="CW620" s="17"/>
      <c r="CX620" s="17"/>
      <c r="CY620" s="17"/>
      <c r="CZ620" s="17"/>
      <c r="DA620" s="17"/>
      <c r="DB620" s="17"/>
      <c r="DC620" s="17"/>
      <c r="DD620" s="17"/>
      <c r="DE620" s="17"/>
      <c r="DF620" s="17"/>
      <c r="DG620" s="17"/>
      <c r="DH620" s="17"/>
      <c r="DI620" s="17"/>
      <c r="DJ620" s="17"/>
      <c r="DK620" s="17"/>
      <c r="DL620" s="17"/>
      <c r="DM620" s="17"/>
      <c r="DN620" s="17"/>
      <c r="DO620" s="17"/>
      <c r="DP620" s="17"/>
      <c r="DQ620" s="17"/>
      <c r="DR620" s="17"/>
      <c r="DS620" s="17"/>
      <c r="DT620" s="17"/>
      <c r="DU620" s="17"/>
      <c r="DV620" s="17"/>
      <c r="DW620" s="17"/>
      <c r="DX620" s="17"/>
      <c r="DY620" s="17"/>
      <c r="DZ620" s="17"/>
      <c r="EA620" s="17"/>
      <c r="EB620" s="17"/>
      <c r="EC620" s="17"/>
      <c r="ED620" s="17"/>
      <c r="EE620" s="17"/>
      <c r="EF620" s="17"/>
      <c r="EG620" s="17"/>
      <c r="EH620" s="17"/>
      <c r="EI620" s="17"/>
      <c r="EJ620" s="17"/>
      <c r="EK620" s="17"/>
    </row>
    <row r="621" spans="1:141" x14ac:dyDescent="0.35">
      <c r="A621" s="17"/>
      <c r="B621" s="17"/>
      <c r="C621" s="17"/>
      <c r="D621" s="17"/>
      <c r="E621" s="17"/>
      <c r="F621" s="17"/>
      <c r="G621" s="17"/>
      <c r="J621" s="17"/>
      <c r="K621" s="17"/>
      <c r="L621" s="68"/>
      <c r="M621" s="68"/>
      <c r="N621" s="17"/>
      <c r="O621" s="17"/>
      <c r="P621" s="107"/>
      <c r="R621" s="17"/>
      <c r="S621" s="17"/>
      <c r="T621" s="17"/>
      <c r="V621" s="17"/>
      <c r="W621" s="17"/>
      <c r="X621" s="17"/>
      <c r="Y621" s="17"/>
      <c r="AB621" s="45"/>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c r="CA621" s="17"/>
      <c r="CB621" s="17"/>
      <c r="CC621" s="17"/>
      <c r="CD621" s="17"/>
      <c r="CE621" s="17"/>
      <c r="CF621" s="17"/>
      <c r="CG621" s="17"/>
      <c r="CH621" s="17"/>
      <c r="CI621" s="17"/>
      <c r="CJ621" s="17"/>
      <c r="CK621" s="17"/>
      <c r="CL621" s="17"/>
      <c r="CM621" s="17"/>
      <c r="CN621" s="17"/>
      <c r="CO621" s="17"/>
      <c r="CP621" s="17"/>
      <c r="CQ621" s="17"/>
      <c r="CR621" s="17"/>
      <c r="CS621" s="17"/>
      <c r="CT621" s="17"/>
      <c r="CU621" s="17"/>
      <c r="CV621" s="17"/>
      <c r="CW621" s="17"/>
      <c r="CX621" s="17"/>
      <c r="CY621" s="17"/>
      <c r="CZ621" s="17"/>
      <c r="DA621" s="17"/>
      <c r="DB621" s="17"/>
      <c r="DC621" s="17"/>
      <c r="DD621" s="17"/>
      <c r="DE621" s="17"/>
      <c r="DF621" s="17"/>
      <c r="DG621" s="17"/>
      <c r="DH621" s="17"/>
      <c r="DI621" s="17"/>
      <c r="DJ621" s="17"/>
      <c r="DK621" s="17"/>
      <c r="DL621" s="17"/>
      <c r="DM621" s="17"/>
      <c r="DN621" s="17"/>
      <c r="DO621" s="17"/>
      <c r="DP621" s="17"/>
      <c r="DQ621" s="17"/>
      <c r="DR621" s="17"/>
      <c r="DS621" s="17"/>
      <c r="DT621" s="17"/>
      <c r="DU621" s="17"/>
      <c r="DV621" s="17"/>
      <c r="DW621" s="17"/>
      <c r="DX621" s="17"/>
      <c r="DY621" s="17"/>
      <c r="DZ621" s="17"/>
      <c r="EA621" s="17"/>
      <c r="EB621" s="17"/>
      <c r="EC621" s="17"/>
      <c r="ED621" s="17"/>
      <c r="EE621" s="17"/>
      <c r="EF621" s="17"/>
      <c r="EG621" s="17"/>
      <c r="EH621" s="17"/>
      <c r="EI621" s="17"/>
      <c r="EJ621" s="17"/>
      <c r="EK621" s="17"/>
    </row>
    <row r="622" spans="1:141" x14ac:dyDescent="0.35">
      <c r="A622" s="17"/>
      <c r="B622" s="17"/>
      <c r="C622" s="17"/>
      <c r="D622" s="17"/>
      <c r="E622" s="17"/>
      <c r="F622" s="17"/>
      <c r="G622" s="17"/>
      <c r="J622" s="17"/>
      <c r="K622" s="17"/>
      <c r="L622" s="68"/>
      <c r="M622" s="68"/>
      <c r="N622" s="17"/>
      <c r="O622" s="17"/>
      <c r="P622" s="107"/>
      <c r="R622" s="17"/>
      <c r="S622" s="17"/>
      <c r="T622" s="17"/>
      <c r="V622" s="17"/>
      <c r="W622" s="17"/>
      <c r="X622" s="17"/>
      <c r="Y622" s="17"/>
      <c r="AB622" s="45"/>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c r="CA622" s="17"/>
      <c r="CB622" s="17"/>
      <c r="CC622" s="17"/>
      <c r="CD622" s="17"/>
      <c r="CE622" s="17"/>
      <c r="CF622" s="17"/>
      <c r="CG622" s="17"/>
      <c r="CH622" s="17"/>
      <c r="CI622" s="17"/>
      <c r="CJ622" s="17"/>
      <c r="CK622" s="17"/>
      <c r="CL622" s="17"/>
      <c r="CM622" s="17"/>
      <c r="CN622" s="17"/>
      <c r="CO622" s="17"/>
      <c r="CP622" s="17"/>
      <c r="CQ622" s="17"/>
      <c r="CR622" s="17"/>
      <c r="CS622" s="17"/>
      <c r="CT622" s="17"/>
      <c r="CU622" s="17"/>
      <c r="CV622" s="17"/>
      <c r="CW622" s="17"/>
      <c r="CX622" s="17"/>
      <c r="CY622" s="17"/>
      <c r="CZ622" s="17"/>
      <c r="DA622" s="17"/>
      <c r="DB622" s="17"/>
      <c r="DC622" s="17"/>
      <c r="DD622" s="17"/>
      <c r="DE622" s="17"/>
      <c r="DF622" s="17"/>
      <c r="DG622" s="17"/>
      <c r="DH622" s="17"/>
      <c r="DI622" s="17"/>
      <c r="DJ622" s="17"/>
      <c r="DK622" s="17"/>
      <c r="DL622" s="17"/>
      <c r="DM622" s="17"/>
      <c r="DN622" s="17"/>
      <c r="DO622" s="17"/>
      <c r="DP622" s="17"/>
      <c r="DQ622" s="17"/>
      <c r="DR622" s="17"/>
      <c r="DS622" s="17"/>
      <c r="DT622" s="17"/>
      <c r="DU622" s="17"/>
      <c r="DV622" s="17"/>
      <c r="DW622" s="17"/>
      <c r="DX622" s="17"/>
      <c r="DY622" s="17"/>
      <c r="DZ622" s="17"/>
      <c r="EA622" s="17"/>
      <c r="EB622" s="17"/>
      <c r="EC622" s="17"/>
      <c r="ED622" s="17"/>
      <c r="EE622" s="17"/>
      <c r="EF622" s="17"/>
      <c r="EG622" s="17"/>
      <c r="EH622" s="17"/>
      <c r="EI622" s="17"/>
      <c r="EJ622" s="17"/>
      <c r="EK622" s="17"/>
    </row>
    <row r="623" spans="1:141" x14ac:dyDescent="0.35">
      <c r="A623" s="17"/>
      <c r="B623" s="17"/>
      <c r="C623" s="17"/>
      <c r="D623" s="17"/>
      <c r="E623" s="17"/>
      <c r="F623" s="17"/>
      <c r="G623" s="17"/>
      <c r="J623" s="17"/>
      <c r="K623" s="17"/>
      <c r="L623" s="68"/>
      <c r="M623" s="68"/>
      <c r="N623" s="17"/>
      <c r="O623" s="17"/>
      <c r="P623" s="107"/>
      <c r="R623" s="17"/>
      <c r="S623" s="17"/>
      <c r="T623" s="17"/>
      <c r="V623" s="17"/>
      <c r="W623" s="17"/>
      <c r="X623" s="17"/>
      <c r="Y623" s="17"/>
      <c r="AB623" s="45"/>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c r="CC623" s="17"/>
      <c r="CD623" s="17"/>
      <c r="CE623" s="17"/>
      <c r="CF623" s="17"/>
      <c r="CG623" s="17"/>
      <c r="CH623" s="17"/>
      <c r="CI623" s="17"/>
      <c r="CJ623" s="17"/>
      <c r="CK623" s="17"/>
      <c r="CL623" s="17"/>
      <c r="CM623" s="17"/>
      <c r="CN623" s="17"/>
      <c r="CO623" s="17"/>
      <c r="CP623" s="17"/>
      <c r="CQ623" s="17"/>
      <c r="CR623" s="17"/>
      <c r="CS623" s="17"/>
      <c r="CT623" s="17"/>
      <c r="CU623" s="17"/>
      <c r="CV623" s="17"/>
      <c r="CW623" s="17"/>
      <c r="CX623" s="17"/>
      <c r="CY623" s="17"/>
      <c r="CZ623" s="17"/>
      <c r="DA623" s="17"/>
      <c r="DB623" s="17"/>
      <c r="DC623" s="17"/>
      <c r="DD623" s="17"/>
      <c r="DE623" s="17"/>
      <c r="DF623" s="17"/>
      <c r="DG623" s="17"/>
      <c r="DH623" s="17"/>
      <c r="DI623" s="17"/>
      <c r="DJ623" s="17"/>
      <c r="DK623" s="17"/>
      <c r="DL623" s="17"/>
      <c r="DM623" s="17"/>
      <c r="DN623" s="17"/>
      <c r="DO623" s="17"/>
      <c r="DP623" s="17"/>
      <c r="DQ623" s="17"/>
      <c r="DR623" s="17"/>
      <c r="DS623" s="17"/>
      <c r="DT623" s="17"/>
      <c r="DU623" s="17"/>
      <c r="DV623" s="17"/>
      <c r="DW623" s="17"/>
      <c r="DX623" s="17"/>
      <c r="DY623" s="17"/>
      <c r="DZ623" s="17"/>
      <c r="EA623" s="17"/>
      <c r="EB623" s="17"/>
      <c r="EC623" s="17"/>
      <c r="ED623" s="17"/>
      <c r="EE623" s="17"/>
      <c r="EF623" s="17"/>
      <c r="EG623" s="17"/>
      <c r="EH623" s="17"/>
      <c r="EI623" s="17"/>
      <c r="EJ623" s="17"/>
      <c r="EK623" s="17"/>
    </row>
    <row r="624" spans="1:141" x14ac:dyDescent="0.35">
      <c r="A624" s="17"/>
      <c r="B624" s="17"/>
      <c r="C624" s="17"/>
      <c r="D624" s="17"/>
      <c r="E624" s="17"/>
      <c r="F624" s="17"/>
      <c r="G624" s="17"/>
      <c r="J624" s="17"/>
      <c r="K624" s="17"/>
      <c r="L624" s="68"/>
      <c r="M624" s="68"/>
      <c r="N624" s="17"/>
      <c r="O624" s="17"/>
      <c r="P624" s="107"/>
      <c r="R624" s="17"/>
      <c r="S624" s="17"/>
      <c r="T624" s="17"/>
      <c r="V624" s="17"/>
      <c r="W624" s="17"/>
      <c r="X624" s="17"/>
      <c r="Y624" s="17"/>
      <c r="AB624" s="45"/>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c r="CA624" s="17"/>
      <c r="CB624" s="17"/>
      <c r="CC624" s="17"/>
      <c r="CD624" s="17"/>
      <c r="CE624" s="17"/>
      <c r="CF624" s="17"/>
      <c r="CG624" s="17"/>
      <c r="CH624" s="17"/>
      <c r="CI624" s="17"/>
      <c r="CJ624" s="17"/>
      <c r="CK624" s="17"/>
      <c r="CL624" s="17"/>
      <c r="CM624" s="17"/>
      <c r="CN624" s="17"/>
      <c r="CO624" s="17"/>
      <c r="CP624" s="17"/>
      <c r="CQ624" s="17"/>
      <c r="CR624" s="17"/>
      <c r="CS624" s="17"/>
      <c r="CT624" s="17"/>
      <c r="CU624" s="17"/>
      <c r="CV624" s="17"/>
      <c r="CW624" s="17"/>
      <c r="CX624" s="17"/>
      <c r="CY624" s="17"/>
      <c r="CZ624" s="17"/>
      <c r="DA624" s="17"/>
      <c r="DB624" s="17"/>
      <c r="DC624" s="17"/>
      <c r="DD624" s="17"/>
      <c r="DE624" s="17"/>
      <c r="DF624" s="17"/>
      <c r="DG624" s="17"/>
      <c r="DH624" s="17"/>
      <c r="DI624" s="17"/>
      <c r="DJ624" s="17"/>
      <c r="DK624" s="17"/>
      <c r="DL624" s="17"/>
      <c r="DM624" s="17"/>
      <c r="DN624" s="17"/>
      <c r="DO624" s="17"/>
      <c r="DP624" s="17"/>
      <c r="DQ624" s="17"/>
      <c r="DR624" s="17"/>
      <c r="DS624" s="17"/>
      <c r="DT624" s="17"/>
      <c r="DU624" s="17"/>
      <c r="DV624" s="17"/>
      <c r="DW624" s="17"/>
      <c r="DX624" s="17"/>
      <c r="DY624" s="17"/>
      <c r="DZ624" s="17"/>
      <c r="EA624" s="17"/>
      <c r="EB624" s="17"/>
      <c r="EC624" s="17"/>
      <c r="ED624" s="17"/>
      <c r="EE624" s="17"/>
      <c r="EF624" s="17"/>
      <c r="EG624" s="17"/>
      <c r="EH624" s="17"/>
      <c r="EI624" s="17"/>
      <c r="EJ624" s="17"/>
      <c r="EK624" s="17"/>
    </row>
    <row r="625" spans="1:141" x14ac:dyDescent="0.35">
      <c r="A625" s="17"/>
      <c r="B625" s="17"/>
      <c r="C625" s="17"/>
      <c r="D625" s="17"/>
      <c r="E625" s="17"/>
      <c r="F625" s="17"/>
      <c r="G625" s="17"/>
      <c r="J625" s="17"/>
      <c r="K625" s="17"/>
      <c r="L625" s="68"/>
      <c r="M625" s="68"/>
      <c r="N625" s="17"/>
      <c r="O625" s="17"/>
      <c r="P625" s="107"/>
      <c r="R625" s="17"/>
      <c r="S625" s="17"/>
      <c r="T625" s="17"/>
      <c r="V625" s="17"/>
      <c r="W625" s="17"/>
      <c r="X625" s="17"/>
      <c r="Y625" s="17"/>
      <c r="AB625" s="45"/>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c r="CA625" s="17"/>
      <c r="CB625" s="17"/>
      <c r="CC625" s="17"/>
      <c r="CD625" s="17"/>
      <c r="CE625" s="17"/>
      <c r="CF625" s="17"/>
      <c r="CG625" s="17"/>
      <c r="CH625" s="17"/>
      <c r="CI625" s="17"/>
      <c r="CJ625" s="17"/>
      <c r="CK625" s="17"/>
      <c r="CL625" s="17"/>
      <c r="CM625" s="17"/>
      <c r="CN625" s="17"/>
      <c r="CO625" s="17"/>
      <c r="CP625" s="17"/>
      <c r="CQ625" s="17"/>
      <c r="CR625" s="17"/>
      <c r="CS625" s="17"/>
      <c r="CT625" s="17"/>
      <c r="CU625" s="17"/>
      <c r="CV625" s="17"/>
      <c r="CW625" s="17"/>
      <c r="CX625" s="17"/>
      <c r="CY625" s="17"/>
      <c r="CZ625" s="17"/>
      <c r="DA625" s="17"/>
      <c r="DB625" s="17"/>
      <c r="DC625" s="17"/>
      <c r="DD625" s="17"/>
      <c r="DE625" s="17"/>
      <c r="DF625" s="17"/>
      <c r="DG625" s="17"/>
      <c r="DH625" s="17"/>
      <c r="DI625" s="17"/>
      <c r="DJ625" s="17"/>
      <c r="DK625" s="17"/>
      <c r="DL625" s="17"/>
      <c r="DM625" s="17"/>
      <c r="DN625" s="17"/>
      <c r="DO625" s="17"/>
      <c r="DP625" s="17"/>
      <c r="DQ625" s="17"/>
      <c r="DR625" s="17"/>
      <c r="DS625" s="17"/>
      <c r="DT625" s="17"/>
      <c r="DU625" s="17"/>
      <c r="DV625" s="17"/>
      <c r="DW625" s="17"/>
      <c r="DX625" s="17"/>
      <c r="DY625" s="17"/>
      <c r="DZ625" s="17"/>
      <c r="EA625" s="17"/>
      <c r="EB625" s="17"/>
      <c r="EC625" s="17"/>
      <c r="ED625" s="17"/>
      <c r="EE625" s="17"/>
      <c r="EF625" s="17"/>
      <c r="EG625" s="17"/>
      <c r="EH625" s="17"/>
      <c r="EI625" s="17"/>
      <c r="EJ625" s="17"/>
      <c r="EK625" s="17"/>
    </row>
    <row r="626" spans="1:141" x14ac:dyDescent="0.35">
      <c r="A626" s="17"/>
      <c r="B626" s="17"/>
      <c r="C626" s="17"/>
      <c r="D626" s="17"/>
      <c r="E626" s="17"/>
      <c r="F626" s="17"/>
      <c r="G626" s="17"/>
      <c r="J626" s="17"/>
      <c r="K626" s="17"/>
      <c r="L626" s="68"/>
      <c r="M626" s="68"/>
      <c r="N626" s="17"/>
      <c r="O626" s="17"/>
      <c r="P626" s="107"/>
      <c r="R626" s="17"/>
      <c r="S626" s="17"/>
      <c r="T626" s="17"/>
      <c r="V626" s="17"/>
      <c r="W626" s="17"/>
      <c r="X626" s="17"/>
      <c r="Y626" s="17"/>
      <c r="AB626" s="45"/>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c r="CA626" s="17"/>
      <c r="CB626" s="17"/>
      <c r="CC626" s="17"/>
      <c r="CD626" s="17"/>
      <c r="CE626" s="17"/>
      <c r="CF626" s="17"/>
      <c r="CG626" s="17"/>
      <c r="CH626" s="17"/>
      <c r="CI626" s="17"/>
      <c r="CJ626" s="17"/>
      <c r="CK626" s="17"/>
      <c r="CL626" s="17"/>
      <c r="CM626" s="17"/>
      <c r="CN626" s="17"/>
      <c r="CO626" s="17"/>
      <c r="CP626" s="17"/>
      <c r="CQ626" s="17"/>
      <c r="CR626" s="17"/>
      <c r="CS626" s="17"/>
      <c r="CT626" s="17"/>
      <c r="CU626" s="17"/>
      <c r="CV626" s="17"/>
      <c r="CW626" s="17"/>
      <c r="CX626" s="17"/>
      <c r="CY626" s="17"/>
      <c r="CZ626" s="17"/>
      <c r="DA626" s="17"/>
      <c r="DB626" s="17"/>
      <c r="DC626" s="17"/>
      <c r="DD626" s="17"/>
      <c r="DE626" s="17"/>
      <c r="DF626" s="17"/>
      <c r="DG626" s="17"/>
      <c r="DH626" s="17"/>
      <c r="DI626" s="17"/>
      <c r="DJ626" s="17"/>
      <c r="DK626" s="17"/>
      <c r="DL626" s="17"/>
      <c r="DM626" s="17"/>
      <c r="DN626" s="17"/>
      <c r="DO626" s="17"/>
      <c r="DP626" s="17"/>
      <c r="DQ626" s="17"/>
      <c r="DR626" s="17"/>
      <c r="DS626" s="17"/>
      <c r="DT626" s="17"/>
      <c r="DU626" s="17"/>
      <c r="DV626" s="17"/>
      <c r="DW626" s="17"/>
      <c r="DX626" s="17"/>
      <c r="DY626" s="17"/>
      <c r="DZ626" s="17"/>
      <c r="EA626" s="17"/>
      <c r="EB626" s="17"/>
      <c r="EC626" s="17"/>
      <c r="ED626" s="17"/>
      <c r="EE626" s="17"/>
      <c r="EF626" s="17"/>
      <c r="EG626" s="17"/>
      <c r="EH626" s="17"/>
      <c r="EI626" s="17"/>
      <c r="EJ626" s="17"/>
      <c r="EK626" s="17"/>
    </row>
    <row r="627" spans="1:141" x14ac:dyDescent="0.35">
      <c r="A627" s="17"/>
      <c r="B627" s="17"/>
      <c r="C627" s="17"/>
      <c r="D627" s="17"/>
      <c r="E627" s="17"/>
      <c r="F627" s="17"/>
      <c r="G627" s="17"/>
      <c r="J627" s="17"/>
      <c r="K627" s="17"/>
      <c r="L627" s="68"/>
      <c r="M627" s="68"/>
      <c r="N627" s="17"/>
      <c r="O627" s="17"/>
      <c r="P627" s="107"/>
      <c r="R627" s="17"/>
      <c r="S627" s="17"/>
      <c r="T627" s="17"/>
      <c r="V627" s="17"/>
      <c r="W627" s="17"/>
      <c r="X627" s="17"/>
      <c r="Y627" s="17"/>
      <c r="AB627" s="45"/>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c r="DD627" s="17"/>
      <c r="DE627" s="17"/>
      <c r="DF627" s="17"/>
      <c r="DG627" s="17"/>
      <c r="DH627" s="17"/>
      <c r="DI627" s="17"/>
      <c r="DJ627" s="17"/>
      <c r="DK627" s="17"/>
      <c r="DL627" s="17"/>
      <c r="DM627" s="17"/>
      <c r="DN627" s="17"/>
      <c r="DO627" s="17"/>
      <c r="DP627" s="17"/>
      <c r="DQ627" s="17"/>
      <c r="DR627" s="17"/>
      <c r="DS627" s="17"/>
      <c r="DT627" s="17"/>
      <c r="DU627" s="17"/>
      <c r="DV627" s="17"/>
      <c r="DW627" s="17"/>
      <c r="DX627" s="17"/>
      <c r="DY627" s="17"/>
      <c r="DZ627" s="17"/>
      <c r="EA627" s="17"/>
      <c r="EB627" s="17"/>
      <c r="EC627" s="17"/>
      <c r="ED627" s="17"/>
      <c r="EE627" s="17"/>
      <c r="EF627" s="17"/>
      <c r="EG627" s="17"/>
      <c r="EH627" s="17"/>
      <c r="EI627" s="17"/>
      <c r="EJ627" s="17"/>
      <c r="EK627" s="17"/>
    </row>
    <row r="628" spans="1:141" x14ac:dyDescent="0.35">
      <c r="A628" s="17"/>
      <c r="B628" s="17"/>
      <c r="C628" s="17"/>
      <c r="D628" s="17"/>
      <c r="E628" s="17"/>
      <c r="F628" s="17"/>
      <c r="G628" s="17"/>
      <c r="J628" s="17"/>
      <c r="K628" s="17"/>
      <c r="L628" s="68"/>
      <c r="M628" s="68"/>
      <c r="N628" s="17"/>
      <c r="O628" s="17"/>
      <c r="P628" s="107"/>
      <c r="R628" s="17"/>
      <c r="S628" s="17"/>
      <c r="T628" s="17"/>
      <c r="V628" s="17"/>
      <c r="W628" s="17"/>
      <c r="X628" s="17"/>
      <c r="Y628" s="17"/>
      <c r="AB628" s="45"/>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c r="CC628" s="17"/>
      <c r="CD628" s="17"/>
      <c r="CE628" s="17"/>
      <c r="CF628" s="17"/>
      <c r="CG628" s="17"/>
      <c r="CH628" s="17"/>
      <c r="CI628" s="17"/>
      <c r="CJ628" s="17"/>
      <c r="CK628" s="17"/>
      <c r="CL628" s="17"/>
      <c r="CM628" s="17"/>
      <c r="CN628" s="17"/>
      <c r="CO628" s="17"/>
      <c r="CP628" s="17"/>
      <c r="CQ628" s="17"/>
      <c r="CR628" s="17"/>
      <c r="CS628" s="17"/>
      <c r="CT628" s="17"/>
      <c r="CU628" s="17"/>
      <c r="CV628" s="17"/>
      <c r="CW628" s="17"/>
      <c r="CX628" s="17"/>
      <c r="CY628" s="17"/>
      <c r="CZ628" s="17"/>
      <c r="DA628" s="17"/>
      <c r="DB628" s="17"/>
      <c r="DC628" s="17"/>
      <c r="DD628" s="17"/>
      <c r="DE628" s="17"/>
      <c r="DF628" s="17"/>
      <c r="DG628" s="17"/>
      <c r="DH628" s="17"/>
      <c r="DI628" s="17"/>
      <c r="DJ628" s="17"/>
      <c r="DK628" s="17"/>
      <c r="DL628" s="17"/>
      <c r="DM628" s="17"/>
      <c r="DN628" s="17"/>
      <c r="DO628" s="17"/>
      <c r="DP628" s="17"/>
      <c r="DQ628" s="17"/>
      <c r="DR628" s="17"/>
      <c r="DS628" s="17"/>
      <c r="DT628" s="17"/>
      <c r="DU628" s="17"/>
      <c r="DV628" s="17"/>
      <c r="DW628" s="17"/>
      <c r="DX628" s="17"/>
      <c r="DY628" s="17"/>
      <c r="DZ628" s="17"/>
      <c r="EA628" s="17"/>
      <c r="EB628" s="17"/>
      <c r="EC628" s="17"/>
      <c r="ED628" s="17"/>
      <c r="EE628" s="17"/>
      <c r="EF628" s="17"/>
      <c r="EG628" s="17"/>
      <c r="EH628" s="17"/>
      <c r="EI628" s="17"/>
      <c r="EJ628" s="17"/>
      <c r="EK628" s="17"/>
    </row>
    <row r="629" spans="1:141" x14ac:dyDescent="0.35">
      <c r="A629" s="17"/>
      <c r="B629" s="17"/>
      <c r="C629" s="17"/>
      <c r="D629" s="17"/>
      <c r="E629" s="17"/>
      <c r="F629" s="17"/>
      <c r="G629" s="17"/>
      <c r="J629" s="17"/>
      <c r="K629" s="17"/>
      <c r="L629" s="68"/>
      <c r="M629" s="68"/>
      <c r="N629" s="17"/>
      <c r="O629" s="17"/>
      <c r="P629" s="107"/>
      <c r="R629" s="17"/>
      <c r="S629" s="17"/>
      <c r="T629" s="17"/>
      <c r="V629" s="17"/>
      <c r="W629" s="17"/>
      <c r="X629" s="17"/>
      <c r="Y629" s="17"/>
      <c r="AB629" s="45"/>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7"/>
      <c r="DA629" s="17"/>
      <c r="DB629" s="17"/>
      <c r="DC629" s="17"/>
      <c r="DD629" s="17"/>
      <c r="DE629" s="17"/>
      <c r="DF629" s="17"/>
      <c r="DG629" s="17"/>
      <c r="DH629" s="17"/>
      <c r="DI629" s="17"/>
      <c r="DJ629" s="17"/>
      <c r="DK629" s="17"/>
      <c r="DL629" s="17"/>
      <c r="DM629" s="17"/>
      <c r="DN629" s="17"/>
      <c r="DO629" s="17"/>
      <c r="DP629" s="17"/>
      <c r="DQ629" s="17"/>
      <c r="DR629" s="17"/>
      <c r="DS629" s="17"/>
      <c r="DT629" s="17"/>
      <c r="DU629" s="17"/>
      <c r="DV629" s="17"/>
      <c r="DW629" s="17"/>
      <c r="DX629" s="17"/>
      <c r="DY629" s="17"/>
      <c r="DZ629" s="17"/>
      <c r="EA629" s="17"/>
      <c r="EB629" s="17"/>
      <c r="EC629" s="17"/>
      <c r="ED629" s="17"/>
      <c r="EE629" s="17"/>
      <c r="EF629" s="17"/>
      <c r="EG629" s="17"/>
      <c r="EH629" s="17"/>
      <c r="EI629" s="17"/>
      <c r="EJ629" s="17"/>
      <c r="EK629" s="17"/>
    </row>
    <row r="630" spans="1:141" x14ac:dyDescent="0.35">
      <c r="A630" s="17"/>
      <c r="B630" s="17"/>
      <c r="C630" s="17"/>
      <c r="D630" s="17"/>
      <c r="E630" s="17"/>
      <c r="F630" s="17"/>
      <c r="G630" s="17"/>
      <c r="J630" s="17"/>
      <c r="K630" s="17"/>
      <c r="L630" s="68"/>
      <c r="M630" s="68"/>
      <c r="N630" s="17"/>
      <c r="O630" s="17"/>
      <c r="P630" s="107"/>
      <c r="R630" s="17"/>
      <c r="S630" s="17"/>
      <c r="T630" s="17"/>
      <c r="V630" s="17"/>
      <c r="W630" s="17"/>
      <c r="X630" s="17"/>
      <c r="Y630" s="17"/>
      <c r="AB630" s="45"/>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7"/>
      <c r="DA630" s="17"/>
      <c r="DB630" s="17"/>
      <c r="DC630" s="17"/>
      <c r="DD630" s="17"/>
      <c r="DE630" s="17"/>
      <c r="DF630" s="17"/>
      <c r="DG630" s="17"/>
      <c r="DH630" s="17"/>
      <c r="DI630" s="17"/>
      <c r="DJ630" s="17"/>
      <c r="DK630" s="17"/>
      <c r="DL630" s="17"/>
      <c r="DM630" s="17"/>
      <c r="DN630" s="17"/>
      <c r="DO630" s="17"/>
      <c r="DP630" s="17"/>
      <c r="DQ630" s="17"/>
      <c r="DR630" s="17"/>
      <c r="DS630" s="17"/>
      <c r="DT630" s="17"/>
      <c r="DU630" s="17"/>
      <c r="DV630" s="17"/>
      <c r="DW630" s="17"/>
      <c r="DX630" s="17"/>
      <c r="DY630" s="17"/>
      <c r="DZ630" s="17"/>
      <c r="EA630" s="17"/>
      <c r="EB630" s="17"/>
      <c r="EC630" s="17"/>
      <c r="ED630" s="17"/>
      <c r="EE630" s="17"/>
      <c r="EF630" s="17"/>
      <c r="EG630" s="17"/>
      <c r="EH630" s="17"/>
      <c r="EI630" s="17"/>
      <c r="EJ630" s="17"/>
      <c r="EK630" s="17"/>
    </row>
    <row r="631" spans="1:141" x14ac:dyDescent="0.35">
      <c r="A631" s="17"/>
      <c r="B631" s="17"/>
      <c r="C631" s="17"/>
      <c r="D631" s="17"/>
      <c r="E631" s="17"/>
      <c r="F631" s="17"/>
      <c r="G631" s="17"/>
      <c r="J631" s="17"/>
      <c r="K631" s="17"/>
      <c r="L631" s="68"/>
      <c r="M631" s="68"/>
      <c r="N631" s="17"/>
      <c r="O631" s="17"/>
      <c r="P631" s="107"/>
      <c r="R631" s="17"/>
      <c r="S631" s="17"/>
      <c r="T631" s="17"/>
      <c r="V631" s="17"/>
      <c r="W631" s="17"/>
      <c r="X631" s="17"/>
      <c r="Y631" s="17"/>
      <c r="AB631" s="45"/>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7"/>
      <c r="DA631" s="17"/>
      <c r="DB631" s="17"/>
      <c r="DC631" s="17"/>
      <c r="DD631" s="17"/>
      <c r="DE631" s="17"/>
      <c r="DF631" s="17"/>
      <c r="DG631" s="17"/>
      <c r="DH631" s="17"/>
      <c r="DI631" s="17"/>
      <c r="DJ631" s="17"/>
      <c r="DK631" s="17"/>
      <c r="DL631" s="17"/>
      <c r="DM631" s="17"/>
      <c r="DN631" s="17"/>
      <c r="DO631" s="17"/>
      <c r="DP631" s="17"/>
      <c r="DQ631" s="17"/>
      <c r="DR631" s="17"/>
      <c r="DS631" s="17"/>
      <c r="DT631" s="17"/>
      <c r="DU631" s="17"/>
      <c r="DV631" s="17"/>
      <c r="DW631" s="17"/>
      <c r="DX631" s="17"/>
      <c r="DY631" s="17"/>
      <c r="DZ631" s="17"/>
      <c r="EA631" s="17"/>
      <c r="EB631" s="17"/>
      <c r="EC631" s="17"/>
      <c r="ED631" s="17"/>
      <c r="EE631" s="17"/>
      <c r="EF631" s="17"/>
      <c r="EG631" s="17"/>
      <c r="EH631" s="17"/>
      <c r="EI631" s="17"/>
      <c r="EJ631" s="17"/>
      <c r="EK631" s="17"/>
    </row>
    <row r="632" spans="1:141" x14ac:dyDescent="0.35">
      <c r="A632" s="17"/>
      <c r="B632" s="17"/>
      <c r="C632" s="17"/>
      <c r="D632" s="17"/>
      <c r="E632" s="17"/>
      <c r="F632" s="17"/>
      <c r="G632" s="17"/>
      <c r="J632" s="17"/>
      <c r="K632" s="17"/>
      <c r="L632" s="68"/>
      <c r="M632" s="68"/>
      <c r="N632" s="17"/>
      <c r="O632" s="17"/>
      <c r="P632" s="107"/>
      <c r="R632" s="17"/>
      <c r="S632" s="17"/>
      <c r="T632" s="17"/>
      <c r="V632" s="17"/>
      <c r="W632" s="17"/>
      <c r="X632" s="17"/>
      <c r="Y632" s="17"/>
      <c r="AB632" s="45"/>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c r="CA632" s="17"/>
      <c r="CB632" s="17"/>
      <c r="CC632" s="17"/>
      <c r="CD632" s="17"/>
      <c r="CE632" s="17"/>
      <c r="CF632" s="17"/>
      <c r="CG632" s="17"/>
      <c r="CH632" s="17"/>
      <c r="CI632" s="17"/>
      <c r="CJ632" s="17"/>
      <c r="CK632" s="17"/>
      <c r="CL632" s="17"/>
      <c r="CM632" s="17"/>
      <c r="CN632" s="17"/>
      <c r="CO632" s="17"/>
      <c r="CP632" s="17"/>
      <c r="CQ632" s="17"/>
      <c r="CR632" s="17"/>
      <c r="CS632" s="17"/>
      <c r="CT632" s="17"/>
      <c r="CU632" s="17"/>
      <c r="CV632" s="17"/>
      <c r="CW632" s="17"/>
      <c r="CX632" s="17"/>
      <c r="CY632" s="17"/>
      <c r="CZ632" s="17"/>
      <c r="DA632" s="17"/>
      <c r="DB632" s="17"/>
      <c r="DC632" s="17"/>
      <c r="DD632" s="17"/>
      <c r="DE632" s="17"/>
      <c r="DF632" s="17"/>
      <c r="DG632" s="17"/>
      <c r="DH632" s="17"/>
      <c r="DI632" s="17"/>
      <c r="DJ632" s="17"/>
      <c r="DK632" s="17"/>
      <c r="DL632" s="17"/>
      <c r="DM632" s="17"/>
      <c r="DN632" s="17"/>
      <c r="DO632" s="17"/>
      <c r="DP632" s="17"/>
      <c r="DQ632" s="17"/>
      <c r="DR632" s="17"/>
      <c r="DS632" s="17"/>
      <c r="DT632" s="17"/>
      <c r="DU632" s="17"/>
      <c r="DV632" s="17"/>
      <c r="DW632" s="17"/>
      <c r="DX632" s="17"/>
      <c r="DY632" s="17"/>
      <c r="DZ632" s="17"/>
      <c r="EA632" s="17"/>
      <c r="EB632" s="17"/>
      <c r="EC632" s="17"/>
      <c r="ED632" s="17"/>
      <c r="EE632" s="17"/>
      <c r="EF632" s="17"/>
      <c r="EG632" s="17"/>
      <c r="EH632" s="17"/>
      <c r="EI632" s="17"/>
      <c r="EJ632" s="17"/>
      <c r="EK632" s="17"/>
    </row>
    <row r="633" spans="1:141" x14ac:dyDescent="0.35">
      <c r="A633" s="17"/>
      <c r="B633" s="17"/>
      <c r="C633" s="17"/>
      <c r="D633" s="17"/>
      <c r="E633" s="17"/>
      <c r="F633" s="17"/>
      <c r="G633" s="17"/>
      <c r="J633" s="17"/>
      <c r="K633" s="17"/>
      <c r="L633" s="68"/>
      <c r="M633" s="68"/>
      <c r="N633" s="17"/>
      <c r="O633" s="17"/>
      <c r="P633" s="107"/>
      <c r="R633" s="17"/>
      <c r="S633" s="17"/>
      <c r="T633" s="17"/>
      <c r="V633" s="17"/>
      <c r="W633" s="17"/>
      <c r="X633" s="17"/>
      <c r="Y633" s="17"/>
      <c r="AB633" s="45"/>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c r="CA633" s="17"/>
      <c r="CB633" s="17"/>
      <c r="CC633" s="17"/>
      <c r="CD633" s="17"/>
      <c r="CE633" s="17"/>
      <c r="CF633" s="17"/>
      <c r="CG633" s="17"/>
      <c r="CH633" s="17"/>
      <c r="CI633" s="17"/>
      <c r="CJ633" s="17"/>
      <c r="CK633" s="17"/>
      <c r="CL633" s="17"/>
      <c r="CM633" s="17"/>
      <c r="CN633" s="17"/>
      <c r="CO633" s="17"/>
      <c r="CP633" s="17"/>
      <c r="CQ633" s="17"/>
      <c r="CR633" s="17"/>
      <c r="CS633" s="17"/>
      <c r="CT633" s="17"/>
      <c r="CU633" s="17"/>
      <c r="CV633" s="17"/>
      <c r="CW633" s="17"/>
      <c r="CX633" s="17"/>
      <c r="CY633" s="17"/>
      <c r="CZ633" s="17"/>
      <c r="DA633" s="17"/>
      <c r="DB633" s="17"/>
      <c r="DC633" s="17"/>
      <c r="DD633" s="17"/>
      <c r="DE633" s="17"/>
      <c r="DF633" s="17"/>
      <c r="DG633" s="17"/>
      <c r="DH633" s="17"/>
      <c r="DI633" s="17"/>
      <c r="DJ633" s="17"/>
      <c r="DK633" s="17"/>
      <c r="DL633" s="17"/>
      <c r="DM633" s="17"/>
      <c r="DN633" s="17"/>
      <c r="DO633" s="17"/>
      <c r="DP633" s="17"/>
      <c r="DQ633" s="17"/>
      <c r="DR633" s="17"/>
      <c r="DS633" s="17"/>
      <c r="DT633" s="17"/>
      <c r="DU633" s="17"/>
      <c r="DV633" s="17"/>
      <c r="DW633" s="17"/>
      <c r="DX633" s="17"/>
      <c r="DY633" s="17"/>
      <c r="DZ633" s="17"/>
      <c r="EA633" s="17"/>
      <c r="EB633" s="17"/>
      <c r="EC633" s="17"/>
      <c r="ED633" s="17"/>
      <c r="EE633" s="17"/>
      <c r="EF633" s="17"/>
      <c r="EG633" s="17"/>
      <c r="EH633" s="17"/>
      <c r="EI633" s="17"/>
      <c r="EJ633" s="17"/>
      <c r="EK633" s="17"/>
    </row>
    <row r="634" spans="1:141" x14ac:dyDescent="0.35">
      <c r="A634" s="17"/>
      <c r="B634" s="17"/>
      <c r="C634" s="17"/>
      <c r="D634" s="17"/>
      <c r="E634" s="17"/>
      <c r="F634" s="17"/>
      <c r="G634" s="17"/>
      <c r="J634" s="17"/>
      <c r="K634" s="17"/>
      <c r="L634" s="68"/>
      <c r="M634" s="68"/>
      <c r="N634" s="17"/>
      <c r="O634" s="17"/>
      <c r="P634" s="107"/>
      <c r="R634" s="17"/>
      <c r="S634" s="17"/>
      <c r="T634" s="17"/>
      <c r="V634" s="17"/>
      <c r="W634" s="17"/>
      <c r="X634" s="17"/>
      <c r="Y634" s="17"/>
      <c r="AB634" s="45"/>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c r="CA634" s="17"/>
      <c r="CB634" s="17"/>
      <c r="CC634" s="17"/>
      <c r="CD634" s="17"/>
      <c r="CE634" s="17"/>
      <c r="CF634" s="17"/>
      <c r="CG634" s="17"/>
      <c r="CH634" s="17"/>
      <c r="CI634" s="17"/>
      <c r="CJ634" s="17"/>
      <c r="CK634" s="17"/>
      <c r="CL634" s="17"/>
      <c r="CM634" s="17"/>
      <c r="CN634" s="17"/>
      <c r="CO634" s="17"/>
      <c r="CP634" s="17"/>
      <c r="CQ634" s="17"/>
      <c r="CR634" s="17"/>
      <c r="CS634" s="17"/>
      <c r="CT634" s="17"/>
      <c r="CU634" s="17"/>
      <c r="CV634" s="17"/>
      <c r="CW634" s="17"/>
      <c r="CX634" s="17"/>
      <c r="CY634" s="17"/>
      <c r="CZ634" s="17"/>
      <c r="DA634" s="17"/>
      <c r="DB634" s="17"/>
      <c r="DC634" s="17"/>
      <c r="DD634" s="17"/>
      <c r="DE634" s="17"/>
      <c r="DF634" s="17"/>
      <c r="DG634" s="17"/>
      <c r="DH634" s="17"/>
      <c r="DI634" s="17"/>
      <c r="DJ634" s="17"/>
      <c r="DK634" s="17"/>
      <c r="DL634" s="17"/>
      <c r="DM634" s="17"/>
      <c r="DN634" s="17"/>
      <c r="DO634" s="17"/>
      <c r="DP634" s="17"/>
      <c r="DQ634" s="17"/>
      <c r="DR634" s="17"/>
      <c r="DS634" s="17"/>
      <c r="DT634" s="17"/>
      <c r="DU634" s="17"/>
      <c r="DV634" s="17"/>
      <c r="DW634" s="17"/>
      <c r="DX634" s="17"/>
      <c r="DY634" s="17"/>
      <c r="DZ634" s="17"/>
      <c r="EA634" s="17"/>
      <c r="EB634" s="17"/>
      <c r="EC634" s="17"/>
      <c r="ED634" s="17"/>
      <c r="EE634" s="17"/>
      <c r="EF634" s="17"/>
      <c r="EG634" s="17"/>
      <c r="EH634" s="17"/>
      <c r="EI634" s="17"/>
      <c r="EJ634" s="17"/>
      <c r="EK634" s="17"/>
    </row>
    <row r="635" spans="1:141" x14ac:dyDescent="0.35">
      <c r="A635" s="17"/>
      <c r="B635" s="17"/>
      <c r="C635" s="17"/>
      <c r="D635" s="17"/>
      <c r="E635" s="17"/>
      <c r="F635" s="17"/>
      <c r="G635" s="17"/>
      <c r="J635" s="17"/>
      <c r="K635" s="17"/>
      <c r="L635" s="68"/>
      <c r="M635" s="68"/>
      <c r="N635" s="17"/>
      <c r="O635" s="17"/>
      <c r="P635" s="107"/>
      <c r="R635" s="17"/>
      <c r="S635" s="17"/>
      <c r="T635" s="17"/>
      <c r="V635" s="17"/>
      <c r="W635" s="17"/>
      <c r="X635" s="17"/>
      <c r="Y635" s="17"/>
      <c r="AB635" s="45"/>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c r="CC635" s="17"/>
      <c r="CD635" s="17"/>
      <c r="CE635" s="17"/>
      <c r="CF635" s="17"/>
      <c r="CG635" s="17"/>
      <c r="CH635" s="17"/>
      <c r="CI635" s="17"/>
      <c r="CJ635" s="17"/>
      <c r="CK635" s="17"/>
      <c r="CL635" s="17"/>
      <c r="CM635" s="17"/>
      <c r="CN635" s="17"/>
      <c r="CO635" s="17"/>
      <c r="CP635" s="17"/>
      <c r="CQ635" s="17"/>
      <c r="CR635" s="17"/>
      <c r="CS635" s="17"/>
      <c r="CT635" s="17"/>
      <c r="CU635" s="17"/>
      <c r="CV635" s="17"/>
      <c r="CW635" s="17"/>
      <c r="CX635" s="17"/>
      <c r="CY635" s="17"/>
      <c r="CZ635" s="17"/>
      <c r="DA635" s="17"/>
      <c r="DB635" s="17"/>
      <c r="DC635" s="17"/>
      <c r="DD635" s="17"/>
      <c r="DE635" s="17"/>
      <c r="DF635" s="17"/>
      <c r="DG635" s="17"/>
      <c r="DH635" s="17"/>
      <c r="DI635" s="17"/>
      <c r="DJ635" s="17"/>
      <c r="DK635" s="17"/>
      <c r="DL635" s="17"/>
      <c r="DM635" s="17"/>
      <c r="DN635" s="17"/>
      <c r="DO635" s="17"/>
      <c r="DP635" s="17"/>
      <c r="DQ635" s="17"/>
      <c r="DR635" s="17"/>
      <c r="DS635" s="17"/>
      <c r="DT635" s="17"/>
      <c r="DU635" s="17"/>
      <c r="DV635" s="17"/>
      <c r="DW635" s="17"/>
      <c r="DX635" s="17"/>
      <c r="DY635" s="17"/>
      <c r="DZ635" s="17"/>
      <c r="EA635" s="17"/>
      <c r="EB635" s="17"/>
      <c r="EC635" s="17"/>
      <c r="ED635" s="17"/>
      <c r="EE635" s="17"/>
      <c r="EF635" s="17"/>
      <c r="EG635" s="17"/>
      <c r="EH635" s="17"/>
      <c r="EI635" s="17"/>
      <c r="EJ635" s="17"/>
      <c r="EK635" s="17"/>
    </row>
    <row r="636" spans="1:141" x14ac:dyDescent="0.35">
      <c r="A636" s="17"/>
      <c r="B636" s="17"/>
      <c r="C636" s="17"/>
      <c r="D636" s="17"/>
      <c r="E636" s="17"/>
      <c r="F636" s="17"/>
      <c r="G636" s="17"/>
      <c r="J636" s="17"/>
      <c r="K636" s="17"/>
      <c r="L636" s="68"/>
      <c r="M636" s="68"/>
      <c r="N636" s="17"/>
      <c r="O636" s="17"/>
      <c r="P636" s="107"/>
      <c r="R636" s="17"/>
      <c r="S636" s="17"/>
      <c r="T636" s="17"/>
      <c r="V636" s="17"/>
      <c r="W636" s="17"/>
      <c r="X636" s="17"/>
      <c r="Y636" s="17"/>
      <c r="AB636" s="45"/>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c r="CA636" s="17"/>
      <c r="CB636" s="17"/>
      <c r="CC636" s="17"/>
      <c r="CD636" s="17"/>
      <c r="CE636" s="17"/>
      <c r="CF636" s="17"/>
      <c r="CG636" s="17"/>
      <c r="CH636" s="17"/>
      <c r="CI636" s="17"/>
      <c r="CJ636" s="17"/>
      <c r="CK636" s="17"/>
      <c r="CL636" s="17"/>
      <c r="CM636" s="17"/>
      <c r="CN636" s="17"/>
      <c r="CO636" s="17"/>
      <c r="CP636" s="17"/>
      <c r="CQ636" s="17"/>
      <c r="CR636" s="17"/>
      <c r="CS636" s="17"/>
      <c r="CT636" s="17"/>
      <c r="CU636" s="17"/>
      <c r="CV636" s="17"/>
      <c r="CW636" s="17"/>
      <c r="CX636" s="17"/>
      <c r="CY636" s="17"/>
      <c r="CZ636" s="17"/>
      <c r="DA636" s="17"/>
      <c r="DB636" s="17"/>
      <c r="DC636" s="17"/>
      <c r="DD636" s="17"/>
      <c r="DE636" s="17"/>
      <c r="DF636" s="17"/>
      <c r="DG636" s="17"/>
      <c r="DH636" s="17"/>
      <c r="DI636" s="17"/>
      <c r="DJ636" s="17"/>
      <c r="DK636" s="17"/>
      <c r="DL636" s="17"/>
      <c r="DM636" s="17"/>
      <c r="DN636" s="17"/>
      <c r="DO636" s="17"/>
      <c r="DP636" s="17"/>
      <c r="DQ636" s="17"/>
      <c r="DR636" s="17"/>
      <c r="DS636" s="17"/>
      <c r="DT636" s="17"/>
      <c r="DU636" s="17"/>
      <c r="DV636" s="17"/>
      <c r="DW636" s="17"/>
      <c r="DX636" s="17"/>
      <c r="DY636" s="17"/>
      <c r="DZ636" s="17"/>
      <c r="EA636" s="17"/>
      <c r="EB636" s="17"/>
      <c r="EC636" s="17"/>
      <c r="ED636" s="17"/>
      <c r="EE636" s="17"/>
      <c r="EF636" s="17"/>
      <c r="EG636" s="17"/>
      <c r="EH636" s="17"/>
      <c r="EI636" s="17"/>
      <c r="EJ636" s="17"/>
      <c r="EK636" s="17"/>
    </row>
    <row r="637" spans="1:141" x14ac:dyDescent="0.35">
      <c r="A637" s="17"/>
      <c r="B637" s="17"/>
      <c r="C637" s="17"/>
      <c r="D637" s="17"/>
      <c r="E637" s="17"/>
      <c r="F637" s="17"/>
      <c r="G637" s="17"/>
      <c r="J637" s="17"/>
      <c r="K637" s="17"/>
      <c r="L637" s="68"/>
      <c r="M637" s="68"/>
      <c r="N637" s="17"/>
      <c r="O637" s="17"/>
      <c r="P637" s="107"/>
      <c r="R637" s="17"/>
      <c r="S637" s="17"/>
      <c r="T637" s="17"/>
      <c r="V637" s="17"/>
      <c r="W637" s="17"/>
      <c r="X637" s="17"/>
      <c r="Y637" s="17"/>
      <c r="AB637" s="45"/>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c r="CA637" s="17"/>
      <c r="CB637" s="17"/>
      <c r="CC637" s="17"/>
      <c r="CD637" s="17"/>
      <c r="CE637" s="17"/>
      <c r="CF637" s="17"/>
      <c r="CG637" s="17"/>
      <c r="CH637" s="17"/>
      <c r="CI637" s="17"/>
      <c r="CJ637" s="17"/>
      <c r="CK637" s="17"/>
      <c r="CL637" s="17"/>
      <c r="CM637" s="17"/>
      <c r="CN637" s="17"/>
      <c r="CO637" s="17"/>
      <c r="CP637" s="17"/>
      <c r="CQ637" s="17"/>
      <c r="CR637" s="17"/>
      <c r="CS637" s="17"/>
      <c r="CT637" s="17"/>
      <c r="CU637" s="17"/>
      <c r="CV637" s="17"/>
      <c r="CW637" s="17"/>
      <c r="CX637" s="17"/>
      <c r="CY637" s="17"/>
      <c r="CZ637" s="17"/>
      <c r="DA637" s="17"/>
      <c r="DB637" s="17"/>
      <c r="DC637" s="17"/>
      <c r="DD637" s="17"/>
      <c r="DE637" s="17"/>
      <c r="DF637" s="17"/>
      <c r="DG637" s="17"/>
      <c r="DH637" s="17"/>
      <c r="DI637" s="17"/>
      <c r="DJ637" s="17"/>
      <c r="DK637" s="17"/>
      <c r="DL637" s="17"/>
      <c r="DM637" s="17"/>
      <c r="DN637" s="17"/>
      <c r="DO637" s="17"/>
      <c r="DP637" s="17"/>
      <c r="DQ637" s="17"/>
      <c r="DR637" s="17"/>
      <c r="DS637" s="17"/>
      <c r="DT637" s="17"/>
      <c r="DU637" s="17"/>
      <c r="DV637" s="17"/>
      <c r="DW637" s="17"/>
      <c r="DX637" s="17"/>
      <c r="DY637" s="17"/>
      <c r="DZ637" s="17"/>
      <c r="EA637" s="17"/>
      <c r="EB637" s="17"/>
      <c r="EC637" s="17"/>
      <c r="ED637" s="17"/>
      <c r="EE637" s="17"/>
      <c r="EF637" s="17"/>
      <c r="EG637" s="17"/>
      <c r="EH637" s="17"/>
      <c r="EI637" s="17"/>
      <c r="EJ637" s="17"/>
      <c r="EK637" s="17"/>
    </row>
    <row r="638" spans="1:141" x14ac:dyDescent="0.35">
      <c r="A638" s="17"/>
      <c r="B638" s="17"/>
      <c r="C638" s="17"/>
      <c r="D638" s="17"/>
      <c r="E638" s="17"/>
      <c r="F638" s="17"/>
      <c r="G638" s="17"/>
      <c r="J638" s="17"/>
      <c r="K638" s="17"/>
      <c r="L638" s="68"/>
      <c r="M638" s="68"/>
      <c r="N638" s="17"/>
      <c r="O638" s="17"/>
      <c r="P638" s="107"/>
      <c r="R638" s="17"/>
      <c r="S638" s="17"/>
      <c r="T638" s="17"/>
      <c r="V638" s="17"/>
      <c r="W638" s="17"/>
      <c r="X638" s="17"/>
      <c r="Y638" s="17"/>
      <c r="AB638" s="45"/>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c r="CA638" s="17"/>
      <c r="CB638" s="17"/>
      <c r="CC638" s="17"/>
      <c r="CD638" s="17"/>
      <c r="CE638" s="17"/>
      <c r="CF638" s="17"/>
      <c r="CG638" s="17"/>
      <c r="CH638" s="17"/>
      <c r="CI638" s="17"/>
      <c r="CJ638" s="17"/>
      <c r="CK638" s="17"/>
      <c r="CL638" s="17"/>
      <c r="CM638" s="17"/>
      <c r="CN638" s="17"/>
      <c r="CO638" s="17"/>
      <c r="CP638" s="17"/>
      <c r="CQ638" s="17"/>
      <c r="CR638" s="17"/>
      <c r="CS638" s="17"/>
      <c r="CT638" s="17"/>
      <c r="CU638" s="17"/>
      <c r="CV638" s="17"/>
      <c r="CW638" s="17"/>
      <c r="CX638" s="17"/>
      <c r="CY638" s="17"/>
      <c r="CZ638" s="17"/>
      <c r="DA638" s="17"/>
      <c r="DB638" s="17"/>
      <c r="DC638" s="17"/>
      <c r="DD638" s="17"/>
      <c r="DE638" s="17"/>
      <c r="DF638" s="17"/>
      <c r="DG638" s="17"/>
      <c r="DH638" s="17"/>
      <c r="DI638" s="17"/>
      <c r="DJ638" s="17"/>
      <c r="DK638" s="17"/>
      <c r="DL638" s="17"/>
      <c r="DM638" s="17"/>
      <c r="DN638" s="17"/>
      <c r="DO638" s="17"/>
      <c r="DP638" s="17"/>
      <c r="DQ638" s="17"/>
      <c r="DR638" s="17"/>
      <c r="DS638" s="17"/>
      <c r="DT638" s="17"/>
      <c r="DU638" s="17"/>
      <c r="DV638" s="17"/>
      <c r="DW638" s="17"/>
      <c r="DX638" s="17"/>
      <c r="DY638" s="17"/>
      <c r="DZ638" s="17"/>
      <c r="EA638" s="17"/>
      <c r="EB638" s="17"/>
      <c r="EC638" s="17"/>
      <c r="ED638" s="17"/>
      <c r="EE638" s="17"/>
      <c r="EF638" s="17"/>
      <c r="EG638" s="17"/>
      <c r="EH638" s="17"/>
      <c r="EI638" s="17"/>
      <c r="EJ638" s="17"/>
      <c r="EK638" s="17"/>
    </row>
    <row r="639" spans="1:141" x14ac:dyDescent="0.35">
      <c r="A639" s="17"/>
      <c r="B639" s="17"/>
      <c r="C639" s="17"/>
      <c r="D639" s="17"/>
      <c r="E639" s="17"/>
      <c r="F639" s="17"/>
      <c r="G639" s="17"/>
      <c r="J639" s="17"/>
      <c r="K639" s="17"/>
      <c r="L639" s="68"/>
      <c r="M639" s="68"/>
      <c r="N639" s="17"/>
      <c r="O639" s="17"/>
      <c r="P639" s="107"/>
      <c r="R639" s="17"/>
      <c r="S639" s="17"/>
      <c r="T639" s="17"/>
      <c r="V639" s="17"/>
      <c r="W639" s="17"/>
      <c r="X639" s="17"/>
      <c r="Y639" s="17"/>
      <c r="AB639" s="45"/>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c r="DD639" s="17"/>
      <c r="DE639" s="17"/>
      <c r="DF639" s="17"/>
      <c r="DG639" s="17"/>
      <c r="DH639" s="17"/>
      <c r="DI639" s="17"/>
      <c r="DJ639" s="17"/>
      <c r="DK639" s="17"/>
      <c r="DL639" s="17"/>
      <c r="DM639" s="17"/>
      <c r="DN639" s="17"/>
      <c r="DO639" s="17"/>
      <c r="DP639" s="17"/>
      <c r="DQ639" s="17"/>
      <c r="DR639" s="17"/>
      <c r="DS639" s="17"/>
      <c r="DT639" s="17"/>
      <c r="DU639" s="17"/>
      <c r="DV639" s="17"/>
      <c r="DW639" s="17"/>
      <c r="DX639" s="17"/>
      <c r="DY639" s="17"/>
      <c r="DZ639" s="17"/>
      <c r="EA639" s="17"/>
      <c r="EB639" s="17"/>
      <c r="EC639" s="17"/>
      <c r="ED639" s="17"/>
      <c r="EE639" s="17"/>
      <c r="EF639" s="17"/>
      <c r="EG639" s="17"/>
      <c r="EH639" s="17"/>
      <c r="EI639" s="17"/>
      <c r="EJ639" s="17"/>
      <c r="EK639" s="17"/>
    </row>
    <row r="640" spans="1:141" x14ac:dyDescent="0.35">
      <c r="A640" s="17"/>
      <c r="B640" s="17"/>
      <c r="C640" s="17"/>
      <c r="D640" s="17"/>
      <c r="E640" s="17"/>
      <c r="F640" s="17"/>
      <c r="G640" s="17"/>
      <c r="J640" s="17"/>
      <c r="K640" s="17"/>
      <c r="L640" s="68"/>
      <c r="M640" s="68"/>
      <c r="N640" s="17"/>
      <c r="O640" s="17"/>
      <c r="P640" s="107"/>
      <c r="R640" s="17"/>
      <c r="S640" s="17"/>
      <c r="T640" s="17"/>
      <c r="V640" s="17"/>
      <c r="W640" s="17"/>
      <c r="X640" s="17"/>
      <c r="Y640" s="17"/>
      <c r="AB640" s="45"/>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c r="CA640" s="17"/>
      <c r="CB640" s="17"/>
      <c r="CC640" s="17"/>
      <c r="CD640" s="17"/>
      <c r="CE640" s="17"/>
      <c r="CF640" s="17"/>
      <c r="CG640" s="17"/>
      <c r="CH640" s="17"/>
      <c r="CI640" s="17"/>
      <c r="CJ640" s="17"/>
      <c r="CK640" s="17"/>
      <c r="CL640" s="17"/>
      <c r="CM640" s="17"/>
      <c r="CN640" s="17"/>
      <c r="CO640" s="17"/>
      <c r="CP640" s="17"/>
      <c r="CQ640" s="17"/>
      <c r="CR640" s="17"/>
      <c r="CS640" s="17"/>
      <c r="CT640" s="17"/>
      <c r="CU640" s="17"/>
      <c r="CV640" s="17"/>
      <c r="CW640" s="17"/>
      <c r="CX640" s="17"/>
      <c r="CY640" s="17"/>
      <c r="CZ640" s="17"/>
      <c r="DA640" s="17"/>
      <c r="DB640" s="17"/>
      <c r="DC640" s="17"/>
      <c r="DD640" s="17"/>
      <c r="DE640" s="17"/>
      <c r="DF640" s="17"/>
      <c r="DG640" s="17"/>
      <c r="DH640" s="17"/>
      <c r="DI640" s="17"/>
      <c r="DJ640" s="17"/>
      <c r="DK640" s="17"/>
      <c r="DL640" s="17"/>
      <c r="DM640" s="17"/>
      <c r="DN640" s="17"/>
      <c r="DO640" s="17"/>
      <c r="DP640" s="17"/>
      <c r="DQ640" s="17"/>
      <c r="DR640" s="17"/>
      <c r="DS640" s="17"/>
      <c r="DT640" s="17"/>
      <c r="DU640" s="17"/>
      <c r="DV640" s="17"/>
      <c r="DW640" s="17"/>
      <c r="DX640" s="17"/>
      <c r="DY640" s="17"/>
      <c r="DZ640" s="17"/>
      <c r="EA640" s="17"/>
      <c r="EB640" s="17"/>
      <c r="EC640" s="17"/>
      <c r="ED640" s="17"/>
      <c r="EE640" s="17"/>
      <c r="EF640" s="17"/>
      <c r="EG640" s="17"/>
      <c r="EH640" s="17"/>
      <c r="EI640" s="17"/>
      <c r="EJ640" s="17"/>
      <c r="EK640" s="17"/>
    </row>
    <row r="641" spans="1:141" x14ac:dyDescent="0.35">
      <c r="A641" s="17"/>
      <c r="B641" s="17"/>
      <c r="C641" s="17"/>
      <c r="D641" s="17"/>
      <c r="E641" s="17"/>
      <c r="F641" s="17"/>
      <c r="G641" s="17"/>
      <c r="J641" s="17"/>
      <c r="K641" s="17"/>
      <c r="L641" s="68"/>
      <c r="M641" s="68"/>
      <c r="N641" s="17"/>
      <c r="O641" s="17"/>
      <c r="P641" s="107"/>
      <c r="R641" s="17"/>
      <c r="S641" s="17"/>
      <c r="T641" s="17"/>
      <c r="V641" s="17"/>
      <c r="W641" s="17"/>
      <c r="X641" s="17"/>
      <c r="Y641" s="17"/>
      <c r="AB641" s="45"/>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c r="CA641" s="17"/>
      <c r="CB641" s="17"/>
      <c r="CC641" s="17"/>
      <c r="CD641" s="17"/>
      <c r="CE641" s="17"/>
      <c r="CF641" s="17"/>
      <c r="CG641" s="17"/>
      <c r="CH641" s="17"/>
      <c r="CI641" s="17"/>
      <c r="CJ641" s="17"/>
      <c r="CK641" s="17"/>
      <c r="CL641" s="17"/>
      <c r="CM641" s="17"/>
      <c r="CN641" s="17"/>
      <c r="CO641" s="17"/>
      <c r="CP641" s="17"/>
      <c r="CQ641" s="17"/>
      <c r="CR641" s="17"/>
      <c r="CS641" s="17"/>
      <c r="CT641" s="17"/>
      <c r="CU641" s="17"/>
      <c r="CV641" s="17"/>
      <c r="CW641" s="17"/>
      <c r="CX641" s="17"/>
      <c r="CY641" s="17"/>
      <c r="CZ641" s="17"/>
      <c r="DA641" s="17"/>
      <c r="DB641" s="17"/>
      <c r="DC641" s="17"/>
      <c r="DD641" s="17"/>
      <c r="DE641" s="17"/>
      <c r="DF641" s="17"/>
      <c r="DG641" s="17"/>
      <c r="DH641" s="17"/>
      <c r="DI641" s="17"/>
      <c r="DJ641" s="17"/>
      <c r="DK641" s="17"/>
      <c r="DL641" s="17"/>
      <c r="DM641" s="17"/>
      <c r="DN641" s="17"/>
      <c r="DO641" s="17"/>
      <c r="DP641" s="17"/>
      <c r="DQ641" s="17"/>
      <c r="DR641" s="17"/>
      <c r="DS641" s="17"/>
      <c r="DT641" s="17"/>
      <c r="DU641" s="17"/>
      <c r="DV641" s="17"/>
      <c r="DW641" s="17"/>
      <c r="DX641" s="17"/>
      <c r="DY641" s="17"/>
      <c r="DZ641" s="17"/>
      <c r="EA641" s="17"/>
      <c r="EB641" s="17"/>
      <c r="EC641" s="17"/>
      <c r="ED641" s="17"/>
      <c r="EE641" s="17"/>
      <c r="EF641" s="17"/>
      <c r="EG641" s="17"/>
      <c r="EH641" s="17"/>
      <c r="EI641" s="17"/>
      <c r="EJ641" s="17"/>
      <c r="EK641" s="17"/>
    </row>
    <row r="642" spans="1:141" x14ac:dyDescent="0.35">
      <c r="A642" s="17"/>
      <c r="B642" s="17"/>
      <c r="C642" s="17"/>
      <c r="D642" s="17"/>
      <c r="E642" s="17"/>
      <c r="F642" s="17"/>
      <c r="G642" s="17"/>
      <c r="J642" s="17"/>
      <c r="K642" s="17"/>
      <c r="L642" s="68"/>
      <c r="M642" s="68"/>
      <c r="N642" s="17"/>
      <c r="O642" s="17"/>
      <c r="P642" s="107"/>
      <c r="R642" s="17"/>
      <c r="S642" s="17"/>
      <c r="T642" s="17"/>
      <c r="V642" s="17"/>
      <c r="W642" s="17"/>
      <c r="X642" s="17"/>
      <c r="Y642" s="17"/>
      <c r="AB642" s="45"/>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c r="CA642" s="17"/>
      <c r="CB642" s="17"/>
      <c r="CC642" s="17"/>
      <c r="CD642" s="17"/>
      <c r="CE642" s="17"/>
      <c r="CF642" s="17"/>
      <c r="CG642" s="17"/>
      <c r="CH642" s="17"/>
      <c r="CI642" s="17"/>
      <c r="CJ642" s="17"/>
      <c r="CK642" s="17"/>
      <c r="CL642" s="17"/>
      <c r="CM642" s="17"/>
      <c r="CN642" s="17"/>
      <c r="CO642" s="17"/>
      <c r="CP642" s="17"/>
      <c r="CQ642" s="17"/>
      <c r="CR642" s="17"/>
      <c r="CS642" s="17"/>
      <c r="CT642" s="17"/>
      <c r="CU642" s="17"/>
      <c r="CV642" s="17"/>
      <c r="CW642" s="17"/>
      <c r="CX642" s="17"/>
      <c r="CY642" s="17"/>
      <c r="CZ642" s="17"/>
      <c r="DA642" s="17"/>
      <c r="DB642" s="17"/>
      <c r="DC642" s="17"/>
      <c r="DD642" s="17"/>
      <c r="DE642" s="17"/>
      <c r="DF642" s="17"/>
      <c r="DG642" s="17"/>
      <c r="DH642" s="17"/>
      <c r="DI642" s="17"/>
      <c r="DJ642" s="17"/>
      <c r="DK642" s="17"/>
      <c r="DL642" s="17"/>
      <c r="DM642" s="17"/>
      <c r="DN642" s="17"/>
      <c r="DO642" s="17"/>
      <c r="DP642" s="17"/>
      <c r="DQ642" s="17"/>
      <c r="DR642" s="17"/>
      <c r="DS642" s="17"/>
      <c r="DT642" s="17"/>
      <c r="DU642" s="17"/>
      <c r="DV642" s="17"/>
      <c r="DW642" s="17"/>
      <c r="DX642" s="17"/>
      <c r="DY642" s="17"/>
      <c r="DZ642" s="17"/>
      <c r="EA642" s="17"/>
      <c r="EB642" s="17"/>
      <c r="EC642" s="17"/>
      <c r="ED642" s="17"/>
      <c r="EE642" s="17"/>
      <c r="EF642" s="17"/>
      <c r="EG642" s="17"/>
      <c r="EH642" s="17"/>
      <c r="EI642" s="17"/>
      <c r="EJ642" s="17"/>
      <c r="EK642" s="17"/>
    </row>
    <row r="643" spans="1:141" x14ac:dyDescent="0.35">
      <c r="A643" s="17"/>
      <c r="B643" s="17"/>
      <c r="C643" s="17"/>
      <c r="D643" s="17"/>
      <c r="E643" s="17"/>
      <c r="F643" s="17"/>
      <c r="G643" s="17"/>
      <c r="J643" s="17"/>
      <c r="K643" s="17"/>
      <c r="L643" s="68"/>
      <c r="M643" s="68"/>
      <c r="N643" s="17"/>
      <c r="O643" s="17"/>
      <c r="P643" s="107"/>
      <c r="R643" s="17"/>
      <c r="S643" s="17"/>
      <c r="T643" s="17"/>
      <c r="V643" s="17"/>
      <c r="W643" s="17"/>
      <c r="X643" s="17"/>
      <c r="Y643" s="17"/>
      <c r="AB643" s="45"/>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c r="CC643" s="17"/>
      <c r="CD643" s="17"/>
      <c r="CE643" s="17"/>
      <c r="CF643" s="17"/>
      <c r="CG643" s="17"/>
      <c r="CH643" s="17"/>
      <c r="CI643" s="17"/>
      <c r="CJ643" s="17"/>
      <c r="CK643" s="17"/>
      <c r="CL643" s="17"/>
      <c r="CM643" s="17"/>
      <c r="CN643" s="17"/>
      <c r="CO643" s="17"/>
      <c r="CP643" s="17"/>
      <c r="CQ643" s="17"/>
      <c r="CR643" s="17"/>
      <c r="CS643" s="17"/>
      <c r="CT643" s="17"/>
      <c r="CU643" s="17"/>
      <c r="CV643" s="17"/>
      <c r="CW643" s="17"/>
      <c r="CX643" s="17"/>
      <c r="CY643" s="17"/>
      <c r="CZ643" s="17"/>
      <c r="DA643" s="17"/>
      <c r="DB643" s="17"/>
      <c r="DC643" s="17"/>
      <c r="DD643" s="17"/>
      <c r="DE643" s="17"/>
      <c r="DF643" s="17"/>
      <c r="DG643" s="17"/>
      <c r="DH643" s="17"/>
      <c r="DI643" s="17"/>
      <c r="DJ643" s="17"/>
      <c r="DK643" s="17"/>
      <c r="DL643" s="17"/>
      <c r="DM643" s="17"/>
      <c r="DN643" s="17"/>
      <c r="DO643" s="17"/>
      <c r="DP643" s="17"/>
      <c r="DQ643" s="17"/>
      <c r="DR643" s="17"/>
      <c r="DS643" s="17"/>
      <c r="DT643" s="17"/>
      <c r="DU643" s="17"/>
      <c r="DV643" s="17"/>
      <c r="DW643" s="17"/>
      <c r="DX643" s="17"/>
      <c r="DY643" s="17"/>
      <c r="DZ643" s="17"/>
      <c r="EA643" s="17"/>
      <c r="EB643" s="17"/>
      <c r="EC643" s="17"/>
      <c r="ED643" s="17"/>
      <c r="EE643" s="17"/>
      <c r="EF643" s="17"/>
      <c r="EG643" s="17"/>
      <c r="EH643" s="17"/>
      <c r="EI643" s="17"/>
      <c r="EJ643" s="17"/>
      <c r="EK643" s="17"/>
    </row>
    <row r="644" spans="1:141" x14ac:dyDescent="0.35">
      <c r="A644" s="17"/>
      <c r="B644" s="17"/>
      <c r="C644" s="17"/>
      <c r="D644" s="17"/>
      <c r="E644" s="17"/>
      <c r="F644" s="17"/>
      <c r="G644" s="17"/>
      <c r="J644" s="17"/>
      <c r="K644" s="17"/>
      <c r="L644" s="68"/>
      <c r="M644" s="68"/>
      <c r="N644" s="17"/>
      <c r="O644" s="17"/>
      <c r="P644" s="107"/>
      <c r="R644" s="17"/>
      <c r="S644" s="17"/>
      <c r="T644" s="17"/>
      <c r="V644" s="17"/>
      <c r="W644" s="17"/>
      <c r="X644" s="17"/>
      <c r="Y644" s="17"/>
      <c r="AB644" s="45"/>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c r="CA644" s="17"/>
      <c r="CB644" s="17"/>
      <c r="CC644" s="17"/>
      <c r="CD644" s="17"/>
      <c r="CE644" s="17"/>
      <c r="CF644" s="17"/>
      <c r="CG644" s="17"/>
      <c r="CH644" s="17"/>
      <c r="CI644" s="17"/>
      <c r="CJ644" s="17"/>
      <c r="CK644" s="17"/>
      <c r="CL644" s="17"/>
      <c r="CM644" s="17"/>
      <c r="CN644" s="17"/>
      <c r="CO644" s="17"/>
      <c r="CP644" s="17"/>
      <c r="CQ644" s="17"/>
      <c r="CR644" s="17"/>
      <c r="CS644" s="17"/>
      <c r="CT644" s="17"/>
      <c r="CU644" s="17"/>
      <c r="CV644" s="17"/>
      <c r="CW644" s="17"/>
      <c r="CX644" s="17"/>
      <c r="CY644" s="17"/>
      <c r="CZ644" s="17"/>
      <c r="DA644" s="17"/>
      <c r="DB644" s="17"/>
      <c r="DC644" s="17"/>
      <c r="DD644" s="17"/>
      <c r="DE644" s="17"/>
      <c r="DF644" s="17"/>
      <c r="DG644" s="17"/>
      <c r="DH644" s="17"/>
      <c r="DI644" s="17"/>
      <c r="DJ644" s="17"/>
      <c r="DK644" s="17"/>
      <c r="DL644" s="17"/>
      <c r="DM644" s="17"/>
      <c r="DN644" s="17"/>
      <c r="DO644" s="17"/>
      <c r="DP644" s="17"/>
      <c r="DQ644" s="17"/>
      <c r="DR644" s="17"/>
      <c r="DS644" s="17"/>
      <c r="DT644" s="17"/>
      <c r="DU644" s="17"/>
      <c r="DV644" s="17"/>
      <c r="DW644" s="17"/>
      <c r="DX644" s="17"/>
      <c r="DY644" s="17"/>
      <c r="DZ644" s="17"/>
      <c r="EA644" s="17"/>
      <c r="EB644" s="17"/>
      <c r="EC644" s="17"/>
      <c r="ED644" s="17"/>
      <c r="EE644" s="17"/>
      <c r="EF644" s="17"/>
      <c r="EG644" s="17"/>
      <c r="EH644" s="17"/>
      <c r="EI644" s="17"/>
      <c r="EJ644" s="17"/>
      <c r="EK644" s="17"/>
    </row>
    <row r="645" spans="1:141" x14ac:dyDescent="0.35">
      <c r="A645" s="17"/>
      <c r="B645" s="17"/>
      <c r="C645" s="17"/>
      <c r="D645" s="17"/>
      <c r="E645" s="17"/>
      <c r="F645" s="17"/>
      <c r="G645" s="17"/>
      <c r="J645" s="17"/>
      <c r="K645" s="17"/>
      <c r="L645" s="68"/>
      <c r="M645" s="68"/>
      <c r="N645" s="17"/>
      <c r="O645" s="17"/>
      <c r="P645" s="107"/>
      <c r="R645" s="17"/>
      <c r="S645" s="17"/>
      <c r="T645" s="17"/>
      <c r="V645" s="17"/>
      <c r="W645" s="17"/>
      <c r="X645" s="17"/>
      <c r="Y645" s="17"/>
      <c r="AB645" s="45"/>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c r="CA645" s="17"/>
      <c r="CB645" s="17"/>
      <c r="CC645" s="17"/>
      <c r="CD645" s="17"/>
      <c r="CE645" s="17"/>
      <c r="CF645" s="17"/>
      <c r="CG645" s="17"/>
      <c r="CH645" s="17"/>
      <c r="CI645" s="17"/>
      <c r="CJ645" s="17"/>
      <c r="CK645" s="17"/>
      <c r="CL645" s="17"/>
      <c r="CM645" s="17"/>
      <c r="CN645" s="17"/>
      <c r="CO645" s="17"/>
      <c r="CP645" s="17"/>
      <c r="CQ645" s="17"/>
      <c r="CR645" s="17"/>
      <c r="CS645" s="17"/>
      <c r="CT645" s="17"/>
      <c r="CU645" s="17"/>
      <c r="CV645" s="17"/>
      <c r="CW645" s="17"/>
      <c r="CX645" s="17"/>
      <c r="CY645" s="17"/>
      <c r="CZ645" s="17"/>
      <c r="DA645" s="17"/>
      <c r="DB645" s="17"/>
      <c r="DC645" s="17"/>
      <c r="DD645" s="17"/>
      <c r="DE645" s="17"/>
      <c r="DF645" s="17"/>
      <c r="DG645" s="17"/>
      <c r="DH645" s="17"/>
      <c r="DI645" s="17"/>
      <c r="DJ645" s="17"/>
      <c r="DK645" s="17"/>
      <c r="DL645" s="17"/>
      <c r="DM645" s="17"/>
      <c r="DN645" s="17"/>
      <c r="DO645" s="17"/>
      <c r="DP645" s="17"/>
      <c r="DQ645" s="17"/>
      <c r="DR645" s="17"/>
      <c r="DS645" s="17"/>
      <c r="DT645" s="17"/>
      <c r="DU645" s="17"/>
      <c r="DV645" s="17"/>
      <c r="DW645" s="17"/>
      <c r="DX645" s="17"/>
      <c r="DY645" s="17"/>
      <c r="DZ645" s="17"/>
      <c r="EA645" s="17"/>
      <c r="EB645" s="17"/>
      <c r="EC645" s="17"/>
      <c r="ED645" s="17"/>
      <c r="EE645" s="17"/>
      <c r="EF645" s="17"/>
      <c r="EG645" s="17"/>
      <c r="EH645" s="17"/>
      <c r="EI645" s="17"/>
      <c r="EJ645" s="17"/>
      <c r="EK645" s="17"/>
    </row>
    <row r="646" spans="1:141" x14ac:dyDescent="0.35">
      <c r="A646" s="17"/>
      <c r="B646" s="17"/>
      <c r="C646" s="17"/>
      <c r="D646" s="17"/>
      <c r="E646" s="17"/>
      <c r="F646" s="17"/>
      <c r="G646" s="17"/>
      <c r="J646" s="17"/>
      <c r="K646" s="17"/>
      <c r="L646" s="68"/>
      <c r="M646" s="68"/>
      <c r="N646" s="17"/>
      <c r="O646" s="17"/>
      <c r="P646" s="109"/>
      <c r="R646" s="17"/>
      <c r="S646" s="17"/>
      <c r="T646" s="17"/>
      <c r="V646" s="17"/>
      <c r="W646" s="17"/>
      <c r="X646" s="17"/>
      <c r="Y646" s="17"/>
      <c r="AB646" s="45"/>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c r="CA646" s="17"/>
      <c r="CB646" s="17"/>
      <c r="CC646" s="17"/>
      <c r="CD646" s="17"/>
      <c r="CE646" s="17"/>
      <c r="CF646" s="17"/>
      <c r="CG646" s="17"/>
      <c r="CH646" s="17"/>
      <c r="CI646" s="17"/>
      <c r="CJ646" s="17"/>
      <c r="CK646" s="17"/>
      <c r="CL646" s="17"/>
      <c r="CM646" s="17"/>
      <c r="CN646" s="17"/>
      <c r="CO646" s="17"/>
      <c r="CP646" s="17"/>
      <c r="CQ646" s="17"/>
      <c r="CR646" s="17"/>
      <c r="CS646" s="17"/>
      <c r="CT646" s="17"/>
      <c r="CU646" s="17"/>
      <c r="CV646" s="17"/>
      <c r="CW646" s="17"/>
      <c r="CX646" s="17"/>
      <c r="CY646" s="17"/>
      <c r="CZ646" s="17"/>
      <c r="DA646" s="17"/>
      <c r="DB646" s="17"/>
      <c r="DC646" s="17"/>
      <c r="DD646" s="17"/>
      <c r="DE646" s="17"/>
      <c r="DF646" s="17"/>
      <c r="DG646" s="17"/>
      <c r="DH646" s="17"/>
      <c r="DI646" s="17"/>
      <c r="DJ646" s="17"/>
      <c r="DK646" s="17"/>
      <c r="DL646" s="17"/>
      <c r="DM646" s="17"/>
      <c r="DN646" s="17"/>
      <c r="DO646" s="17"/>
      <c r="DP646" s="17"/>
      <c r="DQ646" s="17"/>
      <c r="DR646" s="17"/>
      <c r="DS646" s="17"/>
      <c r="DT646" s="17"/>
      <c r="DU646" s="17"/>
      <c r="DV646" s="17"/>
      <c r="DW646" s="17"/>
      <c r="DX646" s="17"/>
      <c r="DY646" s="17"/>
      <c r="DZ646" s="17"/>
      <c r="EA646" s="17"/>
      <c r="EB646" s="17"/>
      <c r="EC646" s="17"/>
      <c r="ED646" s="17"/>
      <c r="EE646" s="17"/>
      <c r="EF646" s="17"/>
      <c r="EG646" s="17"/>
      <c r="EH646" s="17"/>
      <c r="EI646" s="17"/>
      <c r="EJ646" s="17"/>
      <c r="EK646" s="17"/>
    </row>
    <row r="647" spans="1:141" x14ac:dyDescent="0.35">
      <c r="A647" s="17"/>
      <c r="B647" s="17"/>
      <c r="C647" s="17"/>
      <c r="D647" s="17"/>
      <c r="E647" s="17"/>
      <c r="F647" s="17"/>
      <c r="G647" s="17"/>
      <c r="J647" s="17"/>
      <c r="K647" s="17"/>
      <c r="L647" s="68"/>
      <c r="M647" s="68"/>
      <c r="N647" s="17"/>
      <c r="O647" s="17"/>
      <c r="P647" s="107"/>
      <c r="R647" s="17"/>
      <c r="S647" s="17"/>
      <c r="T647" s="17"/>
      <c r="V647" s="17"/>
      <c r="W647" s="17"/>
      <c r="X647" s="17"/>
      <c r="Y647" s="17"/>
      <c r="AB647" s="45"/>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c r="CA647" s="17"/>
      <c r="CB647" s="17"/>
      <c r="CC647" s="17"/>
      <c r="CD647" s="17"/>
      <c r="CE647" s="17"/>
      <c r="CF647" s="17"/>
      <c r="CG647" s="17"/>
      <c r="CH647" s="17"/>
      <c r="CI647" s="17"/>
      <c r="CJ647" s="17"/>
      <c r="CK647" s="17"/>
      <c r="CL647" s="17"/>
      <c r="CM647" s="17"/>
      <c r="CN647" s="17"/>
      <c r="CO647" s="17"/>
      <c r="CP647" s="17"/>
      <c r="CQ647" s="17"/>
      <c r="CR647" s="17"/>
      <c r="CS647" s="17"/>
      <c r="CT647" s="17"/>
      <c r="CU647" s="17"/>
      <c r="CV647" s="17"/>
      <c r="CW647" s="17"/>
      <c r="CX647" s="17"/>
      <c r="CY647" s="17"/>
      <c r="CZ647" s="17"/>
      <c r="DA647" s="17"/>
      <c r="DB647" s="17"/>
      <c r="DC647" s="17"/>
      <c r="DD647" s="17"/>
      <c r="DE647" s="17"/>
      <c r="DF647" s="17"/>
      <c r="DG647" s="17"/>
      <c r="DH647" s="17"/>
      <c r="DI647" s="17"/>
      <c r="DJ647" s="17"/>
      <c r="DK647" s="17"/>
      <c r="DL647" s="17"/>
      <c r="DM647" s="17"/>
      <c r="DN647" s="17"/>
      <c r="DO647" s="17"/>
      <c r="DP647" s="17"/>
      <c r="DQ647" s="17"/>
      <c r="DR647" s="17"/>
      <c r="DS647" s="17"/>
      <c r="DT647" s="17"/>
      <c r="DU647" s="17"/>
      <c r="DV647" s="17"/>
      <c r="DW647" s="17"/>
      <c r="DX647" s="17"/>
      <c r="DY647" s="17"/>
      <c r="DZ647" s="17"/>
      <c r="EA647" s="17"/>
      <c r="EB647" s="17"/>
      <c r="EC647" s="17"/>
      <c r="ED647" s="17"/>
      <c r="EE647" s="17"/>
      <c r="EF647" s="17"/>
      <c r="EG647" s="17"/>
      <c r="EH647" s="17"/>
      <c r="EI647" s="17"/>
      <c r="EJ647" s="17"/>
      <c r="EK647" s="17"/>
    </row>
    <row r="648" spans="1:141" x14ac:dyDescent="0.35">
      <c r="A648" s="17"/>
      <c r="B648" s="17"/>
      <c r="C648" s="17"/>
      <c r="D648" s="17"/>
      <c r="E648" s="17"/>
      <c r="F648" s="17"/>
      <c r="G648" s="17"/>
      <c r="J648" s="17"/>
      <c r="K648" s="17"/>
      <c r="L648" s="68"/>
      <c r="M648" s="68"/>
      <c r="N648" s="17"/>
      <c r="O648" s="17"/>
      <c r="P648" s="107"/>
      <c r="R648" s="17"/>
      <c r="S648" s="17"/>
      <c r="T648" s="17"/>
      <c r="V648" s="17"/>
      <c r="W648" s="17"/>
      <c r="X648" s="17"/>
      <c r="Y648" s="17"/>
      <c r="AB648" s="45"/>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c r="CA648" s="17"/>
      <c r="CB648" s="17"/>
      <c r="CC648" s="17"/>
      <c r="CD648" s="17"/>
      <c r="CE648" s="17"/>
      <c r="CF648" s="17"/>
      <c r="CG648" s="17"/>
      <c r="CH648" s="17"/>
      <c r="CI648" s="17"/>
      <c r="CJ648" s="17"/>
      <c r="CK648" s="17"/>
      <c r="CL648" s="17"/>
      <c r="CM648" s="17"/>
      <c r="CN648" s="17"/>
      <c r="CO648" s="17"/>
      <c r="CP648" s="17"/>
      <c r="CQ648" s="17"/>
      <c r="CR648" s="17"/>
      <c r="CS648" s="17"/>
      <c r="CT648" s="17"/>
      <c r="CU648" s="17"/>
      <c r="CV648" s="17"/>
      <c r="CW648" s="17"/>
      <c r="CX648" s="17"/>
      <c r="CY648" s="17"/>
      <c r="CZ648" s="17"/>
      <c r="DA648" s="17"/>
      <c r="DB648" s="17"/>
      <c r="DC648" s="17"/>
      <c r="DD648" s="17"/>
      <c r="DE648" s="17"/>
      <c r="DF648" s="17"/>
      <c r="DG648" s="17"/>
      <c r="DH648" s="17"/>
      <c r="DI648" s="17"/>
      <c r="DJ648" s="17"/>
      <c r="DK648" s="17"/>
      <c r="DL648" s="17"/>
      <c r="DM648" s="17"/>
      <c r="DN648" s="17"/>
      <c r="DO648" s="17"/>
      <c r="DP648" s="17"/>
      <c r="DQ648" s="17"/>
      <c r="DR648" s="17"/>
      <c r="DS648" s="17"/>
      <c r="DT648" s="17"/>
      <c r="DU648" s="17"/>
      <c r="DV648" s="17"/>
      <c r="DW648" s="17"/>
      <c r="DX648" s="17"/>
      <c r="DY648" s="17"/>
      <c r="DZ648" s="17"/>
      <c r="EA648" s="17"/>
      <c r="EB648" s="17"/>
      <c r="EC648" s="17"/>
      <c r="ED648" s="17"/>
      <c r="EE648" s="17"/>
      <c r="EF648" s="17"/>
      <c r="EG648" s="17"/>
      <c r="EH648" s="17"/>
      <c r="EI648" s="17"/>
      <c r="EJ648" s="17"/>
      <c r="EK648" s="17"/>
    </row>
    <row r="649" spans="1:141" x14ac:dyDescent="0.35">
      <c r="A649" s="17"/>
      <c r="B649" s="17"/>
      <c r="C649" s="17"/>
      <c r="D649" s="17"/>
      <c r="E649" s="17"/>
      <c r="F649" s="17"/>
      <c r="G649" s="17"/>
      <c r="J649" s="17"/>
      <c r="K649" s="17"/>
      <c r="L649" s="68"/>
      <c r="M649" s="68"/>
      <c r="N649" s="17"/>
      <c r="O649" s="17"/>
      <c r="P649" s="107"/>
      <c r="R649" s="17"/>
      <c r="S649" s="17"/>
      <c r="T649" s="17"/>
      <c r="V649" s="17"/>
      <c r="W649" s="17"/>
      <c r="X649" s="17"/>
      <c r="Y649" s="17"/>
      <c r="AB649" s="45"/>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c r="CA649" s="17"/>
      <c r="CB649" s="17"/>
      <c r="CC649" s="17"/>
      <c r="CD649" s="17"/>
      <c r="CE649" s="17"/>
      <c r="CF649" s="17"/>
      <c r="CG649" s="17"/>
      <c r="CH649" s="17"/>
      <c r="CI649" s="17"/>
      <c r="CJ649" s="17"/>
      <c r="CK649" s="17"/>
      <c r="CL649" s="17"/>
      <c r="CM649" s="17"/>
      <c r="CN649" s="17"/>
      <c r="CO649" s="17"/>
      <c r="CP649" s="17"/>
      <c r="CQ649" s="17"/>
      <c r="CR649" s="17"/>
      <c r="CS649" s="17"/>
      <c r="CT649" s="17"/>
      <c r="CU649" s="17"/>
      <c r="CV649" s="17"/>
      <c r="CW649" s="17"/>
      <c r="CX649" s="17"/>
      <c r="CY649" s="17"/>
      <c r="CZ649" s="17"/>
      <c r="DA649" s="17"/>
      <c r="DB649" s="17"/>
      <c r="DC649" s="17"/>
      <c r="DD649" s="17"/>
      <c r="DE649" s="17"/>
      <c r="DF649" s="17"/>
      <c r="DG649" s="17"/>
      <c r="DH649" s="17"/>
      <c r="DI649" s="17"/>
      <c r="DJ649" s="17"/>
      <c r="DK649" s="17"/>
      <c r="DL649" s="17"/>
      <c r="DM649" s="17"/>
      <c r="DN649" s="17"/>
      <c r="DO649" s="17"/>
      <c r="DP649" s="17"/>
      <c r="DQ649" s="17"/>
      <c r="DR649" s="17"/>
      <c r="DS649" s="17"/>
      <c r="DT649" s="17"/>
      <c r="DU649" s="17"/>
      <c r="DV649" s="17"/>
      <c r="DW649" s="17"/>
      <c r="DX649" s="17"/>
      <c r="DY649" s="17"/>
      <c r="DZ649" s="17"/>
      <c r="EA649" s="17"/>
      <c r="EB649" s="17"/>
      <c r="EC649" s="17"/>
      <c r="ED649" s="17"/>
      <c r="EE649" s="17"/>
      <c r="EF649" s="17"/>
      <c r="EG649" s="17"/>
      <c r="EH649" s="17"/>
      <c r="EI649" s="17"/>
      <c r="EJ649" s="17"/>
      <c r="EK649" s="17"/>
    </row>
    <row r="650" spans="1:141" x14ac:dyDescent="0.35">
      <c r="A650" s="17"/>
      <c r="B650" s="17"/>
      <c r="C650" s="17"/>
      <c r="D650" s="17"/>
      <c r="E650" s="17"/>
      <c r="F650" s="17"/>
      <c r="G650" s="17"/>
      <c r="J650" s="17"/>
      <c r="K650" s="17"/>
      <c r="L650" s="68"/>
      <c r="M650" s="68"/>
      <c r="N650" s="17"/>
      <c r="O650" s="17"/>
      <c r="P650" s="107"/>
      <c r="R650" s="17"/>
      <c r="S650" s="17"/>
      <c r="T650" s="17"/>
      <c r="V650" s="17"/>
      <c r="W650" s="17"/>
      <c r="X650" s="17"/>
      <c r="Y650" s="17"/>
      <c r="AB650" s="45"/>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c r="CA650" s="17"/>
      <c r="CB650" s="17"/>
      <c r="CC650" s="17"/>
      <c r="CD650" s="17"/>
      <c r="CE650" s="17"/>
      <c r="CF650" s="17"/>
      <c r="CG650" s="17"/>
      <c r="CH650" s="17"/>
      <c r="CI650" s="17"/>
      <c r="CJ650" s="17"/>
      <c r="CK650" s="17"/>
      <c r="CL650" s="17"/>
      <c r="CM650" s="17"/>
      <c r="CN650" s="17"/>
      <c r="CO650" s="17"/>
      <c r="CP650" s="17"/>
      <c r="CQ650" s="17"/>
      <c r="CR650" s="17"/>
      <c r="CS650" s="17"/>
      <c r="CT650" s="17"/>
      <c r="CU650" s="17"/>
      <c r="CV650" s="17"/>
      <c r="CW650" s="17"/>
      <c r="CX650" s="17"/>
      <c r="CY650" s="17"/>
      <c r="CZ650" s="17"/>
      <c r="DA650" s="17"/>
      <c r="DB650" s="17"/>
      <c r="DC650" s="17"/>
      <c r="DD650" s="17"/>
      <c r="DE650" s="17"/>
      <c r="DF650" s="17"/>
      <c r="DG650" s="17"/>
      <c r="DH650" s="17"/>
      <c r="DI650" s="17"/>
      <c r="DJ650" s="17"/>
      <c r="DK650" s="17"/>
      <c r="DL650" s="17"/>
      <c r="DM650" s="17"/>
      <c r="DN650" s="17"/>
      <c r="DO650" s="17"/>
      <c r="DP650" s="17"/>
      <c r="DQ650" s="17"/>
      <c r="DR650" s="17"/>
      <c r="DS650" s="17"/>
      <c r="DT650" s="17"/>
      <c r="DU650" s="17"/>
      <c r="DV650" s="17"/>
      <c r="DW650" s="17"/>
      <c r="DX650" s="17"/>
      <c r="DY650" s="17"/>
      <c r="DZ650" s="17"/>
      <c r="EA650" s="17"/>
      <c r="EB650" s="17"/>
      <c r="EC650" s="17"/>
      <c r="ED650" s="17"/>
      <c r="EE650" s="17"/>
      <c r="EF650" s="17"/>
      <c r="EG650" s="17"/>
      <c r="EH650" s="17"/>
      <c r="EI650" s="17"/>
      <c r="EJ650" s="17"/>
      <c r="EK650" s="17"/>
    </row>
    <row r="651" spans="1:141" x14ac:dyDescent="0.35">
      <c r="A651" s="17"/>
      <c r="B651" s="17"/>
      <c r="C651" s="17"/>
      <c r="D651" s="17"/>
      <c r="E651" s="17"/>
      <c r="F651" s="17"/>
      <c r="G651" s="17"/>
      <c r="J651" s="17"/>
      <c r="K651" s="17"/>
      <c r="L651" s="68"/>
      <c r="M651" s="68"/>
      <c r="N651" s="17"/>
      <c r="O651" s="17"/>
      <c r="P651" s="109"/>
      <c r="R651" s="17"/>
      <c r="S651" s="17"/>
      <c r="T651" s="17"/>
      <c r="V651" s="17"/>
      <c r="W651" s="17"/>
      <c r="X651" s="17"/>
      <c r="Y651" s="17"/>
      <c r="AB651" s="45"/>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c r="CA651" s="17"/>
      <c r="CB651" s="17"/>
      <c r="CC651" s="17"/>
      <c r="CD651" s="17"/>
      <c r="CE651" s="17"/>
      <c r="CF651" s="17"/>
      <c r="CG651" s="17"/>
      <c r="CH651" s="17"/>
      <c r="CI651" s="17"/>
      <c r="CJ651" s="17"/>
      <c r="CK651" s="17"/>
      <c r="CL651" s="17"/>
      <c r="CM651" s="17"/>
      <c r="CN651" s="17"/>
      <c r="CO651" s="17"/>
      <c r="CP651" s="17"/>
      <c r="CQ651" s="17"/>
      <c r="CR651" s="17"/>
      <c r="CS651" s="17"/>
      <c r="CT651" s="17"/>
      <c r="CU651" s="17"/>
      <c r="CV651" s="17"/>
      <c r="CW651" s="17"/>
      <c r="CX651" s="17"/>
      <c r="CY651" s="17"/>
      <c r="CZ651" s="17"/>
      <c r="DA651" s="17"/>
      <c r="DB651" s="17"/>
      <c r="DC651" s="17"/>
      <c r="DD651" s="17"/>
      <c r="DE651" s="17"/>
      <c r="DF651" s="17"/>
      <c r="DG651" s="17"/>
      <c r="DH651" s="17"/>
      <c r="DI651" s="17"/>
      <c r="DJ651" s="17"/>
      <c r="DK651" s="17"/>
      <c r="DL651" s="17"/>
      <c r="DM651" s="17"/>
      <c r="DN651" s="17"/>
      <c r="DO651" s="17"/>
      <c r="DP651" s="17"/>
      <c r="DQ651" s="17"/>
      <c r="DR651" s="17"/>
      <c r="DS651" s="17"/>
      <c r="DT651" s="17"/>
      <c r="DU651" s="17"/>
      <c r="DV651" s="17"/>
      <c r="DW651" s="17"/>
      <c r="DX651" s="17"/>
      <c r="DY651" s="17"/>
      <c r="DZ651" s="17"/>
      <c r="EA651" s="17"/>
      <c r="EB651" s="17"/>
      <c r="EC651" s="17"/>
      <c r="ED651" s="17"/>
      <c r="EE651" s="17"/>
      <c r="EF651" s="17"/>
      <c r="EG651" s="17"/>
      <c r="EH651" s="17"/>
      <c r="EI651" s="17"/>
      <c r="EJ651" s="17"/>
      <c r="EK651" s="17"/>
    </row>
    <row r="652" spans="1:141" x14ac:dyDescent="0.35">
      <c r="A652" s="17"/>
      <c r="B652" s="17"/>
      <c r="C652" s="17"/>
      <c r="D652" s="17"/>
      <c r="E652" s="17"/>
      <c r="F652" s="17"/>
      <c r="G652" s="17"/>
      <c r="J652" s="17"/>
      <c r="K652" s="17"/>
      <c r="L652" s="68"/>
      <c r="M652" s="68"/>
      <c r="N652" s="17"/>
      <c r="O652" s="17"/>
      <c r="P652" s="107"/>
      <c r="R652" s="17"/>
      <c r="S652" s="17"/>
      <c r="T652" s="17"/>
      <c r="V652" s="17"/>
      <c r="W652" s="17"/>
      <c r="X652" s="17"/>
      <c r="Y652" s="17"/>
      <c r="AB652" s="45"/>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c r="CA652" s="17"/>
      <c r="CB652" s="17"/>
      <c r="CC652" s="17"/>
      <c r="CD652" s="17"/>
      <c r="CE652" s="17"/>
      <c r="CF652" s="17"/>
      <c r="CG652" s="17"/>
      <c r="CH652" s="17"/>
      <c r="CI652" s="17"/>
      <c r="CJ652" s="17"/>
      <c r="CK652" s="17"/>
      <c r="CL652" s="17"/>
      <c r="CM652" s="17"/>
      <c r="CN652" s="17"/>
      <c r="CO652" s="17"/>
      <c r="CP652" s="17"/>
      <c r="CQ652" s="17"/>
      <c r="CR652" s="17"/>
      <c r="CS652" s="17"/>
      <c r="CT652" s="17"/>
      <c r="CU652" s="17"/>
      <c r="CV652" s="17"/>
      <c r="CW652" s="17"/>
      <c r="CX652" s="17"/>
      <c r="CY652" s="17"/>
      <c r="CZ652" s="17"/>
      <c r="DA652" s="17"/>
      <c r="DB652" s="17"/>
      <c r="DC652" s="17"/>
      <c r="DD652" s="17"/>
      <c r="DE652" s="17"/>
      <c r="DF652" s="17"/>
      <c r="DG652" s="17"/>
      <c r="DH652" s="17"/>
      <c r="DI652" s="17"/>
      <c r="DJ652" s="17"/>
      <c r="DK652" s="17"/>
      <c r="DL652" s="17"/>
      <c r="DM652" s="17"/>
      <c r="DN652" s="17"/>
      <c r="DO652" s="17"/>
      <c r="DP652" s="17"/>
      <c r="DQ652" s="17"/>
      <c r="DR652" s="17"/>
      <c r="DS652" s="17"/>
      <c r="DT652" s="17"/>
      <c r="DU652" s="17"/>
      <c r="DV652" s="17"/>
      <c r="DW652" s="17"/>
      <c r="DX652" s="17"/>
      <c r="DY652" s="17"/>
      <c r="DZ652" s="17"/>
      <c r="EA652" s="17"/>
      <c r="EB652" s="17"/>
      <c r="EC652" s="17"/>
      <c r="ED652" s="17"/>
      <c r="EE652" s="17"/>
      <c r="EF652" s="17"/>
      <c r="EG652" s="17"/>
      <c r="EH652" s="17"/>
      <c r="EI652" s="17"/>
      <c r="EJ652" s="17"/>
      <c r="EK652" s="17"/>
    </row>
    <row r="653" spans="1:141" x14ac:dyDescent="0.35">
      <c r="A653" s="17"/>
      <c r="B653" s="17"/>
      <c r="C653" s="17"/>
      <c r="D653" s="17"/>
      <c r="E653" s="17"/>
      <c r="F653" s="17"/>
      <c r="G653" s="17"/>
      <c r="J653" s="17"/>
      <c r="K653" s="17"/>
      <c r="L653" s="68"/>
      <c r="M653" s="68"/>
      <c r="N653" s="17"/>
      <c r="O653" s="17"/>
      <c r="P653" s="109"/>
      <c r="R653" s="17"/>
      <c r="S653" s="17"/>
      <c r="T653" s="17"/>
      <c r="V653" s="17"/>
      <c r="W653" s="17"/>
      <c r="X653" s="17"/>
      <c r="Y653" s="17"/>
      <c r="AB653" s="45"/>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c r="CC653" s="17"/>
      <c r="CD653" s="17"/>
      <c r="CE653" s="17"/>
      <c r="CF653" s="17"/>
      <c r="CG653" s="17"/>
      <c r="CH653" s="17"/>
      <c r="CI653" s="17"/>
      <c r="CJ653" s="17"/>
      <c r="CK653" s="17"/>
      <c r="CL653" s="17"/>
      <c r="CM653" s="17"/>
      <c r="CN653" s="17"/>
      <c r="CO653" s="17"/>
      <c r="CP653" s="17"/>
      <c r="CQ653" s="17"/>
      <c r="CR653" s="17"/>
      <c r="CS653" s="17"/>
      <c r="CT653" s="17"/>
      <c r="CU653" s="17"/>
      <c r="CV653" s="17"/>
      <c r="CW653" s="17"/>
      <c r="CX653" s="17"/>
      <c r="CY653" s="17"/>
      <c r="CZ653" s="17"/>
      <c r="DA653" s="17"/>
      <c r="DB653" s="17"/>
      <c r="DC653" s="17"/>
      <c r="DD653" s="17"/>
      <c r="DE653" s="17"/>
      <c r="DF653" s="17"/>
      <c r="DG653" s="17"/>
      <c r="DH653" s="17"/>
      <c r="DI653" s="17"/>
      <c r="DJ653" s="17"/>
      <c r="DK653" s="17"/>
      <c r="DL653" s="17"/>
      <c r="DM653" s="17"/>
      <c r="DN653" s="17"/>
      <c r="DO653" s="17"/>
      <c r="DP653" s="17"/>
      <c r="DQ653" s="17"/>
      <c r="DR653" s="17"/>
      <c r="DS653" s="17"/>
      <c r="DT653" s="17"/>
      <c r="DU653" s="17"/>
      <c r="DV653" s="17"/>
      <c r="DW653" s="17"/>
      <c r="DX653" s="17"/>
      <c r="DY653" s="17"/>
      <c r="DZ653" s="17"/>
      <c r="EA653" s="17"/>
      <c r="EB653" s="17"/>
      <c r="EC653" s="17"/>
      <c r="ED653" s="17"/>
      <c r="EE653" s="17"/>
      <c r="EF653" s="17"/>
      <c r="EG653" s="17"/>
      <c r="EH653" s="17"/>
      <c r="EI653" s="17"/>
      <c r="EJ653" s="17"/>
      <c r="EK653" s="17"/>
    </row>
    <row r="654" spans="1:141" x14ac:dyDescent="0.35">
      <c r="A654" s="17"/>
      <c r="B654" s="17"/>
      <c r="C654" s="17"/>
      <c r="D654" s="17"/>
      <c r="E654" s="17"/>
      <c r="F654" s="17"/>
      <c r="G654" s="17"/>
      <c r="J654" s="17"/>
      <c r="K654" s="17"/>
      <c r="L654" s="68"/>
      <c r="M654" s="68"/>
      <c r="N654" s="17"/>
      <c r="O654" s="17"/>
      <c r="P654" s="107"/>
      <c r="R654" s="17"/>
      <c r="S654" s="17"/>
      <c r="T654" s="17"/>
      <c r="V654" s="17"/>
      <c r="W654" s="17"/>
      <c r="X654" s="17"/>
      <c r="Y654" s="17"/>
      <c r="AB654" s="45"/>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c r="CC654" s="17"/>
      <c r="CD654" s="17"/>
      <c r="CE654" s="17"/>
      <c r="CF654" s="17"/>
      <c r="CG654" s="17"/>
      <c r="CH654" s="17"/>
      <c r="CI654" s="17"/>
      <c r="CJ654" s="17"/>
      <c r="CK654" s="17"/>
      <c r="CL654" s="17"/>
      <c r="CM654" s="17"/>
      <c r="CN654" s="17"/>
      <c r="CO654" s="17"/>
      <c r="CP654" s="17"/>
      <c r="CQ654" s="17"/>
      <c r="CR654" s="17"/>
      <c r="CS654" s="17"/>
      <c r="CT654" s="17"/>
      <c r="CU654" s="17"/>
      <c r="CV654" s="17"/>
      <c r="CW654" s="17"/>
      <c r="CX654" s="17"/>
      <c r="CY654" s="17"/>
      <c r="CZ654" s="17"/>
      <c r="DA654" s="17"/>
      <c r="DB654" s="17"/>
      <c r="DC654" s="17"/>
      <c r="DD654" s="17"/>
      <c r="DE654" s="17"/>
      <c r="DF654" s="17"/>
      <c r="DG654" s="17"/>
      <c r="DH654" s="17"/>
      <c r="DI654" s="17"/>
      <c r="DJ654" s="17"/>
      <c r="DK654" s="17"/>
      <c r="DL654" s="17"/>
      <c r="DM654" s="17"/>
      <c r="DN654" s="17"/>
      <c r="DO654" s="17"/>
      <c r="DP654" s="17"/>
      <c r="DQ654" s="17"/>
      <c r="DR654" s="17"/>
      <c r="DS654" s="17"/>
      <c r="DT654" s="17"/>
      <c r="DU654" s="17"/>
      <c r="DV654" s="17"/>
      <c r="DW654" s="17"/>
      <c r="DX654" s="17"/>
      <c r="DY654" s="17"/>
      <c r="DZ654" s="17"/>
      <c r="EA654" s="17"/>
      <c r="EB654" s="17"/>
      <c r="EC654" s="17"/>
      <c r="ED654" s="17"/>
      <c r="EE654" s="17"/>
      <c r="EF654" s="17"/>
      <c r="EG654" s="17"/>
      <c r="EH654" s="17"/>
      <c r="EI654" s="17"/>
      <c r="EJ654" s="17"/>
      <c r="EK654" s="17"/>
    </row>
    <row r="655" spans="1:141" x14ac:dyDescent="0.35">
      <c r="A655" s="17"/>
      <c r="B655" s="17"/>
      <c r="C655" s="17"/>
      <c r="D655" s="17"/>
      <c r="E655" s="17"/>
      <c r="F655" s="17"/>
      <c r="G655" s="17"/>
      <c r="J655" s="17"/>
      <c r="K655" s="17"/>
      <c r="L655" s="68"/>
      <c r="M655" s="68"/>
      <c r="N655" s="17"/>
      <c r="O655" s="17"/>
      <c r="P655" s="107"/>
      <c r="R655" s="17"/>
      <c r="S655" s="17"/>
      <c r="T655" s="17"/>
      <c r="V655" s="17"/>
      <c r="W655" s="17"/>
      <c r="X655" s="17"/>
      <c r="Y655" s="17"/>
      <c r="AB655" s="45"/>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c r="CA655" s="17"/>
      <c r="CB655" s="17"/>
      <c r="CC655" s="17"/>
      <c r="CD655" s="17"/>
      <c r="CE655" s="17"/>
      <c r="CF655" s="17"/>
      <c r="CG655" s="17"/>
      <c r="CH655" s="17"/>
      <c r="CI655" s="17"/>
      <c r="CJ655" s="17"/>
      <c r="CK655" s="17"/>
      <c r="CL655" s="17"/>
      <c r="CM655" s="17"/>
      <c r="CN655" s="17"/>
      <c r="CO655" s="17"/>
      <c r="CP655" s="17"/>
      <c r="CQ655" s="17"/>
      <c r="CR655" s="17"/>
      <c r="CS655" s="17"/>
      <c r="CT655" s="17"/>
      <c r="CU655" s="17"/>
      <c r="CV655" s="17"/>
      <c r="CW655" s="17"/>
      <c r="CX655" s="17"/>
      <c r="CY655" s="17"/>
      <c r="CZ655" s="17"/>
      <c r="DA655" s="17"/>
      <c r="DB655" s="17"/>
      <c r="DC655" s="17"/>
      <c r="DD655" s="17"/>
      <c r="DE655" s="17"/>
      <c r="DF655" s="17"/>
      <c r="DG655" s="17"/>
      <c r="DH655" s="17"/>
      <c r="DI655" s="17"/>
      <c r="DJ655" s="17"/>
      <c r="DK655" s="17"/>
      <c r="DL655" s="17"/>
      <c r="DM655" s="17"/>
      <c r="DN655" s="17"/>
      <c r="DO655" s="17"/>
      <c r="DP655" s="17"/>
      <c r="DQ655" s="17"/>
      <c r="DR655" s="17"/>
      <c r="DS655" s="17"/>
      <c r="DT655" s="17"/>
      <c r="DU655" s="17"/>
      <c r="DV655" s="17"/>
      <c r="DW655" s="17"/>
      <c r="DX655" s="17"/>
      <c r="DY655" s="17"/>
      <c r="DZ655" s="17"/>
      <c r="EA655" s="17"/>
      <c r="EB655" s="17"/>
      <c r="EC655" s="17"/>
      <c r="ED655" s="17"/>
      <c r="EE655" s="17"/>
      <c r="EF655" s="17"/>
      <c r="EG655" s="17"/>
      <c r="EH655" s="17"/>
      <c r="EI655" s="17"/>
      <c r="EJ655" s="17"/>
      <c r="EK655" s="17"/>
    </row>
    <row r="656" spans="1:141" x14ac:dyDescent="0.35">
      <c r="A656" s="17"/>
      <c r="B656" s="17"/>
      <c r="C656" s="17"/>
      <c r="D656" s="17"/>
      <c r="E656" s="17"/>
      <c r="F656" s="17"/>
      <c r="G656" s="17"/>
      <c r="J656" s="17"/>
      <c r="K656" s="17"/>
      <c r="L656" s="68"/>
      <c r="M656" s="68"/>
      <c r="N656" s="17"/>
      <c r="O656" s="17"/>
      <c r="P656" s="107"/>
      <c r="R656" s="17"/>
      <c r="S656" s="17"/>
      <c r="T656" s="17"/>
      <c r="V656" s="17"/>
      <c r="W656" s="17"/>
      <c r="X656" s="17"/>
      <c r="Y656" s="17"/>
      <c r="AB656" s="45"/>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c r="CA656" s="17"/>
      <c r="CB656" s="17"/>
      <c r="CC656" s="17"/>
      <c r="CD656" s="17"/>
      <c r="CE656" s="17"/>
      <c r="CF656" s="17"/>
      <c r="CG656" s="17"/>
      <c r="CH656" s="17"/>
      <c r="CI656" s="17"/>
      <c r="CJ656" s="17"/>
      <c r="CK656" s="17"/>
      <c r="CL656" s="17"/>
      <c r="CM656" s="17"/>
      <c r="CN656" s="17"/>
      <c r="CO656" s="17"/>
      <c r="CP656" s="17"/>
      <c r="CQ656" s="17"/>
      <c r="CR656" s="17"/>
      <c r="CS656" s="17"/>
      <c r="CT656" s="17"/>
      <c r="CU656" s="17"/>
      <c r="CV656" s="17"/>
      <c r="CW656" s="17"/>
      <c r="CX656" s="17"/>
      <c r="CY656" s="17"/>
      <c r="CZ656" s="17"/>
      <c r="DA656" s="17"/>
      <c r="DB656" s="17"/>
      <c r="DC656" s="17"/>
      <c r="DD656" s="17"/>
      <c r="DE656" s="17"/>
      <c r="DF656" s="17"/>
      <c r="DG656" s="17"/>
      <c r="DH656" s="17"/>
      <c r="DI656" s="17"/>
      <c r="DJ656" s="17"/>
      <c r="DK656" s="17"/>
      <c r="DL656" s="17"/>
      <c r="DM656" s="17"/>
      <c r="DN656" s="17"/>
      <c r="DO656" s="17"/>
      <c r="DP656" s="17"/>
      <c r="DQ656" s="17"/>
      <c r="DR656" s="17"/>
      <c r="DS656" s="17"/>
      <c r="DT656" s="17"/>
      <c r="DU656" s="17"/>
      <c r="DV656" s="17"/>
      <c r="DW656" s="17"/>
      <c r="DX656" s="17"/>
      <c r="DY656" s="17"/>
      <c r="DZ656" s="17"/>
      <c r="EA656" s="17"/>
      <c r="EB656" s="17"/>
      <c r="EC656" s="17"/>
      <c r="ED656" s="17"/>
      <c r="EE656" s="17"/>
      <c r="EF656" s="17"/>
      <c r="EG656" s="17"/>
      <c r="EH656" s="17"/>
      <c r="EI656" s="17"/>
      <c r="EJ656" s="17"/>
      <c r="EK656" s="17"/>
    </row>
    <row r="657" spans="1:141" x14ac:dyDescent="0.35">
      <c r="A657" s="17"/>
      <c r="B657" s="17"/>
      <c r="C657" s="17"/>
      <c r="D657" s="17"/>
      <c r="E657" s="17"/>
      <c r="F657" s="17"/>
      <c r="G657" s="17"/>
      <c r="J657" s="17"/>
      <c r="K657" s="17"/>
      <c r="L657" s="68"/>
      <c r="M657" s="68"/>
      <c r="N657" s="17"/>
      <c r="O657" s="17"/>
      <c r="P657" s="107"/>
      <c r="R657" s="17"/>
      <c r="S657" s="17"/>
      <c r="T657" s="17"/>
      <c r="V657" s="17"/>
      <c r="W657" s="17"/>
      <c r="X657" s="17"/>
      <c r="Y657" s="17"/>
      <c r="AB657" s="45"/>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c r="CA657" s="17"/>
      <c r="CB657" s="17"/>
      <c r="CC657" s="17"/>
      <c r="CD657" s="17"/>
      <c r="CE657" s="17"/>
      <c r="CF657" s="17"/>
      <c r="CG657" s="17"/>
      <c r="CH657" s="17"/>
      <c r="CI657" s="17"/>
      <c r="CJ657" s="17"/>
      <c r="CK657" s="17"/>
      <c r="CL657" s="17"/>
      <c r="CM657" s="17"/>
      <c r="CN657" s="17"/>
      <c r="CO657" s="17"/>
      <c r="CP657" s="17"/>
      <c r="CQ657" s="17"/>
      <c r="CR657" s="17"/>
      <c r="CS657" s="17"/>
      <c r="CT657" s="17"/>
      <c r="CU657" s="17"/>
      <c r="CV657" s="17"/>
      <c r="CW657" s="17"/>
      <c r="CX657" s="17"/>
      <c r="CY657" s="17"/>
      <c r="CZ657" s="17"/>
      <c r="DA657" s="17"/>
      <c r="DB657" s="17"/>
      <c r="DC657" s="17"/>
      <c r="DD657" s="17"/>
      <c r="DE657" s="17"/>
      <c r="DF657" s="17"/>
      <c r="DG657" s="17"/>
      <c r="DH657" s="17"/>
      <c r="DI657" s="17"/>
      <c r="DJ657" s="17"/>
      <c r="DK657" s="17"/>
      <c r="DL657" s="17"/>
      <c r="DM657" s="17"/>
      <c r="DN657" s="17"/>
      <c r="DO657" s="17"/>
      <c r="DP657" s="17"/>
      <c r="DQ657" s="17"/>
      <c r="DR657" s="17"/>
      <c r="DS657" s="17"/>
      <c r="DT657" s="17"/>
      <c r="DU657" s="17"/>
      <c r="DV657" s="17"/>
      <c r="DW657" s="17"/>
      <c r="DX657" s="17"/>
      <c r="DY657" s="17"/>
      <c r="DZ657" s="17"/>
      <c r="EA657" s="17"/>
      <c r="EB657" s="17"/>
      <c r="EC657" s="17"/>
      <c r="ED657" s="17"/>
      <c r="EE657" s="17"/>
      <c r="EF657" s="17"/>
      <c r="EG657" s="17"/>
      <c r="EH657" s="17"/>
      <c r="EI657" s="17"/>
      <c r="EJ657" s="17"/>
      <c r="EK657" s="17"/>
    </row>
    <row r="658" spans="1:141" x14ac:dyDescent="0.35">
      <c r="A658" s="17"/>
      <c r="B658" s="17"/>
      <c r="C658" s="17"/>
      <c r="D658" s="17"/>
      <c r="E658" s="17"/>
      <c r="F658" s="17"/>
      <c r="G658" s="17"/>
      <c r="J658" s="17"/>
      <c r="K658" s="17"/>
      <c r="L658" s="68"/>
      <c r="M658" s="68"/>
      <c r="N658" s="17"/>
      <c r="O658" s="17"/>
      <c r="P658" s="109"/>
      <c r="R658" s="17"/>
      <c r="S658" s="17"/>
      <c r="T658" s="17"/>
      <c r="V658" s="17"/>
      <c r="W658" s="17"/>
      <c r="X658" s="17"/>
      <c r="Y658" s="17"/>
      <c r="AB658" s="45"/>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c r="CA658" s="17"/>
      <c r="CB658" s="17"/>
      <c r="CC658" s="17"/>
      <c r="CD658" s="17"/>
      <c r="CE658" s="17"/>
      <c r="CF658" s="17"/>
      <c r="CG658" s="17"/>
      <c r="CH658" s="17"/>
      <c r="CI658" s="17"/>
      <c r="CJ658" s="17"/>
      <c r="CK658" s="17"/>
      <c r="CL658" s="17"/>
      <c r="CM658" s="17"/>
      <c r="CN658" s="17"/>
      <c r="CO658" s="17"/>
      <c r="CP658" s="17"/>
      <c r="CQ658" s="17"/>
      <c r="CR658" s="17"/>
      <c r="CS658" s="17"/>
      <c r="CT658" s="17"/>
      <c r="CU658" s="17"/>
      <c r="CV658" s="17"/>
      <c r="CW658" s="17"/>
      <c r="CX658" s="17"/>
      <c r="CY658" s="17"/>
      <c r="CZ658" s="17"/>
      <c r="DA658" s="17"/>
      <c r="DB658" s="17"/>
      <c r="DC658" s="17"/>
      <c r="DD658" s="17"/>
      <c r="DE658" s="17"/>
      <c r="DF658" s="17"/>
      <c r="DG658" s="17"/>
      <c r="DH658" s="17"/>
      <c r="DI658" s="17"/>
      <c r="DJ658" s="17"/>
      <c r="DK658" s="17"/>
      <c r="DL658" s="17"/>
      <c r="DM658" s="17"/>
      <c r="DN658" s="17"/>
      <c r="DO658" s="17"/>
      <c r="DP658" s="17"/>
      <c r="DQ658" s="17"/>
      <c r="DR658" s="17"/>
      <c r="DS658" s="17"/>
      <c r="DT658" s="17"/>
      <c r="DU658" s="17"/>
      <c r="DV658" s="17"/>
      <c r="DW658" s="17"/>
      <c r="DX658" s="17"/>
      <c r="DY658" s="17"/>
      <c r="DZ658" s="17"/>
      <c r="EA658" s="17"/>
      <c r="EB658" s="17"/>
      <c r="EC658" s="17"/>
      <c r="ED658" s="17"/>
      <c r="EE658" s="17"/>
      <c r="EF658" s="17"/>
      <c r="EG658" s="17"/>
      <c r="EH658" s="17"/>
      <c r="EI658" s="17"/>
      <c r="EJ658" s="17"/>
      <c r="EK658" s="17"/>
    </row>
    <row r="659" spans="1:141" x14ac:dyDescent="0.35">
      <c r="A659" s="17"/>
      <c r="B659" s="17"/>
      <c r="C659" s="17"/>
      <c r="D659" s="17"/>
      <c r="E659" s="17"/>
      <c r="F659" s="17"/>
      <c r="G659" s="17"/>
      <c r="J659" s="17"/>
      <c r="K659" s="17"/>
      <c r="L659" s="68"/>
      <c r="M659" s="68"/>
      <c r="N659" s="17"/>
      <c r="O659" s="17"/>
      <c r="P659" s="107"/>
      <c r="R659" s="17"/>
      <c r="S659" s="17"/>
      <c r="T659" s="17"/>
      <c r="V659" s="17"/>
      <c r="W659" s="17"/>
      <c r="X659" s="17"/>
      <c r="Y659" s="17"/>
      <c r="AB659" s="45"/>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c r="CC659" s="17"/>
      <c r="CD659" s="17"/>
      <c r="CE659" s="17"/>
      <c r="CF659" s="17"/>
      <c r="CG659" s="17"/>
      <c r="CH659" s="17"/>
      <c r="CI659" s="17"/>
      <c r="CJ659" s="17"/>
      <c r="CK659" s="17"/>
      <c r="CL659" s="17"/>
      <c r="CM659" s="17"/>
      <c r="CN659" s="17"/>
      <c r="CO659" s="17"/>
      <c r="CP659" s="17"/>
      <c r="CQ659" s="17"/>
      <c r="CR659" s="17"/>
      <c r="CS659" s="17"/>
      <c r="CT659" s="17"/>
      <c r="CU659" s="17"/>
      <c r="CV659" s="17"/>
      <c r="CW659" s="17"/>
      <c r="CX659" s="17"/>
      <c r="CY659" s="17"/>
      <c r="CZ659" s="17"/>
      <c r="DA659" s="17"/>
      <c r="DB659" s="17"/>
      <c r="DC659" s="17"/>
      <c r="DD659" s="17"/>
      <c r="DE659" s="17"/>
      <c r="DF659" s="17"/>
      <c r="DG659" s="17"/>
      <c r="DH659" s="17"/>
      <c r="DI659" s="17"/>
      <c r="DJ659" s="17"/>
      <c r="DK659" s="17"/>
      <c r="DL659" s="17"/>
      <c r="DM659" s="17"/>
      <c r="DN659" s="17"/>
      <c r="DO659" s="17"/>
      <c r="DP659" s="17"/>
      <c r="DQ659" s="17"/>
      <c r="DR659" s="17"/>
      <c r="DS659" s="17"/>
      <c r="DT659" s="17"/>
      <c r="DU659" s="17"/>
      <c r="DV659" s="17"/>
      <c r="DW659" s="17"/>
      <c r="DX659" s="17"/>
      <c r="DY659" s="17"/>
      <c r="DZ659" s="17"/>
      <c r="EA659" s="17"/>
      <c r="EB659" s="17"/>
      <c r="EC659" s="17"/>
      <c r="ED659" s="17"/>
      <c r="EE659" s="17"/>
      <c r="EF659" s="17"/>
      <c r="EG659" s="17"/>
      <c r="EH659" s="17"/>
      <c r="EI659" s="17"/>
      <c r="EJ659" s="17"/>
      <c r="EK659" s="17"/>
    </row>
    <row r="660" spans="1:141" x14ac:dyDescent="0.35">
      <c r="A660" s="17"/>
      <c r="B660" s="17"/>
      <c r="C660" s="17"/>
      <c r="D660" s="17"/>
      <c r="E660" s="17"/>
      <c r="F660" s="17"/>
      <c r="G660" s="17"/>
      <c r="J660" s="17"/>
      <c r="K660" s="17"/>
      <c r="L660" s="68"/>
      <c r="M660" s="68"/>
      <c r="N660" s="17"/>
      <c r="O660" s="17"/>
      <c r="P660" s="107"/>
      <c r="R660" s="17"/>
      <c r="S660" s="17"/>
      <c r="T660" s="17"/>
      <c r="V660" s="17"/>
      <c r="W660" s="17"/>
      <c r="X660" s="17"/>
      <c r="Y660" s="17"/>
      <c r="AB660" s="45"/>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c r="CA660" s="17"/>
      <c r="CB660" s="17"/>
      <c r="CC660" s="17"/>
      <c r="CD660" s="17"/>
      <c r="CE660" s="17"/>
      <c r="CF660" s="17"/>
      <c r="CG660" s="17"/>
      <c r="CH660" s="17"/>
      <c r="CI660" s="17"/>
      <c r="CJ660" s="17"/>
      <c r="CK660" s="17"/>
      <c r="CL660" s="17"/>
      <c r="CM660" s="17"/>
      <c r="CN660" s="17"/>
      <c r="CO660" s="17"/>
      <c r="CP660" s="17"/>
      <c r="CQ660" s="17"/>
      <c r="CR660" s="17"/>
      <c r="CS660" s="17"/>
      <c r="CT660" s="17"/>
      <c r="CU660" s="17"/>
      <c r="CV660" s="17"/>
      <c r="CW660" s="17"/>
      <c r="CX660" s="17"/>
      <c r="CY660" s="17"/>
      <c r="CZ660" s="17"/>
      <c r="DA660" s="17"/>
      <c r="DB660" s="17"/>
      <c r="DC660" s="17"/>
      <c r="DD660" s="17"/>
      <c r="DE660" s="17"/>
      <c r="DF660" s="17"/>
      <c r="DG660" s="17"/>
      <c r="DH660" s="17"/>
      <c r="DI660" s="17"/>
      <c r="DJ660" s="17"/>
      <c r="DK660" s="17"/>
      <c r="DL660" s="17"/>
      <c r="DM660" s="17"/>
      <c r="DN660" s="17"/>
      <c r="DO660" s="17"/>
      <c r="DP660" s="17"/>
      <c r="DQ660" s="17"/>
      <c r="DR660" s="17"/>
      <c r="DS660" s="17"/>
      <c r="DT660" s="17"/>
      <c r="DU660" s="17"/>
      <c r="DV660" s="17"/>
      <c r="DW660" s="17"/>
      <c r="DX660" s="17"/>
      <c r="DY660" s="17"/>
      <c r="DZ660" s="17"/>
      <c r="EA660" s="17"/>
      <c r="EB660" s="17"/>
      <c r="EC660" s="17"/>
      <c r="ED660" s="17"/>
      <c r="EE660" s="17"/>
      <c r="EF660" s="17"/>
      <c r="EG660" s="17"/>
      <c r="EH660" s="17"/>
      <c r="EI660" s="17"/>
      <c r="EJ660" s="17"/>
      <c r="EK660" s="17"/>
    </row>
    <row r="661" spans="1:141" x14ac:dyDescent="0.35">
      <c r="A661" s="17"/>
      <c r="B661" s="17"/>
      <c r="C661" s="17"/>
      <c r="D661" s="17"/>
      <c r="E661" s="17"/>
      <c r="F661" s="17"/>
      <c r="G661" s="17"/>
      <c r="J661" s="17"/>
      <c r="K661" s="17"/>
      <c r="L661" s="68"/>
      <c r="M661" s="68"/>
      <c r="N661" s="17"/>
      <c r="O661" s="17"/>
      <c r="P661" s="109"/>
      <c r="R661" s="17"/>
      <c r="S661" s="17"/>
      <c r="T661" s="17"/>
      <c r="V661" s="17"/>
      <c r="W661" s="17"/>
      <c r="X661" s="17"/>
      <c r="Y661" s="17"/>
      <c r="AB661" s="45"/>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c r="CA661" s="17"/>
      <c r="CB661" s="17"/>
      <c r="CC661" s="17"/>
      <c r="CD661" s="17"/>
      <c r="CE661" s="17"/>
      <c r="CF661" s="17"/>
      <c r="CG661" s="17"/>
      <c r="CH661" s="17"/>
      <c r="CI661" s="17"/>
      <c r="CJ661" s="17"/>
      <c r="CK661" s="17"/>
      <c r="CL661" s="17"/>
      <c r="CM661" s="17"/>
      <c r="CN661" s="17"/>
      <c r="CO661" s="17"/>
      <c r="CP661" s="17"/>
      <c r="CQ661" s="17"/>
      <c r="CR661" s="17"/>
      <c r="CS661" s="17"/>
      <c r="CT661" s="17"/>
      <c r="CU661" s="17"/>
      <c r="CV661" s="17"/>
      <c r="CW661" s="17"/>
      <c r="CX661" s="17"/>
      <c r="CY661" s="17"/>
      <c r="CZ661" s="17"/>
      <c r="DA661" s="17"/>
      <c r="DB661" s="17"/>
      <c r="DC661" s="17"/>
      <c r="DD661" s="17"/>
      <c r="DE661" s="17"/>
      <c r="DF661" s="17"/>
      <c r="DG661" s="17"/>
      <c r="DH661" s="17"/>
      <c r="DI661" s="17"/>
      <c r="DJ661" s="17"/>
      <c r="DK661" s="17"/>
      <c r="DL661" s="17"/>
      <c r="DM661" s="17"/>
      <c r="DN661" s="17"/>
      <c r="DO661" s="17"/>
      <c r="DP661" s="17"/>
      <c r="DQ661" s="17"/>
      <c r="DR661" s="17"/>
      <c r="DS661" s="17"/>
      <c r="DT661" s="17"/>
      <c r="DU661" s="17"/>
      <c r="DV661" s="17"/>
      <c r="DW661" s="17"/>
      <c r="DX661" s="17"/>
      <c r="DY661" s="17"/>
      <c r="DZ661" s="17"/>
      <c r="EA661" s="17"/>
      <c r="EB661" s="17"/>
      <c r="EC661" s="17"/>
      <c r="ED661" s="17"/>
      <c r="EE661" s="17"/>
      <c r="EF661" s="17"/>
      <c r="EG661" s="17"/>
      <c r="EH661" s="17"/>
      <c r="EI661" s="17"/>
      <c r="EJ661" s="17"/>
      <c r="EK661" s="17"/>
    </row>
    <row r="662" spans="1:141" x14ac:dyDescent="0.35">
      <c r="A662" s="17"/>
      <c r="B662" s="17"/>
      <c r="C662" s="17"/>
      <c r="D662" s="17"/>
      <c r="E662" s="17"/>
      <c r="F662" s="17"/>
      <c r="G662" s="17"/>
      <c r="J662" s="17"/>
      <c r="K662" s="17"/>
      <c r="L662" s="68"/>
      <c r="M662" s="68"/>
      <c r="N662" s="17"/>
      <c r="O662" s="17"/>
      <c r="P662" s="107"/>
      <c r="R662" s="17"/>
      <c r="S662" s="17"/>
      <c r="T662" s="17"/>
      <c r="V662" s="17"/>
      <c r="W662" s="17"/>
      <c r="X662" s="17"/>
      <c r="Y662" s="17"/>
      <c r="AB662" s="45"/>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c r="CA662" s="17"/>
      <c r="CB662" s="17"/>
      <c r="CC662" s="17"/>
      <c r="CD662" s="17"/>
      <c r="CE662" s="17"/>
      <c r="CF662" s="17"/>
      <c r="CG662" s="17"/>
      <c r="CH662" s="17"/>
      <c r="CI662" s="17"/>
      <c r="CJ662" s="17"/>
      <c r="CK662" s="17"/>
      <c r="CL662" s="17"/>
      <c r="CM662" s="17"/>
      <c r="CN662" s="17"/>
      <c r="CO662" s="17"/>
      <c r="CP662" s="17"/>
      <c r="CQ662" s="17"/>
      <c r="CR662" s="17"/>
      <c r="CS662" s="17"/>
      <c r="CT662" s="17"/>
      <c r="CU662" s="17"/>
      <c r="CV662" s="17"/>
      <c r="CW662" s="17"/>
      <c r="CX662" s="17"/>
      <c r="CY662" s="17"/>
      <c r="CZ662" s="17"/>
      <c r="DA662" s="17"/>
      <c r="DB662" s="17"/>
      <c r="DC662" s="17"/>
      <c r="DD662" s="17"/>
      <c r="DE662" s="17"/>
      <c r="DF662" s="17"/>
      <c r="DG662" s="17"/>
      <c r="DH662" s="17"/>
      <c r="DI662" s="17"/>
      <c r="DJ662" s="17"/>
      <c r="DK662" s="17"/>
      <c r="DL662" s="17"/>
      <c r="DM662" s="17"/>
      <c r="DN662" s="17"/>
      <c r="DO662" s="17"/>
      <c r="DP662" s="17"/>
      <c r="DQ662" s="17"/>
      <c r="DR662" s="17"/>
      <c r="DS662" s="17"/>
      <c r="DT662" s="17"/>
      <c r="DU662" s="17"/>
      <c r="DV662" s="17"/>
      <c r="DW662" s="17"/>
      <c r="DX662" s="17"/>
      <c r="DY662" s="17"/>
      <c r="DZ662" s="17"/>
      <c r="EA662" s="17"/>
      <c r="EB662" s="17"/>
      <c r="EC662" s="17"/>
      <c r="ED662" s="17"/>
      <c r="EE662" s="17"/>
      <c r="EF662" s="17"/>
      <c r="EG662" s="17"/>
      <c r="EH662" s="17"/>
      <c r="EI662" s="17"/>
      <c r="EJ662" s="17"/>
      <c r="EK662" s="17"/>
    </row>
    <row r="663" spans="1:141" x14ac:dyDescent="0.35">
      <c r="A663" s="17"/>
      <c r="B663" s="17"/>
      <c r="C663" s="17"/>
      <c r="D663" s="17"/>
      <c r="E663" s="17"/>
      <c r="F663" s="17"/>
      <c r="G663" s="17"/>
      <c r="J663" s="17"/>
      <c r="K663" s="17"/>
      <c r="L663" s="68"/>
      <c r="M663" s="68"/>
      <c r="N663" s="17"/>
      <c r="O663" s="17"/>
      <c r="P663" s="107"/>
      <c r="R663" s="17"/>
      <c r="S663" s="17"/>
      <c r="T663" s="17"/>
      <c r="V663" s="17"/>
      <c r="W663" s="17"/>
      <c r="X663" s="17"/>
      <c r="Y663" s="17"/>
      <c r="AB663" s="45"/>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c r="CA663" s="17"/>
      <c r="CB663" s="17"/>
      <c r="CC663" s="17"/>
      <c r="CD663" s="17"/>
      <c r="CE663" s="17"/>
      <c r="CF663" s="17"/>
      <c r="CG663" s="17"/>
      <c r="CH663" s="17"/>
      <c r="CI663" s="17"/>
      <c r="CJ663" s="17"/>
      <c r="CK663" s="17"/>
      <c r="CL663" s="17"/>
      <c r="CM663" s="17"/>
      <c r="CN663" s="17"/>
      <c r="CO663" s="17"/>
      <c r="CP663" s="17"/>
      <c r="CQ663" s="17"/>
      <c r="CR663" s="17"/>
      <c r="CS663" s="17"/>
      <c r="CT663" s="17"/>
      <c r="CU663" s="17"/>
      <c r="CV663" s="17"/>
      <c r="CW663" s="17"/>
      <c r="CX663" s="17"/>
      <c r="CY663" s="17"/>
      <c r="CZ663" s="17"/>
      <c r="DA663" s="17"/>
      <c r="DB663" s="17"/>
      <c r="DC663" s="17"/>
      <c r="DD663" s="17"/>
      <c r="DE663" s="17"/>
      <c r="DF663" s="17"/>
      <c r="DG663" s="17"/>
      <c r="DH663" s="17"/>
      <c r="DI663" s="17"/>
      <c r="DJ663" s="17"/>
      <c r="DK663" s="17"/>
      <c r="DL663" s="17"/>
      <c r="DM663" s="17"/>
      <c r="DN663" s="17"/>
      <c r="DO663" s="17"/>
      <c r="DP663" s="17"/>
      <c r="DQ663" s="17"/>
      <c r="DR663" s="17"/>
      <c r="DS663" s="17"/>
      <c r="DT663" s="17"/>
      <c r="DU663" s="17"/>
      <c r="DV663" s="17"/>
      <c r="DW663" s="17"/>
      <c r="DX663" s="17"/>
      <c r="DY663" s="17"/>
      <c r="DZ663" s="17"/>
      <c r="EA663" s="17"/>
      <c r="EB663" s="17"/>
      <c r="EC663" s="17"/>
      <c r="ED663" s="17"/>
      <c r="EE663" s="17"/>
      <c r="EF663" s="17"/>
      <c r="EG663" s="17"/>
      <c r="EH663" s="17"/>
      <c r="EI663" s="17"/>
      <c r="EJ663" s="17"/>
      <c r="EK663" s="17"/>
    </row>
    <row r="664" spans="1:141" x14ac:dyDescent="0.35">
      <c r="A664" s="17"/>
      <c r="B664" s="17"/>
      <c r="C664" s="17"/>
      <c r="D664" s="17"/>
      <c r="E664" s="17"/>
      <c r="F664" s="17"/>
      <c r="G664" s="17"/>
      <c r="J664" s="17"/>
      <c r="K664" s="17"/>
      <c r="L664" s="68"/>
      <c r="M664" s="68"/>
      <c r="N664" s="17"/>
      <c r="O664" s="17"/>
      <c r="P664" s="107"/>
      <c r="R664" s="17"/>
      <c r="S664" s="17"/>
      <c r="T664" s="17"/>
      <c r="V664" s="17"/>
      <c r="W664" s="17"/>
      <c r="X664" s="17"/>
      <c r="Y664" s="17"/>
      <c r="AB664" s="45"/>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c r="CA664" s="17"/>
      <c r="CB664" s="17"/>
      <c r="CC664" s="17"/>
      <c r="CD664" s="17"/>
      <c r="CE664" s="17"/>
      <c r="CF664" s="17"/>
      <c r="CG664" s="17"/>
      <c r="CH664" s="17"/>
      <c r="CI664" s="17"/>
      <c r="CJ664" s="17"/>
      <c r="CK664" s="17"/>
      <c r="CL664" s="17"/>
      <c r="CM664" s="17"/>
      <c r="CN664" s="17"/>
      <c r="CO664" s="17"/>
      <c r="CP664" s="17"/>
      <c r="CQ664" s="17"/>
      <c r="CR664" s="17"/>
      <c r="CS664" s="17"/>
      <c r="CT664" s="17"/>
      <c r="CU664" s="17"/>
      <c r="CV664" s="17"/>
      <c r="CW664" s="17"/>
      <c r="CX664" s="17"/>
      <c r="CY664" s="17"/>
      <c r="CZ664" s="17"/>
      <c r="DA664" s="17"/>
      <c r="DB664" s="17"/>
      <c r="DC664" s="17"/>
      <c r="DD664" s="17"/>
      <c r="DE664" s="17"/>
      <c r="DF664" s="17"/>
      <c r="DG664" s="17"/>
      <c r="DH664" s="17"/>
      <c r="DI664" s="17"/>
      <c r="DJ664" s="17"/>
      <c r="DK664" s="17"/>
      <c r="DL664" s="17"/>
      <c r="DM664" s="17"/>
      <c r="DN664" s="17"/>
      <c r="DO664" s="17"/>
      <c r="DP664" s="17"/>
      <c r="DQ664" s="17"/>
      <c r="DR664" s="17"/>
      <c r="DS664" s="17"/>
      <c r="DT664" s="17"/>
      <c r="DU664" s="17"/>
      <c r="DV664" s="17"/>
      <c r="DW664" s="17"/>
      <c r="DX664" s="17"/>
      <c r="DY664" s="17"/>
      <c r="DZ664" s="17"/>
      <c r="EA664" s="17"/>
      <c r="EB664" s="17"/>
      <c r="EC664" s="17"/>
      <c r="ED664" s="17"/>
      <c r="EE664" s="17"/>
      <c r="EF664" s="17"/>
      <c r="EG664" s="17"/>
      <c r="EH664" s="17"/>
      <c r="EI664" s="17"/>
      <c r="EJ664" s="17"/>
      <c r="EK664" s="17"/>
    </row>
    <row r="665" spans="1:141" x14ac:dyDescent="0.35">
      <c r="A665" s="17"/>
      <c r="B665" s="17"/>
      <c r="C665" s="17"/>
      <c r="D665" s="17"/>
      <c r="E665" s="17"/>
      <c r="F665" s="17"/>
      <c r="G665" s="17"/>
      <c r="J665" s="17"/>
      <c r="K665" s="17"/>
      <c r="L665" s="68"/>
      <c r="M665" s="68"/>
      <c r="N665" s="17"/>
      <c r="O665" s="17"/>
      <c r="P665" s="107"/>
      <c r="R665" s="17"/>
      <c r="S665" s="17"/>
      <c r="T665" s="17"/>
      <c r="V665" s="17"/>
      <c r="W665" s="17"/>
      <c r="X665" s="17"/>
      <c r="Y665" s="17"/>
      <c r="AB665" s="45"/>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c r="CA665" s="17"/>
      <c r="CB665" s="17"/>
      <c r="CC665" s="17"/>
      <c r="CD665" s="17"/>
      <c r="CE665" s="17"/>
      <c r="CF665" s="17"/>
      <c r="CG665" s="17"/>
      <c r="CH665" s="17"/>
      <c r="CI665" s="17"/>
      <c r="CJ665" s="17"/>
      <c r="CK665" s="17"/>
      <c r="CL665" s="17"/>
      <c r="CM665" s="17"/>
      <c r="CN665" s="17"/>
      <c r="CO665" s="17"/>
      <c r="CP665" s="17"/>
      <c r="CQ665" s="17"/>
      <c r="CR665" s="17"/>
      <c r="CS665" s="17"/>
      <c r="CT665" s="17"/>
      <c r="CU665" s="17"/>
      <c r="CV665" s="17"/>
      <c r="CW665" s="17"/>
      <c r="CX665" s="17"/>
      <c r="CY665" s="17"/>
      <c r="CZ665" s="17"/>
      <c r="DA665" s="17"/>
      <c r="DB665" s="17"/>
      <c r="DC665" s="17"/>
      <c r="DD665" s="17"/>
      <c r="DE665" s="17"/>
      <c r="DF665" s="17"/>
      <c r="DG665" s="17"/>
      <c r="DH665" s="17"/>
      <c r="DI665" s="17"/>
      <c r="DJ665" s="17"/>
      <c r="DK665" s="17"/>
      <c r="DL665" s="17"/>
      <c r="DM665" s="17"/>
      <c r="DN665" s="17"/>
      <c r="DO665" s="17"/>
      <c r="DP665" s="17"/>
      <c r="DQ665" s="17"/>
      <c r="DR665" s="17"/>
      <c r="DS665" s="17"/>
      <c r="DT665" s="17"/>
      <c r="DU665" s="17"/>
      <c r="DV665" s="17"/>
      <c r="DW665" s="17"/>
      <c r="DX665" s="17"/>
      <c r="DY665" s="17"/>
      <c r="DZ665" s="17"/>
      <c r="EA665" s="17"/>
      <c r="EB665" s="17"/>
      <c r="EC665" s="17"/>
      <c r="ED665" s="17"/>
      <c r="EE665" s="17"/>
      <c r="EF665" s="17"/>
      <c r="EG665" s="17"/>
      <c r="EH665" s="17"/>
      <c r="EI665" s="17"/>
      <c r="EJ665" s="17"/>
      <c r="EK665" s="17"/>
    </row>
    <row r="666" spans="1:141" x14ac:dyDescent="0.35">
      <c r="A666" s="17"/>
      <c r="B666" s="17"/>
      <c r="C666" s="17"/>
      <c r="D666" s="17"/>
      <c r="E666" s="17"/>
      <c r="F666" s="17"/>
      <c r="G666" s="17"/>
      <c r="J666" s="17"/>
      <c r="K666" s="17"/>
      <c r="L666" s="68"/>
      <c r="M666" s="68"/>
      <c r="N666" s="17"/>
      <c r="O666" s="17"/>
      <c r="P666" s="107"/>
      <c r="R666" s="17"/>
      <c r="S666" s="17"/>
      <c r="T666" s="17"/>
      <c r="V666" s="17"/>
      <c r="W666" s="17"/>
      <c r="X666" s="17"/>
      <c r="Y666" s="17"/>
      <c r="AB666" s="45"/>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c r="CA666" s="17"/>
      <c r="CB666" s="17"/>
      <c r="CC666" s="17"/>
      <c r="CD666" s="17"/>
      <c r="CE666" s="17"/>
      <c r="CF666" s="17"/>
      <c r="CG666" s="17"/>
      <c r="CH666" s="17"/>
      <c r="CI666" s="17"/>
      <c r="CJ666" s="17"/>
      <c r="CK666" s="17"/>
      <c r="CL666" s="17"/>
      <c r="CM666" s="17"/>
      <c r="CN666" s="17"/>
      <c r="CO666" s="17"/>
      <c r="CP666" s="17"/>
      <c r="CQ666" s="17"/>
      <c r="CR666" s="17"/>
      <c r="CS666" s="17"/>
      <c r="CT666" s="17"/>
      <c r="CU666" s="17"/>
      <c r="CV666" s="17"/>
      <c r="CW666" s="17"/>
      <c r="CX666" s="17"/>
      <c r="CY666" s="17"/>
      <c r="CZ666" s="17"/>
      <c r="DA666" s="17"/>
      <c r="DB666" s="17"/>
      <c r="DC666" s="17"/>
      <c r="DD666" s="17"/>
      <c r="DE666" s="17"/>
      <c r="DF666" s="17"/>
      <c r="DG666" s="17"/>
      <c r="DH666" s="17"/>
      <c r="DI666" s="17"/>
      <c r="DJ666" s="17"/>
      <c r="DK666" s="17"/>
      <c r="DL666" s="17"/>
      <c r="DM666" s="17"/>
      <c r="DN666" s="17"/>
      <c r="DO666" s="17"/>
      <c r="DP666" s="17"/>
      <c r="DQ666" s="17"/>
      <c r="DR666" s="17"/>
      <c r="DS666" s="17"/>
      <c r="DT666" s="17"/>
      <c r="DU666" s="17"/>
      <c r="DV666" s="17"/>
      <c r="DW666" s="17"/>
      <c r="DX666" s="17"/>
      <c r="DY666" s="17"/>
      <c r="DZ666" s="17"/>
      <c r="EA666" s="17"/>
      <c r="EB666" s="17"/>
      <c r="EC666" s="17"/>
      <c r="ED666" s="17"/>
      <c r="EE666" s="17"/>
      <c r="EF666" s="17"/>
      <c r="EG666" s="17"/>
      <c r="EH666" s="17"/>
      <c r="EI666" s="17"/>
      <c r="EJ666" s="17"/>
      <c r="EK666" s="17"/>
    </row>
    <row r="667" spans="1:141" x14ac:dyDescent="0.35">
      <c r="A667" s="17"/>
      <c r="B667" s="17"/>
      <c r="C667" s="17"/>
      <c r="D667" s="17"/>
      <c r="E667" s="17"/>
      <c r="F667" s="17"/>
      <c r="G667" s="17"/>
      <c r="J667" s="17"/>
      <c r="K667" s="17"/>
      <c r="L667" s="68"/>
      <c r="M667" s="68"/>
      <c r="N667" s="17"/>
      <c r="O667" s="17"/>
      <c r="P667" s="107"/>
      <c r="R667" s="17"/>
      <c r="S667" s="17"/>
      <c r="T667" s="17"/>
      <c r="V667" s="17"/>
      <c r="W667" s="17"/>
      <c r="X667" s="17"/>
      <c r="Y667" s="17"/>
      <c r="AB667" s="45"/>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c r="CA667" s="17"/>
      <c r="CB667" s="17"/>
      <c r="CC667" s="17"/>
      <c r="CD667" s="17"/>
      <c r="CE667" s="17"/>
      <c r="CF667" s="17"/>
      <c r="CG667" s="17"/>
      <c r="CH667" s="17"/>
      <c r="CI667" s="17"/>
      <c r="CJ667" s="17"/>
      <c r="CK667" s="17"/>
      <c r="CL667" s="17"/>
      <c r="CM667" s="17"/>
      <c r="CN667" s="17"/>
      <c r="CO667" s="17"/>
      <c r="CP667" s="17"/>
      <c r="CQ667" s="17"/>
      <c r="CR667" s="17"/>
      <c r="CS667" s="17"/>
      <c r="CT667" s="17"/>
      <c r="CU667" s="17"/>
      <c r="CV667" s="17"/>
      <c r="CW667" s="17"/>
      <c r="CX667" s="17"/>
      <c r="CY667" s="17"/>
      <c r="CZ667" s="17"/>
      <c r="DA667" s="17"/>
      <c r="DB667" s="17"/>
      <c r="DC667" s="17"/>
      <c r="DD667" s="17"/>
      <c r="DE667" s="17"/>
      <c r="DF667" s="17"/>
      <c r="DG667" s="17"/>
      <c r="DH667" s="17"/>
      <c r="DI667" s="17"/>
      <c r="DJ667" s="17"/>
      <c r="DK667" s="17"/>
      <c r="DL667" s="17"/>
      <c r="DM667" s="17"/>
      <c r="DN667" s="17"/>
      <c r="DO667" s="17"/>
      <c r="DP667" s="17"/>
      <c r="DQ667" s="17"/>
      <c r="DR667" s="17"/>
      <c r="DS667" s="17"/>
      <c r="DT667" s="17"/>
      <c r="DU667" s="17"/>
      <c r="DV667" s="17"/>
      <c r="DW667" s="17"/>
      <c r="DX667" s="17"/>
      <c r="DY667" s="17"/>
      <c r="DZ667" s="17"/>
      <c r="EA667" s="17"/>
      <c r="EB667" s="17"/>
      <c r="EC667" s="17"/>
      <c r="ED667" s="17"/>
      <c r="EE667" s="17"/>
      <c r="EF667" s="17"/>
      <c r="EG667" s="17"/>
      <c r="EH667" s="17"/>
      <c r="EI667" s="17"/>
      <c r="EJ667" s="17"/>
      <c r="EK667" s="17"/>
    </row>
    <row r="668" spans="1:141" x14ac:dyDescent="0.35">
      <c r="A668" s="17"/>
      <c r="B668" s="17"/>
      <c r="C668" s="17"/>
      <c r="D668" s="17"/>
      <c r="E668" s="17"/>
      <c r="F668" s="17"/>
      <c r="G668" s="17"/>
      <c r="J668" s="17"/>
      <c r="K668" s="17"/>
      <c r="L668" s="68"/>
      <c r="M668" s="68"/>
      <c r="N668" s="17"/>
      <c r="O668" s="17"/>
      <c r="P668" s="107"/>
      <c r="R668" s="17"/>
      <c r="S668" s="17"/>
      <c r="T668" s="17"/>
      <c r="V668" s="17"/>
      <c r="W668" s="17"/>
      <c r="X668" s="17"/>
      <c r="Y668" s="17"/>
      <c r="AB668" s="45"/>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c r="CA668" s="17"/>
      <c r="CB668" s="17"/>
      <c r="CC668" s="17"/>
      <c r="CD668" s="17"/>
      <c r="CE668" s="17"/>
      <c r="CF668" s="17"/>
      <c r="CG668" s="17"/>
      <c r="CH668" s="17"/>
      <c r="CI668" s="17"/>
      <c r="CJ668" s="17"/>
      <c r="CK668" s="17"/>
      <c r="CL668" s="17"/>
      <c r="CM668" s="17"/>
      <c r="CN668" s="17"/>
      <c r="CO668" s="17"/>
      <c r="CP668" s="17"/>
      <c r="CQ668" s="17"/>
      <c r="CR668" s="17"/>
      <c r="CS668" s="17"/>
      <c r="CT668" s="17"/>
      <c r="CU668" s="17"/>
      <c r="CV668" s="17"/>
      <c r="CW668" s="17"/>
      <c r="CX668" s="17"/>
      <c r="CY668" s="17"/>
      <c r="CZ668" s="17"/>
      <c r="DA668" s="17"/>
      <c r="DB668" s="17"/>
      <c r="DC668" s="17"/>
      <c r="DD668" s="17"/>
      <c r="DE668" s="17"/>
      <c r="DF668" s="17"/>
      <c r="DG668" s="17"/>
      <c r="DH668" s="17"/>
      <c r="DI668" s="17"/>
      <c r="DJ668" s="17"/>
      <c r="DK668" s="17"/>
      <c r="DL668" s="17"/>
      <c r="DM668" s="17"/>
      <c r="DN668" s="17"/>
      <c r="DO668" s="17"/>
      <c r="DP668" s="17"/>
      <c r="DQ668" s="17"/>
      <c r="DR668" s="17"/>
      <c r="DS668" s="17"/>
      <c r="DT668" s="17"/>
      <c r="DU668" s="17"/>
      <c r="DV668" s="17"/>
      <c r="DW668" s="17"/>
      <c r="DX668" s="17"/>
      <c r="DY668" s="17"/>
      <c r="DZ668" s="17"/>
      <c r="EA668" s="17"/>
      <c r="EB668" s="17"/>
      <c r="EC668" s="17"/>
      <c r="ED668" s="17"/>
      <c r="EE668" s="17"/>
      <c r="EF668" s="17"/>
      <c r="EG668" s="17"/>
      <c r="EH668" s="17"/>
      <c r="EI668" s="17"/>
      <c r="EJ668" s="17"/>
      <c r="EK668" s="17"/>
    </row>
    <row r="669" spans="1:141" x14ac:dyDescent="0.35">
      <c r="A669" s="17"/>
      <c r="B669" s="17"/>
      <c r="C669" s="17"/>
      <c r="D669" s="17"/>
      <c r="E669" s="17"/>
      <c r="F669" s="17"/>
      <c r="G669" s="17"/>
      <c r="J669" s="17"/>
      <c r="K669" s="17"/>
      <c r="L669" s="68"/>
      <c r="M669" s="68"/>
      <c r="N669" s="17"/>
      <c r="O669" s="17"/>
      <c r="P669" s="109"/>
      <c r="R669" s="17"/>
      <c r="S669" s="17"/>
      <c r="T669" s="17"/>
      <c r="V669" s="17"/>
      <c r="W669" s="17"/>
      <c r="X669" s="17"/>
      <c r="Y669" s="17"/>
      <c r="AB669" s="45"/>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c r="CA669" s="17"/>
      <c r="CB669" s="17"/>
      <c r="CC669" s="17"/>
      <c r="CD669" s="17"/>
      <c r="CE669" s="17"/>
      <c r="CF669" s="17"/>
      <c r="CG669" s="17"/>
      <c r="CH669" s="17"/>
      <c r="CI669" s="17"/>
      <c r="CJ669" s="17"/>
      <c r="CK669" s="17"/>
      <c r="CL669" s="17"/>
      <c r="CM669" s="17"/>
      <c r="CN669" s="17"/>
      <c r="CO669" s="17"/>
      <c r="CP669" s="17"/>
      <c r="CQ669" s="17"/>
      <c r="CR669" s="17"/>
      <c r="CS669" s="17"/>
      <c r="CT669" s="17"/>
      <c r="CU669" s="17"/>
      <c r="CV669" s="17"/>
      <c r="CW669" s="17"/>
      <c r="CX669" s="17"/>
      <c r="CY669" s="17"/>
      <c r="CZ669" s="17"/>
      <c r="DA669" s="17"/>
      <c r="DB669" s="17"/>
      <c r="DC669" s="17"/>
      <c r="DD669" s="17"/>
      <c r="DE669" s="17"/>
      <c r="DF669" s="17"/>
      <c r="DG669" s="17"/>
      <c r="DH669" s="17"/>
      <c r="DI669" s="17"/>
      <c r="DJ669" s="17"/>
      <c r="DK669" s="17"/>
      <c r="DL669" s="17"/>
      <c r="DM669" s="17"/>
      <c r="DN669" s="17"/>
      <c r="DO669" s="17"/>
      <c r="DP669" s="17"/>
      <c r="DQ669" s="17"/>
      <c r="DR669" s="17"/>
      <c r="DS669" s="17"/>
      <c r="DT669" s="17"/>
      <c r="DU669" s="17"/>
      <c r="DV669" s="17"/>
      <c r="DW669" s="17"/>
      <c r="DX669" s="17"/>
      <c r="DY669" s="17"/>
      <c r="DZ669" s="17"/>
      <c r="EA669" s="17"/>
      <c r="EB669" s="17"/>
      <c r="EC669" s="17"/>
      <c r="ED669" s="17"/>
      <c r="EE669" s="17"/>
      <c r="EF669" s="17"/>
      <c r="EG669" s="17"/>
      <c r="EH669" s="17"/>
      <c r="EI669" s="17"/>
      <c r="EJ669" s="17"/>
      <c r="EK669" s="17"/>
    </row>
    <row r="670" spans="1:141" x14ac:dyDescent="0.35">
      <c r="A670" s="17"/>
      <c r="B670" s="17"/>
      <c r="C670" s="17"/>
      <c r="D670" s="17"/>
      <c r="E670" s="17"/>
      <c r="F670" s="17"/>
      <c r="G670" s="17"/>
      <c r="J670" s="17"/>
      <c r="K670" s="17"/>
      <c r="L670" s="68"/>
      <c r="M670" s="68"/>
      <c r="N670" s="17"/>
      <c r="O670" s="17"/>
      <c r="P670" s="109"/>
      <c r="R670" s="17"/>
      <c r="S670" s="17"/>
      <c r="T670" s="17"/>
      <c r="V670" s="17"/>
      <c r="W670" s="17"/>
      <c r="X670" s="17"/>
      <c r="Y670" s="17"/>
      <c r="AB670" s="45"/>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c r="CA670" s="17"/>
      <c r="CB670" s="17"/>
      <c r="CC670" s="17"/>
      <c r="CD670" s="17"/>
      <c r="CE670" s="17"/>
      <c r="CF670" s="17"/>
      <c r="CG670" s="17"/>
      <c r="CH670" s="17"/>
      <c r="CI670" s="17"/>
      <c r="CJ670" s="17"/>
      <c r="CK670" s="17"/>
      <c r="CL670" s="17"/>
      <c r="CM670" s="17"/>
      <c r="CN670" s="17"/>
      <c r="CO670" s="17"/>
      <c r="CP670" s="17"/>
      <c r="CQ670" s="17"/>
      <c r="CR670" s="17"/>
      <c r="CS670" s="17"/>
      <c r="CT670" s="17"/>
      <c r="CU670" s="17"/>
      <c r="CV670" s="17"/>
      <c r="CW670" s="17"/>
      <c r="CX670" s="17"/>
      <c r="CY670" s="17"/>
      <c r="CZ670" s="17"/>
      <c r="DA670" s="17"/>
      <c r="DB670" s="17"/>
      <c r="DC670" s="17"/>
      <c r="DD670" s="17"/>
      <c r="DE670" s="17"/>
      <c r="DF670" s="17"/>
      <c r="DG670" s="17"/>
      <c r="DH670" s="17"/>
      <c r="DI670" s="17"/>
      <c r="DJ670" s="17"/>
      <c r="DK670" s="17"/>
      <c r="DL670" s="17"/>
      <c r="DM670" s="17"/>
      <c r="DN670" s="17"/>
      <c r="DO670" s="17"/>
      <c r="DP670" s="17"/>
      <c r="DQ670" s="17"/>
      <c r="DR670" s="17"/>
      <c r="DS670" s="17"/>
      <c r="DT670" s="17"/>
      <c r="DU670" s="17"/>
      <c r="DV670" s="17"/>
      <c r="DW670" s="17"/>
      <c r="DX670" s="17"/>
      <c r="DY670" s="17"/>
      <c r="DZ670" s="17"/>
      <c r="EA670" s="17"/>
      <c r="EB670" s="17"/>
      <c r="EC670" s="17"/>
      <c r="ED670" s="17"/>
      <c r="EE670" s="17"/>
      <c r="EF670" s="17"/>
      <c r="EG670" s="17"/>
      <c r="EH670" s="17"/>
      <c r="EI670" s="17"/>
      <c r="EJ670" s="17"/>
      <c r="EK670" s="17"/>
    </row>
    <row r="671" spans="1:141" x14ac:dyDescent="0.35">
      <c r="A671" s="17"/>
      <c r="B671" s="17"/>
      <c r="C671" s="17"/>
      <c r="D671" s="17"/>
      <c r="E671" s="17"/>
      <c r="F671" s="17"/>
      <c r="G671" s="17"/>
      <c r="J671" s="17"/>
      <c r="K671" s="17"/>
      <c r="L671" s="68"/>
      <c r="M671" s="68"/>
      <c r="N671" s="17"/>
      <c r="O671" s="17"/>
      <c r="P671" s="107"/>
      <c r="R671" s="17"/>
      <c r="S671" s="17"/>
      <c r="T671" s="17"/>
      <c r="V671" s="17"/>
      <c r="W671" s="17"/>
      <c r="X671" s="17"/>
      <c r="Y671" s="17"/>
      <c r="AB671" s="45"/>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c r="CA671" s="17"/>
      <c r="CB671" s="17"/>
      <c r="CC671" s="17"/>
      <c r="CD671" s="17"/>
      <c r="CE671" s="17"/>
      <c r="CF671" s="17"/>
      <c r="CG671" s="17"/>
      <c r="CH671" s="17"/>
      <c r="CI671" s="17"/>
      <c r="CJ671" s="17"/>
      <c r="CK671" s="17"/>
      <c r="CL671" s="17"/>
      <c r="CM671" s="17"/>
      <c r="CN671" s="17"/>
      <c r="CO671" s="17"/>
      <c r="CP671" s="17"/>
      <c r="CQ671" s="17"/>
      <c r="CR671" s="17"/>
      <c r="CS671" s="17"/>
      <c r="CT671" s="17"/>
      <c r="CU671" s="17"/>
      <c r="CV671" s="17"/>
      <c r="CW671" s="17"/>
      <c r="CX671" s="17"/>
      <c r="CY671" s="17"/>
      <c r="CZ671" s="17"/>
      <c r="DA671" s="17"/>
      <c r="DB671" s="17"/>
      <c r="DC671" s="17"/>
      <c r="DD671" s="17"/>
      <c r="DE671" s="17"/>
      <c r="DF671" s="17"/>
      <c r="DG671" s="17"/>
      <c r="DH671" s="17"/>
      <c r="DI671" s="17"/>
      <c r="DJ671" s="17"/>
      <c r="DK671" s="17"/>
      <c r="DL671" s="17"/>
      <c r="DM671" s="17"/>
      <c r="DN671" s="17"/>
      <c r="DO671" s="17"/>
      <c r="DP671" s="17"/>
      <c r="DQ671" s="17"/>
      <c r="DR671" s="17"/>
      <c r="DS671" s="17"/>
      <c r="DT671" s="17"/>
      <c r="DU671" s="17"/>
      <c r="DV671" s="17"/>
      <c r="DW671" s="17"/>
      <c r="DX671" s="17"/>
      <c r="DY671" s="17"/>
      <c r="DZ671" s="17"/>
      <c r="EA671" s="17"/>
      <c r="EB671" s="17"/>
      <c r="EC671" s="17"/>
      <c r="ED671" s="17"/>
      <c r="EE671" s="17"/>
      <c r="EF671" s="17"/>
      <c r="EG671" s="17"/>
      <c r="EH671" s="17"/>
      <c r="EI671" s="17"/>
      <c r="EJ671" s="17"/>
      <c r="EK671" s="17"/>
    </row>
    <row r="672" spans="1:141" x14ac:dyDescent="0.35">
      <c r="A672" s="17"/>
      <c r="B672" s="17"/>
      <c r="C672" s="17"/>
      <c r="D672" s="17"/>
      <c r="E672" s="17"/>
      <c r="F672" s="17"/>
      <c r="G672" s="17"/>
      <c r="J672" s="17"/>
      <c r="K672" s="17"/>
      <c r="L672" s="68"/>
      <c r="M672" s="68"/>
      <c r="N672" s="17"/>
      <c r="O672" s="17"/>
      <c r="P672" s="109"/>
      <c r="R672" s="17"/>
      <c r="S672" s="17"/>
      <c r="T672" s="17"/>
      <c r="V672" s="17"/>
      <c r="W672" s="17"/>
      <c r="X672" s="17"/>
      <c r="Y672" s="17"/>
      <c r="AB672" s="45"/>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c r="CA672" s="17"/>
      <c r="CB672" s="17"/>
      <c r="CC672" s="17"/>
      <c r="CD672" s="17"/>
      <c r="CE672" s="17"/>
      <c r="CF672" s="17"/>
      <c r="CG672" s="17"/>
      <c r="CH672" s="17"/>
      <c r="CI672" s="17"/>
      <c r="CJ672" s="17"/>
      <c r="CK672" s="17"/>
      <c r="CL672" s="17"/>
      <c r="CM672" s="17"/>
      <c r="CN672" s="17"/>
      <c r="CO672" s="17"/>
      <c r="CP672" s="17"/>
      <c r="CQ672" s="17"/>
      <c r="CR672" s="17"/>
      <c r="CS672" s="17"/>
      <c r="CT672" s="17"/>
      <c r="CU672" s="17"/>
      <c r="CV672" s="17"/>
      <c r="CW672" s="17"/>
      <c r="CX672" s="17"/>
      <c r="CY672" s="17"/>
      <c r="CZ672" s="17"/>
      <c r="DA672" s="17"/>
      <c r="DB672" s="17"/>
      <c r="DC672" s="17"/>
      <c r="DD672" s="17"/>
      <c r="DE672" s="17"/>
      <c r="DF672" s="17"/>
      <c r="DG672" s="17"/>
      <c r="DH672" s="17"/>
      <c r="DI672" s="17"/>
      <c r="DJ672" s="17"/>
      <c r="DK672" s="17"/>
      <c r="DL672" s="17"/>
      <c r="DM672" s="17"/>
      <c r="DN672" s="17"/>
      <c r="DO672" s="17"/>
      <c r="DP672" s="17"/>
      <c r="DQ672" s="17"/>
      <c r="DR672" s="17"/>
      <c r="DS672" s="17"/>
      <c r="DT672" s="17"/>
      <c r="DU672" s="17"/>
      <c r="DV672" s="17"/>
      <c r="DW672" s="17"/>
      <c r="DX672" s="17"/>
      <c r="DY672" s="17"/>
      <c r="DZ672" s="17"/>
      <c r="EA672" s="17"/>
      <c r="EB672" s="17"/>
      <c r="EC672" s="17"/>
      <c r="ED672" s="17"/>
      <c r="EE672" s="17"/>
      <c r="EF672" s="17"/>
      <c r="EG672" s="17"/>
      <c r="EH672" s="17"/>
      <c r="EI672" s="17"/>
      <c r="EJ672" s="17"/>
      <c r="EK672" s="17"/>
    </row>
    <row r="673" spans="1:141" x14ac:dyDescent="0.35">
      <c r="A673" s="17"/>
      <c r="B673" s="17"/>
      <c r="C673" s="17"/>
      <c r="D673" s="17"/>
      <c r="E673" s="17"/>
      <c r="F673" s="17"/>
      <c r="G673" s="17"/>
      <c r="J673" s="17"/>
      <c r="K673" s="17"/>
      <c r="L673" s="68"/>
      <c r="M673" s="68"/>
      <c r="N673" s="17"/>
      <c r="O673" s="17"/>
      <c r="P673" s="107"/>
      <c r="R673" s="17"/>
      <c r="S673" s="17"/>
      <c r="T673" s="17"/>
      <c r="V673" s="17"/>
      <c r="W673" s="17"/>
      <c r="X673" s="17"/>
      <c r="Y673" s="17"/>
      <c r="AB673" s="45"/>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c r="CA673" s="17"/>
      <c r="CB673" s="17"/>
      <c r="CC673" s="17"/>
      <c r="CD673" s="17"/>
      <c r="CE673" s="17"/>
      <c r="CF673" s="17"/>
      <c r="CG673" s="17"/>
      <c r="CH673" s="17"/>
      <c r="CI673" s="17"/>
      <c r="CJ673" s="17"/>
      <c r="CK673" s="17"/>
      <c r="CL673" s="17"/>
      <c r="CM673" s="17"/>
      <c r="CN673" s="17"/>
      <c r="CO673" s="17"/>
      <c r="CP673" s="17"/>
      <c r="CQ673" s="17"/>
      <c r="CR673" s="17"/>
      <c r="CS673" s="17"/>
      <c r="CT673" s="17"/>
      <c r="CU673" s="17"/>
      <c r="CV673" s="17"/>
      <c r="CW673" s="17"/>
      <c r="CX673" s="17"/>
      <c r="CY673" s="17"/>
      <c r="CZ673" s="17"/>
      <c r="DA673" s="17"/>
      <c r="DB673" s="17"/>
      <c r="DC673" s="17"/>
      <c r="DD673" s="17"/>
      <c r="DE673" s="17"/>
      <c r="DF673" s="17"/>
      <c r="DG673" s="17"/>
      <c r="DH673" s="17"/>
      <c r="DI673" s="17"/>
      <c r="DJ673" s="17"/>
      <c r="DK673" s="17"/>
      <c r="DL673" s="17"/>
      <c r="DM673" s="17"/>
      <c r="DN673" s="17"/>
      <c r="DO673" s="17"/>
      <c r="DP673" s="17"/>
      <c r="DQ673" s="17"/>
      <c r="DR673" s="17"/>
      <c r="DS673" s="17"/>
      <c r="DT673" s="17"/>
      <c r="DU673" s="17"/>
      <c r="DV673" s="17"/>
      <c r="DW673" s="17"/>
      <c r="DX673" s="17"/>
      <c r="DY673" s="17"/>
      <c r="DZ673" s="17"/>
      <c r="EA673" s="17"/>
      <c r="EB673" s="17"/>
      <c r="EC673" s="17"/>
      <c r="ED673" s="17"/>
      <c r="EE673" s="17"/>
      <c r="EF673" s="17"/>
      <c r="EG673" s="17"/>
      <c r="EH673" s="17"/>
      <c r="EI673" s="17"/>
      <c r="EJ673" s="17"/>
      <c r="EK673" s="17"/>
    </row>
    <row r="674" spans="1:141" x14ac:dyDescent="0.35">
      <c r="A674" s="17"/>
      <c r="B674" s="17"/>
      <c r="C674" s="17"/>
      <c r="D674" s="17"/>
      <c r="E674" s="17"/>
      <c r="F674" s="17"/>
      <c r="G674" s="17"/>
      <c r="J674" s="17"/>
      <c r="K674" s="17"/>
      <c r="L674" s="68"/>
      <c r="M674" s="68"/>
      <c r="N674" s="17"/>
      <c r="O674" s="17"/>
      <c r="P674" s="107"/>
      <c r="R674" s="17"/>
      <c r="S674" s="17"/>
      <c r="T674" s="17"/>
      <c r="V674" s="17"/>
      <c r="W674" s="17"/>
      <c r="X674" s="17"/>
      <c r="Y674" s="17"/>
      <c r="AB674" s="45"/>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c r="CA674" s="17"/>
      <c r="CB674" s="17"/>
      <c r="CC674" s="17"/>
      <c r="CD674" s="17"/>
      <c r="CE674" s="17"/>
      <c r="CF674" s="17"/>
      <c r="CG674" s="17"/>
      <c r="CH674" s="17"/>
      <c r="CI674" s="17"/>
      <c r="CJ674" s="17"/>
      <c r="CK674" s="17"/>
      <c r="CL674" s="17"/>
      <c r="CM674" s="17"/>
      <c r="CN674" s="17"/>
      <c r="CO674" s="17"/>
      <c r="CP674" s="17"/>
      <c r="CQ674" s="17"/>
      <c r="CR674" s="17"/>
      <c r="CS674" s="17"/>
      <c r="CT674" s="17"/>
      <c r="CU674" s="17"/>
      <c r="CV674" s="17"/>
      <c r="CW674" s="17"/>
      <c r="CX674" s="17"/>
      <c r="CY674" s="17"/>
      <c r="CZ674" s="17"/>
      <c r="DA674" s="17"/>
      <c r="DB674" s="17"/>
      <c r="DC674" s="17"/>
      <c r="DD674" s="17"/>
      <c r="DE674" s="17"/>
      <c r="DF674" s="17"/>
      <c r="DG674" s="17"/>
      <c r="DH674" s="17"/>
      <c r="DI674" s="17"/>
      <c r="DJ674" s="17"/>
      <c r="DK674" s="17"/>
      <c r="DL674" s="17"/>
      <c r="DM674" s="17"/>
      <c r="DN674" s="17"/>
      <c r="DO674" s="17"/>
      <c r="DP674" s="17"/>
      <c r="DQ674" s="17"/>
      <c r="DR674" s="17"/>
      <c r="DS674" s="17"/>
      <c r="DT674" s="17"/>
      <c r="DU674" s="17"/>
      <c r="DV674" s="17"/>
      <c r="DW674" s="17"/>
      <c r="DX674" s="17"/>
      <c r="DY674" s="17"/>
      <c r="DZ674" s="17"/>
      <c r="EA674" s="17"/>
      <c r="EB674" s="17"/>
      <c r="EC674" s="17"/>
      <c r="ED674" s="17"/>
      <c r="EE674" s="17"/>
      <c r="EF674" s="17"/>
      <c r="EG674" s="17"/>
      <c r="EH674" s="17"/>
      <c r="EI674" s="17"/>
      <c r="EJ674" s="17"/>
      <c r="EK674" s="17"/>
    </row>
    <row r="675" spans="1:141" x14ac:dyDescent="0.35">
      <c r="A675" s="17"/>
      <c r="B675" s="17"/>
      <c r="C675" s="17"/>
      <c r="D675" s="17"/>
      <c r="E675" s="17"/>
      <c r="F675" s="17"/>
      <c r="G675" s="17"/>
      <c r="J675" s="17"/>
      <c r="K675" s="17"/>
      <c r="L675" s="68"/>
      <c r="M675" s="68"/>
      <c r="N675" s="17"/>
      <c r="O675" s="17"/>
      <c r="P675" s="107"/>
      <c r="R675" s="17"/>
      <c r="S675" s="17"/>
      <c r="T675" s="17"/>
      <c r="V675" s="17"/>
      <c r="W675" s="17"/>
      <c r="X675" s="17"/>
      <c r="Y675" s="17"/>
      <c r="AB675" s="45"/>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c r="CA675" s="17"/>
      <c r="CB675" s="17"/>
      <c r="CC675" s="17"/>
      <c r="CD675" s="17"/>
      <c r="CE675" s="17"/>
      <c r="CF675" s="17"/>
      <c r="CG675" s="17"/>
      <c r="CH675" s="17"/>
      <c r="CI675" s="17"/>
      <c r="CJ675" s="17"/>
      <c r="CK675" s="17"/>
      <c r="CL675" s="17"/>
      <c r="CM675" s="17"/>
      <c r="CN675" s="17"/>
      <c r="CO675" s="17"/>
      <c r="CP675" s="17"/>
      <c r="CQ675" s="17"/>
      <c r="CR675" s="17"/>
      <c r="CS675" s="17"/>
      <c r="CT675" s="17"/>
      <c r="CU675" s="17"/>
      <c r="CV675" s="17"/>
      <c r="CW675" s="17"/>
      <c r="CX675" s="17"/>
      <c r="CY675" s="17"/>
      <c r="CZ675" s="17"/>
      <c r="DA675" s="17"/>
      <c r="DB675" s="17"/>
      <c r="DC675" s="17"/>
      <c r="DD675" s="17"/>
      <c r="DE675" s="17"/>
      <c r="DF675" s="17"/>
      <c r="DG675" s="17"/>
      <c r="DH675" s="17"/>
      <c r="DI675" s="17"/>
      <c r="DJ675" s="17"/>
      <c r="DK675" s="17"/>
      <c r="DL675" s="17"/>
      <c r="DM675" s="17"/>
      <c r="DN675" s="17"/>
      <c r="DO675" s="17"/>
      <c r="DP675" s="17"/>
      <c r="DQ675" s="17"/>
      <c r="DR675" s="17"/>
      <c r="DS675" s="17"/>
      <c r="DT675" s="17"/>
      <c r="DU675" s="17"/>
      <c r="DV675" s="17"/>
      <c r="DW675" s="17"/>
      <c r="DX675" s="17"/>
      <c r="DY675" s="17"/>
      <c r="DZ675" s="17"/>
      <c r="EA675" s="17"/>
      <c r="EB675" s="17"/>
      <c r="EC675" s="17"/>
      <c r="ED675" s="17"/>
      <c r="EE675" s="17"/>
      <c r="EF675" s="17"/>
      <c r="EG675" s="17"/>
      <c r="EH675" s="17"/>
      <c r="EI675" s="17"/>
      <c r="EJ675" s="17"/>
      <c r="EK675" s="17"/>
    </row>
    <row r="676" spans="1:141" x14ac:dyDescent="0.35">
      <c r="A676" s="17"/>
      <c r="B676" s="17"/>
      <c r="C676" s="17"/>
      <c r="D676" s="17"/>
      <c r="E676" s="17"/>
      <c r="F676" s="17"/>
      <c r="G676" s="17"/>
      <c r="J676" s="17"/>
      <c r="K676" s="17"/>
      <c r="L676" s="68"/>
      <c r="M676" s="68"/>
      <c r="N676" s="17"/>
      <c r="O676" s="17"/>
      <c r="P676" s="107"/>
      <c r="R676" s="17"/>
      <c r="S676" s="17"/>
      <c r="T676" s="17"/>
      <c r="V676" s="17"/>
      <c r="W676" s="17"/>
      <c r="X676" s="17"/>
      <c r="Y676" s="17"/>
      <c r="AB676" s="45"/>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c r="CA676" s="17"/>
      <c r="CB676" s="17"/>
      <c r="CC676" s="17"/>
      <c r="CD676" s="17"/>
      <c r="CE676" s="17"/>
      <c r="CF676" s="17"/>
      <c r="CG676" s="17"/>
      <c r="CH676" s="17"/>
      <c r="CI676" s="17"/>
      <c r="CJ676" s="17"/>
      <c r="CK676" s="17"/>
      <c r="CL676" s="17"/>
      <c r="CM676" s="17"/>
      <c r="CN676" s="17"/>
      <c r="CO676" s="17"/>
      <c r="CP676" s="17"/>
      <c r="CQ676" s="17"/>
      <c r="CR676" s="17"/>
      <c r="CS676" s="17"/>
      <c r="CT676" s="17"/>
      <c r="CU676" s="17"/>
      <c r="CV676" s="17"/>
      <c r="CW676" s="17"/>
      <c r="CX676" s="17"/>
      <c r="CY676" s="17"/>
      <c r="CZ676" s="17"/>
      <c r="DA676" s="17"/>
      <c r="DB676" s="17"/>
      <c r="DC676" s="17"/>
      <c r="DD676" s="17"/>
      <c r="DE676" s="17"/>
      <c r="DF676" s="17"/>
      <c r="DG676" s="17"/>
      <c r="DH676" s="17"/>
      <c r="DI676" s="17"/>
      <c r="DJ676" s="17"/>
      <c r="DK676" s="17"/>
      <c r="DL676" s="17"/>
      <c r="DM676" s="17"/>
      <c r="DN676" s="17"/>
      <c r="DO676" s="17"/>
      <c r="DP676" s="17"/>
      <c r="DQ676" s="17"/>
      <c r="DR676" s="17"/>
      <c r="DS676" s="17"/>
      <c r="DT676" s="17"/>
      <c r="DU676" s="17"/>
      <c r="DV676" s="17"/>
      <c r="DW676" s="17"/>
      <c r="DX676" s="17"/>
      <c r="DY676" s="17"/>
      <c r="DZ676" s="17"/>
      <c r="EA676" s="17"/>
      <c r="EB676" s="17"/>
      <c r="EC676" s="17"/>
      <c r="ED676" s="17"/>
      <c r="EE676" s="17"/>
      <c r="EF676" s="17"/>
      <c r="EG676" s="17"/>
      <c r="EH676" s="17"/>
      <c r="EI676" s="17"/>
      <c r="EJ676" s="17"/>
      <c r="EK676" s="17"/>
    </row>
    <row r="677" spans="1:141" x14ac:dyDescent="0.35">
      <c r="A677" s="17"/>
      <c r="B677" s="17"/>
      <c r="C677" s="17"/>
      <c r="D677" s="17"/>
      <c r="E677" s="17"/>
      <c r="F677" s="17"/>
      <c r="G677" s="17"/>
      <c r="J677" s="17"/>
      <c r="K677" s="17"/>
      <c r="L677" s="68"/>
      <c r="M677" s="68"/>
      <c r="N677" s="17"/>
      <c r="O677" s="17"/>
      <c r="P677" s="107"/>
      <c r="R677" s="17"/>
      <c r="S677" s="17"/>
      <c r="T677" s="17"/>
      <c r="V677" s="17"/>
      <c r="W677" s="17"/>
      <c r="X677" s="17"/>
      <c r="Y677" s="17"/>
      <c r="AB677" s="45"/>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c r="CA677" s="17"/>
      <c r="CB677" s="17"/>
      <c r="CC677" s="17"/>
      <c r="CD677" s="17"/>
      <c r="CE677" s="17"/>
      <c r="CF677" s="17"/>
      <c r="CG677" s="17"/>
      <c r="CH677" s="17"/>
      <c r="CI677" s="17"/>
      <c r="CJ677" s="17"/>
      <c r="CK677" s="17"/>
      <c r="CL677" s="17"/>
      <c r="CM677" s="17"/>
      <c r="CN677" s="17"/>
      <c r="CO677" s="17"/>
      <c r="CP677" s="17"/>
      <c r="CQ677" s="17"/>
      <c r="CR677" s="17"/>
      <c r="CS677" s="17"/>
      <c r="CT677" s="17"/>
      <c r="CU677" s="17"/>
      <c r="CV677" s="17"/>
      <c r="CW677" s="17"/>
      <c r="CX677" s="17"/>
      <c r="CY677" s="17"/>
      <c r="CZ677" s="17"/>
      <c r="DA677" s="17"/>
      <c r="DB677" s="17"/>
      <c r="DC677" s="17"/>
      <c r="DD677" s="17"/>
      <c r="DE677" s="17"/>
      <c r="DF677" s="17"/>
      <c r="DG677" s="17"/>
      <c r="DH677" s="17"/>
      <c r="DI677" s="17"/>
      <c r="DJ677" s="17"/>
      <c r="DK677" s="17"/>
      <c r="DL677" s="17"/>
      <c r="DM677" s="17"/>
      <c r="DN677" s="17"/>
      <c r="DO677" s="17"/>
      <c r="DP677" s="17"/>
      <c r="DQ677" s="17"/>
      <c r="DR677" s="17"/>
      <c r="DS677" s="17"/>
      <c r="DT677" s="17"/>
      <c r="DU677" s="17"/>
      <c r="DV677" s="17"/>
      <c r="DW677" s="17"/>
      <c r="DX677" s="17"/>
      <c r="DY677" s="17"/>
      <c r="DZ677" s="17"/>
      <c r="EA677" s="17"/>
      <c r="EB677" s="17"/>
      <c r="EC677" s="17"/>
      <c r="ED677" s="17"/>
      <c r="EE677" s="17"/>
      <c r="EF677" s="17"/>
      <c r="EG677" s="17"/>
      <c r="EH677" s="17"/>
      <c r="EI677" s="17"/>
      <c r="EJ677" s="17"/>
      <c r="EK677" s="17"/>
    </row>
    <row r="678" spans="1:141" x14ac:dyDescent="0.35">
      <c r="A678" s="17"/>
      <c r="B678" s="17"/>
      <c r="C678" s="17"/>
      <c r="D678" s="17"/>
      <c r="E678" s="17"/>
      <c r="F678" s="17"/>
      <c r="G678" s="17"/>
      <c r="J678" s="17"/>
      <c r="K678" s="17"/>
      <c r="L678" s="68"/>
      <c r="M678" s="68"/>
      <c r="N678" s="17"/>
      <c r="O678" s="17"/>
      <c r="P678" s="107"/>
      <c r="R678" s="17"/>
      <c r="S678" s="17"/>
      <c r="T678" s="17"/>
      <c r="V678" s="17"/>
      <c r="W678" s="17"/>
      <c r="X678" s="17"/>
      <c r="Y678" s="17"/>
      <c r="AB678" s="45"/>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c r="CA678" s="17"/>
      <c r="CB678" s="17"/>
      <c r="CC678" s="17"/>
      <c r="CD678" s="17"/>
      <c r="CE678" s="17"/>
      <c r="CF678" s="17"/>
      <c r="CG678" s="17"/>
      <c r="CH678" s="17"/>
      <c r="CI678" s="17"/>
      <c r="CJ678" s="17"/>
      <c r="CK678" s="17"/>
      <c r="CL678" s="17"/>
      <c r="CM678" s="17"/>
      <c r="CN678" s="17"/>
      <c r="CO678" s="17"/>
      <c r="CP678" s="17"/>
      <c r="CQ678" s="17"/>
      <c r="CR678" s="17"/>
      <c r="CS678" s="17"/>
      <c r="CT678" s="17"/>
      <c r="CU678" s="17"/>
      <c r="CV678" s="17"/>
      <c r="CW678" s="17"/>
      <c r="CX678" s="17"/>
      <c r="CY678" s="17"/>
      <c r="CZ678" s="17"/>
      <c r="DA678" s="17"/>
      <c r="DB678" s="17"/>
      <c r="DC678" s="17"/>
      <c r="DD678" s="17"/>
      <c r="DE678" s="17"/>
      <c r="DF678" s="17"/>
      <c r="DG678" s="17"/>
      <c r="DH678" s="17"/>
      <c r="DI678" s="17"/>
      <c r="DJ678" s="17"/>
      <c r="DK678" s="17"/>
      <c r="DL678" s="17"/>
      <c r="DM678" s="17"/>
      <c r="DN678" s="17"/>
      <c r="DO678" s="17"/>
      <c r="DP678" s="17"/>
      <c r="DQ678" s="17"/>
      <c r="DR678" s="17"/>
      <c r="DS678" s="17"/>
      <c r="DT678" s="17"/>
      <c r="DU678" s="17"/>
      <c r="DV678" s="17"/>
      <c r="DW678" s="17"/>
      <c r="DX678" s="17"/>
      <c r="DY678" s="17"/>
      <c r="DZ678" s="17"/>
      <c r="EA678" s="17"/>
      <c r="EB678" s="17"/>
      <c r="EC678" s="17"/>
      <c r="ED678" s="17"/>
      <c r="EE678" s="17"/>
      <c r="EF678" s="17"/>
      <c r="EG678" s="17"/>
      <c r="EH678" s="17"/>
      <c r="EI678" s="17"/>
      <c r="EJ678" s="17"/>
      <c r="EK678" s="17"/>
    </row>
    <row r="679" spans="1:141" x14ac:dyDescent="0.35">
      <c r="A679" s="17"/>
      <c r="B679" s="17"/>
      <c r="C679" s="17"/>
      <c r="D679" s="17"/>
      <c r="E679" s="17"/>
      <c r="F679" s="17"/>
      <c r="G679" s="17"/>
      <c r="J679" s="17"/>
      <c r="K679" s="17"/>
      <c r="L679" s="68"/>
      <c r="M679" s="68"/>
      <c r="N679" s="17"/>
      <c r="O679" s="17"/>
      <c r="P679" s="107"/>
      <c r="R679" s="17"/>
      <c r="S679" s="17"/>
      <c r="T679" s="17"/>
      <c r="V679" s="17"/>
      <c r="W679" s="17"/>
      <c r="X679" s="17"/>
      <c r="Y679" s="17"/>
      <c r="AB679" s="45"/>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c r="CA679" s="17"/>
      <c r="CB679" s="17"/>
      <c r="CC679" s="17"/>
      <c r="CD679" s="17"/>
      <c r="CE679" s="17"/>
      <c r="CF679" s="17"/>
      <c r="CG679" s="17"/>
      <c r="CH679" s="17"/>
      <c r="CI679" s="17"/>
      <c r="CJ679" s="17"/>
      <c r="CK679" s="17"/>
      <c r="CL679" s="17"/>
      <c r="CM679" s="17"/>
      <c r="CN679" s="17"/>
      <c r="CO679" s="17"/>
      <c r="CP679" s="17"/>
      <c r="CQ679" s="17"/>
      <c r="CR679" s="17"/>
      <c r="CS679" s="17"/>
      <c r="CT679" s="17"/>
      <c r="CU679" s="17"/>
      <c r="CV679" s="17"/>
      <c r="CW679" s="17"/>
      <c r="CX679" s="17"/>
      <c r="CY679" s="17"/>
      <c r="CZ679" s="17"/>
      <c r="DA679" s="17"/>
      <c r="DB679" s="17"/>
      <c r="DC679" s="17"/>
      <c r="DD679" s="17"/>
      <c r="DE679" s="17"/>
      <c r="DF679" s="17"/>
      <c r="DG679" s="17"/>
      <c r="DH679" s="17"/>
      <c r="DI679" s="17"/>
      <c r="DJ679" s="17"/>
      <c r="DK679" s="17"/>
      <c r="DL679" s="17"/>
      <c r="DM679" s="17"/>
      <c r="DN679" s="17"/>
      <c r="DO679" s="17"/>
      <c r="DP679" s="17"/>
      <c r="DQ679" s="17"/>
      <c r="DR679" s="17"/>
      <c r="DS679" s="17"/>
      <c r="DT679" s="17"/>
      <c r="DU679" s="17"/>
      <c r="DV679" s="17"/>
      <c r="DW679" s="17"/>
      <c r="DX679" s="17"/>
      <c r="DY679" s="17"/>
      <c r="DZ679" s="17"/>
      <c r="EA679" s="17"/>
      <c r="EB679" s="17"/>
      <c r="EC679" s="17"/>
      <c r="ED679" s="17"/>
      <c r="EE679" s="17"/>
      <c r="EF679" s="17"/>
      <c r="EG679" s="17"/>
      <c r="EH679" s="17"/>
      <c r="EI679" s="17"/>
      <c r="EJ679" s="17"/>
      <c r="EK679" s="17"/>
    </row>
    <row r="680" spans="1:141" x14ac:dyDescent="0.35">
      <c r="A680" s="17"/>
      <c r="B680" s="17"/>
      <c r="C680" s="17"/>
      <c r="D680" s="17"/>
      <c r="E680" s="17"/>
      <c r="F680" s="17"/>
      <c r="G680" s="17"/>
      <c r="J680" s="17"/>
      <c r="K680" s="17"/>
      <c r="L680" s="68"/>
      <c r="M680" s="68"/>
      <c r="N680" s="17"/>
      <c r="O680" s="17"/>
      <c r="P680" s="109"/>
      <c r="R680" s="17"/>
      <c r="S680" s="17"/>
      <c r="T680" s="17"/>
      <c r="V680" s="17"/>
      <c r="W680" s="17"/>
      <c r="X680" s="17"/>
      <c r="Y680" s="17"/>
      <c r="AB680" s="45"/>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c r="CA680" s="17"/>
      <c r="CB680" s="17"/>
      <c r="CC680" s="17"/>
      <c r="CD680" s="17"/>
      <c r="CE680" s="17"/>
      <c r="CF680" s="17"/>
      <c r="CG680" s="17"/>
      <c r="CH680" s="17"/>
      <c r="CI680" s="17"/>
      <c r="CJ680" s="17"/>
      <c r="CK680" s="17"/>
      <c r="CL680" s="17"/>
      <c r="CM680" s="17"/>
      <c r="CN680" s="17"/>
      <c r="CO680" s="17"/>
      <c r="CP680" s="17"/>
      <c r="CQ680" s="17"/>
      <c r="CR680" s="17"/>
      <c r="CS680" s="17"/>
      <c r="CT680" s="17"/>
      <c r="CU680" s="17"/>
      <c r="CV680" s="17"/>
      <c r="CW680" s="17"/>
      <c r="CX680" s="17"/>
      <c r="CY680" s="17"/>
      <c r="CZ680" s="17"/>
      <c r="DA680" s="17"/>
      <c r="DB680" s="17"/>
      <c r="DC680" s="17"/>
      <c r="DD680" s="17"/>
      <c r="DE680" s="17"/>
      <c r="DF680" s="17"/>
      <c r="DG680" s="17"/>
      <c r="DH680" s="17"/>
      <c r="DI680" s="17"/>
      <c r="DJ680" s="17"/>
      <c r="DK680" s="17"/>
      <c r="DL680" s="17"/>
      <c r="DM680" s="17"/>
      <c r="DN680" s="17"/>
      <c r="DO680" s="17"/>
      <c r="DP680" s="17"/>
      <c r="DQ680" s="17"/>
      <c r="DR680" s="17"/>
      <c r="DS680" s="17"/>
      <c r="DT680" s="17"/>
      <c r="DU680" s="17"/>
      <c r="DV680" s="17"/>
      <c r="DW680" s="17"/>
      <c r="DX680" s="17"/>
      <c r="DY680" s="17"/>
      <c r="DZ680" s="17"/>
      <c r="EA680" s="17"/>
      <c r="EB680" s="17"/>
      <c r="EC680" s="17"/>
      <c r="ED680" s="17"/>
      <c r="EE680" s="17"/>
      <c r="EF680" s="17"/>
      <c r="EG680" s="17"/>
      <c r="EH680" s="17"/>
      <c r="EI680" s="17"/>
      <c r="EJ680" s="17"/>
      <c r="EK680" s="17"/>
    </row>
    <row r="681" spans="1:141" x14ac:dyDescent="0.35">
      <c r="A681" s="17"/>
      <c r="B681" s="17"/>
      <c r="C681" s="17"/>
      <c r="D681" s="17"/>
      <c r="E681" s="17"/>
      <c r="F681" s="17"/>
      <c r="G681" s="17"/>
      <c r="J681" s="17"/>
      <c r="K681" s="17"/>
      <c r="L681" s="68"/>
      <c r="M681" s="68"/>
      <c r="N681" s="17"/>
      <c r="O681" s="17"/>
      <c r="P681" s="107"/>
      <c r="R681" s="17"/>
      <c r="S681" s="17"/>
      <c r="T681" s="17"/>
      <c r="V681" s="17"/>
      <c r="W681" s="17"/>
      <c r="X681" s="17"/>
      <c r="Y681" s="17"/>
      <c r="AB681" s="45"/>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c r="CA681" s="17"/>
      <c r="CB681" s="17"/>
      <c r="CC681" s="17"/>
      <c r="CD681" s="17"/>
      <c r="CE681" s="17"/>
      <c r="CF681" s="17"/>
      <c r="CG681" s="17"/>
      <c r="CH681" s="17"/>
      <c r="CI681" s="17"/>
      <c r="CJ681" s="17"/>
      <c r="CK681" s="17"/>
      <c r="CL681" s="17"/>
      <c r="CM681" s="17"/>
      <c r="CN681" s="17"/>
      <c r="CO681" s="17"/>
      <c r="CP681" s="17"/>
      <c r="CQ681" s="17"/>
      <c r="CR681" s="17"/>
      <c r="CS681" s="17"/>
      <c r="CT681" s="17"/>
      <c r="CU681" s="17"/>
      <c r="CV681" s="17"/>
      <c r="CW681" s="17"/>
      <c r="CX681" s="17"/>
      <c r="CY681" s="17"/>
      <c r="CZ681" s="17"/>
      <c r="DA681" s="17"/>
      <c r="DB681" s="17"/>
      <c r="DC681" s="17"/>
      <c r="DD681" s="17"/>
      <c r="DE681" s="17"/>
      <c r="DF681" s="17"/>
      <c r="DG681" s="17"/>
      <c r="DH681" s="17"/>
      <c r="DI681" s="17"/>
      <c r="DJ681" s="17"/>
      <c r="DK681" s="17"/>
      <c r="DL681" s="17"/>
      <c r="DM681" s="17"/>
      <c r="DN681" s="17"/>
      <c r="DO681" s="17"/>
      <c r="DP681" s="17"/>
      <c r="DQ681" s="17"/>
      <c r="DR681" s="17"/>
      <c r="DS681" s="17"/>
      <c r="DT681" s="17"/>
      <c r="DU681" s="17"/>
      <c r="DV681" s="17"/>
      <c r="DW681" s="17"/>
      <c r="DX681" s="17"/>
      <c r="DY681" s="17"/>
      <c r="DZ681" s="17"/>
      <c r="EA681" s="17"/>
      <c r="EB681" s="17"/>
      <c r="EC681" s="17"/>
      <c r="ED681" s="17"/>
      <c r="EE681" s="17"/>
      <c r="EF681" s="17"/>
      <c r="EG681" s="17"/>
      <c r="EH681" s="17"/>
      <c r="EI681" s="17"/>
      <c r="EJ681" s="17"/>
      <c r="EK681" s="17"/>
    </row>
    <row r="682" spans="1:141" x14ac:dyDescent="0.35">
      <c r="A682" s="17"/>
      <c r="B682" s="17"/>
      <c r="C682" s="17"/>
      <c r="D682" s="17"/>
      <c r="E682" s="17"/>
      <c r="F682" s="17"/>
      <c r="G682" s="17"/>
      <c r="J682" s="17"/>
      <c r="K682" s="17"/>
      <c r="L682" s="68"/>
      <c r="M682" s="68"/>
      <c r="N682" s="17"/>
      <c r="O682" s="17"/>
      <c r="P682" s="107"/>
      <c r="R682" s="17"/>
      <c r="S682" s="17"/>
      <c r="T682" s="17"/>
      <c r="V682" s="17"/>
      <c r="W682" s="17"/>
      <c r="X682" s="17"/>
      <c r="Y682" s="17"/>
      <c r="AB682" s="45"/>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c r="CA682" s="17"/>
      <c r="CB682" s="17"/>
      <c r="CC682" s="17"/>
      <c r="CD682" s="17"/>
      <c r="CE682" s="17"/>
      <c r="CF682" s="17"/>
      <c r="CG682" s="17"/>
      <c r="CH682" s="17"/>
      <c r="CI682" s="17"/>
      <c r="CJ682" s="17"/>
      <c r="CK682" s="17"/>
      <c r="CL682" s="17"/>
      <c r="CM682" s="17"/>
      <c r="CN682" s="17"/>
      <c r="CO682" s="17"/>
      <c r="CP682" s="17"/>
      <c r="CQ682" s="17"/>
      <c r="CR682" s="17"/>
      <c r="CS682" s="17"/>
      <c r="CT682" s="17"/>
      <c r="CU682" s="17"/>
      <c r="CV682" s="17"/>
      <c r="CW682" s="17"/>
      <c r="CX682" s="17"/>
      <c r="CY682" s="17"/>
      <c r="CZ682" s="17"/>
      <c r="DA682" s="17"/>
      <c r="DB682" s="17"/>
      <c r="DC682" s="17"/>
      <c r="DD682" s="17"/>
      <c r="DE682" s="17"/>
      <c r="DF682" s="17"/>
      <c r="DG682" s="17"/>
      <c r="DH682" s="17"/>
      <c r="DI682" s="17"/>
      <c r="DJ682" s="17"/>
      <c r="DK682" s="17"/>
      <c r="DL682" s="17"/>
      <c r="DM682" s="17"/>
      <c r="DN682" s="17"/>
      <c r="DO682" s="17"/>
      <c r="DP682" s="17"/>
      <c r="DQ682" s="17"/>
      <c r="DR682" s="17"/>
      <c r="DS682" s="17"/>
      <c r="DT682" s="17"/>
      <c r="DU682" s="17"/>
      <c r="DV682" s="17"/>
      <c r="DW682" s="17"/>
      <c r="DX682" s="17"/>
      <c r="DY682" s="17"/>
      <c r="DZ682" s="17"/>
      <c r="EA682" s="17"/>
      <c r="EB682" s="17"/>
      <c r="EC682" s="17"/>
      <c r="ED682" s="17"/>
      <c r="EE682" s="17"/>
      <c r="EF682" s="17"/>
      <c r="EG682" s="17"/>
      <c r="EH682" s="17"/>
      <c r="EI682" s="17"/>
      <c r="EJ682" s="17"/>
      <c r="EK682" s="17"/>
    </row>
    <row r="683" spans="1:141" x14ac:dyDescent="0.35">
      <c r="A683" s="17"/>
      <c r="B683" s="17"/>
      <c r="C683" s="17"/>
      <c r="D683" s="17"/>
      <c r="E683" s="17"/>
      <c r="F683" s="17"/>
      <c r="G683" s="17"/>
      <c r="J683" s="17"/>
      <c r="K683" s="17"/>
      <c r="L683" s="68"/>
      <c r="M683" s="68"/>
      <c r="N683" s="17"/>
      <c r="O683" s="17"/>
      <c r="P683" s="107"/>
      <c r="R683" s="17"/>
      <c r="S683" s="17"/>
      <c r="T683" s="17"/>
      <c r="V683" s="17"/>
      <c r="W683" s="17"/>
      <c r="X683" s="17"/>
      <c r="Y683" s="17"/>
      <c r="AB683" s="45"/>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c r="CA683" s="17"/>
      <c r="CB683" s="17"/>
      <c r="CC683" s="17"/>
      <c r="CD683" s="17"/>
      <c r="CE683" s="17"/>
      <c r="CF683" s="17"/>
      <c r="CG683" s="17"/>
      <c r="CH683" s="17"/>
      <c r="CI683" s="17"/>
      <c r="CJ683" s="17"/>
      <c r="CK683" s="17"/>
      <c r="CL683" s="17"/>
      <c r="CM683" s="17"/>
      <c r="CN683" s="17"/>
      <c r="CO683" s="17"/>
      <c r="CP683" s="17"/>
      <c r="CQ683" s="17"/>
      <c r="CR683" s="17"/>
      <c r="CS683" s="17"/>
      <c r="CT683" s="17"/>
      <c r="CU683" s="17"/>
      <c r="CV683" s="17"/>
      <c r="CW683" s="17"/>
      <c r="CX683" s="17"/>
      <c r="CY683" s="17"/>
      <c r="CZ683" s="17"/>
      <c r="DA683" s="17"/>
      <c r="DB683" s="17"/>
      <c r="DC683" s="17"/>
      <c r="DD683" s="17"/>
      <c r="DE683" s="17"/>
      <c r="DF683" s="17"/>
      <c r="DG683" s="17"/>
      <c r="DH683" s="17"/>
      <c r="DI683" s="17"/>
      <c r="DJ683" s="17"/>
      <c r="DK683" s="17"/>
      <c r="DL683" s="17"/>
      <c r="DM683" s="17"/>
      <c r="DN683" s="17"/>
      <c r="DO683" s="17"/>
      <c r="DP683" s="17"/>
      <c r="DQ683" s="17"/>
      <c r="DR683" s="17"/>
      <c r="DS683" s="17"/>
      <c r="DT683" s="17"/>
      <c r="DU683" s="17"/>
      <c r="DV683" s="17"/>
      <c r="DW683" s="17"/>
      <c r="DX683" s="17"/>
      <c r="DY683" s="17"/>
      <c r="DZ683" s="17"/>
      <c r="EA683" s="17"/>
      <c r="EB683" s="17"/>
      <c r="EC683" s="17"/>
      <c r="ED683" s="17"/>
      <c r="EE683" s="17"/>
      <c r="EF683" s="17"/>
      <c r="EG683" s="17"/>
      <c r="EH683" s="17"/>
      <c r="EI683" s="17"/>
      <c r="EJ683" s="17"/>
      <c r="EK683" s="17"/>
    </row>
    <row r="684" spans="1:141" x14ac:dyDescent="0.35">
      <c r="A684" s="17"/>
      <c r="B684" s="17"/>
      <c r="C684" s="17"/>
      <c r="D684" s="17"/>
      <c r="E684" s="17"/>
      <c r="F684" s="17"/>
      <c r="G684" s="17"/>
      <c r="J684" s="17"/>
      <c r="K684" s="17"/>
      <c r="L684" s="68"/>
      <c r="M684" s="68"/>
      <c r="N684" s="17"/>
      <c r="O684" s="17"/>
      <c r="P684" s="107"/>
      <c r="R684" s="17"/>
      <c r="S684" s="17"/>
      <c r="T684" s="17"/>
      <c r="V684" s="17"/>
      <c r="W684" s="17"/>
      <c r="X684" s="17"/>
      <c r="Y684" s="17"/>
      <c r="AB684" s="45"/>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c r="CA684" s="17"/>
      <c r="CB684" s="17"/>
      <c r="CC684" s="17"/>
      <c r="CD684" s="17"/>
      <c r="CE684" s="17"/>
      <c r="CF684" s="17"/>
      <c r="CG684" s="17"/>
      <c r="CH684" s="17"/>
      <c r="CI684" s="17"/>
      <c r="CJ684" s="17"/>
      <c r="CK684" s="17"/>
      <c r="CL684" s="17"/>
      <c r="CM684" s="17"/>
      <c r="CN684" s="17"/>
      <c r="CO684" s="17"/>
      <c r="CP684" s="17"/>
      <c r="CQ684" s="17"/>
      <c r="CR684" s="17"/>
      <c r="CS684" s="17"/>
      <c r="CT684" s="17"/>
      <c r="CU684" s="17"/>
      <c r="CV684" s="17"/>
      <c r="CW684" s="17"/>
      <c r="CX684" s="17"/>
      <c r="CY684" s="17"/>
      <c r="CZ684" s="17"/>
      <c r="DA684" s="17"/>
      <c r="DB684" s="17"/>
      <c r="DC684" s="17"/>
      <c r="DD684" s="17"/>
      <c r="DE684" s="17"/>
      <c r="DF684" s="17"/>
      <c r="DG684" s="17"/>
      <c r="DH684" s="17"/>
      <c r="DI684" s="17"/>
      <c r="DJ684" s="17"/>
      <c r="DK684" s="17"/>
      <c r="DL684" s="17"/>
      <c r="DM684" s="17"/>
      <c r="DN684" s="17"/>
      <c r="DO684" s="17"/>
      <c r="DP684" s="17"/>
      <c r="DQ684" s="17"/>
      <c r="DR684" s="17"/>
      <c r="DS684" s="17"/>
      <c r="DT684" s="17"/>
      <c r="DU684" s="17"/>
      <c r="DV684" s="17"/>
      <c r="DW684" s="17"/>
      <c r="DX684" s="17"/>
      <c r="DY684" s="17"/>
      <c r="DZ684" s="17"/>
      <c r="EA684" s="17"/>
      <c r="EB684" s="17"/>
      <c r="EC684" s="17"/>
      <c r="ED684" s="17"/>
      <c r="EE684" s="17"/>
      <c r="EF684" s="17"/>
      <c r="EG684" s="17"/>
      <c r="EH684" s="17"/>
      <c r="EI684" s="17"/>
      <c r="EJ684" s="17"/>
      <c r="EK684" s="17"/>
    </row>
    <row r="685" spans="1:141" x14ac:dyDescent="0.35">
      <c r="A685" s="17"/>
      <c r="B685" s="17"/>
      <c r="C685" s="17"/>
      <c r="D685" s="17"/>
      <c r="E685" s="17"/>
      <c r="F685" s="17"/>
      <c r="G685" s="17"/>
      <c r="J685" s="17"/>
      <c r="K685" s="17"/>
      <c r="L685" s="68"/>
      <c r="M685" s="68"/>
      <c r="N685" s="17"/>
      <c r="O685" s="17"/>
      <c r="P685" s="107"/>
      <c r="R685" s="17"/>
      <c r="S685" s="17"/>
      <c r="T685" s="17"/>
      <c r="V685" s="17"/>
      <c r="W685" s="17"/>
      <c r="X685" s="17"/>
      <c r="Y685" s="17"/>
      <c r="AB685" s="45"/>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c r="CA685" s="17"/>
      <c r="CB685" s="17"/>
      <c r="CC685" s="17"/>
      <c r="CD685" s="17"/>
      <c r="CE685" s="17"/>
      <c r="CF685" s="17"/>
      <c r="CG685" s="17"/>
      <c r="CH685" s="17"/>
      <c r="CI685" s="17"/>
      <c r="CJ685" s="17"/>
      <c r="CK685" s="17"/>
      <c r="CL685" s="17"/>
      <c r="CM685" s="17"/>
      <c r="CN685" s="17"/>
      <c r="CO685" s="17"/>
      <c r="CP685" s="17"/>
      <c r="CQ685" s="17"/>
      <c r="CR685" s="17"/>
      <c r="CS685" s="17"/>
      <c r="CT685" s="17"/>
      <c r="CU685" s="17"/>
      <c r="CV685" s="17"/>
      <c r="CW685" s="17"/>
      <c r="CX685" s="17"/>
      <c r="CY685" s="17"/>
      <c r="CZ685" s="17"/>
      <c r="DA685" s="17"/>
      <c r="DB685" s="17"/>
      <c r="DC685" s="17"/>
      <c r="DD685" s="17"/>
      <c r="DE685" s="17"/>
      <c r="DF685" s="17"/>
      <c r="DG685" s="17"/>
      <c r="DH685" s="17"/>
      <c r="DI685" s="17"/>
      <c r="DJ685" s="17"/>
      <c r="DK685" s="17"/>
      <c r="DL685" s="17"/>
      <c r="DM685" s="17"/>
      <c r="DN685" s="17"/>
      <c r="DO685" s="17"/>
      <c r="DP685" s="17"/>
      <c r="DQ685" s="17"/>
      <c r="DR685" s="17"/>
      <c r="DS685" s="17"/>
      <c r="DT685" s="17"/>
      <c r="DU685" s="17"/>
      <c r="DV685" s="17"/>
      <c r="DW685" s="17"/>
      <c r="DX685" s="17"/>
      <c r="DY685" s="17"/>
      <c r="DZ685" s="17"/>
      <c r="EA685" s="17"/>
      <c r="EB685" s="17"/>
      <c r="EC685" s="17"/>
      <c r="ED685" s="17"/>
      <c r="EE685" s="17"/>
      <c r="EF685" s="17"/>
      <c r="EG685" s="17"/>
      <c r="EH685" s="17"/>
      <c r="EI685" s="17"/>
      <c r="EJ685" s="17"/>
      <c r="EK685" s="17"/>
    </row>
    <row r="686" spans="1:141" x14ac:dyDescent="0.35">
      <c r="A686" s="17"/>
      <c r="B686" s="17"/>
      <c r="C686" s="17"/>
      <c r="D686" s="17"/>
      <c r="E686" s="17"/>
      <c r="F686" s="17"/>
      <c r="G686" s="17"/>
      <c r="J686" s="17"/>
      <c r="K686" s="17"/>
      <c r="L686" s="68"/>
      <c r="M686" s="68"/>
      <c r="N686" s="17"/>
      <c r="O686" s="17"/>
      <c r="P686" s="109"/>
      <c r="R686" s="17"/>
      <c r="S686" s="17"/>
      <c r="T686" s="17"/>
      <c r="V686" s="17"/>
      <c r="W686" s="17"/>
      <c r="X686" s="17"/>
      <c r="Y686" s="17"/>
      <c r="AB686" s="45"/>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c r="CA686" s="17"/>
      <c r="CB686" s="17"/>
      <c r="CC686" s="17"/>
      <c r="CD686" s="17"/>
      <c r="CE686" s="17"/>
      <c r="CF686" s="17"/>
      <c r="CG686" s="17"/>
      <c r="CH686" s="17"/>
      <c r="CI686" s="17"/>
      <c r="CJ686" s="17"/>
      <c r="CK686" s="17"/>
      <c r="CL686" s="17"/>
      <c r="CM686" s="17"/>
      <c r="CN686" s="17"/>
      <c r="CO686" s="17"/>
      <c r="CP686" s="17"/>
      <c r="CQ686" s="17"/>
      <c r="CR686" s="17"/>
      <c r="CS686" s="17"/>
      <c r="CT686" s="17"/>
      <c r="CU686" s="17"/>
      <c r="CV686" s="17"/>
      <c r="CW686" s="17"/>
      <c r="CX686" s="17"/>
      <c r="CY686" s="17"/>
      <c r="CZ686" s="17"/>
      <c r="DA686" s="17"/>
      <c r="DB686" s="17"/>
      <c r="DC686" s="17"/>
      <c r="DD686" s="17"/>
      <c r="DE686" s="17"/>
      <c r="DF686" s="17"/>
      <c r="DG686" s="17"/>
      <c r="DH686" s="17"/>
      <c r="DI686" s="17"/>
      <c r="DJ686" s="17"/>
      <c r="DK686" s="17"/>
      <c r="DL686" s="17"/>
      <c r="DM686" s="17"/>
      <c r="DN686" s="17"/>
      <c r="DO686" s="17"/>
      <c r="DP686" s="17"/>
      <c r="DQ686" s="17"/>
      <c r="DR686" s="17"/>
      <c r="DS686" s="17"/>
      <c r="DT686" s="17"/>
      <c r="DU686" s="17"/>
      <c r="DV686" s="17"/>
      <c r="DW686" s="17"/>
      <c r="DX686" s="17"/>
      <c r="DY686" s="17"/>
      <c r="DZ686" s="17"/>
      <c r="EA686" s="17"/>
      <c r="EB686" s="17"/>
      <c r="EC686" s="17"/>
      <c r="ED686" s="17"/>
      <c r="EE686" s="17"/>
      <c r="EF686" s="17"/>
      <c r="EG686" s="17"/>
      <c r="EH686" s="17"/>
      <c r="EI686" s="17"/>
      <c r="EJ686" s="17"/>
      <c r="EK686" s="17"/>
    </row>
    <row r="687" spans="1:141" x14ac:dyDescent="0.35">
      <c r="A687" s="17"/>
      <c r="B687" s="17"/>
      <c r="C687" s="17"/>
      <c r="D687" s="17"/>
      <c r="E687" s="17"/>
      <c r="F687" s="17"/>
      <c r="G687" s="17"/>
      <c r="J687" s="17"/>
      <c r="K687" s="17"/>
      <c r="L687" s="68"/>
      <c r="M687" s="68"/>
      <c r="N687" s="17"/>
      <c r="O687" s="17"/>
      <c r="P687" s="107"/>
      <c r="R687" s="17"/>
      <c r="S687" s="17"/>
      <c r="T687" s="17"/>
      <c r="V687" s="17"/>
      <c r="W687" s="17"/>
      <c r="X687" s="17"/>
      <c r="Y687" s="17"/>
      <c r="AB687" s="45"/>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c r="CA687" s="17"/>
      <c r="CB687" s="17"/>
      <c r="CC687" s="17"/>
      <c r="CD687" s="17"/>
      <c r="CE687" s="17"/>
      <c r="CF687" s="17"/>
      <c r="CG687" s="17"/>
      <c r="CH687" s="17"/>
      <c r="CI687" s="17"/>
      <c r="CJ687" s="17"/>
      <c r="CK687" s="17"/>
      <c r="CL687" s="17"/>
      <c r="CM687" s="17"/>
      <c r="CN687" s="17"/>
      <c r="CO687" s="17"/>
      <c r="CP687" s="17"/>
      <c r="CQ687" s="17"/>
      <c r="CR687" s="17"/>
      <c r="CS687" s="17"/>
      <c r="CT687" s="17"/>
      <c r="CU687" s="17"/>
      <c r="CV687" s="17"/>
      <c r="CW687" s="17"/>
      <c r="CX687" s="17"/>
      <c r="CY687" s="17"/>
      <c r="CZ687" s="17"/>
      <c r="DA687" s="17"/>
      <c r="DB687" s="17"/>
      <c r="DC687" s="17"/>
      <c r="DD687" s="17"/>
      <c r="DE687" s="17"/>
      <c r="DF687" s="17"/>
      <c r="DG687" s="17"/>
      <c r="DH687" s="17"/>
      <c r="DI687" s="17"/>
      <c r="DJ687" s="17"/>
      <c r="DK687" s="17"/>
      <c r="DL687" s="17"/>
      <c r="DM687" s="17"/>
      <c r="DN687" s="17"/>
      <c r="DO687" s="17"/>
      <c r="DP687" s="17"/>
      <c r="DQ687" s="17"/>
      <c r="DR687" s="17"/>
      <c r="DS687" s="17"/>
      <c r="DT687" s="17"/>
      <c r="DU687" s="17"/>
      <c r="DV687" s="17"/>
      <c r="DW687" s="17"/>
      <c r="DX687" s="17"/>
      <c r="DY687" s="17"/>
      <c r="DZ687" s="17"/>
      <c r="EA687" s="17"/>
      <c r="EB687" s="17"/>
      <c r="EC687" s="17"/>
      <c r="ED687" s="17"/>
      <c r="EE687" s="17"/>
      <c r="EF687" s="17"/>
      <c r="EG687" s="17"/>
      <c r="EH687" s="17"/>
      <c r="EI687" s="17"/>
      <c r="EJ687" s="17"/>
      <c r="EK687" s="17"/>
    </row>
    <row r="688" spans="1:141" x14ac:dyDescent="0.35">
      <c r="A688" s="17"/>
      <c r="B688" s="17"/>
      <c r="C688" s="17"/>
      <c r="D688" s="17"/>
      <c r="E688" s="17"/>
      <c r="F688" s="17"/>
      <c r="G688" s="17"/>
      <c r="J688" s="17"/>
      <c r="K688" s="17"/>
      <c r="L688" s="68"/>
      <c r="M688" s="68"/>
      <c r="N688" s="17"/>
      <c r="O688" s="17"/>
      <c r="P688" s="107"/>
      <c r="R688" s="17"/>
      <c r="S688" s="17"/>
      <c r="T688" s="17"/>
      <c r="V688" s="17"/>
      <c r="W688" s="17"/>
      <c r="X688" s="17"/>
      <c r="Y688" s="17"/>
      <c r="AB688" s="45"/>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c r="CA688" s="17"/>
      <c r="CB688" s="17"/>
      <c r="CC688" s="17"/>
      <c r="CD688" s="17"/>
      <c r="CE688" s="17"/>
      <c r="CF688" s="17"/>
      <c r="CG688" s="17"/>
      <c r="CH688" s="17"/>
      <c r="CI688" s="17"/>
      <c r="CJ688" s="17"/>
      <c r="CK688" s="17"/>
      <c r="CL688" s="17"/>
      <c r="CM688" s="17"/>
      <c r="CN688" s="17"/>
      <c r="CO688" s="17"/>
      <c r="CP688" s="17"/>
      <c r="CQ688" s="17"/>
      <c r="CR688" s="17"/>
      <c r="CS688" s="17"/>
      <c r="CT688" s="17"/>
      <c r="CU688" s="17"/>
      <c r="CV688" s="17"/>
      <c r="CW688" s="17"/>
      <c r="CX688" s="17"/>
      <c r="CY688" s="17"/>
      <c r="CZ688" s="17"/>
      <c r="DA688" s="17"/>
      <c r="DB688" s="17"/>
      <c r="DC688" s="17"/>
      <c r="DD688" s="17"/>
      <c r="DE688" s="17"/>
      <c r="DF688" s="17"/>
      <c r="DG688" s="17"/>
      <c r="DH688" s="17"/>
      <c r="DI688" s="17"/>
      <c r="DJ688" s="17"/>
      <c r="DK688" s="17"/>
      <c r="DL688" s="17"/>
      <c r="DM688" s="17"/>
      <c r="DN688" s="17"/>
      <c r="DO688" s="17"/>
      <c r="DP688" s="17"/>
      <c r="DQ688" s="17"/>
      <c r="DR688" s="17"/>
      <c r="DS688" s="17"/>
      <c r="DT688" s="17"/>
      <c r="DU688" s="17"/>
      <c r="DV688" s="17"/>
      <c r="DW688" s="17"/>
      <c r="DX688" s="17"/>
      <c r="DY688" s="17"/>
      <c r="DZ688" s="17"/>
      <c r="EA688" s="17"/>
      <c r="EB688" s="17"/>
      <c r="EC688" s="17"/>
      <c r="ED688" s="17"/>
      <c r="EE688" s="17"/>
      <c r="EF688" s="17"/>
      <c r="EG688" s="17"/>
      <c r="EH688" s="17"/>
      <c r="EI688" s="17"/>
      <c r="EJ688" s="17"/>
      <c r="EK688" s="17"/>
    </row>
    <row r="689" spans="1:141" x14ac:dyDescent="0.35">
      <c r="A689" s="17"/>
      <c r="B689" s="17"/>
      <c r="C689" s="17"/>
      <c r="D689" s="17"/>
      <c r="E689" s="17"/>
      <c r="F689" s="17"/>
      <c r="G689" s="17"/>
      <c r="J689" s="17"/>
      <c r="K689" s="17"/>
      <c r="L689" s="68"/>
      <c r="M689" s="68"/>
      <c r="N689" s="17"/>
      <c r="O689" s="17"/>
      <c r="P689" s="107"/>
      <c r="R689" s="17"/>
      <c r="S689" s="17"/>
      <c r="T689" s="17"/>
      <c r="V689" s="17"/>
      <c r="W689" s="17"/>
      <c r="X689" s="17"/>
      <c r="Y689" s="17"/>
      <c r="AB689" s="45"/>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c r="CA689" s="17"/>
      <c r="CB689" s="17"/>
      <c r="CC689" s="17"/>
      <c r="CD689" s="17"/>
      <c r="CE689" s="17"/>
      <c r="CF689" s="17"/>
      <c r="CG689" s="17"/>
      <c r="CH689" s="17"/>
      <c r="CI689" s="17"/>
      <c r="CJ689" s="17"/>
      <c r="CK689" s="17"/>
      <c r="CL689" s="17"/>
      <c r="CM689" s="17"/>
      <c r="CN689" s="17"/>
      <c r="CO689" s="17"/>
      <c r="CP689" s="17"/>
      <c r="CQ689" s="17"/>
      <c r="CR689" s="17"/>
      <c r="CS689" s="17"/>
      <c r="CT689" s="17"/>
      <c r="CU689" s="17"/>
      <c r="CV689" s="17"/>
      <c r="CW689" s="17"/>
      <c r="CX689" s="17"/>
      <c r="CY689" s="17"/>
      <c r="CZ689" s="17"/>
      <c r="DA689" s="17"/>
      <c r="DB689" s="17"/>
      <c r="DC689" s="17"/>
      <c r="DD689" s="17"/>
      <c r="DE689" s="17"/>
      <c r="DF689" s="17"/>
      <c r="DG689" s="17"/>
      <c r="DH689" s="17"/>
      <c r="DI689" s="17"/>
      <c r="DJ689" s="17"/>
      <c r="DK689" s="17"/>
      <c r="DL689" s="17"/>
      <c r="DM689" s="17"/>
      <c r="DN689" s="17"/>
      <c r="DO689" s="17"/>
      <c r="DP689" s="17"/>
      <c r="DQ689" s="17"/>
      <c r="DR689" s="17"/>
      <c r="DS689" s="17"/>
      <c r="DT689" s="17"/>
      <c r="DU689" s="17"/>
      <c r="DV689" s="17"/>
      <c r="DW689" s="17"/>
      <c r="DX689" s="17"/>
      <c r="DY689" s="17"/>
      <c r="DZ689" s="17"/>
      <c r="EA689" s="17"/>
      <c r="EB689" s="17"/>
      <c r="EC689" s="17"/>
      <c r="ED689" s="17"/>
      <c r="EE689" s="17"/>
      <c r="EF689" s="17"/>
      <c r="EG689" s="17"/>
      <c r="EH689" s="17"/>
      <c r="EI689" s="17"/>
      <c r="EJ689" s="17"/>
      <c r="EK689" s="17"/>
    </row>
    <row r="690" spans="1:141" x14ac:dyDescent="0.35">
      <c r="A690" s="17"/>
      <c r="B690" s="17"/>
      <c r="C690" s="17"/>
      <c r="D690" s="17"/>
      <c r="E690" s="17"/>
      <c r="F690" s="17"/>
      <c r="G690" s="17"/>
      <c r="J690" s="17"/>
      <c r="K690" s="17"/>
      <c r="L690" s="68"/>
      <c r="M690" s="68"/>
      <c r="N690" s="17"/>
      <c r="O690" s="17"/>
      <c r="P690" s="107"/>
      <c r="R690" s="17"/>
      <c r="S690" s="17"/>
      <c r="T690" s="17"/>
      <c r="V690" s="17"/>
      <c r="W690" s="17"/>
      <c r="X690" s="17"/>
      <c r="Y690" s="17"/>
      <c r="AB690" s="45"/>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c r="CA690" s="17"/>
      <c r="CB690" s="17"/>
      <c r="CC690" s="17"/>
      <c r="CD690" s="17"/>
      <c r="CE690" s="17"/>
      <c r="CF690" s="17"/>
      <c r="CG690" s="17"/>
      <c r="CH690" s="17"/>
      <c r="CI690" s="17"/>
      <c r="CJ690" s="17"/>
      <c r="CK690" s="17"/>
      <c r="CL690" s="17"/>
      <c r="CM690" s="17"/>
      <c r="CN690" s="17"/>
      <c r="CO690" s="17"/>
      <c r="CP690" s="17"/>
      <c r="CQ690" s="17"/>
      <c r="CR690" s="17"/>
      <c r="CS690" s="17"/>
      <c r="CT690" s="17"/>
      <c r="CU690" s="17"/>
      <c r="CV690" s="17"/>
      <c r="CW690" s="17"/>
      <c r="CX690" s="17"/>
      <c r="CY690" s="17"/>
      <c r="CZ690" s="17"/>
      <c r="DA690" s="17"/>
      <c r="DB690" s="17"/>
      <c r="DC690" s="17"/>
      <c r="DD690" s="17"/>
      <c r="DE690" s="17"/>
      <c r="DF690" s="17"/>
      <c r="DG690" s="17"/>
      <c r="DH690" s="17"/>
      <c r="DI690" s="17"/>
      <c r="DJ690" s="17"/>
      <c r="DK690" s="17"/>
      <c r="DL690" s="17"/>
      <c r="DM690" s="17"/>
      <c r="DN690" s="17"/>
      <c r="DO690" s="17"/>
      <c r="DP690" s="17"/>
      <c r="DQ690" s="17"/>
      <c r="DR690" s="17"/>
      <c r="DS690" s="17"/>
      <c r="DT690" s="17"/>
      <c r="DU690" s="17"/>
      <c r="DV690" s="17"/>
      <c r="DW690" s="17"/>
      <c r="DX690" s="17"/>
      <c r="DY690" s="17"/>
      <c r="DZ690" s="17"/>
      <c r="EA690" s="17"/>
      <c r="EB690" s="17"/>
      <c r="EC690" s="17"/>
      <c r="ED690" s="17"/>
      <c r="EE690" s="17"/>
      <c r="EF690" s="17"/>
      <c r="EG690" s="17"/>
      <c r="EH690" s="17"/>
      <c r="EI690" s="17"/>
      <c r="EJ690" s="17"/>
      <c r="EK690" s="17"/>
    </row>
    <row r="691" spans="1:141" x14ac:dyDescent="0.35">
      <c r="A691" s="17"/>
      <c r="B691" s="17"/>
      <c r="C691" s="17"/>
      <c r="D691" s="17"/>
      <c r="E691" s="17"/>
      <c r="F691" s="17"/>
      <c r="G691" s="17"/>
      <c r="J691" s="17"/>
      <c r="K691" s="17"/>
      <c r="L691" s="68"/>
      <c r="M691" s="68"/>
      <c r="N691" s="17"/>
      <c r="O691" s="17"/>
      <c r="P691" s="109"/>
      <c r="R691" s="17"/>
      <c r="S691" s="17"/>
      <c r="T691" s="17"/>
      <c r="V691" s="17"/>
      <c r="W691" s="17"/>
      <c r="X691" s="17"/>
      <c r="Y691" s="17"/>
      <c r="AB691" s="45"/>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c r="CA691" s="17"/>
      <c r="CB691" s="17"/>
      <c r="CC691" s="17"/>
      <c r="CD691" s="17"/>
      <c r="CE691" s="17"/>
      <c r="CF691" s="17"/>
      <c r="CG691" s="17"/>
      <c r="CH691" s="17"/>
      <c r="CI691" s="17"/>
      <c r="CJ691" s="17"/>
      <c r="CK691" s="17"/>
      <c r="CL691" s="17"/>
      <c r="CM691" s="17"/>
      <c r="CN691" s="17"/>
      <c r="CO691" s="17"/>
      <c r="CP691" s="17"/>
      <c r="CQ691" s="17"/>
      <c r="CR691" s="17"/>
      <c r="CS691" s="17"/>
      <c r="CT691" s="17"/>
      <c r="CU691" s="17"/>
      <c r="CV691" s="17"/>
      <c r="CW691" s="17"/>
      <c r="CX691" s="17"/>
      <c r="CY691" s="17"/>
      <c r="CZ691" s="17"/>
      <c r="DA691" s="17"/>
      <c r="DB691" s="17"/>
      <c r="DC691" s="17"/>
      <c r="DD691" s="17"/>
      <c r="DE691" s="17"/>
      <c r="DF691" s="17"/>
      <c r="DG691" s="17"/>
      <c r="DH691" s="17"/>
      <c r="DI691" s="17"/>
      <c r="DJ691" s="17"/>
      <c r="DK691" s="17"/>
      <c r="DL691" s="17"/>
      <c r="DM691" s="17"/>
      <c r="DN691" s="17"/>
      <c r="DO691" s="17"/>
      <c r="DP691" s="17"/>
      <c r="DQ691" s="17"/>
      <c r="DR691" s="17"/>
      <c r="DS691" s="17"/>
      <c r="DT691" s="17"/>
      <c r="DU691" s="17"/>
      <c r="DV691" s="17"/>
      <c r="DW691" s="17"/>
      <c r="DX691" s="17"/>
      <c r="DY691" s="17"/>
      <c r="DZ691" s="17"/>
      <c r="EA691" s="17"/>
      <c r="EB691" s="17"/>
      <c r="EC691" s="17"/>
      <c r="ED691" s="17"/>
      <c r="EE691" s="17"/>
      <c r="EF691" s="17"/>
      <c r="EG691" s="17"/>
      <c r="EH691" s="17"/>
      <c r="EI691" s="17"/>
      <c r="EJ691" s="17"/>
      <c r="EK691" s="17"/>
    </row>
    <row r="692" spans="1:141" x14ac:dyDescent="0.35">
      <c r="A692" s="17"/>
      <c r="B692" s="17"/>
      <c r="C692" s="17"/>
      <c r="D692" s="17"/>
      <c r="E692" s="17"/>
      <c r="F692" s="17"/>
      <c r="G692" s="17"/>
      <c r="J692" s="17"/>
      <c r="K692" s="17"/>
      <c r="L692" s="68"/>
      <c r="M692" s="68"/>
      <c r="N692" s="17"/>
      <c r="O692" s="17"/>
      <c r="P692" s="107"/>
      <c r="R692" s="17"/>
      <c r="S692" s="17"/>
      <c r="T692" s="17"/>
      <c r="V692" s="17"/>
      <c r="W692" s="17"/>
      <c r="X692" s="17"/>
      <c r="Y692" s="17"/>
      <c r="AB692" s="45"/>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c r="CA692" s="17"/>
      <c r="CB692" s="17"/>
      <c r="CC692" s="17"/>
      <c r="CD692" s="17"/>
      <c r="CE692" s="17"/>
      <c r="CF692" s="17"/>
      <c r="CG692" s="17"/>
      <c r="CH692" s="17"/>
      <c r="CI692" s="17"/>
      <c r="CJ692" s="17"/>
      <c r="CK692" s="17"/>
      <c r="CL692" s="17"/>
      <c r="CM692" s="17"/>
      <c r="CN692" s="17"/>
      <c r="CO692" s="17"/>
      <c r="CP692" s="17"/>
      <c r="CQ692" s="17"/>
      <c r="CR692" s="17"/>
      <c r="CS692" s="17"/>
      <c r="CT692" s="17"/>
      <c r="CU692" s="17"/>
      <c r="CV692" s="17"/>
      <c r="CW692" s="17"/>
      <c r="CX692" s="17"/>
      <c r="CY692" s="17"/>
      <c r="CZ692" s="17"/>
      <c r="DA692" s="17"/>
      <c r="DB692" s="17"/>
      <c r="DC692" s="17"/>
      <c r="DD692" s="17"/>
      <c r="DE692" s="17"/>
      <c r="DF692" s="17"/>
      <c r="DG692" s="17"/>
      <c r="DH692" s="17"/>
      <c r="DI692" s="17"/>
      <c r="DJ692" s="17"/>
      <c r="DK692" s="17"/>
      <c r="DL692" s="17"/>
      <c r="DM692" s="17"/>
      <c r="DN692" s="17"/>
      <c r="DO692" s="17"/>
      <c r="DP692" s="17"/>
      <c r="DQ692" s="17"/>
      <c r="DR692" s="17"/>
      <c r="DS692" s="17"/>
      <c r="DT692" s="17"/>
      <c r="DU692" s="17"/>
      <c r="DV692" s="17"/>
      <c r="DW692" s="17"/>
      <c r="DX692" s="17"/>
      <c r="DY692" s="17"/>
      <c r="DZ692" s="17"/>
      <c r="EA692" s="17"/>
      <c r="EB692" s="17"/>
      <c r="EC692" s="17"/>
      <c r="ED692" s="17"/>
      <c r="EE692" s="17"/>
      <c r="EF692" s="17"/>
      <c r="EG692" s="17"/>
      <c r="EH692" s="17"/>
      <c r="EI692" s="17"/>
      <c r="EJ692" s="17"/>
      <c r="EK692" s="17"/>
    </row>
    <row r="693" spans="1:141" x14ac:dyDescent="0.35">
      <c r="A693" s="17"/>
      <c r="B693" s="17"/>
      <c r="C693" s="17"/>
      <c r="D693" s="17"/>
      <c r="E693" s="17"/>
      <c r="F693" s="17"/>
      <c r="G693" s="17"/>
      <c r="J693" s="17"/>
      <c r="K693" s="17"/>
      <c r="L693" s="68"/>
      <c r="M693" s="68"/>
      <c r="N693" s="17"/>
      <c r="O693" s="17"/>
      <c r="P693" s="107"/>
      <c r="R693" s="17"/>
      <c r="S693" s="17"/>
      <c r="T693" s="17"/>
      <c r="V693" s="17"/>
      <c r="W693" s="17"/>
      <c r="X693" s="17"/>
      <c r="Y693" s="17"/>
      <c r="AB693" s="45"/>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c r="CA693" s="17"/>
      <c r="CB693" s="17"/>
      <c r="CC693" s="17"/>
      <c r="CD693" s="17"/>
      <c r="CE693" s="17"/>
      <c r="CF693" s="17"/>
      <c r="CG693" s="17"/>
      <c r="CH693" s="17"/>
      <c r="CI693" s="17"/>
      <c r="CJ693" s="17"/>
      <c r="CK693" s="17"/>
      <c r="CL693" s="17"/>
      <c r="CM693" s="17"/>
      <c r="CN693" s="17"/>
      <c r="CO693" s="17"/>
      <c r="CP693" s="17"/>
      <c r="CQ693" s="17"/>
      <c r="CR693" s="17"/>
      <c r="CS693" s="17"/>
      <c r="CT693" s="17"/>
      <c r="CU693" s="17"/>
      <c r="CV693" s="17"/>
      <c r="CW693" s="17"/>
      <c r="CX693" s="17"/>
      <c r="CY693" s="17"/>
      <c r="CZ693" s="17"/>
      <c r="DA693" s="17"/>
      <c r="DB693" s="17"/>
      <c r="DC693" s="17"/>
      <c r="DD693" s="17"/>
      <c r="DE693" s="17"/>
      <c r="DF693" s="17"/>
      <c r="DG693" s="17"/>
      <c r="DH693" s="17"/>
      <c r="DI693" s="17"/>
      <c r="DJ693" s="17"/>
      <c r="DK693" s="17"/>
      <c r="DL693" s="17"/>
      <c r="DM693" s="17"/>
      <c r="DN693" s="17"/>
      <c r="DO693" s="17"/>
      <c r="DP693" s="17"/>
      <c r="DQ693" s="17"/>
      <c r="DR693" s="17"/>
      <c r="DS693" s="17"/>
      <c r="DT693" s="17"/>
      <c r="DU693" s="17"/>
      <c r="DV693" s="17"/>
      <c r="DW693" s="17"/>
      <c r="DX693" s="17"/>
      <c r="DY693" s="17"/>
      <c r="DZ693" s="17"/>
      <c r="EA693" s="17"/>
      <c r="EB693" s="17"/>
      <c r="EC693" s="17"/>
      <c r="ED693" s="17"/>
      <c r="EE693" s="17"/>
      <c r="EF693" s="17"/>
      <c r="EG693" s="17"/>
      <c r="EH693" s="17"/>
      <c r="EI693" s="17"/>
      <c r="EJ693" s="17"/>
      <c r="EK693" s="17"/>
    </row>
    <row r="694" spans="1:141" x14ac:dyDescent="0.35">
      <c r="A694" s="17"/>
      <c r="B694" s="17"/>
      <c r="C694" s="17"/>
      <c r="D694" s="17"/>
      <c r="E694" s="17"/>
      <c r="F694" s="17"/>
      <c r="G694" s="17"/>
      <c r="J694" s="17"/>
      <c r="K694" s="17"/>
      <c r="L694" s="68"/>
      <c r="M694" s="68"/>
      <c r="N694" s="17"/>
      <c r="O694" s="17"/>
      <c r="P694" s="107"/>
      <c r="R694" s="17"/>
      <c r="S694" s="17"/>
      <c r="T694" s="17"/>
      <c r="V694" s="17"/>
      <c r="W694" s="17"/>
      <c r="X694" s="17"/>
      <c r="Y694" s="17"/>
      <c r="AB694" s="45"/>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c r="CA694" s="17"/>
      <c r="CB694" s="17"/>
      <c r="CC694" s="17"/>
      <c r="CD694" s="17"/>
      <c r="CE694" s="17"/>
      <c r="CF694" s="17"/>
      <c r="CG694" s="17"/>
      <c r="CH694" s="17"/>
      <c r="CI694" s="17"/>
      <c r="CJ694" s="17"/>
      <c r="CK694" s="17"/>
      <c r="CL694" s="17"/>
      <c r="CM694" s="17"/>
      <c r="CN694" s="17"/>
      <c r="CO694" s="17"/>
      <c r="CP694" s="17"/>
      <c r="CQ694" s="17"/>
      <c r="CR694" s="17"/>
      <c r="CS694" s="17"/>
      <c r="CT694" s="17"/>
      <c r="CU694" s="17"/>
      <c r="CV694" s="17"/>
      <c r="CW694" s="17"/>
      <c r="CX694" s="17"/>
      <c r="CY694" s="17"/>
      <c r="CZ694" s="17"/>
      <c r="DA694" s="17"/>
      <c r="DB694" s="17"/>
      <c r="DC694" s="17"/>
      <c r="DD694" s="17"/>
      <c r="DE694" s="17"/>
      <c r="DF694" s="17"/>
      <c r="DG694" s="17"/>
      <c r="DH694" s="17"/>
      <c r="DI694" s="17"/>
      <c r="DJ694" s="17"/>
      <c r="DK694" s="17"/>
      <c r="DL694" s="17"/>
      <c r="DM694" s="17"/>
      <c r="DN694" s="17"/>
      <c r="DO694" s="17"/>
      <c r="DP694" s="17"/>
      <c r="DQ694" s="17"/>
      <c r="DR694" s="17"/>
      <c r="DS694" s="17"/>
      <c r="DT694" s="17"/>
      <c r="DU694" s="17"/>
      <c r="DV694" s="17"/>
      <c r="DW694" s="17"/>
      <c r="DX694" s="17"/>
      <c r="DY694" s="17"/>
      <c r="DZ694" s="17"/>
      <c r="EA694" s="17"/>
      <c r="EB694" s="17"/>
      <c r="EC694" s="17"/>
      <c r="ED694" s="17"/>
      <c r="EE694" s="17"/>
      <c r="EF694" s="17"/>
      <c r="EG694" s="17"/>
      <c r="EH694" s="17"/>
      <c r="EI694" s="17"/>
      <c r="EJ694" s="17"/>
      <c r="EK694" s="17"/>
    </row>
    <row r="695" spans="1:141" x14ac:dyDescent="0.35">
      <c r="A695" s="17"/>
      <c r="B695" s="17"/>
      <c r="C695" s="17"/>
      <c r="D695" s="17"/>
      <c r="E695" s="17"/>
      <c r="F695" s="17"/>
      <c r="G695" s="17"/>
      <c r="J695" s="17"/>
      <c r="K695" s="17"/>
      <c r="L695" s="68"/>
      <c r="M695" s="68"/>
      <c r="N695" s="17"/>
      <c r="O695" s="17"/>
      <c r="P695" s="107"/>
      <c r="R695" s="17"/>
      <c r="S695" s="17"/>
      <c r="T695" s="17"/>
      <c r="V695" s="17"/>
      <c r="W695" s="17"/>
      <c r="X695" s="17"/>
      <c r="Y695" s="17"/>
      <c r="AB695" s="45"/>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c r="CA695" s="17"/>
      <c r="CB695" s="17"/>
      <c r="CC695" s="17"/>
      <c r="CD695" s="17"/>
      <c r="CE695" s="17"/>
      <c r="CF695" s="17"/>
      <c r="CG695" s="17"/>
      <c r="CH695" s="17"/>
      <c r="CI695" s="17"/>
      <c r="CJ695" s="17"/>
      <c r="CK695" s="17"/>
      <c r="CL695" s="17"/>
      <c r="CM695" s="17"/>
      <c r="CN695" s="17"/>
      <c r="CO695" s="17"/>
      <c r="CP695" s="17"/>
      <c r="CQ695" s="17"/>
      <c r="CR695" s="17"/>
      <c r="CS695" s="17"/>
      <c r="CT695" s="17"/>
      <c r="CU695" s="17"/>
      <c r="CV695" s="17"/>
      <c r="CW695" s="17"/>
      <c r="CX695" s="17"/>
      <c r="CY695" s="17"/>
      <c r="CZ695" s="17"/>
      <c r="DA695" s="17"/>
      <c r="DB695" s="17"/>
      <c r="DC695" s="17"/>
      <c r="DD695" s="17"/>
      <c r="DE695" s="17"/>
      <c r="DF695" s="17"/>
      <c r="DG695" s="17"/>
      <c r="DH695" s="17"/>
      <c r="DI695" s="17"/>
      <c r="DJ695" s="17"/>
      <c r="DK695" s="17"/>
      <c r="DL695" s="17"/>
      <c r="DM695" s="17"/>
      <c r="DN695" s="17"/>
      <c r="DO695" s="17"/>
      <c r="DP695" s="17"/>
      <c r="DQ695" s="17"/>
      <c r="DR695" s="17"/>
      <c r="DS695" s="17"/>
      <c r="DT695" s="17"/>
      <c r="DU695" s="17"/>
      <c r="DV695" s="17"/>
      <c r="DW695" s="17"/>
      <c r="DX695" s="17"/>
      <c r="DY695" s="17"/>
      <c r="DZ695" s="17"/>
      <c r="EA695" s="17"/>
      <c r="EB695" s="17"/>
      <c r="EC695" s="17"/>
      <c r="ED695" s="17"/>
      <c r="EE695" s="17"/>
      <c r="EF695" s="17"/>
      <c r="EG695" s="17"/>
      <c r="EH695" s="17"/>
      <c r="EI695" s="17"/>
      <c r="EJ695" s="17"/>
      <c r="EK695" s="17"/>
    </row>
    <row r="696" spans="1:141" x14ac:dyDescent="0.35">
      <c r="A696" s="17"/>
      <c r="B696" s="17"/>
      <c r="C696" s="17"/>
      <c r="D696" s="17"/>
      <c r="E696" s="17"/>
      <c r="F696" s="17"/>
      <c r="G696" s="17"/>
      <c r="J696" s="17"/>
      <c r="K696" s="17"/>
      <c r="L696" s="68"/>
      <c r="M696" s="68"/>
      <c r="N696" s="17"/>
      <c r="O696" s="17"/>
      <c r="P696" s="107"/>
      <c r="R696" s="17"/>
      <c r="S696" s="17"/>
      <c r="T696" s="17"/>
      <c r="V696" s="17"/>
      <c r="W696" s="17"/>
      <c r="X696" s="17"/>
      <c r="Y696" s="17"/>
      <c r="AB696" s="45"/>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c r="CC696" s="17"/>
      <c r="CD696" s="17"/>
      <c r="CE696" s="17"/>
      <c r="CF696" s="17"/>
      <c r="CG696" s="17"/>
      <c r="CH696" s="17"/>
      <c r="CI696" s="17"/>
      <c r="CJ696" s="17"/>
      <c r="CK696" s="17"/>
      <c r="CL696" s="17"/>
      <c r="CM696" s="17"/>
      <c r="CN696" s="17"/>
      <c r="CO696" s="17"/>
      <c r="CP696" s="17"/>
      <c r="CQ696" s="17"/>
      <c r="CR696" s="17"/>
      <c r="CS696" s="17"/>
      <c r="CT696" s="17"/>
      <c r="CU696" s="17"/>
      <c r="CV696" s="17"/>
      <c r="CW696" s="17"/>
      <c r="CX696" s="17"/>
      <c r="CY696" s="17"/>
      <c r="CZ696" s="17"/>
      <c r="DA696" s="17"/>
      <c r="DB696" s="17"/>
      <c r="DC696" s="17"/>
      <c r="DD696" s="17"/>
      <c r="DE696" s="17"/>
      <c r="DF696" s="17"/>
      <c r="DG696" s="17"/>
      <c r="DH696" s="17"/>
      <c r="DI696" s="17"/>
      <c r="DJ696" s="17"/>
      <c r="DK696" s="17"/>
      <c r="DL696" s="17"/>
      <c r="DM696" s="17"/>
      <c r="DN696" s="17"/>
      <c r="DO696" s="17"/>
      <c r="DP696" s="17"/>
      <c r="DQ696" s="17"/>
      <c r="DR696" s="17"/>
      <c r="DS696" s="17"/>
      <c r="DT696" s="17"/>
      <c r="DU696" s="17"/>
      <c r="DV696" s="17"/>
      <c r="DW696" s="17"/>
      <c r="DX696" s="17"/>
      <c r="DY696" s="17"/>
      <c r="DZ696" s="17"/>
      <c r="EA696" s="17"/>
      <c r="EB696" s="17"/>
      <c r="EC696" s="17"/>
      <c r="ED696" s="17"/>
      <c r="EE696" s="17"/>
      <c r="EF696" s="17"/>
      <c r="EG696" s="17"/>
      <c r="EH696" s="17"/>
      <c r="EI696" s="17"/>
      <c r="EJ696" s="17"/>
      <c r="EK696" s="17"/>
    </row>
    <row r="697" spans="1:141" x14ac:dyDescent="0.35">
      <c r="A697" s="17"/>
      <c r="B697" s="17"/>
      <c r="C697" s="17"/>
      <c r="D697" s="17"/>
      <c r="E697" s="17"/>
      <c r="F697" s="17"/>
      <c r="G697" s="17"/>
      <c r="J697" s="17"/>
      <c r="K697" s="17"/>
      <c r="L697" s="68"/>
      <c r="M697" s="68"/>
      <c r="N697" s="17"/>
      <c r="O697" s="17"/>
      <c r="P697" s="109"/>
      <c r="R697" s="17"/>
      <c r="S697" s="17"/>
      <c r="T697" s="17"/>
      <c r="V697" s="17"/>
      <c r="W697" s="17"/>
      <c r="X697" s="17"/>
      <c r="Y697" s="17"/>
      <c r="AB697" s="45"/>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c r="CC697" s="17"/>
      <c r="CD697" s="17"/>
      <c r="CE697" s="17"/>
      <c r="CF697" s="17"/>
      <c r="CG697" s="17"/>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c r="DD697" s="17"/>
      <c r="DE697" s="17"/>
      <c r="DF697" s="17"/>
      <c r="DG697" s="17"/>
      <c r="DH697" s="17"/>
      <c r="DI697" s="17"/>
      <c r="DJ697" s="17"/>
      <c r="DK697" s="17"/>
      <c r="DL697" s="17"/>
      <c r="DM697" s="17"/>
      <c r="DN697" s="17"/>
      <c r="DO697" s="17"/>
      <c r="DP697" s="17"/>
      <c r="DQ697" s="17"/>
      <c r="DR697" s="17"/>
      <c r="DS697" s="17"/>
      <c r="DT697" s="17"/>
      <c r="DU697" s="17"/>
      <c r="DV697" s="17"/>
      <c r="DW697" s="17"/>
      <c r="DX697" s="17"/>
      <c r="DY697" s="17"/>
      <c r="DZ697" s="17"/>
      <c r="EA697" s="17"/>
      <c r="EB697" s="17"/>
      <c r="EC697" s="17"/>
      <c r="ED697" s="17"/>
      <c r="EE697" s="17"/>
      <c r="EF697" s="17"/>
      <c r="EG697" s="17"/>
      <c r="EH697" s="17"/>
      <c r="EI697" s="17"/>
      <c r="EJ697" s="17"/>
      <c r="EK697" s="17"/>
    </row>
    <row r="698" spans="1:141" x14ac:dyDescent="0.35">
      <c r="A698" s="17"/>
      <c r="B698" s="17"/>
      <c r="C698" s="17"/>
      <c r="D698" s="17"/>
      <c r="E698" s="17"/>
      <c r="F698" s="17"/>
      <c r="G698" s="17"/>
      <c r="J698" s="17"/>
      <c r="K698" s="17"/>
      <c r="L698" s="68"/>
      <c r="M698" s="68"/>
      <c r="N698" s="17"/>
      <c r="O698" s="17"/>
      <c r="P698" s="107"/>
      <c r="R698" s="17"/>
      <c r="S698" s="17"/>
      <c r="T698" s="17"/>
      <c r="V698" s="17"/>
      <c r="W698" s="17"/>
      <c r="X698" s="17"/>
      <c r="Y698" s="17"/>
      <c r="AB698" s="45"/>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c r="CC698" s="17"/>
      <c r="CD698" s="17"/>
      <c r="CE698" s="17"/>
      <c r="CF698" s="17"/>
      <c r="CG698" s="17"/>
      <c r="CH698" s="17"/>
      <c r="CI698" s="17"/>
      <c r="CJ698" s="17"/>
      <c r="CK698" s="17"/>
      <c r="CL698" s="17"/>
      <c r="CM698" s="17"/>
      <c r="CN698" s="17"/>
      <c r="CO698" s="17"/>
      <c r="CP698" s="17"/>
      <c r="CQ698" s="17"/>
      <c r="CR698" s="17"/>
      <c r="CS698" s="17"/>
      <c r="CT698" s="17"/>
      <c r="CU698" s="17"/>
      <c r="CV698" s="17"/>
      <c r="CW698" s="17"/>
      <c r="CX698" s="17"/>
      <c r="CY698" s="17"/>
      <c r="CZ698" s="17"/>
      <c r="DA698" s="17"/>
      <c r="DB698" s="17"/>
      <c r="DC698" s="17"/>
      <c r="DD698" s="17"/>
      <c r="DE698" s="17"/>
      <c r="DF698" s="17"/>
      <c r="DG698" s="17"/>
      <c r="DH698" s="17"/>
      <c r="DI698" s="17"/>
      <c r="DJ698" s="17"/>
      <c r="DK698" s="17"/>
      <c r="DL698" s="17"/>
      <c r="DM698" s="17"/>
      <c r="DN698" s="17"/>
      <c r="DO698" s="17"/>
      <c r="DP698" s="17"/>
      <c r="DQ698" s="17"/>
      <c r="DR698" s="17"/>
      <c r="DS698" s="17"/>
      <c r="DT698" s="17"/>
      <c r="DU698" s="17"/>
      <c r="DV698" s="17"/>
      <c r="DW698" s="17"/>
      <c r="DX698" s="17"/>
      <c r="DY698" s="17"/>
      <c r="DZ698" s="17"/>
      <c r="EA698" s="17"/>
      <c r="EB698" s="17"/>
      <c r="EC698" s="17"/>
      <c r="ED698" s="17"/>
      <c r="EE698" s="17"/>
      <c r="EF698" s="17"/>
      <c r="EG698" s="17"/>
      <c r="EH698" s="17"/>
      <c r="EI698" s="17"/>
      <c r="EJ698" s="17"/>
      <c r="EK698" s="17"/>
    </row>
    <row r="699" spans="1:141" x14ac:dyDescent="0.35">
      <c r="A699" s="17"/>
      <c r="B699" s="17"/>
      <c r="C699" s="17"/>
      <c r="D699" s="17"/>
      <c r="E699" s="17"/>
      <c r="F699" s="17"/>
      <c r="G699" s="17"/>
      <c r="J699" s="17"/>
      <c r="K699" s="17"/>
      <c r="L699" s="68"/>
      <c r="M699" s="68"/>
      <c r="N699" s="17"/>
      <c r="O699" s="17"/>
      <c r="P699" s="107"/>
      <c r="R699" s="17"/>
      <c r="S699" s="17"/>
      <c r="T699" s="17"/>
      <c r="V699" s="17"/>
      <c r="W699" s="17"/>
      <c r="X699" s="17"/>
      <c r="Y699" s="17"/>
      <c r="AB699" s="45"/>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c r="CC699" s="17"/>
      <c r="CD699" s="17"/>
      <c r="CE699" s="17"/>
      <c r="CF699" s="17"/>
      <c r="CG699" s="17"/>
      <c r="CH699" s="17"/>
      <c r="CI699" s="17"/>
      <c r="CJ699" s="17"/>
      <c r="CK699" s="17"/>
      <c r="CL699" s="17"/>
      <c r="CM699" s="17"/>
      <c r="CN699" s="17"/>
      <c r="CO699" s="17"/>
      <c r="CP699" s="17"/>
      <c r="CQ699" s="17"/>
      <c r="CR699" s="17"/>
      <c r="CS699" s="17"/>
      <c r="CT699" s="17"/>
      <c r="CU699" s="17"/>
      <c r="CV699" s="17"/>
      <c r="CW699" s="17"/>
      <c r="CX699" s="17"/>
      <c r="CY699" s="17"/>
      <c r="CZ699" s="17"/>
      <c r="DA699" s="17"/>
      <c r="DB699" s="17"/>
      <c r="DC699" s="17"/>
      <c r="DD699" s="17"/>
      <c r="DE699" s="17"/>
      <c r="DF699" s="17"/>
      <c r="DG699" s="17"/>
      <c r="DH699" s="17"/>
      <c r="DI699" s="17"/>
      <c r="DJ699" s="17"/>
      <c r="DK699" s="17"/>
      <c r="DL699" s="17"/>
      <c r="DM699" s="17"/>
      <c r="DN699" s="17"/>
      <c r="DO699" s="17"/>
      <c r="DP699" s="17"/>
      <c r="DQ699" s="17"/>
      <c r="DR699" s="17"/>
      <c r="DS699" s="17"/>
      <c r="DT699" s="17"/>
      <c r="DU699" s="17"/>
      <c r="DV699" s="17"/>
      <c r="DW699" s="17"/>
      <c r="DX699" s="17"/>
      <c r="DY699" s="17"/>
      <c r="DZ699" s="17"/>
      <c r="EA699" s="17"/>
      <c r="EB699" s="17"/>
      <c r="EC699" s="17"/>
      <c r="ED699" s="17"/>
      <c r="EE699" s="17"/>
      <c r="EF699" s="17"/>
      <c r="EG699" s="17"/>
      <c r="EH699" s="17"/>
      <c r="EI699" s="17"/>
      <c r="EJ699" s="17"/>
      <c r="EK699" s="17"/>
    </row>
    <row r="700" spans="1:141" x14ac:dyDescent="0.35">
      <c r="A700" s="17"/>
      <c r="B700" s="17"/>
      <c r="C700" s="17"/>
      <c r="D700" s="17"/>
      <c r="E700" s="17"/>
      <c r="F700" s="17"/>
      <c r="G700" s="17"/>
      <c r="J700" s="17"/>
      <c r="K700" s="17"/>
      <c r="L700" s="68"/>
      <c r="M700" s="68"/>
      <c r="N700" s="17"/>
      <c r="O700" s="17"/>
      <c r="P700" s="107"/>
      <c r="R700" s="17"/>
      <c r="S700" s="17"/>
      <c r="T700" s="17"/>
      <c r="V700" s="17"/>
      <c r="W700" s="17"/>
      <c r="X700" s="17"/>
      <c r="Y700" s="17"/>
      <c r="AB700" s="45"/>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c r="CC700" s="17"/>
      <c r="CD700" s="17"/>
      <c r="CE700" s="17"/>
      <c r="CF700" s="17"/>
      <c r="CG700" s="17"/>
      <c r="CH700" s="17"/>
      <c r="CI700" s="17"/>
      <c r="CJ700" s="17"/>
      <c r="CK700" s="17"/>
      <c r="CL700" s="17"/>
      <c r="CM700" s="17"/>
      <c r="CN700" s="17"/>
      <c r="CO700" s="17"/>
      <c r="CP700" s="17"/>
      <c r="CQ700" s="17"/>
      <c r="CR700" s="17"/>
      <c r="CS700" s="17"/>
      <c r="CT700" s="17"/>
      <c r="CU700" s="17"/>
      <c r="CV700" s="17"/>
      <c r="CW700" s="17"/>
      <c r="CX700" s="17"/>
      <c r="CY700" s="17"/>
      <c r="CZ700" s="17"/>
      <c r="DA700" s="17"/>
      <c r="DB700" s="17"/>
      <c r="DC700" s="17"/>
      <c r="DD700" s="17"/>
      <c r="DE700" s="17"/>
      <c r="DF700" s="17"/>
      <c r="DG700" s="17"/>
      <c r="DH700" s="17"/>
      <c r="DI700" s="17"/>
      <c r="DJ700" s="17"/>
      <c r="DK700" s="17"/>
      <c r="DL700" s="17"/>
      <c r="DM700" s="17"/>
      <c r="DN700" s="17"/>
      <c r="DO700" s="17"/>
      <c r="DP700" s="17"/>
      <c r="DQ700" s="17"/>
      <c r="DR700" s="17"/>
      <c r="DS700" s="17"/>
      <c r="DT700" s="17"/>
      <c r="DU700" s="17"/>
      <c r="DV700" s="17"/>
      <c r="DW700" s="17"/>
      <c r="DX700" s="17"/>
      <c r="DY700" s="17"/>
      <c r="DZ700" s="17"/>
      <c r="EA700" s="17"/>
      <c r="EB700" s="17"/>
      <c r="EC700" s="17"/>
      <c r="ED700" s="17"/>
      <c r="EE700" s="17"/>
      <c r="EF700" s="17"/>
      <c r="EG700" s="17"/>
      <c r="EH700" s="17"/>
      <c r="EI700" s="17"/>
      <c r="EJ700" s="17"/>
      <c r="EK700" s="17"/>
    </row>
    <row r="701" spans="1:141" x14ac:dyDescent="0.35">
      <c r="A701" s="17"/>
      <c r="B701" s="17"/>
      <c r="C701" s="17"/>
      <c r="D701" s="17"/>
      <c r="E701" s="17"/>
      <c r="F701" s="17"/>
      <c r="G701" s="17"/>
      <c r="J701" s="17"/>
      <c r="K701" s="17"/>
      <c r="L701" s="68"/>
      <c r="M701" s="68"/>
      <c r="N701" s="17"/>
      <c r="O701" s="17"/>
      <c r="P701" s="107"/>
      <c r="R701" s="17"/>
      <c r="S701" s="17"/>
      <c r="T701" s="17"/>
      <c r="V701" s="17"/>
      <c r="W701" s="17"/>
      <c r="X701" s="17"/>
      <c r="Y701" s="17"/>
      <c r="AB701" s="45"/>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c r="CC701" s="17"/>
      <c r="CD701" s="17"/>
      <c r="CE701" s="17"/>
      <c r="CF701" s="17"/>
      <c r="CG701" s="17"/>
      <c r="CH701" s="17"/>
      <c r="CI701" s="17"/>
      <c r="CJ701" s="17"/>
      <c r="CK701" s="17"/>
      <c r="CL701" s="17"/>
      <c r="CM701" s="17"/>
      <c r="CN701" s="17"/>
      <c r="CO701" s="17"/>
      <c r="CP701" s="17"/>
      <c r="CQ701" s="17"/>
      <c r="CR701" s="17"/>
      <c r="CS701" s="17"/>
      <c r="CT701" s="17"/>
      <c r="CU701" s="17"/>
      <c r="CV701" s="17"/>
      <c r="CW701" s="17"/>
      <c r="CX701" s="17"/>
      <c r="CY701" s="17"/>
      <c r="CZ701" s="17"/>
      <c r="DA701" s="17"/>
      <c r="DB701" s="17"/>
      <c r="DC701" s="17"/>
      <c r="DD701" s="17"/>
      <c r="DE701" s="17"/>
      <c r="DF701" s="17"/>
      <c r="DG701" s="17"/>
      <c r="DH701" s="17"/>
      <c r="DI701" s="17"/>
      <c r="DJ701" s="17"/>
      <c r="DK701" s="17"/>
      <c r="DL701" s="17"/>
      <c r="DM701" s="17"/>
      <c r="DN701" s="17"/>
      <c r="DO701" s="17"/>
      <c r="DP701" s="17"/>
      <c r="DQ701" s="17"/>
      <c r="DR701" s="17"/>
      <c r="DS701" s="17"/>
      <c r="DT701" s="17"/>
      <c r="DU701" s="17"/>
      <c r="DV701" s="17"/>
      <c r="DW701" s="17"/>
      <c r="DX701" s="17"/>
      <c r="DY701" s="17"/>
      <c r="DZ701" s="17"/>
      <c r="EA701" s="17"/>
      <c r="EB701" s="17"/>
      <c r="EC701" s="17"/>
      <c r="ED701" s="17"/>
      <c r="EE701" s="17"/>
      <c r="EF701" s="17"/>
      <c r="EG701" s="17"/>
      <c r="EH701" s="17"/>
      <c r="EI701" s="17"/>
      <c r="EJ701" s="17"/>
      <c r="EK701" s="17"/>
    </row>
    <row r="702" spans="1:141" x14ac:dyDescent="0.35">
      <c r="A702" s="17"/>
      <c r="B702" s="17"/>
      <c r="C702" s="17"/>
      <c r="D702" s="17"/>
      <c r="E702" s="17"/>
      <c r="F702" s="17"/>
      <c r="G702" s="17"/>
      <c r="J702" s="17"/>
      <c r="K702" s="17"/>
      <c r="L702" s="68"/>
      <c r="M702" s="68"/>
      <c r="N702" s="17"/>
      <c r="O702" s="17"/>
      <c r="P702" s="107"/>
      <c r="R702" s="17"/>
      <c r="S702" s="17"/>
      <c r="T702" s="17"/>
      <c r="V702" s="17"/>
      <c r="W702" s="17"/>
      <c r="X702" s="17"/>
      <c r="Y702" s="17"/>
      <c r="AB702" s="45"/>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c r="CC702" s="17"/>
      <c r="CD702" s="17"/>
      <c r="CE702" s="17"/>
      <c r="CF702" s="17"/>
      <c r="CG702" s="17"/>
      <c r="CH702" s="17"/>
      <c r="CI702" s="17"/>
      <c r="CJ702" s="17"/>
      <c r="CK702" s="17"/>
      <c r="CL702" s="17"/>
      <c r="CM702" s="17"/>
      <c r="CN702" s="17"/>
      <c r="CO702" s="17"/>
      <c r="CP702" s="17"/>
      <c r="CQ702" s="17"/>
      <c r="CR702" s="17"/>
      <c r="CS702" s="17"/>
      <c r="CT702" s="17"/>
      <c r="CU702" s="17"/>
      <c r="CV702" s="17"/>
      <c r="CW702" s="17"/>
      <c r="CX702" s="17"/>
      <c r="CY702" s="17"/>
      <c r="CZ702" s="17"/>
      <c r="DA702" s="17"/>
      <c r="DB702" s="17"/>
      <c r="DC702" s="17"/>
      <c r="DD702" s="17"/>
      <c r="DE702" s="17"/>
      <c r="DF702" s="17"/>
      <c r="DG702" s="17"/>
      <c r="DH702" s="17"/>
      <c r="DI702" s="17"/>
      <c r="DJ702" s="17"/>
      <c r="DK702" s="17"/>
      <c r="DL702" s="17"/>
      <c r="DM702" s="17"/>
      <c r="DN702" s="17"/>
      <c r="DO702" s="17"/>
      <c r="DP702" s="17"/>
      <c r="DQ702" s="17"/>
      <c r="DR702" s="17"/>
      <c r="DS702" s="17"/>
      <c r="DT702" s="17"/>
      <c r="DU702" s="17"/>
      <c r="DV702" s="17"/>
      <c r="DW702" s="17"/>
      <c r="DX702" s="17"/>
      <c r="DY702" s="17"/>
      <c r="DZ702" s="17"/>
      <c r="EA702" s="17"/>
      <c r="EB702" s="17"/>
      <c r="EC702" s="17"/>
      <c r="ED702" s="17"/>
      <c r="EE702" s="17"/>
      <c r="EF702" s="17"/>
      <c r="EG702" s="17"/>
      <c r="EH702" s="17"/>
      <c r="EI702" s="17"/>
      <c r="EJ702" s="17"/>
      <c r="EK702" s="17"/>
    </row>
    <row r="703" spans="1:141" x14ac:dyDescent="0.35">
      <c r="A703" s="17"/>
      <c r="B703" s="17"/>
      <c r="C703" s="17"/>
      <c r="D703" s="17"/>
      <c r="E703" s="17"/>
      <c r="F703" s="17"/>
      <c r="G703" s="17"/>
      <c r="J703" s="17"/>
      <c r="K703" s="17"/>
      <c r="L703" s="68"/>
      <c r="M703" s="68"/>
      <c r="N703" s="17"/>
      <c r="O703" s="17"/>
      <c r="P703" s="109"/>
      <c r="R703" s="17"/>
      <c r="S703" s="17"/>
      <c r="T703" s="17"/>
      <c r="V703" s="17"/>
      <c r="W703" s="17"/>
      <c r="X703" s="17"/>
      <c r="Y703" s="17"/>
      <c r="AB703" s="45"/>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c r="CC703" s="17"/>
      <c r="CD703" s="17"/>
      <c r="CE703" s="17"/>
      <c r="CF703" s="17"/>
      <c r="CG703" s="17"/>
      <c r="CH703" s="17"/>
      <c r="CI703" s="17"/>
      <c r="CJ703" s="17"/>
      <c r="CK703" s="17"/>
      <c r="CL703" s="17"/>
      <c r="CM703" s="17"/>
      <c r="CN703" s="17"/>
      <c r="CO703" s="17"/>
      <c r="CP703" s="17"/>
      <c r="CQ703" s="17"/>
      <c r="CR703" s="17"/>
      <c r="CS703" s="17"/>
      <c r="CT703" s="17"/>
      <c r="CU703" s="17"/>
      <c r="CV703" s="17"/>
      <c r="CW703" s="17"/>
      <c r="CX703" s="17"/>
      <c r="CY703" s="17"/>
      <c r="CZ703" s="17"/>
      <c r="DA703" s="17"/>
      <c r="DB703" s="17"/>
      <c r="DC703" s="17"/>
      <c r="DD703" s="17"/>
      <c r="DE703" s="17"/>
      <c r="DF703" s="17"/>
      <c r="DG703" s="17"/>
      <c r="DH703" s="17"/>
      <c r="DI703" s="17"/>
      <c r="DJ703" s="17"/>
      <c r="DK703" s="17"/>
      <c r="DL703" s="17"/>
      <c r="DM703" s="17"/>
      <c r="DN703" s="17"/>
      <c r="DO703" s="17"/>
      <c r="DP703" s="17"/>
      <c r="DQ703" s="17"/>
      <c r="DR703" s="17"/>
      <c r="DS703" s="17"/>
      <c r="DT703" s="17"/>
      <c r="DU703" s="17"/>
      <c r="DV703" s="17"/>
      <c r="DW703" s="17"/>
      <c r="DX703" s="17"/>
      <c r="DY703" s="17"/>
      <c r="DZ703" s="17"/>
      <c r="EA703" s="17"/>
      <c r="EB703" s="17"/>
      <c r="EC703" s="17"/>
      <c r="ED703" s="17"/>
      <c r="EE703" s="17"/>
      <c r="EF703" s="17"/>
      <c r="EG703" s="17"/>
      <c r="EH703" s="17"/>
      <c r="EI703" s="17"/>
      <c r="EJ703" s="17"/>
      <c r="EK703" s="17"/>
    </row>
    <row r="704" spans="1:141" x14ac:dyDescent="0.35">
      <c r="A704" s="17"/>
      <c r="B704" s="17"/>
      <c r="C704" s="17"/>
      <c r="D704" s="17"/>
      <c r="E704" s="17"/>
      <c r="F704" s="17"/>
      <c r="G704" s="17"/>
      <c r="J704" s="17"/>
      <c r="K704" s="17"/>
      <c r="L704" s="68"/>
      <c r="M704" s="68"/>
      <c r="N704" s="17"/>
      <c r="O704" s="17"/>
      <c r="P704" s="107"/>
      <c r="R704" s="17"/>
      <c r="S704" s="17"/>
      <c r="T704" s="17"/>
      <c r="V704" s="17"/>
      <c r="W704" s="17"/>
      <c r="X704" s="17"/>
      <c r="Y704" s="17"/>
      <c r="AB704" s="45"/>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c r="CC704" s="17"/>
      <c r="CD704" s="17"/>
      <c r="CE704" s="17"/>
      <c r="CF704" s="17"/>
      <c r="CG704" s="17"/>
      <c r="CH704" s="17"/>
      <c r="CI704" s="17"/>
      <c r="CJ704" s="17"/>
      <c r="CK704" s="17"/>
      <c r="CL704" s="17"/>
      <c r="CM704" s="17"/>
      <c r="CN704" s="17"/>
      <c r="CO704" s="17"/>
      <c r="CP704" s="17"/>
      <c r="CQ704" s="17"/>
      <c r="CR704" s="17"/>
      <c r="CS704" s="17"/>
      <c r="CT704" s="17"/>
      <c r="CU704" s="17"/>
      <c r="CV704" s="17"/>
      <c r="CW704" s="17"/>
      <c r="CX704" s="17"/>
      <c r="CY704" s="17"/>
      <c r="CZ704" s="17"/>
      <c r="DA704" s="17"/>
      <c r="DB704" s="17"/>
      <c r="DC704" s="17"/>
      <c r="DD704" s="17"/>
      <c r="DE704" s="17"/>
      <c r="DF704" s="17"/>
      <c r="DG704" s="17"/>
      <c r="DH704" s="17"/>
      <c r="DI704" s="17"/>
      <c r="DJ704" s="17"/>
      <c r="DK704" s="17"/>
      <c r="DL704" s="17"/>
      <c r="DM704" s="17"/>
      <c r="DN704" s="17"/>
      <c r="DO704" s="17"/>
      <c r="DP704" s="17"/>
      <c r="DQ704" s="17"/>
      <c r="DR704" s="17"/>
      <c r="DS704" s="17"/>
      <c r="DT704" s="17"/>
      <c r="DU704" s="17"/>
      <c r="DV704" s="17"/>
      <c r="DW704" s="17"/>
      <c r="DX704" s="17"/>
      <c r="DY704" s="17"/>
      <c r="DZ704" s="17"/>
      <c r="EA704" s="17"/>
      <c r="EB704" s="17"/>
      <c r="EC704" s="17"/>
      <c r="ED704" s="17"/>
      <c r="EE704" s="17"/>
      <c r="EF704" s="17"/>
      <c r="EG704" s="17"/>
      <c r="EH704" s="17"/>
      <c r="EI704" s="17"/>
      <c r="EJ704" s="17"/>
      <c r="EK704" s="17"/>
    </row>
    <row r="705" spans="1:141" x14ac:dyDescent="0.35">
      <c r="A705" s="17"/>
      <c r="B705" s="17"/>
      <c r="C705" s="17"/>
      <c r="D705" s="17"/>
      <c r="E705" s="17"/>
      <c r="F705" s="17"/>
      <c r="G705" s="17"/>
      <c r="J705" s="17"/>
      <c r="K705" s="17"/>
      <c r="L705" s="68"/>
      <c r="M705" s="68"/>
      <c r="N705" s="17"/>
      <c r="O705" s="17"/>
      <c r="P705" s="107"/>
      <c r="R705" s="17"/>
      <c r="S705" s="17"/>
      <c r="T705" s="17"/>
      <c r="V705" s="17"/>
      <c r="W705" s="17"/>
      <c r="X705" s="17"/>
      <c r="Y705" s="17"/>
      <c r="AB705" s="45"/>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c r="CC705" s="17"/>
      <c r="CD705" s="17"/>
      <c r="CE705" s="17"/>
      <c r="CF705" s="17"/>
      <c r="CG705" s="17"/>
      <c r="CH705" s="17"/>
      <c r="CI705" s="17"/>
      <c r="CJ705" s="17"/>
      <c r="CK705" s="17"/>
      <c r="CL705" s="17"/>
      <c r="CM705" s="17"/>
      <c r="CN705" s="17"/>
      <c r="CO705" s="17"/>
      <c r="CP705" s="17"/>
      <c r="CQ705" s="17"/>
      <c r="CR705" s="17"/>
      <c r="CS705" s="17"/>
      <c r="CT705" s="17"/>
      <c r="CU705" s="17"/>
      <c r="CV705" s="17"/>
      <c r="CW705" s="17"/>
      <c r="CX705" s="17"/>
      <c r="CY705" s="17"/>
      <c r="CZ705" s="17"/>
      <c r="DA705" s="17"/>
      <c r="DB705" s="17"/>
      <c r="DC705" s="17"/>
      <c r="DD705" s="17"/>
      <c r="DE705" s="17"/>
      <c r="DF705" s="17"/>
      <c r="DG705" s="17"/>
      <c r="DH705" s="17"/>
      <c r="DI705" s="17"/>
      <c r="DJ705" s="17"/>
      <c r="DK705" s="17"/>
      <c r="DL705" s="17"/>
      <c r="DM705" s="17"/>
      <c r="DN705" s="17"/>
      <c r="DO705" s="17"/>
      <c r="DP705" s="17"/>
      <c r="DQ705" s="17"/>
      <c r="DR705" s="17"/>
      <c r="DS705" s="17"/>
      <c r="DT705" s="17"/>
      <c r="DU705" s="17"/>
      <c r="DV705" s="17"/>
      <c r="DW705" s="17"/>
      <c r="DX705" s="17"/>
      <c r="DY705" s="17"/>
      <c r="DZ705" s="17"/>
      <c r="EA705" s="17"/>
      <c r="EB705" s="17"/>
      <c r="EC705" s="17"/>
      <c r="ED705" s="17"/>
      <c r="EE705" s="17"/>
      <c r="EF705" s="17"/>
      <c r="EG705" s="17"/>
      <c r="EH705" s="17"/>
      <c r="EI705" s="17"/>
      <c r="EJ705" s="17"/>
      <c r="EK705" s="17"/>
    </row>
    <row r="706" spans="1:141" x14ac:dyDescent="0.35">
      <c r="A706" s="17"/>
      <c r="B706" s="17"/>
      <c r="C706" s="17"/>
      <c r="D706" s="17"/>
      <c r="E706" s="17"/>
      <c r="F706" s="17"/>
      <c r="G706" s="17"/>
      <c r="J706" s="17"/>
      <c r="K706" s="17"/>
      <c r="L706" s="68"/>
      <c r="M706" s="68"/>
      <c r="N706" s="17"/>
      <c r="O706" s="17"/>
      <c r="P706" s="109"/>
      <c r="R706" s="17"/>
      <c r="S706" s="17"/>
      <c r="T706" s="17"/>
      <c r="V706" s="17"/>
      <c r="W706" s="17"/>
      <c r="X706" s="17"/>
      <c r="Y706" s="17"/>
      <c r="AB706" s="45"/>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c r="CC706" s="17"/>
      <c r="CD706" s="17"/>
      <c r="CE706" s="17"/>
      <c r="CF706" s="17"/>
      <c r="CG706" s="17"/>
      <c r="CH706" s="17"/>
      <c r="CI706" s="17"/>
      <c r="CJ706" s="17"/>
      <c r="CK706" s="17"/>
      <c r="CL706" s="17"/>
      <c r="CM706" s="17"/>
      <c r="CN706" s="17"/>
      <c r="CO706" s="17"/>
      <c r="CP706" s="17"/>
      <c r="CQ706" s="17"/>
      <c r="CR706" s="17"/>
      <c r="CS706" s="17"/>
      <c r="CT706" s="17"/>
      <c r="CU706" s="17"/>
      <c r="CV706" s="17"/>
      <c r="CW706" s="17"/>
      <c r="CX706" s="17"/>
      <c r="CY706" s="17"/>
      <c r="CZ706" s="17"/>
      <c r="DA706" s="17"/>
      <c r="DB706" s="17"/>
      <c r="DC706" s="17"/>
      <c r="DD706" s="17"/>
      <c r="DE706" s="17"/>
      <c r="DF706" s="17"/>
      <c r="DG706" s="17"/>
      <c r="DH706" s="17"/>
      <c r="DI706" s="17"/>
      <c r="DJ706" s="17"/>
      <c r="DK706" s="17"/>
      <c r="DL706" s="17"/>
      <c r="DM706" s="17"/>
      <c r="DN706" s="17"/>
      <c r="DO706" s="17"/>
      <c r="DP706" s="17"/>
      <c r="DQ706" s="17"/>
      <c r="DR706" s="17"/>
      <c r="DS706" s="17"/>
      <c r="DT706" s="17"/>
      <c r="DU706" s="17"/>
      <c r="DV706" s="17"/>
      <c r="DW706" s="17"/>
      <c r="DX706" s="17"/>
      <c r="DY706" s="17"/>
      <c r="DZ706" s="17"/>
      <c r="EA706" s="17"/>
      <c r="EB706" s="17"/>
      <c r="EC706" s="17"/>
      <c r="ED706" s="17"/>
      <c r="EE706" s="17"/>
      <c r="EF706" s="17"/>
      <c r="EG706" s="17"/>
      <c r="EH706" s="17"/>
      <c r="EI706" s="17"/>
      <c r="EJ706" s="17"/>
      <c r="EK706" s="17"/>
    </row>
    <row r="707" spans="1:141" x14ac:dyDescent="0.35">
      <c r="A707" s="17"/>
      <c r="B707" s="17"/>
      <c r="C707" s="17"/>
      <c r="D707" s="17"/>
      <c r="E707" s="17"/>
      <c r="F707" s="17"/>
      <c r="G707" s="17"/>
      <c r="J707" s="17"/>
      <c r="K707" s="17"/>
      <c r="L707" s="68"/>
      <c r="M707" s="68"/>
      <c r="N707" s="17"/>
      <c r="O707" s="17"/>
      <c r="P707" s="109"/>
      <c r="R707" s="17"/>
      <c r="S707" s="17"/>
      <c r="T707" s="17"/>
      <c r="V707" s="17"/>
      <c r="W707" s="17"/>
      <c r="X707" s="17"/>
      <c r="Y707" s="17"/>
      <c r="AB707" s="45"/>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c r="CC707" s="17"/>
      <c r="CD707" s="17"/>
      <c r="CE707" s="17"/>
      <c r="CF707" s="17"/>
      <c r="CG707" s="17"/>
      <c r="CH707" s="17"/>
      <c r="CI707" s="17"/>
      <c r="CJ707" s="17"/>
      <c r="CK707" s="17"/>
      <c r="CL707" s="17"/>
      <c r="CM707" s="17"/>
      <c r="CN707" s="17"/>
      <c r="CO707" s="17"/>
      <c r="CP707" s="17"/>
      <c r="CQ707" s="17"/>
      <c r="CR707" s="17"/>
      <c r="CS707" s="17"/>
      <c r="CT707" s="17"/>
      <c r="CU707" s="17"/>
      <c r="CV707" s="17"/>
      <c r="CW707" s="17"/>
      <c r="CX707" s="17"/>
      <c r="CY707" s="17"/>
      <c r="CZ707" s="17"/>
      <c r="DA707" s="17"/>
      <c r="DB707" s="17"/>
      <c r="DC707" s="17"/>
      <c r="DD707" s="17"/>
      <c r="DE707" s="17"/>
      <c r="DF707" s="17"/>
      <c r="DG707" s="17"/>
      <c r="DH707" s="17"/>
      <c r="DI707" s="17"/>
      <c r="DJ707" s="17"/>
      <c r="DK707" s="17"/>
      <c r="DL707" s="17"/>
      <c r="DM707" s="17"/>
      <c r="DN707" s="17"/>
      <c r="DO707" s="17"/>
      <c r="DP707" s="17"/>
      <c r="DQ707" s="17"/>
      <c r="DR707" s="17"/>
      <c r="DS707" s="17"/>
      <c r="DT707" s="17"/>
      <c r="DU707" s="17"/>
      <c r="DV707" s="17"/>
      <c r="DW707" s="17"/>
      <c r="DX707" s="17"/>
      <c r="DY707" s="17"/>
      <c r="DZ707" s="17"/>
      <c r="EA707" s="17"/>
      <c r="EB707" s="17"/>
      <c r="EC707" s="17"/>
      <c r="ED707" s="17"/>
      <c r="EE707" s="17"/>
      <c r="EF707" s="17"/>
      <c r="EG707" s="17"/>
      <c r="EH707" s="17"/>
      <c r="EI707" s="17"/>
      <c r="EJ707" s="17"/>
      <c r="EK707" s="17"/>
    </row>
    <row r="708" spans="1:141" x14ac:dyDescent="0.35">
      <c r="A708" s="17"/>
      <c r="B708" s="17"/>
      <c r="C708" s="17"/>
      <c r="D708" s="17"/>
      <c r="E708" s="17"/>
      <c r="F708" s="17"/>
      <c r="G708" s="17"/>
      <c r="J708" s="17"/>
      <c r="K708" s="17"/>
      <c r="L708" s="68"/>
      <c r="M708" s="68"/>
      <c r="N708" s="17"/>
      <c r="O708" s="17"/>
      <c r="P708" s="107"/>
      <c r="R708" s="17"/>
      <c r="S708" s="17"/>
      <c r="T708" s="17"/>
      <c r="V708" s="17"/>
      <c r="W708" s="17"/>
      <c r="X708" s="17"/>
      <c r="Y708" s="17"/>
      <c r="AB708" s="45"/>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c r="CC708" s="17"/>
      <c r="CD708" s="17"/>
      <c r="CE708" s="17"/>
      <c r="CF708" s="17"/>
      <c r="CG708" s="17"/>
      <c r="CH708" s="17"/>
      <c r="CI708" s="17"/>
      <c r="CJ708" s="17"/>
      <c r="CK708" s="17"/>
      <c r="CL708" s="17"/>
      <c r="CM708" s="17"/>
      <c r="CN708" s="17"/>
      <c r="CO708" s="17"/>
      <c r="CP708" s="17"/>
      <c r="CQ708" s="17"/>
      <c r="CR708" s="17"/>
      <c r="CS708" s="17"/>
      <c r="CT708" s="17"/>
      <c r="CU708" s="17"/>
      <c r="CV708" s="17"/>
      <c r="CW708" s="17"/>
      <c r="CX708" s="17"/>
      <c r="CY708" s="17"/>
      <c r="CZ708" s="17"/>
      <c r="DA708" s="17"/>
      <c r="DB708" s="17"/>
      <c r="DC708" s="17"/>
      <c r="DD708" s="17"/>
      <c r="DE708" s="17"/>
      <c r="DF708" s="17"/>
      <c r="DG708" s="17"/>
      <c r="DH708" s="17"/>
      <c r="DI708" s="17"/>
      <c r="DJ708" s="17"/>
      <c r="DK708" s="17"/>
      <c r="DL708" s="17"/>
      <c r="DM708" s="17"/>
      <c r="DN708" s="17"/>
      <c r="DO708" s="17"/>
      <c r="DP708" s="17"/>
      <c r="DQ708" s="17"/>
      <c r="DR708" s="17"/>
      <c r="DS708" s="17"/>
      <c r="DT708" s="17"/>
      <c r="DU708" s="17"/>
      <c r="DV708" s="17"/>
      <c r="DW708" s="17"/>
      <c r="DX708" s="17"/>
      <c r="DY708" s="17"/>
      <c r="DZ708" s="17"/>
      <c r="EA708" s="17"/>
      <c r="EB708" s="17"/>
      <c r="EC708" s="17"/>
      <c r="ED708" s="17"/>
      <c r="EE708" s="17"/>
      <c r="EF708" s="17"/>
      <c r="EG708" s="17"/>
      <c r="EH708" s="17"/>
      <c r="EI708" s="17"/>
      <c r="EJ708" s="17"/>
      <c r="EK708" s="17"/>
    </row>
    <row r="709" spans="1:141" x14ac:dyDescent="0.35">
      <c r="A709" s="17"/>
      <c r="B709" s="17"/>
      <c r="C709" s="17"/>
      <c r="D709" s="17"/>
      <c r="E709" s="17"/>
      <c r="F709" s="17"/>
      <c r="G709" s="17"/>
      <c r="J709" s="17"/>
      <c r="K709" s="17"/>
      <c r="L709" s="68"/>
      <c r="M709" s="68"/>
      <c r="N709" s="17"/>
      <c r="O709" s="17"/>
      <c r="P709" s="107"/>
      <c r="R709" s="17"/>
      <c r="S709" s="17"/>
      <c r="T709" s="17"/>
      <c r="V709" s="17"/>
      <c r="W709" s="17"/>
      <c r="X709" s="17"/>
      <c r="Y709" s="17"/>
      <c r="AB709" s="45"/>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c r="CC709" s="17"/>
      <c r="CD709" s="17"/>
      <c r="CE709" s="17"/>
      <c r="CF709" s="17"/>
      <c r="CG709" s="17"/>
      <c r="CH709" s="17"/>
      <c r="CI709" s="17"/>
      <c r="CJ709" s="17"/>
      <c r="CK709" s="17"/>
      <c r="CL709" s="17"/>
      <c r="CM709" s="17"/>
      <c r="CN709" s="17"/>
      <c r="CO709" s="17"/>
      <c r="CP709" s="17"/>
      <c r="CQ709" s="17"/>
      <c r="CR709" s="17"/>
      <c r="CS709" s="17"/>
      <c r="CT709" s="17"/>
      <c r="CU709" s="17"/>
      <c r="CV709" s="17"/>
      <c r="CW709" s="17"/>
      <c r="CX709" s="17"/>
      <c r="CY709" s="17"/>
      <c r="CZ709" s="17"/>
      <c r="DA709" s="17"/>
      <c r="DB709" s="17"/>
      <c r="DC709" s="17"/>
      <c r="DD709" s="17"/>
      <c r="DE709" s="17"/>
      <c r="DF709" s="17"/>
      <c r="DG709" s="17"/>
      <c r="DH709" s="17"/>
      <c r="DI709" s="17"/>
      <c r="DJ709" s="17"/>
      <c r="DK709" s="17"/>
      <c r="DL709" s="17"/>
      <c r="DM709" s="17"/>
      <c r="DN709" s="17"/>
      <c r="DO709" s="17"/>
      <c r="DP709" s="17"/>
      <c r="DQ709" s="17"/>
      <c r="DR709" s="17"/>
      <c r="DS709" s="17"/>
      <c r="DT709" s="17"/>
      <c r="DU709" s="17"/>
      <c r="DV709" s="17"/>
      <c r="DW709" s="17"/>
      <c r="DX709" s="17"/>
      <c r="DY709" s="17"/>
      <c r="DZ709" s="17"/>
      <c r="EA709" s="17"/>
      <c r="EB709" s="17"/>
      <c r="EC709" s="17"/>
      <c r="ED709" s="17"/>
      <c r="EE709" s="17"/>
      <c r="EF709" s="17"/>
      <c r="EG709" s="17"/>
      <c r="EH709" s="17"/>
      <c r="EI709" s="17"/>
      <c r="EJ709" s="17"/>
      <c r="EK709" s="17"/>
    </row>
    <row r="710" spans="1:141" x14ac:dyDescent="0.35">
      <c r="A710" s="17"/>
      <c r="B710" s="17"/>
      <c r="C710" s="17"/>
      <c r="D710" s="17"/>
      <c r="E710" s="17"/>
      <c r="F710" s="17"/>
      <c r="G710" s="17"/>
      <c r="J710" s="17"/>
      <c r="K710" s="17"/>
      <c r="L710" s="68"/>
      <c r="M710" s="68"/>
      <c r="N710" s="17"/>
      <c r="O710" s="17"/>
      <c r="P710" s="107"/>
      <c r="R710" s="17"/>
      <c r="S710" s="17"/>
      <c r="T710" s="17"/>
      <c r="V710" s="17"/>
      <c r="W710" s="17"/>
      <c r="X710" s="17"/>
      <c r="Y710" s="17"/>
      <c r="AB710" s="45"/>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c r="CC710" s="17"/>
      <c r="CD710" s="17"/>
      <c r="CE710" s="17"/>
      <c r="CF710" s="17"/>
      <c r="CG710" s="17"/>
      <c r="CH710" s="17"/>
      <c r="CI710" s="17"/>
      <c r="CJ710" s="17"/>
      <c r="CK710" s="17"/>
      <c r="CL710" s="17"/>
      <c r="CM710" s="17"/>
      <c r="CN710" s="17"/>
      <c r="CO710" s="17"/>
      <c r="CP710" s="17"/>
      <c r="CQ710" s="17"/>
      <c r="CR710" s="17"/>
      <c r="CS710" s="17"/>
      <c r="CT710" s="17"/>
      <c r="CU710" s="17"/>
      <c r="CV710" s="17"/>
      <c r="CW710" s="17"/>
      <c r="CX710" s="17"/>
      <c r="CY710" s="17"/>
      <c r="CZ710" s="17"/>
      <c r="DA710" s="17"/>
      <c r="DB710" s="17"/>
      <c r="DC710" s="17"/>
      <c r="DD710" s="17"/>
      <c r="DE710" s="17"/>
      <c r="DF710" s="17"/>
      <c r="DG710" s="17"/>
      <c r="DH710" s="17"/>
      <c r="DI710" s="17"/>
      <c r="DJ710" s="17"/>
      <c r="DK710" s="17"/>
      <c r="DL710" s="17"/>
      <c r="DM710" s="17"/>
      <c r="DN710" s="17"/>
      <c r="DO710" s="17"/>
      <c r="DP710" s="17"/>
      <c r="DQ710" s="17"/>
      <c r="DR710" s="17"/>
      <c r="DS710" s="17"/>
      <c r="DT710" s="17"/>
      <c r="DU710" s="17"/>
      <c r="DV710" s="17"/>
      <c r="DW710" s="17"/>
      <c r="DX710" s="17"/>
      <c r="DY710" s="17"/>
      <c r="DZ710" s="17"/>
      <c r="EA710" s="17"/>
      <c r="EB710" s="17"/>
      <c r="EC710" s="17"/>
      <c r="ED710" s="17"/>
      <c r="EE710" s="17"/>
      <c r="EF710" s="17"/>
      <c r="EG710" s="17"/>
      <c r="EH710" s="17"/>
      <c r="EI710" s="17"/>
      <c r="EJ710" s="17"/>
      <c r="EK710" s="17"/>
    </row>
    <row r="711" spans="1:141" x14ac:dyDescent="0.35">
      <c r="A711" s="17"/>
      <c r="B711" s="17"/>
      <c r="C711" s="17"/>
      <c r="D711" s="17"/>
      <c r="E711" s="17"/>
      <c r="F711" s="17"/>
      <c r="G711" s="17"/>
      <c r="J711" s="17"/>
      <c r="K711" s="17"/>
      <c r="L711" s="68"/>
      <c r="M711" s="68"/>
      <c r="N711" s="17"/>
      <c r="O711" s="17"/>
      <c r="P711" s="107"/>
      <c r="R711" s="17"/>
      <c r="S711" s="17"/>
      <c r="T711" s="17"/>
      <c r="V711" s="17"/>
      <c r="W711" s="17"/>
      <c r="X711" s="17"/>
      <c r="Y711" s="17"/>
      <c r="AB711" s="45"/>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c r="CC711" s="17"/>
      <c r="CD711" s="17"/>
      <c r="CE711" s="17"/>
      <c r="CF711" s="17"/>
      <c r="CG711" s="17"/>
      <c r="CH711" s="17"/>
      <c r="CI711" s="17"/>
      <c r="CJ711" s="17"/>
      <c r="CK711" s="17"/>
      <c r="CL711" s="17"/>
      <c r="CM711" s="17"/>
      <c r="CN711" s="17"/>
      <c r="CO711" s="17"/>
      <c r="CP711" s="17"/>
      <c r="CQ711" s="17"/>
      <c r="CR711" s="17"/>
      <c r="CS711" s="17"/>
      <c r="CT711" s="17"/>
      <c r="CU711" s="17"/>
      <c r="CV711" s="17"/>
      <c r="CW711" s="17"/>
      <c r="CX711" s="17"/>
      <c r="CY711" s="17"/>
      <c r="CZ711" s="17"/>
      <c r="DA711" s="17"/>
      <c r="DB711" s="17"/>
      <c r="DC711" s="17"/>
      <c r="DD711" s="17"/>
      <c r="DE711" s="17"/>
      <c r="DF711" s="17"/>
      <c r="DG711" s="17"/>
      <c r="DH711" s="17"/>
      <c r="DI711" s="17"/>
      <c r="DJ711" s="17"/>
      <c r="DK711" s="17"/>
      <c r="DL711" s="17"/>
      <c r="DM711" s="17"/>
      <c r="DN711" s="17"/>
      <c r="DO711" s="17"/>
      <c r="DP711" s="17"/>
      <c r="DQ711" s="17"/>
      <c r="DR711" s="17"/>
      <c r="DS711" s="17"/>
      <c r="DT711" s="17"/>
      <c r="DU711" s="17"/>
      <c r="DV711" s="17"/>
      <c r="DW711" s="17"/>
      <c r="DX711" s="17"/>
      <c r="DY711" s="17"/>
      <c r="DZ711" s="17"/>
      <c r="EA711" s="17"/>
      <c r="EB711" s="17"/>
      <c r="EC711" s="17"/>
      <c r="ED711" s="17"/>
      <c r="EE711" s="17"/>
      <c r="EF711" s="17"/>
      <c r="EG711" s="17"/>
      <c r="EH711" s="17"/>
      <c r="EI711" s="17"/>
      <c r="EJ711" s="17"/>
      <c r="EK711" s="17"/>
    </row>
    <row r="712" spans="1:141" x14ac:dyDescent="0.35">
      <c r="A712" s="17"/>
      <c r="B712" s="17"/>
      <c r="C712" s="17"/>
      <c r="D712" s="17"/>
      <c r="E712" s="17"/>
      <c r="F712" s="17"/>
      <c r="G712" s="17"/>
      <c r="J712" s="17"/>
      <c r="K712" s="17"/>
      <c r="L712" s="68"/>
      <c r="M712" s="68"/>
      <c r="N712" s="17"/>
      <c r="O712" s="17"/>
      <c r="P712" s="107"/>
      <c r="R712" s="17"/>
      <c r="S712" s="17"/>
      <c r="T712" s="17"/>
      <c r="V712" s="17"/>
      <c r="W712" s="17"/>
      <c r="X712" s="17"/>
      <c r="Y712" s="17"/>
      <c r="AB712" s="45"/>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c r="CC712" s="17"/>
      <c r="CD712" s="17"/>
      <c r="CE712" s="17"/>
      <c r="CF712" s="17"/>
      <c r="CG712" s="17"/>
      <c r="CH712" s="17"/>
      <c r="CI712" s="17"/>
      <c r="CJ712" s="17"/>
      <c r="CK712" s="17"/>
      <c r="CL712" s="17"/>
      <c r="CM712" s="17"/>
      <c r="CN712" s="17"/>
      <c r="CO712" s="17"/>
      <c r="CP712" s="17"/>
      <c r="CQ712" s="17"/>
      <c r="CR712" s="17"/>
      <c r="CS712" s="17"/>
      <c r="CT712" s="17"/>
      <c r="CU712" s="17"/>
      <c r="CV712" s="17"/>
      <c r="CW712" s="17"/>
      <c r="CX712" s="17"/>
      <c r="CY712" s="17"/>
      <c r="CZ712" s="17"/>
      <c r="DA712" s="17"/>
      <c r="DB712" s="17"/>
      <c r="DC712" s="17"/>
      <c r="DD712" s="17"/>
      <c r="DE712" s="17"/>
      <c r="DF712" s="17"/>
      <c r="DG712" s="17"/>
      <c r="DH712" s="17"/>
      <c r="DI712" s="17"/>
      <c r="DJ712" s="17"/>
      <c r="DK712" s="17"/>
      <c r="DL712" s="17"/>
      <c r="DM712" s="17"/>
      <c r="DN712" s="17"/>
      <c r="DO712" s="17"/>
      <c r="DP712" s="17"/>
      <c r="DQ712" s="17"/>
      <c r="DR712" s="17"/>
      <c r="DS712" s="17"/>
      <c r="DT712" s="17"/>
      <c r="DU712" s="17"/>
      <c r="DV712" s="17"/>
      <c r="DW712" s="17"/>
      <c r="DX712" s="17"/>
      <c r="DY712" s="17"/>
      <c r="DZ712" s="17"/>
      <c r="EA712" s="17"/>
      <c r="EB712" s="17"/>
      <c r="EC712" s="17"/>
      <c r="ED712" s="17"/>
      <c r="EE712" s="17"/>
      <c r="EF712" s="17"/>
      <c r="EG712" s="17"/>
      <c r="EH712" s="17"/>
      <c r="EI712" s="17"/>
      <c r="EJ712" s="17"/>
      <c r="EK712" s="17"/>
    </row>
    <row r="713" spans="1:141" x14ac:dyDescent="0.35">
      <c r="A713" s="17"/>
      <c r="B713" s="17"/>
      <c r="C713" s="17"/>
      <c r="D713" s="17"/>
      <c r="E713" s="17"/>
      <c r="F713" s="17"/>
      <c r="G713" s="17"/>
      <c r="J713" s="17"/>
      <c r="K713" s="17"/>
      <c r="L713" s="68"/>
      <c r="M713" s="68"/>
      <c r="N713" s="17"/>
      <c r="O713" s="17"/>
      <c r="P713" s="107"/>
      <c r="R713" s="17"/>
      <c r="S713" s="17"/>
      <c r="T713" s="17"/>
      <c r="V713" s="17"/>
      <c r="W713" s="17"/>
      <c r="X713" s="17"/>
      <c r="Y713" s="17"/>
      <c r="AB713" s="45"/>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c r="CC713" s="17"/>
      <c r="CD713" s="17"/>
      <c r="CE713" s="17"/>
      <c r="CF713" s="17"/>
      <c r="CG713" s="17"/>
      <c r="CH713" s="17"/>
      <c r="CI713" s="17"/>
      <c r="CJ713" s="17"/>
      <c r="CK713" s="17"/>
      <c r="CL713" s="17"/>
      <c r="CM713" s="17"/>
      <c r="CN713" s="17"/>
      <c r="CO713" s="17"/>
      <c r="CP713" s="17"/>
      <c r="CQ713" s="17"/>
      <c r="CR713" s="17"/>
      <c r="CS713" s="17"/>
      <c r="CT713" s="17"/>
      <c r="CU713" s="17"/>
      <c r="CV713" s="17"/>
      <c r="CW713" s="17"/>
      <c r="CX713" s="17"/>
      <c r="CY713" s="17"/>
      <c r="CZ713" s="17"/>
      <c r="DA713" s="17"/>
      <c r="DB713" s="17"/>
      <c r="DC713" s="17"/>
      <c r="DD713" s="17"/>
      <c r="DE713" s="17"/>
      <c r="DF713" s="17"/>
      <c r="DG713" s="17"/>
      <c r="DH713" s="17"/>
      <c r="DI713" s="17"/>
      <c r="DJ713" s="17"/>
      <c r="DK713" s="17"/>
      <c r="DL713" s="17"/>
      <c r="DM713" s="17"/>
      <c r="DN713" s="17"/>
      <c r="DO713" s="17"/>
      <c r="DP713" s="17"/>
      <c r="DQ713" s="17"/>
      <c r="DR713" s="17"/>
      <c r="DS713" s="17"/>
      <c r="DT713" s="17"/>
      <c r="DU713" s="17"/>
      <c r="DV713" s="17"/>
      <c r="DW713" s="17"/>
      <c r="DX713" s="17"/>
      <c r="DY713" s="17"/>
      <c r="DZ713" s="17"/>
      <c r="EA713" s="17"/>
      <c r="EB713" s="17"/>
      <c r="EC713" s="17"/>
      <c r="ED713" s="17"/>
      <c r="EE713" s="17"/>
      <c r="EF713" s="17"/>
      <c r="EG713" s="17"/>
      <c r="EH713" s="17"/>
      <c r="EI713" s="17"/>
      <c r="EJ713" s="17"/>
      <c r="EK713" s="17"/>
    </row>
    <row r="714" spans="1:141" x14ac:dyDescent="0.35">
      <c r="A714" s="17"/>
      <c r="B714" s="17"/>
      <c r="C714" s="17"/>
      <c r="D714" s="17"/>
      <c r="E714" s="17"/>
      <c r="F714" s="17"/>
      <c r="G714" s="17"/>
      <c r="J714" s="17"/>
      <c r="K714" s="17"/>
      <c r="L714" s="68"/>
      <c r="M714" s="68"/>
      <c r="N714" s="17"/>
      <c r="O714" s="17"/>
      <c r="P714" s="107"/>
      <c r="R714" s="17"/>
      <c r="S714" s="17"/>
      <c r="T714" s="17"/>
      <c r="V714" s="17"/>
      <c r="W714" s="17"/>
      <c r="X714" s="17"/>
      <c r="Y714" s="17"/>
      <c r="AB714" s="45"/>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c r="CC714" s="17"/>
      <c r="CD714" s="17"/>
      <c r="CE714" s="17"/>
      <c r="CF714" s="17"/>
      <c r="CG714" s="17"/>
      <c r="CH714" s="17"/>
      <c r="CI714" s="17"/>
      <c r="CJ714" s="17"/>
      <c r="CK714" s="17"/>
      <c r="CL714" s="17"/>
      <c r="CM714" s="17"/>
      <c r="CN714" s="17"/>
      <c r="CO714" s="17"/>
      <c r="CP714" s="17"/>
      <c r="CQ714" s="17"/>
      <c r="CR714" s="17"/>
      <c r="CS714" s="17"/>
      <c r="CT714" s="17"/>
      <c r="CU714" s="17"/>
      <c r="CV714" s="17"/>
      <c r="CW714" s="17"/>
      <c r="CX714" s="17"/>
      <c r="CY714" s="17"/>
      <c r="CZ714" s="17"/>
      <c r="DA714" s="17"/>
      <c r="DB714" s="17"/>
      <c r="DC714" s="17"/>
      <c r="DD714" s="17"/>
      <c r="DE714" s="17"/>
      <c r="DF714" s="17"/>
      <c r="DG714" s="17"/>
      <c r="DH714" s="17"/>
      <c r="DI714" s="17"/>
      <c r="DJ714" s="17"/>
      <c r="DK714" s="17"/>
      <c r="DL714" s="17"/>
      <c r="DM714" s="17"/>
      <c r="DN714" s="17"/>
      <c r="DO714" s="17"/>
      <c r="DP714" s="17"/>
      <c r="DQ714" s="17"/>
      <c r="DR714" s="17"/>
      <c r="DS714" s="17"/>
      <c r="DT714" s="17"/>
      <c r="DU714" s="17"/>
      <c r="DV714" s="17"/>
      <c r="DW714" s="17"/>
      <c r="DX714" s="17"/>
      <c r="DY714" s="17"/>
      <c r="DZ714" s="17"/>
      <c r="EA714" s="17"/>
      <c r="EB714" s="17"/>
      <c r="EC714" s="17"/>
      <c r="ED714" s="17"/>
      <c r="EE714" s="17"/>
      <c r="EF714" s="17"/>
      <c r="EG714" s="17"/>
      <c r="EH714" s="17"/>
      <c r="EI714" s="17"/>
      <c r="EJ714" s="17"/>
      <c r="EK714" s="17"/>
    </row>
    <row r="715" spans="1:141" x14ac:dyDescent="0.35">
      <c r="A715" s="17"/>
      <c r="B715" s="17"/>
      <c r="C715" s="17"/>
      <c r="D715" s="17"/>
      <c r="E715" s="17"/>
      <c r="F715" s="17"/>
      <c r="G715" s="17"/>
      <c r="J715" s="17"/>
      <c r="K715" s="17"/>
      <c r="L715" s="68"/>
      <c r="M715" s="68"/>
      <c r="N715" s="17"/>
      <c r="O715" s="17"/>
      <c r="P715" s="109"/>
      <c r="R715" s="17"/>
      <c r="S715" s="17"/>
      <c r="T715" s="17"/>
      <c r="V715" s="17"/>
      <c r="W715" s="17"/>
      <c r="X715" s="17"/>
      <c r="Y715" s="17"/>
      <c r="AB715" s="45"/>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c r="CA715" s="17"/>
      <c r="CB715" s="17"/>
      <c r="CC715" s="17"/>
      <c r="CD715" s="17"/>
      <c r="CE715" s="17"/>
      <c r="CF715" s="17"/>
      <c r="CG715" s="17"/>
      <c r="CH715" s="17"/>
      <c r="CI715" s="17"/>
      <c r="CJ715" s="17"/>
      <c r="CK715" s="17"/>
      <c r="CL715" s="17"/>
      <c r="CM715" s="17"/>
      <c r="CN715" s="17"/>
      <c r="CO715" s="17"/>
      <c r="CP715" s="17"/>
      <c r="CQ715" s="17"/>
      <c r="CR715" s="17"/>
      <c r="CS715" s="17"/>
      <c r="CT715" s="17"/>
      <c r="CU715" s="17"/>
      <c r="CV715" s="17"/>
      <c r="CW715" s="17"/>
      <c r="CX715" s="17"/>
      <c r="CY715" s="17"/>
      <c r="CZ715" s="17"/>
      <c r="DA715" s="17"/>
      <c r="DB715" s="17"/>
      <c r="DC715" s="17"/>
      <c r="DD715" s="17"/>
      <c r="DE715" s="17"/>
      <c r="DF715" s="17"/>
      <c r="DG715" s="17"/>
      <c r="DH715" s="17"/>
      <c r="DI715" s="17"/>
      <c r="DJ715" s="17"/>
      <c r="DK715" s="17"/>
      <c r="DL715" s="17"/>
      <c r="DM715" s="17"/>
      <c r="DN715" s="17"/>
      <c r="DO715" s="17"/>
      <c r="DP715" s="17"/>
      <c r="DQ715" s="17"/>
      <c r="DR715" s="17"/>
      <c r="DS715" s="17"/>
      <c r="DT715" s="17"/>
      <c r="DU715" s="17"/>
      <c r="DV715" s="17"/>
      <c r="DW715" s="17"/>
      <c r="DX715" s="17"/>
      <c r="DY715" s="17"/>
      <c r="DZ715" s="17"/>
      <c r="EA715" s="17"/>
      <c r="EB715" s="17"/>
      <c r="EC715" s="17"/>
      <c r="ED715" s="17"/>
      <c r="EE715" s="17"/>
      <c r="EF715" s="17"/>
      <c r="EG715" s="17"/>
      <c r="EH715" s="17"/>
      <c r="EI715" s="17"/>
      <c r="EJ715" s="17"/>
      <c r="EK715" s="17"/>
    </row>
    <row r="716" spans="1:141" x14ac:dyDescent="0.35">
      <c r="A716" s="17"/>
      <c r="B716" s="17"/>
      <c r="C716" s="17"/>
      <c r="D716" s="17"/>
      <c r="E716" s="17"/>
      <c r="F716" s="17"/>
      <c r="G716" s="17"/>
      <c r="J716" s="17"/>
      <c r="K716" s="17"/>
      <c r="L716" s="68"/>
      <c r="M716" s="68"/>
      <c r="N716" s="17"/>
      <c r="O716" s="17"/>
      <c r="P716" s="107"/>
      <c r="R716" s="17"/>
      <c r="S716" s="17"/>
      <c r="T716" s="17"/>
      <c r="V716" s="17"/>
      <c r="W716" s="17"/>
      <c r="X716" s="17"/>
      <c r="Y716" s="17"/>
      <c r="AB716" s="45"/>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c r="CA716" s="17"/>
      <c r="CB716" s="17"/>
      <c r="CC716" s="17"/>
      <c r="CD716" s="17"/>
      <c r="CE716" s="17"/>
      <c r="CF716" s="17"/>
      <c r="CG716" s="17"/>
      <c r="CH716" s="17"/>
      <c r="CI716" s="17"/>
      <c r="CJ716" s="17"/>
      <c r="CK716" s="17"/>
      <c r="CL716" s="17"/>
      <c r="CM716" s="17"/>
      <c r="CN716" s="17"/>
      <c r="CO716" s="17"/>
      <c r="CP716" s="17"/>
      <c r="CQ716" s="17"/>
      <c r="CR716" s="17"/>
      <c r="CS716" s="17"/>
      <c r="CT716" s="17"/>
      <c r="CU716" s="17"/>
      <c r="CV716" s="17"/>
      <c r="CW716" s="17"/>
      <c r="CX716" s="17"/>
      <c r="CY716" s="17"/>
      <c r="CZ716" s="17"/>
      <c r="DA716" s="17"/>
      <c r="DB716" s="17"/>
      <c r="DC716" s="17"/>
      <c r="DD716" s="17"/>
      <c r="DE716" s="17"/>
      <c r="DF716" s="17"/>
      <c r="DG716" s="17"/>
      <c r="DH716" s="17"/>
      <c r="DI716" s="17"/>
      <c r="DJ716" s="17"/>
      <c r="DK716" s="17"/>
      <c r="DL716" s="17"/>
      <c r="DM716" s="17"/>
      <c r="DN716" s="17"/>
      <c r="DO716" s="17"/>
      <c r="DP716" s="17"/>
      <c r="DQ716" s="17"/>
      <c r="DR716" s="17"/>
      <c r="DS716" s="17"/>
      <c r="DT716" s="17"/>
      <c r="DU716" s="17"/>
      <c r="DV716" s="17"/>
      <c r="DW716" s="17"/>
      <c r="DX716" s="17"/>
      <c r="DY716" s="17"/>
      <c r="DZ716" s="17"/>
      <c r="EA716" s="17"/>
      <c r="EB716" s="17"/>
      <c r="EC716" s="17"/>
      <c r="ED716" s="17"/>
      <c r="EE716" s="17"/>
      <c r="EF716" s="17"/>
      <c r="EG716" s="17"/>
      <c r="EH716" s="17"/>
      <c r="EI716" s="17"/>
      <c r="EJ716" s="17"/>
      <c r="EK716" s="17"/>
    </row>
    <row r="717" spans="1:141" x14ac:dyDescent="0.35">
      <c r="A717" s="17"/>
      <c r="B717" s="17"/>
      <c r="C717" s="17"/>
      <c r="D717" s="17"/>
      <c r="E717" s="17"/>
      <c r="F717" s="17"/>
      <c r="G717" s="17"/>
      <c r="J717" s="17"/>
      <c r="K717" s="17"/>
      <c r="L717" s="68"/>
      <c r="M717" s="68"/>
      <c r="N717" s="17"/>
      <c r="O717" s="17"/>
      <c r="P717" s="109"/>
      <c r="R717" s="17"/>
      <c r="S717" s="17"/>
      <c r="T717" s="17"/>
      <c r="V717" s="17"/>
      <c r="W717" s="17"/>
      <c r="X717" s="17"/>
      <c r="Y717" s="17"/>
      <c r="AB717" s="45"/>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c r="CA717" s="17"/>
      <c r="CB717" s="17"/>
      <c r="CC717" s="17"/>
      <c r="CD717" s="17"/>
      <c r="CE717" s="17"/>
      <c r="CF717" s="17"/>
      <c r="CG717" s="17"/>
      <c r="CH717" s="17"/>
      <c r="CI717" s="17"/>
      <c r="CJ717" s="17"/>
      <c r="CK717" s="17"/>
      <c r="CL717" s="17"/>
      <c r="CM717" s="17"/>
      <c r="CN717" s="17"/>
      <c r="CO717" s="17"/>
      <c r="CP717" s="17"/>
      <c r="CQ717" s="17"/>
      <c r="CR717" s="17"/>
      <c r="CS717" s="17"/>
      <c r="CT717" s="17"/>
      <c r="CU717" s="17"/>
      <c r="CV717" s="17"/>
      <c r="CW717" s="17"/>
      <c r="CX717" s="17"/>
      <c r="CY717" s="17"/>
      <c r="CZ717" s="17"/>
      <c r="DA717" s="17"/>
      <c r="DB717" s="17"/>
      <c r="DC717" s="17"/>
      <c r="DD717" s="17"/>
      <c r="DE717" s="17"/>
      <c r="DF717" s="17"/>
      <c r="DG717" s="17"/>
      <c r="DH717" s="17"/>
      <c r="DI717" s="17"/>
      <c r="DJ717" s="17"/>
      <c r="DK717" s="17"/>
      <c r="DL717" s="17"/>
      <c r="DM717" s="17"/>
      <c r="DN717" s="17"/>
      <c r="DO717" s="17"/>
      <c r="DP717" s="17"/>
      <c r="DQ717" s="17"/>
      <c r="DR717" s="17"/>
      <c r="DS717" s="17"/>
      <c r="DT717" s="17"/>
      <c r="DU717" s="17"/>
      <c r="DV717" s="17"/>
      <c r="DW717" s="17"/>
      <c r="DX717" s="17"/>
      <c r="DY717" s="17"/>
      <c r="DZ717" s="17"/>
      <c r="EA717" s="17"/>
      <c r="EB717" s="17"/>
      <c r="EC717" s="17"/>
      <c r="ED717" s="17"/>
      <c r="EE717" s="17"/>
      <c r="EF717" s="17"/>
      <c r="EG717" s="17"/>
      <c r="EH717" s="17"/>
      <c r="EI717" s="17"/>
      <c r="EJ717" s="17"/>
      <c r="EK717" s="17"/>
    </row>
    <row r="718" spans="1:141" x14ac:dyDescent="0.35">
      <c r="A718" s="17"/>
      <c r="B718" s="17"/>
      <c r="C718" s="17"/>
      <c r="D718" s="17"/>
      <c r="E718" s="17"/>
      <c r="F718" s="17"/>
      <c r="G718" s="17"/>
      <c r="J718" s="17"/>
      <c r="K718" s="17"/>
      <c r="L718" s="68"/>
      <c r="M718" s="68"/>
      <c r="N718" s="17"/>
      <c r="O718" s="17"/>
      <c r="P718" s="107"/>
      <c r="R718" s="17"/>
      <c r="S718" s="17"/>
      <c r="T718" s="17"/>
      <c r="V718" s="17"/>
      <c r="W718" s="17"/>
      <c r="X718" s="17"/>
      <c r="Y718" s="17"/>
      <c r="AB718" s="45"/>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c r="CA718" s="17"/>
      <c r="CB718" s="17"/>
      <c r="CC718" s="17"/>
      <c r="CD718" s="17"/>
      <c r="CE718" s="17"/>
      <c r="CF718" s="17"/>
      <c r="CG718" s="17"/>
      <c r="CH718" s="17"/>
      <c r="CI718" s="17"/>
      <c r="CJ718" s="17"/>
      <c r="CK718" s="17"/>
      <c r="CL718" s="17"/>
      <c r="CM718" s="17"/>
      <c r="CN718" s="17"/>
      <c r="CO718" s="17"/>
      <c r="CP718" s="17"/>
      <c r="CQ718" s="17"/>
      <c r="CR718" s="17"/>
      <c r="CS718" s="17"/>
      <c r="CT718" s="17"/>
      <c r="CU718" s="17"/>
      <c r="CV718" s="17"/>
      <c r="CW718" s="17"/>
      <c r="CX718" s="17"/>
      <c r="CY718" s="17"/>
      <c r="CZ718" s="17"/>
      <c r="DA718" s="17"/>
      <c r="DB718" s="17"/>
      <c r="DC718" s="17"/>
      <c r="DD718" s="17"/>
      <c r="DE718" s="17"/>
      <c r="DF718" s="17"/>
      <c r="DG718" s="17"/>
      <c r="DH718" s="17"/>
      <c r="DI718" s="17"/>
      <c r="DJ718" s="17"/>
      <c r="DK718" s="17"/>
      <c r="DL718" s="17"/>
      <c r="DM718" s="17"/>
      <c r="DN718" s="17"/>
      <c r="DO718" s="17"/>
      <c r="DP718" s="17"/>
      <c r="DQ718" s="17"/>
      <c r="DR718" s="17"/>
      <c r="DS718" s="17"/>
      <c r="DT718" s="17"/>
      <c r="DU718" s="17"/>
      <c r="DV718" s="17"/>
      <c r="DW718" s="17"/>
      <c r="DX718" s="17"/>
      <c r="DY718" s="17"/>
      <c r="DZ718" s="17"/>
      <c r="EA718" s="17"/>
      <c r="EB718" s="17"/>
      <c r="EC718" s="17"/>
      <c r="ED718" s="17"/>
      <c r="EE718" s="17"/>
      <c r="EF718" s="17"/>
      <c r="EG718" s="17"/>
      <c r="EH718" s="17"/>
      <c r="EI718" s="17"/>
      <c r="EJ718" s="17"/>
      <c r="EK718" s="17"/>
    </row>
    <row r="719" spans="1:141" x14ac:dyDescent="0.35">
      <c r="A719" s="17"/>
      <c r="B719" s="17"/>
      <c r="C719" s="17"/>
      <c r="D719" s="17"/>
      <c r="E719" s="17"/>
      <c r="F719" s="17"/>
      <c r="G719" s="17"/>
      <c r="J719" s="17"/>
      <c r="K719" s="17"/>
      <c r="L719" s="68"/>
      <c r="M719" s="68"/>
      <c r="N719" s="17"/>
      <c r="O719" s="17"/>
      <c r="P719" s="107"/>
      <c r="R719" s="17"/>
      <c r="S719" s="17"/>
      <c r="T719" s="17"/>
      <c r="V719" s="17"/>
      <c r="W719" s="17"/>
      <c r="X719" s="17"/>
      <c r="Y719" s="17"/>
      <c r="AB719" s="45"/>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c r="CC719" s="17"/>
      <c r="CD719" s="17"/>
      <c r="CE719" s="17"/>
      <c r="CF719" s="17"/>
      <c r="CG719" s="17"/>
      <c r="CH719" s="17"/>
      <c r="CI719" s="17"/>
      <c r="CJ719" s="17"/>
      <c r="CK719" s="17"/>
      <c r="CL719" s="17"/>
      <c r="CM719" s="17"/>
      <c r="CN719" s="17"/>
      <c r="CO719" s="17"/>
      <c r="CP719" s="17"/>
      <c r="CQ719" s="17"/>
      <c r="CR719" s="17"/>
      <c r="CS719" s="17"/>
      <c r="CT719" s="17"/>
      <c r="CU719" s="17"/>
      <c r="CV719" s="17"/>
      <c r="CW719" s="17"/>
      <c r="CX719" s="17"/>
      <c r="CY719" s="17"/>
      <c r="CZ719" s="17"/>
      <c r="DA719" s="17"/>
      <c r="DB719" s="17"/>
      <c r="DC719" s="17"/>
      <c r="DD719" s="17"/>
      <c r="DE719" s="17"/>
      <c r="DF719" s="17"/>
      <c r="DG719" s="17"/>
      <c r="DH719" s="17"/>
      <c r="DI719" s="17"/>
      <c r="DJ719" s="17"/>
      <c r="DK719" s="17"/>
      <c r="DL719" s="17"/>
      <c r="DM719" s="17"/>
      <c r="DN719" s="17"/>
      <c r="DO719" s="17"/>
      <c r="DP719" s="17"/>
      <c r="DQ719" s="17"/>
      <c r="DR719" s="17"/>
      <c r="DS719" s="17"/>
      <c r="DT719" s="17"/>
      <c r="DU719" s="17"/>
      <c r="DV719" s="17"/>
      <c r="DW719" s="17"/>
      <c r="DX719" s="17"/>
      <c r="DY719" s="17"/>
      <c r="DZ719" s="17"/>
      <c r="EA719" s="17"/>
      <c r="EB719" s="17"/>
      <c r="EC719" s="17"/>
      <c r="ED719" s="17"/>
      <c r="EE719" s="17"/>
      <c r="EF719" s="17"/>
      <c r="EG719" s="17"/>
      <c r="EH719" s="17"/>
      <c r="EI719" s="17"/>
      <c r="EJ719" s="17"/>
      <c r="EK719" s="17"/>
    </row>
    <row r="720" spans="1:141" x14ac:dyDescent="0.35">
      <c r="A720" s="17"/>
      <c r="B720" s="17"/>
      <c r="C720" s="17"/>
      <c r="D720" s="17"/>
      <c r="E720" s="17"/>
      <c r="F720" s="17"/>
      <c r="G720" s="17"/>
      <c r="J720" s="17"/>
      <c r="K720" s="17"/>
      <c r="L720" s="68"/>
      <c r="M720" s="68"/>
      <c r="N720" s="17"/>
      <c r="O720" s="17"/>
      <c r="P720" s="107"/>
      <c r="R720" s="17"/>
      <c r="S720" s="17"/>
      <c r="T720" s="17"/>
      <c r="V720" s="17"/>
      <c r="W720" s="17"/>
      <c r="X720" s="17"/>
      <c r="Y720" s="17"/>
      <c r="AB720" s="45"/>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c r="CA720" s="17"/>
      <c r="CB720" s="17"/>
      <c r="CC720" s="17"/>
      <c r="CD720" s="17"/>
      <c r="CE720" s="17"/>
      <c r="CF720" s="17"/>
      <c r="CG720" s="17"/>
      <c r="CH720" s="17"/>
      <c r="CI720" s="17"/>
      <c r="CJ720" s="17"/>
      <c r="CK720" s="17"/>
      <c r="CL720" s="17"/>
      <c r="CM720" s="17"/>
      <c r="CN720" s="17"/>
      <c r="CO720" s="17"/>
      <c r="CP720" s="17"/>
      <c r="CQ720" s="17"/>
      <c r="CR720" s="17"/>
      <c r="CS720" s="17"/>
      <c r="CT720" s="17"/>
      <c r="CU720" s="17"/>
      <c r="CV720" s="17"/>
      <c r="CW720" s="17"/>
      <c r="CX720" s="17"/>
      <c r="CY720" s="17"/>
      <c r="CZ720" s="17"/>
      <c r="DA720" s="17"/>
      <c r="DB720" s="17"/>
      <c r="DC720" s="17"/>
      <c r="DD720" s="17"/>
      <c r="DE720" s="17"/>
      <c r="DF720" s="17"/>
      <c r="DG720" s="17"/>
      <c r="DH720" s="17"/>
      <c r="DI720" s="17"/>
      <c r="DJ720" s="17"/>
      <c r="DK720" s="17"/>
      <c r="DL720" s="17"/>
      <c r="DM720" s="17"/>
      <c r="DN720" s="17"/>
      <c r="DO720" s="17"/>
      <c r="DP720" s="17"/>
      <c r="DQ720" s="17"/>
      <c r="DR720" s="17"/>
      <c r="DS720" s="17"/>
      <c r="DT720" s="17"/>
      <c r="DU720" s="17"/>
      <c r="DV720" s="17"/>
      <c r="DW720" s="17"/>
      <c r="DX720" s="17"/>
      <c r="DY720" s="17"/>
      <c r="DZ720" s="17"/>
      <c r="EA720" s="17"/>
      <c r="EB720" s="17"/>
      <c r="EC720" s="17"/>
      <c r="ED720" s="17"/>
      <c r="EE720" s="17"/>
      <c r="EF720" s="17"/>
      <c r="EG720" s="17"/>
      <c r="EH720" s="17"/>
      <c r="EI720" s="17"/>
      <c r="EJ720" s="17"/>
      <c r="EK720" s="17"/>
    </row>
    <row r="721" spans="1:141" x14ac:dyDescent="0.35">
      <c r="A721" s="17"/>
      <c r="B721" s="17"/>
      <c r="C721" s="17"/>
      <c r="D721" s="17"/>
      <c r="E721" s="17"/>
      <c r="F721" s="17"/>
      <c r="G721" s="17"/>
      <c r="J721" s="17"/>
      <c r="K721" s="17"/>
      <c r="L721" s="68"/>
      <c r="M721" s="68"/>
      <c r="N721" s="17"/>
      <c r="O721" s="17"/>
      <c r="P721" s="107"/>
      <c r="R721" s="17"/>
      <c r="S721" s="17"/>
      <c r="T721" s="17"/>
      <c r="V721" s="17"/>
      <c r="W721" s="17"/>
      <c r="X721" s="17"/>
      <c r="Y721" s="17"/>
      <c r="AB721" s="45"/>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c r="CA721" s="17"/>
      <c r="CB721" s="17"/>
      <c r="CC721" s="17"/>
      <c r="CD721" s="17"/>
      <c r="CE721" s="17"/>
      <c r="CF721" s="17"/>
      <c r="CG721" s="17"/>
      <c r="CH721" s="17"/>
      <c r="CI721" s="17"/>
      <c r="CJ721" s="17"/>
      <c r="CK721" s="17"/>
      <c r="CL721" s="17"/>
      <c r="CM721" s="17"/>
      <c r="CN721" s="17"/>
      <c r="CO721" s="17"/>
      <c r="CP721" s="17"/>
      <c r="CQ721" s="17"/>
      <c r="CR721" s="17"/>
      <c r="CS721" s="17"/>
      <c r="CT721" s="17"/>
      <c r="CU721" s="17"/>
      <c r="CV721" s="17"/>
      <c r="CW721" s="17"/>
      <c r="CX721" s="17"/>
      <c r="CY721" s="17"/>
      <c r="CZ721" s="17"/>
      <c r="DA721" s="17"/>
      <c r="DB721" s="17"/>
      <c r="DC721" s="17"/>
      <c r="DD721" s="17"/>
      <c r="DE721" s="17"/>
      <c r="DF721" s="17"/>
      <c r="DG721" s="17"/>
      <c r="DH721" s="17"/>
      <c r="DI721" s="17"/>
      <c r="DJ721" s="17"/>
      <c r="DK721" s="17"/>
      <c r="DL721" s="17"/>
      <c r="DM721" s="17"/>
      <c r="DN721" s="17"/>
      <c r="DO721" s="17"/>
      <c r="DP721" s="17"/>
      <c r="DQ721" s="17"/>
      <c r="DR721" s="17"/>
      <c r="DS721" s="17"/>
      <c r="DT721" s="17"/>
      <c r="DU721" s="17"/>
      <c r="DV721" s="17"/>
      <c r="DW721" s="17"/>
      <c r="DX721" s="17"/>
      <c r="DY721" s="17"/>
      <c r="DZ721" s="17"/>
      <c r="EA721" s="17"/>
      <c r="EB721" s="17"/>
      <c r="EC721" s="17"/>
      <c r="ED721" s="17"/>
      <c r="EE721" s="17"/>
      <c r="EF721" s="17"/>
      <c r="EG721" s="17"/>
      <c r="EH721" s="17"/>
      <c r="EI721" s="17"/>
      <c r="EJ721" s="17"/>
      <c r="EK721" s="17"/>
    </row>
    <row r="722" spans="1:141" x14ac:dyDescent="0.35">
      <c r="A722" s="17"/>
      <c r="B722" s="17"/>
      <c r="C722" s="17"/>
      <c r="D722" s="17"/>
      <c r="E722" s="17"/>
      <c r="F722" s="17"/>
      <c r="G722" s="17"/>
      <c r="J722" s="17"/>
      <c r="K722" s="17"/>
      <c r="L722" s="68"/>
      <c r="M722" s="68"/>
      <c r="N722" s="17"/>
      <c r="O722" s="17"/>
      <c r="P722" s="107"/>
      <c r="R722" s="17"/>
      <c r="S722" s="17"/>
      <c r="T722" s="17"/>
      <c r="V722" s="17"/>
      <c r="W722" s="17"/>
      <c r="X722" s="17"/>
      <c r="Y722" s="17"/>
      <c r="AB722" s="45"/>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c r="CA722" s="17"/>
      <c r="CB722" s="17"/>
      <c r="CC722" s="17"/>
      <c r="CD722" s="17"/>
      <c r="CE722" s="17"/>
      <c r="CF722" s="17"/>
      <c r="CG722" s="17"/>
      <c r="CH722" s="17"/>
      <c r="CI722" s="17"/>
      <c r="CJ722" s="17"/>
      <c r="CK722" s="17"/>
      <c r="CL722" s="17"/>
      <c r="CM722" s="17"/>
      <c r="CN722" s="17"/>
      <c r="CO722" s="17"/>
      <c r="CP722" s="17"/>
      <c r="CQ722" s="17"/>
      <c r="CR722" s="17"/>
      <c r="CS722" s="17"/>
      <c r="CT722" s="17"/>
      <c r="CU722" s="17"/>
      <c r="CV722" s="17"/>
      <c r="CW722" s="17"/>
      <c r="CX722" s="17"/>
      <c r="CY722" s="17"/>
      <c r="CZ722" s="17"/>
      <c r="DA722" s="17"/>
      <c r="DB722" s="17"/>
      <c r="DC722" s="17"/>
      <c r="DD722" s="17"/>
      <c r="DE722" s="17"/>
      <c r="DF722" s="17"/>
      <c r="DG722" s="17"/>
      <c r="DH722" s="17"/>
      <c r="DI722" s="17"/>
      <c r="DJ722" s="17"/>
      <c r="DK722" s="17"/>
      <c r="DL722" s="17"/>
      <c r="DM722" s="17"/>
      <c r="DN722" s="17"/>
      <c r="DO722" s="17"/>
      <c r="DP722" s="17"/>
      <c r="DQ722" s="17"/>
      <c r="DR722" s="17"/>
      <c r="DS722" s="17"/>
      <c r="DT722" s="17"/>
      <c r="DU722" s="17"/>
      <c r="DV722" s="17"/>
      <c r="DW722" s="17"/>
      <c r="DX722" s="17"/>
      <c r="DY722" s="17"/>
      <c r="DZ722" s="17"/>
      <c r="EA722" s="17"/>
      <c r="EB722" s="17"/>
      <c r="EC722" s="17"/>
      <c r="ED722" s="17"/>
      <c r="EE722" s="17"/>
      <c r="EF722" s="17"/>
      <c r="EG722" s="17"/>
      <c r="EH722" s="17"/>
      <c r="EI722" s="17"/>
      <c r="EJ722" s="17"/>
      <c r="EK722" s="17"/>
    </row>
    <row r="723" spans="1:141" x14ac:dyDescent="0.35">
      <c r="A723" s="17"/>
      <c r="B723" s="17"/>
      <c r="C723" s="17"/>
      <c r="D723" s="17"/>
      <c r="E723" s="17"/>
      <c r="F723" s="17"/>
      <c r="G723" s="17"/>
      <c r="J723" s="17"/>
      <c r="K723" s="17"/>
      <c r="L723" s="68"/>
      <c r="M723" s="68"/>
      <c r="N723" s="17"/>
      <c r="O723" s="17"/>
      <c r="P723" s="107"/>
      <c r="R723" s="17"/>
      <c r="S723" s="17"/>
      <c r="T723" s="17"/>
      <c r="V723" s="17"/>
      <c r="W723" s="17"/>
      <c r="X723" s="17"/>
      <c r="Y723" s="17"/>
      <c r="AB723" s="45"/>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c r="CA723" s="17"/>
      <c r="CB723" s="17"/>
      <c r="CC723" s="17"/>
      <c r="CD723" s="17"/>
      <c r="CE723" s="17"/>
      <c r="CF723" s="17"/>
      <c r="CG723" s="17"/>
      <c r="CH723" s="17"/>
      <c r="CI723" s="17"/>
      <c r="CJ723" s="17"/>
      <c r="CK723" s="17"/>
      <c r="CL723" s="17"/>
      <c r="CM723" s="17"/>
      <c r="CN723" s="17"/>
      <c r="CO723" s="17"/>
      <c r="CP723" s="17"/>
      <c r="CQ723" s="17"/>
      <c r="CR723" s="17"/>
      <c r="CS723" s="17"/>
      <c r="CT723" s="17"/>
      <c r="CU723" s="17"/>
      <c r="CV723" s="17"/>
      <c r="CW723" s="17"/>
      <c r="CX723" s="17"/>
      <c r="CY723" s="17"/>
      <c r="CZ723" s="17"/>
      <c r="DA723" s="17"/>
      <c r="DB723" s="17"/>
      <c r="DC723" s="17"/>
      <c r="DD723" s="17"/>
      <c r="DE723" s="17"/>
      <c r="DF723" s="17"/>
      <c r="DG723" s="17"/>
      <c r="DH723" s="17"/>
      <c r="DI723" s="17"/>
      <c r="DJ723" s="17"/>
      <c r="DK723" s="17"/>
      <c r="DL723" s="17"/>
      <c r="DM723" s="17"/>
      <c r="DN723" s="17"/>
      <c r="DO723" s="17"/>
      <c r="DP723" s="17"/>
      <c r="DQ723" s="17"/>
      <c r="DR723" s="17"/>
      <c r="DS723" s="17"/>
      <c r="DT723" s="17"/>
      <c r="DU723" s="17"/>
      <c r="DV723" s="17"/>
      <c r="DW723" s="17"/>
      <c r="DX723" s="17"/>
      <c r="DY723" s="17"/>
      <c r="DZ723" s="17"/>
      <c r="EA723" s="17"/>
      <c r="EB723" s="17"/>
      <c r="EC723" s="17"/>
      <c r="ED723" s="17"/>
      <c r="EE723" s="17"/>
      <c r="EF723" s="17"/>
      <c r="EG723" s="17"/>
      <c r="EH723" s="17"/>
      <c r="EI723" s="17"/>
      <c r="EJ723" s="17"/>
      <c r="EK723" s="17"/>
    </row>
    <row r="724" spans="1:141" x14ac:dyDescent="0.35">
      <c r="A724" s="17"/>
      <c r="B724" s="17"/>
      <c r="C724" s="17"/>
      <c r="D724" s="17"/>
      <c r="E724" s="17"/>
      <c r="F724" s="17"/>
      <c r="G724" s="17"/>
      <c r="J724" s="17"/>
      <c r="K724" s="17"/>
      <c r="L724" s="68"/>
      <c r="M724" s="68"/>
      <c r="N724" s="17"/>
      <c r="O724" s="17"/>
      <c r="P724" s="107"/>
      <c r="R724" s="17"/>
      <c r="S724" s="17"/>
      <c r="T724" s="17"/>
      <c r="V724" s="17"/>
      <c r="W724" s="17"/>
      <c r="X724" s="17"/>
      <c r="Y724" s="17"/>
      <c r="AB724" s="45"/>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c r="CA724" s="17"/>
      <c r="CB724" s="17"/>
      <c r="CC724" s="17"/>
      <c r="CD724" s="17"/>
      <c r="CE724" s="17"/>
      <c r="CF724" s="17"/>
      <c r="CG724" s="17"/>
      <c r="CH724" s="17"/>
      <c r="CI724" s="17"/>
      <c r="CJ724" s="17"/>
      <c r="CK724" s="17"/>
      <c r="CL724" s="17"/>
      <c r="CM724" s="17"/>
      <c r="CN724" s="17"/>
      <c r="CO724" s="17"/>
      <c r="CP724" s="17"/>
      <c r="CQ724" s="17"/>
      <c r="CR724" s="17"/>
      <c r="CS724" s="17"/>
      <c r="CT724" s="17"/>
      <c r="CU724" s="17"/>
      <c r="CV724" s="17"/>
      <c r="CW724" s="17"/>
      <c r="CX724" s="17"/>
      <c r="CY724" s="17"/>
      <c r="CZ724" s="17"/>
      <c r="DA724" s="17"/>
      <c r="DB724" s="17"/>
      <c r="DC724" s="17"/>
      <c r="DD724" s="17"/>
      <c r="DE724" s="17"/>
      <c r="DF724" s="17"/>
      <c r="DG724" s="17"/>
      <c r="DH724" s="17"/>
      <c r="DI724" s="17"/>
      <c r="DJ724" s="17"/>
      <c r="DK724" s="17"/>
      <c r="DL724" s="17"/>
      <c r="DM724" s="17"/>
      <c r="DN724" s="17"/>
      <c r="DO724" s="17"/>
      <c r="DP724" s="17"/>
      <c r="DQ724" s="17"/>
      <c r="DR724" s="17"/>
      <c r="DS724" s="17"/>
      <c r="DT724" s="17"/>
      <c r="DU724" s="17"/>
      <c r="DV724" s="17"/>
      <c r="DW724" s="17"/>
      <c r="DX724" s="17"/>
      <c r="DY724" s="17"/>
      <c r="DZ724" s="17"/>
      <c r="EA724" s="17"/>
      <c r="EB724" s="17"/>
      <c r="EC724" s="17"/>
      <c r="ED724" s="17"/>
      <c r="EE724" s="17"/>
      <c r="EF724" s="17"/>
      <c r="EG724" s="17"/>
      <c r="EH724" s="17"/>
      <c r="EI724" s="17"/>
      <c r="EJ724" s="17"/>
      <c r="EK724" s="17"/>
    </row>
    <row r="725" spans="1:141" x14ac:dyDescent="0.35">
      <c r="A725" s="17"/>
      <c r="B725" s="17"/>
      <c r="C725" s="17"/>
      <c r="D725" s="17"/>
      <c r="E725" s="17"/>
      <c r="F725" s="17"/>
      <c r="G725" s="17"/>
      <c r="J725" s="17"/>
      <c r="K725" s="17"/>
      <c r="L725" s="68"/>
      <c r="M725" s="68"/>
      <c r="N725" s="17"/>
      <c r="O725" s="17"/>
      <c r="P725" s="107"/>
      <c r="R725" s="17"/>
      <c r="S725" s="17"/>
      <c r="T725" s="17"/>
      <c r="V725" s="17"/>
      <c r="W725" s="17"/>
      <c r="X725" s="17"/>
      <c r="Y725" s="17"/>
      <c r="AB725" s="45"/>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c r="CA725" s="17"/>
      <c r="CB725" s="17"/>
      <c r="CC725" s="17"/>
      <c r="CD725" s="17"/>
      <c r="CE725" s="17"/>
      <c r="CF725" s="17"/>
      <c r="CG725" s="17"/>
      <c r="CH725" s="17"/>
      <c r="CI725" s="17"/>
      <c r="CJ725" s="17"/>
      <c r="CK725" s="17"/>
      <c r="CL725" s="17"/>
      <c r="CM725" s="17"/>
      <c r="CN725" s="17"/>
      <c r="CO725" s="17"/>
      <c r="CP725" s="17"/>
      <c r="CQ725" s="17"/>
      <c r="CR725" s="17"/>
      <c r="CS725" s="17"/>
      <c r="CT725" s="17"/>
      <c r="CU725" s="17"/>
      <c r="CV725" s="17"/>
      <c r="CW725" s="17"/>
      <c r="CX725" s="17"/>
      <c r="CY725" s="17"/>
      <c r="CZ725" s="17"/>
      <c r="DA725" s="17"/>
      <c r="DB725" s="17"/>
      <c r="DC725" s="17"/>
      <c r="DD725" s="17"/>
      <c r="DE725" s="17"/>
      <c r="DF725" s="17"/>
      <c r="DG725" s="17"/>
      <c r="DH725" s="17"/>
      <c r="DI725" s="17"/>
      <c r="DJ725" s="17"/>
      <c r="DK725" s="17"/>
      <c r="DL725" s="17"/>
      <c r="DM725" s="17"/>
      <c r="DN725" s="17"/>
      <c r="DO725" s="17"/>
      <c r="DP725" s="17"/>
      <c r="DQ725" s="17"/>
      <c r="DR725" s="17"/>
      <c r="DS725" s="17"/>
      <c r="DT725" s="17"/>
      <c r="DU725" s="17"/>
      <c r="DV725" s="17"/>
      <c r="DW725" s="17"/>
      <c r="DX725" s="17"/>
      <c r="DY725" s="17"/>
      <c r="DZ725" s="17"/>
      <c r="EA725" s="17"/>
      <c r="EB725" s="17"/>
      <c r="EC725" s="17"/>
      <c r="ED725" s="17"/>
      <c r="EE725" s="17"/>
      <c r="EF725" s="17"/>
      <c r="EG725" s="17"/>
      <c r="EH725" s="17"/>
      <c r="EI725" s="17"/>
      <c r="EJ725" s="17"/>
      <c r="EK725" s="17"/>
    </row>
    <row r="726" spans="1:141" x14ac:dyDescent="0.35">
      <c r="A726" s="17"/>
      <c r="B726" s="17"/>
      <c r="C726" s="17"/>
      <c r="D726" s="17"/>
      <c r="E726" s="17"/>
      <c r="F726" s="17"/>
      <c r="G726" s="17"/>
      <c r="J726" s="17"/>
      <c r="K726" s="17"/>
      <c r="L726" s="68"/>
      <c r="M726" s="68"/>
      <c r="N726" s="17"/>
      <c r="O726" s="17"/>
      <c r="P726" s="107"/>
      <c r="R726" s="17"/>
      <c r="S726" s="17"/>
      <c r="T726" s="17"/>
      <c r="V726" s="17"/>
      <c r="W726" s="17"/>
      <c r="X726" s="17"/>
      <c r="Y726" s="17"/>
      <c r="AB726" s="45"/>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c r="CA726" s="17"/>
      <c r="CB726" s="17"/>
      <c r="CC726" s="17"/>
      <c r="CD726" s="17"/>
      <c r="CE726" s="17"/>
      <c r="CF726" s="17"/>
      <c r="CG726" s="17"/>
      <c r="CH726" s="17"/>
      <c r="CI726" s="17"/>
      <c r="CJ726" s="17"/>
      <c r="CK726" s="17"/>
      <c r="CL726" s="17"/>
      <c r="CM726" s="17"/>
      <c r="CN726" s="17"/>
      <c r="CO726" s="17"/>
      <c r="CP726" s="17"/>
      <c r="CQ726" s="17"/>
      <c r="CR726" s="17"/>
      <c r="CS726" s="17"/>
      <c r="CT726" s="17"/>
      <c r="CU726" s="17"/>
      <c r="CV726" s="17"/>
      <c r="CW726" s="17"/>
      <c r="CX726" s="17"/>
      <c r="CY726" s="17"/>
      <c r="CZ726" s="17"/>
      <c r="DA726" s="17"/>
      <c r="DB726" s="17"/>
      <c r="DC726" s="17"/>
      <c r="DD726" s="17"/>
      <c r="DE726" s="17"/>
      <c r="DF726" s="17"/>
      <c r="DG726" s="17"/>
      <c r="DH726" s="17"/>
      <c r="DI726" s="17"/>
      <c r="DJ726" s="17"/>
      <c r="DK726" s="17"/>
      <c r="DL726" s="17"/>
      <c r="DM726" s="17"/>
      <c r="DN726" s="17"/>
      <c r="DO726" s="17"/>
      <c r="DP726" s="17"/>
      <c r="DQ726" s="17"/>
      <c r="DR726" s="17"/>
      <c r="DS726" s="17"/>
      <c r="DT726" s="17"/>
      <c r="DU726" s="17"/>
      <c r="DV726" s="17"/>
      <c r="DW726" s="17"/>
      <c r="DX726" s="17"/>
      <c r="DY726" s="17"/>
      <c r="DZ726" s="17"/>
      <c r="EA726" s="17"/>
      <c r="EB726" s="17"/>
      <c r="EC726" s="17"/>
      <c r="ED726" s="17"/>
      <c r="EE726" s="17"/>
      <c r="EF726" s="17"/>
      <c r="EG726" s="17"/>
      <c r="EH726" s="17"/>
      <c r="EI726" s="17"/>
      <c r="EJ726" s="17"/>
      <c r="EK726" s="17"/>
    </row>
    <row r="727" spans="1:141" x14ac:dyDescent="0.35">
      <c r="A727" s="17"/>
      <c r="B727" s="17"/>
      <c r="C727" s="17"/>
      <c r="D727" s="17"/>
      <c r="E727" s="17"/>
      <c r="F727" s="17"/>
      <c r="G727" s="17"/>
      <c r="J727" s="17"/>
      <c r="K727" s="17"/>
      <c r="L727" s="68"/>
      <c r="M727" s="68"/>
      <c r="N727" s="17"/>
      <c r="O727" s="17"/>
      <c r="P727" s="109"/>
      <c r="R727" s="17"/>
      <c r="S727" s="17"/>
      <c r="T727" s="17"/>
      <c r="V727" s="17"/>
      <c r="W727" s="17"/>
      <c r="X727" s="17"/>
      <c r="Y727" s="17"/>
      <c r="AB727" s="45"/>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c r="CA727" s="17"/>
      <c r="CB727" s="17"/>
      <c r="CC727" s="17"/>
      <c r="CD727" s="17"/>
      <c r="CE727" s="17"/>
      <c r="CF727" s="17"/>
      <c r="CG727" s="17"/>
      <c r="CH727" s="17"/>
      <c r="CI727" s="17"/>
      <c r="CJ727" s="17"/>
      <c r="CK727" s="17"/>
      <c r="CL727" s="17"/>
      <c r="CM727" s="17"/>
      <c r="CN727" s="17"/>
      <c r="CO727" s="17"/>
      <c r="CP727" s="17"/>
      <c r="CQ727" s="17"/>
      <c r="CR727" s="17"/>
      <c r="CS727" s="17"/>
      <c r="CT727" s="17"/>
      <c r="CU727" s="17"/>
      <c r="CV727" s="17"/>
      <c r="CW727" s="17"/>
      <c r="CX727" s="17"/>
      <c r="CY727" s="17"/>
      <c r="CZ727" s="17"/>
      <c r="DA727" s="17"/>
      <c r="DB727" s="17"/>
      <c r="DC727" s="17"/>
      <c r="DD727" s="17"/>
      <c r="DE727" s="17"/>
      <c r="DF727" s="17"/>
      <c r="DG727" s="17"/>
      <c r="DH727" s="17"/>
      <c r="DI727" s="17"/>
      <c r="DJ727" s="17"/>
      <c r="DK727" s="17"/>
      <c r="DL727" s="17"/>
      <c r="DM727" s="17"/>
      <c r="DN727" s="17"/>
      <c r="DO727" s="17"/>
      <c r="DP727" s="17"/>
      <c r="DQ727" s="17"/>
      <c r="DR727" s="17"/>
      <c r="DS727" s="17"/>
      <c r="DT727" s="17"/>
      <c r="DU727" s="17"/>
      <c r="DV727" s="17"/>
      <c r="DW727" s="17"/>
      <c r="DX727" s="17"/>
      <c r="DY727" s="17"/>
      <c r="DZ727" s="17"/>
      <c r="EA727" s="17"/>
      <c r="EB727" s="17"/>
      <c r="EC727" s="17"/>
      <c r="ED727" s="17"/>
      <c r="EE727" s="17"/>
      <c r="EF727" s="17"/>
      <c r="EG727" s="17"/>
      <c r="EH727" s="17"/>
      <c r="EI727" s="17"/>
      <c r="EJ727" s="17"/>
      <c r="EK727" s="17"/>
    </row>
    <row r="728" spans="1:141" x14ac:dyDescent="0.35">
      <c r="A728" s="17"/>
      <c r="B728" s="17"/>
      <c r="C728" s="17"/>
      <c r="D728" s="17"/>
      <c r="E728" s="17"/>
      <c r="F728" s="17"/>
      <c r="G728" s="17"/>
      <c r="J728" s="17"/>
      <c r="K728" s="17"/>
      <c r="L728" s="68"/>
      <c r="M728" s="68"/>
      <c r="N728" s="17"/>
      <c r="O728" s="17"/>
      <c r="P728" s="109"/>
      <c r="R728" s="17"/>
      <c r="S728" s="17"/>
      <c r="T728" s="17"/>
      <c r="V728" s="17"/>
      <c r="W728" s="17"/>
      <c r="X728" s="17"/>
      <c r="Y728" s="17"/>
      <c r="AB728" s="45"/>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c r="CA728" s="17"/>
      <c r="CB728" s="17"/>
      <c r="CC728" s="17"/>
      <c r="CD728" s="17"/>
      <c r="CE728" s="17"/>
      <c r="CF728" s="17"/>
      <c r="CG728" s="17"/>
      <c r="CH728" s="17"/>
      <c r="CI728" s="17"/>
      <c r="CJ728" s="17"/>
      <c r="CK728" s="17"/>
      <c r="CL728" s="17"/>
      <c r="CM728" s="17"/>
      <c r="CN728" s="17"/>
      <c r="CO728" s="17"/>
      <c r="CP728" s="17"/>
      <c r="CQ728" s="17"/>
      <c r="CR728" s="17"/>
      <c r="CS728" s="17"/>
      <c r="CT728" s="17"/>
      <c r="CU728" s="17"/>
      <c r="CV728" s="17"/>
      <c r="CW728" s="17"/>
      <c r="CX728" s="17"/>
      <c r="CY728" s="17"/>
      <c r="CZ728" s="17"/>
      <c r="DA728" s="17"/>
      <c r="DB728" s="17"/>
      <c r="DC728" s="17"/>
      <c r="DD728" s="17"/>
      <c r="DE728" s="17"/>
      <c r="DF728" s="17"/>
      <c r="DG728" s="17"/>
      <c r="DH728" s="17"/>
      <c r="DI728" s="17"/>
      <c r="DJ728" s="17"/>
      <c r="DK728" s="17"/>
      <c r="DL728" s="17"/>
      <c r="DM728" s="17"/>
      <c r="DN728" s="17"/>
      <c r="DO728" s="17"/>
      <c r="DP728" s="17"/>
      <c r="DQ728" s="17"/>
      <c r="DR728" s="17"/>
      <c r="DS728" s="17"/>
      <c r="DT728" s="17"/>
      <c r="DU728" s="17"/>
      <c r="DV728" s="17"/>
      <c r="DW728" s="17"/>
      <c r="DX728" s="17"/>
      <c r="DY728" s="17"/>
      <c r="DZ728" s="17"/>
      <c r="EA728" s="17"/>
      <c r="EB728" s="17"/>
      <c r="EC728" s="17"/>
      <c r="ED728" s="17"/>
      <c r="EE728" s="17"/>
      <c r="EF728" s="17"/>
      <c r="EG728" s="17"/>
      <c r="EH728" s="17"/>
      <c r="EI728" s="17"/>
      <c r="EJ728" s="17"/>
      <c r="EK728" s="17"/>
    </row>
    <row r="729" spans="1:141" x14ac:dyDescent="0.35">
      <c r="A729" s="17"/>
      <c r="B729" s="17"/>
      <c r="C729" s="17"/>
      <c r="D729" s="17"/>
      <c r="E729" s="17"/>
      <c r="F729" s="17"/>
      <c r="G729" s="17"/>
      <c r="J729" s="17"/>
      <c r="K729" s="17"/>
      <c r="L729" s="68"/>
      <c r="M729" s="68"/>
      <c r="N729" s="17"/>
      <c r="O729" s="17"/>
      <c r="P729" s="107"/>
      <c r="R729" s="17"/>
      <c r="S729" s="17"/>
      <c r="T729" s="17"/>
      <c r="V729" s="17"/>
      <c r="W729" s="17"/>
      <c r="X729" s="17"/>
      <c r="Y729" s="17"/>
      <c r="AB729" s="45"/>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c r="CA729" s="17"/>
      <c r="CB729" s="17"/>
      <c r="CC729" s="17"/>
      <c r="CD729" s="17"/>
      <c r="CE729" s="17"/>
      <c r="CF729" s="17"/>
      <c r="CG729" s="17"/>
      <c r="CH729" s="17"/>
      <c r="CI729" s="17"/>
      <c r="CJ729" s="17"/>
      <c r="CK729" s="17"/>
      <c r="CL729" s="17"/>
      <c r="CM729" s="17"/>
      <c r="CN729" s="17"/>
      <c r="CO729" s="17"/>
      <c r="CP729" s="17"/>
      <c r="CQ729" s="17"/>
      <c r="CR729" s="17"/>
      <c r="CS729" s="17"/>
      <c r="CT729" s="17"/>
      <c r="CU729" s="17"/>
      <c r="CV729" s="17"/>
      <c r="CW729" s="17"/>
      <c r="CX729" s="17"/>
      <c r="CY729" s="17"/>
      <c r="CZ729" s="17"/>
      <c r="DA729" s="17"/>
      <c r="DB729" s="17"/>
      <c r="DC729" s="17"/>
      <c r="DD729" s="17"/>
      <c r="DE729" s="17"/>
      <c r="DF729" s="17"/>
      <c r="DG729" s="17"/>
      <c r="DH729" s="17"/>
      <c r="DI729" s="17"/>
      <c r="DJ729" s="17"/>
      <c r="DK729" s="17"/>
      <c r="DL729" s="17"/>
      <c r="DM729" s="17"/>
      <c r="DN729" s="17"/>
      <c r="DO729" s="17"/>
      <c r="DP729" s="17"/>
      <c r="DQ729" s="17"/>
      <c r="DR729" s="17"/>
      <c r="DS729" s="17"/>
      <c r="DT729" s="17"/>
      <c r="DU729" s="17"/>
      <c r="DV729" s="17"/>
      <c r="DW729" s="17"/>
      <c r="DX729" s="17"/>
      <c r="DY729" s="17"/>
      <c r="DZ729" s="17"/>
      <c r="EA729" s="17"/>
      <c r="EB729" s="17"/>
      <c r="EC729" s="17"/>
      <c r="ED729" s="17"/>
      <c r="EE729" s="17"/>
      <c r="EF729" s="17"/>
      <c r="EG729" s="17"/>
      <c r="EH729" s="17"/>
      <c r="EI729" s="17"/>
      <c r="EJ729" s="17"/>
      <c r="EK729" s="17"/>
    </row>
    <row r="730" spans="1:141" x14ac:dyDescent="0.35">
      <c r="A730" s="17"/>
      <c r="B730" s="17"/>
      <c r="C730" s="17"/>
      <c r="D730" s="17"/>
      <c r="E730" s="17"/>
      <c r="F730" s="17"/>
      <c r="G730" s="17"/>
      <c r="J730" s="17"/>
      <c r="K730" s="17"/>
      <c r="L730" s="68"/>
      <c r="M730" s="68"/>
      <c r="N730" s="17"/>
      <c r="O730" s="17"/>
      <c r="P730" s="107"/>
      <c r="R730" s="17"/>
      <c r="S730" s="17"/>
      <c r="T730" s="17"/>
      <c r="V730" s="17"/>
      <c r="W730" s="17"/>
      <c r="X730" s="17"/>
      <c r="Y730" s="17"/>
      <c r="AB730" s="45"/>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c r="CA730" s="17"/>
      <c r="CB730" s="17"/>
      <c r="CC730" s="17"/>
      <c r="CD730" s="17"/>
      <c r="CE730" s="17"/>
      <c r="CF730" s="17"/>
      <c r="CG730" s="17"/>
      <c r="CH730" s="17"/>
      <c r="CI730" s="17"/>
      <c r="CJ730" s="17"/>
      <c r="CK730" s="17"/>
      <c r="CL730" s="17"/>
      <c r="CM730" s="17"/>
      <c r="CN730" s="17"/>
      <c r="CO730" s="17"/>
      <c r="CP730" s="17"/>
      <c r="CQ730" s="17"/>
      <c r="CR730" s="17"/>
      <c r="CS730" s="17"/>
      <c r="CT730" s="17"/>
      <c r="CU730" s="17"/>
      <c r="CV730" s="17"/>
      <c r="CW730" s="17"/>
      <c r="CX730" s="17"/>
      <c r="CY730" s="17"/>
      <c r="CZ730" s="17"/>
      <c r="DA730" s="17"/>
      <c r="DB730" s="17"/>
      <c r="DC730" s="17"/>
      <c r="DD730" s="17"/>
      <c r="DE730" s="17"/>
      <c r="DF730" s="17"/>
      <c r="DG730" s="17"/>
      <c r="DH730" s="17"/>
      <c r="DI730" s="17"/>
      <c r="DJ730" s="17"/>
      <c r="DK730" s="17"/>
      <c r="DL730" s="17"/>
      <c r="DM730" s="17"/>
      <c r="DN730" s="17"/>
      <c r="DO730" s="17"/>
      <c r="DP730" s="17"/>
      <c r="DQ730" s="17"/>
      <c r="DR730" s="17"/>
      <c r="DS730" s="17"/>
      <c r="DT730" s="17"/>
      <c r="DU730" s="17"/>
      <c r="DV730" s="17"/>
      <c r="DW730" s="17"/>
      <c r="DX730" s="17"/>
      <c r="DY730" s="17"/>
      <c r="DZ730" s="17"/>
      <c r="EA730" s="17"/>
      <c r="EB730" s="17"/>
      <c r="EC730" s="17"/>
      <c r="ED730" s="17"/>
      <c r="EE730" s="17"/>
      <c r="EF730" s="17"/>
      <c r="EG730" s="17"/>
      <c r="EH730" s="17"/>
      <c r="EI730" s="17"/>
      <c r="EJ730" s="17"/>
      <c r="EK730" s="17"/>
    </row>
    <row r="731" spans="1:141" x14ac:dyDescent="0.35">
      <c r="A731" s="17"/>
      <c r="B731" s="17"/>
      <c r="C731" s="17"/>
      <c r="D731" s="17"/>
      <c r="E731" s="17"/>
      <c r="F731" s="17"/>
      <c r="G731" s="17"/>
      <c r="J731" s="17"/>
      <c r="K731" s="17"/>
      <c r="L731" s="68"/>
      <c r="M731" s="68"/>
      <c r="N731" s="17"/>
      <c r="O731" s="17"/>
      <c r="P731" s="107"/>
      <c r="R731" s="17"/>
      <c r="S731" s="17"/>
      <c r="T731" s="17"/>
      <c r="V731" s="17"/>
      <c r="W731" s="17"/>
      <c r="X731" s="17"/>
      <c r="Y731" s="17"/>
      <c r="AB731" s="45"/>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c r="CA731" s="17"/>
      <c r="CB731" s="17"/>
      <c r="CC731" s="17"/>
      <c r="CD731" s="17"/>
      <c r="CE731" s="17"/>
      <c r="CF731" s="17"/>
      <c r="CG731" s="17"/>
      <c r="CH731" s="17"/>
      <c r="CI731" s="17"/>
      <c r="CJ731" s="17"/>
      <c r="CK731" s="17"/>
      <c r="CL731" s="17"/>
      <c r="CM731" s="17"/>
      <c r="CN731" s="17"/>
      <c r="CO731" s="17"/>
      <c r="CP731" s="17"/>
      <c r="CQ731" s="17"/>
      <c r="CR731" s="17"/>
      <c r="CS731" s="17"/>
      <c r="CT731" s="17"/>
      <c r="CU731" s="17"/>
      <c r="CV731" s="17"/>
      <c r="CW731" s="17"/>
      <c r="CX731" s="17"/>
      <c r="CY731" s="17"/>
      <c r="CZ731" s="17"/>
      <c r="DA731" s="17"/>
      <c r="DB731" s="17"/>
      <c r="DC731" s="17"/>
      <c r="DD731" s="17"/>
      <c r="DE731" s="17"/>
      <c r="DF731" s="17"/>
      <c r="DG731" s="17"/>
      <c r="DH731" s="17"/>
      <c r="DI731" s="17"/>
      <c r="DJ731" s="17"/>
      <c r="DK731" s="17"/>
      <c r="DL731" s="17"/>
      <c r="DM731" s="17"/>
      <c r="DN731" s="17"/>
      <c r="DO731" s="17"/>
      <c r="DP731" s="17"/>
      <c r="DQ731" s="17"/>
      <c r="DR731" s="17"/>
      <c r="DS731" s="17"/>
      <c r="DT731" s="17"/>
      <c r="DU731" s="17"/>
      <c r="DV731" s="17"/>
      <c r="DW731" s="17"/>
      <c r="DX731" s="17"/>
      <c r="DY731" s="17"/>
      <c r="DZ731" s="17"/>
      <c r="EA731" s="17"/>
      <c r="EB731" s="17"/>
      <c r="EC731" s="17"/>
      <c r="ED731" s="17"/>
      <c r="EE731" s="17"/>
      <c r="EF731" s="17"/>
      <c r="EG731" s="17"/>
      <c r="EH731" s="17"/>
      <c r="EI731" s="17"/>
      <c r="EJ731" s="17"/>
      <c r="EK731" s="17"/>
    </row>
    <row r="732" spans="1:141" x14ac:dyDescent="0.35">
      <c r="A732" s="17"/>
      <c r="B732" s="17"/>
      <c r="C732" s="17"/>
      <c r="D732" s="17"/>
      <c r="E732" s="17"/>
      <c r="F732" s="17"/>
      <c r="G732" s="17"/>
      <c r="J732" s="17"/>
      <c r="K732" s="17"/>
      <c r="L732" s="68"/>
      <c r="M732" s="68"/>
      <c r="N732" s="17"/>
      <c r="O732" s="17"/>
      <c r="P732" s="107"/>
      <c r="R732" s="17"/>
      <c r="S732" s="17"/>
      <c r="T732" s="17"/>
      <c r="V732" s="17"/>
      <c r="W732" s="17"/>
      <c r="X732" s="17"/>
      <c r="Y732" s="17"/>
      <c r="AB732" s="45"/>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c r="CA732" s="17"/>
      <c r="CB732" s="17"/>
      <c r="CC732" s="17"/>
      <c r="CD732" s="17"/>
      <c r="CE732" s="17"/>
      <c r="CF732" s="17"/>
      <c r="CG732" s="17"/>
      <c r="CH732" s="17"/>
      <c r="CI732" s="17"/>
      <c r="CJ732" s="17"/>
      <c r="CK732" s="17"/>
      <c r="CL732" s="17"/>
      <c r="CM732" s="17"/>
      <c r="CN732" s="17"/>
      <c r="CO732" s="17"/>
      <c r="CP732" s="17"/>
      <c r="CQ732" s="17"/>
      <c r="CR732" s="17"/>
      <c r="CS732" s="17"/>
      <c r="CT732" s="17"/>
      <c r="CU732" s="17"/>
      <c r="CV732" s="17"/>
      <c r="CW732" s="17"/>
      <c r="CX732" s="17"/>
      <c r="CY732" s="17"/>
      <c r="CZ732" s="17"/>
      <c r="DA732" s="17"/>
      <c r="DB732" s="17"/>
      <c r="DC732" s="17"/>
      <c r="DD732" s="17"/>
      <c r="DE732" s="17"/>
      <c r="DF732" s="17"/>
      <c r="DG732" s="17"/>
      <c r="DH732" s="17"/>
      <c r="DI732" s="17"/>
      <c r="DJ732" s="17"/>
      <c r="DK732" s="17"/>
      <c r="DL732" s="17"/>
      <c r="DM732" s="17"/>
      <c r="DN732" s="17"/>
      <c r="DO732" s="17"/>
      <c r="DP732" s="17"/>
      <c r="DQ732" s="17"/>
      <c r="DR732" s="17"/>
      <c r="DS732" s="17"/>
      <c r="DT732" s="17"/>
      <c r="DU732" s="17"/>
      <c r="DV732" s="17"/>
      <c r="DW732" s="17"/>
      <c r="DX732" s="17"/>
      <c r="DY732" s="17"/>
      <c r="DZ732" s="17"/>
      <c r="EA732" s="17"/>
      <c r="EB732" s="17"/>
      <c r="EC732" s="17"/>
      <c r="ED732" s="17"/>
      <c r="EE732" s="17"/>
      <c r="EF732" s="17"/>
      <c r="EG732" s="17"/>
      <c r="EH732" s="17"/>
      <c r="EI732" s="17"/>
      <c r="EJ732" s="17"/>
      <c r="EK732" s="17"/>
    </row>
    <row r="733" spans="1:141" x14ac:dyDescent="0.35">
      <c r="A733" s="17"/>
      <c r="B733" s="17"/>
      <c r="C733" s="17"/>
      <c r="D733" s="17"/>
      <c r="E733" s="17"/>
      <c r="F733" s="17"/>
      <c r="G733" s="17"/>
      <c r="J733" s="17"/>
      <c r="K733" s="17"/>
      <c r="L733" s="68"/>
      <c r="M733" s="68"/>
      <c r="N733" s="17"/>
      <c r="O733" s="17"/>
      <c r="P733" s="107"/>
      <c r="R733" s="17"/>
      <c r="S733" s="17"/>
      <c r="T733" s="17"/>
      <c r="V733" s="17"/>
      <c r="W733" s="17"/>
      <c r="X733" s="17"/>
      <c r="Y733" s="17"/>
      <c r="AB733" s="45"/>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c r="CA733" s="17"/>
      <c r="CB733" s="17"/>
      <c r="CC733" s="17"/>
      <c r="CD733" s="17"/>
      <c r="CE733" s="17"/>
      <c r="CF733" s="17"/>
      <c r="CG733" s="17"/>
      <c r="CH733" s="17"/>
      <c r="CI733" s="17"/>
      <c r="CJ733" s="17"/>
      <c r="CK733" s="17"/>
      <c r="CL733" s="17"/>
      <c r="CM733" s="17"/>
      <c r="CN733" s="17"/>
      <c r="CO733" s="17"/>
      <c r="CP733" s="17"/>
      <c r="CQ733" s="17"/>
      <c r="CR733" s="17"/>
      <c r="CS733" s="17"/>
      <c r="CT733" s="17"/>
      <c r="CU733" s="17"/>
      <c r="CV733" s="17"/>
      <c r="CW733" s="17"/>
      <c r="CX733" s="17"/>
      <c r="CY733" s="17"/>
      <c r="CZ733" s="17"/>
      <c r="DA733" s="17"/>
      <c r="DB733" s="17"/>
      <c r="DC733" s="17"/>
      <c r="DD733" s="17"/>
      <c r="DE733" s="17"/>
      <c r="DF733" s="17"/>
      <c r="DG733" s="17"/>
      <c r="DH733" s="17"/>
      <c r="DI733" s="17"/>
      <c r="DJ733" s="17"/>
      <c r="DK733" s="17"/>
      <c r="DL733" s="17"/>
      <c r="DM733" s="17"/>
      <c r="DN733" s="17"/>
      <c r="DO733" s="17"/>
      <c r="DP733" s="17"/>
      <c r="DQ733" s="17"/>
      <c r="DR733" s="17"/>
      <c r="DS733" s="17"/>
      <c r="DT733" s="17"/>
      <c r="DU733" s="17"/>
      <c r="DV733" s="17"/>
      <c r="DW733" s="17"/>
      <c r="DX733" s="17"/>
      <c r="DY733" s="17"/>
      <c r="DZ733" s="17"/>
      <c r="EA733" s="17"/>
      <c r="EB733" s="17"/>
      <c r="EC733" s="17"/>
      <c r="ED733" s="17"/>
      <c r="EE733" s="17"/>
      <c r="EF733" s="17"/>
      <c r="EG733" s="17"/>
      <c r="EH733" s="17"/>
      <c r="EI733" s="17"/>
      <c r="EJ733" s="17"/>
      <c r="EK733" s="17"/>
    </row>
    <row r="734" spans="1:141" x14ac:dyDescent="0.35">
      <c r="A734" s="17"/>
      <c r="B734" s="17"/>
      <c r="C734" s="17"/>
      <c r="D734" s="17"/>
      <c r="E734" s="17"/>
      <c r="F734" s="17"/>
      <c r="G734" s="17"/>
      <c r="J734" s="17"/>
      <c r="K734" s="17"/>
      <c r="L734" s="68"/>
      <c r="M734" s="68"/>
      <c r="N734" s="17"/>
      <c r="O734" s="17"/>
      <c r="P734" s="107"/>
      <c r="R734" s="17"/>
      <c r="S734" s="17"/>
      <c r="T734" s="17"/>
      <c r="V734" s="17"/>
      <c r="W734" s="17"/>
      <c r="X734" s="17"/>
      <c r="Y734" s="17"/>
      <c r="AB734" s="45"/>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c r="CA734" s="17"/>
      <c r="CB734" s="17"/>
      <c r="CC734" s="17"/>
      <c r="CD734" s="17"/>
      <c r="CE734" s="17"/>
      <c r="CF734" s="17"/>
      <c r="CG734" s="17"/>
      <c r="CH734" s="17"/>
      <c r="CI734" s="17"/>
      <c r="CJ734" s="17"/>
      <c r="CK734" s="17"/>
      <c r="CL734" s="17"/>
      <c r="CM734" s="17"/>
      <c r="CN734" s="17"/>
      <c r="CO734" s="17"/>
      <c r="CP734" s="17"/>
      <c r="CQ734" s="17"/>
      <c r="CR734" s="17"/>
      <c r="CS734" s="17"/>
      <c r="CT734" s="17"/>
      <c r="CU734" s="17"/>
      <c r="CV734" s="17"/>
      <c r="CW734" s="17"/>
      <c r="CX734" s="17"/>
      <c r="CY734" s="17"/>
      <c r="CZ734" s="17"/>
      <c r="DA734" s="17"/>
      <c r="DB734" s="17"/>
      <c r="DC734" s="17"/>
      <c r="DD734" s="17"/>
      <c r="DE734" s="17"/>
      <c r="DF734" s="17"/>
      <c r="DG734" s="17"/>
      <c r="DH734" s="17"/>
      <c r="DI734" s="17"/>
      <c r="DJ734" s="17"/>
      <c r="DK734" s="17"/>
      <c r="DL734" s="17"/>
      <c r="DM734" s="17"/>
      <c r="DN734" s="17"/>
      <c r="DO734" s="17"/>
      <c r="DP734" s="17"/>
      <c r="DQ734" s="17"/>
      <c r="DR734" s="17"/>
      <c r="DS734" s="17"/>
      <c r="DT734" s="17"/>
      <c r="DU734" s="17"/>
      <c r="DV734" s="17"/>
      <c r="DW734" s="17"/>
      <c r="DX734" s="17"/>
      <c r="DY734" s="17"/>
      <c r="DZ734" s="17"/>
      <c r="EA734" s="17"/>
      <c r="EB734" s="17"/>
      <c r="EC734" s="17"/>
      <c r="ED734" s="17"/>
      <c r="EE734" s="17"/>
      <c r="EF734" s="17"/>
      <c r="EG734" s="17"/>
      <c r="EH734" s="17"/>
      <c r="EI734" s="17"/>
      <c r="EJ734" s="17"/>
      <c r="EK734" s="17"/>
    </row>
    <row r="735" spans="1:141" x14ac:dyDescent="0.35">
      <c r="A735" s="17"/>
      <c r="B735" s="17"/>
      <c r="C735" s="17"/>
      <c r="D735" s="17"/>
      <c r="E735" s="17"/>
      <c r="F735" s="17"/>
      <c r="G735" s="17"/>
      <c r="J735" s="17"/>
      <c r="K735" s="17"/>
      <c r="L735" s="68"/>
      <c r="M735" s="68"/>
      <c r="N735" s="17"/>
      <c r="O735" s="17"/>
      <c r="P735" s="109"/>
      <c r="R735" s="17"/>
      <c r="S735" s="17"/>
      <c r="T735" s="17"/>
      <c r="V735" s="17"/>
      <c r="W735" s="17"/>
      <c r="X735" s="17"/>
      <c r="Y735" s="17"/>
      <c r="AB735" s="45"/>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c r="CA735" s="17"/>
      <c r="CB735" s="17"/>
      <c r="CC735" s="17"/>
      <c r="CD735" s="17"/>
      <c r="CE735" s="17"/>
      <c r="CF735" s="17"/>
      <c r="CG735" s="17"/>
      <c r="CH735" s="17"/>
      <c r="CI735" s="17"/>
      <c r="CJ735" s="17"/>
      <c r="CK735" s="17"/>
      <c r="CL735" s="17"/>
      <c r="CM735" s="17"/>
      <c r="CN735" s="17"/>
      <c r="CO735" s="17"/>
      <c r="CP735" s="17"/>
      <c r="CQ735" s="17"/>
      <c r="CR735" s="17"/>
      <c r="CS735" s="17"/>
      <c r="CT735" s="17"/>
      <c r="CU735" s="17"/>
      <c r="CV735" s="17"/>
      <c r="CW735" s="17"/>
      <c r="CX735" s="17"/>
      <c r="CY735" s="17"/>
      <c r="CZ735" s="17"/>
      <c r="DA735" s="17"/>
      <c r="DB735" s="17"/>
      <c r="DC735" s="17"/>
      <c r="DD735" s="17"/>
      <c r="DE735" s="17"/>
      <c r="DF735" s="17"/>
      <c r="DG735" s="17"/>
      <c r="DH735" s="17"/>
      <c r="DI735" s="17"/>
      <c r="DJ735" s="17"/>
      <c r="DK735" s="17"/>
      <c r="DL735" s="17"/>
      <c r="DM735" s="17"/>
      <c r="DN735" s="17"/>
      <c r="DO735" s="17"/>
      <c r="DP735" s="17"/>
      <c r="DQ735" s="17"/>
      <c r="DR735" s="17"/>
      <c r="DS735" s="17"/>
      <c r="DT735" s="17"/>
      <c r="DU735" s="17"/>
      <c r="DV735" s="17"/>
      <c r="DW735" s="17"/>
      <c r="DX735" s="17"/>
      <c r="DY735" s="17"/>
      <c r="DZ735" s="17"/>
      <c r="EA735" s="17"/>
      <c r="EB735" s="17"/>
      <c r="EC735" s="17"/>
      <c r="ED735" s="17"/>
      <c r="EE735" s="17"/>
      <c r="EF735" s="17"/>
      <c r="EG735" s="17"/>
      <c r="EH735" s="17"/>
      <c r="EI735" s="17"/>
      <c r="EJ735" s="17"/>
      <c r="EK735" s="17"/>
    </row>
    <row r="736" spans="1:141" x14ac:dyDescent="0.35">
      <c r="A736" s="17"/>
      <c r="B736" s="17"/>
      <c r="C736" s="17"/>
      <c r="D736" s="17"/>
      <c r="E736" s="17"/>
      <c r="F736" s="17"/>
      <c r="G736" s="17"/>
      <c r="J736" s="17"/>
      <c r="K736" s="17"/>
      <c r="L736" s="68"/>
      <c r="M736" s="68"/>
      <c r="N736" s="17"/>
      <c r="O736" s="17"/>
      <c r="P736" s="107"/>
      <c r="R736" s="17"/>
      <c r="S736" s="17"/>
      <c r="T736" s="17"/>
      <c r="V736" s="17"/>
      <c r="W736" s="17"/>
      <c r="X736" s="17"/>
      <c r="Y736" s="17"/>
      <c r="AB736" s="45"/>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c r="CA736" s="17"/>
      <c r="CB736" s="17"/>
      <c r="CC736" s="17"/>
      <c r="CD736" s="17"/>
      <c r="CE736" s="17"/>
      <c r="CF736" s="17"/>
      <c r="CG736" s="17"/>
      <c r="CH736" s="17"/>
      <c r="CI736" s="17"/>
      <c r="CJ736" s="17"/>
      <c r="CK736" s="17"/>
      <c r="CL736" s="17"/>
      <c r="CM736" s="17"/>
      <c r="CN736" s="17"/>
      <c r="CO736" s="17"/>
      <c r="CP736" s="17"/>
      <c r="CQ736" s="17"/>
      <c r="CR736" s="17"/>
      <c r="CS736" s="17"/>
      <c r="CT736" s="17"/>
      <c r="CU736" s="17"/>
      <c r="CV736" s="17"/>
      <c r="CW736" s="17"/>
      <c r="CX736" s="17"/>
      <c r="CY736" s="17"/>
      <c r="CZ736" s="17"/>
      <c r="DA736" s="17"/>
      <c r="DB736" s="17"/>
      <c r="DC736" s="17"/>
      <c r="DD736" s="17"/>
      <c r="DE736" s="17"/>
      <c r="DF736" s="17"/>
      <c r="DG736" s="17"/>
      <c r="DH736" s="17"/>
      <c r="DI736" s="17"/>
      <c r="DJ736" s="17"/>
      <c r="DK736" s="17"/>
      <c r="DL736" s="17"/>
      <c r="DM736" s="17"/>
      <c r="DN736" s="17"/>
      <c r="DO736" s="17"/>
      <c r="DP736" s="17"/>
      <c r="DQ736" s="17"/>
      <c r="DR736" s="17"/>
      <c r="DS736" s="17"/>
      <c r="DT736" s="17"/>
      <c r="DU736" s="17"/>
      <c r="DV736" s="17"/>
      <c r="DW736" s="17"/>
      <c r="DX736" s="17"/>
      <c r="DY736" s="17"/>
      <c r="DZ736" s="17"/>
      <c r="EA736" s="17"/>
      <c r="EB736" s="17"/>
      <c r="EC736" s="17"/>
      <c r="ED736" s="17"/>
      <c r="EE736" s="17"/>
      <c r="EF736" s="17"/>
      <c r="EG736" s="17"/>
      <c r="EH736" s="17"/>
      <c r="EI736" s="17"/>
      <c r="EJ736" s="17"/>
      <c r="EK736" s="17"/>
    </row>
    <row r="737" spans="1:141" x14ac:dyDescent="0.35">
      <c r="A737" s="17"/>
      <c r="B737" s="17"/>
      <c r="C737" s="17"/>
      <c r="D737" s="17"/>
      <c r="E737" s="17"/>
      <c r="F737" s="17"/>
      <c r="G737" s="17"/>
      <c r="J737" s="17"/>
      <c r="K737" s="17"/>
      <c r="L737" s="68"/>
      <c r="M737" s="68"/>
      <c r="N737" s="17"/>
      <c r="O737" s="17"/>
      <c r="P737" s="107"/>
      <c r="R737" s="17"/>
      <c r="S737" s="17"/>
      <c r="T737" s="17"/>
      <c r="V737" s="17"/>
      <c r="W737" s="17"/>
      <c r="X737" s="17"/>
      <c r="Y737" s="17"/>
      <c r="AB737" s="45"/>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c r="CA737" s="17"/>
      <c r="CB737" s="17"/>
      <c r="CC737" s="17"/>
      <c r="CD737" s="17"/>
      <c r="CE737" s="17"/>
      <c r="CF737" s="17"/>
      <c r="CG737" s="17"/>
      <c r="CH737" s="17"/>
      <c r="CI737" s="17"/>
      <c r="CJ737" s="17"/>
      <c r="CK737" s="17"/>
      <c r="CL737" s="17"/>
      <c r="CM737" s="17"/>
      <c r="CN737" s="17"/>
      <c r="CO737" s="17"/>
      <c r="CP737" s="17"/>
      <c r="CQ737" s="17"/>
      <c r="CR737" s="17"/>
      <c r="CS737" s="17"/>
      <c r="CT737" s="17"/>
      <c r="CU737" s="17"/>
      <c r="CV737" s="17"/>
      <c r="CW737" s="17"/>
      <c r="CX737" s="17"/>
      <c r="CY737" s="17"/>
      <c r="CZ737" s="17"/>
      <c r="DA737" s="17"/>
      <c r="DB737" s="17"/>
      <c r="DC737" s="17"/>
      <c r="DD737" s="17"/>
      <c r="DE737" s="17"/>
      <c r="DF737" s="17"/>
      <c r="DG737" s="17"/>
      <c r="DH737" s="17"/>
      <c r="DI737" s="17"/>
      <c r="DJ737" s="17"/>
      <c r="DK737" s="17"/>
      <c r="DL737" s="17"/>
      <c r="DM737" s="17"/>
      <c r="DN737" s="17"/>
      <c r="DO737" s="17"/>
      <c r="DP737" s="17"/>
      <c r="DQ737" s="17"/>
      <c r="DR737" s="17"/>
      <c r="DS737" s="17"/>
      <c r="DT737" s="17"/>
      <c r="DU737" s="17"/>
      <c r="DV737" s="17"/>
      <c r="DW737" s="17"/>
      <c r="DX737" s="17"/>
      <c r="DY737" s="17"/>
      <c r="DZ737" s="17"/>
      <c r="EA737" s="17"/>
      <c r="EB737" s="17"/>
      <c r="EC737" s="17"/>
      <c r="ED737" s="17"/>
      <c r="EE737" s="17"/>
      <c r="EF737" s="17"/>
      <c r="EG737" s="17"/>
      <c r="EH737" s="17"/>
      <c r="EI737" s="17"/>
      <c r="EJ737" s="17"/>
      <c r="EK737" s="17"/>
    </row>
    <row r="738" spans="1:141" x14ac:dyDescent="0.35">
      <c r="A738" s="17"/>
      <c r="B738" s="17"/>
      <c r="C738" s="17"/>
      <c r="D738" s="17"/>
      <c r="E738" s="17"/>
      <c r="F738" s="17"/>
      <c r="G738" s="17"/>
      <c r="J738" s="17"/>
      <c r="K738" s="17"/>
      <c r="L738" s="68"/>
      <c r="M738" s="68"/>
      <c r="N738" s="17"/>
      <c r="O738" s="17"/>
      <c r="P738" s="107"/>
      <c r="R738" s="17"/>
      <c r="S738" s="17"/>
      <c r="T738" s="17"/>
      <c r="V738" s="17"/>
      <c r="W738" s="17"/>
      <c r="X738" s="17"/>
      <c r="Y738" s="17"/>
      <c r="AB738" s="45"/>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c r="CA738" s="17"/>
      <c r="CB738" s="17"/>
      <c r="CC738" s="17"/>
      <c r="CD738" s="17"/>
      <c r="CE738" s="17"/>
      <c r="CF738" s="17"/>
      <c r="CG738" s="17"/>
      <c r="CH738" s="17"/>
      <c r="CI738" s="17"/>
      <c r="CJ738" s="17"/>
      <c r="CK738" s="17"/>
      <c r="CL738" s="17"/>
      <c r="CM738" s="17"/>
      <c r="CN738" s="17"/>
      <c r="CO738" s="17"/>
      <c r="CP738" s="17"/>
      <c r="CQ738" s="17"/>
      <c r="CR738" s="17"/>
      <c r="CS738" s="17"/>
      <c r="CT738" s="17"/>
      <c r="CU738" s="17"/>
      <c r="CV738" s="17"/>
      <c r="CW738" s="17"/>
      <c r="CX738" s="17"/>
      <c r="CY738" s="17"/>
      <c r="CZ738" s="17"/>
      <c r="DA738" s="17"/>
      <c r="DB738" s="17"/>
      <c r="DC738" s="17"/>
      <c r="DD738" s="17"/>
      <c r="DE738" s="17"/>
      <c r="DF738" s="17"/>
      <c r="DG738" s="17"/>
      <c r="DH738" s="17"/>
      <c r="DI738" s="17"/>
      <c r="DJ738" s="17"/>
      <c r="DK738" s="17"/>
      <c r="DL738" s="17"/>
      <c r="DM738" s="17"/>
      <c r="DN738" s="17"/>
      <c r="DO738" s="17"/>
      <c r="DP738" s="17"/>
      <c r="DQ738" s="17"/>
      <c r="DR738" s="17"/>
      <c r="DS738" s="17"/>
      <c r="DT738" s="17"/>
      <c r="DU738" s="17"/>
      <c r="DV738" s="17"/>
      <c r="DW738" s="17"/>
      <c r="DX738" s="17"/>
      <c r="DY738" s="17"/>
      <c r="DZ738" s="17"/>
      <c r="EA738" s="17"/>
      <c r="EB738" s="17"/>
      <c r="EC738" s="17"/>
      <c r="ED738" s="17"/>
      <c r="EE738" s="17"/>
      <c r="EF738" s="17"/>
      <c r="EG738" s="17"/>
      <c r="EH738" s="17"/>
      <c r="EI738" s="17"/>
      <c r="EJ738" s="17"/>
      <c r="EK738" s="17"/>
    </row>
    <row r="739" spans="1:141" x14ac:dyDescent="0.35">
      <c r="A739" s="17"/>
      <c r="B739" s="17"/>
      <c r="C739" s="17"/>
      <c r="D739" s="17"/>
      <c r="E739" s="17"/>
      <c r="F739" s="17"/>
      <c r="G739" s="17"/>
      <c r="J739" s="17"/>
      <c r="K739" s="17"/>
      <c r="L739" s="68"/>
      <c r="M739" s="68"/>
      <c r="N739" s="17"/>
      <c r="O739" s="17"/>
      <c r="P739" s="109"/>
      <c r="R739" s="17"/>
      <c r="S739" s="17"/>
      <c r="T739" s="17"/>
      <c r="V739" s="17"/>
      <c r="W739" s="17"/>
      <c r="X739" s="17"/>
      <c r="Y739" s="17"/>
      <c r="AB739" s="45"/>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c r="CA739" s="17"/>
      <c r="CB739" s="17"/>
      <c r="CC739" s="17"/>
      <c r="CD739" s="17"/>
      <c r="CE739" s="17"/>
      <c r="CF739" s="17"/>
      <c r="CG739" s="17"/>
      <c r="CH739" s="17"/>
      <c r="CI739" s="17"/>
      <c r="CJ739" s="17"/>
      <c r="CK739" s="17"/>
      <c r="CL739" s="17"/>
      <c r="CM739" s="17"/>
      <c r="CN739" s="17"/>
      <c r="CO739" s="17"/>
      <c r="CP739" s="17"/>
      <c r="CQ739" s="17"/>
      <c r="CR739" s="17"/>
      <c r="CS739" s="17"/>
      <c r="CT739" s="17"/>
      <c r="CU739" s="17"/>
      <c r="CV739" s="17"/>
      <c r="CW739" s="17"/>
      <c r="CX739" s="17"/>
      <c r="CY739" s="17"/>
      <c r="CZ739" s="17"/>
      <c r="DA739" s="17"/>
      <c r="DB739" s="17"/>
      <c r="DC739" s="17"/>
      <c r="DD739" s="17"/>
      <c r="DE739" s="17"/>
      <c r="DF739" s="17"/>
      <c r="DG739" s="17"/>
      <c r="DH739" s="17"/>
      <c r="DI739" s="17"/>
      <c r="DJ739" s="17"/>
      <c r="DK739" s="17"/>
      <c r="DL739" s="17"/>
      <c r="DM739" s="17"/>
      <c r="DN739" s="17"/>
      <c r="DO739" s="17"/>
      <c r="DP739" s="17"/>
      <c r="DQ739" s="17"/>
      <c r="DR739" s="17"/>
      <c r="DS739" s="17"/>
      <c r="DT739" s="17"/>
      <c r="DU739" s="17"/>
      <c r="DV739" s="17"/>
      <c r="DW739" s="17"/>
      <c r="DX739" s="17"/>
      <c r="DY739" s="17"/>
      <c r="DZ739" s="17"/>
      <c r="EA739" s="17"/>
      <c r="EB739" s="17"/>
      <c r="EC739" s="17"/>
      <c r="ED739" s="17"/>
      <c r="EE739" s="17"/>
      <c r="EF739" s="17"/>
      <c r="EG739" s="17"/>
      <c r="EH739" s="17"/>
      <c r="EI739" s="17"/>
      <c r="EJ739" s="17"/>
      <c r="EK739" s="17"/>
    </row>
    <row r="740" spans="1:141" x14ac:dyDescent="0.35">
      <c r="A740" s="17"/>
      <c r="B740" s="17"/>
      <c r="C740" s="17"/>
      <c r="D740" s="17"/>
      <c r="E740" s="17"/>
      <c r="F740" s="17"/>
      <c r="G740" s="17"/>
      <c r="J740" s="17"/>
      <c r="K740" s="17"/>
      <c r="L740" s="68"/>
      <c r="M740" s="68"/>
      <c r="N740" s="17"/>
      <c r="O740" s="17"/>
      <c r="P740" s="107"/>
      <c r="R740" s="17"/>
      <c r="S740" s="17"/>
      <c r="T740" s="17"/>
      <c r="V740" s="17"/>
      <c r="W740" s="17"/>
      <c r="X740" s="17"/>
      <c r="Y740" s="17"/>
      <c r="AB740" s="45"/>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c r="CA740" s="17"/>
      <c r="CB740" s="17"/>
      <c r="CC740" s="17"/>
      <c r="CD740" s="17"/>
      <c r="CE740" s="17"/>
      <c r="CF740" s="17"/>
      <c r="CG740" s="17"/>
      <c r="CH740" s="17"/>
      <c r="CI740" s="17"/>
      <c r="CJ740" s="17"/>
      <c r="CK740" s="17"/>
      <c r="CL740" s="17"/>
      <c r="CM740" s="17"/>
      <c r="CN740" s="17"/>
      <c r="CO740" s="17"/>
      <c r="CP740" s="17"/>
      <c r="CQ740" s="17"/>
      <c r="CR740" s="17"/>
      <c r="CS740" s="17"/>
      <c r="CT740" s="17"/>
      <c r="CU740" s="17"/>
      <c r="CV740" s="17"/>
      <c r="CW740" s="17"/>
      <c r="CX740" s="17"/>
      <c r="CY740" s="17"/>
      <c r="CZ740" s="17"/>
      <c r="DA740" s="17"/>
      <c r="DB740" s="17"/>
      <c r="DC740" s="17"/>
      <c r="DD740" s="17"/>
      <c r="DE740" s="17"/>
      <c r="DF740" s="17"/>
      <c r="DG740" s="17"/>
      <c r="DH740" s="17"/>
      <c r="DI740" s="17"/>
      <c r="DJ740" s="17"/>
      <c r="DK740" s="17"/>
      <c r="DL740" s="17"/>
      <c r="DM740" s="17"/>
      <c r="DN740" s="17"/>
      <c r="DO740" s="17"/>
      <c r="DP740" s="17"/>
      <c r="DQ740" s="17"/>
      <c r="DR740" s="17"/>
      <c r="DS740" s="17"/>
      <c r="DT740" s="17"/>
      <c r="DU740" s="17"/>
      <c r="DV740" s="17"/>
      <c r="DW740" s="17"/>
      <c r="DX740" s="17"/>
      <c r="DY740" s="17"/>
      <c r="DZ740" s="17"/>
      <c r="EA740" s="17"/>
      <c r="EB740" s="17"/>
      <c r="EC740" s="17"/>
      <c r="ED740" s="17"/>
      <c r="EE740" s="17"/>
      <c r="EF740" s="17"/>
      <c r="EG740" s="17"/>
      <c r="EH740" s="17"/>
      <c r="EI740" s="17"/>
      <c r="EJ740" s="17"/>
      <c r="EK740" s="17"/>
    </row>
    <row r="741" spans="1:141" x14ac:dyDescent="0.35">
      <c r="A741" s="17"/>
      <c r="B741" s="17"/>
      <c r="C741" s="17"/>
      <c r="D741" s="17"/>
      <c r="E741" s="17"/>
      <c r="F741" s="17"/>
      <c r="G741" s="17"/>
      <c r="J741" s="17"/>
      <c r="K741" s="17"/>
      <c r="L741" s="68"/>
      <c r="M741" s="68"/>
      <c r="N741" s="17"/>
      <c r="O741" s="17"/>
      <c r="P741" s="107"/>
      <c r="R741" s="17"/>
      <c r="S741" s="17"/>
      <c r="T741" s="17"/>
      <c r="V741" s="17"/>
      <c r="W741" s="17"/>
      <c r="X741" s="17"/>
      <c r="Y741" s="17"/>
      <c r="AB741" s="45"/>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c r="CA741" s="17"/>
      <c r="CB741" s="17"/>
      <c r="CC741" s="17"/>
      <c r="CD741" s="17"/>
      <c r="CE741" s="17"/>
      <c r="CF741" s="17"/>
      <c r="CG741" s="17"/>
      <c r="CH741" s="17"/>
      <c r="CI741" s="17"/>
      <c r="CJ741" s="17"/>
      <c r="CK741" s="17"/>
      <c r="CL741" s="17"/>
      <c r="CM741" s="17"/>
      <c r="CN741" s="17"/>
      <c r="CO741" s="17"/>
      <c r="CP741" s="17"/>
      <c r="CQ741" s="17"/>
      <c r="CR741" s="17"/>
      <c r="CS741" s="17"/>
      <c r="CT741" s="17"/>
      <c r="CU741" s="17"/>
      <c r="CV741" s="17"/>
      <c r="CW741" s="17"/>
      <c r="CX741" s="17"/>
      <c r="CY741" s="17"/>
      <c r="CZ741" s="17"/>
      <c r="DA741" s="17"/>
      <c r="DB741" s="17"/>
      <c r="DC741" s="17"/>
      <c r="DD741" s="17"/>
      <c r="DE741" s="17"/>
      <c r="DF741" s="17"/>
      <c r="DG741" s="17"/>
      <c r="DH741" s="17"/>
      <c r="DI741" s="17"/>
      <c r="DJ741" s="17"/>
      <c r="DK741" s="17"/>
      <c r="DL741" s="17"/>
      <c r="DM741" s="17"/>
      <c r="DN741" s="17"/>
      <c r="DO741" s="17"/>
      <c r="DP741" s="17"/>
      <c r="DQ741" s="17"/>
      <c r="DR741" s="17"/>
      <c r="DS741" s="17"/>
      <c r="DT741" s="17"/>
      <c r="DU741" s="17"/>
      <c r="DV741" s="17"/>
      <c r="DW741" s="17"/>
      <c r="DX741" s="17"/>
      <c r="DY741" s="17"/>
      <c r="DZ741" s="17"/>
      <c r="EA741" s="17"/>
      <c r="EB741" s="17"/>
      <c r="EC741" s="17"/>
      <c r="ED741" s="17"/>
      <c r="EE741" s="17"/>
      <c r="EF741" s="17"/>
      <c r="EG741" s="17"/>
      <c r="EH741" s="17"/>
      <c r="EI741" s="17"/>
      <c r="EJ741" s="17"/>
      <c r="EK741" s="17"/>
    </row>
    <row r="742" spans="1:141" x14ac:dyDescent="0.35">
      <c r="A742" s="17"/>
      <c r="B742" s="17"/>
      <c r="C742" s="17"/>
      <c r="D742" s="17"/>
      <c r="E742" s="17"/>
      <c r="F742" s="17"/>
      <c r="G742" s="17"/>
      <c r="J742" s="17"/>
      <c r="K742" s="17"/>
      <c r="L742" s="68"/>
      <c r="M742" s="68"/>
      <c r="N742" s="17"/>
      <c r="O742" s="17"/>
      <c r="P742" s="107"/>
      <c r="R742" s="17"/>
      <c r="S742" s="17"/>
      <c r="T742" s="17"/>
      <c r="V742" s="17"/>
      <c r="W742" s="17"/>
      <c r="X742" s="17"/>
      <c r="Y742" s="17"/>
      <c r="AB742" s="45"/>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c r="CA742" s="17"/>
      <c r="CB742" s="17"/>
      <c r="CC742" s="17"/>
      <c r="CD742" s="17"/>
      <c r="CE742" s="17"/>
      <c r="CF742" s="17"/>
      <c r="CG742" s="17"/>
      <c r="CH742" s="17"/>
      <c r="CI742" s="17"/>
      <c r="CJ742" s="17"/>
      <c r="CK742" s="17"/>
      <c r="CL742" s="17"/>
      <c r="CM742" s="17"/>
      <c r="CN742" s="17"/>
      <c r="CO742" s="17"/>
      <c r="CP742" s="17"/>
      <c r="CQ742" s="17"/>
      <c r="CR742" s="17"/>
      <c r="CS742" s="17"/>
      <c r="CT742" s="17"/>
      <c r="CU742" s="17"/>
      <c r="CV742" s="17"/>
      <c r="CW742" s="17"/>
      <c r="CX742" s="17"/>
      <c r="CY742" s="17"/>
      <c r="CZ742" s="17"/>
      <c r="DA742" s="17"/>
      <c r="DB742" s="17"/>
      <c r="DC742" s="17"/>
      <c r="DD742" s="17"/>
      <c r="DE742" s="17"/>
      <c r="DF742" s="17"/>
      <c r="DG742" s="17"/>
      <c r="DH742" s="17"/>
      <c r="DI742" s="17"/>
      <c r="DJ742" s="17"/>
      <c r="DK742" s="17"/>
      <c r="DL742" s="17"/>
      <c r="DM742" s="17"/>
      <c r="DN742" s="17"/>
      <c r="DO742" s="17"/>
      <c r="DP742" s="17"/>
      <c r="DQ742" s="17"/>
      <c r="DR742" s="17"/>
      <c r="DS742" s="17"/>
      <c r="DT742" s="17"/>
      <c r="DU742" s="17"/>
      <c r="DV742" s="17"/>
      <c r="DW742" s="17"/>
      <c r="DX742" s="17"/>
      <c r="DY742" s="17"/>
      <c r="DZ742" s="17"/>
      <c r="EA742" s="17"/>
      <c r="EB742" s="17"/>
      <c r="EC742" s="17"/>
      <c r="ED742" s="17"/>
      <c r="EE742" s="17"/>
      <c r="EF742" s="17"/>
      <c r="EG742" s="17"/>
      <c r="EH742" s="17"/>
      <c r="EI742" s="17"/>
      <c r="EJ742" s="17"/>
      <c r="EK742" s="17"/>
    </row>
    <row r="743" spans="1:141" x14ac:dyDescent="0.35">
      <c r="A743" s="17"/>
      <c r="B743" s="17"/>
      <c r="C743" s="17"/>
      <c r="D743" s="17"/>
      <c r="E743" s="17"/>
      <c r="F743" s="17"/>
      <c r="G743" s="17"/>
      <c r="J743" s="17"/>
      <c r="K743" s="17"/>
      <c r="L743" s="68"/>
      <c r="M743" s="68"/>
      <c r="N743" s="17"/>
      <c r="O743" s="17"/>
      <c r="P743" s="107"/>
      <c r="R743" s="17"/>
      <c r="S743" s="17"/>
      <c r="T743" s="17"/>
      <c r="V743" s="17"/>
      <c r="W743" s="17"/>
      <c r="X743" s="17"/>
      <c r="Y743" s="17"/>
      <c r="AB743" s="45"/>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c r="CA743" s="17"/>
      <c r="CB743" s="17"/>
      <c r="CC743" s="17"/>
      <c r="CD743" s="17"/>
      <c r="CE743" s="17"/>
      <c r="CF743" s="17"/>
      <c r="CG743" s="17"/>
      <c r="CH743" s="17"/>
      <c r="CI743" s="17"/>
      <c r="CJ743" s="17"/>
      <c r="CK743" s="17"/>
      <c r="CL743" s="17"/>
      <c r="CM743" s="17"/>
      <c r="CN743" s="17"/>
      <c r="CO743" s="17"/>
      <c r="CP743" s="17"/>
      <c r="CQ743" s="17"/>
      <c r="CR743" s="17"/>
      <c r="CS743" s="17"/>
      <c r="CT743" s="17"/>
      <c r="CU743" s="17"/>
      <c r="CV743" s="17"/>
      <c r="CW743" s="17"/>
      <c r="CX743" s="17"/>
      <c r="CY743" s="17"/>
      <c r="CZ743" s="17"/>
      <c r="DA743" s="17"/>
      <c r="DB743" s="17"/>
      <c r="DC743" s="17"/>
      <c r="DD743" s="17"/>
      <c r="DE743" s="17"/>
      <c r="DF743" s="17"/>
      <c r="DG743" s="17"/>
      <c r="DH743" s="17"/>
      <c r="DI743" s="17"/>
      <c r="DJ743" s="17"/>
      <c r="DK743" s="17"/>
      <c r="DL743" s="17"/>
      <c r="DM743" s="17"/>
      <c r="DN743" s="17"/>
      <c r="DO743" s="17"/>
      <c r="DP743" s="17"/>
      <c r="DQ743" s="17"/>
      <c r="DR743" s="17"/>
      <c r="DS743" s="17"/>
      <c r="DT743" s="17"/>
      <c r="DU743" s="17"/>
      <c r="DV743" s="17"/>
      <c r="DW743" s="17"/>
      <c r="DX743" s="17"/>
      <c r="DY743" s="17"/>
      <c r="DZ743" s="17"/>
      <c r="EA743" s="17"/>
      <c r="EB743" s="17"/>
      <c r="EC743" s="17"/>
      <c r="ED743" s="17"/>
      <c r="EE743" s="17"/>
      <c r="EF743" s="17"/>
      <c r="EG743" s="17"/>
      <c r="EH743" s="17"/>
      <c r="EI743" s="17"/>
      <c r="EJ743" s="17"/>
      <c r="EK743" s="17"/>
    </row>
    <row r="744" spans="1:141" x14ac:dyDescent="0.35">
      <c r="A744" s="17"/>
      <c r="B744" s="17"/>
      <c r="C744" s="17"/>
      <c r="D744" s="17"/>
      <c r="E744" s="17"/>
      <c r="F744" s="17"/>
      <c r="G744" s="17"/>
      <c r="J744" s="17"/>
      <c r="K744" s="17"/>
      <c r="L744" s="68"/>
      <c r="M744" s="68"/>
      <c r="N744" s="17"/>
      <c r="O744" s="17"/>
      <c r="P744" s="107"/>
      <c r="R744" s="17"/>
      <c r="S744" s="17"/>
      <c r="T744" s="17"/>
      <c r="V744" s="17"/>
      <c r="W744" s="17"/>
      <c r="X744" s="17"/>
      <c r="Y744" s="17"/>
      <c r="AB744" s="45"/>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c r="CA744" s="17"/>
      <c r="CB744" s="17"/>
      <c r="CC744" s="17"/>
      <c r="CD744" s="17"/>
      <c r="CE744" s="17"/>
      <c r="CF744" s="17"/>
      <c r="CG744" s="17"/>
      <c r="CH744" s="17"/>
      <c r="CI744" s="17"/>
      <c r="CJ744" s="17"/>
      <c r="CK744" s="17"/>
      <c r="CL744" s="17"/>
      <c r="CM744" s="17"/>
      <c r="CN744" s="17"/>
      <c r="CO744" s="17"/>
      <c r="CP744" s="17"/>
      <c r="CQ744" s="17"/>
      <c r="CR744" s="17"/>
      <c r="CS744" s="17"/>
      <c r="CT744" s="17"/>
      <c r="CU744" s="17"/>
      <c r="CV744" s="17"/>
      <c r="CW744" s="17"/>
      <c r="CX744" s="17"/>
      <c r="CY744" s="17"/>
      <c r="CZ744" s="17"/>
      <c r="DA744" s="17"/>
      <c r="DB744" s="17"/>
      <c r="DC744" s="17"/>
      <c r="DD744" s="17"/>
      <c r="DE744" s="17"/>
      <c r="DF744" s="17"/>
      <c r="DG744" s="17"/>
      <c r="DH744" s="17"/>
      <c r="DI744" s="17"/>
      <c r="DJ744" s="17"/>
      <c r="DK744" s="17"/>
      <c r="DL744" s="17"/>
      <c r="DM744" s="17"/>
      <c r="DN744" s="17"/>
      <c r="DO744" s="17"/>
      <c r="DP744" s="17"/>
      <c r="DQ744" s="17"/>
      <c r="DR744" s="17"/>
      <c r="DS744" s="17"/>
      <c r="DT744" s="17"/>
      <c r="DU744" s="17"/>
      <c r="DV744" s="17"/>
      <c r="DW744" s="17"/>
      <c r="DX744" s="17"/>
      <c r="DY744" s="17"/>
      <c r="DZ744" s="17"/>
      <c r="EA744" s="17"/>
      <c r="EB744" s="17"/>
      <c r="EC744" s="17"/>
      <c r="ED744" s="17"/>
      <c r="EE744" s="17"/>
      <c r="EF744" s="17"/>
      <c r="EG744" s="17"/>
      <c r="EH744" s="17"/>
      <c r="EI744" s="17"/>
      <c r="EJ744" s="17"/>
      <c r="EK744" s="17"/>
    </row>
    <row r="745" spans="1:141" x14ac:dyDescent="0.35">
      <c r="A745" s="17"/>
      <c r="B745" s="17"/>
      <c r="C745" s="17"/>
      <c r="D745" s="17"/>
      <c r="E745" s="17"/>
      <c r="F745" s="17"/>
      <c r="G745" s="17"/>
      <c r="J745" s="17"/>
      <c r="K745" s="17"/>
      <c r="L745" s="68"/>
      <c r="M745" s="68"/>
      <c r="N745" s="17"/>
      <c r="O745" s="17"/>
      <c r="P745" s="107"/>
      <c r="R745" s="17"/>
      <c r="S745" s="17"/>
      <c r="T745" s="17"/>
      <c r="V745" s="17"/>
      <c r="W745" s="17"/>
      <c r="X745" s="17"/>
      <c r="Y745" s="17"/>
      <c r="AB745" s="45"/>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c r="CA745" s="17"/>
      <c r="CB745" s="17"/>
      <c r="CC745" s="17"/>
      <c r="CD745" s="17"/>
      <c r="CE745" s="17"/>
      <c r="CF745" s="17"/>
      <c r="CG745" s="17"/>
      <c r="CH745" s="17"/>
      <c r="CI745" s="17"/>
      <c r="CJ745" s="17"/>
      <c r="CK745" s="17"/>
      <c r="CL745" s="17"/>
      <c r="CM745" s="17"/>
      <c r="CN745" s="17"/>
      <c r="CO745" s="17"/>
      <c r="CP745" s="17"/>
      <c r="CQ745" s="17"/>
      <c r="CR745" s="17"/>
      <c r="CS745" s="17"/>
      <c r="CT745" s="17"/>
      <c r="CU745" s="17"/>
      <c r="CV745" s="17"/>
      <c r="CW745" s="17"/>
      <c r="CX745" s="17"/>
      <c r="CY745" s="17"/>
      <c r="CZ745" s="17"/>
      <c r="DA745" s="17"/>
      <c r="DB745" s="17"/>
      <c r="DC745" s="17"/>
      <c r="DD745" s="17"/>
      <c r="DE745" s="17"/>
      <c r="DF745" s="17"/>
      <c r="DG745" s="17"/>
      <c r="DH745" s="17"/>
      <c r="DI745" s="17"/>
      <c r="DJ745" s="17"/>
      <c r="DK745" s="17"/>
      <c r="DL745" s="17"/>
      <c r="DM745" s="17"/>
      <c r="DN745" s="17"/>
      <c r="DO745" s="17"/>
      <c r="DP745" s="17"/>
      <c r="DQ745" s="17"/>
      <c r="DR745" s="17"/>
      <c r="DS745" s="17"/>
      <c r="DT745" s="17"/>
      <c r="DU745" s="17"/>
      <c r="DV745" s="17"/>
      <c r="DW745" s="17"/>
      <c r="DX745" s="17"/>
      <c r="DY745" s="17"/>
      <c r="DZ745" s="17"/>
      <c r="EA745" s="17"/>
      <c r="EB745" s="17"/>
      <c r="EC745" s="17"/>
      <c r="ED745" s="17"/>
      <c r="EE745" s="17"/>
      <c r="EF745" s="17"/>
      <c r="EG745" s="17"/>
      <c r="EH745" s="17"/>
      <c r="EI745" s="17"/>
      <c r="EJ745" s="17"/>
      <c r="EK745" s="17"/>
    </row>
    <row r="746" spans="1:141" x14ac:dyDescent="0.35">
      <c r="A746" s="17"/>
      <c r="B746" s="17"/>
      <c r="C746" s="17"/>
      <c r="D746" s="17"/>
      <c r="E746" s="17"/>
      <c r="F746" s="17"/>
      <c r="G746" s="17"/>
      <c r="J746" s="17"/>
      <c r="K746" s="17"/>
      <c r="L746" s="68"/>
      <c r="M746" s="68"/>
      <c r="N746" s="17"/>
      <c r="O746" s="17"/>
      <c r="P746" s="107"/>
      <c r="R746" s="17"/>
      <c r="S746" s="17"/>
      <c r="T746" s="17"/>
      <c r="V746" s="17"/>
      <c r="W746" s="17"/>
      <c r="X746" s="17"/>
      <c r="Y746" s="17"/>
      <c r="AB746" s="45"/>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c r="CA746" s="17"/>
      <c r="CB746" s="17"/>
      <c r="CC746" s="17"/>
      <c r="CD746" s="17"/>
      <c r="CE746" s="17"/>
      <c r="CF746" s="17"/>
      <c r="CG746" s="17"/>
      <c r="CH746" s="17"/>
      <c r="CI746" s="17"/>
      <c r="CJ746" s="17"/>
      <c r="CK746" s="17"/>
      <c r="CL746" s="17"/>
      <c r="CM746" s="17"/>
      <c r="CN746" s="17"/>
      <c r="CO746" s="17"/>
      <c r="CP746" s="17"/>
      <c r="CQ746" s="17"/>
      <c r="CR746" s="17"/>
      <c r="CS746" s="17"/>
      <c r="CT746" s="17"/>
      <c r="CU746" s="17"/>
      <c r="CV746" s="17"/>
      <c r="CW746" s="17"/>
      <c r="CX746" s="17"/>
      <c r="CY746" s="17"/>
      <c r="CZ746" s="17"/>
      <c r="DA746" s="17"/>
      <c r="DB746" s="17"/>
      <c r="DC746" s="17"/>
      <c r="DD746" s="17"/>
      <c r="DE746" s="17"/>
      <c r="DF746" s="17"/>
      <c r="DG746" s="17"/>
      <c r="DH746" s="17"/>
      <c r="DI746" s="17"/>
      <c r="DJ746" s="17"/>
      <c r="DK746" s="17"/>
      <c r="DL746" s="17"/>
      <c r="DM746" s="17"/>
      <c r="DN746" s="17"/>
      <c r="DO746" s="17"/>
      <c r="DP746" s="17"/>
      <c r="DQ746" s="17"/>
      <c r="DR746" s="17"/>
      <c r="DS746" s="17"/>
      <c r="DT746" s="17"/>
      <c r="DU746" s="17"/>
      <c r="DV746" s="17"/>
      <c r="DW746" s="17"/>
      <c r="DX746" s="17"/>
      <c r="DY746" s="17"/>
      <c r="DZ746" s="17"/>
      <c r="EA746" s="17"/>
      <c r="EB746" s="17"/>
      <c r="EC746" s="17"/>
      <c r="ED746" s="17"/>
      <c r="EE746" s="17"/>
      <c r="EF746" s="17"/>
      <c r="EG746" s="17"/>
      <c r="EH746" s="17"/>
      <c r="EI746" s="17"/>
      <c r="EJ746" s="17"/>
      <c r="EK746" s="17"/>
    </row>
    <row r="747" spans="1:141" x14ac:dyDescent="0.35">
      <c r="A747" s="17"/>
      <c r="B747" s="17"/>
      <c r="C747" s="17"/>
      <c r="D747" s="17"/>
      <c r="E747" s="17"/>
      <c r="F747" s="17"/>
      <c r="G747" s="17"/>
      <c r="J747" s="17"/>
      <c r="K747" s="17"/>
      <c r="L747" s="68"/>
      <c r="M747" s="68"/>
      <c r="N747" s="17"/>
      <c r="O747" s="17"/>
      <c r="P747" s="107"/>
      <c r="R747" s="17"/>
      <c r="S747" s="17"/>
      <c r="T747" s="17"/>
      <c r="V747" s="17"/>
      <c r="W747" s="17"/>
      <c r="X747" s="17"/>
      <c r="Y747" s="17"/>
      <c r="AB747" s="45"/>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c r="CA747" s="17"/>
      <c r="CB747" s="17"/>
      <c r="CC747" s="17"/>
      <c r="CD747" s="17"/>
      <c r="CE747" s="17"/>
      <c r="CF747" s="17"/>
      <c r="CG747" s="17"/>
      <c r="CH747" s="17"/>
      <c r="CI747" s="17"/>
      <c r="CJ747" s="17"/>
      <c r="CK747" s="17"/>
      <c r="CL747" s="17"/>
      <c r="CM747" s="17"/>
      <c r="CN747" s="17"/>
      <c r="CO747" s="17"/>
      <c r="CP747" s="17"/>
      <c r="CQ747" s="17"/>
      <c r="CR747" s="17"/>
      <c r="CS747" s="17"/>
      <c r="CT747" s="17"/>
      <c r="CU747" s="17"/>
      <c r="CV747" s="17"/>
      <c r="CW747" s="17"/>
      <c r="CX747" s="17"/>
      <c r="CY747" s="17"/>
      <c r="CZ747" s="17"/>
      <c r="DA747" s="17"/>
      <c r="DB747" s="17"/>
      <c r="DC747" s="17"/>
      <c r="DD747" s="17"/>
      <c r="DE747" s="17"/>
      <c r="DF747" s="17"/>
      <c r="DG747" s="17"/>
      <c r="DH747" s="17"/>
      <c r="DI747" s="17"/>
      <c r="DJ747" s="17"/>
      <c r="DK747" s="17"/>
      <c r="DL747" s="17"/>
      <c r="DM747" s="17"/>
      <c r="DN747" s="17"/>
      <c r="DO747" s="17"/>
      <c r="DP747" s="17"/>
      <c r="DQ747" s="17"/>
      <c r="DR747" s="17"/>
      <c r="DS747" s="17"/>
      <c r="DT747" s="17"/>
      <c r="DU747" s="17"/>
      <c r="DV747" s="17"/>
      <c r="DW747" s="17"/>
      <c r="DX747" s="17"/>
      <c r="DY747" s="17"/>
      <c r="DZ747" s="17"/>
      <c r="EA747" s="17"/>
      <c r="EB747" s="17"/>
      <c r="EC747" s="17"/>
      <c r="ED747" s="17"/>
      <c r="EE747" s="17"/>
      <c r="EF747" s="17"/>
      <c r="EG747" s="17"/>
      <c r="EH747" s="17"/>
      <c r="EI747" s="17"/>
      <c r="EJ747" s="17"/>
      <c r="EK747" s="17"/>
    </row>
    <row r="748" spans="1:141" x14ac:dyDescent="0.35">
      <c r="A748" s="17"/>
      <c r="B748" s="17"/>
      <c r="C748" s="17"/>
      <c r="D748" s="17"/>
      <c r="E748" s="17"/>
      <c r="F748" s="17"/>
      <c r="G748" s="17"/>
      <c r="J748" s="17"/>
      <c r="K748" s="17"/>
      <c r="L748" s="68"/>
      <c r="M748" s="68"/>
      <c r="N748" s="17"/>
      <c r="O748" s="17"/>
      <c r="P748" s="107"/>
      <c r="R748" s="17"/>
      <c r="S748" s="17"/>
      <c r="T748" s="17"/>
      <c r="V748" s="17"/>
      <c r="W748" s="17"/>
      <c r="X748" s="17"/>
      <c r="Y748" s="17"/>
      <c r="AB748" s="45"/>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c r="CA748" s="17"/>
      <c r="CB748" s="17"/>
      <c r="CC748" s="17"/>
      <c r="CD748" s="17"/>
      <c r="CE748" s="17"/>
      <c r="CF748" s="17"/>
      <c r="CG748" s="17"/>
      <c r="CH748" s="17"/>
      <c r="CI748" s="17"/>
      <c r="CJ748" s="17"/>
      <c r="CK748" s="17"/>
      <c r="CL748" s="17"/>
      <c r="CM748" s="17"/>
      <c r="CN748" s="17"/>
      <c r="CO748" s="17"/>
      <c r="CP748" s="17"/>
      <c r="CQ748" s="17"/>
      <c r="CR748" s="17"/>
      <c r="CS748" s="17"/>
      <c r="CT748" s="17"/>
      <c r="CU748" s="17"/>
      <c r="CV748" s="17"/>
      <c r="CW748" s="17"/>
      <c r="CX748" s="17"/>
      <c r="CY748" s="17"/>
      <c r="CZ748" s="17"/>
      <c r="DA748" s="17"/>
      <c r="DB748" s="17"/>
      <c r="DC748" s="17"/>
      <c r="DD748" s="17"/>
      <c r="DE748" s="17"/>
      <c r="DF748" s="17"/>
      <c r="DG748" s="17"/>
      <c r="DH748" s="17"/>
      <c r="DI748" s="17"/>
      <c r="DJ748" s="17"/>
      <c r="DK748" s="17"/>
      <c r="DL748" s="17"/>
      <c r="DM748" s="17"/>
      <c r="DN748" s="17"/>
      <c r="DO748" s="17"/>
      <c r="DP748" s="17"/>
      <c r="DQ748" s="17"/>
      <c r="DR748" s="17"/>
      <c r="DS748" s="17"/>
      <c r="DT748" s="17"/>
      <c r="DU748" s="17"/>
      <c r="DV748" s="17"/>
      <c r="DW748" s="17"/>
      <c r="DX748" s="17"/>
      <c r="DY748" s="17"/>
      <c r="DZ748" s="17"/>
      <c r="EA748" s="17"/>
      <c r="EB748" s="17"/>
      <c r="EC748" s="17"/>
      <c r="ED748" s="17"/>
      <c r="EE748" s="17"/>
      <c r="EF748" s="17"/>
      <c r="EG748" s="17"/>
      <c r="EH748" s="17"/>
      <c r="EI748" s="17"/>
      <c r="EJ748" s="17"/>
      <c r="EK748" s="17"/>
    </row>
    <row r="749" spans="1:141" x14ac:dyDescent="0.35">
      <c r="A749" s="17"/>
      <c r="B749" s="17"/>
      <c r="C749" s="17"/>
      <c r="D749" s="17"/>
      <c r="E749" s="17"/>
      <c r="F749" s="17"/>
      <c r="G749" s="17"/>
      <c r="J749" s="17"/>
      <c r="K749" s="17"/>
      <c r="L749" s="68"/>
      <c r="M749" s="68"/>
      <c r="N749" s="17"/>
      <c r="O749" s="17"/>
      <c r="P749" s="107"/>
      <c r="R749" s="17"/>
      <c r="S749" s="17"/>
      <c r="T749" s="17"/>
      <c r="V749" s="17"/>
      <c r="W749" s="17"/>
      <c r="X749" s="17"/>
      <c r="Y749" s="17"/>
      <c r="AB749" s="45"/>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c r="CA749" s="17"/>
      <c r="CB749" s="17"/>
      <c r="CC749" s="17"/>
      <c r="CD749" s="17"/>
      <c r="CE749" s="17"/>
      <c r="CF749" s="17"/>
      <c r="CG749" s="17"/>
      <c r="CH749" s="17"/>
      <c r="CI749" s="17"/>
      <c r="CJ749" s="17"/>
      <c r="CK749" s="17"/>
      <c r="CL749" s="17"/>
      <c r="CM749" s="17"/>
      <c r="CN749" s="17"/>
      <c r="CO749" s="17"/>
      <c r="CP749" s="17"/>
      <c r="CQ749" s="17"/>
      <c r="CR749" s="17"/>
      <c r="CS749" s="17"/>
      <c r="CT749" s="17"/>
      <c r="CU749" s="17"/>
      <c r="CV749" s="17"/>
      <c r="CW749" s="17"/>
      <c r="CX749" s="17"/>
      <c r="CY749" s="17"/>
      <c r="CZ749" s="17"/>
      <c r="DA749" s="17"/>
      <c r="DB749" s="17"/>
      <c r="DC749" s="17"/>
      <c r="DD749" s="17"/>
      <c r="DE749" s="17"/>
      <c r="DF749" s="17"/>
      <c r="DG749" s="17"/>
      <c r="DH749" s="17"/>
      <c r="DI749" s="17"/>
      <c r="DJ749" s="17"/>
      <c r="DK749" s="17"/>
      <c r="DL749" s="17"/>
      <c r="DM749" s="17"/>
      <c r="DN749" s="17"/>
      <c r="DO749" s="17"/>
      <c r="DP749" s="17"/>
      <c r="DQ749" s="17"/>
      <c r="DR749" s="17"/>
      <c r="DS749" s="17"/>
      <c r="DT749" s="17"/>
      <c r="DU749" s="17"/>
      <c r="DV749" s="17"/>
      <c r="DW749" s="17"/>
      <c r="DX749" s="17"/>
      <c r="DY749" s="17"/>
      <c r="DZ749" s="17"/>
      <c r="EA749" s="17"/>
      <c r="EB749" s="17"/>
      <c r="EC749" s="17"/>
      <c r="ED749" s="17"/>
      <c r="EE749" s="17"/>
      <c r="EF749" s="17"/>
      <c r="EG749" s="17"/>
      <c r="EH749" s="17"/>
      <c r="EI749" s="17"/>
      <c r="EJ749" s="17"/>
      <c r="EK749" s="17"/>
    </row>
    <row r="750" spans="1:141" x14ac:dyDescent="0.35">
      <c r="A750" s="17"/>
      <c r="B750" s="17"/>
      <c r="C750" s="17"/>
      <c r="D750" s="17"/>
      <c r="E750" s="17"/>
      <c r="F750" s="17"/>
      <c r="G750" s="17"/>
      <c r="J750" s="17"/>
      <c r="K750" s="17"/>
      <c r="L750" s="68"/>
      <c r="M750" s="68"/>
      <c r="N750" s="17"/>
      <c r="O750" s="17"/>
      <c r="P750" s="109"/>
      <c r="R750" s="17"/>
      <c r="S750" s="17"/>
      <c r="T750" s="17"/>
      <c r="V750" s="17"/>
      <c r="W750" s="17"/>
      <c r="X750" s="17"/>
      <c r="Y750" s="17"/>
      <c r="AB750" s="45"/>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c r="CA750" s="17"/>
      <c r="CB750" s="17"/>
      <c r="CC750" s="17"/>
      <c r="CD750" s="17"/>
      <c r="CE750" s="17"/>
      <c r="CF750" s="17"/>
      <c r="CG750" s="17"/>
      <c r="CH750" s="17"/>
      <c r="CI750" s="17"/>
      <c r="CJ750" s="17"/>
      <c r="CK750" s="17"/>
      <c r="CL750" s="17"/>
      <c r="CM750" s="17"/>
      <c r="CN750" s="17"/>
      <c r="CO750" s="17"/>
      <c r="CP750" s="17"/>
      <c r="CQ750" s="17"/>
      <c r="CR750" s="17"/>
      <c r="CS750" s="17"/>
      <c r="CT750" s="17"/>
      <c r="CU750" s="17"/>
      <c r="CV750" s="17"/>
      <c r="CW750" s="17"/>
      <c r="CX750" s="17"/>
      <c r="CY750" s="17"/>
      <c r="CZ750" s="17"/>
      <c r="DA750" s="17"/>
      <c r="DB750" s="17"/>
      <c r="DC750" s="17"/>
      <c r="DD750" s="17"/>
      <c r="DE750" s="17"/>
      <c r="DF750" s="17"/>
      <c r="DG750" s="17"/>
      <c r="DH750" s="17"/>
      <c r="DI750" s="17"/>
      <c r="DJ750" s="17"/>
      <c r="DK750" s="17"/>
      <c r="DL750" s="17"/>
      <c r="DM750" s="17"/>
      <c r="DN750" s="17"/>
      <c r="DO750" s="17"/>
      <c r="DP750" s="17"/>
      <c r="DQ750" s="17"/>
      <c r="DR750" s="17"/>
      <c r="DS750" s="17"/>
      <c r="DT750" s="17"/>
      <c r="DU750" s="17"/>
      <c r="DV750" s="17"/>
      <c r="DW750" s="17"/>
      <c r="DX750" s="17"/>
      <c r="DY750" s="17"/>
      <c r="DZ750" s="17"/>
      <c r="EA750" s="17"/>
      <c r="EB750" s="17"/>
      <c r="EC750" s="17"/>
      <c r="ED750" s="17"/>
      <c r="EE750" s="17"/>
      <c r="EF750" s="17"/>
      <c r="EG750" s="17"/>
      <c r="EH750" s="17"/>
      <c r="EI750" s="17"/>
      <c r="EJ750" s="17"/>
      <c r="EK750" s="17"/>
    </row>
    <row r="751" spans="1:141" x14ac:dyDescent="0.35">
      <c r="A751" s="17"/>
      <c r="B751" s="17"/>
      <c r="C751" s="17"/>
      <c r="D751" s="17"/>
      <c r="E751" s="17"/>
      <c r="F751" s="17"/>
      <c r="G751" s="17"/>
      <c r="J751" s="17"/>
      <c r="K751" s="17"/>
      <c r="L751" s="68"/>
      <c r="M751" s="68"/>
      <c r="N751" s="17"/>
      <c r="O751" s="17"/>
      <c r="P751" s="107"/>
      <c r="R751" s="17"/>
      <c r="S751" s="17"/>
      <c r="T751" s="17"/>
      <c r="V751" s="17"/>
      <c r="W751" s="17"/>
      <c r="X751" s="17"/>
      <c r="Y751" s="17"/>
      <c r="AB751" s="45"/>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c r="CA751" s="17"/>
      <c r="CB751" s="17"/>
      <c r="CC751" s="17"/>
      <c r="CD751" s="17"/>
      <c r="CE751" s="17"/>
      <c r="CF751" s="17"/>
      <c r="CG751" s="17"/>
      <c r="CH751" s="17"/>
      <c r="CI751" s="17"/>
      <c r="CJ751" s="17"/>
      <c r="CK751" s="17"/>
      <c r="CL751" s="17"/>
      <c r="CM751" s="17"/>
      <c r="CN751" s="17"/>
      <c r="CO751" s="17"/>
      <c r="CP751" s="17"/>
      <c r="CQ751" s="17"/>
      <c r="CR751" s="17"/>
      <c r="CS751" s="17"/>
      <c r="CT751" s="17"/>
      <c r="CU751" s="17"/>
      <c r="CV751" s="17"/>
      <c r="CW751" s="17"/>
      <c r="CX751" s="17"/>
      <c r="CY751" s="17"/>
      <c r="CZ751" s="17"/>
      <c r="DA751" s="17"/>
      <c r="DB751" s="17"/>
      <c r="DC751" s="17"/>
      <c r="DD751" s="17"/>
      <c r="DE751" s="17"/>
      <c r="DF751" s="17"/>
      <c r="DG751" s="17"/>
      <c r="DH751" s="17"/>
      <c r="DI751" s="17"/>
      <c r="DJ751" s="17"/>
      <c r="DK751" s="17"/>
      <c r="DL751" s="17"/>
      <c r="DM751" s="17"/>
      <c r="DN751" s="17"/>
      <c r="DO751" s="17"/>
      <c r="DP751" s="17"/>
      <c r="DQ751" s="17"/>
      <c r="DR751" s="17"/>
      <c r="DS751" s="17"/>
      <c r="DT751" s="17"/>
      <c r="DU751" s="17"/>
      <c r="DV751" s="17"/>
      <c r="DW751" s="17"/>
      <c r="DX751" s="17"/>
      <c r="DY751" s="17"/>
      <c r="DZ751" s="17"/>
      <c r="EA751" s="17"/>
      <c r="EB751" s="17"/>
      <c r="EC751" s="17"/>
      <c r="ED751" s="17"/>
      <c r="EE751" s="17"/>
      <c r="EF751" s="17"/>
      <c r="EG751" s="17"/>
      <c r="EH751" s="17"/>
      <c r="EI751" s="17"/>
      <c r="EJ751" s="17"/>
      <c r="EK751" s="17"/>
    </row>
    <row r="752" spans="1:141" x14ac:dyDescent="0.35">
      <c r="A752" s="17"/>
      <c r="B752" s="17"/>
      <c r="C752" s="17"/>
      <c r="D752" s="17"/>
      <c r="E752" s="17"/>
      <c r="F752" s="17"/>
      <c r="G752" s="17"/>
      <c r="J752" s="17"/>
      <c r="K752" s="17"/>
      <c r="L752" s="68"/>
      <c r="M752" s="68"/>
      <c r="N752" s="17"/>
      <c r="O752" s="17"/>
      <c r="P752" s="107"/>
      <c r="R752" s="17"/>
      <c r="S752" s="17"/>
      <c r="T752" s="17"/>
      <c r="V752" s="17"/>
      <c r="W752" s="17"/>
      <c r="X752" s="17"/>
      <c r="Y752" s="17"/>
      <c r="AB752" s="45"/>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c r="CA752" s="17"/>
      <c r="CB752" s="17"/>
      <c r="CC752" s="17"/>
      <c r="CD752" s="17"/>
      <c r="CE752" s="17"/>
      <c r="CF752" s="17"/>
      <c r="CG752" s="17"/>
      <c r="CH752" s="17"/>
      <c r="CI752" s="17"/>
      <c r="CJ752" s="17"/>
      <c r="CK752" s="17"/>
      <c r="CL752" s="17"/>
      <c r="CM752" s="17"/>
      <c r="CN752" s="17"/>
      <c r="CO752" s="17"/>
      <c r="CP752" s="17"/>
      <c r="CQ752" s="17"/>
      <c r="CR752" s="17"/>
      <c r="CS752" s="17"/>
      <c r="CT752" s="17"/>
      <c r="CU752" s="17"/>
      <c r="CV752" s="17"/>
      <c r="CW752" s="17"/>
      <c r="CX752" s="17"/>
      <c r="CY752" s="17"/>
      <c r="CZ752" s="17"/>
      <c r="DA752" s="17"/>
      <c r="DB752" s="17"/>
      <c r="DC752" s="17"/>
      <c r="DD752" s="17"/>
      <c r="DE752" s="17"/>
      <c r="DF752" s="17"/>
      <c r="DG752" s="17"/>
      <c r="DH752" s="17"/>
      <c r="DI752" s="17"/>
      <c r="DJ752" s="17"/>
      <c r="DK752" s="17"/>
      <c r="DL752" s="17"/>
      <c r="DM752" s="17"/>
      <c r="DN752" s="17"/>
      <c r="DO752" s="17"/>
      <c r="DP752" s="17"/>
      <c r="DQ752" s="17"/>
      <c r="DR752" s="17"/>
      <c r="DS752" s="17"/>
      <c r="DT752" s="17"/>
      <c r="DU752" s="17"/>
      <c r="DV752" s="17"/>
      <c r="DW752" s="17"/>
      <c r="DX752" s="17"/>
      <c r="DY752" s="17"/>
      <c r="DZ752" s="17"/>
      <c r="EA752" s="17"/>
      <c r="EB752" s="17"/>
      <c r="EC752" s="17"/>
      <c r="ED752" s="17"/>
      <c r="EE752" s="17"/>
      <c r="EF752" s="17"/>
      <c r="EG752" s="17"/>
      <c r="EH752" s="17"/>
      <c r="EI752" s="17"/>
      <c r="EJ752" s="17"/>
      <c r="EK752" s="17"/>
    </row>
    <row r="753" spans="1:141" x14ac:dyDescent="0.35">
      <c r="A753" s="17"/>
      <c r="B753" s="17"/>
      <c r="C753" s="17"/>
      <c r="D753" s="17"/>
      <c r="E753" s="17"/>
      <c r="F753" s="17"/>
      <c r="G753" s="17"/>
      <c r="J753" s="17"/>
      <c r="K753" s="17"/>
      <c r="L753" s="68"/>
      <c r="M753" s="68"/>
      <c r="N753" s="17"/>
      <c r="O753" s="17"/>
      <c r="P753" s="107"/>
      <c r="R753" s="17"/>
      <c r="S753" s="17"/>
      <c r="T753" s="17"/>
      <c r="V753" s="17"/>
      <c r="W753" s="17"/>
      <c r="X753" s="17"/>
      <c r="Y753" s="17"/>
      <c r="AB753" s="45"/>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c r="CA753" s="17"/>
      <c r="CB753" s="17"/>
      <c r="CC753" s="17"/>
      <c r="CD753" s="17"/>
      <c r="CE753" s="17"/>
      <c r="CF753" s="17"/>
      <c r="CG753" s="17"/>
      <c r="CH753" s="17"/>
      <c r="CI753" s="17"/>
      <c r="CJ753" s="17"/>
      <c r="CK753" s="17"/>
      <c r="CL753" s="17"/>
      <c r="CM753" s="17"/>
      <c r="CN753" s="17"/>
      <c r="CO753" s="17"/>
      <c r="CP753" s="17"/>
      <c r="CQ753" s="17"/>
      <c r="CR753" s="17"/>
      <c r="CS753" s="17"/>
      <c r="CT753" s="17"/>
      <c r="CU753" s="17"/>
      <c r="CV753" s="17"/>
      <c r="CW753" s="17"/>
      <c r="CX753" s="17"/>
      <c r="CY753" s="17"/>
      <c r="CZ753" s="17"/>
      <c r="DA753" s="17"/>
      <c r="DB753" s="17"/>
      <c r="DC753" s="17"/>
      <c r="DD753" s="17"/>
      <c r="DE753" s="17"/>
      <c r="DF753" s="17"/>
      <c r="DG753" s="17"/>
      <c r="DH753" s="17"/>
      <c r="DI753" s="17"/>
      <c r="DJ753" s="17"/>
      <c r="DK753" s="17"/>
      <c r="DL753" s="17"/>
      <c r="DM753" s="17"/>
      <c r="DN753" s="17"/>
      <c r="DO753" s="17"/>
      <c r="DP753" s="17"/>
      <c r="DQ753" s="17"/>
      <c r="DR753" s="17"/>
      <c r="DS753" s="17"/>
      <c r="DT753" s="17"/>
      <c r="DU753" s="17"/>
      <c r="DV753" s="17"/>
      <c r="DW753" s="17"/>
      <c r="DX753" s="17"/>
      <c r="DY753" s="17"/>
      <c r="DZ753" s="17"/>
      <c r="EA753" s="17"/>
      <c r="EB753" s="17"/>
      <c r="EC753" s="17"/>
      <c r="ED753" s="17"/>
      <c r="EE753" s="17"/>
      <c r="EF753" s="17"/>
      <c r="EG753" s="17"/>
      <c r="EH753" s="17"/>
      <c r="EI753" s="17"/>
      <c r="EJ753" s="17"/>
      <c r="EK753" s="17"/>
    </row>
    <row r="754" spans="1:141" x14ac:dyDescent="0.35">
      <c r="A754" s="17"/>
      <c r="B754" s="17"/>
      <c r="C754" s="17"/>
      <c r="D754" s="17"/>
      <c r="E754" s="17"/>
      <c r="F754" s="17"/>
      <c r="G754" s="17"/>
      <c r="J754" s="17"/>
      <c r="K754" s="17"/>
      <c r="L754" s="68"/>
      <c r="M754" s="68"/>
      <c r="N754" s="17"/>
      <c r="O754" s="17"/>
      <c r="P754" s="107"/>
      <c r="R754" s="17"/>
      <c r="S754" s="17"/>
      <c r="T754" s="17"/>
      <c r="V754" s="17"/>
      <c r="W754" s="17"/>
      <c r="X754" s="17"/>
      <c r="Y754" s="17"/>
      <c r="AB754" s="45"/>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c r="CA754" s="17"/>
      <c r="CB754" s="17"/>
      <c r="CC754" s="17"/>
      <c r="CD754" s="17"/>
      <c r="CE754" s="17"/>
      <c r="CF754" s="17"/>
      <c r="CG754" s="17"/>
      <c r="CH754" s="17"/>
      <c r="CI754" s="17"/>
      <c r="CJ754" s="17"/>
      <c r="CK754" s="17"/>
      <c r="CL754" s="17"/>
      <c r="CM754" s="17"/>
      <c r="CN754" s="17"/>
      <c r="CO754" s="17"/>
      <c r="CP754" s="17"/>
      <c r="CQ754" s="17"/>
      <c r="CR754" s="17"/>
      <c r="CS754" s="17"/>
      <c r="CT754" s="17"/>
      <c r="CU754" s="17"/>
      <c r="CV754" s="17"/>
      <c r="CW754" s="17"/>
      <c r="CX754" s="17"/>
      <c r="CY754" s="17"/>
      <c r="CZ754" s="17"/>
      <c r="DA754" s="17"/>
      <c r="DB754" s="17"/>
      <c r="DC754" s="17"/>
      <c r="DD754" s="17"/>
      <c r="DE754" s="17"/>
      <c r="DF754" s="17"/>
      <c r="DG754" s="17"/>
      <c r="DH754" s="17"/>
      <c r="DI754" s="17"/>
      <c r="DJ754" s="17"/>
      <c r="DK754" s="17"/>
      <c r="DL754" s="17"/>
      <c r="DM754" s="17"/>
      <c r="DN754" s="17"/>
      <c r="DO754" s="17"/>
      <c r="DP754" s="17"/>
      <c r="DQ754" s="17"/>
      <c r="DR754" s="17"/>
      <c r="DS754" s="17"/>
      <c r="DT754" s="17"/>
      <c r="DU754" s="17"/>
      <c r="DV754" s="17"/>
      <c r="DW754" s="17"/>
      <c r="DX754" s="17"/>
      <c r="DY754" s="17"/>
      <c r="DZ754" s="17"/>
      <c r="EA754" s="17"/>
      <c r="EB754" s="17"/>
      <c r="EC754" s="17"/>
      <c r="ED754" s="17"/>
      <c r="EE754" s="17"/>
      <c r="EF754" s="17"/>
      <c r="EG754" s="17"/>
      <c r="EH754" s="17"/>
      <c r="EI754" s="17"/>
      <c r="EJ754" s="17"/>
      <c r="EK754" s="17"/>
    </row>
    <row r="755" spans="1:141" x14ac:dyDescent="0.35">
      <c r="A755" s="17"/>
      <c r="B755" s="17"/>
      <c r="C755" s="17"/>
      <c r="D755" s="17"/>
      <c r="E755" s="17"/>
      <c r="F755" s="17"/>
      <c r="G755" s="17"/>
      <c r="J755" s="17"/>
      <c r="K755" s="17"/>
      <c r="L755" s="68"/>
      <c r="M755" s="68"/>
      <c r="N755" s="17"/>
      <c r="O755" s="17"/>
      <c r="P755" s="107"/>
      <c r="R755" s="17"/>
      <c r="S755" s="17"/>
      <c r="T755" s="17"/>
      <c r="V755" s="17"/>
      <c r="W755" s="17"/>
      <c r="X755" s="17"/>
      <c r="Y755" s="17"/>
      <c r="AB755" s="45"/>
      <c r="AH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c r="BU755" s="17"/>
      <c r="BV755" s="17"/>
      <c r="BW755" s="17"/>
      <c r="BX755" s="17"/>
      <c r="BY755" s="17"/>
      <c r="BZ755" s="17"/>
      <c r="CA755" s="17"/>
      <c r="CB755" s="17"/>
      <c r="CC755" s="17"/>
      <c r="CD755" s="17"/>
      <c r="CE755" s="17"/>
      <c r="CF755" s="17"/>
      <c r="CG755" s="17"/>
      <c r="CH755" s="17"/>
      <c r="CI755" s="17"/>
      <c r="CJ755" s="17"/>
      <c r="CK755" s="17"/>
      <c r="CL755" s="17"/>
      <c r="CM755" s="17"/>
      <c r="CN755" s="17"/>
      <c r="CO755" s="17"/>
      <c r="CP755" s="17"/>
      <c r="CQ755" s="17"/>
      <c r="CR755" s="17"/>
      <c r="CS755" s="17"/>
      <c r="CT755" s="17"/>
      <c r="CU755" s="17"/>
      <c r="CV755" s="17"/>
      <c r="CW755" s="17"/>
      <c r="CX755" s="17"/>
      <c r="CY755" s="17"/>
      <c r="CZ755" s="17"/>
      <c r="DA755" s="17"/>
      <c r="DB755" s="17"/>
      <c r="DC755" s="17"/>
      <c r="DD755" s="17"/>
      <c r="DE755" s="17"/>
      <c r="DF755" s="17"/>
      <c r="DG755" s="17"/>
      <c r="DH755" s="17"/>
      <c r="DI755" s="17"/>
      <c r="DJ755" s="17"/>
      <c r="DK755" s="17"/>
      <c r="DL755" s="17"/>
      <c r="DM755" s="17"/>
      <c r="DN755" s="17"/>
      <c r="DO755" s="17"/>
      <c r="DP755" s="17"/>
      <c r="DQ755" s="17"/>
      <c r="DR755" s="17"/>
      <c r="DS755" s="17"/>
      <c r="DT755" s="17"/>
      <c r="DU755" s="17"/>
      <c r="DV755" s="17"/>
      <c r="DW755" s="17"/>
      <c r="DX755" s="17"/>
      <c r="DY755" s="17"/>
      <c r="DZ755" s="17"/>
      <c r="EA755" s="17"/>
      <c r="EB755" s="17"/>
      <c r="EC755" s="17"/>
      <c r="ED755" s="17"/>
      <c r="EE755" s="17"/>
      <c r="EF755" s="17"/>
      <c r="EG755" s="17"/>
      <c r="EH755" s="17"/>
      <c r="EI755" s="17"/>
      <c r="EJ755" s="17"/>
      <c r="EK755" s="17"/>
    </row>
    <row r="756" spans="1:141" x14ac:dyDescent="0.35">
      <c r="A756" s="17"/>
      <c r="B756" s="17"/>
      <c r="C756" s="17"/>
      <c r="D756" s="17"/>
      <c r="E756" s="17"/>
      <c r="F756" s="17"/>
      <c r="G756" s="17"/>
      <c r="J756" s="17"/>
      <c r="K756" s="17"/>
      <c r="L756" s="68"/>
      <c r="M756" s="68"/>
      <c r="N756" s="17"/>
      <c r="O756" s="17"/>
      <c r="P756" s="107"/>
      <c r="R756" s="17"/>
      <c r="S756" s="17"/>
      <c r="T756" s="17"/>
      <c r="V756" s="17"/>
      <c r="W756" s="17"/>
      <c r="X756" s="17"/>
      <c r="Y756" s="17"/>
      <c r="AB756" s="45"/>
      <c r="AH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c r="BU756" s="17"/>
      <c r="BV756" s="17"/>
      <c r="BW756" s="17"/>
      <c r="BX756" s="17"/>
      <c r="BY756" s="17"/>
      <c r="BZ756" s="17"/>
      <c r="CA756" s="17"/>
      <c r="CB756" s="17"/>
      <c r="CC756" s="17"/>
      <c r="CD756" s="17"/>
      <c r="CE756" s="17"/>
      <c r="CF756" s="17"/>
      <c r="CG756" s="17"/>
      <c r="CH756" s="17"/>
      <c r="CI756" s="17"/>
      <c r="CJ756" s="17"/>
      <c r="CK756" s="17"/>
      <c r="CL756" s="17"/>
      <c r="CM756" s="17"/>
      <c r="CN756" s="17"/>
      <c r="CO756" s="17"/>
      <c r="CP756" s="17"/>
      <c r="CQ756" s="17"/>
      <c r="CR756" s="17"/>
      <c r="CS756" s="17"/>
      <c r="CT756" s="17"/>
      <c r="CU756" s="17"/>
      <c r="CV756" s="17"/>
      <c r="CW756" s="17"/>
      <c r="CX756" s="17"/>
      <c r="CY756" s="17"/>
      <c r="CZ756" s="17"/>
      <c r="DA756" s="17"/>
      <c r="DB756" s="17"/>
      <c r="DC756" s="17"/>
      <c r="DD756" s="17"/>
      <c r="DE756" s="17"/>
      <c r="DF756" s="17"/>
      <c r="DG756" s="17"/>
      <c r="DH756" s="17"/>
      <c r="DI756" s="17"/>
      <c r="DJ756" s="17"/>
      <c r="DK756" s="17"/>
      <c r="DL756" s="17"/>
      <c r="DM756" s="17"/>
      <c r="DN756" s="17"/>
      <c r="DO756" s="17"/>
      <c r="DP756" s="17"/>
      <c r="DQ756" s="17"/>
      <c r="DR756" s="17"/>
      <c r="DS756" s="17"/>
      <c r="DT756" s="17"/>
      <c r="DU756" s="17"/>
      <c r="DV756" s="17"/>
      <c r="DW756" s="17"/>
      <c r="DX756" s="17"/>
      <c r="DY756" s="17"/>
      <c r="DZ756" s="17"/>
      <c r="EA756" s="17"/>
      <c r="EB756" s="17"/>
      <c r="EC756" s="17"/>
      <c r="ED756" s="17"/>
      <c r="EE756" s="17"/>
      <c r="EF756" s="17"/>
      <c r="EG756" s="17"/>
      <c r="EH756" s="17"/>
      <c r="EI756" s="17"/>
      <c r="EJ756" s="17"/>
      <c r="EK756" s="17"/>
    </row>
    <row r="757" spans="1:141" x14ac:dyDescent="0.35">
      <c r="A757" s="17"/>
      <c r="B757" s="17"/>
      <c r="C757" s="17"/>
      <c r="D757" s="17"/>
      <c r="E757" s="17"/>
      <c r="F757" s="17"/>
      <c r="G757" s="17"/>
      <c r="J757" s="17"/>
      <c r="K757" s="17"/>
      <c r="L757" s="68"/>
      <c r="M757" s="68"/>
      <c r="N757" s="17"/>
      <c r="O757" s="17"/>
      <c r="P757" s="109"/>
      <c r="R757" s="17"/>
      <c r="S757" s="17"/>
      <c r="T757" s="17"/>
      <c r="V757" s="17"/>
      <c r="W757" s="17"/>
      <c r="X757" s="17"/>
      <c r="Y757" s="17"/>
      <c r="AB757" s="45"/>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c r="BU757" s="17"/>
      <c r="BV757" s="17"/>
      <c r="BW757" s="17"/>
      <c r="BX757" s="17"/>
      <c r="BY757" s="17"/>
      <c r="BZ757" s="17"/>
      <c r="CA757" s="17"/>
      <c r="CB757" s="17"/>
      <c r="CC757" s="17"/>
      <c r="CD757" s="17"/>
      <c r="CE757" s="17"/>
      <c r="CF757" s="17"/>
      <c r="CG757" s="17"/>
      <c r="CH757" s="17"/>
      <c r="CI757" s="17"/>
      <c r="CJ757" s="17"/>
      <c r="CK757" s="17"/>
      <c r="CL757" s="17"/>
      <c r="CM757" s="17"/>
      <c r="CN757" s="17"/>
      <c r="CO757" s="17"/>
      <c r="CP757" s="17"/>
      <c r="CQ757" s="17"/>
      <c r="CR757" s="17"/>
      <c r="CS757" s="17"/>
      <c r="CT757" s="17"/>
      <c r="CU757" s="17"/>
      <c r="CV757" s="17"/>
      <c r="CW757" s="17"/>
      <c r="CX757" s="17"/>
      <c r="CY757" s="17"/>
      <c r="CZ757" s="17"/>
      <c r="DA757" s="17"/>
      <c r="DB757" s="17"/>
      <c r="DC757" s="17"/>
      <c r="DD757" s="17"/>
      <c r="DE757" s="17"/>
      <c r="DF757" s="17"/>
      <c r="DG757" s="17"/>
      <c r="DH757" s="17"/>
      <c r="DI757" s="17"/>
      <c r="DJ757" s="17"/>
      <c r="DK757" s="17"/>
      <c r="DL757" s="17"/>
      <c r="DM757" s="17"/>
      <c r="DN757" s="17"/>
      <c r="DO757" s="17"/>
      <c r="DP757" s="17"/>
      <c r="DQ757" s="17"/>
      <c r="DR757" s="17"/>
      <c r="DS757" s="17"/>
      <c r="DT757" s="17"/>
      <c r="DU757" s="17"/>
      <c r="DV757" s="17"/>
      <c r="DW757" s="17"/>
      <c r="DX757" s="17"/>
      <c r="DY757" s="17"/>
      <c r="DZ757" s="17"/>
      <c r="EA757" s="17"/>
      <c r="EB757" s="17"/>
      <c r="EC757" s="17"/>
      <c r="ED757" s="17"/>
      <c r="EE757" s="17"/>
      <c r="EF757" s="17"/>
      <c r="EG757" s="17"/>
      <c r="EH757" s="17"/>
      <c r="EI757" s="17"/>
      <c r="EJ757" s="17"/>
      <c r="EK757" s="17"/>
    </row>
    <row r="758" spans="1:141" x14ac:dyDescent="0.35">
      <c r="A758" s="17"/>
      <c r="B758" s="17"/>
      <c r="C758" s="17"/>
      <c r="D758" s="17"/>
      <c r="E758" s="17"/>
      <c r="F758" s="17"/>
      <c r="G758" s="17"/>
      <c r="J758" s="17"/>
      <c r="K758" s="17"/>
      <c r="L758" s="68"/>
      <c r="M758" s="68"/>
      <c r="N758" s="17"/>
      <c r="O758" s="17"/>
      <c r="P758" s="109"/>
      <c r="R758" s="17"/>
      <c r="S758" s="17"/>
      <c r="T758" s="17"/>
      <c r="V758" s="17"/>
      <c r="W758" s="17"/>
      <c r="X758" s="17"/>
      <c r="Y758" s="17"/>
      <c r="AB758" s="45"/>
      <c r="AH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c r="BU758" s="17"/>
      <c r="BV758" s="17"/>
      <c r="BW758" s="17"/>
      <c r="BX758" s="17"/>
      <c r="BY758" s="17"/>
      <c r="BZ758" s="17"/>
      <c r="CA758" s="17"/>
      <c r="CB758" s="17"/>
      <c r="CC758" s="17"/>
      <c r="CD758" s="17"/>
      <c r="CE758" s="17"/>
      <c r="CF758" s="17"/>
      <c r="CG758" s="17"/>
      <c r="CH758" s="17"/>
      <c r="CI758" s="17"/>
      <c r="CJ758" s="17"/>
      <c r="CK758" s="17"/>
      <c r="CL758" s="17"/>
      <c r="CM758" s="17"/>
      <c r="CN758" s="17"/>
      <c r="CO758" s="17"/>
      <c r="CP758" s="17"/>
      <c r="CQ758" s="17"/>
      <c r="CR758" s="17"/>
      <c r="CS758" s="17"/>
      <c r="CT758" s="17"/>
      <c r="CU758" s="17"/>
      <c r="CV758" s="17"/>
      <c r="CW758" s="17"/>
      <c r="CX758" s="17"/>
      <c r="CY758" s="17"/>
      <c r="CZ758" s="17"/>
      <c r="DA758" s="17"/>
      <c r="DB758" s="17"/>
      <c r="DC758" s="17"/>
      <c r="DD758" s="17"/>
      <c r="DE758" s="17"/>
      <c r="DF758" s="17"/>
      <c r="DG758" s="17"/>
      <c r="DH758" s="17"/>
      <c r="DI758" s="17"/>
      <c r="DJ758" s="17"/>
      <c r="DK758" s="17"/>
      <c r="DL758" s="17"/>
      <c r="DM758" s="17"/>
      <c r="DN758" s="17"/>
      <c r="DO758" s="17"/>
      <c r="DP758" s="17"/>
      <c r="DQ758" s="17"/>
      <c r="DR758" s="17"/>
      <c r="DS758" s="17"/>
      <c r="DT758" s="17"/>
      <c r="DU758" s="17"/>
      <c r="DV758" s="17"/>
      <c r="DW758" s="17"/>
      <c r="DX758" s="17"/>
      <c r="DY758" s="17"/>
      <c r="DZ758" s="17"/>
      <c r="EA758" s="17"/>
      <c r="EB758" s="17"/>
      <c r="EC758" s="17"/>
      <c r="ED758" s="17"/>
      <c r="EE758" s="17"/>
      <c r="EF758" s="17"/>
      <c r="EG758" s="17"/>
      <c r="EH758" s="17"/>
      <c r="EI758" s="17"/>
      <c r="EJ758" s="17"/>
      <c r="EK758" s="17"/>
    </row>
    <row r="759" spans="1:141" x14ac:dyDescent="0.35">
      <c r="A759" s="17"/>
      <c r="B759" s="17"/>
      <c r="C759" s="17"/>
      <c r="D759" s="17"/>
      <c r="E759" s="17"/>
      <c r="F759" s="17"/>
      <c r="G759" s="17"/>
      <c r="J759" s="17"/>
      <c r="K759" s="17"/>
      <c r="L759" s="68"/>
      <c r="M759" s="68"/>
      <c r="N759" s="17"/>
      <c r="O759" s="17"/>
      <c r="P759" s="107"/>
      <c r="R759" s="17"/>
      <c r="S759" s="17"/>
      <c r="T759" s="17"/>
      <c r="V759" s="17"/>
      <c r="W759" s="17"/>
      <c r="X759" s="17"/>
      <c r="Y759" s="17"/>
      <c r="AB759" s="45"/>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c r="BU759" s="17"/>
      <c r="BV759" s="17"/>
      <c r="BW759" s="17"/>
      <c r="BX759" s="17"/>
      <c r="BY759" s="17"/>
      <c r="BZ759" s="17"/>
      <c r="CA759" s="17"/>
      <c r="CB759" s="17"/>
      <c r="CC759" s="17"/>
      <c r="CD759" s="17"/>
      <c r="CE759" s="17"/>
      <c r="CF759" s="17"/>
      <c r="CG759" s="17"/>
      <c r="CH759" s="17"/>
      <c r="CI759" s="17"/>
      <c r="CJ759" s="17"/>
      <c r="CK759" s="17"/>
      <c r="CL759" s="17"/>
      <c r="CM759" s="17"/>
      <c r="CN759" s="17"/>
      <c r="CO759" s="17"/>
      <c r="CP759" s="17"/>
      <c r="CQ759" s="17"/>
      <c r="CR759" s="17"/>
      <c r="CS759" s="17"/>
      <c r="CT759" s="17"/>
      <c r="CU759" s="17"/>
      <c r="CV759" s="17"/>
      <c r="CW759" s="17"/>
      <c r="CX759" s="17"/>
      <c r="CY759" s="17"/>
      <c r="CZ759" s="17"/>
      <c r="DA759" s="17"/>
      <c r="DB759" s="17"/>
      <c r="DC759" s="17"/>
      <c r="DD759" s="17"/>
      <c r="DE759" s="17"/>
      <c r="DF759" s="17"/>
      <c r="DG759" s="17"/>
      <c r="DH759" s="17"/>
      <c r="DI759" s="17"/>
      <c r="DJ759" s="17"/>
      <c r="DK759" s="17"/>
      <c r="DL759" s="17"/>
      <c r="DM759" s="17"/>
      <c r="DN759" s="17"/>
      <c r="DO759" s="17"/>
      <c r="DP759" s="17"/>
      <c r="DQ759" s="17"/>
      <c r="DR759" s="17"/>
      <c r="DS759" s="17"/>
      <c r="DT759" s="17"/>
      <c r="DU759" s="17"/>
      <c r="DV759" s="17"/>
      <c r="DW759" s="17"/>
      <c r="DX759" s="17"/>
      <c r="DY759" s="17"/>
      <c r="DZ759" s="17"/>
      <c r="EA759" s="17"/>
      <c r="EB759" s="17"/>
      <c r="EC759" s="17"/>
      <c r="ED759" s="17"/>
      <c r="EE759" s="17"/>
      <c r="EF759" s="17"/>
      <c r="EG759" s="17"/>
      <c r="EH759" s="17"/>
      <c r="EI759" s="17"/>
      <c r="EJ759" s="17"/>
      <c r="EK759" s="17"/>
    </row>
    <row r="760" spans="1:141" x14ac:dyDescent="0.35">
      <c r="A760" s="17"/>
      <c r="B760" s="17"/>
      <c r="C760" s="17"/>
      <c r="D760" s="17"/>
      <c r="E760" s="17"/>
      <c r="F760" s="17"/>
      <c r="G760" s="17"/>
      <c r="J760" s="17"/>
      <c r="K760" s="17"/>
      <c r="L760" s="68"/>
      <c r="M760" s="68"/>
      <c r="N760" s="17"/>
      <c r="O760" s="17"/>
      <c r="P760" s="107"/>
      <c r="R760" s="17"/>
      <c r="S760" s="17"/>
      <c r="T760" s="17"/>
      <c r="V760" s="17"/>
      <c r="W760" s="17"/>
      <c r="X760" s="17"/>
      <c r="Y760" s="17"/>
      <c r="AB760" s="45"/>
      <c r="AH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c r="BU760" s="17"/>
      <c r="BV760" s="17"/>
      <c r="BW760" s="17"/>
      <c r="BX760" s="17"/>
      <c r="BY760" s="17"/>
      <c r="BZ760" s="17"/>
      <c r="CA760" s="17"/>
      <c r="CB760" s="17"/>
      <c r="CC760" s="17"/>
      <c r="CD760" s="17"/>
      <c r="CE760" s="17"/>
      <c r="CF760" s="17"/>
      <c r="CG760" s="17"/>
      <c r="CH760" s="17"/>
      <c r="CI760" s="17"/>
      <c r="CJ760" s="17"/>
      <c r="CK760" s="17"/>
      <c r="CL760" s="17"/>
      <c r="CM760" s="17"/>
      <c r="CN760" s="17"/>
      <c r="CO760" s="17"/>
      <c r="CP760" s="17"/>
      <c r="CQ760" s="17"/>
      <c r="CR760" s="17"/>
      <c r="CS760" s="17"/>
      <c r="CT760" s="17"/>
      <c r="CU760" s="17"/>
      <c r="CV760" s="17"/>
      <c r="CW760" s="17"/>
      <c r="CX760" s="17"/>
      <c r="CY760" s="17"/>
      <c r="CZ760" s="17"/>
      <c r="DA760" s="17"/>
      <c r="DB760" s="17"/>
      <c r="DC760" s="17"/>
      <c r="DD760" s="17"/>
      <c r="DE760" s="17"/>
      <c r="DF760" s="17"/>
      <c r="DG760" s="17"/>
      <c r="DH760" s="17"/>
      <c r="DI760" s="17"/>
      <c r="DJ760" s="17"/>
      <c r="DK760" s="17"/>
      <c r="DL760" s="17"/>
      <c r="DM760" s="17"/>
      <c r="DN760" s="17"/>
      <c r="DO760" s="17"/>
      <c r="DP760" s="17"/>
      <c r="DQ760" s="17"/>
      <c r="DR760" s="17"/>
      <c r="DS760" s="17"/>
      <c r="DT760" s="17"/>
      <c r="DU760" s="17"/>
      <c r="DV760" s="17"/>
      <c r="DW760" s="17"/>
      <c r="DX760" s="17"/>
      <c r="DY760" s="17"/>
      <c r="DZ760" s="17"/>
      <c r="EA760" s="17"/>
      <c r="EB760" s="17"/>
      <c r="EC760" s="17"/>
      <c r="ED760" s="17"/>
      <c r="EE760" s="17"/>
      <c r="EF760" s="17"/>
      <c r="EG760" s="17"/>
      <c r="EH760" s="17"/>
      <c r="EI760" s="17"/>
      <c r="EJ760" s="17"/>
      <c r="EK760" s="17"/>
    </row>
    <row r="761" spans="1:141" x14ac:dyDescent="0.35">
      <c r="A761" s="17"/>
      <c r="B761" s="17"/>
      <c r="C761" s="17"/>
      <c r="D761" s="17"/>
      <c r="E761" s="17"/>
      <c r="F761" s="17"/>
      <c r="G761" s="17"/>
      <c r="J761" s="17"/>
      <c r="K761" s="17"/>
      <c r="L761" s="68"/>
      <c r="M761" s="68"/>
      <c r="N761" s="17"/>
      <c r="O761" s="17"/>
      <c r="P761" s="107"/>
      <c r="R761" s="17"/>
      <c r="S761" s="17"/>
      <c r="T761" s="17"/>
      <c r="V761" s="17"/>
      <c r="W761" s="17"/>
      <c r="X761" s="17"/>
      <c r="Y761" s="17"/>
      <c r="AB761" s="45"/>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c r="BU761" s="17"/>
      <c r="BV761" s="17"/>
      <c r="BW761" s="17"/>
      <c r="BX761" s="17"/>
      <c r="BY761" s="17"/>
      <c r="BZ761" s="17"/>
      <c r="CA761" s="17"/>
      <c r="CB761" s="17"/>
      <c r="CC761" s="17"/>
      <c r="CD761" s="17"/>
      <c r="CE761" s="17"/>
      <c r="CF761" s="17"/>
      <c r="CG761" s="17"/>
      <c r="CH761" s="17"/>
      <c r="CI761" s="17"/>
      <c r="CJ761" s="17"/>
      <c r="CK761" s="17"/>
      <c r="CL761" s="17"/>
      <c r="CM761" s="17"/>
      <c r="CN761" s="17"/>
      <c r="CO761" s="17"/>
      <c r="CP761" s="17"/>
      <c r="CQ761" s="17"/>
      <c r="CR761" s="17"/>
      <c r="CS761" s="17"/>
      <c r="CT761" s="17"/>
      <c r="CU761" s="17"/>
      <c r="CV761" s="17"/>
      <c r="CW761" s="17"/>
      <c r="CX761" s="17"/>
      <c r="CY761" s="17"/>
      <c r="CZ761" s="17"/>
      <c r="DA761" s="17"/>
      <c r="DB761" s="17"/>
      <c r="DC761" s="17"/>
      <c r="DD761" s="17"/>
      <c r="DE761" s="17"/>
      <c r="DF761" s="17"/>
      <c r="DG761" s="17"/>
      <c r="DH761" s="17"/>
      <c r="DI761" s="17"/>
      <c r="DJ761" s="17"/>
      <c r="DK761" s="17"/>
      <c r="DL761" s="17"/>
      <c r="DM761" s="17"/>
      <c r="DN761" s="17"/>
      <c r="DO761" s="17"/>
      <c r="DP761" s="17"/>
      <c r="DQ761" s="17"/>
      <c r="DR761" s="17"/>
      <c r="DS761" s="17"/>
      <c r="DT761" s="17"/>
      <c r="DU761" s="17"/>
      <c r="DV761" s="17"/>
      <c r="DW761" s="17"/>
      <c r="DX761" s="17"/>
      <c r="DY761" s="17"/>
      <c r="DZ761" s="17"/>
      <c r="EA761" s="17"/>
      <c r="EB761" s="17"/>
      <c r="EC761" s="17"/>
      <c r="ED761" s="17"/>
      <c r="EE761" s="17"/>
      <c r="EF761" s="17"/>
      <c r="EG761" s="17"/>
      <c r="EH761" s="17"/>
      <c r="EI761" s="17"/>
      <c r="EJ761" s="17"/>
      <c r="EK761" s="17"/>
    </row>
    <row r="762" spans="1:141" x14ac:dyDescent="0.35">
      <c r="A762" s="17"/>
      <c r="B762" s="17"/>
      <c r="C762" s="17"/>
      <c r="D762" s="17"/>
      <c r="E762" s="17"/>
      <c r="F762" s="17"/>
      <c r="G762" s="17"/>
      <c r="J762" s="17"/>
      <c r="K762" s="17"/>
      <c r="L762" s="68"/>
      <c r="M762" s="68"/>
      <c r="N762" s="17"/>
      <c r="O762" s="17"/>
      <c r="P762" s="107"/>
      <c r="R762" s="17"/>
      <c r="S762" s="17"/>
      <c r="T762" s="17"/>
      <c r="V762" s="17"/>
      <c r="W762" s="17"/>
      <c r="X762" s="17"/>
      <c r="Y762" s="17"/>
      <c r="AB762" s="45"/>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c r="CA762" s="17"/>
      <c r="CB762" s="17"/>
      <c r="CC762" s="17"/>
      <c r="CD762" s="17"/>
      <c r="CE762" s="17"/>
      <c r="CF762" s="17"/>
      <c r="CG762" s="17"/>
      <c r="CH762" s="17"/>
      <c r="CI762" s="17"/>
      <c r="CJ762" s="17"/>
      <c r="CK762" s="17"/>
      <c r="CL762" s="17"/>
      <c r="CM762" s="17"/>
      <c r="CN762" s="17"/>
      <c r="CO762" s="17"/>
      <c r="CP762" s="17"/>
      <c r="CQ762" s="17"/>
      <c r="CR762" s="17"/>
      <c r="CS762" s="17"/>
      <c r="CT762" s="17"/>
      <c r="CU762" s="17"/>
      <c r="CV762" s="17"/>
      <c r="CW762" s="17"/>
      <c r="CX762" s="17"/>
      <c r="CY762" s="17"/>
      <c r="CZ762" s="17"/>
      <c r="DA762" s="17"/>
      <c r="DB762" s="17"/>
      <c r="DC762" s="17"/>
      <c r="DD762" s="17"/>
      <c r="DE762" s="17"/>
      <c r="DF762" s="17"/>
      <c r="DG762" s="17"/>
      <c r="DH762" s="17"/>
      <c r="DI762" s="17"/>
      <c r="DJ762" s="17"/>
      <c r="DK762" s="17"/>
      <c r="DL762" s="17"/>
      <c r="DM762" s="17"/>
      <c r="DN762" s="17"/>
      <c r="DO762" s="17"/>
      <c r="DP762" s="17"/>
      <c r="DQ762" s="17"/>
      <c r="DR762" s="17"/>
      <c r="DS762" s="17"/>
      <c r="DT762" s="17"/>
      <c r="DU762" s="17"/>
      <c r="DV762" s="17"/>
      <c r="DW762" s="17"/>
      <c r="DX762" s="17"/>
      <c r="DY762" s="17"/>
      <c r="DZ762" s="17"/>
      <c r="EA762" s="17"/>
      <c r="EB762" s="17"/>
      <c r="EC762" s="17"/>
      <c r="ED762" s="17"/>
      <c r="EE762" s="17"/>
      <c r="EF762" s="17"/>
      <c r="EG762" s="17"/>
      <c r="EH762" s="17"/>
      <c r="EI762" s="17"/>
      <c r="EJ762" s="17"/>
      <c r="EK762" s="17"/>
    </row>
    <row r="763" spans="1:141" x14ac:dyDescent="0.35">
      <c r="A763" s="17"/>
      <c r="B763" s="17"/>
      <c r="C763" s="17"/>
      <c r="D763" s="17"/>
      <c r="E763" s="17"/>
      <c r="F763" s="17"/>
      <c r="G763" s="17"/>
      <c r="J763" s="17"/>
      <c r="K763" s="17"/>
      <c r="L763" s="68"/>
      <c r="M763" s="68"/>
      <c r="N763" s="17"/>
      <c r="O763" s="17"/>
      <c r="P763" s="107"/>
      <c r="R763" s="17"/>
      <c r="S763" s="17"/>
      <c r="T763" s="17"/>
      <c r="V763" s="17"/>
      <c r="W763" s="17"/>
      <c r="X763" s="17"/>
      <c r="Y763" s="17"/>
      <c r="AB763" s="45"/>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17"/>
      <c r="BZ763" s="17"/>
      <c r="CA763" s="17"/>
      <c r="CB763" s="17"/>
      <c r="CC763" s="17"/>
      <c r="CD763" s="17"/>
      <c r="CE763" s="17"/>
      <c r="CF763" s="17"/>
      <c r="CG763" s="17"/>
      <c r="CH763" s="17"/>
      <c r="CI763" s="17"/>
      <c r="CJ763" s="17"/>
      <c r="CK763" s="17"/>
      <c r="CL763" s="17"/>
      <c r="CM763" s="17"/>
      <c r="CN763" s="17"/>
      <c r="CO763" s="17"/>
      <c r="CP763" s="17"/>
      <c r="CQ763" s="17"/>
      <c r="CR763" s="17"/>
      <c r="CS763" s="17"/>
      <c r="CT763" s="17"/>
      <c r="CU763" s="17"/>
      <c r="CV763" s="17"/>
      <c r="CW763" s="17"/>
      <c r="CX763" s="17"/>
      <c r="CY763" s="17"/>
      <c r="CZ763" s="17"/>
      <c r="DA763" s="17"/>
      <c r="DB763" s="17"/>
      <c r="DC763" s="17"/>
      <c r="DD763" s="17"/>
      <c r="DE763" s="17"/>
      <c r="DF763" s="17"/>
      <c r="DG763" s="17"/>
      <c r="DH763" s="17"/>
      <c r="DI763" s="17"/>
      <c r="DJ763" s="17"/>
      <c r="DK763" s="17"/>
      <c r="DL763" s="17"/>
      <c r="DM763" s="17"/>
      <c r="DN763" s="17"/>
      <c r="DO763" s="17"/>
      <c r="DP763" s="17"/>
      <c r="DQ763" s="17"/>
      <c r="DR763" s="17"/>
      <c r="DS763" s="17"/>
      <c r="DT763" s="17"/>
      <c r="DU763" s="17"/>
      <c r="DV763" s="17"/>
      <c r="DW763" s="17"/>
      <c r="DX763" s="17"/>
      <c r="DY763" s="17"/>
      <c r="DZ763" s="17"/>
      <c r="EA763" s="17"/>
      <c r="EB763" s="17"/>
      <c r="EC763" s="17"/>
      <c r="ED763" s="17"/>
      <c r="EE763" s="17"/>
      <c r="EF763" s="17"/>
      <c r="EG763" s="17"/>
      <c r="EH763" s="17"/>
      <c r="EI763" s="17"/>
      <c r="EJ763" s="17"/>
      <c r="EK763" s="17"/>
    </row>
    <row r="764" spans="1:141" x14ac:dyDescent="0.35">
      <c r="A764" s="17"/>
      <c r="B764" s="17"/>
      <c r="C764" s="17"/>
      <c r="D764" s="17"/>
      <c r="E764" s="17"/>
      <c r="F764" s="17"/>
      <c r="G764" s="17"/>
      <c r="J764" s="17"/>
      <c r="K764" s="17"/>
      <c r="L764" s="68"/>
      <c r="M764" s="68"/>
      <c r="N764" s="17"/>
      <c r="O764" s="17"/>
      <c r="P764" s="107"/>
      <c r="R764" s="17"/>
      <c r="S764" s="17"/>
      <c r="T764" s="17"/>
      <c r="V764" s="17"/>
      <c r="W764" s="17"/>
      <c r="X764" s="17"/>
      <c r="Y764" s="17"/>
      <c r="AB764" s="45"/>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c r="CA764" s="17"/>
      <c r="CB764" s="17"/>
      <c r="CC764" s="17"/>
      <c r="CD764" s="17"/>
      <c r="CE764" s="17"/>
      <c r="CF764" s="17"/>
      <c r="CG764" s="17"/>
      <c r="CH764" s="17"/>
      <c r="CI764" s="17"/>
      <c r="CJ764" s="17"/>
      <c r="CK764" s="17"/>
      <c r="CL764" s="17"/>
      <c r="CM764" s="17"/>
      <c r="CN764" s="17"/>
      <c r="CO764" s="17"/>
      <c r="CP764" s="17"/>
      <c r="CQ764" s="17"/>
      <c r="CR764" s="17"/>
      <c r="CS764" s="17"/>
      <c r="CT764" s="17"/>
      <c r="CU764" s="17"/>
      <c r="CV764" s="17"/>
      <c r="CW764" s="17"/>
      <c r="CX764" s="17"/>
      <c r="CY764" s="17"/>
      <c r="CZ764" s="17"/>
      <c r="DA764" s="17"/>
      <c r="DB764" s="17"/>
      <c r="DC764" s="17"/>
      <c r="DD764" s="17"/>
      <c r="DE764" s="17"/>
      <c r="DF764" s="17"/>
      <c r="DG764" s="17"/>
      <c r="DH764" s="17"/>
      <c r="DI764" s="17"/>
      <c r="DJ764" s="17"/>
      <c r="DK764" s="17"/>
      <c r="DL764" s="17"/>
      <c r="DM764" s="17"/>
      <c r="DN764" s="17"/>
      <c r="DO764" s="17"/>
      <c r="DP764" s="17"/>
      <c r="DQ764" s="17"/>
      <c r="DR764" s="17"/>
      <c r="DS764" s="17"/>
      <c r="DT764" s="17"/>
      <c r="DU764" s="17"/>
      <c r="DV764" s="17"/>
      <c r="DW764" s="17"/>
      <c r="DX764" s="17"/>
      <c r="DY764" s="17"/>
      <c r="DZ764" s="17"/>
      <c r="EA764" s="17"/>
      <c r="EB764" s="17"/>
      <c r="EC764" s="17"/>
      <c r="ED764" s="17"/>
      <c r="EE764" s="17"/>
      <c r="EF764" s="17"/>
      <c r="EG764" s="17"/>
      <c r="EH764" s="17"/>
      <c r="EI764" s="17"/>
      <c r="EJ764" s="17"/>
      <c r="EK764" s="17"/>
    </row>
    <row r="765" spans="1:141" x14ac:dyDescent="0.35">
      <c r="A765" s="17"/>
      <c r="B765" s="17"/>
      <c r="C765" s="17"/>
      <c r="D765" s="17"/>
      <c r="E765" s="17"/>
      <c r="F765" s="17"/>
      <c r="G765" s="17"/>
      <c r="J765" s="17"/>
      <c r="K765" s="17"/>
      <c r="L765" s="68"/>
      <c r="M765" s="68"/>
      <c r="N765" s="17"/>
      <c r="O765" s="17"/>
      <c r="P765" s="107"/>
      <c r="R765" s="17"/>
      <c r="S765" s="17"/>
      <c r="T765" s="17"/>
      <c r="V765" s="17"/>
      <c r="W765" s="17"/>
      <c r="X765" s="17"/>
      <c r="Y765" s="17"/>
      <c r="AB765" s="45"/>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c r="CA765" s="17"/>
      <c r="CB765" s="17"/>
      <c r="CC765" s="17"/>
      <c r="CD765" s="17"/>
      <c r="CE765" s="17"/>
      <c r="CF765" s="17"/>
      <c r="CG765" s="17"/>
      <c r="CH765" s="17"/>
      <c r="CI765" s="17"/>
      <c r="CJ765" s="17"/>
      <c r="CK765" s="17"/>
      <c r="CL765" s="17"/>
      <c r="CM765" s="17"/>
      <c r="CN765" s="17"/>
      <c r="CO765" s="17"/>
      <c r="CP765" s="17"/>
      <c r="CQ765" s="17"/>
      <c r="CR765" s="17"/>
      <c r="CS765" s="17"/>
      <c r="CT765" s="17"/>
      <c r="CU765" s="17"/>
      <c r="CV765" s="17"/>
      <c r="CW765" s="17"/>
      <c r="CX765" s="17"/>
      <c r="CY765" s="17"/>
      <c r="CZ765" s="17"/>
      <c r="DA765" s="17"/>
      <c r="DB765" s="17"/>
      <c r="DC765" s="17"/>
      <c r="DD765" s="17"/>
      <c r="DE765" s="17"/>
      <c r="DF765" s="17"/>
      <c r="DG765" s="17"/>
      <c r="DH765" s="17"/>
      <c r="DI765" s="17"/>
      <c r="DJ765" s="17"/>
      <c r="DK765" s="17"/>
      <c r="DL765" s="17"/>
      <c r="DM765" s="17"/>
      <c r="DN765" s="17"/>
      <c r="DO765" s="17"/>
      <c r="DP765" s="17"/>
      <c r="DQ765" s="17"/>
      <c r="DR765" s="17"/>
      <c r="DS765" s="17"/>
      <c r="DT765" s="17"/>
      <c r="DU765" s="17"/>
      <c r="DV765" s="17"/>
      <c r="DW765" s="17"/>
      <c r="DX765" s="17"/>
      <c r="DY765" s="17"/>
      <c r="DZ765" s="17"/>
      <c r="EA765" s="17"/>
      <c r="EB765" s="17"/>
      <c r="EC765" s="17"/>
      <c r="ED765" s="17"/>
      <c r="EE765" s="17"/>
      <c r="EF765" s="17"/>
      <c r="EG765" s="17"/>
      <c r="EH765" s="17"/>
      <c r="EI765" s="17"/>
      <c r="EJ765" s="17"/>
      <c r="EK765" s="17"/>
    </row>
    <row r="766" spans="1:141" x14ac:dyDescent="0.35">
      <c r="A766" s="17"/>
      <c r="B766" s="17"/>
      <c r="C766" s="17"/>
      <c r="D766" s="17"/>
      <c r="E766" s="17"/>
      <c r="F766" s="17"/>
      <c r="G766" s="17"/>
      <c r="J766" s="17"/>
      <c r="K766" s="17"/>
      <c r="L766" s="68"/>
      <c r="M766" s="68"/>
      <c r="N766" s="17"/>
      <c r="O766" s="17"/>
      <c r="P766" s="107"/>
      <c r="R766" s="17"/>
      <c r="S766" s="17"/>
      <c r="T766" s="17"/>
      <c r="V766" s="17"/>
      <c r="W766" s="17"/>
      <c r="X766" s="17"/>
      <c r="Y766" s="17"/>
      <c r="AB766" s="45"/>
      <c r="AH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17"/>
      <c r="BZ766" s="17"/>
      <c r="CA766" s="17"/>
      <c r="CB766" s="17"/>
      <c r="CC766" s="17"/>
      <c r="CD766" s="17"/>
      <c r="CE766" s="17"/>
      <c r="CF766" s="17"/>
      <c r="CG766" s="17"/>
      <c r="CH766" s="17"/>
      <c r="CI766" s="17"/>
      <c r="CJ766" s="17"/>
      <c r="CK766" s="17"/>
      <c r="CL766" s="17"/>
      <c r="CM766" s="17"/>
      <c r="CN766" s="17"/>
      <c r="CO766" s="17"/>
      <c r="CP766" s="17"/>
      <c r="CQ766" s="17"/>
      <c r="CR766" s="17"/>
      <c r="CS766" s="17"/>
      <c r="CT766" s="17"/>
      <c r="CU766" s="17"/>
      <c r="CV766" s="17"/>
      <c r="CW766" s="17"/>
      <c r="CX766" s="17"/>
      <c r="CY766" s="17"/>
      <c r="CZ766" s="17"/>
      <c r="DA766" s="17"/>
      <c r="DB766" s="17"/>
      <c r="DC766" s="17"/>
      <c r="DD766" s="17"/>
      <c r="DE766" s="17"/>
      <c r="DF766" s="17"/>
      <c r="DG766" s="17"/>
      <c r="DH766" s="17"/>
      <c r="DI766" s="17"/>
      <c r="DJ766" s="17"/>
      <c r="DK766" s="17"/>
      <c r="DL766" s="17"/>
      <c r="DM766" s="17"/>
      <c r="DN766" s="17"/>
      <c r="DO766" s="17"/>
      <c r="DP766" s="17"/>
      <c r="DQ766" s="17"/>
      <c r="DR766" s="17"/>
      <c r="DS766" s="17"/>
      <c r="DT766" s="17"/>
      <c r="DU766" s="17"/>
      <c r="DV766" s="17"/>
      <c r="DW766" s="17"/>
      <c r="DX766" s="17"/>
      <c r="DY766" s="17"/>
      <c r="DZ766" s="17"/>
      <c r="EA766" s="17"/>
      <c r="EB766" s="17"/>
      <c r="EC766" s="17"/>
      <c r="ED766" s="17"/>
      <c r="EE766" s="17"/>
      <c r="EF766" s="17"/>
      <c r="EG766" s="17"/>
      <c r="EH766" s="17"/>
      <c r="EI766" s="17"/>
      <c r="EJ766" s="17"/>
      <c r="EK766" s="17"/>
    </row>
    <row r="767" spans="1:141" x14ac:dyDescent="0.35">
      <c r="A767" s="17"/>
      <c r="B767" s="17"/>
      <c r="C767" s="17"/>
      <c r="D767" s="17"/>
      <c r="E767" s="17"/>
      <c r="F767" s="17"/>
      <c r="G767" s="17"/>
      <c r="J767" s="17"/>
      <c r="K767" s="17"/>
      <c r="L767" s="68"/>
      <c r="M767" s="68"/>
      <c r="N767" s="17"/>
      <c r="O767" s="17"/>
      <c r="P767" s="107"/>
      <c r="R767" s="17"/>
      <c r="S767" s="17"/>
      <c r="T767" s="17"/>
      <c r="V767" s="17"/>
      <c r="W767" s="17"/>
      <c r="X767" s="17"/>
      <c r="Y767" s="17"/>
      <c r="AB767" s="45"/>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17"/>
      <c r="BZ767" s="17"/>
      <c r="CA767" s="17"/>
      <c r="CB767" s="17"/>
      <c r="CC767" s="17"/>
      <c r="CD767" s="17"/>
      <c r="CE767" s="17"/>
      <c r="CF767" s="17"/>
      <c r="CG767" s="17"/>
      <c r="CH767" s="17"/>
      <c r="CI767" s="17"/>
      <c r="CJ767" s="17"/>
      <c r="CK767" s="17"/>
      <c r="CL767" s="17"/>
      <c r="CM767" s="17"/>
      <c r="CN767" s="17"/>
      <c r="CO767" s="17"/>
      <c r="CP767" s="17"/>
      <c r="CQ767" s="17"/>
      <c r="CR767" s="17"/>
      <c r="CS767" s="17"/>
      <c r="CT767" s="17"/>
      <c r="CU767" s="17"/>
      <c r="CV767" s="17"/>
      <c r="CW767" s="17"/>
      <c r="CX767" s="17"/>
      <c r="CY767" s="17"/>
      <c r="CZ767" s="17"/>
      <c r="DA767" s="17"/>
      <c r="DB767" s="17"/>
      <c r="DC767" s="17"/>
      <c r="DD767" s="17"/>
      <c r="DE767" s="17"/>
      <c r="DF767" s="17"/>
      <c r="DG767" s="17"/>
      <c r="DH767" s="17"/>
      <c r="DI767" s="17"/>
      <c r="DJ767" s="17"/>
      <c r="DK767" s="17"/>
      <c r="DL767" s="17"/>
      <c r="DM767" s="17"/>
      <c r="DN767" s="17"/>
      <c r="DO767" s="17"/>
      <c r="DP767" s="17"/>
      <c r="DQ767" s="17"/>
      <c r="DR767" s="17"/>
      <c r="DS767" s="17"/>
      <c r="DT767" s="17"/>
      <c r="DU767" s="17"/>
      <c r="DV767" s="17"/>
      <c r="DW767" s="17"/>
      <c r="DX767" s="17"/>
      <c r="DY767" s="17"/>
      <c r="DZ767" s="17"/>
      <c r="EA767" s="17"/>
      <c r="EB767" s="17"/>
      <c r="EC767" s="17"/>
      <c r="ED767" s="17"/>
      <c r="EE767" s="17"/>
      <c r="EF767" s="17"/>
      <c r="EG767" s="17"/>
      <c r="EH767" s="17"/>
      <c r="EI767" s="17"/>
      <c r="EJ767" s="17"/>
      <c r="EK767" s="17"/>
    </row>
    <row r="768" spans="1:141" x14ac:dyDescent="0.35">
      <c r="A768" s="17"/>
      <c r="B768" s="17"/>
      <c r="C768" s="17"/>
      <c r="D768" s="17"/>
      <c r="E768" s="17"/>
      <c r="F768" s="17"/>
      <c r="G768" s="17"/>
      <c r="J768" s="17"/>
      <c r="K768" s="17"/>
      <c r="L768" s="68"/>
      <c r="M768" s="68"/>
      <c r="N768" s="17"/>
      <c r="O768" s="17"/>
      <c r="P768" s="107"/>
      <c r="R768" s="17"/>
      <c r="S768" s="17"/>
      <c r="T768" s="17"/>
      <c r="V768" s="17"/>
      <c r="W768" s="17"/>
      <c r="X768" s="17"/>
      <c r="Y768" s="17"/>
      <c r="AB768" s="45"/>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17"/>
      <c r="BZ768" s="17"/>
      <c r="CA768" s="17"/>
      <c r="CB768" s="17"/>
      <c r="CC768" s="17"/>
      <c r="CD768" s="17"/>
      <c r="CE768" s="17"/>
      <c r="CF768" s="17"/>
      <c r="CG768" s="17"/>
      <c r="CH768" s="17"/>
      <c r="CI768" s="17"/>
      <c r="CJ768" s="17"/>
      <c r="CK768" s="17"/>
      <c r="CL768" s="17"/>
      <c r="CM768" s="17"/>
      <c r="CN768" s="17"/>
      <c r="CO768" s="17"/>
      <c r="CP768" s="17"/>
      <c r="CQ768" s="17"/>
      <c r="CR768" s="17"/>
      <c r="CS768" s="17"/>
      <c r="CT768" s="17"/>
      <c r="CU768" s="17"/>
      <c r="CV768" s="17"/>
      <c r="CW768" s="17"/>
      <c r="CX768" s="17"/>
      <c r="CY768" s="17"/>
      <c r="CZ768" s="17"/>
      <c r="DA768" s="17"/>
      <c r="DB768" s="17"/>
      <c r="DC768" s="17"/>
      <c r="DD768" s="17"/>
      <c r="DE768" s="17"/>
      <c r="DF768" s="17"/>
      <c r="DG768" s="17"/>
      <c r="DH768" s="17"/>
      <c r="DI768" s="17"/>
      <c r="DJ768" s="17"/>
      <c r="DK768" s="17"/>
      <c r="DL768" s="17"/>
      <c r="DM768" s="17"/>
      <c r="DN768" s="17"/>
      <c r="DO768" s="17"/>
      <c r="DP768" s="17"/>
      <c r="DQ768" s="17"/>
      <c r="DR768" s="17"/>
      <c r="DS768" s="17"/>
      <c r="DT768" s="17"/>
      <c r="DU768" s="17"/>
      <c r="DV768" s="17"/>
      <c r="DW768" s="17"/>
      <c r="DX768" s="17"/>
      <c r="DY768" s="17"/>
      <c r="DZ768" s="17"/>
      <c r="EA768" s="17"/>
      <c r="EB768" s="17"/>
      <c r="EC768" s="17"/>
      <c r="ED768" s="17"/>
      <c r="EE768" s="17"/>
      <c r="EF768" s="17"/>
      <c r="EG768" s="17"/>
      <c r="EH768" s="17"/>
      <c r="EI768" s="17"/>
      <c r="EJ768" s="17"/>
      <c r="EK768" s="17"/>
    </row>
    <row r="769" spans="1:141" x14ac:dyDescent="0.35">
      <c r="A769" s="17"/>
      <c r="B769" s="17"/>
      <c r="C769" s="17"/>
      <c r="D769" s="17"/>
      <c r="E769" s="17"/>
      <c r="F769" s="17"/>
      <c r="G769" s="17"/>
      <c r="J769" s="17"/>
      <c r="K769" s="17"/>
      <c r="L769" s="68"/>
      <c r="M769" s="68"/>
      <c r="N769" s="17"/>
      <c r="O769" s="17"/>
      <c r="P769" s="107"/>
      <c r="R769" s="17"/>
      <c r="S769" s="17"/>
      <c r="T769" s="17"/>
      <c r="V769" s="17"/>
      <c r="W769" s="17"/>
      <c r="X769" s="17"/>
      <c r="Y769" s="17"/>
      <c r="AB769" s="45"/>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c r="CA769" s="17"/>
      <c r="CB769" s="17"/>
      <c r="CC769" s="17"/>
      <c r="CD769" s="17"/>
      <c r="CE769" s="17"/>
      <c r="CF769" s="17"/>
      <c r="CG769" s="17"/>
      <c r="CH769" s="17"/>
      <c r="CI769" s="17"/>
      <c r="CJ769" s="17"/>
      <c r="CK769" s="17"/>
      <c r="CL769" s="17"/>
      <c r="CM769" s="17"/>
      <c r="CN769" s="17"/>
      <c r="CO769" s="17"/>
      <c r="CP769" s="17"/>
      <c r="CQ769" s="17"/>
      <c r="CR769" s="17"/>
      <c r="CS769" s="17"/>
      <c r="CT769" s="17"/>
      <c r="CU769" s="17"/>
      <c r="CV769" s="17"/>
      <c r="CW769" s="17"/>
      <c r="CX769" s="17"/>
      <c r="CY769" s="17"/>
      <c r="CZ769" s="17"/>
      <c r="DA769" s="17"/>
      <c r="DB769" s="17"/>
      <c r="DC769" s="17"/>
      <c r="DD769" s="17"/>
      <c r="DE769" s="17"/>
      <c r="DF769" s="17"/>
      <c r="DG769" s="17"/>
      <c r="DH769" s="17"/>
      <c r="DI769" s="17"/>
      <c r="DJ769" s="17"/>
      <c r="DK769" s="17"/>
      <c r="DL769" s="17"/>
      <c r="DM769" s="17"/>
      <c r="DN769" s="17"/>
      <c r="DO769" s="17"/>
      <c r="DP769" s="17"/>
      <c r="DQ769" s="17"/>
      <c r="DR769" s="17"/>
      <c r="DS769" s="17"/>
      <c r="DT769" s="17"/>
      <c r="DU769" s="17"/>
      <c r="DV769" s="17"/>
      <c r="DW769" s="17"/>
      <c r="DX769" s="17"/>
      <c r="DY769" s="17"/>
      <c r="DZ769" s="17"/>
      <c r="EA769" s="17"/>
      <c r="EB769" s="17"/>
      <c r="EC769" s="17"/>
      <c r="ED769" s="17"/>
      <c r="EE769" s="17"/>
      <c r="EF769" s="17"/>
      <c r="EG769" s="17"/>
      <c r="EH769" s="17"/>
      <c r="EI769" s="17"/>
      <c r="EJ769" s="17"/>
      <c r="EK769" s="17"/>
    </row>
    <row r="770" spans="1:141" x14ac:dyDescent="0.35">
      <c r="A770" s="17"/>
      <c r="B770" s="17"/>
      <c r="C770" s="17"/>
      <c r="D770" s="17"/>
      <c r="E770" s="17"/>
      <c r="F770" s="17"/>
      <c r="G770" s="17"/>
      <c r="J770" s="17"/>
      <c r="K770" s="17"/>
      <c r="L770" s="68"/>
      <c r="M770" s="68"/>
      <c r="N770" s="17"/>
      <c r="O770" s="17"/>
      <c r="P770" s="107"/>
      <c r="R770" s="17"/>
      <c r="S770" s="17"/>
      <c r="T770" s="17"/>
      <c r="V770" s="17"/>
      <c r="W770" s="17"/>
      <c r="X770" s="17"/>
      <c r="Y770" s="17"/>
      <c r="AB770" s="45"/>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17"/>
      <c r="BZ770" s="17"/>
      <c r="CA770" s="17"/>
      <c r="CB770" s="17"/>
      <c r="CC770" s="17"/>
      <c r="CD770" s="17"/>
      <c r="CE770" s="17"/>
      <c r="CF770" s="17"/>
      <c r="CG770" s="17"/>
      <c r="CH770" s="17"/>
      <c r="CI770" s="17"/>
      <c r="CJ770" s="17"/>
      <c r="CK770" s="17"/>
      <c r="CL770" s="17"/>
      <c r="CM770" s="17"/>
      <c r="CN770" s="17"/>
      <c r="CO770" s="17"/>
      <c r="CP770" s="17"/>
      <c r="CQ770" s="17"/>
      <c r="CR770" s="17"/>
      <c r="CS770" s="17"/>
      <c r="CT770" s="17"/>
      <c r="CU770" s="17"/>
      <c r="CV770" s="17"/>
      <c r="CW770" s="17"/>
      <c r="CX770" s="17"/>
      <c r="CY770" s="17"/>
      <c r="CZ770" s="17"/>
      <c r="DA770" s="17"/>
      <c r="DB770" s="17"/>
      <c r="DC770" s="17"/>
      <c r="DD770" s="17"/>
      <c r="DE770" s="17"/>
      <c r="DF770" s="17"/>
      <c r="DG770" s="17"/>
      <c r="DH770" s="17"/>
      <c r="DI770" s="17"/>
      <c r="DJ770" s="17"/>
      <c r="DK770" s="17"/>
      <c r="DL770" s="17"/>
      <c r="DM770" s="17"/>
      <c r="DN770" s="17"/>
      <c r="DO770" s="17"/>
      <c r="DP770" s="17"/>
      <c r="DQ770" s="17"/>
      <c r="DR770" s="17"/>
      <c r="DS770" s="17"/>
      <c r="DT770" s="17"/>
      <c r="DU770" s="17"/>
      <c r="DV770" s="17"/>
      <c r="DW770" s="17"/>
      <c r="DX770" s="17"/>
      <c r="DY770" s="17"/>
      <c r="DZ770" s="17"/>
      <c r="EA770" s="17"/>
      <c r="EB770" s="17"/>
      <c r="EC770" s="17"/>
      <c r="ED770" s="17"/>
      <c r="EE770" s="17"/>
      <c r="EF770" s="17"/>
      <c r="EG770" s="17"/>
      <c r="EH770" s="17"/>
      <c r="EI770" s="17"/>
      <c r="EJ770" s="17"/>
      <c r="EK770" s="17"/>
    </row>
    <row r="771" spans="1:141" x14ac:dyDescent="0.35">
      <c r="A771" s="17"/>
      <c r="B771" s="17"/>
      <c r="C771" s="17"/>
      <c r="D771" s="17"/>
      <c r="E771" s="17"/>
      <c r="F771" s="17"/>
      <c r="G771" s="17"/>
      <c r="J771" s="17"/>
      <c r="K771" s="17"/>
      <c r="L771" s="68"/>
      <c r="M771" s="68"/>
      <c r="N771" s="17"/>
      <c r="O771" s="17"/>
      <c r="P771" s="107"/>
      <c r="R771" s="17"/>
      <c r="S771" s="17"/>
      <c r="T771" s="17"/>
      <c r="V771" s="17"/>
      <c r="W771" s="17"/>
      <c r="X771" s="17"/>
      <c r="Y771" s="17"/>
      <c r="AB771" s="45"/>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c r="CC771" s="17"/>
      <c r="CD771" s="17"/>
      <c r="CE771" s="17"/>
      <c r="CF771" s="17"/>
      <c r="CG771" s="17"/>
      <c r="CH771" s="17"/>
      <c r="CI771" s="17"/>
      <c r="CJ771" s="17"/>
      <c r="CK771" s="17"/>
      <c r="CL771" s="17"/>
      <c r="CM771" s="17"/>
      <c r="CN771" s="17"/>
      <c r="CO771" s="17"/>
      <c r="CP771" s="17"/>
      <c r="CQ771" s="17"/>
      <c r="CR771" s="17"/>
      <c r="CS771" s="17"/>
      <c r="CT771" s="17"/>
      <c r="CU771" s="17"/>
      <c r="CV771" s="17"/>
      <c r="CW771" s="17"/>
      <c r="CX771" s="17"/>
      <c r="CY771" s="17"/>
      <c r="CZ771" s="17"/>
      <c r="DA771" s="17"/>
      <c r="DB771" s="17"/>
      <c r="DC771" s="17"/>
      <c r="DD771" s="17"/>
      <c r="DE771" s="17"/>
      <c r="DF771" s="17"/>
      <c r="DG771" s="17"/>
      <c r="DH771" s="17"/>
      <c r="DI771" s="17"/>
      <c r="DJ771" s="17"/>
      <c r="DK771" s="17"/>
      <c r="DL771" s="17"/>
      <c r="DM771" s="17"/>
      <c r="DN771" s="17"/>
      <c r="DO771" s="17"/>
      <c r="DP771" s="17"/>
      <c r="DQ771" s="17"/>
      <c r="DR771" s="17"/>
      <c r="DS771" s="17"/>
      <c r="DT771" s="17"/>
      <c r="DU771" s="17"/>
      <c r="DV771" s="17"/>
      <c r="DW771" s="17"/>
      <c r="DX771" s="17"/>
      <c r="DY771" s="17"/>
      <c r="DZ771" s="17"/>
      <c r="EA771" s="17"/>
      <c r="EB771" s="17"/>
      <c r="EC771" s="17"/>
      <c r="ED771" s="17"/>
      <c r="EE771" s="17"/>
      <c r="EF771" s="17"/>
      <c r="EG771" s="17"/>
      <c r="EH771" s="17"/>
      <c r="EI771" s="17"/>
      <c r="EJ771" s="17"/>
      <c r="EK771" s="17"/>
    </row>
    <row r="772" spans="1:141" x14ac:dyDescent="0.35">
      <c r="A772" s="17"/>
      <c r="B772" s="17"/>
      <c r="C772" s="17"/>
      <c r="D772" s="17"/>
      <c r="E772" s="17"/>
      <c r="F772" s="17"/>
      <c r="G772" s="17"/>
      <c r="J772" s="17"/>
      <c r="K772" s="17"/>
      <c r="L772" s="68"/>
      <c r="M772" s="68"/>
      <c r="N772" s="17"/>
      <c r="O772" s="17"/>
      <c r="P772" s="107"/>
      <c r="R772" s="17"/>
      <c r="S772" s="17"/>
      <c r="T772" s="17"/>
      <c r="V772" s="17"/>
      <c r="W772" s="17"/>
      <c r="X772" s="17"/>
      <c r="Y772" s="17"/>
      <c r="AB772" s="45"/>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c r="CA772" s="17"/>
      <c r="CB772" s="17"/>
      <c r="CC772" s="17"/>
      <c r="CD772" s="17"/>
      <c r="CE772" s="17"/>
      <c r="CF772" s="17"/>
      <c r="CG772" s="17"/>
      <c r="CH772" s="17"/>
      <c r="CI772" s="17"/>
      <c r="CJ772" s="17"/>
      <c r="CK772" s="17"/>
      <c r="CL772" s="17"/>
      <c r="CM772" s="17"/>
      <c r="CN772" s="17"/>
      <c r="CO772" s="17"/>
      <c r="CP772" s="17"/>
      <c r="CQ772" s="17"/>
      <c r="CR772" s="17"/>
      <c r="CS772" s="17"/>
      <c r="CT772" s="17"/>
      <c r="CU772" s="17"/>
      <c r="CV772" s="17"/>
      <c r="CW772" s="17"/>
      <c r="CX772" s="17"/>
      <c r="CY772" s="17"/>
      <c r="CZ772" s="17"/>
      <c r="DA772" s="17"/>
      <c r="DB772" s="17"/>
      <c r="DC772" s="17"/>
      <c r="DD772" s="17"/>
      <c r="DE772" s="17"/>
      <c r="DF772" s="17"/>
      <c r="DG772" s="17"/>
      <c r="DH772" s="17"/>
      <c r="DI772" s="17"/>
      <c r="DJ772" s="17"/>
      <c r="DK772" s="17"/>
      <c r="DL772" s="17"/>
      <c r="DM772" s="17"/>
      <c r="DN772" s="17"/>
      <c r="DO772" s="17"/>
      <c r="DP772" s="17"/>
      <c r="DQ772" s="17"/>
      <c r="DR772" s="17"/>
      <c r="DS772" s="17"/>
      <c r="DT772" s="17"/>
      <c r="DU772" s="17"/>
      <c r="DV772" s="17"/>
      <c r="DW772" s="17"/>
      <c r="DX772" s="17"/>
      <c r="DY772" s="17"/>
      <c r="DZ772" s="17"/>
      <c r="EA772" s="17"/>
      <c r="EB772" s="17"/>
      <c r="EC772" s="17"/>
      <c r="ED772" s="17"/>
      <c r="EE772" s="17"/>
      <c r="EF772" s="17"/>
      <c r="EG772" s="17"/>
      <c r="EH772" s="17"/>
      <c r="EI772" s="17"/>
      <c r="EJ772" s="17"/>
      <c r="EK772" s="17"/>
    </row>
    <row r="773" spans="1:141" x14ac:dyDescent="0.35">
      <c r="A773" s="17"/>
      <c r="B773" s="17"/>
      <c r="C773" s="17"/>
      <c r="D773" s="17"/>
      <c r="E773" s="17"/>
      <c r="F773" s="17"/>
      <c r="G773" s="17"/>
      <c r="J773" s="17"/>
      <c r="K773" s="17"/>
      <c r="L773" s="68"/>
      <c r="M773" s="68"/>
      <c r="N773" s="17"/>
      <c r="O773" s="17"/>
      <c r="P773" s="109"/>
      <c r="R773" s="17"/>
      <c r="S773" s="17"/>
      <c r="T773" s="17"/>
      <c r="V773" s="17"/>
      <c r="W773" s="17"/>
      <c r="X773" s="17"/>
      <c r="Y773" s="17"/>
      <c r="AB773" s="45"/>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17"/>
      <c r="BZ773" s="17"/>
      <c r="CA773" s="17"/>
      <c r="CB773" s="17"/>
      <c r="CC773" s="17"/>
      <c r="CD773" s="17"/>
      <c r="CE773" s="17"/>
      <c r="CF773" s="17"/>
      <c r="CG773" s="17"/>
      <c r="CH773" s="17"/>
      <c r="CI773" s="17"/>
      <c r="CJ773" s="17"/>
      <c r="CK773" s="17"/>
      <c r="CL773" s="17"/>
      <c r="CM773" s="17"/>
      <c r="CN773" s="17"/>
      <c r="CO773" s="17"/>
      <c r="CP773" s="17"/>
      <c r="CQ773" s="17"/>
      <c r="CR773" s="17"/>
      <c r="CS773" s="17"/>
      <c r="CT773" s="17"/>
      <c r="CU773" s="17"/>
      <c r="CV773" s="17"/>
      <c r="CW773" s="17"/>
      <c r="CX773" s="17"/>
      <c r="CY773" s="17"/>
      <c r="CZ773" s="17"/>
      <c r="DA773" s="17"/>
      <c r="DB773" s="17"/>
      <c r="DC773" s="17"/>
      <c r="DD773" s="17"/>
      <c r="DE773" s="17"/>
      <c r="DF773" s="17"/>
      <c r="DG773" s="17"/>
      <c r="DH773" s="17"/>
      <c r="DI773" s="17"/>
      <c r="DJ773" s="17"/>
      <c r="DK773" s="17"/>
      <c r="DL773" s="17"/>
      <c r="DM773" s="17"/>
      <c r="DN773" s="17"/>
      <c r="DO773" s="17"/>
      <c r="DP773" s="17"/>
      <c r="DQ773" s="17"/>
      <c r="DR773" s="17"/>
      <c r="DS773" s="17"/>
      <c r="DT773" s="17"/>
      <c r="DU773" s="17"/>
      <c r="DV773" s="17"/>
      <c r="DW773" s="17"/>
      <c r="DX773" s="17"/>
      <c r="DY773" s="17"/>
      <c r="DZ773" s="17"/>
      <c r="EA773" s="17"/>
      <c r="EB773" s="17"/>
      <c r="EC773" s="17"/>
      <c r="ED773" s="17"/>
      <c r="EE773" s="17"/>
      <c r="EF773" s="17"/>
      <c r="EG773" s="17"/>
      <c r="EH773" s="17"/>
      <c r="EI773" s="17"/>
      <c r="EJ773" s="17"/>
      <c r="EK773" s="17"/>
    </row>
    <row r="774" spans="1:141" x14ac:dyDescent="0.35">
      <c r="A774" s="17"/>
      <c r="B774" s="17"/>
      <c r="C774" s="17"/>
      <c r="D774" s="17"/>
      <c r="E774" s="17"/>
      <c r="F774" s="17"/>
      <c r="G774" s="17"/>
      <c r="J774" s="17"/>
      <c r="K774" s="17"/>
      <c r="L774" s="68"/>
      <c r="M774" s="68"/>
      <c r="N774" s="17"/>
      <c r="O774" s="17"/>
      <c r="P774" s="107"/>
      <c r="R774" s="17"/>
      <c r="S774" s="17"/>
      <c r="T774" s="17"/>
      <c r="V774" s="17"/>
      <c r="W774" s="17"/>
      <c r="X774" s="17"/>
      <c r="Y774" s="17"/>
      <c r="AB774" s="45"/>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17"/>
      <c r="BZ774" s="17"/>
      <c r="CA774" s="17"/>
      <c r="CB774" s="17"/>
      <c r="CC774" s="17"/>
      <c r="CD774" s="17"/>
      <c r="CE774" s="17"/>
      <c r="CF774" s="17"/>
      <c r="CG774" s="17"/>
      <c r="CH774" s="17"/>
      <c r="CI774" s="17"/>
      <c r="CJ774" s="17"/>
      <c r="CK774" s="17"/>
      <c r="CL774" s="17"/>
      <c r="CM774" s="17"/>
      <c r="CN774" s="17"/>
      <c r="CO774" s="17"/>
      <c r="CP774" s="17"/>
      <c r="CQ774" s="17"/>
      <c r="CR774" s="17"/>
      <c r="CS774" s="17"/>
      <c r="CT774" s="17"/>
      <c r="CU774" s="17"/>
      <c r="CV774" s="17"/>
      <c r="CW774" s="17"/>
      <c r="CX774" s="17"/>
      <c r="CY774" s="17"/>
      <c r="CZ774" s="17"/>
      <c r="DA774" s="17"/>
      <c r="DB774" s="17"/>
      <c r="DC774" s="17"/>
      <c r="DD774" s="17"/>
      <c r="DE774" s="17"/>
      <c r="DF774" s="17"/>
      <c r="DG774" s="17"/>
      <c r="DH774" s="17"/>
      <c r="DI774" s="17"/>
      <c r="DJ774" s="17"/>
      <c r="DK774" s="17"/>
      <c r="DL774" s="17"/>
      <c r="DM774" s="17"/>
      <c r="DN774" s="17"/>
      <c r="DO774" s="17"/>
      <c r="DP774" s="17"/>
      <c r="DQ774" s="17"/>
      <c r="DR774" s="17"/>
      <c r="DS774" s="17"/>
      <c r="DT774" s="17"/>
      <c r="DU774" s="17"/>
      <c r="DV774" s="17"/>
      <c r="DW774" s="17"/>
      <c r="DX774" s="17"/>
      <c r="DY774" s="17"/>
      <c r="DZ774" s="17"/>
      <c r="EA774" s="17"/>
      <c r="EB774" s="17"/>
      <c r="EC774" s="17"/>
      <c r="ED774" s="17"/>
      <c r="EE774" s="17"/>
      <c r="EF774" s="17"/>
      <c r="EG774" s="17"/>
      <c r="EH774" s="17"/>
      <c r="EI774" s="17"/>
      <c r="EJ774" s="17"/>
      <c r="EK774" s="17"/>
    </row>
    <row r="775" spans="1:141" x14ac:dyDescent="0.35">
      <c r="A775" s="17"/>
      <c r="B775" s="17"/>
      <c r="C775" s="17"/>
      <c r="D775" s="17"/>
      <c r="E775" s="17"/>
      <c r="F775" s="17"/>
      <c r="G775" s="17"/>
      <c r="J775" s="17"/>
      <c r="K775" s="17"/>
      <c r="L775" s="68"/>
      <c r="M775" s="68"/>
      <c r="N775" s="17"/>
      <c r="O775" s="17"/>
      <c r="P775" s="107"/>
      <c r="R775" s="17"/>
      <c r="S775" s="17"/>
      <c r="T775" s="17"/>
      <c r="V775" s="17"/>
      <c r="W775" s="17"/>
      <c r="X775" s="17"/>
      <c r="Y775" s="17"/>
      <c r="AB775" s="45"/>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17"/>
      <c r="BZ775" s="17"/>
      <c r="CA775" s="17"/>
      <c r="CB775" s="17"/>
      <c r="CC775" s="17"/>
      <c r="CD775" s="17"/>
      <c r="CE775" s="17"/>
      <c r="CF775" s="17"/>
      <c r="CG775" s="17"/>
      <c r="CH775" s="17"/>
      <c r="CI775" s="17"/>
      <c r="CJ775" s="17"/>
      <c r="CK775" s="17"/>
      <c r="CL775" s="17"/>
      <c r="CM775" s="17"/>
      <c r="CN775" s="17"/>
      <c r="CO775" s="17"/>
      <c r="CP775" s="17"/>
      <c r="CQ775" s="17"/>
      <c r="CR775" s="17"/>
      <c r="CS775" s="17"/>
      <c r="CT775" s="17"/>
      <c r="CU775" s="17"/>
      <c r="CV775" s="17"/>
      <c r="CW775" s="17"/>
      <c r="CX775" s="17"/>
      <c r="CY775" s="17"/>
      <c r="CZ775" s="17"/>
      <c r="DA775" s="17"/>
      <c r="DB775" s="17"/>
      <c r="DC775" s="17"/>
      <c r="DD775" s="17"/>
      <c r="DE775" s="17"/>
      <c r="DF775" s="17"/>
      <c r="DG775" s="17"/>
      <c r="DH775" s="17"/>
      <c r="DI775" s="17"/>
      <c r="DJ775" s="17"/>
      <c r="DK775" s="17"/>
      <c r="DL775" s="17"/>
      <c r="DM775" s="17"/>
      <c r="DN775" s="17"/>
      <c r="DO775" s="17"/>
      <c r="DP775" s="17"/>
      <c r="DQ775" s="17"/>
      <c r="DR775" s="17"/>
      <c r="DS775" s="17"/>
      <c r="DT775" s="17"/>
      <c r="DU775" s="17"/>
      <c r="DV775" s="17"/>
      <c r="DW775" s="17"/>
      <c r="DX775" s="17"/>
      <c r="DY775" s="17"/>
      <c r="DZ775" s="17"/>
      <c r="EA775" s="17"/>
      <c r="EB775" s="17"/>
      <c r="EC775" s="17"/>
      <c r="ED775" s="17"/>
      <c r="EE775" s="17"/>
      <c r="EF775" s="17"/>
      <c r="EG775" s="17"/>
      <c r="EH775" s="17"/>
      <c r="EI775" s="17"/>
      <c r="EJ775" s="17"/>
      <c r="EK775" s="17"/>
    </row>
    <row r="776" spans="1:141" x14ac:dyDescent="0.35">
      <c r="A776" s="17"/>
      <c r="B776" s="17"/>
      <c r="C776" s="17"/>
      <c r="D776" s="17"/>
      <c r="E776" s="17"/>
      <c r="F776" s="17"/>
      <c r="G776" s="17"/>
      <c r="J776" s="17"/>
      <c r="K776" s="17"/>
      <c r="L776" s="68"/>
      <c r="M776" s="68"/>
      <c r="N776" s="17"/>
      <c r="O776" s="17"/>
      <c r="P776" s="109"/>
      <c r="R776" s="17"/>
      <c r="S776" s="17"/>
      <c r="T776" s="17"/>
      <c r="V776" s="17"/>
      <c r="W776" s="17"/>
      <c r="X776" s="17"/>
      <c r="Y776" s="17"/>
      <c r="AB776" s="45"/>
      <c r="AH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c r="BU776" s="17"/>
      <c r="BV776" s="17"/>
      <c r="BW776" s="17"/>
      <c r="BX776" s="17"/>
      <c r="BY776" s="17"/>
      <c r="BZ776" s="17"/>
      <c r="CA776" s="17"/>
      <c r="CB776" s="17"/>
      <c r="CC776" s="17"/>
      <c r="CD776" s="17"/>
      <c r="CE776" s="17"/>
      <c r="CF776" s="17"/>
      <c r="CG776" s="17"/>
      <c r="CH776" s="17"/>
      <c r="CI776" s="17"/>
      <c r="CJ776" s="17"/>
      <c r="CK776" s="17"/>
      <c r="CL776" s="17"/>
      <c r="CM776" s="17"/>
      <c r="CN776" s="17"/>
      <c r="CO776" s="17"/>
      <c r="CP776" s="17"/>
      <c r="CQ776" s="17"/>
      <c r="CR776" s="17"/>
      <c r="CS776" s="17"/>
      <c r="CT776" s="17"/>
      <c r="CU776" s="17"/>
      <c r="CV776" s="17"/>
      <c r="CW776" s="17"/>
      <c r="CX776" s="17"/>
      <c r="CY776" s="17"/>
      <c r="CZ776" s="17"/>
      <c r="DA776" s="17"/>
      <c r="DB776" s="17"/>
      <c r="DC776" s="17"/>
      <c r="DD776" s="17"/>
      <c r="DE776" s="17"/>
      <c r="DF776" s="17"/>
      <c r="DG776" s="17"/>
      <c r="DH776" s="17"/>
      <c r="DI776" s="17"/>
      <c r="DJ776" s="17"/>
      <c r="DK776" s="17"/>
      <c r="DL776" s="17"/>
      <c r="DM776" s="17"/>
      <c r="DN776" s="17"/>
      <c r="DO776" s="17"/>
      <c r="DP776" s="17"/>
      <c r="DQ776" s="17"/>
      <c r="DR776" s="17"/>
      <c r="DS776" s="17"/>
      <c r="DT776" s="17"/>
      <c r="DU776" s="17"/>
      <c r="DV776" s="17"/>
      <c r="DW776" s="17"/>
      <c r="DX776" s="17"/>
      <c r="DY776" s="17"/>
      <c r="DZ776" s="17"/>
      <c r="EA776" s="17"/>
      <c r="EB776" s="17"/>
      <c r="EC776" s="17"/>
      <c r="ED776" s="17"/>
      <c r="EE776" s="17"/>
      <c r="EF776" s="17"/>
      <c r="EG776" s="17"/>
      <c r="EH776" s="17"/>
      <c r="EI776" s="17"/>
      <c r="EJ776" s="17"/>
      <c r="EK776" s="17"/>
    </row>
    <row r="777" spans="1:141" x14ac:dyDescent="0.35">
      <c r="A777" s="17"/>
      <c r="B777" s="17"/>
      <c r="C777" s="17"/>
      <c r="D777" s="17"/>
      <c r="E777" s="17"/>
      <c r="F777" s="17"/>
      <c r="G777" s="17"/>
      <c r="J777" s="17"/>
      <c r="K777" s="17"/>
      <c r="L777" s="68"/>
      <c r="M777" s="68"/>
      <c r="N777" s="17"/>
      <c r="O777" s="17"/>
      <c r="P777" s="109"/>
      <c r="R777" s="17"/>
      <c r="S777" s="17"/>
      <c r="T777" s="17"/>
      <c r="V777" s="17"/>
      <c r="W777" s="17"/>
      <c r="X777" s="17"/>
      <c r="Y777" s="17"/>
      <c r="AB777" s="45"/>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c r="BU777" s="17"/>
      <c r="BV777" s="17"/>
      <c r="BW777" s="17"/>
      <c r="BX777" s="17"/>
      <c r="BY777" s="17"/>
      <c r="BZ777" s="17"/>
      <c r="CA777" s="17"/>
      <c r="CB777" s="17"/>
      <c r="CC777" s="17"/>
      <c r="CD777" s="17"/>
      <c r="CE777" s="17"/>
      <c r="CF777" s="17"/>
      <c r="CG777" s="17"/>
      <c r="CH777" s="17"/>
      <c r="CI777" s="17"/>
      <c r="CJ777" s="17"/>
      <c r="CK777" s="17"/>
      <c r="CL777" s="17"/>
      <c r="CM777" s="17"/>
      <c r="CN777" s="17"/>
      <c r="CO777" s="17"/>
      <c r="CP777" s="17"/>
      <c r="CQ777" s="17"/>
      <c r="CR777" s="17"/>
      <c r="CS777" s="17"/>
      <c r="CT777" s="17"/>
      <c r="CU777" s="17"/>
      <c r="CV777" s="17"/>
      <c r="CW777" s="17"/>
      <c r="CX777" s="17"/>
      <c r="CY777" s="17"/>
      <c r="CZ777" s="17"/>
      <c r="DA777" s="17"/>
      <c r="DB777" s="17"/>
      <c r="DC777" s="17"/>
      <c r="DD777" s="17"/>
      <c r="DE777" s="17"/>
      <c r="DF777" s="17"/>
      <c r="DG777" s="17"/>
      <c r="DH777" s="17"/>
      <c r="DI777" s="17"/>
      <c r="DJ777" s="17"/>
      <c r="DK777" s="17"/>
      <c r="DL777" s="17"/>
      <c r="DM777" s="17"/>
      <c r="DN777" s="17"/>
      <c r="DO777" s="17"/>
      <c r="DP777" s="17"/>
      <c r="DQ777" s="17"/>
      <c r="DR777" s="17"/>
      <c r="DS777" s="17"/>
      <c r="DT777" s="17"/>
      <c r="DU777" s="17"/>
      <c r="DV777" s="17"/>
      <c r="DW777" s="17"/>
      <c r="DX777" s="17"/>
      <c r="DY777" s="17"/>
      <c r="DZ777" s="17"/>
      <c r="EA777" s="17"/>
      <c r="EB777" s="17"/>
      <c r="EC777" s="17"/>
      <c r="ED777" s="17"/>
      <c r="EE777" s="17"/>
      <c r="EF777" s="17"/>
      <c r="EG777" s="17"/>
      <c r="EH777" s="17"/>
      <c r="EI777" s="17"/>
      <c r="EJ777" s="17"/>
      <c r="EK777" s="17"/>
    </row>
    <row r="778" spans="1:141" x14ac:dyDescent="0.35">
      <c r="A778" s="17"/>
      <c r="B778" s="17"/>
      <c r="C778" s="17"/>
      <c r="D778" s="17"/>
      <c r="E778" s="17"/>
      <c r="F778" s="17"/>
      <c r="G778" s="17"/>
      <c r="J778" s="17"/>
      <c r="K778" s="17"/>
      <c r="L778" s="68"/>
      <c r="M778" s="68"/>
      <c r="N778" s="17"/>
      <c r="O778" s="17"/>
      <c r="P778" s="107"/>
      <c r="R778" s="17"/>
      <c r="S778" s="17"/>
      <c r="T778" s="17"/>
      <c r="V778" s="17"/>
      <c r="W778" s="17"/>
      <c r="X778" s="17"/>
      <c r="Y778" s="17"/>
      <c r="AB778" s="45"/>
      <c r="AH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c r="BU778" s="17"/>
      <c r="BV778" s="17"/>
      <c r="BW778" s="17"/>
      <c r="BX778" s="17"/>
      <c r="BY778" s="17"/>
      <c r="BZ778" s="17"/>
      <c r="CA778" s="17"/>
      <c r="CB778" s="17"/>
      <c r="CC778" s="17"/>
      <c r="CD778" s="17"/>
      <c r="CE778" s="17"/>
      <c r="CF778" s="17"/>
      <c r="CG778" s="17"/>
      <c r="CH778" s="17"/>
      <c r="CI778" s="17"/>
      <c r="CJ778" s="17"/>
      <c r="CK778" s="17"/>
      <c r="CL778" s="17"/>
      <c r="CM778" s="17"/>
      <c r="CN778" s="17"/>
      <c r="CO778" s="17"/>
      <c r="CP778" s="17"/>
      <c r="CQ778" s="17"/>
      <c r="CR778" s="17"/>
      <c r="CS778" s="17"/>
      <c r="CT778" s="17"/>
      <c r="CU778" s="17"/>
      <c r="CV778" s="17"/>
      <c r="CW778" s="17"/>
      <c r="CX778" s="17"/>
      <c r="CY778" s="17"/>
      <c r="CZ778" s="17"/>
      <c r="DA778" s="17"/>
      <c r="DB778" s="17"/>
      <c r="DC778" s="17"/>
      <c r="DD778" s="17"/>
      <c r="DE778" s="17"/>
      <c r="DF778" s="17"/>
      <c r="DG778" s="17"/>
      <c r="DH778" s="17"/>
      <c r="DI778" s="17"/>
      <c r="DJ778" s="17"/>
      <c r="DK778" s="17"/>
      <c r="DL778" s="17"/>
      <c r="DM778" s="17"/>
      <c r="DN778" s="17"/>
      <c r="DO778" s="17"/>
      <c r="DP778" s="17"/>
      <c r="DQ778" s="17"/>
      <c r="DR778" s="17"/>
      <c r="DS778" s="17"/>
      <c r="DT778" s="17"/>
      <c r="DU778" s="17"/>
      <c r="DV778" s="17"/>
      <c r="DW778" s="17"/>
      <c r="DX778" s="17"/>
      <c r="DY778" s="17"/>
      <c r="DZ778" s="17"/>
      <c r="EA778" s="17"/>
      <c r="EB778" s="17"/>
      <c r="EC778" s="17"/>
      <c r="ED778" s="17"/>
      <c r="EE778" s="17"/>
      <c r="EF778" s="17"/>
      <c r="EG778" s="17"/>
      <c r="EH778" s="17"/>
      <c r="EI778" s="17"/>
      <c r="EJ778" s="17"/>
      <c r="EK778" s="17"/>
    </row>
    <row r="779" spans="1:141" x14ac:dyDescent="0.35">
      <c r="A779" s="17"/>
      <c r="B779" s="17"/>
      <c r="C779" s="17"/>
      <c r="D779" s="17"/>
      <c r="E779" s="17"/>
      <c r="F779" s="17"/>
      <c r="G779" s="17"/>
      <c r="J779" s="17"/>
      <c r="K779" s="17"/>
      <c r="L779" s="68"/>
      <c r="M779" s="68"/>
      <c r="N779" s="17"/>
      <c r="O779" s="17"/>
      <c r="P779" s="107"/>
      <c r="R779" s="17"/>
      <c r="S779" s="17"/>
      <c r="T779" s="17"/>
      <c r="V779" s="17"/>
      <c r="W779" s="17"/>
      <c r="X779" s="17"/>
      <c r="Y779" s="17"/>
      <c r="AB779" s="45"/>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c r="BU779" s="17"/>
      <c r="BV779" s="17"/>
      <c r="BW779" s="17"/>
      <c r="BX779" s="17"/>
      <c r="BY779" s="17"/>
      <c r="BZ779" s="17"/>
      <c r="CA779" s="17"/>
      <c r="CB779" s="17"/>
      <c r="CC779" s="17"/>
      <c r="CD779" s="17"/>
      <c r="CE779" s="17"/>
      <c r="CF779" s="17"/>
      <c r="CG779" s="17"/>
      <c r="CH779" s="17"/>
      <c r="CI779" s="17"/>
      <c r="CJ779" s="17"/>
      <c r="CK779" s="17"/>
      <c r="CL779" s="17"/>
      <c r="CM779" s="17"/>
      <c r="CN779" s="17"/>
      <c r="CO779" s="17"/>
      <c r="CP779" s="17"/>
      <c r="CQ779" s="17"/>
      <c r="CR779" s="17"/>
      <c r="CS779" s="17"/>
      <c r="CT779" s="17"/>
      <c r="CU779" s="17"/>
      <c r="CV779" s="17"/>
      <c r="CW779" s="17"/>
      <c r="CX779" s="17"/>
      <c r="CY779" s="17"/>
      <c r="CZ779" s="17"/>
      <c r="DA779" s="17"/>
      <c r="DB779" s="17"/>
      <c r="DC779" s="17"/>
      <c r="DD779" s="17"/>
      <c r="DE779" s="17"/>
      <c r="DF779" s="17"/>
      <c r="DG779" s="17"/>
      <c r="DH779" s="17"/>
      <c r="DI779" s="17"/>
      <c r="DJ779" s="17"/>
      <c r="DK779" s="17"/>
      <c r="DL779" s="17"/>
      <c r="DM779" s="17"/>
      <c r="DN779" s="17"/>
      <c r="DO779" s="17"/>
      <c r="DP779" s="17"/>
      <c r="DQ779" s="17"/>
      <c r="DR779" s="17"/>
      <c r="DS779" s="17"/>
      <c r="DT779" s="17"/>
      <c r="DU779" s="17"/>
      <c r="DV779" s="17"/>
      <c r="DW779" s="17"/>
      <c r="DX779" s="17"/>
      <c r="DY779" s="17"/>
      <c r="DZ779" s="17"/>
      <c r="EA779" s="17"/>
      <c r="EB779" s="17"/>
      <c r="EC779" s="17"/>
      <c r="ED779" s="17"/>
      <c r="EE779" s="17"/>
      <c r="EF779" s="17"/>
      <c r="EG779" s="17"/>
      <c r="EH779" s="17"/>
      <c r="EI779" s="17"/>
      <c r="EJ779" s="17"/>
      <c r="EK779" s="17"/>
    </row>
    <row r="780" spans="1:141" x14ac:dyDescent="0.35">
      <c r="A780" s="17"/>
      <c r="B780" s="17"/>
      <c r="C780" s="17"/>
      <c r="D780" s="17"/>
      <c r="E780" s="17"/>
      <c r="F780" s="17"/>
      <c r="G780" s="17"/>
      <c r="J780" s="17"/>
      <c r="K780" s="17"/>
      <c r="L780" s="68"/>
      <c r="M780" s="68"/>
      <c r="N780" s="17"/>
      <c r="O780" s="17"/>
      <c r="P780" s="109"/>
      <c r="R780" s="17"/>
      <c r="S780" s="17"/>
      <c r="T780" s="17"/>
      <c r="V780" s="17"/>
      <c r="W780" s="17"/>
      <c r="X780" s="17"/>
      <c r="Y780" s="17"/>
      <c r="AB780" s="45"/>
      <c r="AH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c r="BU780" s="17"/>
      <c r="BV780" s="17"/>
      <c r="BW780" s="17"/>
      <c r="BX780" s="17"/>
      <c r="BY780" s="17"/>
      <c r="BZ780" s="17"/>
      <c r="CA780" s="17"/>
      <c r="CB780" s="17"/>
      <c r="CC780" s="17"/>
      <c r="CD780" s="17"/>
      <c r="CE780" s="17"/>
      <c r="CF780" s="17"/>
      <c r="CG780" s="17"/>
      <c r="CH780" s="17"/>
      <c r="CI780" s="17"/>
      <c r="CJ780" s="17"/>
      <c r="CK780" s="17"/>
      <c r="CL780" s="17"/>
      <c r="CM780" s="17"/>
      <c r="CN780" s="17"/>
      <c r="CO780" s="17"/>
      <c r="CP780" s="17"/>
      <c r="CQ780" s="17"/>
      <c r="CR780" s="17"/>
      <c r="CS780" s="17"/>
      <c r="CT780" s="17"/>
      <c r="CU780" s="17"/>
      <c r="CV780" s="17"/>
      <c r="CW780" s="17"/>
      <c r="CX780" s="17"/>
      <c r="CY780" s="17"/>
      <c r="CZ780" s="17"/>
      <c r="DA780" s="17"/>
      <c r="DB780" s="17"/>
      <c r="DC780" s="17"/>
      <c r="DD780" s="17"/>
      <c r="DE780" s="17"/>
      <c r="DF780" s="17"/>
      <c r="DG780" s="17"/>
      <c r="DH780" s="17"/>
      <c r="DI780" s="17"/>
      <c r="DJ780" s="17"/>
      <c r="DK780" s="17"/>
      <c r="DL780" s="17"/>
      <c r="DM780" s="17"/>
      <c r="DN780" s="17"/>
      <c r="DO780" s="17"/>
      <c r="DP780" s="17"/>
      <c r="DQ780" s="17"/>
      <c r="DR780" s="17"/>
      <c r="DS780" s="17"/>
      <c r="DT780" s="17"/>
      <c r="DU780" s="17"/>
      <c r="DV780" s="17"/>
      <c r="DW780" s="17"/>
      <c r="DX780" s="17"/>
      <c r="DY780" s="17"/>
      <c r="DZ780" s="17"/>
      <c r="EA780" s="17"/>
      <c r="EB780" s="17"/>
      <c r="EC780" s="17"/>
      <c r="ED780" s="17"/>
      <c r="EE780" s="17"/>
      <c r="EF780" s="17"/>
      <c r="EG780" s="17"/>
      <c r="EH780" s="17"/>
      <c r="EI780" s="17"/>
      <c r="EJ780" s="17"/>
      <c r="EK780" s="17"/>
    </row>
    <row r="781" spans="1:141" x14ac:dyDescent="0.35">
      <c r="A781" s="17"/>
      <c r="B781" s="17"/>
      <c r="C781" s="17"/>
      <c r="D781" s="17"/>
      <c r="E781" s="17"/>
      <c r="F781" s="17"/>
      <c r="G781" s="17"/>
      <c r="J781" s="17"/>
      <c r="K781" s="17"/>
      <c r="L781" s="68"/>
      <c r="M781" s="68"/>
      <c r="N781" s="17"/>
      <c r="O781" s="17"/>
      <c r="P781" s="107"/>
      <c r="R781" s="17"/>
      <c r="S781" s="17"/>
      <c r="T781" s="17"/>
      <c r="V781" s="17"/>
      <c r="W781" s="17"/>
      <c r="X781" s="17"/>
      <c r="Y781" s="17"/>
      <c r="AB781" s="45"/>
      <c r="AH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c r="BU781" s="17"/>
      <c r="BV781" s="17"/>
      <c r="BW781" s="17"/>
      <c r="BX781" s="17"/>
      <c r="BY781" s="17"/>
      <c r="BZ781" s="17"/>
      <c r="CA781" s="17"/>
      <c r="CB781" s="17"/>
      <c r="CC781" s="17"/>
      <c r="CD781" s="17"/>
      <c r="CE781" s="17"/>
      <c r="CF781" s="17"/>
      <c r="CG781" s="17"/>
      <c r="CH781" s="17"/>
      <c r="CI781" s="17"/>
      <c r="CJ781" s="17"/>
      <c r="CK781" s="17"/>
      <c r="CL781" s="17"/>
      <c r="CM781" s="17"/>
      <c r="CN781" s="17"/>
      <c r="CO781" s="17"/>
      <c r="CP781" s="17"/>
      <c r="CQ781" s="17"/>
      <c r="CR781" s="17"/>
      <c r="CS781" s="17"/>
      <c r="CT781" s="17"/>
      <c r="CU781" s="17"/>
      <c r="CV781" s="17"/>
      <c r="CW781" s="17"/>
      <c r="CX781" s="17"/>
      <c r="CY781" s="17"/>
      <c r="CZ781" s="17"/>
      <c r="DA781" s="17"/>
      <c r="DB781" s="17"/>
      <c r="DC781" s="17"/>
      <c r="DD781" s="17"/>
      <c r="DE781" s="17"/>
      <c r="DF781" s="17"/>
      <c r="DG781" s="17"/>
      <c r="DH781" s="17"/>
      <c r="DI781" s="17"/>
      <c r="DJ781" s="17"/>
      <c r="DK781" s="17"/>
      <c r="DL781" s="17"/>
      <c r="DM781" s="17"/>
      <c r="DN781" s="17"/>
      <c r="DO781" s="17"/>
      <c r="DP781" s="17"/>
      <c r="DQ781" s="17"/>
      <c r="DR781" s="17"/>
      <c r="DS781" s="17"/>
      <c r="DT781" s="17"/>
      <c r="DU781" s="17"/>
      <c r="DV781" s="17"/>
      <c r="DW781" s="17"/>
      <c r="DX781" s="17"/>
      <c r="DY781" s="17"/>
      <c r="DZ781" s="17"/>
      <c r="EA781" s="17"/>
      <c r="EB781" s="17"/>
      <c r="EC781" s="17"/>
      <c r="ED781" s="17"/>
      <c r="EE781" s="17"/>
      <c r="EF781" s="17"/>
      <c r="EG781" s="17"/>
      <c r="EH781" s="17"/>
      <c r="EI781" s="17"/>
      <c r="EJ781" s="17"/>
      <c r="EK781" s="17"/>
    </row>
    <row r="782" spans="1:141" x14ac:dyDescent="0.35">
      <c r="A782" s="17"/>
      <c r="B782" s="17"/>
      <c r="C782" s="17"/>
      <c r="D782" s="17"/>
      <c r="E782" s="17"/>
      <c r="F782" s="17"/>
      <c r="G782" s="17"/>
      <c r="J782" s="17"/>
      <c r="K782" s="17"/>
      <c r="L782" s="68"/>
      <c r="M782" s="68"/>
      <c r="N782" s="17"/>
      <c r="O782" s="17"/>
      <c r="P782" s="107"/>
      <c r="R782" s="17"/>
      <c r="S782" s="17"/>
      <c r="T782" s="17"/>
      <c r="V782" s="17"/>
      <c r="W782" s="17"/>
      <c r="X782" s="17"/>
      <c r="Y782" s="17"/>
      <c r="AB782" s="45"/>
      <c r="AH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c r="BU782" s="17"/>
      <c r="BV782" s="17"/>
      <c r="BW782" s="17"/>
      <c r="BX782" s="17"/>
      <c r="BY782" s="17"/>
      <c r="BZ782" s="17"/>
      <c r="CA782" s="17"/>
      <c r="CB782" s="17"/>
      <c r="CC782" s="17"/>
      <c r="CD782" s="17"/>
      <c r="CE782" s="17"/>
      <c r="CF782" s="17"/>
      <c r="CG782" s="17"/>
      <c r="CH782" s="17"/>
      <c r="CI782" s="17"/>
      <c r="CJ782" s="17"/>
      <c r="CK782" s="17"/>
      <c r="CL782" s="17"/>
      <c r="CM782" s="17"/>
      <c r="CN782" s="17"/>
      <c r="CO782" s="17"/>
      <c r="CP782" s="17"/>
      <c r="CQ782" s="17"/>
      <c r="CR782" s="17"/>
      <c r="CS782" s="17"/>
      <c r="CT782" s="17"/>
      <c r="CU782" s="17"/>
      <c r="CV782" s="17"/>
      <c r="CW782" s="17"/>
      <c r="CX782" s="17"/>
      <c r="CY782" s="17"/>
      <c r="CZ782" s="17"/>
      <c r="DA782" s="17"/>
      <c r="DB782" s="17"/>
      <c r="DC782" s="17"/>
      <c r="DD782" s="17"/>
      <c r="DE782" s="17"/>
      <c r="DF782" s="17"/>
      <c r="DG782" s="17"/>
      <c r="DH782" s="17"/>
      <c r="DI782" s="17"/>
      <c r="DJ782" s="17"/>
      <c r="DK782" s="17"/>
      <c r="DL782" s="17"/>
      <c r="DM782" s="17"/>
      <c r="DN782" s="17"/>
      <c r="DO782" s="17"/>
      <c r="DP782" s="17"/>
      <c r="DQ782" s="17"/>
      <c r="DR782" s="17"/>
      <c r="DS782" s="17"/>
      <c r="DT782" s="17"/>
      <c r="DU782" s="17"/>
      <c r="DV782" s="17"/>
      <c r="DW782" s="17"/>
      <c r="DX782" s="17"/>
      <c r="DY782" s="17"/>
      <c r="DZ782" s="17"/>
      <c r="EA782" s="17"/>
      <c r="EB782" s="17"/>
      <c r="EC782" s="17"/>
      <c r="ED782" s="17"/>
      <c r="EE782" s="17"/>
      <c r="EF782" s="17"/>
      <c r="EG782" s="17"/>
      <c r="EH782" s="17"/>
      <c r="EI782" s="17"/>
      <c r="EJ782" s="17"/>
      <c r="EK782" s="17"/>
    </row>
    <row r="783" spans="1:141" x14ac:dyDescent="0.35">
      <c r="A783" s="17"/>
      <c r="B783" s="17"/>
      <c r="C783" s="17"/>
      <c r="D783" s="17"/>
      <c r="E783" s="17"/>
      <c r="F783" s="17"/>
      <c r="G783" s="17"/>
      <c r="J783" s="17"/>
      <c r="K783" s="17"/>
      <c r="L783" s="68"/>
      <c r="M783" s="68"/>
      <c r="N783" s="17"/>
      <c r="O783" s="17"/>
      <c r="P783" s="107"/>
      <c r="R783" s="17"/>
      <c r="S783" s="17"/>
      <c r="T783" s="17"/>
      <c r="V783" s="17"/>
      <c r="W783" s="17"/>
      <c r="X783" s="17"/>
      <c r="Y783" s="17"/>
      <c r="AB783" s="45"/>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c r="BU783" s="17"/>
      <c r="BV783" s="17"/>
      <c r="BW783" s="17"/>
      <c r="BX783" s="17"/>
      <c r="BY783" s="17"/>
      <c r="BZ783" s="17"/>
      <c r="CA783" s="17"/>
      <c r="CB783" s="17"/>
      <c r="CC783" s="17"/>
      <c r="CD783" s="17"/>
      <c r="CE783" s="17"/>
      <c r="CF783" s="17"/>
      <c r="CG783" s="17"/>
      <c r="CH783" s="17"/>
      <c r="CI783" s="17"/>
      <c r="CJ783" s="17"/>
      <c r="CK783" s="17"/>
      <c r="CL783" s="17"/>
      <c r="CM783" s="17"/>
      <c r="CN783" s="17"/>
      <c r="CO783" s="17"/>
      <c r="CP783" s="17"/>
      <c r="CQ783" s="17"/>
      <c r="CR783" s="17"/>
      <c r="CS783" s="17"/>
      <c r="CT783" s="17"/>
      <c r="CU783" s="17"/>
      <c r="CV783" s="17"/>
      <c r="CW783" s="17"/>
      <c r="CX783" s="17"/>
      <c r="CY783" s="17"/>
      <c r="CZ783" s="17"/>
      <c r="DA783" s="17"/>
      <c r="DB783" s="17"/>
      <c r="DC783" s="17"/>
      <c r="DD783" s="17"/>
      <c r="DE783" s="17"/>
      <c r="DF783" s="17"/>
      <c r="DG783" s="17"/>
      <c r="DH783" s="17"/>
      <c r="DI783" s="17"/>
      <c r="DJ783" s="17"/>
      <c r="DK783" s="17"/>
      <c r="DL783" s="17"/>
      <c r="DM783" s="17"/>
      <c r="DN783" s="17"/>
      <c r="DO783" s="17"/>
      <c r="DP783" s="17"/>
      <c r="DQ783" s="17"/>
      <c r="DR783" s="17"/>
      <c r="DS783" s="17"/>
      <c r="DT783" s="17"/>
      <c r="DU783" s="17"/>
      <c r="DV783" s="17"/>
      <c r="DW783" s="17"/>
      <c r="DX783" s="17"/>
      <c r="DY783" s="17"/>
      <c r="DZ783" s="17"/>
      <c r="EA783" s="17"/>
      <c r="EB783" s="17"/>
      <c r="EC783" s="17"/>
      <c r="ED783" s="17"/>
      <c r="EE783" s="17"/>
      <c r="EF783" s="17"/>
      <c r="EG783" s="17"/>
      <c r="EH783" s="17"/>
      <c r="EI783" s="17"/>
      <c r="EJ783" s="17"/>
      <c r="EK783" s="17"/>
    </row>
    <row r="784" spans="1:141" x14ac:dyDescent="0.35">
      <c r="A784" s="17"/>
      <c r="B784" s="17"/>
      <c r="C784" s="17"/>
      <c r="D784" s="17"/>
      <c r="E784" s="17"/>
      <c r="F784" s="17"/>
      <c r="G784" s="17"/>
      <c r="J784" s="17"/>
      <c r="K784" s="17"/>
      <c r="L784" s="68"/>
      <c r="M784" s="68"/>
      <c r="N784" s="17"/>
      <c r="O784" s="17"/>
      <c r="P784" s="107"/>
      <c r="R784" s="17"/>
      <c r="S784" s="17"/>
      <c r="T784" s="17"/>
      <c r="V784" s="17"/>
      <c r="W784" s="17"/>
      <c r="X784" s="17"/>
      <c r="Y784" s="17"/>
      <c r="AB784" s="45"/>
      <c r="AH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c r="BU784" s="17"/>
      <c r="BV784" s="17"/>
      <c r="BW784" s="17"/>
      <c r="BX784" s="17"/>
      <c r="BY784" s="17"/>
      <c r="BZ784" s="17"/>
      <c r="CA784" s="17"/>
      <c r="CB784" s="17"/>
      <c r="CC784" s="17"/>
      <c r="CD784" s="17"/>
      <c r="CE784" s="17"/>
      <c r="CF784" s="17"/>
      <c r="CG784" s="17"/>
      <c r="CH784" s="17"/>
      <c r="CI784" s="17"/>
      <c r="CJ784" s="17"/>
      <c r="CK784" s="17"/>
      <c r="CL784" s="17"/>
      <c r="CM784" s="17"/>
      <c r="CN784" s="17"/>
      <c r="CO784" s="17"/>
      <c r="CP784" s="17"/>
      <c r="CQ784" s="17"/>
      <c r="CR784" s="17"/>
      <c r="CS784" s="17"/>
      <c r="CT784" s="17"/>
      <c r="CU784" s="17"/>
      <c r="CV784" s="17"/>
      <c r="CW784" s="17"/>
      <c r="CX784" s="17"/>
      <c r="CY784" s="17"/>
      <c r="CZ784" s="17"/>
      <c r="DA784" s="17"/>
      <c r="DB784" s="17"/>
      <c r="DC784" s="17"/>
      <c r="DD784" s="17"/>
      <c r="DE784" s="17"/>
      <c r="DF784" s="17"/>
      <c r="DG784" s="17"/>
      <c r="DH784" s="17"/>
      <c r="DI784" s="17"/>
      <c r="DJ784" s="17"/>
      <c r="DK784" s="17"/>
      <c r="DL784" s="17"/>
      <c r="DM784" s="17"/>
      <c r="DN784" s="17"/>
      <c r="DO784" s="17"/>
      <c r="DP784" s="17"/>
      <c r="DQ784" s="17"/>
      <c r="DR784" s="17"/>
      <c r="DS784" s="17"/>
      <c r="DT784" s="17"/>
      <c r="DU784" s="17"/>
      <c r="DV784" s="17"/>
      <c r="DW784" s="17"/>
      <c r="DX784" s="17"/>
      <c r="DY784" s="17"/>
      <c r="DZ784" s="17"/>
      <c r="EA784" s="17"/>
      <c r="EB784" s="17"/>
      <c r="EC784" s="17"/>
      <c r="ED784" s="17"/>
      <c r="EE784" s="17"/>
      <c r="EF784" s="17"/>
      <c r="EG784" s="17"/>
      <c r="EH784" s="17"/>
      <c r="EI784" s="17"/>
      <c r="EJ784" s="17"/>
      <c r="EK784" s="17"/>
    </row>
    <row r="785" spans="1:141" x14ac:dyDescent="0.35">
      <c r="A785" s="17"/>
      <c r="B785" s="17"/>
      <c r="C785" s="17"/>
      <c r="D785" s="17"/>
      <c r="E785" s="17"/>
      <c r="F785" s="17"/>
      <c r="G785" s="17"/>
      <c r="J785" s="17"/>
      <c r="K785" s="17"/>
      <c r="L785" s="68"/>
      <c r="M785" s="68"/>
      <c r="N785" s="17"/>
      <c r="O785" s="17"/>
      <c r="P785" s="109"/>
      <c r="R785" s="17"/>
      <c r="S785" s="17"/>
      <c r="T785" s="17"/>
      <c r="V785" s="17"/>
      <c r="W785" s="17"/>
      <c r="X785" s="17"/>
      <c r="Y785" s="17"/>
      <c r="AB785" s="45"/>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c r="BU785" s="17"/>
      <c r="BV785" s="17"/>
      <c r="BW785" s="17"/>
      <c r="BX785" s="17"/>
      <c r="BY785" s="17"/>
      <c r="BZ785" s="17"/>
      <c r="CA785" s="17"/>
      <c r="CB785" s="17"/>
      <c r="CC785" s="17"/>
      <c r="CD785" s="17"/>
      <c r="CE785" s="17"/>
      <c r="CF785" s="17"/>
      <c r="CG785" s="17"/>
      <c r="CH785" s="17"/>
      <c r="CI785" s="17"/>
      <c r="CJ785" s="17"/>
      <c r="CK785" s="17"/>
      <c r="CL785" s="17"/>
      <c r="CM785" s="17"/>
      <c r="CN785" s="17"/>
      <c r="CO785" s="17"/>
      <c r="CP785" s="17"/>
      <c r="CQ785" s="17"/>
      <c r="CR785" s="17"/>
      <c r="CS785" s="17"/>
      <c r="CT785" s="17"/>
      <c r="CU785" s="17"/>
      <c r="CV785" s="17"/>
      <c r="CW785" s="17"/>
      <c r="CX785" s="17"/>
      <c r="CY785" s="17"/>
      <c r="CZ785" s="17"/>
      <c r="DA785" s="17"/>
      <c r="DB785" s="17"/>
      <c r="DC785" s="17"/>
      <c r="DD785" s="17"/>
      <c r="DE785" s="17"/>
      <c r="DF785" s="17"/>
      <c r="DG785" s="17"/>
      <c r="DH785" s="17"/>
      <c r="DI785" s="17"/>
      <c r="DJ785" s="17"/>
      <c r="DK785" s="17"/>
      <c r="DL785" s="17"/>
      <c r="DM785" s="17"/>
      <c r="DN785" s="17"/>
      <c r="DO785" s="17"/>
      <c r="DP785" s="17"/>
      <c r="DQ785" s="17"/>
      <c r="DR785" s="17"/>
      <c r="DS785" s="17"/>
      <c r="DT785" s="17"/>
      <c r="DU785" s="17"/>
      <c r="DV785" s="17"/>
      <c r="DW785" s="17"/>
      <c r="DX785" s="17"/>
      <c r="DY785" s="17"/>
      <c r="DZ785" s="17"/>
      <c r="EA785" s="17"/>
      <c r="EB785" s="17"/>
      <c r="EC785" s="17"/>
      <c r="ED785" s="17"/>
      <c r="EE785" s="17"/>
      <c r="EF785" s="17"/>
      <c r="EG785" s="17"/>
      <c r="EH785" s="17"/>
      <c r="EI785" s="17"/>
      <c r="EJ785" s="17"/>
      <c r="EK785" s="17"/>
    </row>
    <row r="786" spans="1:141" x14ac:dyDescent="0.35">
      <c r="A786" s="17"/>
      <c r="B786" s="17"/>
      <c r="C786" s="17"/>
      <c r="D786" s="17"/>
      <c r="E786" s="17"/>
      <c r="F786" s="17"/>
      <c r="G786" s="17"/>
      <c r="J786" s="17"/>
      <c r="K786" s="17"/>
      <c r="L786" s="68"/>
      <c r="M786" s="68"/>
      <c r="N786" s="17"/>
      <c r="O786" s="17"/>
      <c r="P786" s="107"/>
      <c r="R786" s="17"/>
      <c r="S786" s="17"/>
      <c r="T786" s="17"/>
      <c r="V786" s="17"/>
      <c r="W786" s="17"/>
      <c r="X786" s="17"/>
      <c r="Y786" s="17"/>
      <c r="AB786" s="45"/>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c r="CA786" s="17"/>
      <c r="CB786" s="17"/>
      <c r="CC786" s="17"/>
      <c r="CD786" s="17"/>
      <c r="CE786" s="17"/>
      <c r="CF786" s="17"/>
      <c r="CG786" s="17"/>
      <c r="CH786" s="17"/>
      <c r="CI786" s="17"/>
      <c r="CJ786" s="17"/>
      <c r="CK786" s="17"/>
      <c r="CL786" s="17"/>
      <c r="CM786" s="17"/>
      <c r="CN786" s="17"/>
      <c r="CO786" s="17"/>
      <c r="CP786" s="17"/>
      <c r="CQ786" s="17"/>
      <c r="CR786" s="17"/>
      <c r="CS786" s="17"/>
      <c r="CT786" s="17"/>
      <c r="CU786" s="17"/>
      <c r="CV786" s="17"/>
      <c r="CW786" s="17"/>
      <c r="CX786" s="17"/>
      <c r="CY786" s="17"/>
      <c r="CZ786" s="17"/>
      <c r="DA786" s="17"/>
      <c r="DB786" s="17"/>
      <c r="DC786" s="17"/>
      <c r="DD786" s="17"/>
      <c r="DE786" s="17"/>
      <c r="DF786" s="17"/>
      <c r="DG786" s="17"/>
      <c r="DH786" s="17"/>
      <c r="DI786" s="17"/>
      <c r="DJ786" s="17"/>
      <c r="DK786" s="17"/>
      <c r="DL786" s="17"/>
      <c r="DM786" s="17"/>
      <c r="DN786" s="17"/>
      <c r="DO786" s="17"/>
      <c r="DP786" s="17"/>
      <c r="DQ786" s="17"/>
      <c r="DR786" s="17"/>
      <c r="DS786" s="17"/>
      <c r="DT786" s="17"/>
      <c r="DU786" s="17"/>
      <c r="DV786" s="17"/>
      <c r="DW786" s="17"/>
      <c r="DX786" s="17"/>
      <c r="DY786" s="17"/>
      <c r="DZ786" s="17"/>
      <c r="EA786" s="17"/>
      <c r="EB786" s="17"/>
      <c r="EC786" s="17"/>
      <c r="ED786" s="17"/>
      <c r="EE786" s="17"/>
      <c r="EF786" s="17"/>
      <c r="EG786" s="17"/>
      <c r="EH786" s="17"/>
      <c r="EI786" s="17"/>
      <c r="EJ786" s="17"/>
      <c r="EK786" s="17"/>
    </row>
    <row r="787" spans="1:141" x14ac:dyDescent="0.35">
      <c r="A787" s="17"/>
      <c r="B787" s="17"/>
      <c r="C787" s="17"/>
      <c r="D787" s="17"/>
      <c r="E787" s="17"/>
      <c r="F787" s="17"/>
      <c r="G787" s="17"/>
      <c r="J787" s="17"/>
      <c r="K787" s="17"/>
      <c r="L787" s="68"/>
      <c r="M787" s="68"/>
      <c r="N787" s="17"/>
      <c r="O787" s="17"/>
      <c r="P787" s="107"/>
      <c r="R787" s="17"/>
      <c r="S787" s="17"/>
      <c r="T787" s="17"/>
      <c r="V787" s="17"/>
      <c r="W787" s="17"/>
      <c r="X787" s="17"/>
      <c r="Y787" s="17"/>
      <c r="AB787" s="45"/>
      <c r="AH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c r="BU787" s="17"/>
      <c r="BV787" s="17"/>
      <c r="BW787" s="17"/>
      <c r="BX787" s="17"/>
      <c r="BY787" s="17"/>
      <c r="BZ787" s="17"/>
      <c r="CA787" s="17"/>
      <c r="CB787" s="17"/>
      <c r="CC787" s="17"/>
      <c r="CD787" s="17"/>
      <c r="CE787" s="17"/>
      <c r="CF787" s="17"/>
      <c r="CG787" s="17"/>
      <c r="CH787" s="17"/>
      <c r="CI787" s="17"/>
      <c r="CJ787" s="17"/>
      <c r="CK787" s="17"/>
      <c r="CL787" s="17"/>
      <c r="CM787" s="17"/>
      <c r="CN787" s="17"/>
      <c r="CO787" s="17"/>
      <c r="CP787" s="17"/>
      <c r="CQ787" s="17"/>
      <c r="CR787" s="17"/>
      <c r="CS787" s="17"/>
      <c r="CT787" s="17"/>
      <c r="CU787" s="17"/>
      <c r="CV787" s="17"/>
      <c r="CW787" s="17"/>
      <c r="CX787" s="17"/>
      <c r="CY787" s="17"/>
      <c r="CZ787" s="17"/>
      <c r="DA787" s="17"/>
      <c r="DB787" s="17"/>
      <c r="DC787" s="17"/>
      <c r="DD787" s="17"/>
      <c r="DE787" s="17"/>
      <c r="DF787" s="17"/>
      <c r="DG787" s="17"/>
      <c r="DH787" s="17"/>
      <c r="DI787" s="17"/>
      <c r="DJ787" s="17"/>
      <c r="DK787" s="17"/>
      <c r="DL787" s="17"/>
      <c r="DM787" s="17"/>
      <c r="DN787" s="17"/>
      <c r="DO787" s="17"/>
      <c r="DP787" s="17"/>
      <c r="DQ787" s="17"/>
      <c r="DR787" s="17"/>
      <c r="DS787" s="17"/>
      <c r="DT787" s="17"/>
      <c r="DU787" s="17"/>
      <c r="DV787" s="17"/>
      <c r="DW787" s="17"/>
      <c r="DX787" s="17"/>
      <c r="DY787" s="17"/>
      <c r="DZ787" s="17"/>
      <c r="EA787" s="17"/>
      <c r="EB787" s="17"/>
      <c r="EC787" s="17"/>
      <c r="ED787" s="17"/>
      <c r="EE787" s="17"/>
      <c r="EF787" s="17"/>
      <c r="EG787" s="17"/>
      <c r="EH787" s="17"/>
      <c r="EI787" s="17"/>
      <c r="EJ787" s="17"/>
      <c r="EK787" s="17"/>
    </row>
    <row r="788" spans="1:141" x14ac:dyDescent="0.35">
      <c r="A788" s="17"/>
      <c r="B788" s="17"/>
      <c r="C788" s="17"/>
      <c r="D788" s="17"/>
      <c r="E788" s="17"/>
      <c r="F788" s="17"/>
      <c r="G788" s="17"/>
      <c r="J788" s="17"/>
      <c r="K788" s="17"/>
      <c r="L788" s="68"/>
      <c r="M788" s="68"/>
      <c r="N788" s="17"/>
      <c r="O788" s="17"/>
      <c r="P788" s="109"/>
      <c r="R788" s="17"/>
      <c r="S788" s="17"/>
      <c r="T788" s="17"/>
      <c r="V788" s="17"/>
      <c r="W788" s="17"/>
      <c r="X788" s="17"/>
      <c r="Y788" s="17"/>
      <c r="AB788" s="45"/>
      <c r="AH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c r="BU788" s="17"/>
      <c r="BV788" s="17"/>
      <c r="BW788" s="17"/>
      <c r="BX788" s="17"/>
      <c r="BY788" s="17"/>
      <c r="BZ788" s="17"/>
      <c r="CA788" s="17"/>
      <c r="CB788" s="17"/>
      <c r="CC788" s="17"/>
      <c r="CD788" s="17"/>
      <c r="CE788" s="17"/>
      <c r="CF788" s="17"/>
      <c r="CG788" s="17"/>
      <c r="CH788" s="17"/>
      <c r="CI788" s="17"/>
      <c r="CJ788" s="17"/>
      <c r="CK788" s="17"/>
      <c r="CL788" s="17"/>
      <c r="CM788" s="17"/>
      <c r="CN788" s="17"/>
      <c r="CO788" s="17"/>
      <c r="CP788" s="17"/>
      <c r="CQ788" s="17"/>
      <c r="CR788" s="17"/>
      <c r="CS788" s="17"/>
      <c r="CT788" s="17"/>
      <c r="CU788" s="17"/>
      <c r="CV788" s="17"/>
      <c r="CW788" s="17"/>
      <c r="CX788" s="17"/>
      <c r="CY788" s="17"/>
      <c r="CZ788" s="17"/>
      <c r="DA788" s="17"/>
      <c r="DB788" s="17"/>
      <c r="DC788" s="17"/>
      <c r="DD788" s="17"/>
      <c r="DE788" s="17"/>
      <c r="DF788" s="17"/>
      <c r="DG788" s="17"/>
      <c r="DH788" s="17"/>
      <c r="DI788" s="17"/>
      <c r="DJ788" s="17"/>
      <c r="DK788" s="17"/>
      <c r="DL788" s="17"/>
      <c r="DM788" s="17"/>
      <c r="DN788" s="17"/>
      <c r="DO788" s="17"/>
      <c r="DP788" s="17"/>
      <c r="DQ788" s="17"/>
      <c r="DR788" s="17"/>
      <c r="DS788" s="17"/>
      <c r="DT788" s="17"/>
      <c r="DU788" s="17"/>
      <c r="DV788" s="17"/>
      <c r="DW788" s="17"/>
      <c r="DX788" s="17"/>
      <c r="DY788" s="17"/>
      <c r="DZ788" s="17"/>
      <c r="EA788" s="17"/>
      <c r="EB788" s="17"/>
      <c r="EC788" s="17"/>
      <c r="ED788" s="17"/>
      <c r="EE788" s="17"/>
      <c r="EF788" s="17"/>
      <c r="EG788" s="17"/>
      <c r="EH788" s="17"/>
      <c r="EI788" s="17"/>
      <c r="EJ788" s="17"/>
      <c r="EK788" s="17"/>
    </row>
    <row r="789" spans="1:141" x14ac:dyDescent="0.35">
      <c r="A789" s="17"/>
      <c r="B789" s="17"/>
      <c r="C789" s="17"/>
      <c r="D789" s="17"/>
      <c r="E789" s="17"/>
      <c r="F789" s="17"/>
      <c r="G789" s="17"/>
      <c r="J789" s="17"/>
      <c r="K789" s="17"/>
      <c r="L789" s="68"/>
      <c r="M789" s="68"/>
      <c r="N789" s="17"/>
      <c r="O789" s="17"/>
      <c r="P789" s="107"/>
      <c r="R789" s="17"/>
      <c r="S789" s="17"/>
      <c r="T789" s="17"/>
      <c r="V789" s="17"/>
      <c r="W789" s="17"/>
      <c r="X789" s="17"/>
      <c r="Y789" s="17"/>
      <c r="AB789" s="45"/>
      <c r="AH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c r="BU789" s="17"/>
      <c r="BV789" s="17"/>
      <c r="BW789" s="17"/>
      <c r="BX789" s="17"/>
      <c r="BY789" s="17"/>
      <c r="BZ789" s="17"/>
      <c r="CA789" s="17"/>
      <c r="CB789" s="17"/>
      <c r="CC789" s="17"/>
      <c r="CD789" s="17"/>
      <c r="CE789" s="17"/>
      <c r="CF789" s="17"/>
      <c r="CG789" s="17"/>
      <c r="CH789" s="17"/>
      <c r="CI789" s="17"/>
      <c r="CJ789" s="17"/>
      <c r="CK789" s="17"/>
      <c r="CL789" s="17"/>
      <c r="CM789" s="17"/>
      <c r="CN789" s="17"/>
      <c r="CO789" s="17"/>
      <c r="CP789" s="17"/>
      <c r="CQ789" s="17"/>
      <c r="CR789" s="17"/>
      <c r="CS789" s="17"/>
      <c r="CT789" s="17"/>
      <c r="CU789" s="17"/>
      <c r="CV789" s="17"/>
      <c r="CW789" s="17"/>
      <c r="CX789" s="17"/>
      <c r="CY789" s="17"/>
      <c r="CZ789" s="17"/>
      <c r="DA789" s="17"/>
      <c r="DB789" s="17"/>
      <c r="DC789" s="17"/>
      <c r="DD789" s="17"/>
      <c r="DE789" s="17"/>
      <c r="DF789" s="17"/>
      <c r="DG789" s="17"/>
      <c r="DH789" s="17"/>
      <c r="DI789" s="17"/>
      <c r="DJ789" s="17"/>
      <c r="DK789" s="17"/>
      <c r="DL789" s="17"/>
      <c r="DM789" s="17"/>
      <c r="DN789" s="17"/>
      <c r="DO789" s="17"/>
      <c r="DP789" s="17"/>
      <c r="DQ789" s="17"/>
      <c r="DR789" s="17"/>
      <c r="DS789" s="17"/>
      <c r="DT789" s="17"/>
      <c r="DU789" s="17"/>
      <c r="DV789" s="17"/>
      <c r="DW789" s="17"/>
      <c r="DX789" s="17"/>
      <c r="DY789" s="17"/>
      <c r="DZ789" s="17"/>
      <c r="EA789" s="17"/>
      <c r="EB789" s="17"/>
      <c r="EC789" s="17"/>
      <c r="ED789" s="17"/>
      <c r="EE789" s="17"/>
      <c r="EF789" s="17"/>
      <c r="EG789" s="17"/>
      <c r="EH789" s="17"/>
      <c r="EI789" s="17"/>
      <c r="EJ789" s="17"/>
      <c r="EK789" s="17"/>
    </row>
    <row r="790" spans="1:141" x14ac:dyDescent="0.35">
      <c r="A790" s="17"/>
      <c r="B790" s="17"/>
      <c r="C790" s="17"/>
      <c r="D790" s="17"/>
      <c r="E790" s="17"/>
      <c r="F790" s="17"/>
      <c r="G790" s="17"/>
      <c r="J790" s="17"/>
      <c r="K790" s="17"/>
      <c r="L790" s="68"/>
      <c r="M790" s="68"/>
      <c r="N790" s="17"/>
      <c r="O790" s="17"/>
      <c r="P790" s="107"/>
      <c r="R790" s="17"/>
      <c r="S790" s="17"/>
      <c r="T790" s="17"/>
      <c r="V790" s="17"/>
      <c r="W790" s="17"/>
      <c r="X790" s="17"/>
      <c r="Y790" s="17"/>
      <c r="AB790" s="45"/>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c r="BU790" s="17"/>
      <c r="BV790" s="17"/>
      <c r="BW790" s="17"/>
      <c r="BX790" s="17"/>
      <c r="BY790" s="17"/>
      <c r="BZ790" s="17"/>
      <c r="CA790" s="17"/>
      <c r="CB790" s="17"/>
      <c r="CC790" s="17"/>
      <c r="CD790" s="17"/>
      <c r="CE790" s="17"/>
      <c r="CF790" s="17"/>
      <c r="CG790" s="17"/>
      <c r="CH790" s="17"/>
      <c r="CI790" s="17"/>
      <c r="CJ790" s="17"/>
      <c r="CK790" s="17"/>
      <c r="CL790" s="17"/>
      <c r="CM790" s="17"/>
      <c r="CN790" s="17"/>
      <c r="CO790" s="17"/>
      <c r="CP790" s="17"/>
      <c r="CQ790" s="17"/>
      <c r="CR790" s="17"/>
      <c r="CS790" s="17"/>
      <c r="CT790" s="17"/>
      <c r="CU790" s="17"/>
      <c r="CV790" s="17"/>
      <c r="CW790" s="17"/>
      <c r="CX790" s="17"/>
      <c r="CY790" s="17"/>
      <c r="CZ790" s="17"/>
      <c r="DA790" s="17"/>
      <c r="DB790" s="17"/>
      <c r="DC790" s="17"/>
      <c r="DD790" s="17"/>
      <c r="DE790" s="17"/>
      <c r="DF790" s="17"/>
      <c r="DG790" s="17"/>
      <c r="DH790" s="17"/>
      <c r="DI790" s="17"/>
      <c r="DJ790" s="17"/>
      <c r="DK790" s="17"/>
      <c r="DL790" s="17"/>
      <c r="DM790" s="17"/>
      <c r="DN790" s="17"/>
      <c r="DO790" s="17"/>
      <c r="DP790" s="17"/>
      <c r="DQ790" s="17"/>
      <c r="DR790" s="17"/>
      <c r="DS790" s="17"/>
      <c r="DT790" s="17"/>
      <c r="DU790" s="17"/>
      <c r="DV790" s="17"/>
      <c r="DW790" s="17"/>
      <c r="DX790" s="17"/>
      <c r="DY790" s="17"/>
      <c r="DZ790" s="17"/>
      <c r="EA790" s="17"/>
      <c r="EB790" s="17"/>
      <c r="EC790" s="17"/>
      <c r="ED790" s="17"/>
      <c r="EE790" s="17"/>
      <c r="EF790" s="17"/>
      <c r="EG790" s="17"/>
      <c r="EH790" s="17"/>
      <c r="EI790" s="17"/>
      <c r="EJ790" s="17"/>
      <c r="EK790" s="17"/>
    </row>
    <row r="791" spans="1:141" x14ac:dyDescent="0.35">
      <c r="A791" s="17"/>
      <c r="B791" s="17"/>
      <c r="C791" s="17"/>
      <c r="D791" s="17"/>
      <c r="E791" s="17"/>
      <c r="F791" s="17"/>
      <c r="G791" s="17"/>
      <c r="J791" s="17"/>
      <c r="K791" s="17"/>
      <c r="L791" s="68"/>
      <c r="M791" s="68"/>
      <c r="N791" s="17"/>
      <c r="O791" s="17"/>
      <c r="P791" s="107"/>
      <c r="R791" s="17"/>
      <c r="S791" s="17"/>
      <c r="T791" s="17"/>
      <c r="V791" s="17"/>
      <c r="W791" s="17"/>
      <c r="X791" s="17"/>
      <c r="Y791" s="17"/>
      <c r="AB791" s="45"/>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c r="CA791" s="17"/>
      <c r="CB791" s="17"/>
      <c r="CC791" s="17"/>
      <c r="CD791" s="17"/>
      <c r="CE791" s="17"/>
      <c r="CF791" s="17"/>
      <c r="CG791" s="17"/>
      <c r="CH791" s="17"/>
      <c r="CI791" s="17"/>
      <c r="CJ791" s="17"/>
      <c r="CK791" s="17"/>
      <c r="CL791" s="17"/>
      <c r="CM791" s="17"/>
      <c r="CN791" s="17"/>
      <c r="CO791" s="17"/>
      <c r="CP791" s="17"/>
      <c r="CQ791" s="17"/>
      <c r="CR791" s="17"/>
      <c r="CS791" s="17"/>
      <c r="CT791" s="17"/>
      <c r="CU791" s="17"/>
      <c r="CV791" s="17"/>
      <c r="CW791" s="17"/>
      <c r="CX791" s="17"/>
      <c r="CY791" s="17"/>
      <c r="CZ791" s="17"/>
      <c r="DA791" s="17"/>
      <c r="DB791" s="17"/>
      <c r="DC791" s="17"/>
      <c r="DD791" s="17"/>
      <c r="DE791" s="17"/>
      <c r="DF791" s="17"/>
      <c r="DG791" s="17"/>
      <c r="DH791" s="17"/>
      <c r="DI791" s="17"/>
      <c r="DJ791" s="17"/>
      <c r="DK791" s="17"/>
      <c r="DL791" s="17"/>
      <c r="DM791" s="17"/>
      <c r="DN791" s="17"/>
      <c r="DO791" s="17"/>
      <c r="DP791" s="17"/>
      <c r="DQ791" s="17"/>
      <c r="DR791" s="17"/>
      <c r="DS791" s="17"/>
      <c r="DT791" s="17"/>
      <c r="DU791" s="17"/>
      <c r="DV791" s="17"/>
      <c r="DW791" s="17"/>
      <c r="DX791" s="17"/>
      <c r="DY791" s="17"/>
      <c r="DZ791" s="17"/>
      <c r="EA791" s="17"/>
      <c r="EB791" s="17"/>
      <c r="EC791" s="17"/>
      <c r="ED791" s="17"/>
      <c r="EE791" s="17"/>
      <c r="EF791" s="17"/>
      <c r="EG791" s="17"/>
      <c r="EH791" s="17"/>
      <c r="EI791" s="17"/>
      <c r="EJ791" s="17"/>
      <c r="EK791" s="17"/>
    </row>
    <row r="792" spans="1:141" x14ac:dyDescent="0.35">
      <c r="A792" s="17"/>
      <c r="B792" s="17"/>
      <c r="C792" s="17"/>
      <c r="D792" s="17"/>
      <c r="E792" s="17"/>
      <c r="F792" s="17"/>
      <c r="G792" s="17"/>
      <c r="J792" s="17"/>
      <c r="K792" s="17"/>
      <c r="L792" s="68"/>
      <c r="M792" s="68"/>
      <c r="N792" s="17"/>
      <c r="O792" s="17"/>
      <c r="P792" s="109"/>
      <c r="R792" s="17"/>
      <c r="S792" s="17"/>
      <c r="T792" s="17"/>
      <c r="V792" s="17"/>
      <c r="W792" s="17"/>
      <c r="X792" s="17"/>
      <c r="Y792" s="17"/>
      <c r="AB792" s="45"/>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c r="BU792" s="17"/>
      <c r="BV792" s="17"/>
      <c r="BW792" s="17"/>
      <c r="BX792" s="17"/>
      <c r="BY792" s="17"/>
      <c r="BZ792" s="17"/>
      <c r="CA792" s="17"/>
      <c r="CB792" s="17"/>
      <c r="CC792" s="17"/>
      <c r="CD792" s="17"/>
      <c r="CE792" s="17"/>
      <c r="CF792" s="17"/>
      <c r="CG792" s="17"/>
      <c r="CH792" s="17"/>
      <c r="CI792" s="17"/>
      <c r="CJ792" s="17"/>
      <c r="CK792" s="17"/>
      <c r="CL792" s="17"/>
      <c r="CM792" s="17"/>
      <c r="CN792" s="17"/>
      <c r="CO792" s="17"/>
      <c r="CP792" s="17"/>
      <c r="CQ792" s="17"/>
      <c r="CR792" s="17"/>
      <c r="CS792" s="17"/>
      <c r="CT792" s="17"/>
      <c r="CU792" s="17"/>
      <c r="CV792" s="17"/>
      <c r="CW792" s="17"/>
      <c r="CX792" s="17"/>
      <c r="CY792" s="17"/>
      <c r="CZ792" s="17"/>
      <c r="DA792" s="17"/>
      <c r="DB792" s="17"/>
      <c r="DC792" s="17"/>
      <c r="DD792" s="17"/>
      <c r="DE792" s="17"/>
      <c r="DF792" s="17"/>
      <c r="DG792" s="17"/>
      <c r="DH792" s="17"/>
      <c r="DI792" s="17"/>
      <c r="DJ792" s="17"/>
      <c r="DK792" s="17"/>
      <c r="DL792" s="17"/>
      <c r="DM792" s="17"/>
      <c r="DN792" s="17"/>
      <c r="DO792" s="17"/>
      <c r="DP792" s="17"/>
      <c r="DQ792" s="17"/>
      <c r="DR792" s="17"/>
      <c r="DS792" s="17"/>
      <c r="DT792" s="17"/>
      <c r="DU792" s="17"/>
      <c r="DV792" s="17"/>
      <c r="DW792" s="17"/>
      <c r="DX792" s="17"/>
      <c r="DY792" s="17"/>
      <c r="DZ792" s="17"/>
      <c r="EA792" s="17"/>
      <c r="EB792" s="17"/>
      <c r="EC792" s="17"/>
      <c r="ED792" s="17"/>
      <c r="EE792" s="17"/>
      <c r="EF792" s="17"/>
      <c r="EG792" s="17"/>
      <c r="EH792" s="17"/>
      <c r="EI792" s="17"/>
      <c r="EJ792" s="17"/>
      <c r="EK792" s="17"/>
    </row>
    <row r="793" spans="1:141" x14ac:dyDescent="0.35">
      <c r="A793" s="17"/>
      <c r="B793" s="17"/>
      <c r="C793" s="17"/>
      <c r="D793" s="17"/>
      <c r="E793" s="17"/>
      <c r="F793" s="17"/>
      <c r="G793" s="17"/>
      <c r="J793" s="17"/>
      <c r="K793" s="17"/>
      <c r="L793" s="68"/>
      <c r="M793" s="68"/>
      <c r="N793" s="17"/>
      <c r="O793" s="17"/>
      <c r="P793" s="107"/>
      <c r="R793" s="17"/>
      <c r="S793" s="17"/>
      <c r="T793" s="17"/>
      <c r="V793" s="17"/>
      <c r="W793" s="17"/>
      <c r="X793" s="17"/>
      <c r="Y793" s="17"/>
      <c r="AB793" s="45"/>
      <c r="AH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c r="BU793" s="17"/>
      <c r="BV793" s="17"/>
      <c r="BW793" s="17"/>
      <c r="BX793" s="17"/>
      <c r="BY793" s="17"/>
      <c r="BZ793" s="17"/>
      <c r="CA793" s="17"/>
      <c r="CB793" s="17"/>
      <c r="CC793" s="17"/>
      <c r="CD793" s="17"/>
      <c r="CE793" s="17"/>
      <c r="CF793" s="17"/>
      <c r="CG793" s="17"/>
      <c r="CH793" s="17"/>
      <c r="CI793" s="17"/>
      <c r="CJ793" s="17"/>
      <c r="CK793" s="17"/>
      <c r="CL793" s="17"/>
      <c r="CM793" s="17"/>
      <c r="CN793" s="17"/>
      <c r="CO793" s="17"/>
      <c r="CP793" s="17"/>
      <c r="CQ793" s="17"/>
      <c r="CR793" s="17"/>
      <c r="CS793" s="17"/>
      <c r="CT793" s="17"/>
      <c r="CU793" s="17"/>
      <c r="CV793" s="17"/>
      <c r="CW793" s="17"/>
      <c r="CX793" s="17"/>
      <c r="CY793" s="17"/>
      <c r="CZ793" s="17"/>
      <c r="DA793" s="17"/>
      <c r="DB793" s="17"/>
      <c r="DC793" s="17"/>
      <c r="DD793" s="17"/>
      <c r="DE793" s="17"/>
      <c r="DF793" s="17"/>
      <c r="DG793" s="17"/>
      <c r="DH793" s="17"/>
      <c r="DI793" s="17"/>
      <c r="DJ793" s="17"/>
      <c r="DK793" s="17"/>
      <c r="DL793" s="17"/>
      <c r="DM793" s="17"/>
      <c r="DN793" s="17"/>
      <c r="DO793" s="17"/>
      <c r="DP793" s="17"/>
      <c r="DQ793" s="17"/>
      <c r="DR793" s="17"/>
      <c r="DS793" s="17"/>
      <c r="DT793" s="17"/>
      <c r="DU793" s="17"/>
      <c r="DV793" s="17"/>
      <c r="DW793" s="17"/>
      <c r="DX793" s="17"/>
      <c r="DY793" s="17"/>
      <c r="DZ793" s="17"/>
      <c r="EA793" s="17"/>
      <c r="EB793" s="17"/>
      <c r="EC793" s="17"/>
      <c r="ED793" s="17"/>
      <c r="EE793" s="17"/>
      <c r="EF793" s="17"/>
      <c r="EG793" s="17"/>
      <c r="EH793" s="17"/>
      <c r="EI793" s="17"/>
      <c r="EJ793" s="17"/>
      <c r="EK793" s="17"/>
    </row>
    <row r="794" spans="1:141" x14ac:dyDescent="0.35">
      <c r="A794" s="17"/>
      <c r="B794" s="17"/>
      <c r="C794" s="17"/>
      <c r="D794" s="17"/>
      <c r="E794" s="17"/>
      <c r="F794" s="17"/>
      <c r="G794" s="17"/>
      <c r="J794" s="17"/>
      <c r="K794" s="17"/>
      <c r="L794" s="68"/>
      <c r="M794" s="68"/>
      <c r="N794" s="17"/>
      <c r="O794" s="17"/>
      <c r="P794" s="107"/>
      <c r="R794" s="17"/>
      <c r="S794" s="17"/>
      <c r="T794" s="17"/>
      <c r="V794" s="17"/>
      <c r="W794" s="17"/>
      <c r="X794" s="17"/>
      <c r="Y794" s="17"/>
      <c r="AB794" s="45"/>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c r="BU794" s="17"/>
      <c r="BV794" s="17"/>
      <c r="BW794" s="17"/>
      <c r="BX794" s="17"/>
      <c r="BY794" s="17"/>
      <c r="BZ794" s="17"/>
      <c r="CA794" s="17"/>
      <c r="CB794" s="17"/>
      <c r="CC794" s="17"/>
      <c r="CD794" s="17"/>
      <c r="CE794" s="17"/>
      <c r="CF794" s="17"/>
      <c r="CG794" s="17"/>
      <c r="CH794" s="17"/>
      <c r="CI794" s="17"/>
      <c r="CJ794" s="17"/>
      <c r="CK794" s="17"/>
      <c r="CL794" s="17"/>
      <c r="CM794" s="17"/>
      <c r="CN794" s="17"/>
      <c r="CO794" s="17"/>
      <c r="CP794" s="17"/>
      <c r="CQ794" s="17"/>
      <c r="CR794" s="17"/>
      <c r="CS794" s="17"/>
      <c r="CT794" s="17"/>
      <c r="CU794" s="17"/>
      <c r="CV794" s="17"/>
      <c r="CW794" s="17"/>
      <c r="CX794" s="17"/>
      <c r="CY794" s="17"/>
      <c r="CZ794" s="17"/>
      <c r="DA794" s="17"/>
      <c r="DB794" s="17"/>
      <c r="DC794" s="17"/>
      <c r="DD794" s="17"/>
      <c r="DE794" s="17"/>
      <c r="DF794" s="17"/>
      <c r="DG794" s="17"/>
      <c r="DH794" s="17"/>
      <c r="DI794" s="17"/>
      <c r="DJ794" s="17"/>
      <c r="DK794" s="17"/>
      <c r="DL794" s="17"/>
      <c r="DM794" s="17"/>
      <c r="DN794" s="17"/>
      <c r="DO794" s="17"/>
      <c r="DP794" s="17"/>
      <c r="DQ794" s="17"/>
      <c r="DR794" s="17"/>
      <c r="DS794" s="17"/>
      <c r="DT794" s="17"/>
      <c r="DU794" s="17"/>
      <c r="DV794" s="17"/>
      <c r="DW794" s="17"/>
      <c r="DX794" s="17"/>
      <c r="DY794" s="17"/>
      <c r="DZ794" s="17"/>
      <c r="EA794" s="17"/>
      <c r="EB794" s="17"/>
      <c r="EC794" s="17"/>
      <c r="ED794" s="17"/>
      <c r="EE794" s="17"/>
      <c r="EF794" s="17"/>
      <c r="EG794" s="17"/>
      <c r="EH794" s="17"/>
      <c r="EI794" s="17"/>
      <c r="EJ794" s="17"/>
      <c r="EK794" s="17"/>
    </row>
    <row r="795" spans="1:141" x14ac:dyDescent="0.35">
      <c r="A795" s="17"/>
      <c r="B795" s="17"/>
      <c r="C795" s="17"/>
      <c r="D795" s="17"/>
      <c r="E795" s="17"/>
      <c r="F795" s="17"/>
      <c r="G795" s="17"/>
      <c r="J795" s="17"/>
      <c r="K795" s="17"/>
      <c r="L795" s="68"/>
      <c r="M795" s="68"/>
      <c r="N795" s="17"/>
      <c r="O795" s="17"/>
      <c r="P795" s="107"/>
      <c r="R795" s="17"/>
      <c r="S795" s="17"/>
      <c r="T795" s="17"/>
      <c r="V795" s="17"/>
      <c r="W795" s="17"/>
      <c r="X795" s="17"/>
      <c r="Y795" s="17"/>
      <c r="AB795" s="45"/>
      <c r="AH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c r="BU795" s="17"/>
      <c r="BV795" s="17"/>
      <c r="BW795" s="17"/>
      <c r="BX795" s="17"/>
      <c r="BY795" s="17"/>
      <c r="BZ795" s="17"/>
      <c r="CA795" s="17"/>
      <c r="CB795" s="17"/>
      <c r="CC795" s="17"/>
      <c r="CD795" s="17"/>
      <c r="CE795" s="17"/>
      <c r="CF795" s="17"/>
      <c r="CG795" s="17"/>
      <c r="CH795" s="17"/>
      <c r="CI795" s="17"/>
      <c r="CJ795" s="17"/>
      <c r="CK795" s="17"/>
      <c r="CL795" s="17"/>
      <c r="CM795" s="17"/>
      <c r="CN795" s="17"/>
      <c r="CO795" s="17"/>
      <c r="CP795" s="17"/>
      <c r="CQ795" s="17"/>
      <c r="CR795" s="17"/>
      <c r="CS795" s="17"/>
      <c r="CT795" s="17"/>
      <c r="CU795" s="17"/>
      <c r="CV795" s="17"/>
      <c r="CW795" s="17"/>
      <c r="CX795" s="17"/>
      <c r="CY795" s="17"/>
      <c r="CZ795" s="17"/>
      <c r="DA795" s="17"/>
      <c r="DB795" s="17"/>
      <c r="DC795" s="17"/>
      <c r="DD795" s="17"/>
      <c r="DE795" s="17"/>
      <c r="DF795" s="17"/>
      <c r="DG795" s="17"/>
      <c r="DH795" s="17"/>
      <c r="DI795" s="17"/>
      <c r="DJ795" s="17"/>
      <c r="DK795" s="17"/>
      <c r="DL795" s="17"/>
      <c r="DM795" s="17"/>
      <c r="DN795" s="17"/>
      <c r="DO795" s="17"/>
      <c r="DP795" s="17"/>
      <c r="DQ795" s="17"/>
      <c r="DR795" s="17"/>
      <c r="DS795" s="17"/>
      <c r="DT795" s="17"/>
      <c r="DU795" s="17"/>
      <c r="DV795" s="17"/>
      <c r="DW795" s="17"/>
      <c r="DX795" s="17"/>
      <c r="DY795" s="17"/>
      <c r="DZ795" s="17"/>
      <c r="EA795" s="17"/>
      <c r="EB795" s="17"/>
      <c r="EC795" s="17"/>
      <c r="ED795" s="17"/>
      <c r="EE795" s="17"/>
      <c r="EF795" s="17"/>
      <c r="EG795" s="17"/>
      <c r="EH795" s="17"/>
      <c r="EI795" s="17"/>
      <c r="EJ795" s="17"/>
      <c r="EK795" s="17"/>
    </row>
    <row r="796" spans="1:141" x14ac:dyDescent="0.35">
      <c r="A796" s="17"/>
      <c r="B796" s="17"/>
      <c r="C796" s="17"/>
      <c r="D796" s="17"/>
      <c r="E796" s="17"/>
      <c r="F796" s="17"/>
      <c r="G796" s="17"/>
      <c r="J796" s="17"/>
      <c r="K796" s="17"/>
      <c r="L796" s="68"/>
      <c r="M796" s="68"/>
      <c r="N796" s="17"/>
      <c r="O796" s="17"/>
      <c r="P796" s="107"/>
      <c r="R796" s="17"/>
      <c r="S796" s="17"/>
      <c r="T796" s="17"/>
      <c r="V796" s="17"/>
      <c r="W796" s="17"/>
      <c r="X796" s="17"/>
      <c r="Y796" s="17"/>
      <c r="AB796" s="45"/>
      <c r="AH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c r="BU796" s="17"/>
      <c r="BV796" s="17"/>
      <c r="BW796" s="17"/>
      <c r="BX796" s="17"/>
      <c r="BY796" s="17"/>
      <c r="BZ796" s="17"/>
      <c r="CA796" s="17"/>
      <c r="CB796" s="17"/>
      <c r="CC796" s="17"/>
      <c r="CD796" s="17"/>
      <c r="CE796" s="17"/>
      <c r="CF796" s="17"/>
      <c r="CG796" s="17"/>
      <c r="CH796" s="17"/>
      <c r="CI796" s="17"/>
      <c r="CJ796" s="17"/>
      <c r="CK796" s="17"/>
      <c r="CL796" s="17"/>
      <c r="CM796" s="17"/>
      <c r="CN796" s="17"/>
      <c r="CO796" s="17"/>
      <c r="CP796" s="17"/>
      <c r="CQ796" s="17"/>
      <c r="CR796" s="17"/>
      <c r="CS796" s="17"/>
      <c r="CT796" s="17"/>
      <c r="CU796" s="17"/>
      <c r="CV796" s="17"/>
      <c r="CW796" s="17"/>
      <c r="CX796" s="17"/>
      <c r="CY796" s="17"/>
      <c r="CZ796" s="17"/>
      <c r="DA796" s="17"/>
      <c r="DB796" s="17"/>
      <c r="DC796" s="17"/>
      <c r="DD796" s="17"/>
      <c r="DE796" s="17"/>
      <c r="DF796" s="17"/>
      <c r="DG796" s="17"/>
      <c r="DH796" s="17"/>
      <c r="DI796" s="17"/>
      <c r="DJ796" s="17"/>
      <c r="DK796" s="17"/>
      <c r="DL796" s="17"/>
      <c r="DM796" s="17"/>
      <c r="DN796" s="17"/>
      <c r="DO796" s="17"/>
      <c r="DP796" s="17"/>
      <c r="DQ796" s="17"/>
      <c r="DR796" s="17"/>
      <c r="DS796" s="17"/>
      <c r="DT796" s="17"/>
      <c r="DU796" s="17"/>
      <c r="DV796" s="17"/>
      <c r="DW796" s="17"/>
      <c r="DX796" s="17"/>
      <c r="DY796" s="17"/>
      <c r="DZ796" s="17"/>
      <c r="EA796" s="17"/>
      <c r="EB796" s="17"/>
      <c r="EC796" s="17"/>
      <c r="ED796" s="17"/>
      <c r="EE796" s="17"/>
      <c r="EF796" s="17"/>
      <c r="EG796" s="17"/>
      <c r="EH796" s="17"/>
      <c r="EI796" s="17"/>
      <c r="EJ796" s="17"/>
      <c r="EK796" s="17"/>
    </row>
    <row r="797" spans="1:141" x14ac:dyDescent="0.35">
      <c r="A797" s="17"/>
      <c r="B797" s="17"/>
      <c r="C797" s="17"/>
      <c r="D797" s="17"/>
      <c r="E797" s="17"/>
      <c r="F797" s="17"/>
      <c r="G797" s="17"/>
      <c r="J797" s="17"/>
      <c r="K797" s="17"/>
      <c r="L797" s="68"/>
      <c r="M797" s="68"/>
      <c r="N797" s="17"/>
      <c r="O797" s="17"/>
      <c r="P797" s="107"/>
      <c r="R797" s="17"/>
      <c r="S797" s="17"/>
      <c r="T797" s="17"/>
      <c r="V797" s="17"/>
      <c r="W797" s="17"/>
      <c r="X797" s="17"/>
      <c r="Y797" s="17"/>
      <c r="AB797" s="45"/>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c r="BU797" s="17"/>
      <c r="BV797" s="17"/>
      <c r="BW797" s="17"/>
      <c r="BX797" s="17"/>
      <c r="BY797" s="17"/>
      <c r="BZ797" s="17"/>
      <c r="CA797" s="17"/>
      <c r="CB797" s="17"/>
      <c r="CC797" s="17"/>
      <c r="CD797" s="17"/>
      <c r="CE797" s="17"/>
      <c r="CF797" s="17"/>
      <c r="CG797" s="17"/>
      <c r="CH797" s="17"/>
      <c r="CI797" s="17"/>
      <c r="CJ797" s="17"/>
      <c r="CK797" s="17"/>
      <c r="CL797" s="17"/>
      <c r="CM797" s="17"/>
      <c r="CN797" s="17"/>
      <c r="CO797" s="17"/>
      <c r="CP797" s="17"/>
      <c r="CQ797" s="17"/>
      <c r="CR797" s="17"/>
      <c r="CS797" s="17"/>
      <c r="CT797" s="17"/>
      <c r="CU797" s="17"/>
      <c r="CV797" s="17"/>
      <c r="CW797" s="17"/>
      <c r="CX797" s="17"/>
      <c r="CY797" s="17"/>
      <c r="CZ797" s="17"/>
      <c r="DA797" s="17"/>
      <c r="DB797" s="17"/>
      <c r="DC797" s="17"/>
      <c r="DD797" s="17"/>
      <c r="DE797" s="17"/>
      <c r="DF797" s="17"/>
      <c r="DG797" s="17"/>
      <c r="DH797" s="17"/>
      <c r="DI797" s="17"/>
      <c r="DJ797" s="17"/>
      <c r="DK797" s="17"/>
      <c r="DL797" s="17"/>
      <c r="DM797" s="17"/>
      <c r="DN797" s="17"/>
      <c r="DO797" s="17"/>
      <c r="DP797" s="17"/>
      <c r="DQ797" s="17"/>
      <c r="DR797" s="17"/>
      <c r="DS797" s="17"/>
      <c r="DT797" s="17"/>
      <c r="DU797" s="17"/>
      <c r="DV797" s="17"/>
      <c r="DW797" s="17"/>
      <c r="DX797" s="17"/>
      <c r="DY797" s="17"/>
      <c r="DZ797" s="17"/>
      <c r="EA797" s="17"/>
      <c r="EB797" s="17"/>
      <c r="EC797" s="17"/>
      <c r="ED797" s="17"/>
      <c r="EE797" s="17"/>
      <c r="EF797" s="17"/>
      <c r="EG797" s="17"/>
      <c r="EH797" s="17"/>
      <c r="EI797" s="17"/>
      <c r="EJ797" s="17"/>
      <c r="EK797" s="17"/>
    </row>
    <row r="798" spans="1:141" x14ac:dyDescent="0.35">
      <c r="A798" s="17"/>
      <c r="B798" s="17"/>
      <c r="C798" s="17"/>
      <c r="D798" s="17"/>
      <c r="E798" s="17"/>
      <c r="F798" s="17"/>
      <c r="G798" s="17"/>
      <c r="J798" s="17"/>
      <c r="K798" s="17"/>
      <c r="L798" s="68"/>
      <c r="M798" s="68"/>
      <c r="N798" s="17"/>
      <c r="O798" s="17"/>
      <c r="P798" s="107"/>
      <c r="R798" s="17"/>
      <c r="S798" s="17"/>
      <c r="T798" s="17"/>
      <c r="V798" s="17"/>
      <c r="W798" s="17"/>
      <c r="X798" s="17"/>
      <c r="Y798" s="17"/>
      <c r="AB798" s="45"/>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c r="BU798" s="17"/>
      <c r="BV798" s="17"/>
      <c r="BW798" s="17"/>
      <c r="BX798" s="17"/>
      <c r="BY798" s="17"/>
      <c r="BZ798" s="17"/>
      <c r="CA798" s="17"/>
      <c r="CB798" s="17"/>
      <c r="CC798" s="17"/>
      <c r="CD798" s="17"/>
      <c r="CE798" s="17"/>
      <c r="CF798" s="17"/>
      <c r="CG798" s="17"/>
      <c r="CH798" s="17"/>
      <c r="CI798" s="17"/>
      <c r="CJ798" s="17"/>
      <c r="CK798" s="17"/>
      <c r="CL798" s="17"/>
      <c r="CM798" s="17"/>
      <c r="CN798" s="17"/>
      <c r="CO798" s="17"/>
      <c r="CP798" s="17"/>
      <c r="CQ798" s="17"/>
      <c r="CR798" s="17"/>
      <c r="CS798" s="17"/>
      <c r="CT798" s="17"/>
      <c r="CU798" s="17"/>
      <c r="CV798" s="17"/>
      <c r="CW798" s="17"/>
      <c r="CX798" s="17"/>
      <c r="CY798" s="17"/>
      <c r="CZ798" s="17"/>
      <c r="DA798" s="17"/>
      <c r="DB798" s="17"/>
      <c r="DC798" s="17"/>
      <c r="DD798" s="17"/>
      <c r="DE798" s="17"/>
      <c r="DF798" s="17"/>
      <c r="DG798" s="17"/>
      <c r="DH798" s="17"/>
      <c r="DI798" s="17"/>
      <c r="DJ798" s="17"/>
      <c r="DK798" s="17"/>
      <c r="DL798" s="17"/>
      <c r="DM798" s="17"/>
      <c r="DN798" s="17"/>
      <c r="DO798" s="17"/>
      <c r="DP798" s="17"/>
      <c r="DQ798" s="17"/>
      <c r="DR798" s="17"/>
      <c r="DS798" s="17"/>
      <c r="DT798" s="17"/>
      <c r="DU798" s="17"/>
      <c r="DV798" s="17"/>
      <c r="DW798" s="17"/>
      <c r="DX798" s="17"/>
      <c r="DY798" s="17"/>
      <c r="DZ798" s="17"/>
      <c r="EA798" s="17"/>
      <c r="EB798" s="17"/>
      <c r="EC798" s="17"/>
      <c r="ED798" s="17"/>
      <c r="EE798" s="17"/>
      <c r="EF798" s="17"/>
      <c r="EG798" s="17"/>
      <c r="EH798" s="17"/>
      <c r="EI798" s="17"/>
      <c r="EJ798" s="17"/>
      <c r="EK798" s="17"/>
    </row>
    <row r="799" spans="1:141" x14ac:dyDescent="0.35">
      <c r="A799" s="17"/>
      <c r="B799" s="17"/>
      <c r="C799" s="17"/>
      <c r="D799" s="17"/>
      <c r="E799" s="17"/>
      <c r="F799" s="17"/>
      <c r="G799" s="17"/>
      <c r="J799" s="17"/>
      <c r="K799" s="17"/>
      <c r="L799" s="68"/>
      <c r="M799" s="68"/>
      <c r="N799" s="17"/>
      <c r="O799" s="17"/>
      <c r="P799" s="107"/>
      <c r="R799" s="17"/>
      <c r="S799" s="17"/>
      <c r="T799" s="17"/>
      <c r="V799" s="17"/>
      <c r="W799" s="17"/>
      <c r="X799" s="17"/>
      <c r="Y799" s="17"/>
      <c r="AB799" s="45"/>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c r="BU799" s="17"/>
      <c r="BV799" s="17"/>
      <c r="BW799" s="17"/>
      <c r="BX799" s="17"/>
      <c r="BY799" s="17"/>
      <c r="BZ799" s="17"/>
      <c r="CA799" s="17"/>
      <c r="CB799" s="17"/>
      <c r="CC799" s="17"/>
      <c r="CD799" s="17"/>
      <c r="CE799" s="17"/>
      <c r="CF799" s="17"/>
      <c r="CG799" s="17"/>
      <c r="CH799" s="17"/>
      <c r="CI799" s="17"/>
      <c r="CJ799" s="17"/>
      <c r="CK799" s="17"/>
      <c r="CL799" s="17"/>
      <c r="CM799" s="17"/>
      <c r="CN799" s="17"/>
      <c r="CO799" s="17"/>
      <c r="CP799" s="17"/>
      <c r="CQ799" s="17"/>
      <c r="CR799" s="17"/>
      <c r="CS799" s="17"/>
      <c r="CT799" s="17"/>
      <c r="CU799" s="17"/>
      <c r="CV799" s="17"/>
      <c r="CW799" s="17"/>
      <c r="CX799" s="17"/>
      <c r="CY799" s="17"/>
      <c r="CZ799" s="17"/>
      <c r="DA799" s="17"/>
      <c r="DB799" s="17"/>
      <c r="DC799" s="17"/>
      <c r="DD799" s="17"/>
      <c r="DE799" s="17"/>
      <c r="DF799" s="17"/>
      <c r="DG799" s="17"/>
      <c r="DH799" s="17"/>
      <c r="DI799" s="17"/>
      <c r="DJ799" s="17"/>
      <c r="DK799" s="17"/>
      <c r="DL799" s="17"/>
      <c r="DM799" s="17"/>
      <c r="DN799" s="17"/>
      <c r="DO799" s="17"/>
      <c r="DP799" s="17"/>
      <c r="DQ799" s="17"/>
      <c r="DR799" s="17"/>
      <c r="DS799" s="17"/>
      <c r="DT799" s="17"/>
      <c r="DU799" s="17"/>
      <c r="DV799" s="17"/>
      <c r="DW799" s="17"/>
      <c r="DX799" s="17"/>
      <c r="DY799" s="17"/>
      <c r="DZ799" s="17"/>
      <c r="EA799" s="17"/>
      <c r="EB799" s="17"/>
      <c r="EC799" s="17"/>
      <c r="ED799" s="17"/>
      <c r="EE799" s="17"/>
      <c r="EF799" s="17"/>
      <c r="EG799" s="17"/>
      <c r="EH799" s="17"/>
      <c r="EI799" s="17"/>
      <c r="EJ799" s="17"/>
      <c r="EK799" s="17"/>
    </row>
    <row r="800" spans="1:141" x14ac:dyDescent="0.35">
      <c r="A800" s="17"/>
      <c r="B800" s="17"/>
      <c r="C800" s="17"/>
      <c r="D800" s="17"/>
      <c r="E800" s="17"/>
      <c r="F800" s="17"/>
      <c r="G800" s="17"/>
      <c r="J800" s="17"/>
      <c r="K800" s="17"/>
      <c r="L800" s="68"/>
      <c r="M800" s="68"/>
      <c r="N800" s="17"/>
      <c r="O800" s="17"/>
      <c r="P800" s="107"/>
      <c r="R800" s="17"/>
      <c r="S800" s="17"/>
      <c r="T800" s="17"/>
      <c r="V800" s="17"/>
      <c r="W800" s="17"/>
      <c r="X800" s="17"/>
      <c r="Y800" s="17"/>
      <c r="AB800" s="45"/>
      <c r="AH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c r="BU800" s="17"/>
      <c r="BV800" s="17"/>
      <c r="BW800" s="17"/>
      <c r="BX800" s="17"/>
      <c r="BY800" s="17"/>
      <c r="BZ800" s="17"/>
      <c r="CA800" s="17"/>
      <c r="CB800" s="17"/>
      <c r="CC800" s="17"/>
      <c r="CD800" s="17"/>
      <c r="CE800" s="17"/>
      <c r="CF800" s="17"/>
      <c r="CG800" s="17"/>
      <c r="CH800" s="17"/>
      <c r="CI800" s="17"/>
      <c r="CJ800" s="17"/>
      <c r="CK800" s="17"/>
      <c r="CL800" s="17"/>
      <c r="CM800" s="17"/>
      <c r="CN800" s="17"/>
      <c r="CO800" s="17"/>
      <c r="CP800" s="17"/>
      <c r="CQ800" s="17"/>
      <c r="CR800" s="17"/>
      <c r="CS800" s="17"/>
      <c r="CT800" s="17"/>
      <c r="CU800" s="17"/>
      <c r="CV800" s="17"/>
      <c r="CW800" s="17"/>
      <c r="CX800" s="17"/>
      <c r="CY800" s="17"/>
      <c r="CZ800" s="17"/>
      <c r="DA800" s="17"/>
      <c r="DB800" s="17"/>
      <c r="DC800" s="17"/>
      <c r="DD800" s="17"/>
      <c r="DE800" s="17"/>
      <c r="DF800" s="17"/>
      <c r="DG800" s="17"/>
      <c r="DH800" s="17"/>
      <c r="DI800" s="17"/>
      <c r="DJ800" s="17"/>
      <c r="DK800" s="17"/>
      <c r="DL800" s="17"/>
      <c r="DM800" s="17"/>
      <c r="DN800" s="17"/>
      <c r="DO800" s="17"/>
      <c r="DP800" s="17"/>
      <c r="DQ800" s="17"/>
      <c r="DR800" s="17"/>
      <c r="DS800" s="17"/>
      <c r="DT800" s="17"/>
      <c r="DU800" s="17"/>
      <c r="DV800" s="17"/>
      <c r="DW800" s="17"/>
      <c r="DX800" s="17"/>
      <c r="DY800" s="17"/>
      <c r="DZ800" s="17"/>
      <c r="EA800" s="17"/>
      <c r="EB800" s="17"/>
      <c r="EC800" s="17"/>
      <c r="ED800" s="17"/>
      <c r="EE800" s="17"/>
      <c r="EF800" s="17"/>
      <c r="EG800" s="17"/>
      <c r="EH800" s="17"/>
      <c r="EI800" s="17"/>
      <c r="EJ800" s="17"/>
      <c r="EK800" s="17"/>
    </row>
    <row r="801" spans="1:141" x14ac:dyDescent="0.35">
      <c r="A801" s="17"/>
      <c r="B801" s="17"/>
      <c r="C801" s="17"/>
      <c r="D801" s="17"/>
      <c r="E801" s="17"/>
      <c r="F801" s="17"/>
      <c r="G801" s="17"/>
      <c r="J801" s="17"/>
      <c r="K801" s="17"/>
      <c r="L801" s="68"/>
      <c r="M801" s="68"/>
      <c r="N801" s="17"/>
      <c r="O801" s="17"/>
      <c r="P801" s="107"/>
      <c r="R801" s="17"/>
      <c r="S801" s="17"/>
      <c r="T801" s="17"/>
      <c r="V801" s="17"/>
      <c r="W801" s="17"/>
      <c r="X801" s="17"/>
      <c r="Y801" s="17"/>
      <c r="AB801" s="45"/>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c r="BU801" s="17"/>
      <c r="BV801" s="17"/>
      <c r="BW801" s="17"/>
      <c r="BX801" s="17"/>
      <c r="BY801" s="17"/>
      <c r="BZ801" s="17"/>
      <c r="CA801" s="17"/>
      <c r="CB801" s="17"/>
      <c r="CC801" s="17"/>
      <c r="CD801" s="17"/>
      <c r="CE801" s="17"/>
      <c r="CF801" s="17"/>
      <c r="CG801" s="17"/>
      <c r="CH801" s="17"/>
      <c r="CI801" s="17"/>
      <c r="CJ801" s="17"/>
      <c r="CK801" s="17"/>
      <c r="CL801" s="17"/>
      <c r="CM801" s="17"/>
      <c r="CN801" s="17"/>
      <c r="CO801" s="17"/>
      <c r="CP801" s="17"/>
      <c r="CQ801" s="17"/>
      <c r="CR801" s="17"/>
      <c r="CS801" s="17"/>
      <c r="CT801" s="17"/>
      <c r="CU801" s="17"/>
      <c r="CV801" s="17"/>
      <c r="CW801" s="17"/>
      <c r="CX801" s="17"/>
      <c r="CY801" s="17"/>
      <c r="CZ801" s="17"/>
      <c r="DA801" s="17"/>
      <c r="DB801" s="17"/>
      <c r="DC801" s="17"/>
      <c r="DD801" s="17"/>
      <c r="DE801" s="17"/>
      <c r="DF801" s="17"/>
      <c r="DG801" s="17"/>
      <c r="DH801" s="17"/>
      <c r="DI801" s="17"/>
      <c r="DJ801" s="17"/>
      <c r="DK801" s="17"/>
      <c r="DL801" s="17"/>
      <c r="DM801" s="17"/>
      <c r="DN801" s="17"/>
      <c r="DO801" s="17"/>
      <c r="DP801" s="17"/>
      <c r="DQ801" s="17"/>
      <c r="DR801" s="17"/>
      <c r="DS801" s="17"/>
      <c r="DT801" s="17"/>
      <c r="DU801" s="17"/>
      <c r="DV801" s="17"/>
      <c r="DW801" s="17"/>
      <c r="DX801" s="17"/>
      <c r="DY801" s="17"/>
      <c r="DZ801" s="17"/>
      <c r="EA801" s="17"/>
      <c r="EB801" s="17"/>
      <c r="EC801" s="17"/>
      <c r="ED801" s="17"/>
      <c r="EE801" s="17"/>
      <c r="EF801" s="17"/>
      <c r="EG801" s="17"/>
      <c r="EH801" s="17"/>
      <c r="EI801" s="17"/>
      <c r="EJ801" s="17"/>
      <c r="EK801" s="17"/>
    </row>
    <row r="802" spans="1:141" x14ac:dyDescent="0.35">
      <c r="A802" s="17"/>
      <c r="B802" s="17"/>
      <c r="C802" s="17"/>
      <c r="D802" s="17"/>
      <c r="E802" s="17"/>
      <c r="F802" s="17"/>
      <c r="G802" s="17"/>
      <c r="J802" s="17"/>
      <c r="K802" s="17"/>
      <c r="L802" s="68"/>
      <c r="M802" s="68"/>
      <c r="N802" s="17"/>
      <c r="O802" s="17"/>
      <c r="P802" s="107"/>
      <c r="R802" s="17"/>
      <c r="S802" s="17"/>
      <c r="T802" s="17"/>
      <c r="V802" s="17"/>
      <c r="W802" s="17"/>
      <c r="X802" s="17"/>
      <c r="Y802" s="17"/>
      <c r="AB802" s="45"/>
      <c r="AH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c r="BU802" s="17"/>
      <c r="BV802" s="17"/>
      <c r="BW802" s="17"/>
      <c r="BX802" s="17"/>
      <c r="BY802" s="17"/>
      <c r="BZ802" s="17"/>
      <c r="CA802" s="17"/>
      <c r="CB802" s="17"/>
      <c r="CC802" s="17"/>
      <c r="CD802" s="17"/>
      <c r="CE802" s="17"/>
      <c r="CF802" s="17"/>
      <c r="CG802" s="17"/>
      <c r="CH802" s="17"/>
      <c r="CI802" s="17"/>
      <c r="CJ802" s="17"/>
      <c r="CK802" s="17"/>
      <c r="CL802" s="17"/>
      <c r="CM802" s="17"/>
      <c r="CN802" s="17"/>
      <c r="CO802" s="17"/>
      <c r="CP802" s="17"/>
      <c r="CQ802" s="17"/>
      <c r="CR802" s="17"/>
      <c r="CS802" s="17"/>
      <c r="CT802" s="17"/>
      <c r="CU802" s="17"/>
      <c r="CV802" s="17"/>
      <c r="CW802" s="17"/>
      <c r="CX802" s="17"/>
      <c r="CY802" s="17"/>
      <c r="CZ802" s="17"/>
      <c r="DA802" s="17"/>
      <c r="DB802" s="17"/>
      <c r="DC802" s="17"/>
      <c r="DD802" s="17"/>
      <c r="DE802" s="17"/>
      <c r="DF802" s="17"/>
      <c r="DG802" s="17"/>
      <c r="DH802" s="17"/>
      <c r="DI802" s="17"/>
      <c r="DJ802" s="17"/>
      <c r="DK802" s="17"/>
      <c r="DL802" s="17"/>
      <c r="DM802" s="17"/>
      <c r="DN802" s="17"/>
      <c r="DO802" s="17"/>
      <c r="DP802" s="17"/>
      <c r="DQ802" s="17"/>
      <c r="DR802" s="17"/>
      <c r="DS802" s="17"/>
      <c r="DT802" s="17"/>
      <c r="DU802" s="17"/>
      <c r="DV802" s="17"/>
      <c r="DW802" s="17"/>
      <c r="DX802" s="17"/>
      <c r="DY802" s="17"/>
      <c r="DZ802" s="17"/>
      <c r="EA802" s="17"/>
      <c r="EB802" s="17"/>
      <c r="EC802" s="17"/>
      <c r="ED802" s="17"/>
      <c r="EE802" s="17"/>
      <c r="EF802" s="17"/>
      <c r="EG802" s="17"/>
      <c r="EH802" s="17"/>
      <c r="EI802" s="17"/>
      <c r="EJ802" s="17"/>
      <c r="EK802" s="17"/>
    </row>
    <row r="803" spans="1:141" x14ac:dyDescent="0.35">
      <c r="A803" s="17"/>
      <c r="B803" s="17"/>
      <c r="C803" s="17"/>
      <c r="D803" s="17"/>
      <c r="E803" s="17"/>
      <c r="F803" s="17"/>
      <c r="G803" s="17"/>
      <c r="J803" s="17"/>
      <c r="K803" s="17"/>
      <c r="L803" s="68"/>
      <c r="M803" s="68"/>
      <c r="N803" s="17"/>
      <c r="O803" s="17"/>
      <c r="P803" s="107"/>
      <c r="R803" s="17"/>
      <c r="S803" s="17"/>
      <c r="T803" s="17"/>
      <c r="V803" s="17"/>
      <c r="W803" s="17"/>
      <c r="X803" s="17"/>
      <c r="Y803" s="17"/>
      <c r="AB803" s="45"/>
      <c r="AH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c r="BU803" s="17"/>
      <c r="BV803" s="17"/>
      <c r="BW803" s="17"/>
      <c r="BX803" s="17"/>
      <c r="BY803" s="17"/>
      <c r="BZ803" s="17"/>
      <c r="CA803" s="17"/>
      <c r="CB803" s="17"/>
      <c r="CC803" s="17"/>
      <c r="CD803" s="17"/>
      <c r="CE803" s="17"/>
      <c r="CF803" s="17"/>
      <c r="CG803" s="17"/>
      <c r="CH803" s="17"/>
      <c r="CI803" s="17"/>
      <c r="CJ803" s="17"/>
      <c r="CK803" s="17"/>
      <c r="CL803" s="17"/>
      <c r="CM803" s="17"/>
      <c r="CN803" s="17"/>
      <c r="CO803" s="17"/>
      <c r="CP803" s="17"/>
      <c r="CQ803" s="17"/>
      <c r="CR803" s="17"/>
      <c r="CS803" s="17"/>
      <c r="CT803" s="17"/>
      <c r="CU803" s="17"/>
      <c r="CV803" s="17"/>
      <c r="CW803" s="17"/>
      <c r="CX803" s="17"/>
      <c r="CY803" s="17"/>
      <c r="CZ803" s="17"/>
      <c r="DA803" s="17"/>
      <c r="DB803" s="17"/>
      <c r="DC803" s="17"/>
      <c r="DD803" s="17"/>
      <c r="DE803" s="17"/>
      <c r="DF803" s="17"/>
      <c r="DG803" s="17"/>
      <c r="DH803" s="17"/>
      <c r="DI803" s="17"/>
      <c r="DJ803" s="17"/>
      <c r="DK803" s="17"/>
      <c r="DL803" s="17"/>
      <c r="DM803" s="17"/>
      <c r="DN803" s="17"/>
      <c r="DO803" s="17"/>
      <c r="DP803" s="17"/>
      <c r="DQ803" s="17"/>
      <c r="DR803" s="17"/>
      <c r="DS803" s="17"/>
      <c r="DT803" s="17"/>
      <c r="DU803" s="17"/>
      <c r="DV803" s="17"/>
      <c r="DW803" s="17"/>
      <c r="DX803" s="17"/>
      <c r="DY803" s="17"/>
      <c r="DZ803" s="17"/>
      <c r="EA803" s="17"/>
      <c r="EB803" s="17"/>
      <c r="EC803" s="17"/>
      <c r="ED803" s="17"/>
      <c r="EE803" s="17"/>
      <c r="EF803" s="17"/>
      <c r="EG803" s="17"/>
      <c r="EH803" s="17"/>
      <c r="EI803" s="17"/>
      <c r="EJ803" s="17"/>
      <c r="EK803" s="17"/>
    </row>
    <row r="804" spans="1:141" x14ac:dyDescent="0.35">
      <c r="A804" s="17"/>
      <c r="B804" s="17"/>
      <c r="C804" s="17"/>
      <c r="D804" s="17"/>
      <c r="E804" s="17"/>
      <c r="F804" s="17"/>
      <c r="G804" s="17"/>
      <c r="J804" s="17"/>
      <c r="K804" s="17"/>
      <c r="L804" s="68"/>
      <c r="M804" s="68"/>
      <c r="N804" s="17"/>
      <c r="O804" s="17"/>
      <c r="P804" s="107"/>
      <c r="R804" s="17"/>
      <c r="S804" s="17"/>
      <c r="T804" s="17"/>
      <c r="V804" s="17"/>
      <c r="W804" s="17"/>
      <c r="X804" s="17"/>
      <c r="Y804" s="17"/>
      <c r="AB804" s="45"/>
      <c r="AH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c r="BU804" s="17"/>
      <c r="BV804" s="17"/>
      <c r="BW804" s="17"/>
      <c r="BX804" s="17"/>
      <c r="BY804" s="17"/>
      <c r="BZ804" s="17"/>
      <c r="CA804" s="17"/>
      <c r="CB804" s="17"/>
      <c r="CC804" s="17"/>
      <c r="CD804" s="17"/>
      <c r="CE804" s="17"/>
      <c r="CF804" s="17"/>
      <c r="CG804" s="17"/>
      <c r="CH804" s="17"/>
      <c r="CI804" s="17"/>
      <c r="CJ804" s="17"/>
      <c r="CK804" s="17"/>
      <c r="CL804" s="17"/>
      <c r="CM804" s="17"/>
      <c r="CN804" s="17"/>
      <c r="CO804" s="17"/>
      <c r="CP804" s="17"/>
      <c r="CQ804" s="17"/>
      <c r="CR804" s="17"/>
      <c r="CS804" s="17"/>
      <c r="CT804" s="17"/>
      <c r="CU804" s="17"/>
      <c r="CV804" s="17"/>
      <c r="CW804" s="17"/>
      <c r="CX804" s="17"/>
      <c r="CY804" s="17"/>
      <c r="CZ804" s="17"/>
      <c r="DA804" s="17"/>
      <c r="DB804" s="17"/>
      <c r="DC804" s="17"/>
      <c r="DD804" s="17"/>
      <c r="DE804" s="17"/>
      <c r="DF804" s="17"/>
      <c r="DG804" s="17"/>
      <c r="DH804" s="17"/>
      <c r="DI804" s="17"/>
      <c r="DJ804" s="17"/>
      <c r="DK804" s="17"/>
      <c r="DL804" s="17"/>
      <c r="DM804" s="17"/>
      <c r="DN804" s="17"/>
      <c r="DO804" s="17"/>
      <c r="DP804" s="17"/>
      <c r="DQ804" s="17"/>
      <c r="DR804" s="17"/>
      <c r="DS804" s="17"/>
      <c r="DT804" s="17"/>
      <c r="DU804" s="17"/>
      <c r="DV804" s="17"/>
      <c r="DW804" s="17"/>
      <c r="DX804" s="17"/>
      <c r="DY804" s="17"/>
      <c r="DZ804" s="17"/>
      <c r="EA804" s="17"/>
      <c r="EB804" s="17"/>
      <c r="EC804" s="17"/>
      <c r="ED804" s="17"/>
      <c r="EE804" s="17"/>
      <c r="EF804" s="17"/>
      <c r="EG804" s="17"/>
      <c r="EH804" s="17"/>
      <c r="EI804" s="17"/>
      <c r="EJ804" s="17"/>
      <c r="EK804" s="17"/>
    </row>
    <row r="805" spans="1:141" x14ac:dyDescent="0.35">
      <c r="A805" s="17"/>
      <c r="B805" s="17"/>
      <c r="C805" s="17"/>
      <c r="D805" s="17"/>
      <c r="E805" s="17"/>
      <c r="F805" s="17"/>
      <c r="G805" s="17"/>
      <c r="J805" s="17"/>
      <c r="K805" s="17"/>
      <c r="L805" s="68"/>
      <c r="M805" s="68"/>
      <c r="N805" s="17"/>
      <c r="O805" s="17"/>
      <c r="P805" s="107"/>
      <c r="R805" s="17"/>
      <c r="S805" s="17"/>
      <c r="T805" s="17"/>
      <c r="V805" s="17"/>
      <c r="W805" s="17"/>
      <c r="X805" s="17"/>
      <c r="Y805" s="17"/>
      <c r="AB805" s="45"/>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c r="BU805" s="17"/>
      <c r="BV805" s="17"/>
      <c r="BW805" s="17"/>
      <c r="BX805" s="17"/>
      <c r="BY805" s="17"/>
      <c r="BZ805" s="17"/>
      <c r="CA805" s="17"/>
      <c r="CB805" s="17"/>
      <c r="CC805" s="17"/>
      <c r="CD805" s="17"/>
      <c r="CE805" s="17"/>
      <c r="CF805" s="17"/>
      <c r="CG805" s="17"/>
      <c r="CH805" s="17"/>
      <c r="CI805" s="17"/>
      <c r="CJ805" s="17"/>
      <c r="CK805" s="17"/>
      <c r="CL805" s="17"/>
      <c r="CM805" s="17"/>
      <c r="CN805" s="17"/>
      <c r="CO805" s="17"/>
      <c r="CP805" s="17"/>
      <c r="CQ805" s="17"/>
      <c r="CR805" s="17"/>
      <c r="CS805" s="17"/>
      <c r="CT805" s="17"/>
      <c r="CU805" s="17"/>
      <c r="CV805" s="17"/>
      <c r="CW805" s="17"/>
      <c r="CX805" s="17"/>
      <c r="CY805" s="17"/>
      <c r="CZ805" s="17"/>
      <c r="DA805" s="17"/>
      <c r="DB805" s="17"/>
      <c r="DC805" s="17"/>
      <c r="DD805" s="17"/>
      <c r="DE805" s="17"/>
      <c r="DF805" s="17"/>
      <c r="DG805" s="17"/>
      <c r="DH805" s="17"/>
      <c r="DI805" s="17"/>
      <c r="DJ805" s="17"/>
      <c r="DK805" s="17"/>
      <c r="DL805" s="17"/>
      <c r="DM805" s="17"/>
      <c r="DN805" s="17"/>
      <c r="DO805" s="17"/>
      <c r="DP805" s="17"/>
      <c r="DQ805" s="17"/>
      <c r="DR805" s="17"/>
      <c r="DS805" s="17"/>
      <c r="DT805" s="17"/>
      <c r="DU805" s="17"/>
      <c r="DV805" s="17"/>
      <c r="DW805" s="17"/>
      <c r="DX805" s="17"/>
      <c r="DY805" s="17"/>
      <c r="DZ805" s="17"/>
      <c r="EA805" s="17"/>
      <c r="EB805" s="17"/>
      <c r="EC805" s="17"/>
      <c r="ED805" s="17"/>
      <c r="EE805" s="17"/>
      <c r="EF805" s="17"/>
      <c r="EG805" s="17"/>
      <c r="EH805" s="17"/>
      <c r="EI805" s="17"/>
      <c r="EJ805" s="17"/>
      <c r="EK805" s="17"/>
    </row>
    <row r="806" spans="1:141" x14ac:dyDescent="0.35">
      <c r="A806" s="17"/>
      <c r="B806" s="17"/>
      <c r="C806" s="17"/>
      <c r="D806" s="17"/>
      <c r="E806" s="17"/>
      <c r="F806" s="17"/>
      <c r="G806" s="17"/>
      <c r="J806" s="17"/>
      <c r="K806" s="17"/>
      <c r="L806" s="68"/>
      <c r="M806" s="68"/>
      <c r="N806" s="17"/>
      <c r="O806" s="17"/>
      <c r="P806" s="107"/>
      <c r="R806" s="17"/>
      <c r="S806" s="17"/>
      <c r="T806" s="17"/>
      <c r="V806" s="17"/>
      <c r="W806" s="17"/>
      <c r="X806" s="17"/>
      <c r="Y806" s="17"/>
      <c r="AB806" s="45"/>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c r="BU806" s="17"/>
      <c r="BV806" s="17"/>
      <c r="BW806" s="17"/>
      <c r="BX806" s="17"/>
      <c r="BY806" s="17"/>
      <c r="BZ806" s="17"/>
      <c r="CA806" s="17"/>
      <c r="CB806" s="17"/>
      <c r="CC806" s="17"/>
      <c r="CD806" s="17"/>
      <c r="CE806" s="17"/>
      <c r="CF806" s="17"/>
      <c r="CG806" s="17"/>
      <c r="CH806" s="17"/>
      <c r="CI806" s="17"/>
      <c r="CJ806" s="17"/>
      <c r="CK806" s="17"/>
      <c r="CL806" s="17"/>
      <c r="CM806" s="17"/>
      <c r="CN806" s="17"/>
      <c r="CO806" s="17"/>
      <c r="CP806" s="17"/>
      <c r="CQ806" s="17"/>
      <c r="CR806" s="17"/>
      <c r="CS806" s="17"/>
      <c r="CT806" s="17"/>
      <c r="CU806" s="17"/>
      <c r="CV806" s="17"/>
      <c r="CW806" s="17"/>
      <c r="CX806" s="17"/>
      <c r="CY806" s="17"/>
      <c r="CZ806" s="17"/>
      <c r="DA806" s="17"/>
      <c r="DB806" s="17"/>
      <c r="DC806" s="17"/>
      <c r="DD806" s="17"/>
      <c r="DE806" s="17"/>
      <c r="DF806" s="17"/>
      <c r="DG806" s="17"/>
      <c r="DH806" s="17"/>
      <c r="DI806" s="17"/>
      <c r="DJ806" s="17"/>
      <c r="DK806" s="17"/>
      <c r="DL806" s="17"/>
      <c r="DM806" s="17"/>
      <c r="DN806" s="17"/>
      <c r="DO806" s="17"/>
      <c r="DP806" s="17"/>
      <c r="DQ806" s="17"/>
      <c r="DR806" s="17"/>
      <c r="DS806" s="17"/>
      <c r="DT806" s="17"/>
      <c r="DU806" s="17"/>
      <c r="DV806" s="17"/>
      <c r="DW806" s="17"/>
      <c r="DX806" s="17"/>
      <c r="DY806" s="17"/>
      <c r="DZ806" s="17"/>
      <c r="EA806" s="17"/>
      <c r="EB806" s="17"/>
      <c r="EC806" s="17"/>
      <c r="ED806" s="17"/>
      <c r="EE806" s="17"/>
      <c r="EF806" s="17"/>
      <c r="EG806" s="17"/>
      <c r="EH806" s="17"/>
      <c r="EI806" s="17"/>
      <c r="EJ806" s="17"/>
      <c r="EK806" s="17"/>
    </row>
    <row r="807" spans="1:141" x14ac:dyDescent="0.35">
      <c r="A807" s="17"/>
      <c r="B807" s="17"/>
      <c r="C807" s="17"/>
      <c r="D807" s="17"/>
      <c r="E807" s="17"/>
      <c r="F807" s="17"/>
      <c r="G807" s="17"/>
      <c r="J807" s="17"/>
      <c r="K807" s="17"/>
      <c r="L807" s="68"/>
      <c r="M807" s="68"/>
      <c r="N807" s="17"/>
      <c r="O807" s="17"/>
      <c r="P807" s="107"/>
      <c r="R807" s="17"/>
      <c r="S807" s="17"/>
      <c r="T807" s="17"/>
      <c r="V807" s="17"/>
      <c r="W807" s="17"/>
      <c r="X807" s="17"/>
      <c r="Y807" s="17"/>
      <c r="AB807" s="45"/>
      <c r="AH807" s="17"/>
      <c r="AI807" s="17"/>
      <c r="AJ807" s="17"/>
      <c r="AK807" s="17"/>
      <c r="AL807" s="17"/>
      <c r="AM807" s="17"/>
      <c r="AN807" s="17"/>
      <c r="AO807" s="17"/>
      <c r="AP807" s="17"/>
      <c r="AQ807" s="17"/>
      <c r="AR807" s="17"/>
      <c r="AS807" s="17"/>
      <c r="AT807" s="17"/>
      <c r="AU807" s="17"/>
      <c r="AV807" s="17"/>
      <c r="AW807" s="17"/>
      <c r="AX807" s="17"/>
      <c r="AY807" s="17"/>
      <c r="AZ807" s="17"/>
      <c r="BA807" s="17"/>
      <c r="BB807" s="17"/>
      <c r="BC807" s="17"/>
      <c r="BD807" s="17"/>
      <c r="BE807" s="17"/>
      <c r="BF807" s="17"/>
      <c r="BG807" s="17"/>
      <c r="BH807" s="17"/>
      <c r="BI807" s="17"/>
      <c r="BJ807" s="17"/>
      <c r="BK807" s="17"/>
      <c r="BL807" s="17"/>
      <c r="BM807" s="17"/>
      <c r="BN807" s="17"/>
      <c r="BO807" s="17"/>
      <c r="BP807" s="17"/>
      <c r="BQ807" s="17"/>
      <c r="BR807" s="17"/>
      <c r="BS807" s="17"/>
      <c r="BT807" s="17"/>
      <c r="BU807" s="17"/>
      <c r="BV807" s="17"/>
      <c r="BW807" s="17"/>
      <c r="BX807" s="17"/>
      <c r="BY807" s="17"/>
      <c r="BZ807" s="17"/>
      <c r="CA807" s="17"/>
      <c r="CB807" s="17"/>
      <c r="CC807" s="17"/>
      <c r="CD807" s="17"/>
      <c r="CE807" s="17"/>
      <c r="CF807" s="17"/>
      <c r="CG807" s="17"/>
      <c r="CH807" s="17"/>
      <c r="CI807" s="17"/>
      <c r="CJ807" s="17"/>
      <c r="CK807" s="17"/>
      <c r="CL807" s="17"/>
      <c r="CM807" s="17"/>
      <c r="CN807" s="17"/>
      <c r="CO807" s="17"/>
      <c r="CP807" s="17"/>
      <c r="CQ807" s="17"/>
      <c r="CR807" s="17"/>
      <c r="CS807" s="17"/>
      <c r="CT807" s="17"/>
      <c r="CU807" s="17"/>
      <c r="CV807" s="17"/>
      <c r="CW807" s="17"/>
      <c r="CX807" s="17"/>
      <c r="CY807" s="17"/>
      <c r="CZ807" s="17"/>
      <c r="DA807" s="17"/>
      <c r="DB807" s="17"/>
      <c r="DC807" s="17"/>
      <c r="DD807" s="17"/>
      <c r="DE807" s="17"/>
      <c r="DF807" s="17"/>
      <c r="DG807" s="17"/>
      <c r="DH807" s="17"/>
      <c r="DI807" s="17"/>
      <c r="DJ807" s="17"/>
      <c r="DK807" s="17"/>
      <c r="DL807" s="17"/>
      <c r="DM807" s="17"/>
      <c r="DN807" s="17"/>
      <c r="DO807" s="17"/>
      <c r="DP807" s="17"/>
      <c r="DQ807" s="17"/>
      <c r="DR807" s="17"/>
      <c r="DS807" s="17"/>
      <c r="DT807" s="17"/>
      <c r="DU807" s="17"/>
      <c r="DV807" s="17"/>
      <c r="DW807" s="17"/>
      <c r="DX807" s="17"/>
      <c r="DY807" s="17"/>
      <c r="DZ807" s="17"/>
      <c r="EA807" s="17"/>
      <c r="EB807" s="17"/>
      <c r="EC807" s="17"/>
      <c r="ED807" s="17"/>
      <c r="EE807" s="17"/>
      <c r="EF807" s="17"/>
      <c r="EG807" s="17"/>
      <c r="EH807" s="17"/>
      <c r="EI807" s="17"/>
      <c r="EJ807" s="17"/>
      <c r="EK807" s="17"/>
    </row>
    <row r="808" spans="1:141" x14ac:dyDescent="0.35">
      <c r="A808" s="17"/>
      <c r="B808" s="17"/>
      <c r="C808" s="17"/>
      <c r="D808" s="17"/>
      <c r="E808" s="17"/>
      <c r="F808" s="17"/>
      <c r="G808" s="17"/>
      <c r="J808" s="17"/>
      <c r="K808" s="17"/>
      <c r="L808" s="68"/>
      <c r="M808" s="68"/>
      <c r="N808" s="17"/>
      <c r="O808" s="17"/>
      <c r="P808" s="107"/>
      <c r="R808" s="17"/>
      <c r="S808" s="17"/>
      <c r="T808" s="17"/>
      <c r="V808" s="17"/>
      <c r="W808" s="17"/>
      <c r="X808" s="17"/>
      <c r="Y808" s="17"/>
      <c r="AB808" s="45"/>
      <c r="AH808" s="17"/>
      <c r="AI808" s="17"/>
      <c r="AJ808" s="17"/>
      <c r="AK808" s="17"/>
      <c r="AL808" s="17"/>
      <c r="AM808" s="17"/>
      <c r="AN808" s="17"/>
      <c r="AO808" s="17"/>
      <c r="AP808" s="17"/>
      <c r="AQ808" s="17"/>
      <c r="AR808" s="17"/>
      <c r="AS808" s="17"/>
      <c r="AT808" s="17"/>
      <c r="AU808" s="17"/>
      <c r="AV808" s="17"/>
      <c r="AW808" s="17"/>
      <c r="AX808" s="17"/>
      <c r="AY808" s="17"/>
      <c r="AZ808" s="17"/>
      <c r="BA808" s="17"/>
      <c r="BB808" s="17"/>
      <c r="BC808" s="17"/>
      <c r="BD808" s="17"/>
      <c r="BE808" s="17"/>
      <c r="BF808" s="17"/>
      <c r="BG808" s="17"/>
      <c r="BH808" s="17"/>
      <c r="BI808" s="17"/>
      <c r="BJ808" s="17"/>
      <c r="BK808" s="17"/>
      <c r="BL808" s="17"/>
      <c r="BM808" s="17"/>
      <c r="BN808" s="17"/>
      <c r="BO808" s="17"/>
      <c r="BP808" s="17"/>
      <c r="BQ808" s="17"/>
      <c r="BR808" s="17"/>
      <c r="BS808" s="17"/>
      <c r="BT808" s="17"/>
      <c r="BU808" s="17"/>
      <c r="BV808" s="17"/>
      <c r="BW808" s="17"/>
      <c r="BX808" s="17"/>
      <c r="BY808" s="17"/>
      <c r="BZ808" s="17"/>
      <c r="CA808" s="17"/>
      <c r="CB808" s="17"/>
      <c r="CC808" s="17"/>
      <c r="CD808" s="17"/>
      <c r="CE808" s="17"/>
      <c r="CF808" s="17"/>
      <c r="CG808" s="17"/>
      <c r="CH808" s="17"/>
      <c r="CI808" s="17"/>
      <c r="CJ808" s="17"/>
      <c r="CK808" s="17"/>
      <c r="CL808" s="17"/>
      <c r="CM808" s="17"/>
      <c r="CN808" s="17"/>
      <c r="CO808" s="17"/>
      <c r="CP808" s="17"/>
      <c r="CQ808" s="17"/>
      <c r="CR808" s="17"/>
      <c r="CS808" s="17"/>
      <c r="CT808" s="17"/>
      <c r="CU808" s="17"/>
      <c r="CV808" s="17"/>
      <c r="CW808" s="17"/>
      <c r="CX808" s="17"/>
      <c r="CY808" s="17"/>
      <c r="CZ808" s="17"/>
      <c r="DA808" s="17"/>
      <c r="DB808" s="17"/>
      <c r="DC808" s="17"/>
      <c r="DD808" s="17"/>
      <c r="DE808" s="17"/>
      <c r="DF808" s="17"/>
      <c r="DG808" s="17"/>
      <c r="DH808" s="17"/>
      <c r="DI808" s="17"/>
      <c r="DJ808" s="17"/>
      <c r="DK808" s="17"/>
      <c r="DL808" s="17"/>
      <c r="DM808" s="17"/>
      <c r="DN808" s="17"/>
      <c r="DO808" s="17"/>
      <c r="DP808" s="17"/>
      <c r="DQ808" s="17"/>
      <c r="DR808" s="17"/>
      <c r="DS808" s="17"/>
      <c r="DT808" s="17"/>
      <c r="DU808" s="17"/>
      <c r="DV808" s="17"/>
      <c r="DW808" s="17"/>
      <c r="DX808" s="17"/>
      <c r="DY808" s="17"/>
      <c r="DZ808" s="17"/>
      <c r="EA808" s="17"/>
      <c r="EB808" s="17"/>
      <c r="EC808" s="17"/>
      <c r="ED808" s="17"/>
      <c r="EE808" s="17"/>
      <c r="EF808" s="17"/>
      <c r="EG808" s="17"/>
      <c r="EH808" s="17"/>
      <c r="EI808" s="17"/>
      <c r="EJ808" s="17"/>
      <c r="EK808" s="17"/>
    </row>
    <row r="809" spans="1:141" x14ac:dyDescent="0.35">
      <c r="A809" s="17"/>
      <c r="B809" s="17"/>
      <c r="C809" s="17"/>
      <c r="D809" s="17"/>
      <c r="E809" s="17"/>
      <c r="F809" s="17"/>
      <c r="G809" s="17"/>
      <c r="J809" s="17"/>
      <c r="K809" s="17"/>
      <c r="L809" s="68"/>
      <c r="M809" s="68"/>
      <c r="N809" s="17"/>
      <c r="O809" s="17"/>
      <c r="P809" s="107"/>
      <c r="R809" s="17"/>
      <c r="S809" s="17"/>
      <c r="T809" s="17"/>
      <c r="V809" s="17"/>
      <c r="W809" s="17"/>
      <c r="X809" s="17"/>
      <c r="Y809" s="17"/>
      <c r="AB809" s="45"/>
      <c r="AH809" s="17"/>
      <c r="AI809" s="17"/>
      <c r="AJ809" s="17"/>
      <c r="AK809" s="17"/>
      <c r="AL809" s="17"/>
      <c r="AM809" s="17"/>
      <c r="AN809" s="17"/>
      <c r="AO809" s="17"/>
      <c r="AP809" s="17"/>
      <c r="AQ809" s="17"/>
      <c r="AR809" s="17"/>
      <c r="AS809" s="17"/>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c r="BP809" s="17"/>
      <c r="BQ809" s="17"/>
      <c r="BR809" s="17"/>
      <c r="BS809" s="17"/>
      <c r="BT809" s="17"/>
      <c r="BU809" s="17"/>
      <c r="BV809" s="17"/>
      <c r="BW809" s="17"/>
      <c r="BX809" s="17"/>
      <c r="BY809" s="17"/>
      <c r="BZ809" s="17"/>
      <c r="CA809" s="17"/>
      <c r="CB809" s="17"/>
      <c r="CC809" s="17"/>
      <c r="CD809" s="17"/>
      <c r="CE809" s="17"/>
      <c r="CF809" s="17"/>
      <c r="CG809" s="17"/>
      <c r="CH809" s="17"/>
      <c r="CI809" s="17"/>
      <c r="CJ809" s="17"/>
      <c r="CK809" s="17"/>
      <c r="CL809" s="17"/>
      <c r="CM809" s="17"/>
      <c r="CN809" s="17"/>
      <c r="CO809" s="17"/>
      <c r="CP809" s="17"/>
      <c r="CQ809" s="17"/>
      <c r="CR809" s="17"/>
      <c r="CS809" s="17"/>
      <c r="CT809" s="17"/>
      <c r="CU809" s="17"/>
      <c r="CV809" s="17"/>
      <c r="CW809" s="17"/>
      <c r="CX809" s="17"/>
      <c r="CY809" s="17"/>
      <c r="CZ809" s="17"/>
      <c r="DA809" s="17"/>
      <c r="DB809" s="17"/>
      <c r="DC809" s="17"/>
      <c r="DD809" s="17"/>
      <c r="DE809" s="17"/>
      <c r="DF809" s="17"/>
      <c r="DG809" s="17"/>
      <c r="DH809" s="17"/>
      <c r="DI809" s="17"/>
      <c r="DJ809" s="17"/>
      <c r="DK809" s="17"/>
      <c r="DL809" s="17"/>
      <c r="DM809" s="17"/>
      <c r="DN809" s="17"/>
      <c r="DO809" s="17"/>
      <c r="DP809" s="17"/>
      <c r="DQ809" s="17"/>
      <c r="DR809" s="17"/>
      <c r="DS809" s="17"/>
      <c r="DT809" s="17"/>
      <c r="DU809" s="17"/>
      <c r="DV809" s="17"/>
      <c r="DW809" s="17"/>
      <c r="DX809" s="17"/>
      <c r="DY809" s="17"/>
      <c r="DZ809" s="17"/>
      <c r="EA809" s="17"/>
      <c r="EB809" s="17"/>
      <c r="EC809" s="17"/>
      <c r="ED809" s="17"/>
      <c r="EE809" s="17"/>
      <c r="EF809" s="17"/>
      <c r="EG809" s="17"/>
      <c r="EH809" s="17"/>
      <c r="EI809" s="17"/>
      <c r="EJ809" s="17"/>
      <c r="EK809" s="17"/>
    </row>
    <row r="810" spans="1:141" x14ac:dyDescent="0.35">
      <c r="A810" s="17"/>
      <c r="B810" s="17"/>
      <c r="C810" s="17"/>
      <c r="D810" s="17"/>
      <c r="E810" s="17"/>
      <c r="F810" s="17"/>
      <c r="G810" s="17"/>
      <c r="J810" s="17"/>
      <c r="K810" s="17"/>
      <c r="L810" s="68"/>
      <c r="M810" s="68"/>
      <c r="N810" s="17"/>
      <c r="O810" s="17"/>
      <c r="P810" s="107"/>
      <c r="R810" s="17"/>
      <c r="S810" s="17"/>
      <c r="T810" s="17"/>
      <c r="V810" s="17"/>
      <c r="W810" s="17"/>
      <c r="X810" s="17"/>
      <c r="Y810" s="17"/>
      <c r="AB810" s="45"/>
      <c r="AH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17"/>
      <c r="BI810" s="17"/>
      <c r="BJ810" s="17"/>
      <c r="BK810" s="17"/>
      <c r="BL810" s="17"/>
      <c r="BM810" s="17"/>
      <c r="BN810" s="17"/>
      <c r="BO810" s="17"/>
      <c r="BP810" s="17"/>
      <c r="BQ810" s="17"/>
      <c r="BR810" s="17"/>
      <c r="BS810" s="17"/>
      <c r="BT810" s="17"/>
      <c r="BU810" s="17"/>
      <c r="BV810" s="17"/>
      <c r="BW810" s="17"/>
      <c r="BX810" s="17"/>
      <c r="BY810" s="17"/>
      <c r="BZ810" s="17"/>
      <c r="CA810" s="17"/>
      <c r="CB810" s="17"/>
      <c r="CC810" s="17"/>
      <c r="CD810" s="17"/>
      <c r="CE810" s="17"/>
      <c r="CF810" s="17"/>
      <c r="CG810" s="17"/>
      <c r="CH810" s="17"/>
      <c r="CI810" s="17"/>
      <c r="CJ810" s="17"/>
      <c r="CK810" s="17"/>
      <c r="CL810" s="17"/>
      <c r="CM810" s="17"/>
      <c r="CN810" s="17"/>
      <c r="CO810" s="17"/>
      <c r="CP810" s="17"/>
      <c r="CQ810" s="17"/>
      <c r="CR810" s="17"/>
      <c r="CS810" s="17"/>
      <c r="CT810" s="17"/>
      <c r="CU810" s="17"/>
      <c r="CV810" s="17"/>
      <c r="CW810" s="17"/>
      <c r="CX810" s="17"/>
      <c r="CY810" s="17"/>
      <c r="CZ810" s="17"/>
      <c r="DA810" s="17"/>
      <c r="DB810" s="17"/>
      <c r="DC810" s="17"/>
      <c r="DD810" s="17"/>
      <c r="DE810" s="17"/>
      <c r="DF810" s="17"/>
      <c r="DG810" s="17"/>
      <c r="DH810" s="17"/>
      <c r="DI810" s="17"/>
      <c r="DJ810" s="17"/>
      <c r="DK810" s="17"/>
      <c r="DL810" s="17"/>
      <c r="DM810" s="17"/>
      <c r="DN810" s="17"/>
      <c r="DO810" s="17"/>
      <c r="DP810" s="17"/>
      <c r="DQ810" s="17"/>
      <c r="DR810" s="17"/>
      <c r="DS810" s="17"/>
      <c r="DT810" s="17"/>
      <c r="DU810" s="17"/>
      <c r="DV810" s="17"/>
      <c r="DW810" s="17"/>
      <c r="DX810" s="17"/>
      <c r="DY810" s="17"/>
      <c r="DZ810" s="17"/>
      <c r="EA810" s="17"/>
      <c r="EB810" s="17"/>
      <c r="EC810" s="17"/>
      <c r="ED810" s="17"/>
      <c r="EE810" s="17"/>
      <c r="EF810" s="17"/>
      <c r="EG810" s="17"/>
      <c r="EH810" s="17"/>
      <c r="EI810" s="17"/>
      <c r="EJ810" s="17"/>
      <c r="EK810" s="17"/>
    </row>
    <row r="811" spans="1:141" x14ac:dyDescent="0.35">
      <c r="A811" s="17"/>
      <c r="B811" s="17"/>
      <c r="C811" s="17"/>
      <c r="D811" s="17"/>
      <c r="E811" s="17"/>
      <c r="F811" s="17"/>
      <c r="G811" s="17"/>
      <c r="J811" s="17"/>
      <c r="K811" s="17"/>
      <c r="L811" s="68"/>
      <c r="M811" s="68"/>
      <c r="N811" s="17"/>
      <c r="O811" s="17"/>
      <c r="P811" s="107"/>
      <c r="R811" s="17"/>
      <c r="S811" s="17"/>
      <c r="T811" s="17"/>
      <c r="V811" s="17"/>
      <c r="W811" s="17"/>
      <c r="X811" s="17"/>
      <c r="Y811" s="17"/>
      <c r="AB811" s="45"/>
      <c r="AH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c r="BH811" s="17"/>
      <c r="BI811" s="17"/>
      <c r="BJ811" s="17"/>
      <c r="BK811" s="17"/>
      <c r="BL811" s="17"/>
      <c r="BM811" s="17"/>
      <c r="BN811" s="17"/>
      <c r="BO811" s="17"/>
      <c r="BP811" s="17"/>
      <c r="BQ811" s="17"/>
      <c r="BR811" s="17"/>
      <c r="BS811" s="17"/>
      <c r="BT811" s="17"/>
      <c r="BU811" s="17"/>
      <c r="BV811" s="17"/>
      <c r="BW811" s="17"/>
      <c r="BX811" s="17"/>
      <c r="BY811" s="17"/>
      <c r="BZ811" s="17"/>
      <c r="CA811" s="17"/>
      <c r="CB811" s="17"/>
      <c r="CC811" s="17"/>
      <c r="CD811" s="17"/>
      <c r="CE811" s="17"/>
      <c r="CF811" s="17"/>
      <c r="CG811" s="17"/>
      <c r="CH811" s="17"/>
      <c r="CI811" s="17"/>
      <c r="CJ811" s="17"/>
      <c r="CK811" s="17"/>
      <c r="CL811" s="17"/>
      <c r="CM811" s="17"/>
      <c r="CN811" s="17"/>
      <c r="CO811" s="17"/>
      <c r="CP811" s="17"/>
      <c r="CQ811" s="17"/>
      <c r="CR811" s="17"/>
      <c r="CS811" s="17"/>
      <c r="CT811" s="17"/>
      <c r="CU811" s="17"/>
      <c r="CV811" s="17"/>
      <c r="CW811" s="17"/>
      <c r="CX811" s="17"/>
      <c r="CY811" s="17"/>
      <c r="CZ811" s="17"/>
      <c r="DA811" s="17"/>
      <c r="DB811" s="17"/>
      <c r="DC811" s="17"/>
      <c r="DD811" s="17"/>
      <c r="DE811" s="17"/>
      <c r="DF811" s="17"/>
      <c r="DG811" s="17"/>
      <c r="DH811" s="17"/>
      <c r="DI811" s="17"/>
      <c r="DJ811" s="17"/>
      <c r="DK811" s="17"/>
      <c r="DL811" s="17"/>
      <c r="DM811" s="17"/>
      <c r="DN811" s="17"/>
      <c r="DO811" s="17"/>
      <c r="DP811" s="17"/>
      <c r="DQ811" s="17"/>
      <c r="DR811" s="17"/>
      <c r="DS811" s="17"/>
      <c r="DT811" s="17"/>
      <c r="DU811" s="17"/>
      <c r="DV811" s="17"/>
      <c r="DW811" s="17"/>
      <c r="DX811" s="17"/>
      <c r="DY811" s="17"/>
      <c r="DZ811" s="17"/>
      <c r="EA811" s="17"/>
      <c r="EB811" s="17"/>
      <c r="EC811" s="17"/>
      <c r="ED811" s="17"/>
      <c r="EE811" s="17"/>
      <c r="EF811" s="17"/>
      <c r="EG811" s="17"/>
      <c r="EH811" s="17"/>
      <c r="EI811" s="17"/>
      <c r="EJ811" s="17"/>
      <c r="EK811" s="17"/>
    </row>
    <row r="812" spans="1:141" x14ac:dyDescent="0.35">
      <c r="A812" s="17"/>
      <c r="B812" s="17"/>
      <c r="C812" s="17"/>
      <c r="D812" s="17"/>
      <c r="E812" s="17"/>
      <c r="F812" s="17"/>
      <c r="G812" s="17"/>
      <c r="J812" s="17"/>
      <c r="K812" s="17"/>
      <c r="L812" s="68"/>
      <c r="M812" s="68"/>
      <c r="N812" s="17"/>
      <c r="O812" s="17"/>
      <c r="P812" s="107"/>
      <c r="R812" s="17"/>
      <c r="S812" s="17"/>
      <c r="T812" s="17"/>
      <c r="V812" s="17"/>
      <c r="W812" s="17"/>
      <c r="X812" s="17"/>
      <c r="Y812" s="17"/>
      <c r="AB812" s="45"/>
      <c r="AH812" s="17"/>
      <c r="AI812" s="17"/>
      <c r="AJ812" s="17"/>
      <c r="AK812" s="17"/>
      <c r="AL812" s="17"/>
      <c r="AM812" s="17"/>
      <c r="AN812" s="17"/>
      <c r="AO812" s="17"/>
      <c r="AP812" s="17"/>
      <c r="AQ812" s="17"/>
      <c r="AR812" s="17"/>
      <c r="AS812" s="17"/>
      <c r="AT812" s="17"/>
      <c r="AU812" s="17"/>
      <c r="AV812" s="17"/>
      <c r="AW812" s="17"/>
      <c r="AX812" s="17"/>
      <c r="AY812" s="17"/>
      <c r="AZ812" s="17"/>
      <c r="BA812" s="17"/>
      <c r="BB812" s="17"/>
      <c r="BC812" s="17"/>
      <c r="BD812" s="17"/>
      <c r="BE812" s="17"/>
      <c r="BF812" s="17"/>
      <c r="BG812" s="17"/>
      <c r="BH812" s="17"/>
      <c r="BI812" s="17"/>
      <c r="BJ812" s="17"/>
      <c r="BK812" s="17"/>
      <c r="BL812" s="17"/>
      <c r="BM812" s="17"/>
      <c r="BN812" s="17"/>
      <c r="BO812" s="17"/>
      <c r="BP812" s="17"/>
      <c r="BQ812" s="17"/>
      <c r="BR812" s="17"/>
      <c r="BS812" s="17"/>
      <c r="BT812" s="17"/>
      <c r="BU812" s="17"/>
      <c r="BV812" s="17"/>
      <c r="BW812" s="17"/>
      <c r="BX812" s="17"/>
      <c r="BY812" s="17"/>
      <c r="BZ812" s="17"/>
      <c r="CA812" s="17"/>
      <c r="CB812" s="17"/>
      <c r="CC812" s="17"/>
      <c r="CD812" s="17"/>
      <c r="CE812" s="17"/>
      <c r="CF812" s="17"/>
      <c r="CG812" s="17"/>
      <c r="CH812" s="17"/>
      <c r="CI812" s="17"/>
      <c r="CJ812" s="17"/>
      <c r="CK812" s="17"/>
      <c r="CL812" s="17"/>
      <c r="CM812" s="17"/>
      <c r="CN812" s="17"/>
      <c r="CO812" s="17"/>
      <c r="CP812" s="17"/>
      <c r="CQ812" s="17"/>
      <c r="CR812" s="17"/>
      <c r="CS812" s="17"/>
      <c r="CT812" s="17"/>
      <c r="CU812" s="17"/>
      <c r="CV812" s="17"/>
      <c r="CW812" s="17"/>
      <c r="CX812" s="17"/>
      <c r="CY812" s="17"/>
      <c r="CZ812" s="17"/>
      <c r="DA812" s="17"/>
      <c r="DB812" s="17"/>
      <c r="DC812" s="17"/>
      <c r="DD812" s="17"/>
      <c r="DE812" s="17"/>
      <c r="DF812" s="17"/>
      <c r="DG812" s="17"/>
      <c r="DH812" s="17"/>
      <c r="DI812" s="17"/>
      <c r="DJ812" s="17"/>
      <c r="DK812" s="17"/>
      <c r="DL812" s="17"/>
      <c r="DM812" s="17"/>
      <c r="DN812" s="17"/>
      <c r="DO812" s="17"/>
      <c r="DP812" s="17"/>
      <c r="DQ812" s="17"/>
      <c r="DR812" s="17"/>
      <c r="DS812" s="17"/>
      <c r="DT812" s="17"/>
      <c r="DU812" s="17"/>
      <c r="DV812" s="17"/>
      <c r="DW812" s="17"/>
      <c r="DX812" s="17"/>
      <c r="DY812" s="17"/>
      <c r="DZ812" s="17"/>
      <c r="EA812" s="17"/>
      <c r="EB812" s="17"/>
      <c r="EC812" s="17"/>
      <c r="ED812" s="17"/>
      <c r="EE812" s="17"/>
      <c r="EF812" s="17"/>
      <c r="EG812" s="17"/>
      <c r="EH812" s="17"/>
      <c r="EI812" s="17"/>
      <c r="EJ812" s="17"/>
      <c r="EK812" s="17"/>
    </row>
    <row r="813" spans="1:141" x14ac:dyDescent="0.35">
      <c r="A813" s="17"/>
      <c r="B813" s="17"/>
      <c r="C813" s="17"/>
      <c r="D813" s="17"/>
      <c r="E813" s="17"/>
      <c r="F813" s="17"/>
      <c r="G813" s="17"/>
      <c r="J813" s="17"/>
      <c r="K813" s="17"/>
      <c r="L813" s="68"/>
      <c r="M813" s="68"/>
      <c r="N813" s="17"/>
      <c r="O813" s="17"/>
      <c r="P813" s="107"/>
      <c r="R813" s="17"/>
      <c r="S813" s="17"/>
      <c r="T813" s="17"/>
      <c r="V813" s="17"/>
      <c r="W813" s="17"/>
      <c r="X813" s="17"/>
      <c r="Y813" s="17"/>
      <c r="AB813" s="45"/>
      <c r="AH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c r="BR813" s="17"/>
      <c r="BS813" s="17"/>
      <c r="BT813" s="17"/>
      <c r="BU813" s="17"/>
      <c r="BV813" s="17"/>
      <c r="BW813" s="17"/>
      <c r="BX813" s="17"/>
      <c r="BY813" s="17"/>
      <c r="BZ813" s="17"/>
      <c r="CA813" s="17"/>
      <c r="CB813" s="17"/>
      <c r="CC813" s="17"/>
      <c r="CD813" s="17"/>
      <c r="CE813" s="17"/>
      <c r="CF813" s="17"/>
      <c r="CG813" s="17"/>
      <c r="CH813" s="17"/>
      <c r="CI813" s="17"/>
      <c r="CJ813" s="17"/>
      <c r="CK813" s="17"/>
      <c r="CL813" s="17"/>
      <c r="CM813" s="17"/>
      <c r="CN813" s="17"/>
      <c r="CO813" s="17"/>
      <c r="CP813" s="17"/>
      <c r="CQ813" s="17"/>
      <c r="CR813" s="17"/>
      <c r="CS813" s="17"/>
      <c r="CT813" s="17"/>
      <c r="CU813" s="17"/>
      <c r="CV813" s="17"/>
      <c r="CW813" s="17"/>
      <c r="CX813" s="17"/>
      <c r="CY813" s="17"/>
      <c r="CZ813" s="17"/>
      <c r="DA813" s="17"/>
      <c r="DB813" s="17"/>
      <c r="DC813" s="17"/>
      <c r="DD813" s="17"/>
      <c r="DE813" s="17"/>
      <c r="DF813" s="17"/>
      <c r="DG813" s="17"/>
      <c r="DH813" s="17"/>
      <c r="DI813" s="17"/>
      <c r="DJ813" s="17"/>
      <c r="DK813" s="17"/>
      <c r="DL813" s="17"/>
      <c r="DM813" s="17"/>
      <c r="DN813" s="17"/>
      <c r="DO813" s="17"/>
      <c r="DP813" s="17"/>
      <c r="DQ813" s="17"/>
      <c r="DR813" s="17"/>
      <c r="DS813" s="17"/>
      <c r="DT813" s="17"/>
      <c r="DU813" s="17"/>
      <c r="DV813" s="17"/>
      <c r="DW813" s="17"/>
      <c r="DX813" s="17"/>
      <c r="DY813" s="17"/>
      <c r="DZ813" s="17"/>
      <c r="EA813" s="17"/>
      <c r="EB813" s="17"/>
      <c r="EC813" s="17"/>
      <c r="ED813" s="17"/>
      <c r="EE813" s="17"/>
      <c r="EF813" s="17"/>
      <c r="EG813" s="17"/>
      <c r="EH813" s="17"/>
      <c r="EI813" s="17"/>
      <c r="EJ813" s="17"/>
      <c r="EK813" s="17"/>
    </row>
    <row r="814" spans="1:141" x14ac:dyDescent="0.35">
      <c r="A814" s="17"/>
      <c r="B814" s="17"/>
      <c r="C814" s="17"/>
      <c r="D814" s="17"/>
      <c r="E814" s="17"/>
      <c r="F814" s="17"/>
      <c r="G814" s="17"/>
      <c r="J814" s="17"/>
      <c r="K814" s="17"/>
      <c r="L814" s="68"/>
      <c r="M814" s="68"/>
      <c r="N814" s="17"/>
      <c r="O814" s="17"/>
      <c r="P814" s="107"/>
      <c r="R814" s="17"/>
      <c r="S814" s="17"/>
      <c r="T814" s="17"/>
      <c r="V814" s="17"/>
      <c r="W814" s="17"/>
      <c r="X814" s="17"/>
      <c r="Y814" s="17"/>
      <c r="AB814" s="45"/>
      <c r="AH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17"/>
      <c r="BI814" s="17"/>
      <c r="BJ814" s="17"/>
      <c r="BK814" s="17"/>
      <c r="BL814" s="17"/>
      <c r="BM814" s="17"/>
      <c r="BN814" s="17"/>
      <c r="BO814" s="17"/>
      <c r="BP814" s="17"/>
      <c r="BQ814" s="17"/>
      <c r="BR814" s="17"/>
      <c r="BS814" s="17"/>
      <c r="BT814" s="17"/>
      <c r="BU814" s="17"/>
      <c r="BV814" s="17"/>
      <c r="BW814" s="17"/>
      <c r="BX814" s="17"/>
      <c r="BY814" s="17"/>
      <c r="BZ814" s="17"/>
      <c r="CA814" s="17"/>
      <c r="CB814" s="17"/>
      <c r="CC814" s="17"/>
      <c r="CD814" s="17"/>
      <c r="CE814" s="17"/>
      <c r="CF814" s="17"/>
      <c r="CG814" s="17"/>
      <c r="CH814" s="17"/>
      <c r="CI814" s="17"/>
      <c r="CJ814" s="17"/>
      <c r="CK814" s="17"/>
      <c r="CL814" s="17"/>
      <c r="CM814" s="17"/>
      <c r="CN814" s="17"/>
      <c r="CO814" s="17"/>
      <c r="CP814" s="17"/>
      <c r="CQ814" s="17"/>
      <c r="CR814" s="17"/>
      <c r="CS814" s="17"/>
      <c r="CT814" s="17"/>
      <c r="CU814" s="17"/>
      <c r="CV814" s="17"/>
      <c r="CW814" s="17"/>
      <c r="CX814" s="17"/>
      <c r="CY814" s="17"/>
      <c r="CZ814" s="17"/>
      <c r="DA814" s="17"/>
      <c r="DB814" s="17"/>
      <c r="DC814" s="17"/>
      <c r="DD814" s="17"/>
      <c r="DE814" s="17"/>
      <c r="DF814" s="17"/>
      <c r="DG814" s="17"/>
      <c r="DH814" s="17"/>
      <c r="DI814" s="17"/>
      <c r="DJ814" s="17"/>
      <c r="DK814" s="17"/>
      <c r="DL814" s="17"/>
      <c r="DM814" s="17"/>
      <c r="DN814" s="17"/>
      <c r="DO814" s="17"/>
      <c r="DP814" s="17"/>
      <c r="DQ814" s="17"/>
      <c r="DR814" s="17"/>
      <c r="DS814" s="17"/>
      <c r="DT814" s="17"/>
      <c r="DU814" s="17"/>
      <c r="DV814" s="17"/>
      <c r="DW814" s="17"/>
      <c r="DX814" s="17"/>
      <c r="DY814" s="17"/>
      <c r="DZ814" s="17"/>
      <c r="EA814" s="17"/>
      <c r="EB814" s="17"/>
      <c r="EC814" s="17"/>
      <c r="ED814" s="17"/>
      <c r="EE814" s="17"/>
      <c r="EF814" s="17"/>
      <c r="EG814" s="17"/>
      <c r="EH814" s="17"/>
      <c r="EI814" s="17"/>
      <c r="EJ814" s="17"/>
      <c r="EK814" s="17"/>
    </row>
    <row r="815" spans="1:141" x14ac:dyDescent="0.35">
      <c r="A815" s="17"/>
      <c r="B815" s="17"/>
      <c r="C815" s="17"/>
      <c r="D815" s="17"/>
      <c r="E815" s="17"/>
      <c r="F815" s="17"/>
      <c r="G815" s="17"/>
      <c r="J815" s="17"/>
      <c r="K815" s="17"/>
      <c r="L815" s="68"/>
      <c r="M815" s="68"/>
      <c r="N815" s="17"/>
      <c r="O815" s="17"/>
      <c r="P815" s="107"/>
      <c r="R815" s="17"/>
      <c r="S815" s="17"/>
      <c r="T815" s="17"/>
      <c r="V815" s="17"/>
      <c r="W815" s="17"/>
      <c r="X815" s="17"/>
      <c r="Y815" s="17"/>
      <c r="AB815" s="45"/>
      <c r="AH815" s="17"/>
      <c r="AI815" s="17"/>
      <c r="AJ815" s="17"/>
      <c r="AK815" s="17"/>
      <c r="AL815" s="17"/>
      <c r="AM815" s="17"/>
      <c r="AN815" s="17"/>
      <c r="AO815" s="17"/>
      <c r="AP815" s="17"/>
      <c r="AQ815" s="17"/>
      <c r="AR815" s="17"/>
      <c r="AS815" s="17"/>
      <c r="AT815" s="17"/>
      <c r="AU815" s="17"/>
      <c r="AV815" s="17"/>
      <c r="AW815" s="17"/>
      <c r="AX815" s="17"/>
      <c r="AY815" s="17"/>
      <c r="AZ815" s="17"/>
      <c r="BA815" s="17"/>
      <c r="BB815" s="17"/>
      <c r="BC815" s="17"/>
      <c r="BD815" s="17"/>
      <c r="BE815" s="17"/>
      <c r="BF815" s="17"/>
      <c r="BG815" s="17"/>
      <c r="BH815" s="17"/>
      <c r="BI815" s="17"/>
      <c r="BJ815" s="17"/>
      <c r="BK815" s="17"/>
      <c r="BL815" s="17"/>
      <c r="BM815" s="17"/>
      <c r="BN815" s="17"/>
      <c r="BO815" s="17"/>
      <c r="BP815" s="17"/>
      <c r="BQ815" s="17"/>
      <c r="BR815" s="17"/>
      <c r="BS815" s="17"/>
      <c r="BT815" s="17"/>
      <c r="BU815" s="17"/>
      <c r="BV815" s="17"/>
      <c r="BW815" s="17"/>
      <c r="BX815" s="17"/>
      <c r="BY815" s="17"/>
      <c r="BZ815" s="17"/>
      <c r="CA815" s="17"/>
      <c r="CB815" s="17"/>
      <c r="CC815" s="17"/>
      <c r="CD815" s="17"/>
      <c r="CE815" s="17"/>
      <c r="CF815" s="17"/>
      <c r="CG815" s="17"/>
      <c r="CH815" s="17"/>
      <c r="CI815" s="17"/>
      <c r="CJ815" s="17"/>
      <c r="CK815" s="17"/>
      <c r="CL815" s="17"/>
      <c r="CM815" s="17"/>
      <c r="CN815" s="17"/>
      <c r="CO815" s="17"/>
      <c r="CP815" s="17"/>
      <c r="CQ815" s="17"/>
      <c r="CR815" s="17"/>
      <c r="CS815" s="17"/>
      <c r="CT815" s="17"/>
      <c r="CU815" s="17"/>
      <c r="CV815" s="17"/>
      <c r="CW815" s="17"/>
      <c r="CX815" s="17"/>
      <c r="CY815" s="17"/>
      <c r="CZ815" s="17"/>
      <c r="DA815" s="17"/>
      <c r="DB815" s="17"/>
      <c r="DC815" s="17"/>
      <c r="DD815" s="17"/>
      <c r="DE815" s="17"/>
      <c r="DF815" s="17"/>
      <c r="DG815" s="17"/>
      <c r="DH815" s="17"/>
      <c r="DI815" s="17"/>
      <c r="DJ815" s="17"/>
      <c r="DK815" s="17"/>
      <c r="DL815" s="17"/>
      <c r="DM815" s="17"/>
      <c r="DN815" s="17"/>
      <c r="DO815" s="17"/>
      <c r="DP815" s="17"/>
      <c r="DQ815" s="17"/>
      <c r="DR815" s="17"/>
      <c r="DS815" s="17"/>
      <c r="DT815" s="17"/>
      <c r="DU815" s="17"/>
      <c r="DV815" s="17"/>
      <c r="DW815" s="17"/>
      <c r="DX815" s="17"/>
      <c r="DY815" s="17"/>
      <c r="DZ815" s="17"/>
      <c r="EA815" s="17"/>
      <c r="EB815" s="17"/>
      <c r="EC815" s="17"/>
      <c r="ED815" s="17"/>
      <c r="EE815" s="17"/>
      <c r="EF815" s="17"/>
      <c r="EG815" s="17"/>
      <c r="EH815" s="17"/>
      <c r="EI815" s="17"/>
      <c r="EJ815" s="17"/>
      <c r="EK815" s="17"/>
    </row>
    <row r="816" spans="1:141" x14ac:dyDescent="0.35">
      <c r="A816" s="17"/>
      <c r="B816" s="17"/>
      <c r="C816" s="17"/>
      <c r="D816" s="17"/>
      <c r="E816" s="17"/>
      <c r="F816" s="17"/>
      <c r="G816" s="17"/>
      <c r="J816" s="17"/>
      <c r="K816" s="17"/>
      <c r="L816" s="68"/>
      <c r="M816" s="68"/>
      <c r="N816" s="17"/>
      <c r="O816" s="17"/>
      <c r="P816" s="107"/>
      <c r="R816" s="17"/>
      <c r="S816" s="17"/>
      <c r="T816" s="17"/>
      <c r="V816" s="17"/>
      <c r="W816" s="17"/>
      <c r="X816" s="17"/>
      <c r="Y816" s="17"/>
      <c r="AB816" s="45"/>
      <c r="AH816" s="17"/>
      <c r="AI816" s="17"/>
      <c r="AJ816" s="17"/>
      <c r="AK816" s="17"/>
      <c r="AL816" s="17"/>
      <c r="AM816" s="17"/>
      <c r="AN816" s="17"/>
      <c r="AO816" s="17"/>
      <c r="AP816" s="17"/>
      <c r="AQ816" s="17"/>
      <c r="AR816" s="17"/>
      <c r="AS816" s="17"/>
      <c r="AT816" s="17"/>
      <c r="AU816" s="17"/>
      <c r="AV816" s="17"/>
      <c r="AW816" s="17"/>
      <c r="AX816" s="17"/>
      <c r="AY816" s="17"/>
      <c r="AZ816" s="17"/>
      <c r="BA816" s="17"/>
      <c r="BB816" s="17"/>
      <c r="BC816" s="17"/>
      <c r="BD816" s="17"/>
      <c r="BE816" s="17"/>
      <c r="BF816" s="17"/>
      <c r="BG816" s="17"/>
      <c r="BH816" s="17"/>
      <c r="BI816" s="17"/>
      <c r="BJ816" s="17"/>
      <c r="BK816" s="17"/>
      <c r="BL816" s="17"/>
      <c r="BM816" s="17"/>
      <c r="BN816" s="17"/>
      <c r="BO816" s="17"/>
      <c r="BP816" s="17"/>
      <c r="BQ816" s="17"/>
      <c r="BR816" s="17"/>
      <c r="BS816" s="17"/>
      <c r="BT816" s="17"/>
      <c r="BU816" s="17"/>
      <c r="BV816" s="17"/>
      <c r="BW816" s="17"/>
      <c r="BX816" s="17"/>
      <c r="BY816" s="17"/>
      <c r="BZ816" s="17"/>
      <c r="CA816" s="17"/>
      <c r="CB816" s="17"/>
      <c r="CC816" s="17"/>
      <c r="CD816" s="17"/>
      <c r="CE816" s="17"/>
      <c r="CF816" s="17"/>
      <c r="CG816" s="17"/>
      <c r="CH816" s="17"/>
      <c r="CI816" s="17"/>
      <c r="CJ816" s="17"/>
      <c r="CK816" s="17"/>
      <c r="CL816" s="17"/>
      <c r="CM816" s="17"/>
      <c r="CN816" s="17"/>
      <c r="CO816" s="17"/>
      <c r="CP816" s="17"/>
      <c r="CQ816" s="17"/>
      <c r="CR816" s="17"/>
      <c r="CS816" s="17"/>
      <c r="CT816" s="17"/>
      <c r="CU816" s="17"/>
      <c r="CV816" s="17"/>
      <c r="CW816" s="17"/>
      <c r="CX816" s="17"/>
      <c r="CY816" s="17"/>
      <c r="CZ816" s="17"/>
      <c r="DA816" s="17"/>
      <c r="DB816" s="17"/>
      <c r="DC816" s="17"/>
      <c r="DD816" s="17"/>
      <c r="DE816" s="17"/>
      <c r="DF816" s="17"/>
      <c r="DG816" s="17"/>
      <c r="DH816" s="17"/>
      <c r="DI816" s="17"/>
      <c r="DJ816" s="17"/>
      <c r="DK816" s="17"/>
      <c r="DL816" s="17"/>
      <c r="DM816" s="17"/>
      <c r="DN816" s="17"/>
      <c r="DO816" s="17"/>
      <c r="DP816" s="17"/>
      <c r="DQ816" s="17"/>
      <c r="DR816" s="17"/>
      <c r="DS816" s="17"/>
      <c r="DT816" s="17"/>
      <c r="DU816" s="17"/>
      <c r="DV816" s="17"/>
      <c r="DW816" s="17"/>
      <c r="DX816" s="17"/>
      <c r="DY816" s="17"/>
      <c r="DZ816" s="17"/>
      <c r="EA816" s="17"/>
      <c r="EB816" s="17"/>
      <c r="EC816" s="17"/>
      <c r="ED816" s="17"/>
      <c r="EE816" s="17"/>
      <c r="EF816" s="17"/>
      <c r="EG816" s="17"/>
      <c r="EH816" s="17"/>
      <c r="EI816" s="17"/>
      <c r="EJ816" s="17"/>
      <c r="EK816" s="17"/>
    </row>
    <row r="817" spans="1:141" x14ac:dyDescent="0.35">
      <c r="A817" s="17"/>
      <c r="B817" s="17"/>
      <c r="C817" s="17"/>
      <c r="D817" s="17"/>
      <c r="E817" s="17"/>
      <c r="F817" s="17"/>
      <c r="G817" s="17"/>
      <c r="J817" s="17"/>
      <c r="K817" s="17"/>
      <c r="L817" s="68"/>
      <c r="M817" s="68"/>
      <c r="N817" s="17"/>
      <c r="O817" s="17"/>
      <c r="P817" s="107"/>
      <c r="R817" s="17"/>
      <c r="S817" s="17"/>
      <c r="T817" s="17"/>
      <c r="V817" s="17"/>
      <c r="W817" s="17"/>
      <c r="X817" s="17"/>
      <c r="Y817" s="17"/>
      <c r="AB817" s="45"/>
      <c r="AH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c r="BR817" s="17"/>
      <c r="BS817" s="17"/>
      <c r="BT817" s="17"/>
      <c r="BU817" s="17"/>
      <c r="BV817" s="17"/>
      <c r="BW817" s="17"/>
      <c r="BX817" s="17"/>
      <c r="BY817" s="17"/>
      <c r="BZ817" s="17"/>
      <c r="CA817" s="17"/>
      <c r="CB817" s="17"/>
      <c r="CC817" s="17"/>
      <c r="CD817" s="17"/>
      <c r="CE817" s="17"/>
      <c r="CF817" s="17"/>
      <c r="CG817" s="17"/>
      <c r="CH817" s="17"/>
      <c r="CI817" s="17"/>
      <c r="CJ817" s="17"/>
      <c r="CK817" s="17"/>
      <c r="CL817" s="17"/>
      <c r="CM817" s="17"/>
      <c r="CN817" s="17"/>
      <c r="CO817" s="17"/>
      <c r="CP817" s="17"/>
      <c r="CQ817" s="17"/>
      <c r="CR817" s="17"/>
      <c r="CS817" s="17"/>
      <c r="CT817" s="17"/>
      <c r="CU817" s="17"/>
      <c r="CV817" s="17"/>
      <c r="CW817" s="17"/>
      <c r="CX817" s="17"/>
      <c r="CY817" s="17"/>
      <c r="CZ817" s="17"/>
      <c r="DA817" s="17"/>
      <c r="DB817" s="17"/>
      <c r="DC817" s="17"/>
      <c r="DD817" s="17"/>
      <c r="DE817" s="17"/>
      <c r="DF817" s="17"/>
      <c r="DG817" s="17"/>
      <c r="DH817" s="17"/>
      <c r="DI817" s="17"/>
      <c r="DJ817" s="17"/>
      <c r="DK817" s="17"/>
      <c r="DL817" s="17"/>
      <c r="DM817" s="17"/>
      <c r="DN817" s="17"/>
      <c r="DO817" s="17"/>
      <c r="DP817" s="17"/>
      <c r="DQ817" s="17"/>
      <c r="DR817" s="17"/>
      <c r="DS817" s="17"/>
      <c r="DT817" s="17"/>
      <c r="DU817" s="17"/>
      <c r="DV817" s="17"/>
      <c r="DW817" s="17"/>
      <c r="DX817" s="17"/>
      <c r="DY817" s="17"/>
      <c r="DZ817" s="17"/>
      <c r="EA817" s="17"/>
      <c r="EB817" s="17"/>
      <c r="EC817" s="17"/>
      <c r="ED817" s="17"/>
      <c r="EE817" s="17"/>
      <c r="EF817" s="17"/>
      <c r="EG817" s="17"/>
      <c r="EH817" s="17"/>
      <c r="EI817" s="17"/>
      <c r="EJ817" s="17"/>
      <c r="EK817" s="17"/>
    </row>
    <row r="818" spans="1:141" x14ac:dyDescent="0.35">
      <c r="A818" s="17"/>
      <c r="B818" s="17"/>
      <c r="C818" s="17"/>
      <c r="D818" s="17"/>
      <c r="E818" s="17"/>
      <c r="F818" s="17"/>
      <c r="G818" s="17"/>
      <c r="J818" s="17"/>
      <c r="K818" s="17"/>
      <c r="L818" s="68"/>
      <c r="M818" s="68"/>
      <c r="N818" s="17"/>
      <c r="O818" s="17"/>
      <c r="P818" s="107"/>
      <c r="R818" s="17"/>
      <c r="S818" s="17"/>
      <c r="T818" s="17"/>
      <c r="V818" s="17"/>
      <c r="W818" s="17"/>
      <c r="X818" s="17"/>
      <c r="Y818" s="17"/>
      <c r="AB818" s="45"/>
      <c r="AH818" s="17"/>
      <c r="AI818" s="17"/>
      <c r="AJ818" s="17"/>
      <c r="AK818" s="17"/>
      <c r="AL818" s="17"/>
      <c r="AM818" s="17"/>
      <c r="AN818" s="17"/>
      <c r="AO818" s="17"/>
      <c r="AP818" s="17"/>
      <c r="AQ818" s="17"/>
      <c r="AR818" s="17"/>
      <c r="AS818" s="17"/>
      <c r="AT818" s="17"/>
      <c r="AU818" s="17"/>
      <c r="AV818" s="17"/>
      <c r="AW818" s="17"/>
      <c r="AX818" s="17"/>
      <c r="AY818" s="17"/>
      <c r="AZ818" s="17"/>
      <c r="BA818" s="17"/>
      <c r="BB818" s="17"/>
      <c r="BC818" s="17"/>
      <c r="BD818" s="17"/>
      <c r="BE818" s="17"/>
      <c r="BF818" s="17"/>
      <c r="BG818" s="17"/>
      <c r="BH818" s="17"/>
      <c r="BI818" s="17"/>
      <c r="BJ818" s="17"/>
      <c r="BK818" s="17"/>
      <c r="BL818" s="17"/>
      <c r="BM818" s="17"/>
      <c r="BN818" s="17"/>
      <c r="BO818" s="17"/>
      <c r="BP818" s="17"/>
      <c r="BQ818" s="17"/>
      <c r="BR818" s="17"/>
      <c r="BS818" s="17"/>
      <c r="BT818" s="17"/>
      <c r="BU818" s="17"/>
      <c r="BV818" s="17"/>
      <c r="BW818" s="17"/>
      <c r="BX818" s="17"/>
      <c r="BY818" s="17"/>
      <c r="BZ818" s="17"/>
      <c r="CA818" s="17"/>
      <c r="CB818" s="17"/>
      <c r="CC818" s="17"/>
      <c r="CD818" s="17"/>
      <c r="CE818" s="17"/>
      <c r="CF818" s="17"/>
      <c r="CG818" s="17"/>
      <c r="CH818" s="17"/>
      <c r="CI818" s="17"/>
      <c r="CJ818" s="17"/>
      <c r="CK818" s="17"/>
      <c r="CL818" s="17"/>
      <c r="CM818" s="17"/>
      <c r="CN818" s="17"/>
      <c r="CO818" s="17"/>
      <c r="CP818" s="17"/>
      <c r="CQ818" s="17"/>
      <c r="CR818" s="17"/>
      <c r="CS818" s="17"/>
      <c r="CT818" s="17"/>
      <c r="CU818" s="17"/>
      <c r="CV818" s="17"/>
      <c r="CW818" s="17"/>
      <c r="CX818" s="17"/>
      <c r="CY818" s="17"/>
      <c r="CZ818" s="17"/>
      <c r="DA818" s="17"/>
      <c r="DB818" s="17"/>
      <c r="DC818" s="17"/>
      <c r="DD818" s="17"/>
      <c r="DE818" s="17"/>
      <c r="DF818" s="17"/>
      <c r="DG818" s="17"/>
      <c r="DH818" s="17"/>
      <c r="DI818" s="17"/>
      <c r="DJ818" s="17"/>
      <c r="DK818" s="17"/>
      <c r="DL818" s="17"/>
      <c r="DM818" s="17"/>
      <c r="DN818" s="17"/>
      <c r="DO818" s="17"/>
      <c r="DP818" s="17"/>
      <c r="DQ818" s="17"/>
      <c r="DR818" s="17"/>
      <c r="DS818" s="17"/>
      <c r="DT818" s="17"/>
      <c r="DU818" s="17"/>
      <c r="DV818" s="17"/>
      <c r="DW818" s="17"/>
      <c r="DX818" s="17"/>
      <c r="DY818" s="17"/>
      <c r="DZ818" s="17"/>
      <c r="EA818" s="17"/>
      <c r="EB818" s="17"/>
      <c r="EC818" s="17"/>
      <c r="ED818" s="17"/>
      <c r="EE818" s="17"/>
      <c r="EF818" s="17"/>
      <c r="EG818" s="17"/>
      <c r="EH818" s="17"/>
      <c r="EI818" s="17"/>
      <c r="EJ818" s="17"/>
      <c r="EK818" s="17"/>
    </row>
    <row r="819" spans="1:141" x14ac:dyDescent="0.35">
      <c r="A819" s="17"/>
      <c r="B819" s="17"/>
      <c r="C819" s="17"/>
      <c r="D819" s="17"/>
      <c r="E819" s="17"/>
      <c r="F819" s="17"/>
      <c r="G819" s="17"/>
      <c r="J819" s="17"/>
      <c r="K819" s="17"/>
      <c r="L819" s="68"/>
      <c r="M819" s="68"/>
      <c r="N819" s="17"/>
      <c r="O819" s="17"/>
      <c r="P819" s="107"/>
      <c r="R819" s="17"/>
      <c r="S819" s="17"/>
      <c r="T819" s="17"/>
      <c r="V819" s="17"/>
      <c r="W819" s="17"/>
      <c r="X819" s="17"/>
      <c r="Y819" s="17"/>
      <c r="AB819" s="45"/>
      <c r="AH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c r="BR819" s="17"/>
      <c r="BS819" s="17"/>
      <c r="BT819" s="17"/>
      <c r="BU819" s="17"/>
      <c r="BV819" s="17"/>
      <c r="BW819" s="17"/>
      <c r="BX819" s="17"/>
      <c r="BY819" s="17"/>
      <c r="BZ819" s="17"/>
      <c r="CA819" s="17"/>
      <c r="CB819" s="17"/>
      <c r="CC819" s="17"/>
      <c r="CD819" s="17"/>
      <c r="CE819" s="17"/>
      <c r="CF819" s="17"/>
      <c r="CG819" s="17"/>
      <c r="CH819" s="17"/>
      <c r="CI819" s="17"/>
      <c r="CJ819" s="17"/>
      <c r="CK819" s="17"/>
      <c r="CL819" s="17"/>
      <c r="CM819" s="17"/>
      <c r="CN819" s="17"/>
      <c r="CO819" s="17"/>
      <c r="CP819" s="17"/>
      <c r="CQ819" s="17"/>
      <c r="CR819" s="17"/>
      <c r="CS819" s="17"/>
      <c r="CT819" s="17"/>
      <c r="CU819" s="17"/>
      <c r="CV819" s="17"/>
      <c r="CW819" s="17"/>
      <c r="CX819" s="17"/>
      <c r="CY819" s="17"/>
      <c r="CZ819" s="17"/>
      <c r="DA819" s="17"/>
      <c r="DB819" s="17"/>
      <c r="DC819" s="17"/>
      <c r="DD819" s="17"/>
      <c r="DE819" s="17"/>
      <c r="DF819" s="17"/>
      <c r="DG819" s="17"/>
      <c r="DH819" s="17"/>
      <c r="DI819" s="17"/>
      <c r="DJ819" s="17"/>
      <c r="DK819" s="17"/>
      <c r="DL819" s="17"/>
      <c r="DM819" s="17"/>
      <c r="DN819" s="17"/>
      <c r="DO819" s="17"/>
      <c r="DP819" s="17"/>
      <c r="DQ819" s="17"/>
      <c r="DR819" s="17"/>
      <c r="DS819" s="17"/>
      <c r="DT819" s="17"/>
      <c r="DU819" s="17"/>
      <c r="DV819" s="17"/>
      <c r="DW819" s="17"/>
      <c r="DX819" s="17"/>
      <c r="DY819" s="17"/>
      <c r="DZ819" s="17"/>
      <c r="EA819" s="17"/>
      <c r="EB819" s="17"/>
      <c r="EC819" s="17"/>
      <c r="ED819" s="17"/>
      <c r="EE819" s="17"/>
      <c r="EF819" s="17"/>
      <c r="EG819" s="17"/>
      <c r="EH819" s="17"/>
      <c r="EI819" s="17"/>
      <c r="EJ819" s="17"/>
      <c r="EK819" s="17"/>
    </row>
    <row r="820" spans="1:141" x14ac:dyDescent="0.35">
      <c r="A820" s="17"/>
      <c r="B820" s="17"/>
      <c r="C820" s="17"/>
      <c r="D820" s="17"/>
      <c r="E820" s="17"/>
      <c r="F820" s="17"/>
      <c r="G820" s="17"/>
      <c r="J820" s="17"/>
      <c r="K820" s="17"/>
      <c r="L820" s="68"/>
      <c r="M820" s="68"/>
      <c r="N820" s="17"/>
      <c r="O820" s="17"/>
      <c r="P820" s="107"/>
      <c r="R820" s="17"/>
      <c r="S820" s="17"/>
      <c r="T820" s="17"/>
      <c r="V820" s="17"/>
      <c r="W820" s="17"/>
      <c r="X820" s="17"/>
      <c r="Y820" s="17"/>
      <c r="AB820" s="45"/>
      <c r="AH820" s="17"/>
      <c r="AI820" s="17"/>
      <c r="AJ820" s="17"/>
      <c r="AK820" s="17"/>
      <c r="AL820" s="17"/>
      <c r="AM820" s="17"/>
      <c r="AN820" s="17"/>
      <c r="AO820" s="17"/>
      <c r="AP820" s="17"/>
      <c r="AQ820" s="17"/>
      <c r="AR820" s="17"/>
      <c r="AS820" s="17"/>
      <c r="AT820" s="17"/>
      <c r="AU820" s="17"/>
      <c r="AV820" s="17"/>
      <c r="AW820" s="17"/>
      <c r="AX820" s="17"/>
      <c r="AY820" s="17"/>
      <c r="AZ820" s="17"/>
      <c r="BA820" s="17"/>
      <c r="BB820" s="17"/>
      <c r="BC820" s="17"/>
      <c r="BD820" s="17"/>
      <c r="BE820" s="17"/>
      <c r="BF820" s="17"/>
      <c r="BG820" s="17"/>
      <c r="BH820" s="17"/>
      <c r="BI820" s="17"/>
      <c r="BJ820" s="17"/>
      <c r="BK820" s="17"/>
      <c r="BL820" s="17"/>
      <c r="BM820" s="17"/>
      <c r="BN820" s="17"/>
      <c r="BO820" s="17"/>
      <c r="BP820" s="17"/>
      <c r="BQ820" s="17"/>
      <c r="BR820" s="17"/>
      <c r="BS820" s="17"/>
      <c r="BT820" s="17"/>
      <c r="BU820" s="17"/>
      <c r="BV820" s="17"/>
      <c r="BW820" s="17"/>
      <c r="BX820" s="17"/>
      <c r="BY820" s="17"/>
      <c r="BZ820" s="17"/>
      <c r="CA820" s="17"/>
      <c r="CB820" s="17"/>
      <c r="CC820" s="17"/>
      <c r="CD820" s="17"/>
      <c r="CE820" s="17"/>
      <c r="CF820" s="17"/>
      <c r="CG820" s="17"/>
      <c r="CH820" s="17"/>
      <c r="CI820" s="17"/>
      <c r="CJ820" s="17"/>
      <c r="CK820" s="17"/>
      <c r="CL820" s="17"/>
      <c r="CM820" s="17"/>
      <c r="CN820" s="17"/>
      <c r="CO820" s="17"/>
      <c r="CP820" s="17"/>
      <c r="CQ820" s="17"/>
      <c r="CR820" s="17"/>
      <c r="CS820" s="17"/>
      <c r="CT820" s="17"/>
      <c r="CU820" s="17"/>
      <c r="CV820" s="17"/>
      <c r="CW820" s="17"/>
      <c r="CX820" s="17"/>
      <c r="CY820" s="17"/>
      <c r="CZ820" s="17"/>
      <c r="DA820" s="17"/>
      <c r="DB820" s="17"/>
      <c r="DC820" s="17"/>
      <c r="DD820" s="17"/>
      <c r="DE820" s="17"/>
      <c r="DF820" s="17"/>
      <c r="DG820" s="17"/>
      <c r="DH820" s="17"/>
      <c r="DI820" s="17"/>
      <c r="DJ820" s="17"/>
      <c r="DK820" s="17"/>
      <c r="DL820" s="17"/>
      <c r="DM820" s="17"/>
      <c r="DN820" s="17"/>
      <c r="DO820" s="17"/>
      <c r="DP820" s="17"/>
      <c r="DQ820" s="17"/>
      <c r="DR820" s="17"/>
      <c r="DS820" s="17"/>
      <c r="DT820" s="17"/>
      <c r="DU820" s="17"/>
      <c r="DV820" s="17"/>
      <c r="DW820" s="17"/>
      <c r="DX820" s="17"/>
      <c r="DY820" s="17"/>
      <c r="DZ820" s="17"/>
      <c r="EA820" s="17"/>
      <c r="EB820" s="17"/>
      <c r="EC820" s="17"/>
      <c r="ED820" s="17"/>
      <c r="EE820" s="17"/>
      <c r="EF820" s="17"/>
      <c r="EG820" s="17"/>
      <c r="EH820" s="17"/>
      <c r="EI820" s="17"/>
      <c r="EJ820" s="17"/>
      <c r="EK820" s="17"/>
    </row>
    <row r="821" spans="1:141" x14ac:dyDescent="0.35">
      <c r="A821" s="17"/>
      <c r="B821" s="17"/>
      <c r="C821" s="17"/>
      <c r="D821" s="17"/>
      <c r="E821" s="17"/>
      <c r="F821" s="17"/>
      <c r="G821" s="17"/>
      <c r="J821" s="17"/>
      <c r="K821" s="17"/>
      <c r="L821" s="68"/>
      <c r="M821" s="68"/>
      <c r="N821" s="17"/>
      <c r="O821" s="17"/>
      <c r="P821" s="107"/>
      <c r="R821" s="17"/>
      <c r="S821" s="17"/>
      <c r="T821" s="17"/>
      <c r="V821" s="17"/>
      <c r="W821" s="17"/>
      <c r="X821" s="17"/>
      <c r="Y821" s="17"/>
      <c r="AB821" s="45"/>
      <c r="AH821" s="17"/>
      <c r="AI821" s="17"/>
      <c r="AJ821" s="17"/>
      <c r="AK821" s="17"/>
      <c r="AL821" s="17"/>
      <c r="AM821" s="17"/>
      <c r="AN821" s="17"/>
      <c r="AO821" s="17"/>
      <c r="AP821" s="17"/>
      <c r="AQ821" s="17"/>
      <c r="AR821" s="17"/>
      <c r="AS821" s="17"/>
      <c r="AT821" s="17"/>
      <c r="AU821" s="17"/>
      <c r="AV821" s="17"/>
      <c r="AW821" s="17"/>
      <c r="AX821" s="17"/>
      <c r="AY821" s="17"/>
      <c r="AZ821" s="17"/>
      <c r="BA821" s="17"/>
      <c r="BB821" s="17"/>
      <c r="BC821" s="17"/>
      <c r="BD821" s="17"/>
      <c r="BE821" s="17"/>
      <c r="BF821" s="17"/>
      <c r="BG821" s="17"/>
      <c r="BH821" s="17"/>
      <c r="BI821" s="17"/>
      <c r="BJ821" s="17"/>
      <c r="BK821" s="17"/>
      <c r="BL821" s="17"/>
      <c r="BM821" s="17"/>
      <c r="BN821" s="17"/>
      <c r="BO821" s="17"/>
      <c r="BP821" s="17"/>
      <c r="BQ821" s="17"/>
      <c r="BR821" s="17"/>
      <c r="BS821" s="17"/>
      <c r="BT821" s="17"/>
      <c r="BU821" s="17"/>
      <c r="BV821" s="17"/>
      <c r="BW821" s="17"/>
      <c r="BX821" s="17"/>
      <c r="BY821" s="17"/>
      <c r="BZ821" s="17"/>
      <c r="CA821" s="17"/>
      <c r="CB821" s="17"/>
      <c r="CC821" s="17"/>
      <c r="CD821" s="17"/>
      <c r="CE821" s="17"/>
      <c r="CF821" s="17"/>
      <c r="CG821" s="17"/>
      <c r="CH821" s="17"/>
      <c r="CI821" s="17"/>
      <c r="CJ821" s="17"/>
      <c r="CK821" s="17"/>
      <c r="CL821" s="17"/>
      <c r="CM821" s="17"/>
      <c r="CN821" s="17"/>
      <c r="CO821" s="17"/>
      <c r="CP821" s="17"/>
      <c r="CQ821" s="17"/>
      <c r="CR821" s="17"/>
      <c r="CS821" s="17"/>
      <c r="CT821" s="17"/>
      <c r="CU821" s="17"/>
      <c r="CV821" s="17"/>
      <c r="CW821" s="17"/>
      <c r="CX821" s="17"/>
      <c r="CY821" s="17"/>
      <c r="CZ821" s="17"/>
      <c r="DA821" s="17"/>
      <c r="DB821" s="17"/>
      <c r="DC821" s="17"/>
      <c r="DD821" s="17"/>
      <c r="DE821" s="17"/>
      <c r="DF821" s="17"/>
      <c r="DG821" s="17"/>
      <c r="DH821" s="17"/>
      <c r="DI821" s="17"/>
      <c r="DJ821" s="17"/>
      <c r="DK821" s="17"/>
      <c r="DL821" s="17"/>
      <c r="DM821" s="17"/>
      <c r="DN821" s="17"/>
      <c r="DO821" s="17"/>
      <c r="DP821" s="17"/>
      <c r="DQ821" s="17"/>
      <c r="DR821" s="17"/>
      <c r="DS821" s="17"/>
      <c r="DT821" s="17"/>
      <c r="DU821" s="17"/>
      <c r="DV821" s="17"/>
      <c r="DW821" s="17"/>
      <c r="DX821" s="17"/>
      <c r="DY821" s="17"/>
      <c r="DZ821" s="17"/>
      <c r="EA821" s="17"/>
      <c r="EB821" s="17"/>
      <c r="EC821" s="17"/>
      <c r="ED821" s="17"/>
      <c r="EE821" s="17"/>
      <c r="EF821" s="17"/>
      <c r="EG821" s="17"/>
      <c r="EH821" s="17"/>
      <c r="EI821" s="17"/>
      <c r="EJ821" s="17"/>
      <c r="EK821" s="17"/>
    </row>
    <row r="822" spans="1:141" x14ac:dyDescent="0.35">
      <c r="A822" s="17"/>
      <c r="B822" s="17"/>
      <c r="C822" s="17"/>
      <c r="D822" s="17"/>
      <c r="E822" s="17"/>
      <c r="F822" s="17"/>
      <c r="G822" s="17"/>
      <c r="J822" s="17"/>
      <c r="K822" s="17"/>
      <c r="L822" s="68"/>
      <c r="M822" s="68"/>
      <c r="N822" s="17"/>
      <c r="O822" s="17"/>
      <c r="P822" s="109"/>
      <c r="R822" s="17"/>
      <c r="S822" s="17"/>
      <c r="T822" s="17"/>
      <c r="V822" s="17"/>
      <c r="W822" s="17"/>
      <c r="X822" s="17"/>
      <c r="Y822" s="17"/>
      <c r="AB822" s="45"/>
      <c r="AH822" s="17"/>
      <c r="AI822" s="17"/>
      <c r="AJ822" s="17"/>
      <c r="AK822" s="17"/>
      <c r="AL822" s="17"/>
      <c r="AM822" s="17"/>
      <c r="AN822" s="17"/>
      <c r="AO822" s="17"/>
      <c r="AP822" s="17"/>
      <c r="AQ822" s="17"/>
      <c r="AR822" s="17"/>
      <c r="AS822" s="17"/>
      <c r="AT822" s="17"/>
      <c r="AU822" s="17"/>
      <c r="AV822" s="17"/>
      <c r="AW822" s="17"/>
      <c r="AX822" s="17"/>
      <c r="AY822" s="17"/>
      <c r="AZ822" s="17"/>
      <c r="BA822" s="17"/>
      <c r="BB822" s="17"/>
      <c r="BC822" s="17"/>
      <c r="BD822" s="17"/>
      <c r="BE822" s="17"/>
      <c r="BF822" s="17"/>
      <c r="BG822" s="17"/>
      <c r="BH822" s="17"/>
      <c r="BI822" s="17"/>
      <c r="BJ822" s="17"/>
      <c r="BK822" s="17"/>
      <c r="BL822" s="17"/>
      <c r="BM822" s="17"/>
      <c r="BN822" s="17"/>
      <c r="BO822" s="17"/>
      <c r="BP822" s="17"/>
      <c r="BQ822" s="17"/>
      <c r="BR822" s="17"/>
      <c r="BS822" s="17"/>
      <c r="BT822" s="17"/>
      <c r="BU822" s="17"/>
      <c r="BV822" s="17"/>
      <c r="BW822" s="17"/>
      <c r="BX822" s="17"/>
      <c r="BY822" s="17"/>
      <c r="BZ822" s="17"/>
      <c r="CA822" s="17"/>
      <c r="CB822" s="17"/>
      <c r="CC822" s="17"/>
      <c r="CD822" s="17"/>
      <c r="CE822" s="17"/>
      <c r="CF822" s="17"/>
      <c r="CG822" s="17"/>
      <c r="CH822" s="17"/>
      <c r="CI822" s="17"/>
      <c r="CJ822" s="17"/>
      <c r="CK822" s="17"/>
      <c r="CL822" s="17"/>
      <c r="CM822" s="17"/>
      <c r="CN822" s="17"/>
      <c r="CO822" s="17"/>
      <c r="CP822" s="17"/>
      <c r="CQ822" s="17"/>
      <c r="CR822" s="17"/>
      <c r="CS822" s="17"/>
      <c r="CT822" s="17"/>
      <c r="CU822" s="17"/>
      <c r="CV822" s="17"/>
      <c r="CW822" s="17"/>
      <c r="CX822" s="17"/>
      <c r="CY822" s="17"/>
      <c r="CZ822" s="17"/>
      <c r="DA822" s="17"/>
      <c r="DB822" s="17"/>
      <c r="DC822" s="17"/>
      <c r="DD822" s="17"/>
      <c r="DE822" s="17"/>
      <c r="DF822" s="17"/>
      <c r="DG822" s="17"/>
      <c r="DH822" s="17"/>
      <c r="DI822" s="17"/>
      <c r="DJ822" s="17"/>
      <c r="DK822" s="17"/>
      <c r="DL822" s="17"/>
      <c r="DM822" s="17"/>
      <c r="DN822" s="17"/>
      <c r="DO822" s="17"/>
      <c r="DP822" s="17"/>
      <c r="DQ822" s="17"/>
      <c r="DR822" s="17"/>
      <c r="DS822" s="17"/>
      <c r="DT822" s="17"/>
      <c r="DU822" s="17"/>
      <c r="DV822" s="17"/>
      <c r="DW822" s="17"/>
      <c r="DX822" s="17"/>
      <c r="DY822" s="17"/>
      <c r="DZ822" s="17"/>
      <c r="EA822" s="17"/>
      <c r="EB822" s="17"/>
      <c r="EC822" s="17"/>
      <c r="ED822" s="17"/>
      <c r="EE822" s="17"/>
      <c r="EF822" s="17"/>
      <c r="EG822" s="17"/>
      <c r="EH822" s="17"/>
      <c r="EI822" s="17"/>
      <c r="EJ822" s="17"/>
      <c r="EK822" s="17"/>
    </row>
    <row r="823" spans="1:141" x14ac:dyDescent="0.35">
      <c r="A823" s="17"/>
      <c r="B823" s="17"/>
      <c r="C823" s="17"/>
      <c r="D823" s="17"/>
      <c r="E823" s="17"/>
      <c r="F823" s="17"/>
      <c r="G823" s="17"/>
      <c r="J823" s="17"/>
      <c r="K823" s="17"/>
      <c r="L823" s="68"/>
      <c r="M823" s="68"/>
      <c r="N823" s="17"/>
      <c r="O823" s="17"/>
      <c r="P823" s="107"/>
      <c r="R823" s="17"/>
      <c r="S823" s="17"/>
      <c r="T823" s="17"/>
      <c r="V823" s="17"/>
      <c r="W823" s="17"/>
      <c r="X823" s="17"/>
      <c r="Y823" s="17"/>
      <c r="AB823" s="45"/>
      <c r="AH823" s="17"/>
      <c r="AI823" s="17"/>
      <c r="AJ823" s="17"/>
      <c r="AK823" s="17"/>
      <c r="AL823" s="17"/>
      <c r="AM823" s="17"/>
      <c r="AN823" s="17"/>
      <c r="AO823" s="17"/>
      <c r="AP823" s="17"/>
      <c r="AQ823" s="17"/>
      <c r="AR823" s="17"/>
      <c r="AS823" s="17"/>
      <c r="AT823" s="17"/>
      <c r="AU823" s="17"/>
      <c r="AV823" s="17"/>
      <c r="AW823" s="17"/>
      <c r="AX823" s="17"/>
      <c r="AY823" s="17"/>
      <c r="AZ823" s="17"/>
      <c r="BA823" s="17"/>
      <c r="BB823" s="17"/>
      <c r="BC823" s="17"/>
      <c r="BD823" s="17"/>
      <c r="BE823" s="17"/>
      <c r="BF823" s="17"/>
      <c r="BG823" s="17"/>
      <c r="BH823" s="17"/>
      <c r="BI823" s="17"/>
      <c r="BJ823" s="17"/>
      <c r="BK823" s="17"/>
      <c r="BL823" s="17"/>
      <c r="BM823" s="17"/>
      <c r="BN823" s="17"/>
      <c r="BO823" s="17"/>
      <c r="BP823" s="17"/>
      <c r="BQ823" s="17"/>
      <c r="BR823" s="17"/>
      <c r="BS823" s="17"/>
      <c r="BT823" s="17"/>
      <c r="BU823" s="17"/>
      <c r="BV823" s="17"/>
      <c r="BW823" s="17"/>
      <c r="BX823" s="17"/>
      <c r="BY823" s="17"/>
      <c r="BZ823" s="17"/>
      <c r="CA823" s="17"/>
      <c r="CB823" s="17"/>
      <c r="CC823" s="17"/>
      <c r="CD823" s="17"/>
      <c r="CE823" s="17"/>
      <c r="CF823" s="17"/>
      <c r="CG823" s="17"/>
      <c r="CH823" s="17"/>
      <c r="CI823" s="17"/>
      <c r="CJ823" s="17"/>
      <c r="CK823" s="17"/>
      <c r="CL823" s="17"/>
      <c r="CM823" s="17"/>
      <c r="CN823" s="17"/>
      <c r="CO823" s="17"/>
      <c r="CP823" s="17"/>
      <c r="CQ823" s="17"/>
      <c r="CR823" s="17"/>
      <c r="CS823" s="17"/>
      <c r="CT823" s="17"/>
      <c r="CU823" s="17"/>
      <c r="CV823" s="17"/>
      <c r="CW823" s="17"/>
      <c r="CX823" s="17"/>
      <c r="CY823" s="17"/>
      <c r="CZ823" s="17"/>
      <c r="DA823" s="17"/>
      <c r="DB823" s="17"/>
      <c r="DC823" s="17"/>
      <c r="DD823" s="17"/>
      <c r="DE823" s="17"/>
      <c r="DF823" s="17"/>
      <c r="DG823" s="17"/>
      <c r="DH823" s="17"/>
      <c r="DI823" s="17"/>
      <c r="DJ823" s="17"/>
      <c r="DK823" s="17"/>
      <c r="DL823" s="17"/>
      <c r="DM823" s="17"/>
      <c r="DN823" s="17"/>
      <c r="DO823" s="17"/>
      <c r="DP823" s="17"/>
      <c r="DQ823" s="17"/>
      <c r="DR823" s="17"/>
      <c r="DS823" s="17"/>
      <c r="DT823" s="17"/>
      <c r="DU823" s="17"/>
      <c r="DV823" s="17"/>
      <c r="DW823" s="17"/>
      <c r="DX823" s="17"/>
      <c r="DY823" s="17"/>
      <c r="DZ823" s="17"/>
      <c r="EA823" s="17"/>
      <c r="EB823" s="17"/>
      <c r="EC823" s="17"/>
      <c r="ED823" s="17"/>
      <c r="EE823" s="17"/>
      <c r="EF823" s="17"/>
      <c r="EG823" s="17"/>
      <c r="EH823" s="17"/>
      <c r="EI823" s="17"/>
      <c r="EJ823" s="17"/>
      <c r="EK823" s="17"/>
    </row>
    <row r="824" spans="1:141" x14ac:dyDescent="0.35">
      <c r="A824" s="17"/>
      <c r="B824" s="17"/>
      <c r="C824" s="17"/>
      <c r="D824" s="17"/>
      <c r="E824" s="17"/>
      <c r="F824" s="17"/>
      <c r="G824" s="17"/>
      <c r="J824" s="17"/>
      <c r="K824" s="17"/>
      <c r="L824" s="68"/>
      <c r="M824" s="68"/>
      <c r="N824" s="17"/>
      <c r="O824" s="17"/>
      <c r="P824" s="107"/>
      <c r="R824" s="17"/>
      <c r="S824" s="17"/>
      <c r="T824" s="17"/>
      <c r="V824" s="17"/>
      <c r="W824" s="17"/>
      <c r="X824" s="17"/>
      <c r="Y824" s="17"/>
      <c r="AB824" s="45"/>
      <c r="AH824" s="17"/>
      <c r="AI824" s="17"/>
      <c r="AJ824" s="17"/>
      <c r="AK824" s="17"/>
      <c r="AL824" s="17"/>
      <c r="AM824" s="17"/>
      <c r="AN824" s="17"/>
      <c r="AO824" s="17"/>
      <c r="AP824" s="17"/>
      <c r="AQ824" s="17"/>
      <c r="AR824" s="17"/>
      <c r="AS824" s="17"/>
      <c r="AT824" s="17"/>
      <c r="AU824" s="17"/>
      <c r="AV824" s="17"/>
      <c r="AW824" s="17"/>
      <c r="AX824" s="17"/>
      <c r="AY824" s="17"/>
      <c r="AZ824" s="17"/>
      <c r="BA824" s="17"/>
      <c r="BB824" s="17"/>
      <c r="BC824" s="17"/>
      <c r="BD824" s="17"/>
      <c r="BE824" s="17"/>
      <c r="BF824" s="17"/>
      <c r="BG824" s="17"/>
      <c r="BH824" s="17"/>
      <c r="BI824" s="17"/>
      <c r="BJ824" s="17"/>
      <c r="BK824" s="17"/>
      <c r="BL824" s="17"/>
      <c r="BM824" s="17"/>
      <c r="BN824" s="17"/>
      <c r="BO824" s="17"/>
      <c r="BP824" s="17"/>
      <c r="BQ824" s="17"/>
      <c r="BR824" s="17"/>
      <c r="BS824" s="17"/>
      <c r="BT824" s="17"/>
      <c r="BU824" s="17"/>
      <c r="BV824" s="17"/>
      <c r="BW824" s="17"/>
      <c r="BX824" s="17"/>
      <c r="BY824" s="17"/>
      <c r="BZ824" s="17"/>
      <c r="CA824" s="17"/>
      <c r="CB824" s="17"/>
      <c r="CC824" s="17"/>
      <c r="CD824" s="17"/>
      <c r="CE824" s="17"/>
      <c r="CF824" s="17"/>
      <c r="CG824" s="17"/>
      <c r="CH824" s="17"/>
      <c r="CI824" s="17"/>
      <c r="CJ824" s="17"/>
      <c r="CK824" s="17"/>
      <c r="CL824" s="17"/>
      <c r="CM824" s="17"/>
      <c r="CN824" s="17"/>
      <c r="CO824" s="17"/>
      <c r="CP824" s="17"/>
      <c r="CQ824" s="17"/>
      <c r="CR824" s="17"/>
      <c r="CS824" s="17"/>
      <c r="CT824" s="17"/>
      <c r="CU824" s="17"/>
      <c r="CV824" s="17"/>
      <c r="CW824" s="17"/>
      <c r="CX824" s="17"/>
      <c r="CY824" s="17"/>
      <c r="CZ824" s="17"/>
      <c r="DA824" s="17"/>
      <c r="DB824" s="17"/>
      <c r="DC824" s="17"/>
      <c r="DD824" s="17"/>
      <c r="DE824" s="17"/>
      <c r="DF824" s="17"/>
      <c r="DG824" s="17"/>
      <c r="DH824" s="17"/>
      <c r="DI824" s="17"/>
      <c r="DJ824" s="17"/>
      <c r="DK824" s="17"/>
      <c r="DL824" s="17"/>
      <c r="DM824" s="17"/>
      <c r="DN824" s="17"/>
      <c r="DO824" s="17"/>
      <c r="DP824" s="17"/>
      <c r="DQ824" s="17"/>
      <c r="DR824" s="17"/>
      <c r="DS824" s="17"/>
      <c r="DT824" s="17"/>
      <c r="DU824" s="17"/>
      <c r="DV824" s="17"/>
      <c r="DW824" s="17"/>
      <c r="DX824" s="17"/>
      <c r="DY824" s="17"/>
      <c r="DZ824" s="17"/>
      <c r="EA824" s="17"/>
      <c r="EB824" s="17"/>
      <c r="EC824" s="17"/>
      <c r="ED824" s="17"/>
      <c r="EE824" s="17"/>
      <c r="EF824" s="17"/>
      <c r="EG824" s="17"/>
      <c r="EH824" s="17"/>
      <c r="EI824" s="17"/>
      <c r="EJ824" s="17"/>
      <c r="EK824" s="17"/>
    </row>
    <row r="825" spans="1:141" x14ac:dyDescent="0.35">
      <c r="A825" s="17"/>
      <c r="B825" s="17"/>
      <c r="C825" s="17"/>
      <c r="D825" s="17"/>
      <c r="E825" s="17"/>
      <c r="F825" s="17"/>
      <c r="G825" s="17"/>
      <c r="J825" s="17"/>
      <c r="K825" s="17"/>
      <c r="L825" s="68"/>
      <c r="M825" s="68"/>
      <c r="N825" s="17"/>
      <c r="O825" s="17"/>
      <c r="P825" s="107"/>
      <c r="R825" s="17"/>
      <c r="S825" s="17"/>
      <c r="T825" s="17"/>
      <c r="V825" s="17"/>
      <c r="W825" s="17"/>
      <c r="X825" s="17"/>
      <c r="Y825" s="17"/>
      <c r="AB825" s="45"/>
      <c r="AH825" s="17"/>
      <c r="AI825" s="17"/>
      <c r="AJ825" s="17"/>
      <c r="AK825" s="17"/>
      <c r="AL825" s="17"/>
      <c r="AM825" s="17"/>
      <c r="AN825" s="17"/>
      <c r="AO825" s="17"/>
      <c r="AP825" s="17"/>
      <c r="AQ825" s="17"/>
      <c r="AR825" s="17"/>
      <c r="AS825" s="17"/>
      <c r="AT825" s="17"/>
      <c r="AU825" s="17"/>
      <c r="AV825" s="17"/>
      <c r="AW825" s="17"/>
      <c r="AX825" s="17"/>
      <c r="AY825" s="17"/>
      <c r="AZ825" s="17"/>
      <c r="BA825" s="17"/>
      <c r="BB825" s="17"/>
      <c r="BC825" s="17"/>
      <c r="BD825" s="17"/>
      <c r="BE825" s="17"/>
      <c r="BF825" s="17"/>
      <c r="BG825" s="17"/>
      <c r="BH825" s="17"/>
      <c r="BI825" s="17"/>
      <c r="BJ825" s="17"/>
      <c r="BK825" s="17"/>
      <c r="BL825" s="17"/>
      <c r="BM825" s="17"/>
      <c r="BN825" s="17"/>
      <c r="BO825" s="17"/>
      <c r="BP825" s="17"/>
      <c r="BQ825" s="17"/>
      <c r="BR825" s="17"/>
      <c r="BS825" s="17"/>
      <c r="BT825" s="17"/>
      <c r="BU825" s="17"/>
      <c r="BV825" s="17"/>
      <c r="BW825" s="17"/>
      <c r="BX825" s="17"/>
      <c r="BY825" s="17"/>
      <c r="BZ825" s="17"/>
      <c r="CA825" s="17"/>
      <c r="CB825" s="17"/>
      <c r="CC825" s="17"/>
      <c r="CD825" s="17"/>
      <c r="CE825" s="17"/>
      <c r="CF825" s="17"/>
      <c r="CG825" s="17"/>
      <c r="CH825" s="17"/>
      <c r="CI825" s="17"/>
      <c r="CJ825" s="17"/>
      <c r="CK825" s="17"/>
      <c r="CL825" s="17"/>
      <c r="CM825" s="17"/>
      <c r="CN825" s="17"/>
      <c r="CO825" s="17"/>
      <c r="CP825" s="17"/>
      <c r="CQ825" s="17"/>
      <c r="CR825" s="17"/>
      <c r="CS825" s="17"/>
      <c r="CT825" s="17"/>
      <c r="CU825" s="17"/>
      <c r="CV825" s="17"/>
      <c r="CW825" s="17"/>
      <c r="CX825" s="17"/>
      <c r="CY825" s="17"/>
      <c r="CZ825" s="17"/>
      <c r="DA825" s="17"/>
      <c r="DB825" s="17"/>
      <c r="DC825" s="17"/>
      <c r="DD825" s="17"/>
      <c r="DE825" s="17"/>
      <c r="DF825" s="17"/>
      <c r="DG825" s="17"/>
      <c r="DH825" s="17"/>
      <c r="DI825" s="17"/>
      <c r="DJ825" s="17"/>
      <c r="DK825" s="17"/>
      <c r="DL825" s="17"/>
      <c r="DM825" s="17"/>
      <c r="DN825" s="17"/>
      <c r="DO825" s="17"/>
      <c r="DP825" s="17"/>
      <c r="DQ825" s="17"/>
      <c r="DR825" s="17"/>
      <c r="DS825" s="17"/>
      <c r="DT825" s="17"/>
      <c r="DU825" s="17"/>
      <c r="DV825" s="17"/>
      <c r="DW825" s="17"/>
      <c r="DX825" s="17"/>
      <c r="DY825" s="17"/>
      <c r="DZ825" s="17"/>
      <c r="EA825" s="17"/>
      <c r="EB825" s="17"/>
      <c r="EC825" s="17"/>
      <c r="ED825" s="17"/>
      <c r="EE825" s="17"/>
      <c r="EF825" s="17"/>
      <c r="EG825" s="17"/>
      <c r="EH825" s="17"/>
      <c r="EI825" s="17"/>
      <c r="EJ825" s="17"/>
      <c r="EK825" s="17"/>
    </row>
    <row r="826" spans="1:141" x14ac:dyDescent="0.35">
      <c r="A826" s="17"/>
      <c r="B826" s="17"/>
      <c r="C826" s="17"/>
      <c r="D826" s="17"/>
      <c r="E826" s="17"/>
      <c r="F826" s="17"/>
      <c r="G826" s="17"/>
      <c r="J826" s="17"/>
      <c r="K826" s="17"/>
      <c r="L826" s="68"/>
      <c r="M826" s="68"/>
      <c r="N826" s="17"/>
      <c r="O826" s="17"/>
      <c r="P826" s="107"/>
      <c r="R826" s="17"/>
      <c r="S826" s="17"/>
      <c r="T826" s="17"/>
      <c r="V826" s="17"/>
      <c r="W826" s="17"/>
      <c r="X826" s="17"/>
      <c r="Y826" s="17"/>
      <c r="AB826" s="45"/>
      <c r="AH826" s="17"/>
      <c r="AI826" s="17"/>
      <c r="AJ826" s="17"/>
      <c r="AK826" s="17"/>
      <c r="AL826" s="17"/>
      <c r="AM826" s="17"/>
      <c r="AN826" s="17"/>
      <c r="AO826" s="17"/>
      <c r="AP826" s="17"/>
      <c r="AQ826" s="17"/>
      <c r="AR826" s="17"/>
      <c r="AS826" s="17"/>
      <c r="AT826" s="17"/>
      <c r="AU826" s="17"/>
      <c r="AV826" s="17"/>
      <c r="AW826" s="17"/>
      <c r="AX826" s="17"/>
      <c r="AY826" s="17"/>
      <c r="AZ826" s="17"/>
      <c r="BA826" s="17"/>
      <c r="BB826" s="17"/>
      <c r="BC826" s="17"/>
      <c r="BD826" s="17"/>
      <c r="BE826" s="17"/>
      <c r="BF826" s="17"/>
      <c r="BG826" s="17"/>
      <c r="BH826" s="17"/>
      <c r="BI826" s="17"/>
      <c r="BJ826" s="17"/>
      <c r="BK826" s="17"/>
      <c r="BL826" s="17"/>
      <c r="BM826" s="17"/>
      <c r="BN826" s="17"/>
      <c r="BO826" s="17"/>
      <c r="BP826" s="17"/>
      <c r="BQ826" s="17"/>
      <c r="BR826" s="17"/>
      <c r="BS826" s="17"/>
      <c r="BT826" s="17"/>
      <c r="BU826" s="17"/>
      <c r="BV826" s="17"/>
      <c r="BW826" s="17"/>
      <c r="BX826" s="17"/>
      <c r="BY826" s="17"/>
      <c r="BZ826" s="17"/>
      <c r="CA826" s="17"/>
      <c r="CB826" s="17"/>
      <c r="CC826" s="17"/>
      <c r="CD826" s="17"/>
      <c r="CE826" s="17"/>
      <c r="CF826" s="17"/>
      <c r="CG826" s="17"/>
      <c r="CH826" s="17"/>
      <c r="CI826" s="17"/>
      <c r="CJ826" s="17"/>
      <c r="CK826" s="17"/>
      <c r="CL826" s="17"/>
      <c r="CM826" s="17"/>
      <c r="CN826" s="17"/>
      <c r="CO826" s="17"/>
      <c r="CP826" s="17"/>
      <c r="CQ826" s="17"/>
      <c r="CR826" s="17"/>
      <c r="CS826" s="17"/>
      <c r="CT826" s="17"/>
      <c r="CU826" s="17"/>
      <c r="CV826" s="17"/>
      <c r="CW826" s="17"/>
      <c r="CX826" s="17"/>
      <c r="CY826" s="17"/>
      <c r="CZ826" s="17"/>
      <c r="DA826" s="17"/>
      <c r="DB826" s="17"/>
      <c r="DC826" s="17"/>
      <c r="DD826" s="17"/>
      <c r="DE826" s="17"/>
      <c r="DF826" s="17"/>
      <c r="DG826" s="17"/>
      <c r="DH826" s="17"/>
      <c r="DI826" s="17"/>
      <c r="DJ826" s="17"/>
      <c r="DK826" s="17"/>
      <c r="DL826" s="17"/>
      <c r="DM826" s="17"/>
      <c r="DN826" s="17"/>
      <c r="DO826" s="17"/>
      <c r="DP826" s="17"/>
      <c r="DQ826" s="17"/>
      <c r="DR826" s="17"/>
      <c r="DS826" s="17"/>
      <c r="DT826" s="17"/>
      <c r="DU826" s="17"/>
      <c r="DV826" s="17"/>
      <c r="DW826" s="17"/>
      <c r="DX826" s="17"/>
      <c r="DY826" s="17"/>
      <c r="DZ826" s="17"/>
      <c r="EA826" s="17"/>
      <c r="EB826" s="17"/>
      <c r="EC826" s="17"/>
      <c r="ED826" s="17"/>
      <c r="EE826" s="17"/>
      <c r="EF826" s="17"/>
      <c r="EG826" s="17"/>
      <c r="EH826" s="17"/>
      <c r="EI826" s="17"/>
      <c r="EJ826" s="17"/>
      <c r="EK826" s="17"/>
    </row>
    <row r="827" spans="1:141" x14ac:dyDescent="0.35">
      <c r="A827" s="17"/>
      <c r="B827" s="17"/>
      <c r="C827" s="17"/>
      <c r="D827" s="17"/>
      <c r="E827" s="17"/>
      <c r="F827" s="17"/>
      <c r="G827" s="17"/>
      <c r="J827" s="17"/>
      <c r="K827" s="17"/>
      <c r="L827" s="68"/>
      <c r="M827" s="68"/>
      <c r="N827" s="17"/>
      <c r="O827" s="17"/>
      <c r="P827" s="107"/>
      <c r="R827" s="17"/>
      <c r="S827" s="17"/>
      <c r="T827" s="17"/>
      <c r="V827" s="17"/>
      <c r="W827" s="17"/>
      <c r="X827" s="17"/>
      <c r="Y827" s="17"/>
      <c r="AB827" s="45"/>
      <c r="AH827" s="17"/>
      <c r="AI827" s="17"/>
      <c r="AJ827" s="17"/>
      <c r="AK827" s="17"/>
      <c r="AL827" s="17"/>
      <c r="AM827" s="17"/>
      <c r="AN827" s="17"/>
      <c r="AO827" s="17"/>
      <c r="AP827" s="17"/>
      <c r="AQ827" s="17"/>
      <c r="AR827" s="17"/>
      <c r="AS827" s="17"/>
      <c r="AT827" s="17"/>
      <c r="AU827" s="17"/>
      <c r="AV827" s="17"/>
      <c r="AW827" s="17"/>
      <c r="AX827" s="17"/>
      <c r="AY827" s="17"/>
      <c r="AZ827" s="17"/>
      <c r="BA827" s="17"/>
      <c r="BB827" s="17"/>
      <c r="BC827" s="17"/>
      <c r="BD827" s="17"/>
      <c r="BE827" s="17"/>
      <c r="BF827" s="17"/>
      <c r="BG827" s="17"/>
      <c r="BH827" s="17"/>
      <c r="BI827" s="17"/>
      <c r="BJ827" s="17"/>
      <c r="BK827" s="17"/>
      <c r="BL827" s="17"/>
      <c r="BM827" s="17"/>
      <c r="BN827" s="17"/>
      <c r="BO827" s="17"/>
      <c r="BP827" s="17"/>
      <c r="BQ827" s="17"/>
      <c r="BR827" s="17"/>
      <c r="BS827" s="17"/>
      <c r="BT827" s="17"/>
      <c r="BU827" s="17"/>
      <c r="BV827" s="17"/>
      <c r="BW827" s="17"/>
      <c r="BX827" s="17"/>
      <c r="BY827" s="17"/>
      <c r="BZ827" s="17"/>
      <c r="CA827" s="17"/>
      <c r="CB827" s="17"/>
      <c r="CC827" s="17"/>
      <c r="CD827" s="17"/>
      <c r="CE827" s="17"/>
      <c r="CF827" s="17"/>
      <c r="CG827" s="17"/>
      <c r="CH827" s="17"/>
      <c r="CI827" s="17"/>
      <c r="CJ827" s="17"/>
      <c r="CK827" s="17"/>
      <c r="CL827" s="17"/>
      <c r="CM827" s="17"/>
      <c r="CN827" s="17"/>
      <c r="CO827" s="17"/>
      <c r="CP827" s="17"/>
      <c r="CQ827" s="17"/>
      <c r="CR827" s="17"/>
      <c r="CS827" s="17"/>
      <c r="CT827" s="17"/>
      <c r="CU827" s="17"/>
      <c r="CV827" s="17"/>
      <c r="CW827" s="17"/>
      <c r="CX827" s="17"/>
      <c r="CY827" s="17"/>
      <c r="CZ827" s="17"/>
      <c r="DA827" s="17"/>
      <c r="DB827" s="17"/>
      <c r="DC827" s="17"/>
      <c r="DD827" s="17"/>
      <c r="DE827" s="17"/>
      <c r="DF827" s="17"/>
      <c r="DG827" s="17"/>
      <c r="DH827" s="17"/>
      <c r="DI827" s="17"/>
      <c r="DJ827" s="17"/>
      <c r="DK827" s="17"/>
      <c r="DL827" s="17"/>
      <c r="DM827" s="17"/>
      <c r="DN827" s="17"/>
      <c r="DO827" s="17"/>
      <c r="DP827" s="17"/>
      <c r="DQ827" s="17"/>
      <c r="DR827" s="17"/>
      <c r="DS827" s="17"/>
      <c r="DT827" s="17"/>
      <c r="DU827" s="17"/>
      <c r="DV827" s="17"/>
      <c r="DW827" s="17"/>
      <c r="DX827" s="17"/>
      <c r="DY827" s="17"/>
      <c r="DZ827" s="17"/>
      <c r="EA827" s="17"/>
      <c r="EB827" s="17"/>
      <c r="EC827" s="17"/>
      <c r="ED827" s="17"/>
      <c r="EE827" s="17"/>
      <c r="EF827" s="17"/>
      <c r="EG827" s="17"/>
      <c r="EH827" s="17"/>
      <c r="EI827" s="17"/>
      <c r="EJ827" s="17"/>
      <c r="EK827" s="17"/>
    </row>
    <row r="828" spans="1:141" x14ac:dyDescent="0.35">
      <c r="A828" s="17"/>
      <c r="B828" s="17"/>
      <c r="C828" s="17"/>
      <c r="D828" s="17"/>
      <c r="E828" s="17"/>
      <c r="F828" s="17"/>
      <c r="G828" s="17"/>
      <c r="J828" s="17"/>
      <c r="K828" s="17"/>
      <c r="L828" s="68"/>
      <c r="M828" s="68"/>
      <c r="N828" s="17"/>
      <c r="O828" s="17"/>
      <c r="P828" s="107"/>
      <c r="R828" s="17"/>
      <c r="S828" s="17"/>
      <c r="T828" s="17"/>
      <c r="V828" s="17"/>
      <c r="W828" s="17"/>
      <c r="X828" s="17"/>
      <c r="Y828" s="17"/>
      <c r="AB828" s="45"/>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c r="BL828" s="17"/>
      <c r="BM828" s="17"/>
      <c r="BN828" s="17"/>
      <c r="BO828" s="17"/>
      <c r="BP828" s="17"/>
      <c r="BQ828" s="17"/>
      <c r="BR828" s="17"/>
      <c r="BS828" s="17"/>
      <c r="BT828" s="17"/>
      <c r="BU828" s="17"/>
      <c r="BV828" s="17"/>
      <c r="BW828" s="17"/>
      <c r="BX828" s="17"/>
      <c r="BY828" s="17"/>
      <c r="BZ828" s="17"/>
      <c r="CA828" s="17"/>
      <c r="CB828" s="17"/>
      <c r="CC828" s="17"/>
      <c r="CD828" s="17"/>
      <c r="CE828" s="17"/>
      <c r="CF828" s="17"/>
      <c r="CG828" s="17"/>
      <c r="CH828" s="17"/>
      <c r="CI828" s="17"/>
      <c r="CJ828" s="17"/>
      <c r="CK828" s="17"/>
      <c r="CL828" s="17"/>
      <c r="CM828" s="17"/>
      <c r="CN828" s="17"/>
      <c r="CO828" s="17"/>
      <c r="CP828" s="17"/>
      <c r="CQ828" s="17"/>
      <c r="CR828" s="17"/>
      <c r="CS828" s="17"/>
      <c r="CT828" s="17"/>
      <c r="CU828" s="17"/>
      <c r="CV828" s="17"/>
      <c r="CW828" s="17"/>
      <c r="CX828" s="17"/>
      <c r="CY828" s="17"/>
      <c r="CZ828" s="17"/>
      <c r="DA828" s="17"/>
      <c r="DB828" s="17"/>
      <c r="DC828" s="17"/>
      <c r="DD828" s="17"/>
      <c r="DE828" s="17"/>
      <c r="DF828" s="17"/>
      <c r="DG828" s="17"/>
      <c r="DH828" s="17"/>
      <c r="DI828" s="17"/>
      <c r="DJ828" s="17"/>
      <c r="DK828" s="17"/>
      <c r="DL828" s="17"/>
      <c r="DM828" s="17"/>
      <c r="DN828" s="17"/>
      <c r="DO828" s="17"/>
      <c r="DP828" s="17"/>
      <c r="DQ828" s="17"/>
      <c r="DR828" s="17"/>
      <c r="DS828" s="17"/>
      <c r="DT828" s="17"/>
      <c r="DU828" s="17"/>
      <c r="DV828" s="17"/>
      <c r="DW828" s="17"/>
      <c r="DX828" s="17"/>
      <c r="DY828" s="17"/>
      <c r="DZ828" s="17"/>
      <c r="EA828" s="17"/>
      <c r="EB828" s="17"/>
      <c r="EC828" s="17"/>
      <c r="ED828" s="17"/>
      <c r="EE828" s="17"/>
      <c r="EF828" s="17"/>
      <c r="EG828" s="17"/>
      <c r="EH828" s="17"/>
      <c r="EI828" s="17"/>
      <c r="EJ828" s="17"/>
      <c r="EK828" s="17"/>
    </row>
    <row r="829" spans="1:141" x14ac:dyDescent="0.35">
      <c r="A829" s="17"/>
      <c r="B829" s="17"/>
      <c r="C829" s="17"/>
      <c r="D829" s="17"/>
      <c r="E829" s="17"/>
      <c r="F829" s="17"/>
      <c r="G829" s="17"/>
      <c r="J829" s="17"/>
      <c r="K829" s="17"/>
      <c r="L829" s="68"/>
      <c r="M829" s="68"/>
      <c r="N829" s="17"/>
      <c r="O829" s="17"/>
      <c r="P829" s="107"/>
      <c r="R829" s="17"/>
      <c r="S829" s="17"/>
      <c r="T829" s="17"/>
      <c r="V829" s="17"/>
      <c r="W829" s="17"/>
      <c r="X829" s="17"/>
      <c r="Y829" s="17"/>
      <c r="AB829" s="45"/>
      <c r="AH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c r="BR829" s="17"/>
      <c r="BS829" s="17"/>
      <c r="BT829" s="17"/>
      <c r="BU829" s="17"/>
      <c r="BV829" s="17"/>
      <c r="BW829" s="17"/>
      <c r="BX829" s="17"/>
      <c r="BY829" s="17"/>
      <c r="BZ829" s="17"/>
      <c r="CA829" s="17"/>
      <c r="CB829" s="17"/>
      <c r="CC829" s="17"/>
      <c r="CD829" s="17"/>
      <c r="CE829" s="17"/>
      <c r="CF829" s="17"/>
      <c r="CG829" s="17"/>
      <c r="CH829" s="17"/>
      <c r="CI829" s="17"/>
      <c r="CJ829" s="17"/>
      <c r="CK829" s="17"/>
      <c r="CL829" s="17"/>
      <c r="CM829" s="17"/>
      <c r="CN829" s="17"/>
      <c r="CO829" s="17"/>
      <c r="CP829" s="17"/>
      <c r="CQ829" s="17"/>
      <c r="CR829" s="17"/>
      <c r="CS829" s="17"/>
      <c r="CT829" s="17"/>
      <c r="CU829" s="17"/>
      <c r="CV829" s="17"/>
      <c r="CW829" s="17"/>
      <c r="CX829" s="17"/>
      <c r="CY829" s="17"/>
      <c r="CZ829" s="17"/>
      <c r="DA829" s="17"/>
      <c r="DB829" s="17"/>
      <c r="DC829" s="17"/>
      <c r="DD829" s="17"/>
      <c r="DE829" s="17"/>
      <c r="DF829" s="17"/>
      <c r="DG829" s="17"/>
      <c r="DH829" s="17"/>
      <c r="DI829" s="17"/>
      <c r="DJ829" s="17"/>
      <c r="DK829" s="17"/>
      <c r="DL829" s="17"/>
      <c r="DM829" s="17"/>
      <c r="DN829" s="17"/>
      <c r="DO829" s="17"/>
      <c r="DP829" s="17"/>
      <c r="DQ829" s="17"/>
      <c r="DR829" s="17"/>
      <c r="DS829" s="17"/>
      <c r="DT829" s="17"/>
      <c r="DU829" s="17"/>
      <c r="DV829" s="17"/>
      <c r="DW829" s="17"/>
      <c r="DX829" s="17"/>
      <c r="DY829" s="17"/>
      <c r="DZ829" s="17"/>
      <c r="EA829" s="17"/>
      <c r="EB829" s="17"/>
      <c r="EC829" s="17"/>
      <c r="ED829" s="17"/>
      <c r="EE829" s="17"/>
      <c r="EF829" s="17"/>
      <c r="EG829" s="17"/>
      <c r="EH829" s="17"/>
      <c r="EI829" s="17"/>
      <c r="EJ829" s="17"/>
      <c r="EK829" s="17"/>
    </row>
    <row r="830" spans="1:141" x14ac:dyDescent="0.35">
      <c r="A830" s="17"/>
      <c r="B830" s="17"/>
      <c r="C830" s="17"/>
      <c r="D830" s="17"/>
      <c r="E830" s="17"/>
      <c r="F830" s="17"/>
      <c r="G830" s="17"/>
      <c r="J830" s="17"/>
      <c r="K830" s="17"/>
      <c r="L830" s="68"/>
      <c r="M830" s="68"/>
      <c r="N830" s="17"/>
      <c r="O830" s="17"/>
      <c r="P830" s="107"/>
      <c r="R830" s="17"/>
      <c r="S830" s="17"/>
      <c r="T830" s="17"/>
      <c r="V830" s="17"/>
      <c r="W830" s="17"/>
      <c r="X830" s="17"/>
      <c r="Y830" s="17"/>
      <c r="AB830" s="45"/>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c r="BL830" s="17"/>
      <c r="BM830" s="17"/>
      <c r="BN830" s="17"/>
      <c r="BO830" s="17"/>
      <c r="BP830" s="17"/>
      <c r="BQ830" s="17"/>
      <c r="BR830" s="17"/>
      <c r="BS830" s="17"/>
      <c r="BT830" s="17"/>
      <c r="BU830" s="17"/>
      <c r="BV830" s="17"/>
      <c r="BW830" s="17"/>
      <c r="BX830" s="17"/>
      <c r="BY830" s="17"/>
      <c r="BZ830" s="17"/>
      <c r="CA830" s="17"/>
      <c r="CB830" s="17"/>
      <c r="CC830" s="17"/>
      <c r="CD830" s="17"/>
      <c r="CE830" s="17"/>
      <c r="CF830" s="17"/>
      <c r="CG830" s="17"/>
      <c r="CH830" s="17"/>
      <c r="CI830" s="17"/>
      <c r="CJ830" s="17"/>
      <c r="CK830" s="17"/>
      <c r="CL830" s="17"/>
      <c r="CM830" s="17"/>
      <c r="CN830" s="17"/>
      <c r="CO830" s="17"/>
      <c r="CP830" s="17"/>
      <c r="CQ830" s="17"/>
      <c r="CR830" s="17"/>
      <c r="CS830" s="17"/>
      <c r="CT830" s="17"/>
      <c r="CU830" s="17"/>
      <c r="CV830" s="17"/>
      <c r="CW830" s="17"/>
      <c r="CX830" s="17"/>
      <c r="CY830" s="17"/>
      <c r="CZ830" s="17"/>
      <c r="DA830" s="17"/>
      <c r="DB830" s="17"/>
      <c r="DC830" s="17"/>
      <c r="DD830" s="17"/>
      <c r="DE830" s="17"/>
      <c r="DF830" s="17"/>
      <c r="DG830" s="17"/>
      <c r="DH830" s="17"/>
      <c r="DI830" s="17"/>
      <c r="DJ830" s="17"/>
      <c r="DK830" s="17"/>
      <c r="DL830" s="17"/>
      <c r="DM830" s="17"/>
      <c r="DN830" s="17"/>
      <c r="DO830" s="17"/>
      <c r="DP830" s="17"/>
      <c r="DQ830" s="17"/>
      <c r="DR830" s="17"/>
      <c r="DS830" s="17"/>
      <c r="DT830" s="17"/>
      <c r="DU830" s="17"/>
      <c r="DV830" s="17"/>
      <c r="DW830" s="17"/>
      <c r="DX830" s="17"/>
      <c r="DY830" s="17"/>
      <c r="DZ830" s="17"/>
      <c r="EA830" s="17"/>
      <c r="EB830" s="17"/>
      <c r="EC830" s="17"/>
      <c r="ED830" s="17"/>
      <c r="EE830" s="17"/>
      <c r="EF830" s="17"/>
      <c r="EG830" s="17"/>
      <c r="EH830" s="17"/>
      <c r="EI830" s="17"/>
      <c r="EJ830" s="17"/>
      <c r="EK830" s="17"/>
    </row>
    <row r="831" spans="1:141" x14ac:dyDescent="0.35">
      <c r="A831" s="17"/>
      <c r="B831" s="17"/>
      <c r="C831" s="17"/>
      <c r="D831" s="17"/>
      <c r="E831" s="17"/>
      <c r="F831" s="17"/>
      <c r="G831" s="17"/>
      <c r="J831" s="17"/>
      <c r="K831" s="17"/>
      <c r="L831" s="68"/>
      <c r="M831" s="68"/>
      <c r="N831" s="17"/>
      <c r="O831" s="17"/>
      <c r="P831" s="107"/>
      <c r="R831" s="17"/>
      <c r="S831" s="17"/>
      <c r="T831" s="17"/>
      <c r="V831" s="17"/>
      <c r="W831" s="17"/>
      <c r="X831" s="17"/>
      <c r="Y831" s="17"/>
      <c r="AB831" s="45"/>
      <c r="AH831" s="17"/>
      <c r="AI831" s="17"/>
      <c r="AJ831" s="17"/>
      <c r="AK831" s="17"/>
      <c r="AL831" s="17"/>
      <c r="AM831" s="17"/>
      <c r="AN831" s="17"/>
      <c r="AO831" s="17"/>
      <c r="AP831" s="17"/>
      <c r="AQ831" s="17"/>
      <c r="AR831" s="17"/>
      <c r="AS831" s="17"/>
      <c r="AT831" s="17"/>
      <c r="AU831" s="17"/>
      <c r="AV831" s="17"/>
      <c r="AW831" s="17"/>
      <c r="AX831" s="17"/>
      <c r="AY831" s="17"/>
      <c r="AZ831" s="17"/>
      <c r="BA831" s="17"/>
      <c r="BB831" s="17"/>
      <c r="BC831" s="17"/>
      <c r="BD831" s="17"/>
      <c r="BE831" s="17"/>
      <c r="BF831" s="17"/>
      <c r="BG831" s="17"/>
      <c r="BH831" s="17"/>
      <c r="BI831" s="17"/>
      <c r="BJ831" s="17"/>
      <c r="BK831" s="17"/>
      <c r="BL831" s="17"/>
      <c r="BM831" s="17"/>
      <c r="BN831" s="17"/>
      <c r="BO831" s="17"/>
      <c r="BP831" s="17"/>
      <c r="BQ831" s="17"/>
      <c r="BR831" s="17"/>
      <c r="BS831" s="17"/>
      <c r="BT831" s="17"/>
      <c r="BU831" s="17"/>
      <c r="BV831" s="17"/>
      <c r="BW831" s="17"/>
      <c r="BX831" s="17"/>
      <c r="BY831" s="17"/>
      <c r="BZ831" s="17"/>
      <c r="CA831" s="17"/>
      <c r="CB831" s="17"/>
      <c r="CC831" s="17"/>
      <c r="CD831" s="17"/>
      <c r="CE831" s="17"/>
      <c r="CF831" s="17"/>
      <c r="CG831" s="17"/>
      <c r="CH831" s="17"/>
      <c r="CI831" s="17"/>
      <c r="CJ831" s="17"/>
      <c r="CK831" s="17"/>
      <c r="CL831" s="17"/>
      <c r="CM831" s="17"/>
      <c r="CN831" s="17"/>
      <c r="CO831" s="17"/>
      <c r="CP831" s="17"/>
      <c r="CQ831" s="17"/>
      <c r="CR831" s="17"/>
      <c r="CS831" s="17"/>
      <c r="CT831" s="17"/>
      <c r="CU831" s="17"/>
      <c r="CV831" s="17"/>
      <c r="CW831" s="17"/>
      <c r="CX831" s="17"/>
      <c r="CY831" s="17"/>
      <c r="CZ831" s="17"/>
      <c r="DA831" s="17"/>
      <c r="DB831" s="17"/>
      <c r="DC831" s="17"/>
      <c r="DD831" s="17"/>
      <c r="DE831" s="17"/>
      <c r="DF831" s="17"/>
      <c r="DG831" s="17"/>
      <c r="DH831" s="17"/>
      <c r="DI831" s="17"/>
      <c r="DJ831" s="17"/>
      <c r="DK831" s="17"/>
      <c r="DL831" s="17"/>
      <c r="DM831" s="17"/>
      <c r="DN831" s="17"/>
      <c r="DO831" s="17"/>
      <c r="DP831" s="17"/>
      <c r="DQ831" s="17"/>
      <c r="DR831" s="17"/>
      <c r="DS831" s="17"/>
      <c r="DT831" s="17"/>
      <c r="DU831" s="17"/>
      <c r="DV831" s="17"/>
      <c r="DW831" s="17"/>
      <c r="DX831" s="17"/>
      <c r="DY831" s="17"/>
      <c r="DZ831" s="17"/>
      <c r="EA831" s="17"/>
      <c r="EB831" s="17"/>
      <c r="EC831" s="17"/>
      <c r="ED831" s="17"/>
      <c r="EE831" s="17"/>
      <c r="EF831" s="17"/>
      <c r="EG831" s="17"/>
      <c r="EH831" s="17"/>
      <c r="EI831" s="17"/>
      <c r="EJ831" s="17"/>
      <c r="EK831" s="17"/>
    </row>
    <row r="832" spans="1:141" x14ac:dyDescent="0.35">
      <c r="A832" s="17"/>
      <c r="B832" s="17"/>
      <c r="C832" s="17"/>
      <c r="D832" s="17"/>
      <c r="E832" s="17"/>
      <c r="F832" s="17"/>
      <c r="G832" s="17"/>
      <c r="J832" s="17"/>
      <c r="K832" s="17"/>
      <c r="L832" s="68"/>
      <c r="M832" s="68"/>
      <c r="N832" s="17"/>
      <c r="O832" s="17"/>
      <c r="P832" s="109"/>
      <c r="R832" s="17"/>
      <c r="S832" s="17"/>
      <c r="T832" s="17"/>
      <c r="V832" s="17"/>
      <c r="W832" s="17"/>
      <c r="X832" s="17"/>
      <c r="Y832" s="17"/>
      <c r="AB832" s="45"/>
      <c r="AH832" s="17"/>
      <c r="AI832" s="17"/>
      <c r="AJ832" s="17"/>
      <c r="AK832" s="17"/>
      <c r="AL832" s="17"/>
      <c r="AM832" s="17"/>
      <c r="AN832" s="17"/>
      <c r="AO832" s="17"/>
      <c r="AP832" s="17"/>
      <c r="AQ832" s="17"/>
      <c r="AR832" s="17"/>
      <c r="AS832" s="17"/>
      <c r="AT832" s="17"/>
      <c r="AU832" s="17"/>
      <c r="AV832" s="17"/>
      <c r="AW832" s="17"/>
      <c r="AX832" s="17"/>
      <c r="AY832" s="17"/>
      <c r="AZ832" s="17"/>
      <c r="BA832" s="17"/>
      <c r="BB832" s="17"/>
      <c r="BC832" s="17"/>
      <c r="BD832" s="17"/>
      <c r="BE832" s="17"/>
      <c r="BF832" s="17"/>
      <c r="BG832" s="17"/>
      <c r="BH832" s="17"/>
      <c r="BI832" s="17"/>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c r="DW832" s="17"/>
      <c r="DX832" s="17"/>
      <c r="DY832" s="17"/>
      <c r="DZ832" s="17"/>
      <c r="EA832" s="17"/>
      <c r="EB832" s="17"/>
      <c r="EC832" s="17"/>
      <c r="ED832" s="17"/>
      <c r="EE832" s="17"/>
      <c r="EF832" s="17"/>
      <c r="EG832" s="17"/>
      <c r="EH832" s="17"/>
      <c r="EI832" s="17"/>
      <c r="EJ832" s="17"/>
      <c r="EK832" s="17"/>
    </row>
    <row r="833" spans="1:141" x14ac:dyDescent="0.35">
      <c r="A833" s="17"/>
      <c r="B833" s="17"/>
      <c r="C833" s="17"/>
      <c r="D833" s="17"/>
      <c r="E833" s="17"/>
      <c r="F833" s="17"/>
      <c r="G833" s="17"/>
      <c r="J833" s="17"/>
      <c r="K833" s="17"/>
      <c r="L833" s="68"/>
      <c r="M833" s="68"/>
      <c r="N833" s="17"/>
      <c r="O833" s="17"/>
      <c r="P833" s="107"/>
      <c r="R833" s="17"/>
      <c r="S833" s="17"/>
      <c r="T833" s="17"/>
      <c r="V833" s="17"/>
      <c r="W833" s="17"/>
      <c r="X833" s="17"/>
      <c r="Y833" s="17"/>
      <c r="AB833" s="45"/>
      <c r="AH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c r="BU833" s="17"/>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c r="DW833" s="17"/>
      <c r="DX833" s="17"/>
      <c r="DY833" s="17"/>
      <c r="DZ833" s="17"/>
      <c r="EA833" s="17"/>
      <c r="EB833" s="17"/>
      <c r="EC833" s="17"/>
      <c r="ED833" s="17"/>
      <c r="EE833" s="17"/>
      <c r="EF833" s="17"/>
      <c r="EG833" s="17"/>
      <c r="EH833" s="17"/>
      <c r="EI833" s="17"/>
      <c r="EJ833" s="17"/>
      <c r="EK833" s="17"/>
    </row>
    <row r="834" spans="1:141" x14ac:dyDescent="0.35">
      <c r="A834" s="17"/>
      <c r="B834" s="17"/>
      <c r="C834" s="17"/>
      <c r="D834" s="17"/>
      <c r="E834" s="17"/>
      <c r="F834" s="17"/>
      <c r="G834" s="17"/>
      <c r="J834" s="17"/>
      <c r="K834" s="17"/>
      <c r="L834" s="68"/>
      <c r="M834" s="68"/>
      <c r="N834" s="17"/>
      <c r="O834" s="17"/>
      <c r="P834" s="107"/>
      <c r="R834" s="17"/>
      <c r="S834" s="17"/>
      <c r="T834" s="17"/>
      <c r="V834" s="17"/>
      <c r="W834" s="17"/>
      <c r="X834" s="17"/>
      <c r="Y834" s="17"/>
      <c r="AB834" s="45"/>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c r="DW834" s="17"/>
      <c r="DX834" s="17"/>
      <c r="DY834" s="17"/>
      <c r="DZ834" s="17"/>
      <c r="EA834" s="17"/>
      <c r="EB834" s="17"/>
      <c r="EC834" s="17"/>
      <c r="ED834" s="17"/>
      <c r="EE834" s="17"/>
      <c r="EF834" s="17"/>
      <c r="EG834" s="17"/>
      <c r="EH834" s="17"/>
      <c r="EI834" s="17"/>
      <c r="EJ834" s="17"/>
      <c r="EK834" s="17"/>
    </row>
    <row r="835" spans="1:141" x14ac:dyDescent="0.35">
      <c r="A835" s="17"/>
      <c r="B835" s="17"/>
      <c r="C835" s="17"/>
      <c r="D835" s="17"/>
      <c r="E835" s="17"/>
      <c r="F835" s="17"/>
      <c r="G835" s="17"/>
      <c r="J835" s="17"/>
      <c r="K835" s="17"/>
      <c r="L835" s="68"/>
      <c r="M835" s="68"/>
      <c r="N835" s="17"/>
      <c r="O835" s="17"/>
      <c r="P835" s="107"/>
      <c r="R835" s="17"/>
      <c r="S835" s="17"/>
      <c r="T835" s="17"/>
      <c r="V835" s="17"/>
      <c r="W835" s="17"/>
      <c r="X835" s="17"/>
      <c r="Y835" s="17"/>
      <c r="AB835" s="45"/>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c r="DW835" s="17"/>
      <c r="DX835" s="17"/>
      <c r="DY835" s="17"/>
      <c r="DZ835" s="17"/>
      <c r="EA835" s="17"/>
      <c r="EB835" s="17"/>
      <c r="EC835" s="17"/>
      <c r="ED835" s="17"/>
      <c r="EE835" s="17"/>
      <c r="EF835" s="17"/>
      <c r="EG835" s="17"/>
      <c r="EH835" s="17"/>
      <c r="EI835" s="17"/>
      <c r="EJ835" s="17"/>
      <c r="EK835" s="17"/>
    </row>
    <row r="836" spans="1:141" x14ac:dyDescent="0.35">
      <c r="A836" s="17"/>
      <c r="B836" s="17"/>
      <c r="C836" s="17"/>
      <c r="D836" s="17"/>
      <c r="E836" s="17"/>
      <c r="F836" s="17"/>
      <c r="G836" s="17"/>
      <c r="J836" s="17"/>
      <c r="K836" s="17"/>
      <c r="L836" s="68"/>
      <c r="M836" s="68"/>
      <c r="N836" s="17"/>
      <c r="O836" s="17"/>
      <c r="P836" s="107"/>
      <c r="R836" s="17"/>
      <c r="S836" s="17"/>
      <c r="T836" s="17"/>
      <c r="V836" s="17"/>
      <c r="W836" s="17"/>
      <c r="X836" s="17"/>
      <c r="Y836" s="17"/>
      <c r="AB836" s="45"/>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c r="DW836" s="17"/>
      <c r="DX836" s="17"/>
      <c r="DY836" s="17"/>
      <c r="DZ836" s="17"/>
      <c r="EA836" s="17"/>
      <c r="EB836" s="17"/>
      <c r="EC836" s="17"/>
      <c r="ED836" s="17"/>
      <c r="EE836" s="17"/>
      <c r="EF836" s="17"/>
      <c r="EG836" s="17"/>
      <c r="EH836" s="17"/>
      <c r="EI836" s="17"/>
      <c r="EJ836" s="17"/>
      <c r="EK836" s="17"/>
    </row>
    <row r="837" spans="1:141" x14ac:dyDescent="0.35">
      <c r="A837" s="17"/>
      <c r="B837" s="17"/>
      <c r="C837" s="17"/>
      <c r="D837" s="17"/>
      <c r="E837" s="17"/>
      <c r="F837" s="17"/>
      <c r="G837" s="17"/>
      <c r="J837" s="17"/>
      <c r="K837" s="17"/>
      <c r="L837" s="68"/>
      <c r="M837" s="68"/>
      <c r="N837" s="17"/>
      <c r="O837" s="17"/>
      <c r="P837" s="107"/>
      <c r="R837" s="17"/>
      <c r="S837" s="17"/>
      <c r="T837" s="17"/>
      <c r="V837" s="17"/>
      <c r="W837" s="17"/>
      <c r="X837" s="17"/>
      <c r="Y837" s="17"/>
      <c r="AB837" s="45"/>
      <c r="AH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c r="DW837" s="17"/>
      <c r="DX837" s="17"/>
      <c r="DY837" s="17"/>
      <c r="DZ837" s="17"/>
      <c r="EA837" s="17"/>
      <c r="EB837" s="17"/>
      <c r="EC837" s="17"/>
      <c r="ED837" s="17"/>
      <c r="EE837" s="17"/>
      <c r="EF837" s="17"/>
      <c r="EG837" s="17"/>
      <c r="EH837" s="17"/>
      <c r="EI837" s="17"/>
      <c r="EJ837" s="17"/>
      <c r="EK837" s="17"/>
    </row>
    <row r="838" spans="1:141" x14ac:dyDescent="0.35">
      <c r="A838" s="17"/>
      <c r="B838" s="17"/>
      <c r="C838" s="17"/>
      <c r="D838" s="17"/>
      <c r="E838" s="17"/>
      <c r="F838" s="17"/>
      <c r="G838" s="17"/>
      <c r="J838" s="17"/>
      <c r="K838" s="17"/>
      <c r="L838" s="68"/>
      <c r="M838" s="68"/>
      <c r="N838" s="17"/>
      <c r="O838" s="17"/>
      <c r="P838" s="107"/>
      <c r="R838" s="17"/>
      <c r="S838" s="17"/>
      <c r="T838" s="17"/>
      <c r="V838" s="17"/>
      <c r="W838" s="17"/>
      <c r="X838" s="17"/>
      <c r="Y838" s="17"/>
      <c r="AB838" s="45"/>
      <c r="AH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c r="DW838" s="17"/>
      <c r="DX838" s="17"/>
      <c r="DY838" s="17"/>
      <c r="DZ838" s="17"/>
      <c r="EA838" s="17"/>
      <c r="EB838" s="17"/>
      <c r="EC838" s="17"/>
      <c r="ED838" s="17"/>
      <c r="EE838" s="17"/>
      <c r="EF838" s="17"/>
      <c r="EG838" s="17"/>
      <c r="EH838" s="17"/>
      <c r="EI838" s="17"/>
      <c r="EJ838" s="17"/>
      <c r="EK838" s="17"/>
    </row>
    <row r="839" spans="1:141" x14ac:dyDescent="0.35">
      <c r="A839" s="17"/>
      <c r="B839" s="17"/>
      <c r="C839" s="17"/>
      <c r="D839" s="17"/>
      <c r="E839" s="17"/>
      <c r="F839" s="17"/>
      <c r="G839" s="17"/>
      <c r="J839" s="17"/>
      <c r="K839" s="17"/>
      <c r="L839" s="68"/>
      <c r="M839" s="68"/>
      <c r="N839" s="17"/>
      <c r="O839" s="17"/>
      <c r="P839" s="109"/>
      <c r="R839" s="17"/>
      <c r="S839" s="17"/>
      <c r="T839" s="17"/>
      <c r="V839" s="17"/>
      <c r="W839" s="17"/>
      <c r="X839" s="17"/>
      <c r="Y839" s="17"/>
      <c r="AB839" s="45"/>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c r="DW839" s="17"/>
      <c r="DX839" s="17"/>
      <c r="DY839" s="17"/>
      <c r="DZ839" s="17"/>
      <c r="EA839" s="17"/>
      <c r="EB839" s="17"/>
      <c r="EC839" s="17"/>
      <c r="ED839" s="17"/>
      <c r="EE839" s="17"/>
      <c r="EF839" s="17"/>
      <c r="EG839" s="17"/>
      <c r="EH839" s="17"/>
      <c r="EI839" s="17"/>
      <c r="EJ839" s="17"/>
      <c r="EK839" s="17"/>
    </row>
    <row r="840" spans="1:141" x14ac:dyDescent="0.35">
      <c r="A840" s="17"/>
      <c r="B840" s="17"/>
      <c r="C840" s="17"/>
      <c r="D840" s="17"/>
      <c r="E840" s="17"/>
      <c r="F840" s="17"/>
      <c r="G840" s="17"/>
      <c r="J840" s="17"/>
      <c r="K840" s="17"/>
      <c r="L840" s="68"/>
      <c r="M840" s="68"/>
      <c r="N840" s="17"/>
      <c r="O840" s="17"/>
      <c r="P840" s="107"/>
      <c r="R840" s="17"/>
      <c r="S840" s="17"/>
      <c r="T840" s="17"/>
      <c r="V840" s="17"/>
      <c r="W840" s="17"/>
      <c r="X840" s="17"/>
      <c r="Y840" s="17"/>
      <c r="AB840" s="45"/>
      <c r="AH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c r="DW840" s="17"/>
      <c r="DX840" s="17"/>
      <c r="DY840" s="17"/>
      <c r="DZ840" s="17"/>
      <c r="EA840" s="17"/>
      <c r="EB840" s="17"/>
      <c r="EC840" s="17"/>
      <c r="ED840" s="17"/>
      <c r="EE840" s="17"/>
      <c r="EF840" s="17"/>
      <c r="EG840" s="17"/>
      <c r="EH840" s="17"/>
      <c r="EI840" s="17"/>
      <c r="EJ840" s="17"/>
      <c r="EK840" s="17"/>
    </row>
    <row r="841" spans="1:141" x14ac:dyDescent="0.35">
      <c r="A841" s="17"/>
      <c r="B841" s="17"/>
      <c r="C841" s="17"/>
      <c r="D841" s="17"/>
      <c r="E841" s="17"/>
      <c r="F841" s="17"/>
      <c r="G841" s="17"/>
      <c r="J841" s="17"/>
      <c r="K841" s="17"/>
      <c r="L841" s="68"/>
      <c r="M841" s="68"/>
      <c r="N841" s="17"/>
      <c r="O841" s="17"/>
      <c r="P841" s="109"/>
      <c r="R841" s="17"/>
      <c r="S841" s="17"/>
      <c r="T841" s="17"/>
      <c r="V841" s="17"/>
      <c r="W841" s="17"/>
      <c r="X841" s="17"/>
      <c r="Y841" s="17"/>
      <c r="AB841" s="45"/>
      <c r="AH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c r="DW841" s="17"/>
      <c r="DX841" s="17"/>
      <c r="DY841" s="17"/>
      <c r="DZ841" s="17"/>
      <c r="EA841" s="17"/>
      <c r="EB841" s="17"/>
      <c r="EC841" s="17"/>
      <c r="ED841" s="17"/>
      <c r="EE841" s="17"/>
      <c r="EF841" s="17"/>
      <c r="EG841" s="17"/>
      <c r="EH841" s="17"/>
      <c r="EI841" s="17"/>
      <c r="EJ841" s="17"/>
      <c r="EK841" s="17"/>
    </row>
    <row r="842" spans="1:141" x14ac:dyDescent="0.35">
      <c r="A842" s="17"/>
      <c r="B842" s="17"/>
      <c r="C842" s="17"/>
      <c r="D842" s="17"/>
      <c r="E842" s="17"/>
      <c r="F842" s="17"/>
      <c r="G842" s="17"/>
      <c r="J842" s="17"/>
      <c r="K842" s="17"/>
      <c r="L842" s="68"/>
      <c r="M842" s="68"/>
      <c r="N842" s="17"/>
      <c r="O842" s="17"/>
      <c r="P842" s="107"/>
      <c r="R842" s="17"/>
      <c r="S842" s="17"/>
      <c r="T842" s="17"/>
      <c r="V842" s="17"/>
      <c r="W842" s="17"/>
      <c r="X842" s="17"/>
      <c r="Y842" s="17"/>
      <c r="AB842" s="45"/>
      <c r="AH842" s="17"/>
      <c r="AI842" s="17"/>
      <c r="AJ842" s="17"/>
      <c r="AK842" s="17"/>
      <c r="AL842" s="17"/>
      <c r="AM842" s="17"/>
      <c r="AN842" s="17"/>
      <c r="AO842" s="17"/>
      <c r="AP842" s="17"/>
      <c r="AQ842" s="17"/>
      <c r="AR842" s="17"/>
      <c r="AS842" s="17"/>
      <c r="AT842" s="17"/>
      <c r="AU842" s="17"/>
      <c r="AV842" s="17"/>
      <c r="AW842" s="17"/>
      <c r="AX842" s="17"/>
      <c r="AY842" s="17"/>
      <c r="AZ842" s="17"/>
      <c r="BA842" s="17"/>
      <c r="BB842" s="17"/>
      <c r="BC842" s="17"/>
      <c r="BD842" s="17"/>
      <c r="BE842" s="17"/>
      <c r="BF842" s="17"/>
      <c r="BG842" s="17"/>
      <c r="BH842" s="17"/>
      <c r="BI842" s="17"/>
      <c r="BJ842" s="17"/>
      <c r="BK842" s="17"/>
      <c r="BL842" s="17"/>
      <c r="BM842" s="17"/>
      <c r="BN842" s="17"/>
      <c r="BO842" s="17"/>
      <c r="BP842" s="17"/>
      <c r="BQ842" s="17"/>
      <c r="BR842" s="17"/>
      <c r="BS842" s="17"/>
      <c r="BT842" s="17"/>
      <c r="BU842" s="17"/>
      <c r="BV842" s="17"/>
      <c r="BW842" s="17"/>
      <c r="BX842" s="17"/>
      <c r="BY842" s="17"/>
      <c r="BZ842" s="17"/>
      <c r="CA842" s="17"/>
      <c r="CB842" s="17"/>
      <c r="CC842" s="17"/>
      <c r="CD842" s="17"/>
      <c r="CE842" s="17"/>
      <c r="CF842" s="17"/>
      <c r="CG842" s="17"/>
      <c r="CH842" s="17"/>
      <c r="CI842" s="17"/>
      <c r="CJ842" s="17"/>
      <c r="CK842" s="17"/>
      <c r="CL842" s="17"/>
      <c r="CM842" s="17"/>
      <c r="CN842" s="17"/>
      <c r="CO842" s="17"/>
      <c r="CP842" s="17"/>
      <c r="CQ842" s="17"/>
      <c r="CR842" s="17"/>
      <c r="CS842" s="17"/>
      <c r="CT842" s="17"/>
      <c r="CU842" s="17"/>
      <c r="CV842" s="17"/>
      <c r="CW842" s="17"/>
      <c r="CX842" s="17"/>
      <c r="CY842" s="17"/>
      <c r="CZ842" s="17"/>
      <c r="DA842" s="17"/>
      <c r="DB842" s="17"/>
      <c r="DC842" s="17"/>
      <c r="DD842" s="17"/>
      <c r="DE842" s="17"/>
      <c r="DF842" s="17"/>
      <c r="DG842" s="17"/>
      <c r="DH842" s="17"/>
      <c r="DI842" s="17"/>
      <c r="DJ842" s="17"/>
      <c r="DK842" s="17"/>
      <c r="DL842" s="17"/>
      <c r="DM842" s="17"/>
      <c r="DN842" s="17"/>
      <c r="DO842" s="17"/>
      <c r="DP842" s="17"/>
      <c r="DQ842" s="17"/>
      <c r="DR842" s="17"/>
      <c r="DS842" s="17"/>
      <c r="DT842" s="17"/>
      <c r="DU842" s="17"/>
      <c r="DV842" s="17"/>
      <c r="DW842" s="17"/>
      <c r="DX842" s="17"/>
      <c r="DY842" s="17"/>
      <c r="DZ842" s="17"/>
      <c r="EA842" s="17"/>
      <c r="EB842" s="17"/>
      <c r="EC842" s="17"/>
      <c r="ED842" s="17"/>
      <c r="EE842" s="17"/>
      <c r="EF842" s="17"/>
      <c r="EG842" s="17"/>
      <c r="EH842" s="17"/>
      <c r="EI842" s="17"/>
      <c r="EJ842" s="17"/>
      <c r="EK842" s="17"/>
    </row>
    <row r="843" spans="1:141" x14ac:dyDescent="0.35">
      <c r="A843" s="17"/>
      <c r="B843" s="17"/>
      <c r="C843" s="17"/>
      <c r="D843" s="17"/>
      <c r="E843" s="17"/>
      <c r="F843" s="17"/>
      <c r="G843" s="17"/>
      <c r="J843" s="17"/>
      <c r="K843" s="17"/>
      <c r="L843" s="68"/>
      <c r="M843" s="68"/>
      <c r="N843" s="17"/>
      <c r="O843" s="17"/>
      <c r="P843" s="109"/>
      <c r="R843" s="17"/>
      <c r="S843" s="17"/>
      <c r="T843" s="17"/>
      <c r="V843" s="17"/>
      <c r="W843" s="17"/>
      <c r="X843" s="17"/>
      <c r="Y843" s="17"/>
      <c r="AB843" s="45"/>
      <c r="AH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c r="BR843" s="17"/>
      <c r="BS843" s="17"/>
      <c r="BT843" s="17"/>
      <c r="BU843" s="17"/>
      <c r="BV843" s="17"/>
      <c r="BW843" s="17"/>
      <c r="BX843" s="17"/>
      <c r="BY843" s="17"/>
      <c r="BZ843" s="17"/>
      <c r="CA843" s="17"/>
      <c r="CB843" s="17"/>
      <c r="CC843" s="17"/>
      <c r="CD843" s="17"/>
      <c r="CE843" s="17"/>
      <c r="CF843" s="17"/>
      <c r="CG843" s="17"/>
      <c r="CH843" s="17"/>
      <c r="CI843" s="17"/>
      <c r="CJ843" s="17"/>
      <c r="CK843" s="17"/>
      <c r="CL843" s="17"/>
      <c r="CM843" s="17"/>
      <c r="CN843" s="17"/>
      <c r="CO843" s="17"/>
      <c r="CP843" s="17"/>
      <c r="CQ843" s="17"/>
      <c r="CR843" s="17"/>
      <c r="CS843" s="17"/>
      <c r="CT843" s="17"/>
      <c r="CU843" s="17"/>
      <c r="CV843" s="17"/>
      <c r="CW843" s="17"/>
      <c r="CX843" s="17"/>
      <c r="CY843" s="17"/>
      <c r="CZ843" s="17"/>
      <c r="DA843" s="17"/>
      <c r="DB843" s="17"/>
      <c r="DC843" s="17"/>
      <c r="DD843" s="17"/>
      <c r="DE843" s="17"/>
      <c r="DF843" s="17"/>
      <c r="DG843" s="17"/>
      <c r="DH843" s="17"/>
      <c r="DI843" s="17"/>
      <c r="DJ843" s="17"/>
      <c r="DK843" s="17"/>
      <c r="DL843" s="17"/>
      <c r="DM843" s="17"/>
      <c r="DN843" s="17"/>
      <c r="DO843" s="17"/>
      <c r="DP843" s="17"/>
      <c r="DQ843" s="17"/>
      <c r="DR843" s="17"/>
      <c r="DS843" s="17"/>
      <c r="DT843" s="17"/>
      <c r="DU843" s="17"/>
      <c r="DV843" s="17"/>
      <c r="DW843" s="17"/>
      <c r="DX843" s="17"/>
      <c r="DY843" s="17"/>
      <c r="DZ843" s="17"/>
      <c r="EA843" s="17"/>
      <c r="EB843" s="17"/>
      <c r="EC843" s="17"/>
      <c r="ED843" s="17"/>
      <c r="EE843" s="17"/>
      <c r="EF843" s="17"/>
      <c r="EG843" s="17"/>
      <c r="EH843" s="17"/>
      <c r="EI843" s="17"/>
      <c r="EJ843" s="17"/>
      <c r="EK843" s="17"/>
    </row>
    <row r="844" spans="1:141" x14ac:dyDescent="0.35">
      <c r="A844" s="17"/>
      <c r="B844" s="17"/>
      <c r="C844" s="17"/>
      <c r="D844" s="17"/>
      <c r="E844" s="17"/>
      <c r="F844" s="17"/>
      <c r="G844" s="17"/>
      <c r="J844" s="17"/>
      <c r="K844" s="17"/>
      <c r="L844" s="68"/>
      <c r="M844" s="68"/>
      <c r="N844" s="17"/>
      <c r="O844" s="17"/>
      <c r="P844" s="107"/>
      <c r="R844" s="17"/>
      <c r="S844" s="17"/>
      <c r="T844" s="17"/>
      <c r="V844" s="17"/>
      <c r="W844" s="17"/>
      <c r="X844" s="17"/>
      <c r="Y844" s="17"/>
      <c r="AB844" s="45"/>
      <c r="AH844" s="17"/>
      <c r="AI844" s="17"/>
      <c r="AJ844" s="17"/>
      <c r="AK844" s="17"/>
      <c r="AL844" s="17"/>
      <c r="AM844" s="17"/>
      <c r="AN844" s="17"/>
      <c r="AO844" s="17"/>
      <c r="AP844" s="17"/>
      <c r="AQ844" s="17"/>
      <c r="AR844" s="17"/>
      <c r="AS844" s="17"/>
      <c r="AT844" s="17"/>
      <c r="AU844" s="17"/>
      <c r="AV844" s="17"/>
      <c r="AW844" s="17"/>
      <c r="AX844" s="17"/>
      <c r="AY844" s="17"/>
      <c r="AZ844" s="17"/>
      <c r="BA844" s="17"/>
      <c r="BB844" s="17"/>
      <c r="BC844" s="17"/>
      <c r="BD844" s="17"/>
      <c r="BE844" s="17"/>
      <c r="BF844" s="17"/>
      <c r="BG844" s="17"/>
      <c r="BH844" s="17"/>
      <c r="BI844" s="17"/>
      <c r="BJ844" s="17"/>
      <c r="BK844" s="17"/>
      <c r="BL844" s="17"/>
      <c r="BM844" s="17"/>
      <c r="BN844" s="17"/>
      <c r="BO844" s="17"/>
      <c r="BP844" s="17"/>
      <c r="BQ844" s="17"/>
      <c r="BR844" s="17"/>
      <c r="BS844" s="17"/>
      <c r="BT844" s="17"/>
      <c r="BU844" s="17"/>
      <c r="BV844" s="17"/>
      <c r="BW844" s="17"/>
      <c r="BX844" s="17"/>
      <c r="BY844" s="17"/>
      <c r="BZ844" s="17"/>
      <c r="CA844" s="17"/>
      <c r="CB844" s="17"/>
      <c r="CC844" s="17"/>
      <c r="CD844" s="17"/>
      <c r="CE844" s="17"/>
      <c r="CF844" s="17"/>
      <c r="CG844" s="17"/>
      <c r="CH844" s="17"/>
      <c r="CI844" s="17"/>
      <c r="CJ844" s="17"/>
      <c r="CK844" s="17"/>
      <c r="CL844" s="17"/>
      <c r="CM844" s="17"/>
      <c r="CN844" s="17"/>
      <c r="CO844" s="17"/>
      <c r="CP844" s="17"/>
      <c r="CQ844" s="17"/>
      <c r="CR844" s="17"/>
      <c r="CS844" s="17"/>
      <c r="CT844" s="17"/>
      <c r="CU844" s="17"/>
      <c r="CV844" s="17"/>
      <c r="CW844" s="17"/>
      <c r="CX844" s="17"/>
      <c r="CY844" s="17"/>
      <c r="CZ844" s="17"/>
      <c r="DA844" s="17"/>
      <c r="DB844" s="17"/>
      <c r="DC844" s="17"/>
      <c r="DD844" s="17"/>
      <c r="DE844" s="17"/>
      <c r="DF844" s="17"/>
      <c r="DG844" s="17"/>
      <c r="DH844" s="17"/>
      <c r="DI844" s="17"/>
      <c r="DJ844" s="17"/>
      <c r="DK844" s="17"/>
      <c r="DL844" s="17"/>
      <c r="DM844" s="17"/>
      <c r="DN844" s="17"/>
      <c r="DO844" s="17"/>
      <c r="DP844" s="17"/>
      <c r="DQ844" s="17"/>
      <c r="DR844" s="17"/>
      <c r="DS844" s="17"/>
      <c r="DT844" s="17"/>
      <c r="DU844" s="17"/>
      <c r="DV844" s="17"/>
      <c r="DW844" s="17"/>
      <c r="DX844" s="17"/>
      <c r="DY844" s="17"/>
      <c r="DZ844" s="17"/>
      <c r="EA844" s="17"/>
      <c r="EB844" s="17"/>
      <c r="EC844" s="17"/>
      <c r="ED844" s="17"/>
      <c r="EE844" s="17"/>
      <c r="EF844" s="17"/>
      <c r="EG844" s="17"/>
      <c r="EH844" s="17"/>
      <c r="EI844" s="17"/>
      <c r="EJ844" s="17"/>
      <c r="EK844" s="17"/>
    </row>
    <row r="845" spans="1:141" x14ac:dyDescent="0.35">
      <c r="A845" s="17"/>
      <c r="B845" s="17"/>
      <c r="C845" s="17"/>
      <c r="D845" s="17"/>
      <c r="E845" s="17"/>
      <c r="F845" s="17"/>
      <c r="G845" s="17"/>
      <c r="J845" s="17"/>
      <c r="K845" s="17"/>
      <c r="L845" s="68"/>
      <c r="M845" s="68"/>
      <c r="N845" s="17"/>
      <c r="O845" s="17"/>
      <c r="P845" s="109"/>
      <c r="R845" s="17"/>
      <c r="S845" s="17"/>
      <c r="T845" s="17"/>
      <c r="V845" s="17"/>
      <c r="W845" s="17"/>
      <c r="X845" s="17"/>
      <c r="Y845" s="17"/>
      <c r="AB845" s="45"/>
      <c r="AH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c r="BQ845" s="17"/>
      <c r="BR845" s="17"/>
      <c r="BS845" s="17"/>
      <c r="BT845" s="17"/>
      <c r="BU845" s="17"/>
      <c r="BV845" s="17"/>
      <c r="BW845" s="17"/>
      <c r="BX845" s="17"/>
      <c r="BY845" s="17"/>
      <c r="BZ845" s="17"/>
      <c r="CA845" s="17"/>
      <c r="CB845" s="17"/>
      <c r="CC845" s="17"/>
      <c r="CD845" s="17"/>
      <c r="CE845" s="17"/>
      <c r="CF845" s="17"/>
      <c r="CG845" s="17"/>
      <c r="CH845" s="17"/>
      <c r="CI845" s="17"/>
      <c r="CJ845" s="17"/>
      <c r="CK845" s="17"/>
      <c r="CL845" s="17"/>
      <c r="CM845" s="17"/>
      <c r="CN845" s="17"/>
      <c r="CO845" s="17"/>
      <c r="CP845" s="17"/>
      <c r="CQ845" s="17"/>
      <c r="CR845" s="17"/>
      <c r="CS845" s="17"/>
      <c r="CT845" s="17"/>
      <c r="CU845" s="17"/>
      <c r="CV845" s="17"/>
      <c r="CW845" s="17"/>
      <c r="CX845" s="17"/>
      <c r="CY845" s="17"/>
      <c r="CZ845" s="17"/>
      <c r="DA845" s="17"/>
      <c r="DB845" s="17"/>
      <c r="DC845" s="17"/>
      <c r="DD845" s="17"/>
      <c r="DE845" s="17"/>
      <c r="DF845" s="17"/>
      <c r="DG845" s="17"/>
      <c r="DH845" s="17"/>
      <c r="DI845" s="17"/>
      <c r="DJ845" s="17"/>
      <c r="DK845" s="17"/>
      <c r="DL845" s="17"/>
      <c r="DM845" s="17"/>
      <c r="DN845" s="17"/>
      <c r="DO845" s="17"/>
      <c r="DP845" s="17"/>
      <c r="DQ845" s="17"/>
      <c r="DR845" s="17"/>
      <c r="DS845" s="17"/>
      <c r="DT845" s="17"/>
      <c r="DU845" s="17"/>
      <c r="DV845" s="17"/>
      <c r="DW845" s="17"/>
      <c r="DX845" s="17"/>
      <c r="DY845" s="17"/>
      <c r="DZ845" s="17"/>
      <c r="EA845" s="17"/>
      <c r="EB845" s="17"/>
      <c r="EC845" s="17"/>
      <c r="ED845" s="17"/>
      <c r="EE845" s="17"/>
      <c r="EF845" s="17"/>
      <c r="EG845" s="17"/>
      <c r="EH845" s="17"/>
      <c r="EI845" s="17"/>
      <c r="EJ845" s="17"/>
      <c r="EK845" s="17"/>
    </row>
    <row r="846" spans="1:141" x14ac:dyDescent="0.35">
      <c r="A846" s="17"/>
      <c r="B846" s="17"/>
      <c r="C846" s="17"/>
      <c r="D846" s="17"/>
      <c r="E846" s="17"/>
      <c r="F846" s="17"/>
      <c r="G846" s="17"/>
      <c r="J846" s="17"/>
      <c r="K846" s="17"/>
      <c r="L846" s="68"/>
      <c r="M846" s="68"/>
      <c r="N846" s="17"/>
      <c r="O846" s="17"/>
      <c r="P846" s="107"/>
      <c r="R846" s="17"/>
      <c r="S846" s="17"/>
      <c r="T846" s="17"/>
      <c r="V846" s="17"/>
      <c r="W846" s="17"/>
      <c r="X846" s="17"/>
      <c r="Y846" s="17"/>
      <c r="AB846" s="45"/>
      <c r="AH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c r="BH846" s="17"/>
      <c r="BI846" s="17"/>
      <c r="BJ846" s="17"/>
      <c r="BK846" s="17"/>
      <c r="BL846" s="17"/>
      <c r="BM846" s="17"/>
      <c r="BN846" s="17"/>
      <c r="BO846" s="17"/>
      <c r="BP846" s="17"/>
      <c r="BQ846" s="17"/>
      <c r="BR846" s="17"/>
      <c r="BS846" s="17"/>
      <c r="BT846" s="17"/>
      <c r="BU846" s="17"/>
      <c r="BV846" s="17"/>
      <c r="BW846" s="17"/>
      <c r="BX846" s="17"/>
      <c r="BY846" s="17"/>
      <c r="BZ846" s="17"/>
      <c r="CA846" s="17"/>
      <c r="CB846" s="17"/>
      <c r="CC846" s="17"/>
      <c r="CD846" s="17"/>
      <c r="CE846" s="17"/>
      <c r="CF846" s="17"/>
      <c r="CG846" s="17"/>
      <c r="CH846" s="17"/>
      <c r="CI846" s="17"/>
      <c r="CJ846" s="17"/>
      <c r="CK846" s="17"/>
      <c r="CL846" s="17"/>
      <c r="CM846" s="17"/>
      <c r="CN846" s="17"/>
      <c r="CO846" s="17"/>
      <c r="CP846" s="17"/>
      <c r="CQ846" s="17"/>
      <c r="CR846" s="17"/>
      <c r="CS846" s="17"/>
      <c r="CT846" s="17"/>
      <c r="CU846" s="17"/>
      <c r="CV846" s="17"/>
      <c r="CW846" s="17"/>
      <c r="CX846" s="17"/>
      <c r="CY846" s="17"/>
      <c r="CZ846" s="17"/>
      <c r="DA846" s="17"/>
      <c r="DB846" s="17"/>
      <c r="DC846" s="17"/>
      <c r="DD846" s="17"/>
      <c r="DE846" s="17"/>
      <c r="DF846" s="17"/>
      <c r="DG846" s="17"/>
      <c r="DH846" s="17"/>
      <c r="DI846" s="17"/>
      <c r="DJ846" s="17"/>
      <c r="DK846" s="17"/>
      <c r="DL846" s="17"/>
      <c r="DM846" s="17"/>
      <c r="DN846" s="17"/>
      <c r="DO846" s="17"/>
      <c r="DP846" s="17"/>
      <c r="DQ846" s="17"/>
      <c r="DR846" s="17"/>
      <c r="DS846" s="17"/>
      <c r="DT846" s="17"/>
      <c r="DU846" s="17"/>
      <c r="DV846" s="17"/>
      <c r="DW846" s="17"/>
      <c r="DX846" s="17"/>
      <c r="DY846" s="17"/>
      <c r="DZ846" s="17"/>
      <c r="EA846" s="17"/>
      <c r="EB846" s="17"/>
      <c r="EC846" s="17"/>
      <c r="ED846" s="17"/>
      <c r="EE846" s="17"/>
      <c r="EF846" s="17"/>
      <c r="EG846" s="17"/>
      <c r="EH846" s="17"/>
      <c r="EI846" s="17"/>
      <c r="EJ846" s="17"/>
      <c r="EK846" s="17"/>
    </row>
    <row r="847" spans="1:141" x14ac:dyDescent="0.35">
      <c r="A847" s="17"/>
      <c r="B847" s="17"/>
      <c r="C847" s="17"/>
      <c r="D847" s="17"/>
      <c r="E847" s="17"/>
      <c r="F847" s="17"/>
      <c r="G847" s="17"/>
      <c r="J847" s="17"/>
      <c r="K847" s="17"/>
      <c r="L847" s="68"/>
      <c r="M847" s="68"/>
      <c r="N847" s="17"/>
      <c r="O847" s="17"/>
      <c r="P847" s="107"/>
      <c r="R847" s="17"/>
      <c r="S847" s="17"/>
      <c r="T847" s="17"/>
      <c r="V847" s="17"/>
      <c r="W847" s="17"/>
      <c r="X847" s="17"/>
      <c r="Y847" s="17"/>
      <c r="AB847" s="45"/>
      <c r="AH847" s="17"/>
      <c r="AI847" s="17"/>
      <c r="AJ847" s="17"/>
      <c r="AK847" s="17"/>
      <c r="AL847" s="17"/>
      <c r="AM847" s="17"/>
      <c r="AN847" s="17"/>
      <c r="AO847" s="17"/>
      <c r="AP847" s="17"/>
      <c r="AQ847" s="17"/>
      <c r="AR847" s="17"/>
      <c r="AS847" s="17"/>
      <c r="AT847" s="17"/>
      <c r="AU847" s="17"/>
      <c r="AV847" s="17"/>
      <c r="AW847" s="17"/>
      <c r="AX847" s="17"/>
      <c r="AY847" s="17"/>
      <c r="AZ847" s="17"/>
      <c r="BA847" s="17"/>
      <c r="BB847" s="17"/>
      <c r="BC847" s="17"/>
      <c r="BD847" s="17"/>
      <c r="BE847" s="17"/>
      <c r="BF847" s="17"/>
      <c r="BG847" s="17"/>
      <c r="BH847" s="17"/>
      <c r="BI847" s="17"/>
      <c r="BJ847" s="17"/>
      <c r="BK847" s="17"/>
      <c r="BL847" s="17"/>
      <c r="BM847" s="17"/>
      <c r="BN847" s="17"/>
      <c r="BO847" s="17"/>
      <c r="BP847" s="17"/>
      <c r="BQ847" s="17"/>
      <c r="BR847" s="17"/>
      <c r="BS847" s="17"/>
      <c r="BT847" s="17"/>
      <c r="BU847" s="17"/>
      <c r="BV847" s="17"/>
      <c r="BW847" s="17"/>
      <c r="BX847" s="17"/>
      <c r="BY847" s="17"/>
      <c r="BZ847" s="17"/>
      <c r="CA847" s="17"/>
      <c r="CB847" s="17"/>
      <c r="CC847" s="17"/>
      <c r="CD847" s="17"/>
      <c r="CE847" s="17"/>
      <c r="CF847" s="17"/>
      <c r="CG847" s="17"/>
      <c r="CH847" s="17"/>
      <c r="CI847" s="17"/>
      <c r="CJ847" s="17"/>
      <c r="CK847" s="17"/>
      <c r="CL847" s="17"/>
      <c r="CM847" s="17"/>
      <c r="CN847" s="17"/>
      <c r="CO847" s="17"/>
      <c r="CP847" s="17"/>
      <c r="CQ847" s="17"/>
      <c r="CR847" s="17"/>
      <c r="CS847" s="17"/>
      <c r="CT847" s="17"/>
      <c r="CU847" s="17"/>
      <c r="CV847" s="17"/>
      <c r="CW847" s="17"/>
      <c r="CX847" s="17"/>
      <c r="CY847" s="17"/>
      <c r="CZ847" s="17"/>
      <c r="DA847" s="17"/>
      <c r="DB847" s="17"/>
      <c r="DC847" s="17"/>
      <c r="DD847" s="17"/>
      <c r="DE847" s="17"/>
      <c r="DF847" s="17"/>
      <c r="DG847" s="17"/>
      <c r="DH847" s="17"/>
      <c r="DI847" s="17"/>
      <c r="DJ847" s="17"/>
      <c r="DK847" s="17"/>
      <c r="DL847" s="17"/>
      <c r="DM847" s="17"/>
      <c r="DN847" s="17"/>
      <c r="DO847" s="17"/>
      <c r="DP847" s="17"/>
      <c r="DQ847" s="17"/>
      <c r="DR847" s="17"/>
      <c r="DS847" s="17"/>
      <c r="DT847" s="17"/>
      <c r="DU847" s="17"/>
      <c r="DV847" s="17"/>
      <c r="DW847" s="17"/>
      <c r="DX847" s="17"/>
      <c r="DY847" s="17"/>
      <c r="DZ847" s="17"/>
      <c r="EA847" s="17"/>
      <c r="EB847" s="17"/>
      <c r="EC847" s="17"/>
      <c r="ED847" s="17"/>
      <c r="EE847" s="17"/>
      <c r="EF847" s="17"/>
      <c r="EG847" s="17"/>
      <c r="EH847" s="17"/>
      <c r="EI847" s="17"/>
      <c r="EJ847" s="17"/>
      <c r="EK847" s="17"/>
    </row>
    <row r="848" spans="1:141" x14ac:dyDescent="0.35">
      <c r="A848" s="17"/>
      <c r="B848" s="17"/>
      <c r="C848" s="17"/>
      <c r="D848" s="17"/>
      <c r="E848" s="17"/>
      <c r="F848" s="17"/>
      <c r="G848" s="17"/>
      <c r="J848" s="17"/>
      <c r="K848" s="17"/>
      <c r="L848" s="68"/>
      <c r="M848" s="68"/>
      <c r="N848" s="17"/>
      <c r="O848" s="17"/>
      <c r="P848" s="107"/>
      <c r="R848" s="17"/>
      <c r="S848" s="17"/>
      <c r="T848" s="17"/>
      <c r="V848" s="17"/>
      <c r="W848" s="17"/>
      <c r="X848" s="17"/>
      <c r="Y848" s="17"/>
      <c r="AB848" s="45"/>
      <c r="AH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c r="BH848" s="17"/>
      <c r="BI848" s="17"/>
      <c r="BJ848" s="17"/>
      <c r="BK848" s="17"/>
      <c r="BL848" s="17"/>
      <c r="BM848" s="17"/>
      <c r="BN848" s="17"/>
      <c r="BO848" s="17"/>
      <c r="BP848" s="17"/>
      <c r="BQ848" s="17"/>
      <c r="BR848" s="17"/>
      <c r="BS848" s="17"/>
      <c r="BT848" s="17"/>
      <c r="BU848" s="17"/>
      <c r="BV848" s="17"/>
      <c r="BW848" s="17"/>
      <c r="BX848" s="17"/>
      <c r="BY848" s="17"/>
      <c r="BZ848" s="17"/>
      <c r="CA848" s="17"/>
      <c r="CB848" s="17"/>
      <c r="CC848" s="17"/>
      <c r="CD848" s="17"/>
      <c r="CE848" s="17"/>
      <c r="CF848" s="17"/>
      <c r="CG848" s="17"/>
      <c r="CH848" s="17"/>
      <c r="CI848" s="17"/>
      <c r="CJ848" s="17"/>
      <c r="CK848" s="17"/>
      <c r="CL848" s="17"/>
      <c r="CM848" s="17"/>
      <c r="CN848" s="17"/>
      <c r="CO848" s="17"/>
      <c r="CP848" s="17"/>
      <c r="CQ848" s="17"/>
      <c r="CR848" s="17"/>
      <c r="CS848" s="17"/>
      <c r="CT848" s="17"/>
      <c r="CU848" s="17"/>
      <c r="CV848" s="17"/>
      <c r="CW848" s="17"/>
      <c r="CX848" s="17"/>
      <c r="CY848" s="17"/>
      <c r="CZ848" s="17"/>
      <c r="DA848" s="17"/>
      <c r="DB848" s="17"/>
      <c r="DC848" s="17"/>
      <c r="DD848" s="17"/>
      <c r="DE848" s="17"/>
      <c r="DF848" s="17"/>
      <c r="DG848" s="17"/>
      <c r="DH848" s="17"/>
      <c r="DI848" s="17"/>
      <c r="DJ848" s="17"/>
      <c r="DK848" s="17"/>
      <c r="DL848" s="17"/>
      <c r="DM848" s="17"/>
      <c r="DN848" s="17"/>
      <c r="DO848" s="17"/>
      <c r="DP848" s="17"/>
      <c r="DQ848" s="17"/>
      <c r="DR848" s="17"/>
      <c r="DS848" s="17"/>
      <c r="DT848" s="17"/>
      <c r="DU848" s="17"/>
      <c r="DV848" s="17"/>
      <c r="DW848" s="17"/>
      <c r="DX848" s="17"/>
      <c r="DY848" s="17"/>
      <c r="DZ848" s="17"/>
      <c r="EA848" s="17"/>
      <c r="EB848" s="17"/>
      <c r="EC848" s="17"/>
      <c r="ED848" s="17"/>
      <c r="EE848" s="17"/>
      <c r="EF848" s="17"/>
      <c r="EG848" s="17"/>
      <c r="EH848" s="17"/>
      <c r="EI848" s="17"/>
      <c r="EJ848" s="17"/>
      <c r="EK848" s="17"/>
    </row>
    <row r="849" spans="1:141" x14ac:dyDescent="0.35">
      <c r="A849" s="17"/>
      <c r="B849" s="17"/>
      <c r="C849" s="17"/>
      <c r="D849" s="17"/>
      <c r="E849" s="17"/>
      <c r="F849" s="17"/>
      <c r="G849" s="17"/>
      <c r="J849" s="17"/>
      <c r="K849" s="17"/>
      <c r="L849" s="68"/>
      <c r="M849" s="68"/>
      <c r="N849" s="17"/>
      <c r="O849" s="17"/>
      <c r="P849" s="107"/>
      <c r="R849" s="17"/>
      <c r="S849" s="17"/>
      <c r="T849" s="17"/>
      <c r="V849" s="17"/>
      <c r="W849" s="17"/>
      <c r="X849" s="17"/>
      <c r="Y849" s="17"/>
      <c r="AB849" s="45"/>
      <c r="AH849" s="17"/>
      <c r="AI849" s="17"/>
      <c r="AJ849" s="17"/>
      <c r="AK849" s="17"/>
      <c r="AL849" s="17"/>
      <c r="AM849" s="17"/>
      <c r="AN849" s="17"/>
      <c r="AO849" s="17"/>
      <c r="AP849" s="17"/>
      <c r="AQ849" s="17"/>
      <c r="AR849" s="17"/>
      <c r="AS849" s="17"/>
      <c r="AT849" s="17"/>
      <c r="AU849" s="17"/>
      <c r="AV849" s="17"/>
      <c r="AW849" s="17"/>
      <c r="AX849" s="17"/>
      <c r="AY849" s="17"/>
      <c r="AZ849" s="17"/>
      <c r="BA849" s="17"/>
      <c r="BB849" s="17"/>
      <c r="BC849" s="17"/>
      <c r="BD849" s="17"/>
      <c r="BE849" s="17"/>
      <c r="BF849" s="17"/>
      <c r="BG849" s="17"/>
      <c r="BH849" s="17"/>
      <c r="BI849" s="17"/>
      <c r="BJ849" s="17"/>
      <c r="BK849" s="17"/>
      <c r="BL849" s="17"/>
      <c r="BM849" s="17"/>
      <c r="BN849" s="17"/>
      <c r="BO849" s="17"/>
      <c r="BP849" s="17"/>
      <c r="BQ849" s="17"/>
      <c r="BR849" s="17"/>
      <c r="BS849" s="17"/>
      <c r="BT849" s="17"/>
      <c r="BU849" s="17"/>
      <c r="BV849" s="17"/>
      <c r="BW849" s="17"/>
      <c r="BX849" s="17"/>
      <c r="BY849" s="17"/>
      <c r="BZ849" s="17"/>
      <c r="CA849" s="17"/>
      <c r="CB849" s="17"/>
      <c r="CC849" s="17"/>
      <c r="CD849" s="17"/>
      <c r="CE849" s="17"/>
      <c r="CF849" s="17"/>
      <c r="CG849" s="17"/>
      <c r="CH849" s="17"/>
      <c r="CI849" s="17"/>
      <c r="CJ849" s="17"/>
      <c r="CK849" s="17"/>
      <c r="CL849" s="17"/>
      <c r="CM849" s="17"/>
      <c r="CN849" s="17"/>
      <c r="CO849" s="17"/>
      <c r="CP849" s="17"/>
      <c r="CQ849" s="17"/>
      <c r="CR849" s="17"/>
      <c r="CS849" s="17"/>
      <c r="CT849" s="17"/>
      <c r="CU849" s="17"/>
      <c r="CV849" s="17"/>
      <c r="CW849" s="17"/>
      <c r="CX849" s="17"/>
      <c r="CY849" s="17"/>
      <c r="CZ849" s="17"/>
      <c r="DA849" s="17"/>
      <c r="DB849" s="17"/>
      <c r="DC849" s="17"/>
      <c r="DD849" s="17"/>
      <c r="DE849" s="17"/>
      <c r="DF849" s="17"/>
      <c r="DG849" s="17"/>
      <c r="DH849" s="17"/>
      <c r="DI849" s="17"/>
      <c r="DJ849" s="17"/>
      <c r="DK849" s="17"/>
      <c r="DL849" s="17"/>
      <c r="DM849" s="17"/>
      <c r="DN849" s="17"/>
      <c r="DO849" s="17"/>
      <c r="DP849" s="17"/>
      <c r="DQ849" s="17"/>
      <c r="DR849" s="17"/>
      <c r="DS849" s="17"/>
      <c r="DT849" s="17"/>
      <c r="DU849" s="17"/>
      <c r="DV849" s="17"/>
      <c r="DW849" s="17"/>
      <c r="DX849" s="17"/>
      <c r="DY849" s="17"/>
      <c r="DZ849" s="17"/>
      <c r="EA849" s="17"/>
      <c r="EB849" s="17"/>
      <c r="EC849" s="17"/>
      <c r="ED849" s="17"/>
      <c r="EE849" s="17"/>
      <c r="EF849" s="17"/>
      <c r="EG849" s="17"/>
      <c r="EH849" s="17"/>
      <c r="EI849" s="17"/>
      <c r="EJ849" s="17"/>
      <c r="EK849" s="17"/>
    </row>
    <row r="850" spans="1:141" x14ac:dyDescent="0.35">
      <c r="A850" s="17"/>
      <c r="B850" s="17"/>
      <c r="C850" s="17"/>
      <c r="D850" s="17"/>
      <c r="E850" s="17"/>
      <c r="F850" s="17"/>
      <c r="G850" s="17"/>
      <c r="J850" s="17"/>
      <c r="K850" s="17"/>
      <c r="L850" s="68"/>
      <c r="M850" s="68"/>
      <c r="N850" s="17"/>
      <c r="O850" s="17"/>
      <c r="P850" s="109"/>
      <c r="R850" s="17"/>
      <c r="S850" s="17"/>
      <c r="T850" s="17"/>
      <c r="V850" s="17"/>
      <c r="W850" s="17"/>
      <c r="X850" s="17"/>
      <c r="Y850" s="17"/>
      <c r="AB850" s="45"/>
      <c r="AH850" s="17"/>
      <c r="AI850" s="17"/>
      <c r="AJ850" s="17"/>
      <c r="AK850" s="17"/>
      <c r="AL850" s="17"/>
      <c r="AM850" s="17"/>
      <c r="AN850" s="17"/>
      <c r="AO850" s="17"/>
      <c r="AP850" s="17"/>
      <c r="AQ850" s="17"/>
      <c r="AR850" s="17"/>
      <c r="AS850" s="17"/>
      <c r="AT850" s="17"/>
      <c r="AU850" s="17"/>
      <c r="AV850" s="17"/>
      <c r="AW850" s="17"/>
      <c r="AX850" s="17"/>
      <c r="AY850" s="17"/>
      <c r="AZ850" s="17"/>
      <c r="BA850" s="17"/>
      <c r="BB850" s="17"/>
      <c r="BC850" s="17"/>
      <c r="BD850" s="17"/>
      <c r="BE850" s="17"/>
      <c r="BF850" s="17"/>
      <c r="BG850" s="17"/>
      <c r="BH850" s="17"/>
      <c r="BI850" s="17"/>
      <c r="BJ850" s="17"/>
      <c r="BK850" s="17"/>
      <c r="BL850" s="17"/>
      <c r="BM850" s="17"/>
      <c r="BN850" s="17"/>
      <c r="BO850" s="17"/>
      <c r="BP850" s="17"/>
      <c r="BQ850" s="17"/>
      <c r="BR850" s="17"/>
      <c r="BS850" s="17"/>
      <c r="BT850" s="17"/>
      <c r="BU850" s="17"/>
      <c r="BV850" s="17"/>
      <c r="BW850" s="17"/>
      <c r="BX850" s="17"/>
      <c r="BY850" s="17"/>
      <c r="BZ850" s="17"/>
      <c r="CA850" s="17"/>
      <c r="CB850" s="17"/>
      <c r="CC850" s="17"/>
      <c r="CD850" s="17"/>
      <c r="CE850" s="17"/>
      <c r="CF850" s="17"/>
      <c r="CG850" s="17"/>
      <c r="CH850" s="17"/>
      <c r="CI850" s="17"/>
      <c r="CJ850" s="17"/>
      <c r="CK850" s="17"/>
      <c r="CL850" s="17"/>
      <c r="CM850" s="17"/>
      <c r="CN850" s="17"/>
      <c r="CO850" s="17"/>
      <c r="CP850" s="17"/>
      <c r="CQ850" s="17"/>
      <c r="CR850" s="17"/>
      <c r="CS850" s="17"/>
      <c r="CT850" s="17"/>
      <c r="CU850" s="17"/>
      <c r="CV850" s="17"/>
      <c r="CW850" s="17"/>
      <c r="CX850" s="17"/>
      <c r="CY850" s="17"/>
      <c r="CZ850" s="17"/>
      <c r="DA850" s="17"/>
      <c r="DB850" s="17"/>
      <c r="DC850" s="17"/>
      <c r="DD850" s="17"/>
      <c r="DE850" s="17"/>
      <c r="DF850" s="17"/>
      <c r="DG850" s="17"/>
      <c r="DH850" s="17"/>
      <c r="DI850" s="17"/>
      <c r="DJ850" s="17"/>
      <c r="DK850" s="17"/>
      <c r="DL850" s="17"/>
      <c r="DM850" s="17"/>
      <c r="DN850" s="17"/>
      <c r="DO850" s="17"/>
      <c r="DP850" s="17"/>
      <c r="DQ850" s="17"/>
      <c r="DR850" s="17"/>
      <c r="DS850" s="17"/>
      <c r="DT850" s="17"/>
      <c r="DU850" s="17"/>
      <c r="DV850" s="17"/>
      <c r="DW850" s="17"/>
      <c r="DX850" s="17"/>
      <c r="DY850" s="17"/>
      <c r="DZ850" s="17"/>
      <c r="EA850" s="17"/>
      <c r="EB850" s="17"/>
      <c r="EC850" s="17"/>
      <c r="ED850" s="17"/>
      <c r="EE850" s="17"/>
      <c r="EF850" s="17"/>
      <c r="EG850" s="17"/>
      <c r="EH850" s="17"/>
      <c r="EI850" s="17"/>
      <c r="EJ850" s="17"/>
      <c r="EK850" s="17"/>
    </row>
    <row r="851" spans="1:141" x14ac:dyDescent="0.35">
      <c r="A851" s="17"/>
      <c r="B851" s="17"/>
      <c r="C851" s="17"/>
      <c r="D851" s="17"/>
      <c r="E851" s="17"/>
      <c r="F851" s="17"/>
      <c r="G851" s="17"/>
      <c r="J851" s="17"/>
      <c r="K851" s="17"/>
      <c r="L851" s="68"/>
      <c r="M851" s="68"/>
      <c r="N851" s="17"/>
      <c r="O851" s="17"/>
      <c r="P851" s="107"/>
      <c r="R851" s="17"/>
      <c r="S851" s="17"/>
      <c r="T851" s="17"/>
      <c r="V851" s="17"/>
      <c r="W851" s="17"/>
      <c r="X851" s="17"/>
      <c r="Y851" s="17"/>
      <c r="AB851" s="45"/>
      <c r="AH851" s="17"/>
      <c r="AI851" s="17"/>
      <c r="AJ851" s="17"/>
      <c r="AK851" s="17"/>
      <c r="AL851" s="17"/>
      <c r="AM851" s="17"/>
      <c r="AN851" s="17"/>
      <c r="AO851" s="17"/>
      <c r="AP851" s="17"/>
      <c r="AQ851" s="17"/>
      <c r="AR851" s="17"/>
      <c r="AS851" s="17"/>
      <c r="AT851" s="17"/>
      <c r="AU851" s="17"/>
      <c r="AV851" s="17"/>
      <c r="AW851" s="17"/>
      <c r="AX851" s="17"/>
      <c r="AY851" s="17"/>
      <c r="AZ851" s="17"/>
      <c r="BA851" s="17"/>
      <c r="BB851" s="17"/>
      <c r="BC851" s="17"/>
      <c r="BD851" s="17"/>
      <c r="BE851" s="17"/>
      <c r="BF851" s="17"/>
      <c r="BG851" s="17"/>
      <c r="BH851" s="17"/>
      <c r="BI851" s="17"/>
      <c r="BJ851" s="17"/>
      <c r="BK851" s="17"/>
      <c r="BL851" s="17"/>
      <c r="BM851" s="17"/>
      <c r="BN851" s="17"/>
      <c r="BO851" s="17"/>
      <c r="BP851" s="17"/>
      <c r="BQ851" s="17"/>
      <c r="BR851" s="17"/>
      <c r="BS851" s="17"/>
      <c r="BT851" s="17"/>
      <c r="BU851" s="17"/>
      <c r="BV851" s="17"/>
      <c r="BW851" s="17"/>
      <c r="BX851" s="17"/>
      <c r="BY851" s="17"/>
      <c r="BZ851" s="17"/>
      <c r="CA851" s="17"/>
      <c r="CB851" s="17"/>
      <c r="CC851" s="17"/>
      <c r="CD851" s="17"/>
      <c r="CE851" s="17"/>
      <c r="CF851" s="17"/>
      <c r="CG851" s="17"/>
      <c r="CH851" s="17"/>
      <c r="CI851" s="17"/>
      <c r="CJ851" s="17"/>
      <c r="CK851" s="17"/>
      <c r="CL851" s="17"/>
      <c r="CM851" s="17"/>
      <c r="CN851" s="17"/>
      <c r="CO851" s="17"/>
      <c r="CP851" s="17"/>
      <c r="CQ851" s="17"/>
      <c r="CR851" s="17"/>
      <c r="CS851" s="17"/>
      <c r="CT851" s="17"/>
      <c r="CU851" s="17"/>
      <c r="CV851" s="17"/>
      <c r="CW851" s="17"/>
      <c r="CX851" s="17"/>
      <c r="CY851" s="17"/>
      <c r="CZ851" s="17"/>
      <c r="DA851" s="17"/>
      <c r="DB851" s="17"/>
      <c r="DC851" s="17"/>
      <c r="DD851" s="17"/>
      <c r="DE851" s="17"/>
      <c r="DF851" s="17"/>
      <c r="DG851" s="17"/>
      <c r="DH851" s="17"/>
      <c r="DI851" s="17"/>
      <c r="DJ851" s="17"/>
      <c r="DK851" s="17"/>
      <c r="DL851" s="17"/>
      <c r="DM851" s="17"/>
      <c r="DN851" s="17"/>
      <c r="DO851" s="17"/>
      <c r="DP851" s="17"/>
      <c r="DQ851" s="17"/>
      <c r="DR851" s="17"/>
      <c r="DS851" s="17"/>
      <c r="DT851" s="17"/>
      <c r="DU851" s="17"/>
      <c r="DV851" s="17"/>
      <c r="DW851" s="17"/>
      <c r="DX851" s="17"/>
      <c r="DY851" s="17"/>
      <c r="DZ851" s="17"/>
      <c r="EA851" s="17"/>
      <c r="EB851" s="17"/>
      <c r="EC851" s="17"/>
      <c r="ED851" s="17"/>
      <c r="EE851" s="17"/>
      <c r="EF851" s="17"/>
      <c r="EG851" s="17"/>
      <c r="EH851" s="17"/>
      <c r="EI851" s="17"/>
      <c r="EJ851" s="17"/>
      <c r="EK851" s="17"/>
    </row>
    <row r="852" spans="1:141" x14ac:dyDescent="0.35">
      <c r="A852" s="17"/>
      <c r="B852" s="17"/>
      <c r="C852" s="17"/>
      <c r="D852" s="17"/>
      <c r="E852" s="17"/>
      <c r="F852" s="17"/>
      <c r="G852" s="17"/>
      <c r="J852" s="17"/>
      <c r="K852" s="17"/>
      <c r="L852" s="68"/>
      <c r="M852" s="68"/>
      <c r="N852" s="17"/>
      <c r="O852" s="17"/>
      <c r="P852" s="107"/>
      <c r="R852" s="17"/>
      <c r="S852" s="17"/>
      <c r="T852" s="17"/>
      <c r="V852" s="17"/>
      <c r="W852" s="17"/>
      <c r="X852" s="17"/>
      <c r="Y852" s="17"/>
      <c r="AB852" s="45"/>
      <c r="AH852" s="17"/>
      <c r="AI852" s="17"/>
      <c r="AJ852" s="17"/>
      <c r="AK852" s="17"/>
      <c r="AL852" s="17"/>
      <c r="AM852" s="17"/>
      <c r="AN852" s="17"/>
      <c r="AO852" s="17"/>
      <c r="AP852" s="17"/>
      <c r="AQ852" s="17"/>
      <c r="AR852" s="17"/>
      <c r="AS852" s="17"/>
      <c r="AT852" s="17"/>
      <c r="AU852" s="17"/>
      <c r="AV852" s="17"/>
      <c r="AW852" s="17"/>
      <c r="AX852" s="17"/>
      <c r="AY852" s="17"/>
      <c r="AZ852" s="17"/>
      <c r="BA852" s="17"/>
      <c r="BB852" s="17"/>
      <c r="BC852" s="17"/>
      <c r="BD852" s="17"/>
      <c r="BE852" s="17"/>
      <c r="BF852" s="17"/>
      <c r="BG852" s="17"/>
      <c r="BH852" s="17"/>
      <c r="BI852" s="17"/>
      <c r="BJ852" s="17"/>
      <c r="BK852" s="17"/>
      <c r="BL852" s="17"/>
      <c r="BM852" s="17"/>
      <c r="BN852" s="17"/>
      <c r="BO852" s="17"/>
      <c r="BP852" s="17"/>
      <c r="BQ852" s="17"/>
      <c r="BR852" s="17"/>
      <c r="BS852" s="17"/>
      <c r="BT852" s="17"/>
      <c r="BU852" s="17"/>
      <c r="BV852" s="17"/>
      <c r="BW852" s="17"/>
      <c r="BX852" s="17"/>
      <c r="BY852" s="17"/>
      <c r="BZ852" s="17"/>
      <c r="CA852" s="17"/>
      <c r="CB852" s="17"/>
      <c r="CC852" s="17"/>
      <c r="CD852" s="17"/>
      <c r="CE852" s="17"/>
      <c r="CF852" s="17"/>
      <c r="CG852" s="17"/>
      <c r="CH852" s="17"/>
      <c r="CI852" s="17"/>
      <c r="CJ852" s="17"/>
      <c r="CK852" s="17"/>
      <c r="CL852" s="17"/>
      <c r="CM852" s="17"/>
      <c r="CN852" s="17"/>
      <c r="CO852" s="17"/>
      <c r="CP852" s="17"/>
      <c r="CQ852" s="17"/>
      <c r="CR852" s="17"/>
      <c r="CS852" s="17"/>
      <c r="CT852" s="17"/>
      <c r="CU852" s="17"/>
      <c r="CV852" s="17"/>
      <c r="CW852" s="17"/>
      <c r="CX852" s="17"/>
      <c r="CY852" s="17"/>
      <c r="CZ852" s="17"/>
      <c r="DA852" s="17"/>
      <c r="DB852" s="17"/>
      <c r="DC852" s="17"/>
      <c r="DD852" s="17"/>
      <c r="DE852" s="17"/>
      <c r="DF852" s="17"/>
      <c r="DG852" s="17"/>
      <c r="DH852" s="17"/>
      <c r="DI852" s="17"/>
      <c r="DJ852" s="17"/>
      <c r="DK852" s="17"/>
      <c r="DL852" s="17"/>
      <c r="DM852" s="17"/>
      <c r="DN852" s="17"/>
      <c r="DO852" s="17"/>
      <c r="DP852" s="17"/>
      <c r="DQ852" s="17"/>
      <c r="DR852" s="17"/>
      <c r="DS852" s="17"/>
      <c r="DT852" s="17"/>
      <c r="DU852" s="17"/>
      <c r="DV852" s="17"/>
      <c r="DW852" s="17"/>
      <c r="DX852" s="17"/>
      <c r="DY852" s="17"/>
      <c r="DZ852" s="17"/>
      <c r="EA852" s="17"/>
      <c r="EB852" s="17"/>
      <c r="EC852" s="17"/>
      <c r="ED852" s="17"/>
      <c r="EE852" s="17"/>
      <c r="EF852" s="17"/>
      <c r="EG852" s="17"/>
      <c r="EH852" s="17"/>
      <c r="EI852" s="17"/>
      <c r="EJ852" s="17"/>
      <c r="EK852" s="17"/>
    </row>
    <row r="853" spans="1:141" x14ac:dyDescent="0.35">
      <c r="A853" s="17"/>
      <c r="B853" s="17"/>
      <c r="C853" s="17"/>
      <c r="D853" s="17"/>
      <c r="E853" s="17"/>
      <c r="F853" s="17"/>
      <c r="G853" s="17"/>
      <c r="J853" s="17"/>
      <c r="K853" s="17"/>
      <c r="L853" s="68"/>
      <c r="M853" s="68"/>
      <c r="N853" s="17"/>
      <c r="O853" s="17"/>
      <c r="P853" s="107"/>
      <c r="R853" s="17"/>
      <c r="S853" s="17"/>
      <c r="T853" s="17"/>
      <c r="V853" s="17"/>
      <c r="W853" s="17"/>
      <c r="X853" s="17"/>
      <c r="Y853" s="17"/>
      <c r="AB853" s="45"/>
      <c r="AH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c r="CA853" s="17"/>
      <c r="CB853" s="17"/>
      <c r="CC853" s="17"/>
      <c r="CD853" s="17"/>
      <c r="CE853" s="17"/>
      <c r="CF853" s="17"/>
      <c r="CG853" s="17"/>
      <c r="CH853" s="17"/>
      <c r="CI853" s="17"/>
      <c r="CJ853" s="17"/>
      <c r="CK853" s="17"/>
      <c r="CL853" s="17"/>
      <c r="CM853" s="17"/>
      <c r="CN853" s="17"/>
      <c r="CO853" s="17"/>
      <c r="CP853" s="17"/>
      <c r="CQ853" s="17"/>
      <c r="CR853" s="17"/>
      <c r="CS853" s="17"/>
      <c r="CT853" s="17"/>
      <c r="CU853" s="17"/>
      <c r="CV853" s="17"/>
      <c r="CW853" s="17"/>
      <c r="CX853" s="17"/>
      <c r="CY853" s="17"/>
      <c r="CZ853" s="17"/>
      <c r="DA853" s="17"/>
      <c r="DB853" s="17"/>
      <c r="DC853" s="17"/>
      <c r="DD853" s="17"/>
      <c r="DE853" s="17"/>
      <c r="DF853" s="17"/>
      <c r="DG853" s="17"/>
      <c r="DH853" s="17"/>
      <c r="DI853" s="17"/>
      <c r="DJ853" s="17"/>
      <c r="DK853" s="17"/>
      <c r="DL853" s="17"/>
      <c r="DM853" s="17"/>
      <c r="DN853" s="17"/>
      <c r="DO853" s="17"/>
      <c r="DP853" s="17"/>
      <c r="DQ853" s="17"/>
      <c r="DR853" s="17"/>
      <c r="DS853" s="17"/>
      <c r="DT853" s="17"/>
      <c r="DU853" s="17"/>
      <c r="DV853" s="17"/>
      <c r="DW853" s="17"/>
      <c r="DX853" s="17"/>
      <c r="DY853" s="17"/>
      <c r="DZ853" s="17"/>
      <c r="EA853" s="17"/>
      <c r="EB853" s="17"/>
      <c r="EC853" s="17"/>
      <c r="ED853" s="17"/>
      <c r="EE853" s="17"/>
      <c r="EF853" s="17"/>
      <c r="EG853" s="17"/>
      <c r="EH853" s="17"/>
      <c r="EI853" s="17"/>
      <c r="EJ853" s="17"/>
      <c r="EK853" s="17"/>
    </row>
    <row r="854" spans="1:141" x14ac:dyDescent="0.35">
      <c r="A854" s="17"/>
      <c r="B854" s="17"/>
      <c r="C854" s="17"/>
      <c r="D854" s="17"/>
      <c r="E854" s="17"/>
      <c r="F854" s="17"/>
      <c r="G854" s="17"/>
      <c r="J854" s="17"/>
      <c r="K854" s="17"/>
      <c r="L854" s="68"/>
      <c r="M854" s="68"/>
      <c r="N854" s="17"/>
      <c r="O854" s="17"/>
      <c r="P854" s="107"/>
      <c r="R854" s="17"/>
      <c r="S854" s="17"/>
      <c r="T854" s="17"/>
      <c r="V854" s="17"/>
      <c r="W854" s="17"/>
      <c r="X854" s="17"/>
      <c r="Y854" s="17"/>
      <c r="AB854" s="45"/>
      <c r="AH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c r="CA854" s="17"/>
      <c r="CB854" s="17"/>
      <c r="CC854" s="17"/>
      <c r="CD854" s="17"/>
      <c r="CE854" s="17"/>
      <c r="CF854" s="17"/>
      <c r="CG854" s="17"/>
      <c r="CH854" s="17"/>
      <c r="CI854" s="17"/>
      <c r="CJ854" s="17"/>
      <c r="CK854" s="17"/>
      <c r="CL854" s="17"/>
      <c r="CM854" s="17"/>
      <c r="CN854" s="17"/>
      <c r="CO854" s="17"/>
      <c r="CP854" s="17"/>
      <c r="CQ854" s="17"/>
      <c r="CR854" s="17"/>
      <c r="CS854" s="17"/>
      <c r="CT854" s="17"/>
      <c r="CU854" s="17"/>
      <c r="CV854" s="17"/>
      <c r="CW854" s="17"/>
      <c r="CX854" s="17"/>
      <c r="CY854" s="17"/>
      <c r="CZ854" s="17"/>
      <c r="DA854" s="17"/>
      <c r="DB854" s="17"/>
      <c r="DC854" s="17"/>
      <c r="DD854" s="17"/>
      <c r="DE854" s="17"/>
      <c r="DF854" s="17"/>
      <c r="DG854" s="17"/>
      <c r="DH854" s="17"/>
      <c r="DI854" s="17"/>
      <c r="DJ854" s="17"/>
      <c r="DK854" s="17"/>
      <c r="DL854" s="17"/>
      <c r="DM854" s="17"/>
      <c r="DN854" s="17"/>
      <c r="DO854" s="17"/>
      <c r="DP854" s="17"/>
      <c r="DQ854" s="17"/>
      <c r="DR854" s="17"/>
      <c r="DS854" s="17"/>
      <c r="DT854" s="17"/>
      <c r="DU854" s="17"/>
      <c r="DV854" s="17"/>
      <c r="DW854" s="17"/>
      <c r="DX854" s="17"/>
      <c r="DY854" s="17"/>
      <c r="DZ854" s="17"/>
      <c r="EA854" s="17"/>
      <c r="EB854" s="17"/>
      <c r="EC854" s="17"/>
      <c r="ED854" s="17"/>
      <c r="EE854" s="17"/>
      <c r="EF854" s="17"/>
      <c r="EG854" s="17"/>
      <c r="EH854" s="17"/>
      <c r="EI854" s="17"/>
      <c r="EJ854" s="17"/>
      <c r="EK854" s="17"/>
    </row>
    <row r="855" spans="1:141" x14ac:dyDescent="0.35">
      <c r="A855" s="17"/>
      <c r="B855" s="17"/>
      <c r="C855" s="17"/>
      <c r="D855" s="17"/>
      <c r="E855" s="17"/>
      <c r="F855" s="17"/>
      <c r="G855" s="17"/>
      <c r="J855" s="17"/>
      <c r="K855" s="17"/>
      <c r="L855" s="68"/>
      <c r="M855" s="68"/>
      <c r="N855" s="17"/>
      <c r="O855" s="17"/>
      <c r="P855" s="107"/>
      <c r="R855" s="17"/>
      <c r="S855" s="17"/>
      <c r="T855" s="17"/>
      <c r="V855" s="17"/>
      <c r="W855" s="17"/>
      <c r="X855" s="17"/>
      <c r="Y855" s="17"/>
      <c r="AB855" s="45"/>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c r="BL855" s="17"/>
      <c r="BM855" s="17"/>
      <c r="BN855" s="17"/>
      <c r="BO855" s="17"/>
      <c r="BP855" s="17"/>
      <c r="BQ855" s="17"/>
      <c r="BR855" s="17"/>
      <c r="BS855" s="17"/>
      <c r="BT855" s="17"/>
      <c r="BU855" s="17"/>
      <c r="BV855" s="17"/>
      <c r="BW855" s="17"/>
      <c r="BX855" s="17"/>
      <c r="BY855" s="17"/>
      <c r="BZ855" s="17"/>
      <c r="CA855" s="17"/>
      <c r="CB855" s="17"/>
      <c r="CC855" s="17"/>
      <c r="CD855" s="17"/>
      <c r="CE855" s="17"/>
      <c r="CF855" s="17"/>
      <c r="CG855" s="17"/>
      <c r="CH855" s="17"/>
      <c r="CI855" s="17"/>
      <c r="CJ855" s="17"/>
      <c r="CK855" s="17"/>
      <c r="CL855" s="17"/>
      <c r="CM855" s="17"/>
      <c r="CN855" s="17"/>
      <c r="CO855" s="17"/>
      <c r="CP855" s="17"/>
      <c r="CQ855" s="17"/>
      <c r="CR855" s="17"/>
      <c r="CS855" s="17"/>
      <c r="CT855" s="17"/>
      <c r="CU855" s="17"/>
      <c r="CV855" s="17"/>
      <c r="CW855" s="17"/>
      <c r="CX855" s="17"/>
      <c r="CY855" s="17"/>
      <c r="CZ855" s="17"/>
      <c r="DA855" s="17"/>
      <c r="DB855" s="17"/>
      <c r="DC855" s="17"/>
      <c r="DD855" s="17"/>
      <c r="DE855" s="17"/>
      <c r="DF855" s="17"/>
      <c r="DG855" s="17"/>
      <c r="DH855" s="17"/>
      <c r="DI855" s="17"/>
      <c r="DJ855" s="17"/>
      <c r="DK855" s="17"/>
      <c r="DL855" s="17"/>
      <c r="DM855" s="17"/>
      <c r="DN855" s="17"/>
      <c r="DO855" s="17"/>
      <c r="DP855" s="17"/>
      <c r="DQ855" s="17"/>
      <c r="DR855" s="17"/>
      <c r="DS855" s="17"/>
      <c r="DT855" s="17"/>
      <c r="DU855" s="17"/>
      <c r="DV855" s="17"/>
      <c r="DW855" s="17"/>
      <c r="DX855" s="17"/>
      <c r="DY855" s="17"/>
      <c r="DZ855" s="17"/>
      <c r="EA855" s="17"/>
      <c r="EB855" s="17"/>
      <c r="EC855" s="17"/>
      <c r="ED855" s="17"/>
      <c r="EE855" s="17"/>
      <c r="EF855" s="17"/>
      <c r="EG855" s="17"/>
      <c r="EH855" s="17"/>
      <c r="EI855" s="17"/>
      <c r="EJ855" s="17"/>
      <c r="EK855" s="17"/>
    </row>
    <row r="856" spans="1:141" x14ac:dyDescent="0.35">
      <c r="A856" s="17"/>
      <c r="B856" s="17"/>
      <c r="C856" s="17"/>
      <c r="D856" s="17"/>
      <c r="E856" s="17"/>
      <c r="F856" s="17"/>
      <c r="G856" s="17"/>
      <c r="J856" s="17"/>
      <c r="K856" s="17"/>
      <c r="L856" s="68"/>
      <c r="M856" s="68"/>
      <c r="N856" s="17"/>
      <c r="O856" s="17"/>
      <c r="P856" s="107"/>
      <c r="R856" s="17"/>
      <c r="S856" s="17"/>
      <c r="T856" s="17"/>
      <c r="V856" s="17"/>
      <c r="W856" s="17"/>
      <c r="X856" s="17"/>
      <c r="Y856" s="17"/>
      <c r="AB856" s="45"/>
      <c r="AH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c r="BH856" s="17"/>
      <c r="BI856" s="17"/>
      <c r="BJ856" s="17"/>
      <c r="BK856" s="17"/>
      <c r="BL856" s="17"/>
      <c r="BM856" s="17"/>
      <c r="BN856" s="17"/>
      <c r="BO856" s="17"/>
      <c r="BP856" s="17"/>
      <c r="BQ856" s="17"/>
      <c r="BR856" s="17"/>
      <c r="BS856" s="17"/>
      <c r="BT856" s="17"/>
      <c r="BU856" s="17"/>
      <c r="BV856" s="17"/>
      <c r="BW856" s="17"/>
      <c r="BX856" s="17"/>
      <c r="BY856" s="17"/>
      <c r="BZ856" s="17"/>
      <c r="CA856" s="17"/>
      <c r="CB856" s="17"/>
      <c r="CC856" s="17"/>
      <c r="CD856" s="17"/>
      <c r="CE856" s="17"/>
      <c r="CF856" s="17"/>
      <c r="CG856" s="17"/>
      <c r="CH856" s="17"/>
      <c r="CI856" s="17"/>
      <c r="CJ856" s="17"/>
      <c r="CK856" s="17"/>
      <c r="CL856" s="17"/>
      <c r="CM856" s="17"/>
      <c r="CN856" s="17"/>
      <c r="CO856" s="17"/>
      <c r="CP856" s="17"/>
      <c r="CQ856" s="17"/>
      <c r="CR856" s="17"/>
      <c r="CS856" s="17"/>
      <c r="CT856" s="17"/>
      <c r="CU856" s="17"/>
      <c r="CV856" s="17"/>
      <c r="CW856" s="17"/>
      <c r="CX856" s="17"/>
      <c r="CY856" s="17"/>
      <c r="CZ856" s="17"/>
      <c r="DA856" s="17"/>
      <c r="DB856" s="17"/>
      <c r="DC856" s="17"/>
      <c r="DD856" s="17"/>
      <c r="DE856" s="17"/>
      <c r="DF856" s="17"/>
      <c r="DG856" s="17"/>
      <c r="DH856" s="17"/>
      <c r="DI856" s="17"/>
      <c r="DJ856" s="17"/>
      <c r="DK856" s="17"/>
      <c r="DL856" s="17"/>
      <c r="DM856" s="17"/>
      <c r="DN856" s="17"/>
      <c r="DO856" s="17"/>
      <c r="DP856" s="17"/>
      <c r="DQ856" s="17"/>
      <c r="DR856" s="17"/>
      <c r="DS856" s="17"/>
      <c r="DT856" s="17"/>
      <c r="DU856" s="17"/>
      <c r="DV856" s="17"/>
      <c r="DW856" s="17"/>
      <c r="DX856" s="17"/>
      <c r="DY856" s="17"/>
      <c r="DZ856" s="17"/>
      <c r="EA856" s="17"/>
      <c r="EB856" s="17"/>
      <c r="EC856" s="17"/>
      <c r="ED856" s="17"/>
      <c r="EE856" s="17"/>
      <c r="EF856" s="17"/>
      <c r="EG856" s="17"/>
      <c r="EH856" s="17"/>
      <c r="EI856" s="17"/>
      <c r="EJ856" s="17"/>
      <c r="EK856" s="17"/>
    </row>
    <row r="857" spans="1:141" x14ac:dyDescent="0.35">
      <c r="A857" s="17"/>
      <c r="B857" s="17"/>
      <c r="C857" s="17"/>
      <c r="D857" s="17"/>
      <c r="E857" s="17"/>
      <c r="F857" s="17"/>
      <c r="G857" s="17"/>
      <c r="J857" s="17"/>
      <c r="K857" s="17"/>
      <c r="L857" s="68"/>
      <c r="M857" s="68"/>
      <c r="N857" s="17"/>
      <c r="O857" s="17"/>
      <c r="P857" s="107"/>
      <c r="R857" s="17"/>
      <c r="S857" s="17"/>
      <c r="T857" s="17"/>
      <c r="V857" s="17"/>
      <c r="W857" s="17"/>
      <c r="X857" s="17"/>
      <c r="Y857" s="17"/>
      <c r="AB857" s="45"/>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c r="BU857" s="17"/>
      <c r="BV857" s="17"/>
      <c r="BW857" s="17"/>
      <c r="BX857" s="17"/>
      <c r="BY857" s="17"/>
      <c r="BZ857" s="17"/>
      <c r="CA857" s="17"/>
      <c r="CB857" s="17"/>
      <c r="CC857" s="17"/>
      <c r="CD857" s="17"/>
      <c r="CE857" s="17"/>
      <c r="CF857" s="17"/>
      <c r="CG857" s="17"/>
      <c r="CH857" s="17"/>
      <c r="CI857" s="17"/>
      <c r="CJ857" s="17"/>
      <c r="CK857" s="17"/>
      <c r="CL857" s="17"/>
      <c r="CM857" s="17"/>
      <c r="CN857" s="17"/>
      <c r="CO857" s="17"/>
      <c r="CP857" s="17"/>
      <c r="CQ857" s="17"/>
      <c r="CR857" s="17"/>
      <c r="CS857" s="17"/>
      <c r="CT857" s="17"/>
      <c r="CU857" s="17"/>
      <c r="CV857" s="17"/>
      <c r="CW857" s="17"/>
      <c r="CX857" s="17"/>
      <c r="CY857" s="17"/>
      <c r="CZ857" s="17"/>
      <c r="DA857" s="17"/>
      <c r="DB857" s="17"/>
      <c r="DC857" s="17"/>
      <c r="DD857" s="17"/>
      <c r="DE857" s="17"/>
      <c r="DF857" s="17"/>
      <c r="DG857" s="17"/>
      <c r="DH857" s="17"/>
      <c r="DI857" s="17"/>
      <c r="DJ857" s="17"/>
      <c r="DK857" s="17"/>
      <c r="DL857" s="17"/>
      <c r="DM857" s="17"/>
      <c r="DN857" s="17"/>
      <c r="DO857" s="17"/>
      <c r="DP857" s="17"/>
      <c r="DQ857" s="17"/>
      <c r="DR857" s="17"/>
      <c r="DS857" s="17"/>
      <c r="DT857" s="17"/>
      <c r="DU857" s="17"/>
      <c r="DV857" s="17"/>
      <c r="DW857" s="17"/>
      <c r="DX857" s="17"/>
      <c r="DY857" s="17"/>
      <c r="DZ857" s="17"/>
      <c r="EA857" s="17"/>
      <c r="EB857" s="17"/>
      <c r="EC857" s="17"/>
      <c r="ED857" s="17"/>
      <c r="EE857" s="17"/>
      <c r="EF857" s="17"/>
      <c r="EG857" s="17"/>
      <c r="EH857" s="17"/>
      <c r="EI857" s="17"/>
      <c r="EJ857" s="17"/>
      <c r="EK857" s="17"/>
    </row>
    <row r="858" spans="1:141" x14ac:dyDescent="0.35">
      <c r="A858" s="17"/>
      <c r="B858" s="17"/>
      <c r="C858" s="17"/>
      <c r="D858" s="17"/>
      <c r="E858" s="17"/>
      <c r="F858" s="17"/>
      <c r="G858" s="17"/>
      <c r="J858" s="17"/>
      <c r="K858" s="17"/>
      <c r="L858" s="68"/>
      <c r="M858" s="68"/>
      <c r="N858" s="17"/>
      <c r="O858" s="17"/>
      <c r="P858" s="107"/>
      <c r="R858" s="17"/>
      <c r="S858" s="17"/>
      <c r="T858" s="17"/>
      <c r="V858" s="17"/>
      <c r="W858" s="17"/>
      <c r="X858" s="17"/>
      <c r="Y858" s="17"/>
      <c r="AB858" s="45"/>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c r="BH858" s="17"/>
      <c r="BI858" s="17"/>
      <c r="BJ858" s="17"/>
      <c r="BK858" s="17"/>
      <c r="BL858" s="17"/>
      <c r="BM858" s="17"/>
      <c r="BN858" s="17"/>
      <c r="BO858" s="17"/>
      <c r="BP858" s="17"/>
      <c r="BQ858" s="17"/>
      <c r="BR858" s="17"/>
      <c r="BS858" s="17"/>
      <c r="BT858" s="17"/>
      <c r="BU858" s="17"/>
      <c r="BV858" s="17"/>
      <c r="BW858" s="17"/>
      <c r="BX858" s="17"/>
      <c r="BY858" s="17"/>
      <c r="BZ858" s="17"/>
      <c r="CA858" s="17"/>
      <c r="CB858" s="17"/>
      <c r="CC858" s="17"/>
      <c r="CD858" s="17"/>
      <c r="CE858" s="17"/>
      <c r="CF858" s="17"/>
      <c r="CG858" s="17"/>
      <c r="CH858" s="17"/>
      <c r="CI858" s="17"/>
      <c r="CJ858" s="17"/>
      <c r="CK858" s="17"/>
      <c r="CL858" s="17"/>
      <c r="CM858" s="17"/>
      <c r="CN858" s="17"/>
      <c r="CO858" s="17"/>
      <c r="CP858" s="17"/>
      <c r="CQ858" s="17"/>
      <c r="CR858" s="17"/>
      <c r="CS858" s="17"/>
      <c r="CT858" s="17"/>
      <c r="CU858" s="17"/>
      <c r="CV858" s="17"/>
      <c r="CW858" s="17"/>
      <c r="CX858" s="17"/>
      <c r="CY858" s="17"/>
      <c r="CZ858" s="17"/>
      <c r="DA858" s="17"/>
      <c r="DB858" s="17"/>
      <c r="DC858" s="17"/>
      <c r="DD858" s="17"/>
      <c r="DE858" s="17"/>
      <c r="DF858" s="17"/>
      <c r="DG858" s="17"/>
      <c r="DH858" s="17"/>
      <c r="DI858" s="17"/>
      <c r="DJ858" s="17"/>
      <c r="DK858" s="17"/>
      <c r="DL858" s="17"/>
      <c r="DM858" s="17"/>
      <c r="DN858" s="17"/>
      <c r="DO858" s="17"/>
      <c r="DP858" s="17"/>
      <c r="DQ858" s="17"/>
      <c r="DR858" s="17"/>
      <c r="DS858" s="17"/>
      <c r="DT858" s="17"/>
      <c r="DU858" s="17"/>
      <c r="DV858" s="17"/>
      <c r="DW858" s="17"/>
      <c r="DX858" s="17"/>
      <c r="DY858" s="17"/>
      <c r="DZ858" s="17"/>
      <c r="EA858" s="17"/>
      <c r="EB858" s="17"/>
      <c r="EC858" s="17"/>
      <c r="ED858" s="17"/>
      <c r="EE858" s="17"/>
      <c r="EF858" s="17"/>
      <c r="EG858" s="17"/>
      <c r="EH858" s="17"/>
      <c r="EI858" s="17"/>
      <c r="EJ858" s="17"/>
      <c r="EK858" s="17"/>
    </row>
    <row r="859" spans="1:141" x14ac:dyDescent="0.35">
      <c r="A859" s="17"/>
      <c r="B859" s="17"/>
      <c r="C859" s="17"/>
      <c r="D859" s="17"/>
      <c r="E859" s="17"/>
      <c r="F859" s="17"/>
      <c r="G859" s="17"/>
      <c r="J859" s="17"/>
      <c r="K859" s="17"/>
      <c r="L859" s="68"/>
      <c r="M859" s="68"/>
      <c r="N859" s="17"/>
      <c r="O859" s="17"/>
      <c r="P859" s="109"/>
      <c r="R859" s="17"/>
      <c r="S859" s="17"/>
      <c r="T859" s="17"/>
      <c r="V859" s="17"/>
      <c r="W859" s="17"/>
      <c r="X859" s="17"/>
      <c r="Y859" s="17"/>
      <c r="AB859" s="45"/>
      <c r="AH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c r="BU859" s="17"/>
      <c r="BV859" s="17"/>
      <c r="BW859" s="17"/>
      <c r="BX859" s="17"/>
      <c r="BY859" s="17"/>
      <c r="BZ859" s="17"/>
      <c r="CA859" s="17"/>
      <c r="CB859" s="17"/>
      <c r="CC859" s="17"/>
      <c r="CD859" s="17"/>
      <c r="CE859" s="17"/>
      <c r="CF859" s="17"/>
      <c r="CG859" s="17"/>
      <c r="CH859" s="17"/>
      <c r="CI859" s="17"/>
      <c r="CJ859" s="17"/>
      <c r="CK859" s="17"/>
      <c r="CL859" s="17"/>
      <c r="CM859" s="17"/>
      <c r="CN859" s="17"/>
      <c r="CO859" s="17"/>
      <c r="CP859" s="17"/>
      <c r="CQ859" s="17"/>
      <c r="CR859" s="17"/>
      <c r="CS859" s="17"/>
      <c r="CT859" s="17"/>
      <c r="CU859" s="17"/>
      <c r="CV859" s="17"/>
      <c r="CW859" s="17"/>
      <c r="CX859" s="17"/>
      <c r="CY859" s="17"/>
      <c r="CZ859" s="17"/>
      <c r="DA859" s="17"/>
      <c r="DB859" s="17"/>
      <c r="DC859" s="17"/>
      <c r="DD859" s="17"/>
      <c r="DE859" s="17"/>
      <c r="DF859" s="17"/>
      <c r="DG859" s="17"/>
      <c r="DH859" s="17"/>
      <c r="DI859" s="17"/>
      <c r="DJ859" s="17"/>
      <c r="DK859" s="17"/>
      <c r="DL859" s="17"/>
      <c r="DM859" s="17"/>
      <c r="DN859" s="17"/>
      <c r="DO859" s="17"/>
      <c r="DP859" s="17"/>
      <c r="DQ859" s="17"/>
      <c r="DR859" s="17"/>
      <c r="DS859" s="17"/>
      <c r="DT859" s="17"/>
      <c r="DU859" s="17"/>
      <c r="DV859" s="17"/>
      <c r="DW859" s="17"/>
      <c r="DX859" s="17"/>
      <c r="DY859" s="17"/>
      <c r="DZ859" s="17"/>
      <c r="EA859" s="17"/>
      <c r="EB859" s="17"/>
      <c r="EC859" s="17"/>
      <c r="ED859" s="17"/>
      <c r="EE859" s="17"/>
      <c r="EF859" s="17"/>
      <c r="EG859" s="17"/>
      <c r="EH859" s="17"/>
      <c r="EI859" s="17"/>
      <c r="EJ859" s="17"/>
      <c r="EK859" s="17"/>
    </row>
    <row r="860" spans="1:141" x14ac:dyDescent="0.35">
      <c r="A860" s="17"/>
      <c r="B860" s="17"/>
      <c r="C860" s="17"/>
      <c r="D860" s="17"/>
      <c r="E860" s="17"/>
      <c r="F860" s="17"/>
      <c r="G860" s="17"/>
      <c r="J860" s="17"/>
      <c r="K860" s="17"/>
      <c r="L860" s="68"/>
      <c r="M860" s="68"/>
      <c r="N860" s="17"/>
      <c r="O860" s="17"/>
      <c r="P860" s="107"/>
      <c r="R860" s="17"/>
      <c r="S860" s="17"/>
      <c r="T860" s="17"/>
      <c r="V860" s="17"/>
      <c r="W860" s="17"/>
      <c r="X860" s="17"/>
      <c r="Y860" s="17"/>
      <c r="AB860" s="45"/>
      <c r="AH860" s="17"/>
      <c r="AI860" s="17"/>
      <c r="AJ860" s="17"/>
      <c r="AK860" s="17"/>
      <c r="AL860" s="17"/>
      <c r="AM860" s="17"/>
      <c r="AN860" s="17"/>
      <c r="AO860" s="17"/>
      <c r="AP860" s="17"/>
      <c r="AQ860" s="17"/>
      <c r="AR860" s="17"/>
      <c r="AS860" s="17"/>
      <c r="AT860" s="17"/>
      <c r="AU860" s="17"/>
      <c r="AV860" s="17"/>
      <c r="AW860" s="17"/>
      <c r="AX860" s="17"/>
      <c r="AY860" s="17"/>
      <c r="AZ860" s="17"/>
      <c r="BA860" s="17"/>
      <c r="BB860" s="17"/>
      <c r="BC860" s="17"/>
      <c r="BD860" s="17"/>
      <c r="BE860" s="17"/>
      <c r="BF860" s="17"/>
      <c r="BG860" s="17"/>
      <c r="BH860" s="17"/>
      <c r="BI860" s="17"/>
      <c r="BJ860" s="17"/>
      <c r="BK860" s="17"/>
      <c r="BL860" s="17"/>
      <c r="BM860" s="17"/>
      <c r="BN860" s="17"/>
      <c r="BO860" s="17"/>
      <c r="BP860" s="17"/>
      <c r="BQ860" s="17"/>
      <c r="BR860" s="17"/>
      <c r="BS860" s="17"/>
      <c r="BT860" s="17"/>
      <c r="BU860" s="17"/>
      <c r="BV860" s="17"/>
      <c r="BW860" s="17"/>
      <c r="BX860" s="17"/>
      <c r="BY860" s="17"/>
      <c r="BZ860" s="17"/>
      <c r="CA860" s="17"/>
      <c r="CB860" s="17"/>
      <c r="CC860" s="17"/>
      <c r="CD860" s="17"/>
      <c r="CE860" s="17"/>
      <c r="CF860" s="17"/>
      <c r="CG860" s="17"/>
      <c r="CH860" s="17"/>
      <c r="CI860" s="17"/>
      <c r="CJ860" s="17"/>
      <c r="CK860" s="17"/>
      <c r="CL860" s="17"/>
      <c r="CM860" s="17"/>
      <c r="CN860" s="17"/>
      <c r="CO860" s="17"/>
      <c r="CP860" s="17"/>
      <c r="CQ860" s="17"/>
      <c r="CR860" s="17"/>
      <c r="CS860" s="17"/>
      <c r="CT860" s="17"/>
      <c r="CU860" s="17"/>
      <c r="CV860" s="17"/>
      <c r="CW860" s="17"/>
      <c r="CX860" s="17"/>
      <c r="CY860" s="17"/>
      <c r="CZ860" s="17"/>
      <c r="DA860" s="17"/>
      <c r="DB860" s="17"/>
      <c r="DC860" s="17"/>
      <c r="DD860" s="17"/>
      <c r="DE860" s="17"/>
      <c r="DF860" s="17"/>
      <c r="DG860" s="17"/>
      <c r="DH860" s="17"/>
      <c r="DI860" s="17"/>
      <c r="DJ860" s="17"/>
      <c r="DK860" s="17"/>
      <c r="DL860" s="17"/>
      <c r="DM860" s="17"/>
      <c r="DN860" s="17"/>
      <c r="DO860" s="17"/>
      <c r="DP860" s="17"/>
      <c r="DQ860" s="17"/>
      <c r="DR860" s="17"/>
      <c r="DS860" s="17"/>
      <c r="DT860" s="17"/>
      <c r="DU860" s="17"/>
      <c r="DV860" s="17"/>
      <c r="DW860" s="17"/>
      <c r="DX860" s="17"/>
      <c r="DY860" s="17"/>
      <c r="DZ860" s="17"/>
      <c r="EA860" s="17"/>
      <c r="EB860" s="17"/>
      <c r="EC860" s="17"/>
      <c r="ED860" s="17"/>
      <c r="EE860" s="17"/>
      <c r="EF860" s="17"/>
      <c r="EG860" s="17"/>
      <c r="EH860" s="17"/>
      <c r="EI860" s="17"/>
      <c r="EJ860" s="17"/>
      <c r="EK860" s="17"/>
    </row>
    <row r="861" spans="1:141" x14ac:dyDescent="0.35">
      <c r="A861" s="17"/>
      <c r="B861" s="17"/>
      <c r="C861" s="17"/>
      <c r="D861" s="17"/>
      <c r="E861" s="17"/>
      <c r="F861" s="17"/>
      <c r="G861" s="17"/>
      <c r="J861" s="17"/>
      <c r="K861" s="17"/>
      <c r="L861" s="68"/>
      <c r="M861" s="68"/>
      <c r="N861" s="17"/>
      <c r="O861" s="17"/>
      <c r="P861" s="107"/>
      <c r="R861" s="17"/>
      <c r="S861" s="17"/>
      <c r="T861" s="17"/>
      <c r="V861" s="17"/>
      <c r="W861" s="17"/>
      <c r="X861" s="17"/>
      <c r="Y861" s="17"/>
      <c r="AB861" s="45"/>
      <c r="AH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c r="BP861" s="17"/>
      <c r="BQ861" s="17"/>
      <c r="BR861" s="17"/>
      <c r="BS861" s="17"/>
      <c r="BT861" s="17"/>
      <c r="BU861" s="17"/>
      <c r="BV861" s="17"/>
      <c r="BW861" s="17"/>
      <c r="BX861" s="17"/>
      <c r="BY861" s="17"/>
      <c r="BZ861" s="17"/>
      <c r="CA861" s="17"/>
      <c r="CB861" s="17"/>
      <c r="CC861" s="17"/>
      <c r="CD861" s="17"/>
      <c r="CE861" s="17"/>
      <c r="CF861" s="17"/>
      <c r="CG861" s="17"/>
      <c r="CH861" s="17"/>
      <c r="CI861" s="17"/>
      <c r="CJ861" s="17"/>
      <c r="CK861" s="17"/>
      <c r="CL861" s="17"/>
      <c r="CM861" s="17"/>
      <c r="CN861" s="17"/>
      <c r="CO861" s="17"/>
      <c r="CP861" s="17"/>
      <c r="CQ861" s="17"/>
      <c r="CR861" s="17"/>
      <c r="CS861" s="17"/>
      <c r="CT861" s="17"/>
      <c r="CU861" s="17"/>
      <c r="CV861" s="17"/>
      <c r="CW861" s="17"/>
      <c r="CX861" s="17"/>
      <c r="CY861" s="17"/>
      <c r="CZ861" s="17"/>
      <c r="DA861" s="17"/>
      <c r="DB861" s="17"/>
      <c r="DC861" s="17"/>
      <c r="DD861" s="17"/>
      <c r="DE861" s="17"/>
      <c r="DF861" s="17"/>
      <c r="DG861" s="17"/>
      <c r="DH861" s="17"/>
      <c r="DI861" s="17"/>
      <c r="DJ861" s="17"/>
      <c r="DK861" s="17"/>
      <c r="DL861" s="17"/>
      <c r="DM861" s="17"/>
      <c r="DN861" s="17"/>
      <c r="DO861" s="17"/>
      <c r="DP861" s="17"/>
      <c r="DQ861" s="17"/>
      <c r="DR861" s="17"/>
      <c r="DS861" s="17"/>
      <c r="DT861" s="17"/>
      <c r="DU861" s="17"/>
      <c r="DV861" s="17"/>
      <c r="DW861" s="17"/>
      <c r="DX861" s="17"/>
      <c r="DY861" s="17"/>
      <c r="DZ861" s="17"/>
      <c r="EA861" s="17"/>
      <c r="EB861" s="17"/>
      <c r="EC861" s="17"/>
      <c r="ED861" s="17"/>
      <c r="EE861" s="17"/>
      <c r="EF861" s="17"/>
      <c r="EG861" s="17"/>
      <c r="EH861" s="17"/>
      <c r="EI861" s="17"/>
      <c r="EJ861" s="17"/>
      <c r="EK861" s="17"/>
    </row>
    <row r="862" spans="1:141" x14ac:dyDescent="0.35">
      <c r="A862" s="17"/>
      <c r="B862" s="17"/>
      <c r="C862" s="17"/>
      <c r="D862" s="17"/>
      <c r="E862" s="17"/>
      <c r="F862" s="17"/>
      <c r="G862" s="17"/>
      <c r="J862" s="17"/>
      <c r="K862" s="17"/>
      <c r="L862" s="68"/>
      <c r="M862" s="68"/>
      <c r="N862" s="17"/>
      <c r="O862" s="17"/>
      <c r="P862" s="107"/>
      <c r="R862" s="17"/>
      <c r="S862" s="17"/>
      <c r="T862" s="17"/>
      <c r="V862" s="17"/>
      <c r="W862" s="17"/>
      <c r="X862" s="17"/>
      <c r="Y862" s="17"/>
      <c r="AB862" s="45"/>
      <c r="AH862" s="17"/>
      <c r="AI862" s="17"/>
      <c r="AJ862" s="17"/>
      <c r="AK862" s="17"/>
      <c r="AL862" s="17"/>
      <c r="AM862" s="17"/>
      <c r="AN862" s="17"/>
      <c r="AO862" s="17"/>
      <c r="AP862" s="17"/>
      <c r="AQ862" s="17"/>
      <c r="AR862" s="17"/>
      <c r="AS862" s="17"/>
      <c r="AT862" s="17"/>
      <c r="AU862" s="17"/>
      <c r="AV862" s="17"/>
      <c r="AW862" s="17"/>
      <c r="AX862" s="17"/>
      <c r="AY862" s="17"/>
      <c r="AZ862" s="17"/>
      <c r="BA862" s="17"/>
      <c r="BB862" s="17"/>
      <c r="BC862" s="17"/>
      <c r="BD862" s="17"/>
      <c r="BE862" s="17"/>
      <c r="BF862" s="17"/>
      <c r="BG862" s="17"/>
      <c r="BH862" s="17"/>
      <c r="BI862" s="17"/>
      <c r="BJ862" s="17"/>
      <c r="BK862" s="17"/>
      <c r="BL862" s="17"/>
      <c r="BM862" s="17"/>
      <c r="BN862" s="17"/>
      <c r="BO862" s="17"/>
      <c r="BP862" s="17"/>
      <c r="BQ862" s="17"/>
      <c r="BR862" s="17"/>
      <c r="BS862" s="17"/>
      <c r="BT862" s="17"/>
      <c r="BU862" s="17"/>
      <c r="BV862" s="17"/>
      <c r="BW862" s="17"/>
      <c r="BX862" s="17"/>
      <c r="BY862" s="17"/>
      <c r="BZ862" s="17"/>
      <c r="CA862" s="17"/>
      <c r="CB862" s="17"/>
      <c r="CC862" s="17"/>
      <c r="CD862" s="17"/>
      <c r="CE862" s="17"/>
      <c r="CF862" s="17"/>
      <c r="CG862" s="17"/>
      <c r="CH862" s="17"/>
      <c r="CI862" s="17"/>
      <c r="CJ862" s="17"/>
      <c r="CK862" s="17"/>
      <c r="CL862" s="17"/>
      <c r="CM862" s="17"/>
      <c r="CN862" s="17"/>
      <c r="CO862" s="17"/>
      <c r="CP862" s="17"/>
      <c r="CQ862" s="17"/>
      <c r="CR862" s="17"/>
      <c r="CS862" s="17"/>
      <c r="CT862" s="17"/>
      <c r="CU862" s="17"/>
      <c r="CV862" s="17"/>
      <c r="CW862" s="17"/>
      <c r="CX862" s="17"/>
      <c r="CY862" s="17"/>
      <c r="CZ862" s="17"/>
      <c r="DA862" s="17"/>
      <c r="DB862" s="17"/>
      <c r="DC862" s="17"/>
      <c r="DD862" s="17"/>
      <c r="DE862" s="17"/>
      <c r="DF862" s="17"/>
      <c r="DG862" s="17"/>
      <c r="DH862" s="17"/>
      <c r="DI862" s="17"/>
      <c r="DJ862" s="17"/>
      <c r="DK862" s="17"/>
      <c r="DL862" s="17"/>
      <c r="DM862" s="17"/>
      <c r="DN862" s="17"/>
      <c r="DO862" s="17"/>
      <c r="DP862" s="17"/>
      <c r="DQ862" s="17"/>
      <c r="DR862" s="17"/>
      <c r="DS862" s="17"/>
      <c r="DT862" s="17"/>
      <c r="DU862" s="17"/>
      <c r="DV862" s="17"/>
      <c r="DW862" s="17"/>
      <c r="DX862" s="17"/>
      <c r="DY862" s="17"/>
      <c r="DZ862" s="17"/>
      <c r="EA862" s="17"/>
      <c r="EB862" s="17"/>
      <c r="EC862" s="17"/>
      <c r="ED862" s="17"/>
      <c r="EE862" s="17"/>
      <c r="EF862" s="17"/>
      <c r="EG862" s="17"/>
      <c r="EH862" s="17"/>
      <c r="EI862" s="17"/>
      <c r="EJ862" s="17"/>
      <c r="EK862" s="17"/>
    </row>
    <row r="863" spans="1:141" x14ac:dyDescent="0.35">
      <c r="A863" s="17"/>
      <c r="B863" s="17"/>
      <c r="C863" s="17"/>
      <c r="D863" s="17"/>
      <c r="E863" s="17"/>
      <c r="F863" s="17"/>
      <c r="G863" s="17"/>
      <c r="J863" s="17"/>
      <c r="K863" s="17"/>
      <c r="L863" s="68"/>
      <c r="M863" s="68"/>
      <c r="N863" s="17"/>
      <c r="O863" s="17"/>
      <c r="P863" s="109"/>
      <c r="R863" s="17"/>
      <c r="S863" s="17"/>
      <c r="T863" s="17"/>
      <c r="V863" s="17"/>
      <c r="W863" s="17"/>
      <c r="X863" s="17"/>
      <c r="Y863" s="17"/>
      <c r="AB863" s="45"/>
      <c r="AH863" s="17"/>
      <c r="AI863" s="17"/>
      <c r="AJ863" s="17"/>
      <c r="AK863" s="17"/>
      <c r="AL863" s="17"/>
      <c r="AM863" s="17"/>
      <c r="AN863" s="17"/>
      <c r="AO863" s="17"/>
      <c r="AP863" s="17"/>
      <c r="AQ863" s="17"/>
      <c r="AR863" s="17"/>
      <c r="AS863" s="17"/>
      <c r="AT863" s="17"/>
      <c r="AU863" s="17"/>
      <c r="AV863" s="17"/>
      <c r="AW863" s="17"/>
      <c r="AX863" s="17"/>
      <c r="AY863" s="17"/>
      <c r="AZ863" s="17"/>
      <c r="BA863" s="17"/>
      <c r="BB863" s="17"/>
      <c r="BC863" s="17"/>
      <c r="BD863" s="17"/>
      <c r="BE863" s="17"/>
      <c r="BF863" s="17"/>
      <c r="BG863" s="17"/>
      <c r="BH863" s="17"/>
      <c r="BI863" s="17"/>
      <c r="BJ863" s="17"/>
      <c r="BK863" s="17"/>
      <c r="BL863" s="17"/>
      <c r="BM863" s="17"/>
      <c r="BN863" s="17"/>
      <c r="BO863" s="17"/>
      <c r="BP863" s="17"/>
      <c r="BQ863" s="17"/>
      <c r="BR863" s="17"/>
      <c r="BS863" s="17"/>
      <c r="BT863" s="17"/>
      <c r="BU863" s="17"/>
      <c r="BV863" s="17"/>
      <c r="BW863" s="17"/>
      <c r="BX863" s="17"/>
      <c r="BY863" s="17"/>
      <c r="BZ863" s="17"/>
      <c r="CA863" s="17"/>
      <c r="CB863" s="17"/>
      <c r="CC863" s="17"/>
      <c r="CD863" s="17"/>
      <c r="CE863" s="17"/>
      <c r="CF863" s="17"/>
      <c r="CG863" s="17"/>
      <c r="CH863" s="17"/>
      <c r="CI863" s="17"/>
      <c r="CJ863" s="17"/>
      <c r="CK863" s="17"/>
      <c r="CL863" s="17"/>
      <c r="CM863" s="17"/>
      <c r="CN863" s="17"/>
      <c r="CO863" s="17"/>
      <c r="CP863" s="17"/>
      <c r="CQ863" s="17"/>
      <c r="CR863" s="17"/>
      <c r="CS863" s="17"/>
      <c r="CT863" s="17"/>
      <c r="CU863" s="17"/>
      <c r="CV863" s="17"/>
      <c r="CW863" s="17"/>
      <c r="CX863" s="17"/>
      <c r="CY863" s="17"/>
      <c r="CZ863" s="17"/>
      <c r="DA863" s="17"/>
      <c r="DB863" s="17"/>
      <c r="DC863" s="17"/>
      <c r="DD863" s="17"/>
      <c r="DE863" s="17"/>
      <c r="DF863" s="17"/>
      <c r="DG863" s="17"/>
      <c r="DH863" s="17"/>
      <c r="DI863" s="17"/>
      <c r="DJ863" s="17"/>
      <c r="DK863" s="17"/>
      <c r="DL863" s="17"/>
      <c r="DM863" s="17"/>
      <c r="DN863" s="17"/>
      <c r="DO863" s="17"/>
      <c r="DP863" s="17"/>
      <c r="DQ863" s="17"/>
      <c r="DR863" s="17"/>
      <c r="DS863" s="17"/>
      <c r="DT863" s="17"/>
      <c r="DU863" s="17"/>
      <c r="DV863" s="17"/>
      <c r="DW863" s="17"/>
      <c r="DX863" s="17"/>
      <c r="DY863" s="17"/>
      <c r="DZ863" s="17"/>
      <c r="EA863" s="17"/>
      <c r="EB863" s="17"/>
      <c r="EC863" s="17"/>
      <c r="ED863" s="17"/>
      <c r="EE863" s="17"/>
      <c r="EF863" s="17"/>
      <c r="EG863" s="17"/>
      <c r="EH863" s="17"/>
      <c r="EI863" s="17"/>
      <c r="EJ863" s="17"/>
      <c r="EK863" s="17"/>
    </row>
    <row r="864" spans="1:141" x14ac:dyDescent="0.35">
      <c r="A864" s="17"/>
      <c r="B864" s="17"/>
      <c r="C864" s="17"/>
      <c r="D864" s="17"/>
      <c r="E864" s="17"/>
      <c r="F864" s="17"/>
      <c r="G864" s="17"/>
      <c r="J864" s="17"/>
      <c r="K864" s="17"/>
      <c r="L864" s="68"/>
      <c r="M864" s="68"/>
      <c r="N864" s="17"/>
      <c r="O864" s="17"/>
      <c r="P864" s="107"/>
      <c r="R864" s="17"/>
      <c r="S864" s="17"/>
      <c r="T864" s="17"/>
      <c r="V864" s="17"/>
      <c r="W864" s="17"/>
      <c r="X864" s="17"/>
      <c r="Y864" s="17"/>
      <c r="AB864" s="45"/>
      <c r="AH864" s="17"/>
      <c r="AI864" s="17"/>
      <c r="AJ864" s="17"/>
      <c r="AK864" s="17"/>
      <c r="AL864" s="17"/>
      <c r="AM864" s="17"/>
      <c r="AN864" s="17"/>
      <c r="AO864" s="17"/>
      <c r="AP864" s="17"/>
      <c r="AQ864" s="17"/>
      <c r="AR864" s="17"/>
      <c r="AS864" s="17"/>
      <c r="AT864" s="17"/>
      <c r="AU864" s="17"/>
      <c r="AV864" s="17"/>
      <c r="AW864" s="17"/>
      <c r="AX864" s="17"/>
      <c r="AY864" s="17"/>
      <c r="AZ864" s="17"/>
      <c r="BA864" s="17"/>
      <c r="BB864" s="17"/>
      <c r="BC864" s="17"/>
      <c r="BD864" s="17"/>
      <c r="BE864" s="17"/>
      <c r="BF864" s="17"/>
      <c r="BG864" s="17"/>
      <c r="BH864" s="17"/>
      <c r="BI864" s="17"/>
      <c r="BJ864" s="17"/>
      <c r="BK864" s="17"/>
      <c r="BL864" s="17"/>
      <c r="BM864" s="17"/>
      <c r="BN864" s="17"/>
      <c r="BO864" s="17"/>
      <c r="BP864" s="17"/>
      <c r="BQ864" s="17"/>
      <c r="BR864" s="17"/>
      <c r="BS864" s="17"/>
      <c r="BT864" s="17"/>
      <c r="BU864" s="17"/>
      <c r="BV864" s="17"/>
      <c r="BW864" s="17"/>
      <c r="BX864" s="17"/>
      <c r="BY864" s="17"/>
      <c r="BZ864" s="17"/>
      <c r="CA864" s="17"/>
      <c r="CB864" s="17"/>
      <c r="CC864" s="17"/>
      <c r="CD864" s="17"/>
      <c r="CE864" s="17"/>
      <c r="CF864" s="17"/>
      <c r="CG864" s="17"/>
      <c r="CH864" s="17"/>
      <c r="CI864" s="17"/>
      <c r="CJ864" s="17"/>
      <c r="CK864" s="17"/>
      <c r="CL864" s="17"/>
      <c r="CM864" s="17"/>
      <c r="CN864" s="17"/>
      <c r="CO864" s="17"/>
      <c r="CP864" s="17"/>
      <c r="CQ864" s="17"/>
      <c r="CR864" s="17"/>
      <c r="CS864" s="17"/>
      <c r="CT864" s="17"/>
      <c r="CU864" s="17"/>
      <c r="CV864" s="17"/>
      <c r="CW864" s="17"/>
      <c r="CX864" s="17"/>
      <c r="CY864" s="17"/>
      <c r="CZ864" s="17"/>
      <c r="DA864" s="17"/>
      <c r="DB864" s="17"/>
      <c r="DC864" s="17"/>
      <c r="DD864" s="17"/>
      <c r="DE864" s="17"/>
      <c r="DF864" s="17"/>
      <c r="DG864" s="17"/>
      <c r="DH864" s="17"/>
      <c r="DI864" s="17"/>
      <c r="DJ864" s="17"/>
      <c r="DK864" s="17"/>
      <c r="DL864" s="17"/>
      <c r="DM864" s="17"/>
      <c r="DN864" s="17"/>
      <c r="DO864" s="17"/>
      <c r="DP864" s="17"/>
      <c r="DQ864" s="17"/>
      <c r="DR864" s="17"/>
      <c r="DS864" s="17"/>
      <c r="DT864" s="17"/>
      <c r="DU864" s="17"/>
      <c r="DV864" s="17"/>
      <c r="DW864" s="17"/>
      <c r="DX864" s="17"/>
      <c r="DY864" s="17"/>
      <c r="DZ864" s="17"/>
      <c r="EA864" s="17"/>
      <c r="EB864" s="17"/>
      <c r="EC864" s="17"/>
      <c r="ED864" s="17"/>
      <c r="EE864" s="17"/>
      <c r="EF864" s="17"/>
      <c r="EG864" s="17"/>
      <c r="EH864" s="17"/>
      <c r="EI864" s="17"/>
      <c r="EJ864" s="17"/>
      <c r="EK864" s="17"/>
    </row>
    <row r="865" spans="1:141" x14ac:dyDescent="0.35">
      <c r="A865" s="17"/>
      <c r="B865" s="17"/>
      <c r="C865" s="17"/>
      <c r="D865" s="17"/>
      <c r="E865" s="17"/>
      <c r="F865" s="17"/>
      <c r="G865" s="17"/>
      <c r="J865" s="17"/>
      <c r="K865" s="17"/>
      <c r="L865" s="68"/>
      <c r="M865" s="68"/>
      <c r="N865" s="17"/>
      <c r="O865" s="17"/>
      <c r="P865" s="109"/>
      <c r="R865" s="17"/>
      <c r="S865" s="17"/>
      <c r="T865" s="17"/>
      <c r="V865" s="17"/>
      <c r="W865" s="17"/>
      <c r="X865" s="17"/>
      <c r="Y865" s="17"/>
      <c r="AB865" s="45"/>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c r="BU865" s="17"/>
      <c r="BV865" s="17"/>
      <c r="BW865" s="17"/>
      <c r="BX865" s="17"/>
      <c r="BY865" s="17"/>
      <c r="BZ865" s="17"/>
      <c r="CA865" s="17"/>
      <c r="CB865" s="17"/>
      <c r="CC865" s="17"/>
      <c r="CD865" s="17"/>
      <c r="CE865" s="17"/>
      <c r="CF865" s="17"/>
      <c r="CG865" s="17"/>
      <c r="CH865" s="17"/>
      <c r="CI865" s="17"/>
      <c r="CJ865" s="17"/>
      <c r="CK865" s="17"/>
      <c r="CL865" s="17"/>
      <c r="CM865" s="17"/>
      <c r="CN865" s="17"/>
      <c r="CO865" s="17"/>
      <c r="CP865" s="17"/>
      <c r="CQ865" s="17"/>
      <c r="CR865" s="17"/>
      <c r="CS865" s="17"/>
      <c r="CT865" s="17"/>
      <c r="CU865" s="17"/>
      <c r="CV865" s="17"/>
      <c r="CW865" s="17"/>
      <c r="CX865" s="17"/>
      <c r="CY865" s="17"/>
      <c r="CZ865" s="17"/>
      <c r="DA865" s="17"/>
      <c r="DB865" s="17"/>
      <c r="DC865" s="17"/>
      <c r="DD865" s="17"/>
      <c r="DE865" s="17"/>
      <c r="DF865" s="17"/>
      <c r="DG865" s="17"/>
      <c r="DH865" s="17"/>
      <c r="DI865" s="17"/>
      <c r="DJ865" s="17"/>
      <c r="DK865" s="17"/>
      <c r="DL865" s="17"/>
      <c r="DM865" s="17"/>
      <c r="DN865" s="17"/>
      <c r="DO865" s="17"/>
      <c r="DP865" s="17"/>
      <c r="DQ865" s="17"/>
      <c r="DR865" s="17"/>
      <c r="DS865" s="17"/>
      <c r="DT865" s="17"/>
      <c r="DU865" s="17"/>
      <c r="DV865" s="17"/>
      <c r="DW865" s="17"/>
      <c r="DX865" s="17"/>
      <c r="DY865" s="17"/>
      <c r="DZ865" s="17"/>
      <c r="EA865" s="17"/>
      <c r="EB865" s="17"/>
      <c r="EC865" s="17"/>
      <c r="ED865" s="17"/>
      <c r="EE865" s="17"/>
      <c r="EF865" s="17"/>
      <c r="EG865" s="17"/>
      <c r="EH865" s="17"/>
      <c r="EI865" s="17"/>
      <c r="EJ865" s="17"/>
      <c r="EK865" s="17"/>
    </row>
    <row r="866" spans="1:141" x14ac:dyDescent="0.35">
      <c r="A866" s="17"/>
      <c r="B866" s="17"/>
      <c r="C866" s="17"/>
      <c r="D866" s="17"/>
      <c r="E866" s="17"/>
      <c r="F866" s="17"/>
      <c r="G866" s="17"/>
      <c r="J866" s="17"/>
      <c r="K866" s="17"/>
      <c r="L866" s="68"/>
      <c r="M866" s="68"/>
      <c r="N866" s="17"/>
      <c r="O866" s="17"/>
      <c r="P866" s="107"/>
      <c r="R866" s="17"/>
      <c r="S866" s="17"/>
      <c r="T866" s="17"/>
      <c r="V866" s="17"/>
      <c r="W866" s="17"/>
      <c r="X866" s="17"/>
      <c r="Y866" s="17"/>
      <c r="AB866" s="45"/>
      <c r="AH866" s="17"/>
      <c r="AI866" s="17"/>
      <c r="AJ866" s="17"/>
      <c r="AK866" s="17"/>
      <c r="AL866" s="17"/>
      <c r="AM866" s="17"/>
      <c r="AN866" s="17"/>
      <c r="AO866" s="17"/>
      <c r="AP866" s="17"/>
      <c r="AQ866" s="17"/>
      <c r="AR866" s="17"/>
      <c r="AS866" s="17"/>
      <c r="AT866" s="17"/>
      <c r="AU866" s="17"/>
      <c r="AV866" s="17"/>
      <c r="AW866" s="17"/>
      <c r="AX866" s="17"/>
      <c r="AY866" s="17"/>
      <c r="AZ866" s="17"/>
      <c r="BA866" s="17"/>
      <c r="BB866" s="17"/>
      <c r="BC866" s="17"/>
      <c r="BD866" s="17"/>
      <c r="BE866" s="17"/>
      <c r="BF866" s="17"/>
      <c r="BG866" s="17"/>
      <c r="BH866" s="17"/>
      <c r="BI866" s="17"/>
      <c r="BJ866" s="17"/>
      <c r="BK866" s="17"/>
      <c r="BL866" s="17"/>
      <c r="BM866" s="17"/>
      <c r="BN866" s="17"/>
      <c r="BO866" s="17"/>
      <c r="BP866" s="17"/>
      <c r="BQ866" s="17"/>
      <c r="BR866" s="17"/>
      <c r="BS866" s="17"/>
      <c r="BT866" s="17"/>
      <c r="BU866" s="17"/>
      <c r="BV866" s="17"/>
      <c r="BW866" s="17"/>
      <c r="BX866" s="17"/>
      <c r="BY866" s="17"/>
      <c r="BZ866" s="17"/>
      <c r="CA866" s="17"/>
      <c r="CB866" s="17"/>
      <c r="CC866" s="17"/>
      <c r="CD866" s="17"/>
      <c r="CE866" s="17"/>
      <c r="CF866" s="17"/>
      <c r="CG866" s="17"/>
      <c r="CH866" s="17"/>
      <c r="CI866" s="17"/>
      <c r="CJ866" s="17"/>
      <c r="CK866" s="17"/>
      <c r="CL866" s="17"/>
      <c r="CM866" s="17"/>
      <c r="CN866" s="17"/>
      <c r="CO866" s="17"/>
      <c r="CP866" s="17"/>
      <c r="CQ866" s="17"/>
      <c r="CR866" s="17"/>
      <c r="CS866" s="17"/>
      <c r="CT866" s="17"/>
      <c r="CU866" s="17"/>
      <c r="CV866" s="17"/>
      <c r="CW866" s="17"/>
      <c r="CX866" s="17"/>
      <c r="CY866" s="17"/>
      <c r="CZ866" s="17"/>
      <c r="DA866" s="17"/>
      <c r="DB866" s="17"/>
      <c r="DC866" s="17"/>
      <c r="DD866" s="17"/>
      <c r="DE866" s="17"/>
      <c r="DF866" s="17"/>
      <c r="DG866" s="17"/>
      <c r="DH866" s="17"/>
      <c r="DI866" s="17"/>
      <c r="DJ866" s="17"/>
      <c r="DK866" s="17"/>
      <c r="DL866" s="17"/>
      <c r="DM866" s="17"/>
      <c r="DN866" s="17"/>
      <c r="DO866" s="17"/>
      <c r="DP866" s="17"/>
      <c r="DQ866" s="17"/>
      <c r="DR866" s="17"/>
      <c r="DS866" s="17"/>
      <c r="DT866" s="17"/>
      <c r="DU866" s="17"/>
      <c r="DV866" s="17"/>
      <c r="DW866" s="17"/>
      <c r="DX866" s="17"/>
      <c r="DY866" s="17"/>
      <c r="DZ866" s="17"/>
      <c r="EA866" s="17"/>
      <c r="EB866" s="17"/>
      <c r="EC866" s="17"/>
      <c r="ED866" s="17"/>
      <c r="EE866" s="17"/>
      <c r="EF866" s="17"/>
      <c r="EG866" s="17"/>
      <c r="EH866" s="17"/>
      <c r="EI866" s="17"/>
      <c r="EJ866" s="17"/>
      <c r="EK866" s="17"/>
    </row>
    <row r="867" spans="1:141" x14ac:dyDescent="0.35">
      <c r="A867" s="17"/>
      <c r="B867" s="17"/>
      <c r="C867" s="17"/>
      <c r="D867" s="17"/>
      <c r="E867" s="17"/>
      <c r="F867" s="17"/>
      <c r="G867" s="17"/>
      <c r="J867" s="17"/>
      <c r="K867" s="17"/>
      <c r="L867" s="68"/>
      <c r="M867" s="68"/>
      <c r="N867" s="17"/>
      <c r="O867" s="17"/>
      <c r="P867" s="107"/>
      <c r="R867" s="17"/>
      <c r="S867" s="17"/>
      <c r="T867" s="17"/>
      <c r="V867" s="17"/>
      <c r="W867" s="17"/>
      <c r="X867" s="17"/>
      <c r="Y867" s="17"/>
      <c r="AB867" s="45"/>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c r="BR867" s="17"/>
      <c r="BS867" s="17"/>
      <c r="BT867" s="17"/>
      <c r="BU867" s="17"/>
      <c r="BV867" s="17"/>
      <c r="BW867" s="17"/>
      <c r="BX867" s="17"/>
      <c r="BY867" s="17"/>
      <c r="BZ867" s="17"/>
      <c r="CA867" s="17"/>
      <c r="CB867" s="17"/>
      <c r="CC867" s="17"/>
      <c r="CD867" s="17"/>
      <c r="CE867" s="17"/>
      <c r="CF867" s="17"/>
      <c r="CG867" s="17"/>
      <c r="CH867" s="17"/>
      <c r="CI867" s="17"/>
      <c r="CJ867" s="17"/>
      <c r="CK867" s="17"/>
      <c r="CL867" s="17"/>
      <c r="CM867" s="17"/>
      <c r="CN867" s="17"/>
      <c r="CO867" s="17"/>
      <c r="CP867" s="17"/>
      <c r="CQ867" s="17"/>
      <c r="CR867" s="17"/>
      <c r="CS867" s="17"/>
      <c r="CT867" s="17"/>
      <c r="CU867" s="17"/>
      <c r="CV867" s="17"/>
      <c r="CW867" s="17"/>
      <c r="CX867" s="17"/>
      <c r="CY867" s="17"/>
      <c r="CZ867" s="17"/>
      <c r="DA867" s="17"/>
      <c r="DB867" s="17"/>
      <c r="DC867" s="17"/>
      <c r="DD867" s="17"/>
      <c r="DE867" s="17"/>
      <c r="DF867" s="17"/>
      <c r="DG867" s="17"/>
      <c r="DH867" s="17"/>
      <c r="DI867" s="17"/>
      <c r="DJ867" s="17"/>
      <c r="DK867" s="17"/>
      <c r="DL867" s="17"/>
      <c r="DM867" s="17"/>
      <c r="DN867" s="17"/>
      <c r="DO867" s="17"/>
      <c r="DP867" s="17"/>
      <c r="DQ867" s="17"/>
      <c r="DR867" s="17"/>
      <c r="DS867" s="17"/>
      <c r="DT867" s="17"/>
      <c r="DU867" s="17"/>
      <c r="DV867" s="17"/>
      <c r="DW867" s="17"/>
      <c r="DX867" s="17"/>
      <c r="DY867" s="17"/>
      <c r="DZ867" s="17"/>
      <c r="EA867" s="17"/>
      <c r="EB867" s="17"/>
      <c r="EC867" s="17"/>
      <c r="ED867" s="17"/>
      <c r="EE867" s="17"/>
      <c r="EF867" s="17"/>
      <c r="EG867" s="17"/>
      <c r="EH867" s="17"/>
      <c r="EI867" s="17"/>
      <c r="EJ867" s="17"/>
      <c r="EK867" s="17"/>
    </row>
    <row r="868" spans="1:141" x14ac:dyDescent="0.35">
      <c r="A868" s="17"/>
      <c r="B868" s="17"/>
      <c r="C868" s="17"/>
      <c r="D868" s="17"/>
      <c r="E868" s="17"/>
      <c r="F868" s="17"/>
      <c r="G868" s="17"/>
      <c r="J868" s="17"/>
      <c r="K868" s="17"/>
      <c r="L868" s="68"/>
      <c r="M868" s="68"/>
      <c r="N868" s="17"/>
      <c r="O868" s="17"/>
      <c r="P868" s="107"/>
      <c r="R868" s="17"/>
      <c r="S868" s="17"/>
      <c r="T868" s="17"/>
      <c r="V868" s="17"/>
      <c r="W868" s="17"/>
      <c r="X868" s="17"/>
      <c r="Y868" s="17"/>
      <c r="AB868" s="45"/>
      <c r="AH868" s="17"/>
      <c r="AI868" s="17"/>
      <c r="AJ868" s="17"/>
      <c r="AK868" s="17"/>
      <c r="AL868" s="17"/>
      <c r="AM868" s="17"/>
      <c r="AN868" s="17"/>
      <c r="AO868" s="17"/>
      <c r="AP868" s="17"/>
      <c r="AQ868" s="17"/>
      <c r="AR868" s="17"/>
      <c r="AS868" s="17"/>
      <c r="AT868" s="17"/>
      <c r="AU868" s="17"/>
      <c r="AV868" s="17"/>
      <c r="AW868" s="17"/>
      <c r="AX868" s="17"/>
      <c r="AY868" s="17"/>
      <c r="AZ868" s="17"/>
      <c r="BA868" s="17"/>
      <c r="BB868" s="17"/>
      <c r="BC868" s="17"/>
      <c r="BD868" s="17"/>
      <c r="BE868" s="17"/>
      <c r="BF868" s="17"/>
      <c r="BG868" s="17"/>
      <c r="BH868" s="17"/>
      <c r="BI868" s="17"/>
      <c r="BJ868" s="17"/>
      <c r="BK868" s="17"/>
      <c r="BL868" s="17"/>
      <c r="BM868" s="17"/>
      <c r="BN868" s="17"/>
      <c r="BO868" s="17"/>
      <c r="BP868" s="17"/>
      <c r="BQ868" s="17"/>
      <c r="BR868" s="17"/>
      <c r="BS868" s="17"/>
      <c r="BT868" s="17"/>
      <c r="BU868" s="17"/>
      <c r="BV868" s="17"/>
      <c r="BW868" s="17"/>
      <c r="BX868" s="17"/>
      <c r="BY868" s="17"/>
      <c r="BZ868" s="17"/>
      <c r="CA868" s="17"/>
      <c r="CB868" s="17"/>
      <c r="CC868" s="17"/>
      <c r="CD868" s="17"/>
      <c r="CE868" s="17"/>
      <c r="CF868" s="17"/>
      <c r="CG868" s="17"/>
      <c r="CH868" s="17"/>
      <c r="CI868" s="17"/>
      <c r="CJ868" s="17"/>
      <c r="CK868" s="17"/>
      <c r="CL868" s="17"/>
      <c r="CM868" s="17"/>
      <c r="CN868" s="17"/>
      <c r="CO868" s="17"/>
      <c r="CP868" s="17"/>
      <c r="CQ868" s="17"/>
      <c r="CR868" s="17"/>
      <c r="CS868" s="17"/>
      <c r="CT868" s="17"/>
      <c r="CU868" s="17"/>
      <c r="CV868" s="17"/>
      <c r="CW868" s="17"/>
      <c r="CX868" s="17"/>
      <c r="CY868" s="17"/>
      <c r="CZ868" s="17"/>
      <c r="DA868" s="17"/>
      <c r="DB868" s="17"/>
      <c r="DC868" s="17"/>
      <c r="DD868" s="17"/>
      <c r="DE868" s="17"/>
      <c r="DF868" s="17"/>
      <c r="DG868" s="17"/>
      <c r="DH868" s="17"/>
      <c r="DI868" s="17"/>
      <c r="DJ868" s="17"/>
      <c r="DK868" s="17"/>
      <c r="DL868" s="17"/>
      <c r="DM868" s="17"/>
      <c r="DN868" s="17"/>
      <c r="DO868" s="17"/>
      <c r="DP868" s="17"/>
      <c r="DQ868" s="17"/>
      <c r="DR868" s="17"/>
      <c r="DS868" s="17"/>
      <c r="DT868" s="17"/>
      <c r="DU868" s="17"/>
      <c r="DV868" s="17"/>
      <c r="DW868" s="17"/>
      <c r="DX868" s="17"/>
      <c r="DY868" s="17"/>
      <c r="DZ868" s="17"/>
      <c r="EA868" s="17"/>
      <c r="EB868" s="17"/>
      <c r="EC868" s="17"/>
      <c r="ED868" s="17"/>
      <c r="EE868" s="17"/>
      <c r="EF868" s="17"/>
      <c r="EG868" s="17"/>
      <c r="EH868" s="17"/>
      <c r="EI868" s="17"/>
      <c r="EJ868" s="17"/>
      <c r="EK868" s="17"/>
    </row>
    <row r="869" spans="1:141" x14ac:dyDescent="0.35">
      <c r="A869" s="17"/>
      <c r="B869" s="17"/>
      <c r="C869" s="17"/>
      <c r="D869" s="17"/>
      <c r="E869" s="17"/>
      <c r="F869" s="17"/>
      <c r="G869" s="17"/>
      <c r="J869" s="17"/>
      <c r="K869" s="17"/>
      <c r="L869" s="68"/>
      <c r="M869" s="68"/>
      <c r="N869" s="17"/>
      <c r="O869" s="17"/>
      <c r="P869" s="107"/>
      <c r="R869" s="17"/>
      <c r="S869" s="17"/>
      <c r="T869" s="17"/>
      <c r="V869" s="17"/>
      <c r="W869" s="17"/>
      <c r="X869" s="17"/>
      <c r="Y869" s="17"/>
      <c r="AB869" s="45"/>
      <c r="AH869" s="17"/>
      <c r="AI869" s="17"/>
      <c r="AJ869" s="17"/>
      <c r="AK869" s="17"/>
      <c r="AL869" s="17"/>
      <c r="AM869" s="17"/>
      <c r="AN869" s="17"/>
      <c r="AO869" s="17"/>
      <c r="AP869" s="17"/>
      <c r="AQ869" s="17"/>
      <c r="AR869" s="17"/>
      <c r="AS869" s="17"/>
      <c r="AT869" s="17"/>
      <c r="AU869" s="17"/>
      <c r="AV869" s="17"/>
      <c r="AW869" s="17"/>
      <c r="AX869" s="17"/>
      <c r="AY869" s="17"/>
      <c r="AZ869" s="17"/>
      <c r="BA869" s="17"/>
      <c r="BB869" s="17"/>
      <c r="BC869" s="17"/>
      <c r="BD869" s="17"/>
      <c r="BE869" s="17"/>
      <c r="BF869" s="17"/>
      <c r="BG869" s="17"/>
      <c r="BH869" s="17"/>
      <c r="BI869" s="17"/>
      <c r="BJ869" s="17"/>
      <c r="BK869" s="17"/>
      <c r="BL869" s="17"/>
      <c r="BM869" s="17"/>
      <c r="BN869" s="17"/>
      <c r="BO869" s="17"/>
      <c r="BP869" s="17"/>
      <c r="BQ869" s="17"/>
      <c r="BR869" s="17"/>
      <c r="BS869" s="17"/>
      <c r="BT869" s="17"/>
      <c r="BU869" s="17"/>
      <c r="BV869" s="17"/>
      <c r="BW869" s="17"/>
      <c r="BX869" s="17"/>
      <c r="BY869" s="17"/>
      <c r="BZ869" s="17"/>
      <c r="CA869" s="17"/>
      <c r="CB869" s="17"/>
      <c r="CC869" s="17"/>
      <c r="CD869" s="17"/>
      <c r="CE869" s="17"/>
      <c r="CF869" s="17"/>
      <c r="CG869" s="17"/>
      <c r="CH869" s="17"/>
      <c r="CI869" s="17"/>
      <c r="CJ869" s="17"/>
      <c r="CK869" s="17"/>
      <c r="CL869" s="17"/>
      <c r="CM869" s="17"/>
      <c r="CN869" s="17"/>
      <c r="CO869" s="17"/>
      <c r="CP869" s="17"/>
      <c r="CQ869" s="17"/>
      <c r="CR869" s="17"/>
      <c r="CS869" s="17"/>
      <c r="CT869" s="17"/>
      <c r="CU869" s="17"/>
      <c r="CV869" s="17"/>
      <c r="CW869" s="17"/>
      <c r="CX869" s="17"/>
      <c r="CY869" s="17"/>
      <c r="CZ869" s="17"/>
      <c r="DA869" s="17"/>
      <c r="DB869" s="17"/>
      <c r="DC869" s="17"/>
      <c r="DD869" s="17"/>
      <c r="DE869" s="17"/>
      <c r="DF869" s="17"/>
      <c r="DG869" s="17"/>
      <c r="DH869" s="17"/>
      <c r="DI869" s="17"/>
      <c r="DJ869" s="17"/>
      <c r="DK869" s="17"/>
      <c r="DL869" s="17"/>
      <c r="DM869" s="17"/>
      <c r="DN869" s="17"/>
      <c r="DO869" s="17"/>
      <c r="DP869" s="17"/>
      <c r="DQ869" s="17"/>
      <c r="DR869" s="17"/>
      <c r="DS869" s="17"/>
      <c r="DT869" s="17"/>
      <c r="DU869" s="17"/>
      <c r="DV869" s="17"/>
      <c r="DW869" s="17"/>
      <c r="DX869" s="17"/>
      <c r="DY869" s="17"/>
      <c r="DZ869" s="17"/>
      <c r="EA869" s="17"/>
      <c r="EB869" s="17"/>
      <c r="EC869" s="17"/>
      <c r="ED869" s="17"/>
      <c r="EE869" s="17"/>
      <c r="EF869" s="17"/>
      <c r="EG869" s="17"/>
      <c r="EH869" s="17"/>
      <c r="EI869" s="17"/>
      <c r="EJ869" s="17"/>
      <c r="EK869" s="17"/>
    </row>
    <row r="870" spans="1:141" x14ac:dyDescent="0.35">
      <c r="A870" s="17"/>
      <c r="B870" s="17"/>
      <c r="C870" s="17"/>
      <c r="D870" s="17"/>
      <c r="E870" s="17"/>
      <c r="F870" s="17"/>
      <c r="G870" s="17"/>
      <c r="J870" s="17"/>
      <c r="K870" s="17"/>
      <c r="L870" s="68"/>
      <c r="M870" s="68"/>
      <c r="N870" s="17"/>
      <c r="O870" s="17"/>
      <c r="P870" s="107"/>
      <c r="R870" s="17"/>
      <c r="S870" s="17"/>
      <c r="T870" s="17"/>
      <c r="V870" s="17"/>
      <c r="W870" s="17"/>
      <c r="X870" s="17"/>
      <c r="Y870" s="17"/>
      <c r="AB870" s="45"/>
      <c r="AH870" s="17"/>
      <c r="AI870" s="17"/>
      <c r="AJ870" s="17"/>
      <c r="AK870" s="17"/>
      <c r="AL870" s="17"/>
      <c r="AM870" s="17"/>
      <c r="AN870" s="17"/>
      <c r="AO870" s="17"/>
      <c r="AP870" s="17"/>
      <c r="AQ870" s="17"/>
      <c r="AR870" s="17"/>
      <c r="AS870" s="17"/>
      <c r="AT870" s="17"/>
      <c r="AU870" s="17"/>
      <c r="AV870" s="17"/>
      <c r="AW870" s="17"/>
      <c r="AX870" s="17"/>
      <c r="AY870" s="17"/>
      <c r="AZ870" s="17"/>
      <c r="BA870" s="17"/>
      <c r="BB870" s="17"/>
      <c r="BC870" s="17"/>
      <c r="BD870" s="17"/>
      <c r="BE870" s="17"/>
      <c r="BF870" s="17"/>
      <c r="BG870" s="17"/>
      <c r="BH870" s="17"/>
      <c r="BI870" s="17"/>
      <c r="BJ870" s="17"/>
      <c r="BK870" s="17"/>
      <c r="BL870" s="17"/>
      <c r="BM870" s="17"/>
      <c r="BN870" s="17"/>
      <c r="BO870" s="17"/>
      <c r="BP870" s="17"/>
      <c r="BQ870" s="17"/>
      <c r="BR870" s="17"/>
      <c r="BS870" s="17"/>
      <c r="BT870" s="17"/>
      <c r="BU870" s="17"/>
      <c r="BV870" s="17"/>
      <c r="BW870" s="17"/>
      <c r="BX870" s="17"/>
      <c r="BY870" s="17"/>
      <c r="BZ870" s="17"/>
      <c r="CA870" s="17"/>
      <c r="CB870" s="17"/>
      <c r="CC870" s="17"/>
      <c r="CD870" s="17"/>
      <c r="CE870" s="17"/>
      <c r="CF870" s="17"/>
      <c r="CG870" s="17"/>
      <c r="CH870" s="17"/>
      <c r="CI870" s="17"/>
      <c r="CJ870" s="17"/>
      <c r="CK870" s="17"/>
      <c r="CL870" s="17"/>
      <c r="CM870" s="17"/>
      <c r="CN870" s="17"/>
      <c r="CO870" s="17"/>
      <c r="CP870" s="17"/>
      <c r="CQ870" s="17"/>
      <c r="CR870" s="17"/>
      <c r="CS870" s="17"/>
      <c r="CT870" s="17"/>
      <c r="CU870" s="17"/>
      <c r="CV870" s="17"/>
      <c r="CW870" s="17"/>
      <c r="CX870" s="17"/>
      <c r="CY870" s="17"/>
      <c r="CZ870" s="17"/>
      <c r="DA870" s="17"/>
      <c r="DB870" s="17"/>
      <c r="DC870" s="17"/>
      <c r="DD870" s="17"/>
      <c r="DE870" s="17"/>
      <c r="DF870" s="17"/>
      <c r="DG870" s="17"/>
      <c r="DH870" s="17"/>
      <c r="DI870" s="17"/>
      <c r="DJ870" s="17"/>
      <c r="DK870" s="17"/>
      <c r="DL870" s="17"/>
      <c r="DM870" s="17"/>
      <c r="DN870" s="17"/>
      <c r="DO870" s="17"/>
      <c r="DP870" s="17"/>
      <c r="DQ870" s="17"/>
      <c r="DR870" s="17"/>
      <c r="DS870" s="17"/>
      <c r="DT870" s="17"/>
      <c r="DU870" s="17"/>
      <c r="DV870" s="17"/>
      <c r="DW870" s="17"/>
      <c r="DX870" s="17"/>
      <c r="DY870" s="17"/>
      <c r="DZ870" s="17"/>
      <c r="EA870" s="17"/>
      <c r="EB870" s="17"/>
      <c r="EC870" s="17"/>
      <c r="ED870" s="17"/>
      <c r="EE870" s="17"/>
      <c r="EF870" s="17"/>
      <c r="EG870" s="17"/>
      <c r="EH870" s="17"/>
      <c r="EI870" s="17"/>
      <c r="EJ870" s="17"/>
      <c r="EK870" s="17"/>
    </row>
    <row r="871" spans="1:141" x14ac:dyDescent="0.35">
      <c r="A871" s="17"/>
      <c r="B871" s="17"/>
      <c r="C871" s="17"/>
      <c r="D871" s="17"/>
      <c r="E871" s="17"/>
      <c r="F871" s="17"/>
      <c r="G871" s="17"/>
      <c r="J871" s="17"/>
      <c r="K871" s="17"/>
      <c r="L871" s="68"/>
      <c r="M871" s="68"/>
      <c r="N871" s="17"/>
      <c r="O871" s="17"/>
      <c r="P871" s="107"/>
      <c r="R871" s="17"/>
      <c r="S871" s="17"/>
      <c r="T871" s="17"/>
      <c r="V871" s="17"/>
      <c r="W871" s="17"/>
      <c r="X871" s="17"/>
      <c r="Y871" s="17"/>
      <c r="AB871" s="45"/>
      <c r="AH871" s="17"/>
      <c r="AI871" s="17"/>
      <c r="AJ871" s="17"/>
      <c r="AK871" s="17"/>
      <c r="AL871" s="17"/>
      <c r="AM871" s="17"/>
      <c r="AN871" s="17"/>
      <c r="AO871" s="17"/>
      <c r="AP871" s="17"/>
      <c r="AQ871" s="17"/>
      <c r="AR871" s="17"/>
      <c r="AS871" s="17"/>
      <c r="AT871" s="17"/>
      <c r="AU871" s="17"/>
      <c r="AV871" s="17"/>
      <c r="AW871" s="17"/>
      <c r="AX871" s="17"/>
      <c r="AY871" s="17"/>
      <c r="AZ871" s="17"/>
      <c r="BA871" s="17"/>
      <c r="BB871" s="17"/>
      <c r="BC871" s="17"/>
      <c r="BD871" s="17"/>
      <c r="BE871" s="17"/>
      <c r="BF871" s="17"/>
      <c r="BG871" s="17"/>
      <c r="BH871" s="17"/>
      <c r="BI871" s="17"/>
      <c r="BJ871" s="17"/>
      <c r="BK871" s="17"/>
      <c r="BL871" s="17"/>
      <c r="BM871" s="17"/>
      <c r="BN871" s="17"/>
      <c r="BO871" s="17"/>
      <c r="BP871" s="17"/>
      <c r="BQ871" s="17"/>
      <c r="BR871" s="17"/>
      <c r="BS871" s="17"/>
      <c r="BT871" s="17"/>
      <c r="BU871" s="17"/>
      <c r="BV871" s="17"/>
      <c r="BW871" s="17"/>
      <c r="BX871" s="17"/>
      <c r="BY871" s="17"/>
      <c r="BZ871" s="17"/>
      <c r="CA871" s="17"/>
      <c r="CB871" s="17"/>
      <c r="CC871" s="17"/>
      <c r="CD871" s="17"/>
      <c r="CE871" s="17"/>
      <c r="CF871" s="17"/>
      <c r="CG871" s="17"/>
      <c r="CH871" s="17"/>
      <c r="CI871" s="17"/>
      <c r="CJ871" s="17"/>
      <c r="CK871" s="17"/>
      <c r="CL871" s="17"/>
      <c r="CM871" s="17"/>
      <c r="CN871" s="17"/>
      <c r="CO871" s="17"/>
      <c r="CP871" s="17"/>
      <c r="CQ871" s="17"/>
      <c r="CR871" s="17"/>
      <c r="CS871" s="17"/>
      <c r="CT871" s="17"/>
      <c r="CU871" s="17"/>
      <c r="CV871" s="17"/>
      <c r="CW871" s="17"/>
      <c r="CX871" s="17"/>
      <c r="CY871" s="17"/>
      <c r="CZ871" s="17"/>
      <c r="DA871" s="17"/>
      <c r="DB871" s="17"/>
      <c r="DC871" s="17"/>
      <c r="DD871" s="17"/>
      <c r="DE871" s="17"/>
      <c r="DF871" s="17"/>
      <c r="DG871" s="17"/>
      <c r="DH871" s="17"/>
      <c r="DI871" s="17"/>
      <c r="DJ871" s="17"/>
      <c r="DK871" s="17"/>
      <c r="DL871" s="17"/>
      <c r="DM871" s="17"/>
      <c r="DN871" s="17"/>
      <c r="DO871" s="17"/>
      <c r="DP871" s="17"/>
      <c r="DQ871" s="17"/>
      <c r="DR871" s="17"/>
      <c r="DS871" s="17"/>
      <c r="DT871" s="17"/>
      <c r="DU871" s="17"/>
      <c r="DV871" s="17"/>
      <c r="DW871" s="17"/>
      <c r="DX871" s="17"/>
      <c r="DY871" s="17"/>
      <c r="DZ871" s="17"/>
      <c r="EA871" s="17"/>
      <c r="EB871" s="17"/>
      <c r="EC871" s="17"/>
      <c r="ED871" s="17"/>
      <c r="EE871" s="17"/>
      <c r="EF871" s="17"/>
      <c r="EG871" s="17"/>
      <c r="EH871" s="17"/>
      <c r="EI871" s="17"/>
      <c r="EJ871" s="17"/>
      <c r="EK871" s="17"/>
    </row>
    <row r="872" spans="1:141" x14ac:dyDescent="0.35">
      <c r="A872" s="17"/>
      <c r="B872" s="17"/>
      <c r="C872" s="17"/>
      <c r="D872" s="17"/>
      <c r="E872" s="17"/>
      <c r="F872" s="17"/>
      <c r="G872" s="17"/>
      <c r="J872" s="17"/>
      <c r="K872" s="17"/>
      <c r="L872" s="68"/>
      <c r="M872" s="68"/>
      <c r="N872" s="17"/>
      <c r="O872" s="17"/>
      <c r="P872" s="107"/>
      <c r="R872" s="17"/>
      <c r="S872" s="17"/>
      <c r="T872" s="17"/>
      <c r="V872" s="17"/>
      <c r="W872" s="17"/>
      <c r="X872" s="17"/>
      <c r="Y872" s="17"/>
      <c r="AB872" s="45"/>
      <c r="AH872" s="17"/>
      <c r="AI872" s="17"/>
      <c r="AJ872" s="17"/>
      <c r="AK872" s="17"/>
      <c r="AL872" s="17"/>
      <c r="AM872" s="17"/>
      <c r="AN872" s="17"/>
      <c r="AO872" s="17"/>
      <c r="AP872" s="17"/>
      <c r="AQ872" s="17"/>
      <c r="AR872" s="17"/>
      <c r="AS872" s="17"/>
      <c r="AT872" s="17"/>
      <c r="AU872" s="17"/>
      <c r="AV872" s="17"/>
      <c r="AW872" s="17"/>
      <c r="AX872" s="17"/>
      <c r="AY872" s="17"/>
      <c r="AZ872" s="17"/>
      <c r="BA872" s="17"/>
      <c r="BB872" s="17"/>
      <c r="BC872" s="17"/>
      <c r="BD872" s="17"/>
      <c r="BE872" s="17"/>
      <c r="BF872" s="17"/>
      <c r="BG872" s="17"/>
      <c r="BH872" s="17"/>
      <c r="BI872" s="17"/>
      <c r="BJ872" s="17"/>
      <c r="BK872" s="17"/>
      <c r="BL872" s="17"/>
      <c r="BM872" s="17"/>
      <c r="BN872" s="17"/>
      <c r="BO872" s="17"/>
      <c r="BP872" s="17"/>
      <c r="BQ872" s="17"/>
      <c r="BR872" s="17"/>
      <c r="BS872" s="17"/>
      <c r="BT872" s="17"/>
      <c r="BU872" s="17"/>
      <c r="BV872" s="17"/>
      <c r="BW872" s="17"/>
      <c r="BX872" s="17"/>
      <c r="BY872" s="17"/>
      <c r="BZ872" s="17"/>
      <c r="CA872" s="17"/>
      <c r="CB872" s="17"/>
      <c r="CC872" s="17"/>
      <c r="CD872" s="17"/>
      <c r="CE872" s="17"/>
      <c r="CF872" s="17"/>
      <c r="CG872" s="17"/>
      <c r="CH872" s="17"/>
      <c r="CI872" s="17"/>
      <c r="CJ872" s="17"/>
      <c r="CK872" s="17"/>
      <c r="CL872" s="17"/>
      <c r="CM872" s="17"/>
      <c r="CN872" s="17"/>
      <c r="CO872" s="17"/>
      <c r="CP872" s="17"/>
      <c r="CQ872" s="17"/>
      <c r="CR872" s="17"/>
      <c r="CS872" s="17"/>
      <c r="CT872" s="17"/>
      <c r="CU872" s="17"/>
      <c r="CV872" s="17"/>
      <c r="CW872" s="17"/>
      <c r="CX872" s="17"/>
      <c r="CY872" s="17"/>
      <c r="CZ872" s="17"/>
      <c r="DA872" s="17"/>
      <c r="DB872" s="17"/>
      <c r="DC872" s="17"/>
      <c r="DD872" s="17"/>
      <c r="DE872" s="17"/>
      <c r="DF872" s="17"/>
      <c r="DG872" s="17"/>
      <c r="DH872" s="17"/>
      <c r="DI872" s="17"/>
      <c r="DJ872" s="17"/>
      <c r="DK872" s="17"/>
      <c r="DL872" s="17"/>
      <c r="DM872" s="17"/>
      <c r="DN872" s="17"/>
      <c r="DO872" s="17"/>
      <c r="DP872" s="17"/>
      <c r="DQ872" s="17"/>
      <c r="DR872" s="17"/>
      <c r="DS872" s="17"/>
      <c r="DT872" s="17"/>
      <c r="DU872" s="17"/>
      <c r="DV872" s="17"/>
      <c r="DW872" s="17"/>
      <c r="DX872" s="17"/>
      <c r="DY872" s="17"/>
      <c r="DZ872" s="17"/>
      <c r="EA872" s="17"/>
      <c r="EB872" s="17"/>
      <c r="EC872" s="17"/>
      <c r="ED872" s="17"/>
      <c r="EE872" s="17"/>
      <c r="EF872" s="17"/>
      <c r="EG872" s="17"/>
      <c r="EH872" s="17"/>
      <c r="EI872" s="17"/>
      <c r="EJ872" s="17"/>
      <c r="EK872" s="17"/>
    </row>
    <row r="873" spans="1:141" x14ac:dyDescent="0.35">
      <c r="A873" s="17"/>
      <c r="B873" s="17"/>
      <c r="C873" s="17"/>
      <c r="D873" s="17"/>
      <c r="E873" s="17"/>
      <c r="F873" s="17"/>
      <c r="G873" s="17"/>
      <c r="J873" s="17"/>
      <c r="K873" s="17"/>
      <c r="L873" s="68"/>
      <c r="M873" s="68"/>
      <c r="N873" s="17"/>
      <c r="O873" s="17"/>
      <c r="P873" s="107"/>
      <c r="R873" s="17"/>
      <c r="S873" s="17"/>
      <c r="T873" s="17"/>
      <c r="V873" s="17"/>
      <c r="W873" s="17"/>
      <c r="X873" s="17"/>
      <c r="Y873" s="17"/>
      <c r="AB873" s="45"/>
      <c r="AH873" s="17"/>
      <c r="AI873" s="17"/>
      <c r="AJ873" s="17"/>
      <c r="AK873" s="17"/>
      <c r="AL873" s="17"/>
      <c r="AM873" s="17"/>
      <c r="AN873" s="17"/>
      <c r="AO873" s="17"/>
      <c r="AP873" s="17"/>
      <c r="AQ873" s="17"/>
      <c r="AR873" s="17"/>
      <c r="AS873" s="17"/>
      <c r="AT873" s="17"/>
      <c r="AU873" s="17"/>
      <c r="AV873" s="17"/>
      <c r="AW873" s="17"/>
      <c r="AX873" s="17"/>
      <c r="AY873" s="17"/>
      <c r="AZ873" s="17"/>
      <c r="BA873" s="17"/>
      <c r="BB873" s="17"/>
      <c r="BC873" s="17"/>
      <c r="BD873" s="17"/>
      <c r="BE873" s="17"/>
      <c r="BF873" s="17"/>
      <c r="BG873" s="17"/>
      <c r="BH873" s="17"/>
      <c r="BI873" s="17"/>
      <c r="BJ873" s="17"/>
      <c r="BK873" s="17"/>
      <c r="BL873" s="17"/>
      <c r="BM873" s="17"/>
      <c r="BN873" s="17"/>
      <c r="BO873" s="17"/>
      <c r="BP873" s="17"/>
      <c r="BQ873" s="17"/>
      <c r="BR873" s="17"/>
      <c r="BS873" s="17"/>
      <c r="BT873" s="17"/>
      <c r="BU873" s="17"/>
      <c r="BV873" s="17"/>
      <c r="BW873" s="17"/>
      <c r="BX873" s="17"/>
      <c r="BY873" s="17"/>
      <c r="BZ873" s="17"/>
      <c r="CA873" s="17"/>
      <c r="CB873" s="17"/>
      <c r="CC873" s="17"/>
      <c r="CD873" s="17"/>
      <c r="CE873" s="17"/>
      <c r="CF873" s="17"/>
      <c r="CG873" s="17"/>
      <c r="CH873" s="17"/>
      <c r="CI873" s="17"/>
      <c r="CJ873" s="17"/>
      <c r="CK873" s="17"/>
      <c r="CL873" s="17"/>
      <c r="CM873" s="17"/>
      <c r="CN873" s="17"/>
      <c r="CO873" s="17"/>
      <c r="CP873" s="17"/>
      <c r="CQ873" s="17"/>
      <c r="CR873" s="17"/>
      <c r="CS873" s="17"/>
      <c r="CT873" s="17"/>
      <c r="CU873" s="17"/>
      <c r="CV873" s="17"/>
      <c r="CW873" s="17"/>
      <c r="CX873" s="17"/>
      <c r="CY873" s="17"/>
      <c r="CZ873" s="17"/>
      <c r="DA873" s="17"/>
      <c r="DB873" s="17"/>
      <c r="DC873" s="17"/>
      <c r="DD873" s="17"/>
      <c r="DE873" s="17"/>
      <c r="DF873" s="17"/>
      <c r="DG873" s="17"/>
      <c r="DH873" s="17"/>
      <c r="DI873" s="17"/>
      <c r="DJ873" s="17"/>
      <c r="DK873" s="17"/>
      <c r="DL873" s="17"/>
      <c r="DM873" s="17"/>
      <c r="DN873" s="17"/>
      <c r="DO873" s="17"/>
      <c r="DP873" s="17"/>
      <c r="DQ873" s="17"/>
      <c r="DR873" s="17"/>
      <c r="DS873" s="17"/>
      <c r="DT873" s="17"/>
      <c r="DU873" s="17"/>
      <c r="DV873" s="17"/>
      <c r="DW873" s="17"/>
      <c r="DX873" s="17"/>
      <c r="DY873" s="17"/>
      <c r="DZ873" s="17"/>
      <c r="EA873" s="17"/>
      <c r="EB873" s="17"/>
      <c r="EC873" s="17"/>
      <c r="ED873" s="17"/>
      <c r="EE873" s="17"/>
      <c r="EF873" s="17"/>
      <c r="EG873" s="17"/>
      <c r="EH873" s="17"/>
      <c r="EI873" s="17"/>
      <c r="EJ873" s="17"/>
      <c r="EK873" s="17"/>
    </row>
    <row r="874" spans="1:141" x14ac:dyDescent="0.35">
      <c r="A874" s="17"/>
      <c r="B874" s="17"/>
      <c r="C874" s="17"/>
      <c r="D874" s="17"/>
      <c r="E874" s="17"/>
      <c r="F874" s="17"/>
      <c r="G874" s="17"/>
      <c r="J874" s="17"/>
      <c r="K874" s="17"/>
      <c r="L874" s="68"/>
      <c r="M874" s="68"/>
      <c r="N874" s="17"/>
      <c r="O874" s="17"/>
      <c r="P874" s="107"/>
      <c r="R874" s="17"/>
      <c r="S874" s="17"/>
      <c r="T874" s="17"/>
      <c r="V874" s="17"/>
      <c r="W874" s="17"/>
      <c r="X874" s="17"/>
      <c r="Y874" s="17"/>
      <c r="AB874" s="45"/>
      <c r="AH874" s="17"/>
      <c r="AI874" s="17"/>
      <c r="AJ874" s="17"/>
      <c r="AK874" s="17"/>
      <c r="AL874" s="17"/>
      <c r="AM874" s="17"/>
      <c r="AN874" s="17"/>
      <c r="AO874" s="17"/>
      <c r="AP874" s="17"/>
      <c r="AQ874" s="17"/>
      <c r="AR874" s="17"/>
      <c r="AS874" s="17"/>
      <c r="AT874" s="17"/>
      <c r="AU874" s="17"/>
      <c r="AV874" s="17"/>
      <c r="AW874" s="17"/>
      <c r="AX874" s="17"/>
      <c r="AY874" s="17"/>
      <c r="AZ874" s="17"/>
      <c r="BA874" s="17"/>
      <c r="BB874" s="17"/>
      <c r="BC874" s="17"/>
      <c r="BD874" s="17"/>
      <c r="BE874" s="17"/>
      <c r="BF874" s="17"/>
      <c r="BG874" s="17"/>
      <c r="BH874" s="17"/>
      <c r="BI874" s="17"/>
      <c r="BJ874" s="17"/>
      <c r="BK874" s="17"/>
      <c r="BL874" s="17"/>
      <c r="BM874" s="17"/>
      <c r="BN874" s="17"/>
      <c r="BO874" s="17"/>
      <c r="BP874" s="17"/>
      <c r="BQ874" s="17"/>
      <c r="BR874" s="17"/>
      <c r="BS874" s="17"/>
      <c r="BT874" s="17"/>
      <c r="BU874" s="17"/>
      <c r="BV874" s="17"/>
      <c r="BW874" s="17"/>
      <c r="BX874" s="17"/>
      <c r="BY874" s="17"/>
      <c r="BZ874" s="17"/>
      <c r="CA874" s="17"/>
      <c r="CB874" s="17"/>
      <c r="CC874" s="17"/>
      <c r="CD874" s="17"/>
      <c r="CE874" s="17"/>
      <c r="CF874" s="17"/>
      <c r="CG874" s="17"/>
      <c r="CH874" s="17"/>
      <c r="CI874" s="17"/>
      <c r="CJ874" s="17"/>
      <c r="CK874" s="17"/>
      <c r="CL874" s="17"/>
      <c r="CM874" s="17"/>
      <c r="CN874" s="17"/>
      <c r="CO874" s="17"/>
      <c r="CP874" s="17"/>
      <c r="CQ874" s="17"/>
      <c r="CR874" s="17"/>
      <c r="CS874" s="17"/>
      <c r="CT874" s="17"/>
      <c r="CU874" s="17"/>
      <c r="CV874" s="17"/>
      <c r="CW874" s="17"/>
      <c r="CX874" s="17"/>
      <c r="CY874" s="17"/>
      <c r="CZ874" s="17"/>
      <c r="DA874" s="17"/>
      <c r="DB874" s="17"/>
      <c r="DC874" s="17"/>
      <c r="DD874" s="17"/>
      <c r="DE874" s="17"/>
      <c r="DF874" s="17"/>
      <c r="DG874" s="17"/>
      <c r="DH874" s="17"/>
      <c r="DI874" s="17"/>
      <c r="DJ874" s="17"/>
      <c r="DK874" s="17"/>
      <c r="DL874" s="17"/>
      <c r="DM874" s="17"/>
      <c r="DN874" s="17"/>
      <c r="DO874" s="17"/>
      <c r="DP874" s="17"/>
      <c r="DQ874" s="17"/>
      <c r="DR874" s="17"/>
      <c r="DS874" s="17"/>
      <c r="DT874" s="17"/>
      <c r="DU874" s="17"/>
      <c r="DV874" s="17"/>
      <c r="DW874" s="17"/>
      <c r="DX874" s="17"/>
      <c r="DY874" s="17"/>
      <c r="DZ874" s="17"/>
      <c r="EA874" s="17"/>
      <c r="EB874" s="17"/>
      <c r="EC874" s="17"/>
      <c r="ED874" s="17"/>
      <c r="EE874" s="17"/>
      <c r="EF874" s="17"/>
      <c r="EG874" s="17"/>
      <c r="EH874" s="17"/>
      <c r="EI874" s="17"/>
      <c r="EJ874" s="17"/>
      <c r="EK874" s="17"/>
    </row>
    <row r="875" spans="1:141" x14ac:dyDescent="0.35">
      <c r="A875" s="17"/>
      <c r="B875" s="17"/>
      <c r="C875" s="17"/>
      <c r="D875" s="17"/>
      <c r="E875" s="17"/>
      <c r="F875" s="17"/>
      <c r="G875" s="17"/>
      <c r="J875" s="17"/>
      <c r="K875" s="17"/>
      <c r="L875" s="68"/>
      <c r="M875" s="68"/>
      <c r="N875" s="17"/>
      <c r="O875" s="17"/>
      <c r="P875" s="107"/>
      <c r="R875" s="17"/>
      <c r="S875" s="17"/>
      <c r="T875" s="17"/>
      <c r="V875" s="17"/>
      <c r="W875" s="17"/>
      <c r="X875" s="17"/>
      <c r="Y875" s="17"/>
      <c r="AB875" s="45"/>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c r="BL875" s="17"/>
      <c r="BM875" s="17"/>
      <c r="BN875" s="17"/>
      <c r="BO875" s="17"/>
      <c r="BP875" s="17"/>
      <c r="BQ875" s="17"/>
      <c r="BR875" s="17"/>
      <c r="BS875" s="17"/>
      <c r="BT875" s="17"/>
      <c r="BU875" s="17"/>
      <c r="BV875" s="17"/>
      <c r="BW875" s="17"/>
      <c r="BX875" s="17"/>
      <c r="BY875" s="17"/>
      <c r="BZ875" s="17"/>
      <c r="CA875" s="17"/>
      <c r="CB875" s="17"/>
      <c r="CC875" s="17"/>
      <c r="CD875" s="17"/>
      <c r="CE875" s="17"/>
      <c r="CF875" s="17"/>
      <c r="CG875" s="17"/>
      <c r="CH875" s="17"/>
      <c r="CI875" s="17"/>
      <c r="CJ875" s="17"/>
      <c r="CK875" s="17"/>
      <c r="CL875" s="17"/>
      <c r="CM875" s="17"/>
      <c r="CN875" s="17"/>
      <c r="CO875" s="17"/>
      <c r="CP875" s="17"/>
      <c r="CQ875" s="17"/>
      <c r="CR875" s="17"/>
      <c r="CS875" s="17"/>
      <c r="CT875" s="17"/>
      <c r="CU875" s="17"/>
      <c r="CV875" s="17"/>
      <c r="CW875" s="17"/>
      <c r="CX875" s="17"/>
      <c r="CY875" s="17"/>
      <c r="CZ875" s="17"/>
      <c r="DA875" s="17"/>
      <c r="DB875" s="17"/>
      <c r="DC875" s="17"/>
      <c r="DD875" s="17"/>
      <c r="DE875" s="17"/>
      <c r="DF875" s="17"/>
      <c r="DG875" s="17"/>
      <c r="DH875" s="17"/>
      <c r="DI875" s="17"/>
      <c r="DJ875" s="17"/>
      <c r="DK875" s="17"/>
      <c r="DL875" s="17"/>
      <c r="DM875" s="17"/>
      <c r="DN875" s="17"/>
      <c r="DO875" s="17"/>
      <c r="DP875" s="17"/>
      <c r="DQ875" s="17"/>
      <c r="DR875" s="17"/>
      <c r="DS875" s="17"/>
      <c r="DT875" s="17"/>
      <c r="DU875" s="17"/>
      <c r="DV875" s="17"/>
      <c r="DW875" s="17"/>
      <c r="DX875" s="17"/>
      <c r="DY875" s="17"/>
      <c r="DZ875" s="17"/>
      <c r="EA875" s="17"/>
      <c r="EB875" s="17"/>
      <c r="EC875" s="17"/>
      <c r="ED875" s="17"/>
      <c r="EE875" s="17"/>
      <c r="EF875" s="17"/>
      <c r="EG875" s="17"/>
      <c r="EH875" s="17"/>
      <c r="EI875" s="17"/>
      <c r="EJ875" s="17"/>
      <c r="EK875" s="17"/>
    </row>
    <row r="876" spans="1:141" x14ac:dyDescent="0.35">
      <c r="A876" s="17"/>
      <c r="B876" s="17"/>
      <c r="C876" s="17"/>
      <c r="D876" s="17"/>
      <c r="E876" s="17"/>
      <c r="F876" s="17"/>
      <c r="G876" s="17"/>
      <c r="J876" s="17"/>
      <c r="K876" s="17"/>
      <c r="L876" s="68"/>
      <c r="M876" s="68"/>
      <c r="N876" s="17"/>
      <c r="O876" s="17"/>
      <c r="P876" s="107"/>
      <c r="R876" s="17"/>
      <c r="S876" s="17"/>
      <c r="T876" s="17"/>
      <c r="V876" s="17"/>
      <c r="W876" s="17"/>
      <c r="X876" s="17"/>
      <c r="Y876" s="17"/>
      <c r="AB876" s="45"/>
      <c r="AH876" s="17"/>
      <c r="AI876" s="17"/>
      <c r="AJ876" s="17"/>
      <c r="AK876" s="17"/>
      <c r="AL876" s="17"/>
      <c r="AM876" s="17"/>
      <c r="AN876" s="17"/>
      <c r="AO876" s="17"/>
      <c r="AP876" s="17"/>
      <c r="AQ876" s="17"/>
      <c r="AR876" s="17"/>
      <c r="AS876" s="17"/>
      <c r="AT876" s="17"/>
      <c r="AU876" s="17"/>
      <c r="AV876" s="17"/>
      <c r="AW876" s="17"/>
      <c r="AX876" s="17"/>
      <c r="AY876" s="17"/>
      <c r="AZ876" s="17"/>
      <c r="BA876" s="17"/>
      <c r="BB876" s="17"/>
      <c r="BC876" s="17"/>
      <c r="BD876" s="17"/>
      <c r="BE876" s="17"/>
      <c r="BF876" s="17"/>
      <c r="BG876" s="17"/>
      <c r="BH876" s="17"/>
      <c r="BI876" s="17"/>
      <c r="BJ876" s="17"/>
      <c r="BK876" s="17"/>
      <c r="BL876" s="17"/>
      <c r="BM876" s="17"/>
      <c r="BN876" s="17"/>
      <c r="BO876" s="17"/>
      <c r="BP876" s="17"/>
      <c r="BQ876" s="17"/>
      <c r="BR876" s="17"/>
      <c r="BS876" s="17"/>
      <c r="BT876" s="17"/>
      <c r="BU876" s="17"/>
      <c r="BV876" s="17"/>
      <c r="BW876" s="17"/>
      <c r="BX876" s="17"/>
      <c r="BY876" s="17"/>
      <c r="BZ876" s="17"/>
      <c r="CA876" s="17"/>
      <c r="CB876" s="17"/>
      <c r="CC876" s="17"/>
      <c r="CD876" s="17"/>
      <c r="CE876" s="17"/>
      <c r="CF876" s="17"/>
      <c r="CG876" s="17"/>
      <c r="CH876" s="17"/>
      <c r="CI876" s="17"/>
      <c r="CJ876" s="17"/>
      <c r="CK876" s="17"/>
      <c r="CL876" s="17"/>
      <c r="CM876" s="17"/>
      <c r="CN876" s="17"/>
      <c r="CO876" s="17"/>
      <c r="CP876" s="17"/>
      <c r="CQ876" s="17"/>
      <c r="CR876" s="17"/>
      <c r="CS876" s="17"/>
      <c r="CT876" s="17"/>
      <c r="CU876" s="17"/>
      <c r="CV876" s="17"/>
      <c r="CW876" s="17"/>
      <c r="CX876" s="17"/>
      <c r="CY876" s="17"/>
      <c r="CZ876" s="17"/>
      <c r="DA876" s="17"/>
      <c r="DB876" s="17"/>
      <c r="DC876" s="17"/>
      <c r="DD876" s="17"/>
      <c r="DE876" s="17"/>
      <c r="DF876" s="17"/>
      <c r="DG876" s="17"/>
      <c r="DH876" s="17"/>
      <c r="DI876" s="17"/>
      <c r="DJ876" s="17"/>
      <c r="DK876" s="17"/>
      <c r="DL876" s="17"/>
      <c r="DM876" s="17"/>
      <c r="DN876" s="17"/>
      <c r="DO876" s="17"/>
      <c r="DP876" s="17"/>
      <c r="DQ876" s="17"/>
      <c r="DR876" s="17"/>
      <c r="DS876" s="17"/>
      <c r="DT876" s="17"/>
      <c r="DU876" s="17"/>
      <c r="DV876" s="17"/>
      <c r="DW876" s="17"/>
      <c r="DX876" s="17"/>
      <c r="DY876" s="17"/>
      <c r="DZ876" s="17"/>
      <c r="EA876" s="17"/>
      <c r="EB876" s="17"/>
      <c r="EC876" s="17"/>
      <c r="ED876" s="17"/>
      <c r="EE876" s="17"/>
      <c r="EF876" s="17"/>
      <c r="EG876" s="17"/>
      <c r="EH876" s="17"/>
      <c r="EI876" s="17"/>
      <c r="EJ876" s="17"/>
      <c r="EK876" s="17"/>
    </row>
    <row r="877" spans="1:141" x14ac:dyDescent="0.35">
      <c r="A877" s="17"/>
      <c r="B877" s="17"/>
      <c r="C877" s="17"/>
      <c r="D877" s="17"/>
      <c r="E877" s="17"/>
      <c r="F877" s="17"/>
      <c r="G877" s="17"/>
      <c r="J877" s="17"/>
      <c r="K877" s="17"/>
      <c r="L877" s="68"/>
      <c r="M877" s="68"/>
      <c r="N877" s="17"/>
      <c r="O877" s="17"/>
      <c r="P877" s="107"/>
      <c r="R877" s="17"/>
      <c r="S877" s="17"/>
      <c r="T877" s="17"/>
      <c r="V877" s="17"/>
      <c r="W877" s="17"/>
      <c r="X877" s="17"/>
      <c r="Y877" s="17"/>
      <c r="AB877" s="45"/>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c r="BL877" s="17"/>
      <c r="BM877" s="17"/>
      <c r="BN877" s="17"/>
      <c r="BO877" s="17"/>
      <c r="BP877" s="17"/>
      <c r="BQ877" s="17"/>
      <c r="BR877" s="17"/>
      <c r="BS877" s="17"/>
      <c r="BT877" s="17"/>
      <c r="BU877" s="17"/>
      <c r="BV877" s="17"/>
      <c r="BW877" s="17"/>
      <c r="BX877" s="17"/>
      <c r="BY877" s="17"/>
      <c r="BZ877" s="17"/>
      <c r="CA877" s="17"/>
      <c r="CB877" s="17"/>
      <c r="CC877" s="17"/>
      <c r="CD877" s="17"/>
      <c r="CE877" s="17"/>
      <c r="CF877" s="17"/>
      <c r="CG877" s="17"/>
      <c r="CH877" s="17"/>
      <c r="CI877" s="17"/>
      <c r="CJ877" s="17"/>
      <c r="CK877" s="17"/>
      <c r="CL877" s="17"/>
      <c r="CM877" s="17"/>
      <c r="CN877" s="17"/>
      <c r="CO877" s="17"/>
      <c r="CP877" s="17"/>
      <c r="CQ877" s="17"/>
      <c r="CR877" s="17"/>
      <c r="CS877" s="17"/>
      <c r="CT877" s="17"/>
      <c r="CU877" s="17"/>
      <c r="CV877" s="17"/>
      <c r="CW877" s="17"/>
      <c r="CX877" s="17"/>
      <c r="CY877" s="17"/>
      <c r="CZ877" s="17"/>
      <c r="DA877" s="17"/>
      <c r="DB877" s="17"/>
      <c r="DC877" s="17"/>
      <c r="DD877" s="17"/>
      <c r="DE877" s="17"/>
      <c r="DF877" s="17"/>
      <c r="DG877" s="17"/>
      <c r="DH877" s="17"/>
      <c r="DI877" s="17"/>
      <c r="DJ877" s="17"/>
      <c r="DK877" s="17"/>
      <c r="DL877" s="17"/>
      <c r="DM877" s="17"/>
      <c r="DN877" s="17"/>
      <c r="DO877" s="17"/>
      <c r="DP877" s="17"/>
      <c r="DQ877" s="17"/>
      <c r="DR877" s="17"/>
      <c r="DS877" s="17"/>
      <c r="DT877" s="17"/>
      <c r="DU877" s="17"/>
      <c r="DV877" s="17"/>
      <c r="DW877" s="17"/>
      <c r="DX877" s="17"/>
      <c r="DY877" s="17"/>
      <c r="DZ877" s="17"/>
      <c r="EA877" s="17"/>
      <c r="EB877" s="17"/>
      <c r="EC877" s="17"/>
      <c r="ED877" s="17"/>
      <c r="EE877" s="17"/>
      <c r="EF877" s="17"/>
      <c r="EG877" s="17"/>
      <c r="EH877" s="17"/>
      <c r="EI877" s="17"/>
      <c r="EJ877" s="17"/>
      <c r="EK877" s="17"/>
    </row>
    <row r="878" spans="1:141" x14ac:dyDescent="0.35">
      <c r="A878" s="17"/>
      <c r="B878" s="17"/>
      <c r="C878" s="17"/>
      <c r="D878" s="17"/>
      <c r="E878" s="17"/>
      <c r="F878" s="17"/>
      <c r="G878" s="17"/>
      <c r="J878" s="17"/>
      <c r="K878" s="17"/>
      <c r="L878" s="68"/>
      <c r="M878" s="68"/>
      <c r="N878" s="17"/>
      <c r="O878" s="17"/>
      <c r="P878" s="107"/>
      <c r="R878" s="17"/>
      <c r="S878" s="17"/>
      <c r="T878" s="17"/>
      <c r="V878" s="17"/>
      <c r="W878" s="17"/>
      <c r="X878" s="17"/>
      <c r="Y878" s="17"/>
      <c r="AB878" s="45"/>
      <c r="AH878" s="17"/>
      <c r="AI878" s="17"/>
      <c r="AJ878" s="17"/>
      <c r="AK878" s="17"/>
      <c r="AL878" s="17"/>
      <c r="AM878" s="17"/>
      <c r="AN878" s="17"/>
      <c r="AO878" s="17"/>
      <c r="AP878" s="17"/>
      <c r="AQ878" s="17"/>
      <c r="AR878" s="17"/>
      <c r="AS878" s="17"/>
      <c r="AT878" s="17"/>
      <c r="AU878" s="17"/>
      <c r="AV878" s="17"/>
      <c r="AW878" s="17"/>
      <c r="AX878" s="17"/>
      <c r="AY878" s="17"/>
      <c r="AZ878" s="17"/>
      <c r="BA878" s="17"/>
      <c r="BB878" s="17"/>
      <c r="BC878" s="17"/>
      <c r="BD878" s="17"/>
      <c r="BE878" s="17"/>
      <c r="BF878" s="17"/>
      <c r="BG878" s="17"/>
      <c r="BH878" s="17"/>
      <c r="BI878" s="17"/>
      <c r="BJ878" s="17"/>
      <c r="BK878" s="17"/>
      <c r="BL878" s="17"/>
      <c r="BM878" s="17"/>
      <c r="BN878" s="17"/>
      <c r="BO878" s="17"/>
      <c r="BP878" s="17"/>
      <c r="BQ878" s="17"/>
      <c r="BR878" s="17"/>
      <c r="BS878" s="17"/>
      <c r="BT878" s="17"/>
      <c r="BU878" s="17"/>
      <c r="BV878" s="17"/>
      <c r="BW878" s="17"/>
      <c r="BX878" s="17"/>
      <c r="BY878" s="17"/>
      <c r="BZ878" s="17"/>
      <c r="CA878" s="17"/>
      <c r="CB878" s="17"/>
      <c r="CC878" s="17"/>
      <c r="CD878" s="17"/>
      <c r="CE878" s="17"/>
      <c r="CF878" s="17"/>
      <c r="CG878" s="17"/>
      <c r="CH878" s="17"/>
      <c r="CI878" s="17"/>
      <c r="CJ878" s="17"/>
      <c r="CK878" s="17"/>
      <c r="CL878" s="17"/>
      <c r="CM878" s="17"/>
      <c r="CN878" s="17"/>
      <c r="CO878" s="17"/>
      <c r="CP878" s="17"/>
      <c r="CQ878" s="17"/>
      <c r="CR878" s="17"/>
      <c r="CS878" s="17"/>
      <c r="CT878" s="17"/>
      <c r="CU878" s="17"/>
      <c r="CV878" s="17"/>
      <c r="CW878" s="17"/>
      <c r="CX878" s="17"/>
      <c r="CY878" s="17"/>
      <c r="CZ878" s="17"/>
      <c r="DA878" s="17"/>
      <c r="DB878" s="17"/>
      <c r="DC878" s="17"/>
      <c r="DD878" s="17"/>
      <c r="DE878" s="17"/>
      <c r="DF878" s="17"/>
      <c r="DG878" s="17"/>
      <c r="DH878" s="17"/>
      <c r="DI878" s="17"/>
      <c r="DJ878" s="17"/>
      <c r="DK878" s="17"/>
      <c r="DL878" s="17"/>
      <c r="DM878" s="17"/>
      <c r="DN878" s="17"/>
      <c r="DO878" s="17"/>
      <c r="DP878" s="17"/>
      <c r="DQ878" s="17"/>
      <c r="DR878" s="17"/>
      <c r="DS878" s="17"/>
      <c r="DT878" s="17"/>
      <c r="DU878" s="17"/>
      <c r="DV878" s="17"/>
      <c r="DW878" s="17"/>
      <c r="DX878" s="17"/>
      <c r="DY878" s="17"/>
      <c r="DZ878" s="17"/>
      <c r="EA878" s="17"/>
      <c r="EB878" s="17"/>
      <c r="EC878" s="17"/>
      <c r="ED878" s="17"/>
      <c r="EE878" s="17"/>
      <c r="EF878" s="17"/>
      <c r="EG878" s="17"/>
      <c r="EH878" s="17"/>
      <c r="EI878" s="17"/>
      <c r="EJ878" s="17"/>
      <c r="EK878" s="17"/>
    </row>
    <row r="879" spans="1:141" x14ac:dyDescent="0.35">
      <c r="A879" s="17"/>
      <c r="B879" s="17"/>
      <c r="C879" s="17"/>
      <c r="D879" s="17"/>
      <c r="E879" s="17"/>
      <c r="F879" s="17"/>
      <c r="G879" s="17"/>
      <c r="J879" s="17"/>
      <c r="K879" s="17"/>
      <c r="L879" s="68"/>
      <c r="M879" s="68"/>
      <c r="N879" s="17"/>
      <c r="O879" s="17"/>
      <c r="P879" s="107"/>
      <c r="R879" s="17"/>
      <c r="S879" s="17"/>
      <c r="T879" s="17"/>
      <c r="V879" s="17"/>
      <c r="W879" s="17"/>
      <c r="X879" s="17"/>
      <c r="Y879" s="17"/>
      <c r="AB879" s="45"/>
      <c r="AH879" s="17"/>
      <c r="AI879" s="17"/>
      <c r="AJ879" s="17"/>
      <c r="AK879" s="17"/>
      <c r="AL879" s="17"/>
      <c r="AM879" s="17"/>
      <c r="AN879" s="17"/>
      <c r="AO879" s="17"/>
      <c r="AP879" s="17"/>
      <c r="AQ879" s="17"/>
      <c r="AR879" s="17"/>
      <c r="AS879" s="17"/>
      <c r="AT879" s="17"/>
      <c r="AU879" s="17"/>
      <c r="AV879" s="17"/>
      <c r="AW879" s="17"/>
      <c r="AX879" s="17"/>
      <c r="AY879" s="17"/>
      <c r="AZ879" s="17"/>
      <c r="BA879" s="17"/>
      <c r="BB879" s="17"/>
      <c r="BC879" s="17"/>
      <c r="BD879" s="17"/>
      <c r="BE879" s="17"/>
      <c r="BF879" s="17"/>
      <c r="BG879" s="17"/>
      <c r="BH879" s="17"/>
      <c r="BI879" s="17"/>
      <c r="BJ879" s="17"/>
      <c r="BK879" s="17"/>
      <c r="BL879" s="17"/>
      <c r="BM879" s="17"/>
      <c r="BN879" s="17"/>
      <c r="BO879" s="17"/>
      <c r="BP879" s="17"/>
      <c r="BQ879" s="17"/>
      <c r="BR879" s="17"/>
      <c r="BS879" s="17"/>
      <c r="BT879" s="17"/>
      <c r="BU879" s="17"/>
      <c r="BV879" s="17"/>
      <c r="BW879" s="17"/>
      <c r="BX879" s="17"/>
      <c r="BY879" s="17"/>
      <c r="BZ879" s="17"/>
      <c r="CA879" s="17"/>
      <c r="CB879" s="17"/>
      <c r="CC879" s="17"/>
      <c r="CD879" s="17"/>
      <c r="CE879" s="17"/>
      <c r="CF879" s="17"/>
      <c r="CG879" s="17"/>
      <c r="CH879" s="17"/>
      <c r="CI879" s="17"/>
      <c r="CJ879" s="17"/>
      <c r="CK879" s="17"/>
      <c r="CL879" s="17"/>
      <c r="CM879" s="17"/>
      <c r="CN879" s="17"/>
      <c r="CO879" s="17"/>
      <c r="CP879" s="17"/>
      <c r="CQ879" s="17"/>
      <c r="CR879" s="17"/>
      <c r="CS879" s="17"/>
      <c r="CT879" s="17"/>
      <c r="CU879" s="17"/>
      <c r="CV879" s="17"/>
      <c r="CW879" s="17"/>
      <c r="CX879" s="17"/>
      <c r="CY879" s="17"/>
      <c r="CZ879" s="17"/>
      <c r="DA879" s="17"/>
      <c r="DB879" s="17"/>
      <c r="DC879" s="17"/>
      <c r="DD879" s="17"/>
      <c r="DE879" s="17"/>
      <c r="DF879" s="17"/>
      <c r="DG879" s="17"/>
      <c r="DH879" s="17"/>
      <c r="DI879" s="17"/>
      <c r="DJ879" s="17"/>
      <c r="DK879" s="17"/>
      <c r="DL879" s="17"/>
      <c r="DM879" s="17"/>
      <c r="DN879" s="17"/>
      <c r="DO879" s="17"/>
      <c r="DP879" s="17"/>
      <c r="DQ879" s="17"/>
      <c r="DR879" s="17"/>
      <c r="DS879" s="17"/>
      <c r="DT879" s="17"/>
      <c r="DU879" s="17"/>
      <c r="DV879" s="17"/>
      <c r="DW879" s="17"/>
      <c r="DX879" s="17"/>
      <c r="DY879" s="17"/>
      <c r="DZ879" s="17"/>
      <c r="EA879" s="17"/>
      <c r="EB879" s="17"/>
      <c r="EC879" s="17"/>
      <c r="ED879" s="17"/>
      <c r="EE879" s="17"/>
      <c r="EF879" s="17"/>
      <c r="EG879" s="17"/>
      <c r="EH879" s="17"/>
      <c r="EI879" s="17"/>
      <c r="EJ879" s="17"/>
      <c r="EK879" s="17"/>
    </row>
    <row r="880" spans="1:141" x14ac:dyDescent="0.35">
      <c r="A880" s="17"/>
      <c r="B880" s="17"/>
      <c r="C880" s="17"/>
      <c r="D880" s="17"/>
      <c r="E880" s="17"/>
      <c r="F880" s="17"/>
      <c r="G880" s="17"/>
      <c r="J880" s="17"/>
      <c r="K880" s="17"/>
      <c r="L880" s="68"/>
      <c r="M880" s="68"/>
      <c r="N880" s="17"/>
      <c r="O880" s="17"/>
      <c r="P880" s="107"/>
      <c r="R880" s="17"/>
      <c r="S880" s="17"/>
      <c r="T880" s="17"/>
      <c r="V880" s="17"/>
      <c r="W880" s="17"/>
      <c r="X880" s="17"/>
      <c r="Y880" s="17"/>
      <c r="AB880" s="45"/>
      <c r="AH880" s="17"/>
      <c r="AI880" s="17"/>
      <c r="AJ880" s="17"/>
      <c r="AK880" s="17"/>
      <c r="AL880" s="17"/>
      <c r="AM880" s="17"/>
      <c r="AN880" s="17"/>
      <c r="AO880" s="17"/>
      <c r="AP880" s="17"/>
      <c r="AQ880" s="17"/>
      <c r="AR880" s="17"/>
      <c r="AS880" s="17"/>
      <c r="AT880" s="17"/>
      <c r="AU880" s="17"/>
      <c r="AV880" s="17"/>
      <c r="AW880" s="17"/>
      <c r="AX880" s="17"/>
      <c r="AY880" s="17"/>
      <c r="AZ880" s="17"/>
      <c r="BA880" s="17"/>
      <c r="BB880" s="17"/>
      <c r="BC880" s="17"/>
      <c r="BD880" s="17"/>
      <c r="BE880" s="17"/>
      <c r="BF880" s="17"/>
      <c r="BG880" s="17"/>
      <c r="BH880" s="17"/>
      <c r="BI880" s="17"/>
      <c r="BJ880" s="17"/>
      <c r="BK880" s="17"/>
      <c r="BL880" s="17"/>
      <c r="BM880" s="17"/>
      <c r="BN880" s="17"/>
      <c r="BO880" s="17"/>
      <c r="BP880" s="17"/>
      <c r="BQ880" s="17"/>
      <c r="BR880" s="17"/>
      <c r="BS880" s="17"/>
      <c r="BT880" s="17"/>
      <c r="BU880" s="17"/>
      <c r="BV880" s="17"/>
      <c r="BW880" s="17"/>
      <c r="BX880" s="17"/>
      <c r="BY880" s="17"/>
      <c r="BZ880" s="17"/>
      <c r="CA880" s="17"/>
      <c r="CB880" s="17"/>
      <c r="CC880" s="17"/>
      <c r="CD880" s="17"/>
      <c r="CE880" s="17"/>
      <c r="CF880" s="17"/>
      <c r="CG880" s="17"/>
      <c r="CH880" s="17"/>
      <c r="CI880" s="17"/>
      <c r="CJ880" s="17"/>
      <c r="CK880" s="17"/>
      <c r="CL880" s="17"/>
      <c r="CM880" s="17"/>
      <c r="CN880" s="17"/>
      <c r="CO880" s="17"/>
      <c r="CP880" s="17"/>
      <c r="CQ880" s="17"/>
      <c r="CR880" s="17"/>
      <c r="CS880" s="17"/>
      <c r="CT880" s="17"/>
      <c r="CU880" s="17"/>
      <c r="CV880" s="17"/>
      <c r="CW880" s="17"/>
      <c r="CX880" s="17"/>
      <c r="CY880" s="17"/>
      <c r="CZ880" s="17"/>
      <c r="DA880" s="17"/>
      <c r="DB880" s="17"/>
      <c r="DC880" s="17"/>
      <c r="DD880" s="17"/>
      <c r="DE880" s="17"/>
      <c r="DF880" s="17"/>
      <c r="DG880" s="17"/>
      <c r="DH880" s="17"/>
      <c r="DI880" s="17"/>
      <c r="DJ880" s="17"/>
      <c r="DK880" s="17"/>
      <c r="DL880" s="17"/>
      <c r="DM880" s="17"/>
      <c r="DN880" s="17"/>
      <c r="DO880" s="17"/>
      <c r="DP880" s="17"/>
      <c r="DQ880" s="17"/>
      <c r="DR880" s="17"/>
      <c r="DS880" s="17"/>
      <c r="DT880" s="17"/>
      <c r="DU880" s="17"/>
      <c r="DV880" s="17"/>
      <c r="DW880" s="17"/>
      <c r="DX880" s="17"/>
      <c r="DY880" s="17"/>
      <c r="DZ880" s="17"/>
      <c r="EA880" s="17"/>
      <c r="EB880" s="17"/>
      <c r="EC880" s="17"/>
      <c r="ED880" s="17"/>
      <c r="EE880" s="17"/>
      <c r="EF880" s="17"/>
      <c r="EG880" s="17"/>
      <c r="EH880" s="17"/>
      <c r="EI880" s="17"/>
      <c r="EJ880" s="17"/>
      <c r="EK880" s="17"/>
    </row>
    <row r="881" spans="1:141" x14ac:dyDescent="0.35">
      <c r="A881" s="17"/>
      <c r="B881" s="17"/>
      <c r="C881" s="17"/>
      <c r="D881" s="17"/>
      <c r="E881" s="17"/>
      <c r="F881" s="17"/>
      <c r="G881" s="17"/>
      <c r="J881" s="17"/>
      <c r="K881" s="17"/>
      <c r="L881" s="68"/>
      <c r="M881" s="68"/>
      <c r="N881" s="17"/>
      <c r="O881" s="17"/>
      <c r="P881" s="107"/>
      <c r="R881" s="17"/>
      <c r="S881" s="17"/>
      <c r="T881" s="17"/>
      <c r="V881" s="17"/>
      <c r="W881" s="17"/>
      <c r="X881" s="17"/>
      <c r="Y881" s="17"/>
      <c r="AB881" s="45"/>
      <c r="AH881" s="17"/>
      <c r="AI881" s="17"/>
      <c r="AJ881" s="17"/>
      <c r="AK881" s="17"/>
      <c r="AL881" s="17"/>
      <c r="AM881" s="17"/>
      <c r="AN881" s="17"/>
      <c r="AO881" s="17"/>
      <c r="AP881" s="17"/>
      <c r="AQ881" s="17"/>
      <c r="AR881" s="17"/>
      <c r="AS881" s="17"/>
      <c r="AT881" s="17"/>
      <c r="AU881" s="17"/>
      <c r="AV881" s="17"/>
      <c r="AW881" s="17"/>
      <c r="AX881" s="17"/>
      <c r="AY881" s="17"/>
      <c r="AZ881" s="17"/>
      <c r="BA881" s="17"/>
      <c r="BB881" s="17"/>
      <c r="BC881" s="17"/>
      <c r="BD881" s="17"/>
      <c r="BE881" s="17"/>
      <c r="BF881" s="17"/>
      <c r="BG881" s="17"/>
      <c r="BH881" s="17"/>
      <c r="BI881" s="17"/>
      <c r="BJ881" s="17"/>
      <c r="BK881" s="17"/>
      <c r="BL881" s="17"/>
      <c r="BM881" s="17"/>
      <c r="BN881" s="17"/>
      <c r="BO881" s="17"/>
      <c r="BP881" s="17"/>
      <c r="BQ881" s="17"/>
      <c r="BR881" s="17"/>
      <c r="BS881" s="17"/>
      <c r="BT881" s="17"/>
      <c r="BU881" s="17"/>
      <c r="BV881" s="17"/>
      <c r="BW881" s="17"/>
      <c r="BX881" s="17"/>
      <c r="BY881" s="17"/>
      <c r="BZ881" s="17"/>
      <c r="CA881" s="17"/>
      <c r="CB881" s="17"/>
      <c r="CC881" s="17"/>
      <c r="CD881" s="17"/>
      <c r="CE881" s="17"/>
      <c r="CF881" s="17"/>
      <c r="CG881" s="17"/>
      <c r="CH881" s="17"/>
      <c r="CI881" s="17"/>
      <c r="CJ881" s="17"/>
      <c r="CK881" s="17"/>
      <c r="CL881" s="17"/>
      <c r="CM881" s="17"/>
      <c r="CN881" s="17"/>
      <c r="CO881" s="17"/>
      <c r="CP881" s="17"/>
      <c r="CQ881" s="17"/>
      <c r="CR881" s="17"/>
      <c r="CS881" s="17"/>
      <c r="CT881" s="17"/>
      <c r="CU881" s="17"/>
      <c r="CV881" s="17"/>
      <c r="CW881" s="17"/>
      <c r="CX881" s="17"/>
      <c r="CY881" s="17"/>
      <c r="CZ881" s="17"/>
      <c r="DA881" s="17"/>
      <c r="DB881" s="17"/>
      <c r="DC881" s="17"/>
      <c r="DD881" s="17"/>
      <c r="DE881" s="17"/>
      <c r="DF881" s="17"/>
      <c r="DG881" s="17"/>
      <c r="DH881" s="17"/>
      <c r="DI881" s="17"/>
      <c r="DJ881" s="17"/>
      <c r="DK881" s="17"/>
      <c r="DL881" s="17"/>
      <c r="DM881" s="17"/>
      <c r="DN881" s="17"/>
      <c r="DO881" s="17"/>
      <c r="DP881" s="17"/>
      <c r="DQ881" s="17"/>
      <c r="DR881" s="17"/>
      <c r="DS881" s="17"/>
      <c r="DT881" s="17"/>
      <c r="DU881" s="17"/>
      <c r="DV881" s="17"/>
      <c r="DW881" s="17"/>
      <c r="DX881" s="17"/>
      <c r="DY881" s="17"/>
      <c r="DZ881" s="17"/>
      <c r="EA881" s="17"/>
      <c r="EB881" s="17"/>
      <c r="EC881" s="17"/>
      <c r="ED881" s="17"/>
      <c r="EE881" s="17"/>
      <c r="EF881" s="17"/>
      <c r="EG881" s="17"/>
      <c r="EH881" s="17"/>
      <c r="EI881" s="17"/>
      <c r="EJ881" s="17"/>
      <c r="EK881" s="17"/>
    </row>
    <row r="882" spans="1:141" x14ac:dyDescent="0.35">
      <c r="A882" s="17"/>
      <c r="B882" s="17"/>
      <c r="C882" s="17"/>
      <c r="D882" s="17"/>
      <c r="E882" s="17"/>
      <c r="F882" s="17"/>
      <c r="G882" s="17"/>
      <c r="J882" s="17"/>
      <c r="K882" s="17"/>
      <c r="L882" s="68"/>
      <c r="M882" s="68"/>
      <c r="N882" s="17"/>
      <c r="O882" s="17"/>
      <c r="P882" s="109"/>
      <c r="R882" s="17"/>
      <c r="S882" s="17"/>
      <c r="T882" s="17"/>
      <c r="V882" s="17"/>
      <c r="W882" s="17"/>
      <c r="X882" s="17"/>
      <c r="Y882" s="17"/>
      <c r="AB882" s="45"/>
      <c r="AH882" s="17"/>
      <c r="AI882" s="17"/>
      <c r="AJ882" s="17"/>
      <c r="AK882" s="17"/>
      <c r="AL882" s="17"/>
      <c r="AM882" s="17"/>
      <c r="AN882" s="17"/>
      <c r="AO882" s="17"/>
      <c r="AP882" s="17"/>
      <c r="AQ882" s="17"/>
      <c r="AR882" s="17"/>
      <c r="AS882" s="17"/>
      <c r="AT882" s="17"/>
      <c r="AU882" s="17"/>
      <c r="AV882" s="17"/>
      <c r="AW882" s="17"/>
      <c r="AX882" s="17"/>
      <c r="AY882" s="17"/>
      <c r="AZ882" s="17"/>
      <c r="BA882" s="17"/>
      <c r="BB882" s="17"/>
      <c r="BC882" s="17"/>
      <c r="BD882" s="17"/>
      <c r="BE882" s="17"/>
      <c r="BF882" s="17"/>
      <c r="BG882" s="17"/>
      <c r="BH882" s="17"/>
      <c r="BI882" s="17"/>
      <c r="BJ882" s="17"/>
      <c r="BK882" s="17"/>
      <c r="BL882" s="17"/>
      <c r="BM882" s="17"/>
      <c r="BN882" s="17"/>
      <c r="BO882" s="17"/>
      <c r="BP882" s="17"/>
      <c r="BQ882" s="17"/>
      <c r="BR882" s="17"/>
      <c r="BS882" s="17"/>
      <c r="BT882" s="17"/>
      <c r="BU882" s="17"/>
      <c r="BV882" s="17"/>
      <c r="BW882" s="17"/>
      <c r="BX882" s="17"/>
      <c r="BY882" s="17"/>
      <c r="BZ882" s="17"/>
      <c r="CA882" s="17"/>
      <c r="CB882" s="17"/>
      <c r="CC882" s="17"/>
      <c r="CD882" s="17"/>
      <c r="CE882" s="17"/>
      <c r="CF882" s="17"/>
      <c r="CG882" s="17"/>
      <c r="CH882" s="17"/>
      <c r="CI882" s="17"/>
      <c r="CJ882" s="17"/>
      <c r="CK882" s="17"/>
      <c r="CL882" s="17"/>
      <c r="CM882" s="17"/>
      <c r="CN882" s="17"/>
      <c r="CO882" s="17"/>
      <c r="CP882" s="17"/>
      <c r="CQ882" s="17"/>
      <c r="CR882" s="17"/>
      <c r="CS882" s="17"/>
      <c r="CT882" s="17"/>
      <c r="CU882" s="17"/>
      <c r="CV882" s="17"/>
      <c r="CW882" s="17"/>
      <c r="CX882" s="17"/>
      <c r="CY882" s="17"/>
      <c r="CZ882" s="17"/>
      <c r="DA882" s="17"/>
      <c r="DB882" s="17"/>
      <c r="DC882" s="17"/>
      <c r="DD882" s="17"/>
      <c r="DE882" s="17"/>
      <c r="DF882" s="17"/>
      <c r="DG882" s="17"/>
      <c r="DH882" s="17"/>
      <c r="DI882" s="17"/>
      <c r="DJ882" s="17"/>
      <c r="DK882" s="17"/>
      <c r="DL882" s="17"/>
      <c r="DM882" s="17"/>
      <c r="DN882" s="17"/>
      <c r="DO882" s="17"/>
      <c r="DP882" s="17"/>
      <c r="DQ882" s="17"/>
      <c r="DR882" s="17"/>
      <c r="DS882" s="17"/>
      <c r="DT882" s="17"/>
      <c r="DU882" s="17"/>
      <c r="DV882" s="17"/>
      <c r="DW882" s="17"/>
      <c r="DX882" s="17"/>
      <c r="DY882" s="17"/>
      <c r="DZ882" s="17"/>
      <c r="EA882" s="17"/>
      <c r="EB882" s="17"/>
      <c r="EC882" s="17"/>
      <c r="ED882" s="17"/>
      <c r="EE882" s="17"/>
      <c r="EF882" s="17"/>
      <c r="EG882" s="17"/>
      <c r="EH882" s="17"/>
      <c r="EI882" s="17"/>
      <c r="EJ882" s="17"/>
      <c r="EK882" s="17"/>
    </row>
    <row r="883" spans="1:141" x14ac:dyDescent="0.35">
      <c r="A883" s="17"/>
      <c r="B883" s="17"/>
      <c r="C883" s="17"/>
      <c r="D883" s="17"/>
      <c r="E883" s="17"/>
      <c r="F883" s="17"/>
      <c r="G883" s="17"/>
      <c r="J883" s="17"/>
      <c r="K883" s="17"/>
      <c r="L883" s="68"/>
      <c r="M883" s="68"/>
      <c r="N883" s="17"/>
      <c r="O883" s="17"/>
      <c r="P883" s="107"/>
      <c r="R883" s="17"/>
      <c r="S883" s="17"/>
      <c r="T883" s="17"/>
      <c r="V883" s="17"/>
      <c r="W883" s="17"/>
      <c r="X883" s="17"/>
      <c r="Y883" s="17"/>
      <c r="AB883" s="45"/>
      <c r="AH883" s="17"/>
      <c r="AI883" s="17"/>
      <c r="AJ883" s="17"/>
      <c r="AK883" s="17"/>
      <c r="AL883" s="17"/>
      <c r="AM883" s="17"/>
      <c r="AN883" s="17"/>
      <c r="AO883" s="17"/>
      <c r="AP883" s="17"/>
      <c r="AQ883" s="17"/>
      <c r="AR883" s="17"/>
      <c r="AS883" s="17"/>
      <c r="AT883" s="17"/>
      <c r="AU883" s="17"/>
      <c r="AV883" s="17"/>
      <c r="AW883" s="17"/>
      <c r="AX883" s="17"/>
      <c r="AY883" s="17"/>
      <c r="AZ883" s="17"/>
      <c r="BA883" s="17"/>
      <c r="BB883" s="17"/>
      <c r="BC883" s="17"/>
      <c r="BD883" s="17"/>
      <c r="BE883" s="17"/>
      <c r="BF883" s="17"/>
      <c r="BG883" s="17"/>
      <c r="BH883" s="17"/>
      <c r="BI883" s="17"/>
      <c r="BJ883" s="17"/>
      <c r="BK883" s="17"/>
      <c r="BL883" s="17"/>
      <c r="BM883" s="17"/>
      <c r="BN883" s="17"/>
      <c r="BO883" s="17"/>
      <c r="BP883" s="17"/>
      <c r="BQ883" s="17"/>
      <c r="BR883" s="17"/>
      <c r="BS883" s="17"/>
      <c r="BT883" s="17"/>
      <c r="BU883" s="17"/>
      <c r="BV883" s="17"/>
      <c r="BW883" s="17"/>
      <c r="BX883" s="17"/>
      <c r="BY883" s="17"/>
      <c r="BZ883" s="17"/>
      <c r="CA883" s="17"/>
      <c r="CB883" s="17"/>
      <c r="CC883" s="17"/>
      <c r="CD883" s="17"/>
      <c r="CE883" s="17"/>
      <c r="CF883" s="17"/>
      <c r="CG883" s="17"/>
      <c r="CH883" s="17"/>
      <c r="CI883" s="17"/>
      <c r="CJ883" s="17"/>
      <c r="CK883" s="17"/>
      <c r="CL883" s="17"/>
      <c r="CM883" s="17"/>
      <c r="CN883" s="17"/>
      <c r="CO883" s="17"/>
      <c r="CP883" s="17"/>
      <c r="CQ883" s="17"/>
      <c r="CR883" s="17"/>
      <c r="CS883" s="17"/>
      <c r="CT883" s="17"/>
      <c r="CU883" s="17"/>
      <c r="CV883" s="17"/>
      <c r="CW883" s="17"/>
      <c r="CX883" s="17"/>
      <c r="CY883" s="17"/>
      <c r="CZ883" s="17"/>
      <c r="DA883" s="17"/>
      <c r="DB883" s="17"/>
      <c r="DC883" s="17"/>
      <c r="DD883" s="17"/>
      <c r="DE883" s="17"/>
      <c r="DF883" s="17"/>
      <c r="DG883" s="17"/>
      <c r="DH883" s="17"/>
      <c r="DI883" s="17"/>
      <c r="DJ883" s="17"/>
      <c r="DK883" s="17"/>
      <c r="DL883" s="17"/>
      <c r="DM883" s="17"/>
      <c r="DN883" s="17"/>
      <c r="DO883" s="17"/>
      <c r="DP883" s="17"/>
      <c r="DQ883" s="17"/>
      <c r="DR883" s="17"/>
      <c r="DS883" s="17"/>
      <c r="DT883" s="17"/>
      <c r="DU883" s="17"/>
      <c r="DV883" s="17"/>
      <c r="DW883" s="17"/>
      <c r="DX883" s="17"/>
      <c r="DY883" s="17"/>
      <c r="DZ883" s="17"/>
      <c r="EA883" s="17"/>
      <c r="EB883" s="17"/>
      <c r="EC883" s="17"/>
      <c r="ED883" s="17"/>
      <c r="EE883" s="17"/>
      <c r="EF883" s="17"/>
      <c r="EG883" s="17"/>
      <c r="EH883" s="17"/>
      <c r="EI883" s="17"/>
      <c r="EJ883" s="17"/>
      <c r="EK883" s="17"/>
    </row>
    <row r="884" spans="1:141" x14ac:dyDescent="0.35">
      <c r="A884" s="17"/>
      <c r="B884" s="17"/>
      <c r="C884" s="17"/>
      <c r="D884" s="17"/>
      <c r="E884" s="17"/>
      <c r="F884" s="17"/>
      <c r="G884" s="17"/>
      <c r="J884" s="17"/>
      <c r="K884" s="17"/>
      <c r="L884" s="68"/>
      <c r="M884" s="68"/>
      <c r="N884" s="17"/>
      <c r="O884" s="17"/>
      <c r="P884" s="109"/>
      <c r="R884" s="17"/>
      <c r="S884" s="17"/>
      <c r="T884" s="17"/>
      <c r="V884" s="17"/>
      <c r="W884" s="17"/>
      <c r="X884" s="17"/>
      <c r="Y884" s="17"/>
      <c r="AB884" s="45"/>
      <c r="AH884" s="17"/>
      <c r="AI884" s="17"/>
      <c r="AJ884" s="17"/>
      <c r="AK884" s="17"/>
      <c r="AL884" s="17"/>
      <c r="AM884" s="17"/>
      <c r="AN884" s="17"/>
      <c r="AO884" s="17"/>
      <c r="AP884" s="17"/>
      <c r="AQ884" s="17"/>
      <c r="AR884" s="17"/>
      <c r="AS884" s="17"/>
      <c r="AT884" s="17"/>
      <c r="AU884" s="17"/>
      <c r="AV884" s="17"/>
      <c r="AW884" s="17"/>
      <c r="AX884" s="17"/>
      <c r="AY884" s="17"/>
      <c r="AZ884" s="17"/>
      <c r="BA884" s="17"/>
      <c r="BB884" s="17"/>
      <c r="BC884" s="17"/>
      <c r="BD884" s="17"/>
      <c r="BE884" s="17"/>
      <c r="BF884" s="17"/>
      <c r="BG884" s="17"/>
      <c r="BH884" s="17"/>
      <c r="BI884" s="17"/>
      <c r="BJ884" s="17"/>
      <c r="BK884" s="17"/>
      <c r="BL884" s="17"/>
      <c r="BM884" s="17"/>
      <c r="BN884" s="17"/>
      <c r="BO884" s="17"/>
      <c r="BP884" s="17"/>
      <c r="BQ884" s="17"/>
      <c r="BR884" s="17"/>
      <c r="BS884" s="17"/>
      <c r="BT884" s="17"/>
      <c r="BU884" s="17"/>
      <c r="BV884" s="17"/>
      <c r="BW884" s="17"/>
      <c r="BX884" s="17"/>
      <c r="BY884" s="17"/>
      <c r="BZ884" s="17"/>
      <c r="CA884" s="17"/>
      <c r="CB884" s="17"/>
      <c r="CC884" s="17"/>
      <c r="CD884" s="17"/>
      <c r="CE884" s="17"/>
      <c r="CF884" s="17"/>
      <c r="CG884" s="17"/>
      <c r="CH884" s="17"/>
      <c r="CI884" s="17"/>
      <c r="CJ884" s="17"/>
      <c r="CK884" s="17"/>
      <c r="CL884" s="17"/>
      <c r="CM884" s="17"/>
      <c r="CN884" s="17"/>
      <c r="CO884" s="17"/>
      <c r="CP884" s="17"/>
      <c r="CQ884" s="17"/>
      <c r="CR884" s="17"/>
      <c r="CS884" s="17"/>
      <c r="CT884" s="17"/>
      <c r="CU884" s="17"/>
      <c r="CV884" s="17"/>
      <c r="CW884" s="17"/>
      <c r="CX884" s="17"/>
      <c r="CY884" s="17"/>
      <c r="CZ884" s="17"/>
      <c r="DA884" s="17"/>
      <c r="DB884" s="17"/>
      <c r="DC884" s="17"/>
      <c r="DD884" s="17"/>
      <c r="DE884" s="17"/>
      <c r="DF884" s="17"/>
      <c r="DG884" s="17"/>
      <c r="DH884" s="17"/>
      <c r="DI884" s="17"/>
      <c r="DJ884" s="17"/>
      <c r="DK884" s="17"/>
      <c r="DL884" s="17"/>
      <c r="DM884" s="17"/>
      <c r="DN884" s="17"/>
      <c r="DO884" s="17"/>
      <c r="DP884" s="17"/>
      <c r="DQ884" s="17"/>
      <c r="DR884" s="17"/>
      <c r="DS884" s="17"/>
      <c r="DT884" s="17"/>
      <c r="DU884" s="17"/>
      <c r="DV884" s="17"/>
      <c r="DW884" s="17"/>
      <c r="DX884" s="17"/>
      <c r="DY884" s="17"/>
      <c r="DZ884" s="17"/>
      <c r="EA884" s="17"/>
      <c r="EB884" s="17"/>
      <c r="EC884" s="17"/>
      <c r="ED884" s="17"/>
      <c r="EE884" s="17"/>
      <c r="EF884" s="17"/>
      <c r="EG884" s="17"/>
      <c r="EH884" s="17"/>
      <c r="EI884" s="17"/>
      <c r="EJ884" s="17"/>
      <c r="EK884" s="17"/>
    </row>
    <row r="885" spans="1:141" x14ac:dyDescent="0.35">
      <c r="A885" s="17"/>
      <c r="B885" s="17"/>
      <c r="C885" s="17"/>
      <c r="D885" s="17"/>
      <c r="E885" s="17"/>
      <c r="F885" s="17"/>
      <c r="G885" s="17"/>
      <c r="J885" s="17"/>
      <c r="K885" s="17"/>
      <c r="L885" s="68"/>
      <c r="M885" s="68"/>
      <c r="N885" s="17"/>
      <c r="O885" s="17"/>
      <c r="P885" s="107"/>
      <c r="R885" s="17"/>
      <c r="S885" s="17"/>
      <c r="T885" s="17"/>
      <c r="V885" s="17"/>
      <c r="W885" s="17"/>
      <c r="X885" s="17"/>
      <c r="Y885" s="17"/>
      <c r="AB885" s="45"/>
      <c r="AH885" s="17"/>
      <c r="AI885" s="17"/>
      <c r="AJ885" s="17"/>
      <c r="AK885" s="17"/>
      <c r="AL885" s="17"/>
      <c r="AM885" s="17"/>
      <c r="AN885" s="17"/>
      <c r="AO885" s="17"/>
      <c r="AP885" s="17"/>
      <c r="AQ885" s="17"/>
      <c r="AR885" s="17"/>
      <c r="AS885" s="17"/>
      <c r="AT885" s="17"/>
      <c r="AU885" s="17"/>
      <c r="AV885" s="17"/>
      <c r="AW885" s="17"/>
      <c r="AX885" s="17"/>
      <c r="AY885" s="17"/>
      <c r="AZ885" s="17"/>
      <c r="BA885" s="17"/>
      <c r="BB885" s="17"/>
      <c r="BC885" s="17"/>
      <c r="BD885" s="17"/>
      <c r="BE885" s="17"/>
      <c r="BF885" s="17"/>
      <c r="BG885" s="17"/>
      <c r="BH885" s="17"/>
      <c r="BI885" s="17"/>
      <c r="BJ885" s="17"/>
      <c r="BK885" s="17"/>
      <c r="BL885" s="17"/>
      <c r="BM885" s="17"/>
      <c r="BN885" s="17"/>
      <c r="BO885" s="17"/>
      <c r="BP885" s="17"/>
      <c r="BQ885" s="17"/>
      <c r="BR885" s="17"/>
      <c r="BS885" s="17"/>
      <c r="BT885" s="17"/>
      <c r="BU885" s="17"/>
      <c r="BV885" s="17"/>
      <c r="BW885" s="17"/>
      <c r="BX885" s="17"/>
      <c r="BY885" s="17"/>
      <c r="BZ885" s="17"/>
      <c r="CA885" s="17"/>
      <c r="CB885" s="17"/>
      <c r="CC885" s="17"/>
      <c r="CD885" s="17"/>
      <c r="CE885" s="17"/>
      <c r="CF885" s="17"/>
      <c r="CG885" s="17"/>
      <c r="CH885" s="17"/>
      <c r="CI885" s="17"/>
      <c r="CJ885" s="17"/>
      <c r="CK885" s="17"/>
      <c r="CL885" s="17"/>
      <c r="CM885" s="17"/>
      <c r="CN885" s="17"/>
      <c r="CO885" s="17"/>
      <c r="CP885" s="17"/>
      <c r="CQ885" s="17"/>
      <c r="CR885" s="17"/>
      <c r="CS885" s="17"/>
      <c r="CT885" s="17"/>
      <c r="CU885" s="17"/>
      <c r="CV885" s="17"/>
      <c r="CW885" s="17"/>
      <c r="CX885" s="17"/>
      <c r="CY885" s="17"/>
      <c r="CZ885" s="17"/>
      <c r="DA885" s="17"/>
      <c r="DB885" s="17"/>
      <c r="DC885" s="17"/>
      <c r="DD885" s="17"/>
      <c r="DE885" s="17"/>
      <c r="DF885" s="17"/>
      <c r="DG885" s="17"/>
      <c r="DH885" s="17"/>
      <c r="DI885" s="17"/>
      <c r="DJ885" s="17"/>
      <c r="DK885" s="17"/>
      <c r="DL885" s="17"/>
      <c r="DM885" s="17"/>
      <c r="DN885" s="17"/>
      <c r="DO885" s="17"/>
      <c r="DP885" s="17"/>
      <c r="DQ885" s="17"/>
      <c r="DR885" s="17"/>
      <c r="DS885" s="17"/>
      <c r="DT885" s="17"/>
      <c r="DU885" s="17"/>
      <c r="DV885" s="17"/>
      <c r="DW885" s="17"/>
      <c r="DX885" s="17"/>
      <c r="DY885" s="17"/>
      <c r="DZ885" s="17"/>
      <c r="EA885" s="17"/>
      <c r="EB885" s="17"/>
      <c r="EC885" s="17"/>
      <c r="ED885" s="17"/>
      <c r="EE885" s="17"/>
      <c r="EF885" s="17"/>
      <c r="EG885" s="17"/>
      <c r="EH885" s="17"/>
      <c r="EI885" s="17"/>
      <c r="EJ885" s="17"/>
      <c r="EK885" s="17"/>
    </row>
    <row r="886" spans="1:141" x14ac:dyDescent="0.35">
      <c r="A886" s="17"/>
      <c r="B886" s="17"/>
      <c r="C886" s="17"/>
      <c r="D886" s="17"/>
      <c r="E886" s="17"/>
      <c r="F886" s="17"/>
      <c r="G886" s="17"/>
      <c r="J886" s="17"/>
      <c r="K886" s="17"/>
      <c r="L886" s="68"/>
      <c r="M886" s="68"/>
      <c r="N886" s="17"/>
      <c r="O886" s="17"/>
      <c r="P886" s="109"/>
      <c r="R886" s="17"/>
      <c r="S886" s="17"/>
      <c r="T886" s="17"/>
      <c r="V886" s="17"/>
      <c r="W886" s="17"/>
      <c r="X886" s="17"/>
      <c r="Y886" s="17"/>
      <c r="AB886" s="45"/>
      <c r="AH886" s="17"/>
      <c r="AI886" s="17"/>
      <c r="AJ886" s="17"/>
      <c r="AK886" s="17"/>
      <c r="AL886" s="17"/>
      <c r="AM886" s="17"/>
      <c r="AN886" s="17"/>
      <c r="AO886" s="17"/>
      <c r="AP886" s="17"/>
      <c r="AQ886" s="17"/>
      <c r="AR886" s="17"/>
      <c r="AS886" s="17"/>
      <c r="AT886" s="17"/>
      <c r="AU886" s="17"/>
      <c r="AV886" s="17"/>
      <c r="AW886" s="17"/>
      <c r="AX886" s="17"/>
      <c r="AY886" s="17"/>
      <c r="AZ886" s="17"/>
      <c r="BA886" s="17"/>
      <c r="BB886" s="17"/>
      <c r="BC886" s="17"/>
      <c r="BD886" s="17"/>
      <c r="BE886" s="17"/>
      <c r="BF886" s="17"/>
      <c r="BG886" s="17"/>
      <c r="BH886" s="17"/>
      <c r="BI886" s="17"/>
      <c r="BJ886" s="17"/>
      <c r="BK886" s="17"/>
      <c r="BL886" s="17"/>
      <c r="BM886" s="17"/>
      <c r="BN886" s="17"/>
      <c r="BO886" s="17"/>
      <c r="BP886" s="17"/>
      <c r="BQ886" s="17"/>
      <c r="BR886" s="17"/>
      <c r="BS886" s="17"/>
      <c r="BT886" s="17"/>
      <c r="BU886" s="17"/>
      <c r="BV886" s="17"/>
      <c r="BW886" s="17"/>
      <c r="BX886" s="17"/>
      <c r="BY886" s="17"/>
      <c r="BZ886" s="17"/>
      <c r="CA886" s="17"/>
      <c r="CB886" s="17"/>
      <c r="CC886" s="17"/>
      <c r="CD886" s="17"/>
      <c r="CE886" s="17"/>
      <c r="CF886" s="17"/>
      <c r="CG886" s="17"/>
      <c r="CH886" s="17"/>
      <c r="CI886" s="17"/>
      <c r="CJ886" s="17"/>
      <c r="CK886" s="17"/>
      <c r="CL886" s="17"/>
      <c r="CM886" s="17"/>
      <c r="CN886" s="17"/>
      <c r="CO886" s="17"/>
      <c r="CP886" s="17"/>
      <c r="CQ886" s="17"/>
      <c r="CR886" s="17"/>
      <c r="CS886" s="17"/>
      <c r="CT886" s="17"/>
      <c r="CU886" s="17"/>
      <c r="CV886" s="17"/>
      <c r="CW886" s="17"/>
      <c r="CX886" s="17"/>
      <c r="CY886" s="17"/>
      <c r="CZ886" s="17"/>
      <c r="DA886" s="17"/>
      <c r="DB886" s="17"/>
      <c r="DC886" s="17"/>
      <c r="DD886" s="17"/>
      <c r="DE886" s="17"/>
      <c r="DF886" s="17"/>
      <c r="DG886" s="17"/>
      <c r="DH886" s="17"/>
      <c r="DI886" s="17"/>
      <c r="DJ886" s="17"/>
      <c r="DK886" s="17"/>
      <c r="DL886" s="17"/>
      <c r="DM886" s="17"/>
      <c r="DN886" s="17"/>
      <c r="DO886" s="17"/>
      <c r="DP886" s="17"/>
      <c r="DQ886" s="17"/>
      <c r="DR886" s="17"/>
      <c r="DS886" s="17"/>
      <c r="DT886" s="17"/>
      <c r="DU886" s="17"/>
      <c r="DV886" s="17"/>
      <c r="DW886" s="17"/>
      <c r="DX886" s="17"/>
      <c r="DY886" s="17"/>
      <c r="DZ886" s="17"/>
      <c r="EA886" s="17"/>
      <c r="EB886" s="17"/>
      <c r="EC886" s="17"/>
      <c r="ED886" s="17"/>
      <c r="EE886" s="17"/>
      <c r="EF886" s="17"/>
      <c r="EG886" s="17"/>
      <c r="EH886" s="17"/>
      <c r="EI886" s="17"/>
      <c r="EJ886" s="17"/>
      <c r="EK886" s="17"/>
    </row>
    <row r="887" spans="1:141" x14ac:dyDescent="0.35">
      <c r="A887" s="17"/>
      <c r="B887" s="17"/>
      <c r="C887" s="17"/>
      <c r="D887" s="17"/>
      <c r="E887" s="17"/>
      <c r="F887" s="17"/>
      <c r="G887" s="17"/>
      <c r="J887" s="17"/>
      <c r="K887" s="17"/>
      <c r="L887" s="68"/>
      <c r="M887" s="68"/>
      <c r="N887" s="17"/>
      <c r="O887" s="17"/>
      <c r="P887" s="107"/>
      <c r="R887" s="17"/>
      <c r="S887" s="17"/>
      <c r="T887" s="17"/>
      <c r="V887" s="17"/>
      <c r="W887" s="17"/>
      <c r="X887" s="17"/>
      <c r="Y887" s="17"/>
      <c r="AB887" s="45"/>
      <c r="AH887" s="17"/>
      <c r="AI887" s="17"/>
      <c r="AJ887" s="17"/>
      <c r="AK887" s="17"/>
      <c r="AL887" s="17"/>
      <c r="AM887" s="17"/>
      <c r="AN887" s="17"/>
      <c r="AO887" s="17"/>
      <c r="AP887" s="17"/>
      <c r="AQ887" s="17"/>
      <c r="AR887" s="17"/>
      <c r="AS887" s="17"/>
      <c r="AT887" s="17"/>
      <c r="AU887" s="17"/>
      <c r="AV887" s="17"/>
      <c r="AW887" s="17"/>
      <c r="AX887" s="17"/>
      <c r="AY887" s="17"/>
      <c r="AZ887" s="17"/>
      <c r="BA887" s="17"/>
      <c r="BB887" s="17"/>
      <c r="BC887" s="17"/>
      <c r="BD887" s="17"/>
      <c r="BE887" s="17"/>
      <c r="BF887" s="17"/>
      <c r="BG887" s="17"/>
      <c r="BH887" s="17"/>
      <c r="BI887" s="17"/>
      <c r="BJ887" s="17"/>
      <c r="BK887" s="17"/>
      <c r="BL887" s="17"/>
      <c r="BM887" s="17"/>
      <c r="BN887" s="17"/>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c r="DW887" s="17"/>
      <c r="DX887" s="17"/>
      <c r="DY887" s="17"/>
      <c r="DZ887" s="17"/>
      <c r="EA887" s="17"/>
      <c r="EB887" s="17"/>
      <c r="EC887" s="17"/>
      <c r="ED887" s="17"/>
      <c r="EE887" s="17"/>
      <c r="EF887" s="17"/>
      <c r="EG887" s="17"/>
      <c r="EH887" s="17"/>
      <c r="EI887" s="17"/>
      <c r="EJ887" s="17"/>
      <c r="EK887" s="17"/>
    </row>
    <row r="888" spans="1:141" x14ac:dyDescent="0.35">
      <c r="A888" s="17"/>
      <c r="B888" s="17"/>
      <c r="C888" s="17"/>
      <c r="D888" s="17"/>
      <c r="E888" s="17"/>
      <c r="F888" s="17"/>
      <c r="G888" s="17"/>
      <c r="J888" s="17"/>
      <c r="K888" s="17"/>
      <c r="L888" s="68"/>
      <c r="M888" s="68"/>
      <c r="N888" s="17"/>
      <c r="O888" s="17"/>
      <c r="P888" s="107"/>
      <c r="R888" s="17"/>
      <c r="S888" s="17"/>
      <c r="T888" s="17"/>
      <c r="V888" s="17"/>
      <c r="W888" s="17"/>
      <c r="X888" s="17"/>
      <c r="Y888" s="17"/>
      <c r="AB888" s="45"/>
      <c r="AH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c r="BL888" s="17"/>
      <c r="BM888" s="17"/>
      <c r="BN888" s="17"/>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c r="DW888" s="17"/>
      <c r="DX888" s="17"/>
      <c r="DY888" s="17"/>
      <c r="DZ888" s="17"/>
      <c r="EA888" s="17"/>
      <c r="EB888" s="17"/>
      <c r="EC888" s="17"/>
      <c r="ED888" s="17"/>
      <c r="EE888" s="17"/>
      <c r="EF888" s="17"/>
      <c r="EG888" s="17"/>
      <c r="EH888" s="17"/>
      <c r="EI888" s="17"/>
      <c r="EJ888" s="17"/>
      <c r="EK888" s="17"/>
    </row>
    <row r="889" spans="1:141" x14ac:dyDescent="0.35">
      <c r="A889" s="17"/>
      <c r="B889" s="17"/>
      <c r="C889" s="17"/>
      <c r="D889" s="17"/>
      <c r="E889" s="17"/>
      <c r="F889" s="17"/>
      <c r="G889" s="17"/>
      <c r="J889" s="17"/>
      <c r="K889" s="17"/>
      <c r="L889" s="68"/>
      <c r="M889" s="68"/>
      <c r="N889" s="17"/>
      <c r="O889" s="17"/>
      <c r="P889" s="107"/>
      <c r="R889" s="17"/>
      <c r="S889" s="17"/>
      <c r="T889" s="17"/>
      <c r="V889" s="17"/>
      <c r="W889" s="17"/>
      <c r="X889" s="17"/>
      <c r="Y889" s="17"/>
      <c r="AB889" s="45"/>
      <c r="AH889" s="17"/>
      <c r="AI889" s="17"/>
      <c r="AJ889" s="17"/>
      <c r="AK889" s="17"/>
      <c r="AL889" s="17"/>
      <c r="AM889" s="17"/>
      <c r="AN889" s="17"/>
      <c r="AO889" s="17"/>
      <c r="AP889" s="17"/>
      <c r="AQ889" s="17"/>
      <c r="AR889" s="17"/>
      <c r="AS889" s="17"/>
      <c r="AT889" s="17"/>
      <c r="AU889" s="17"/>
      <c r="AV889" s="17"/>
      <c r="AW889" s="17"/>
      <c r="AX889" s="17"/>
      <c r="AY889" s="17"/>
      <c r="AZ889" s="17"/>
      <c r="BA889" s="17"/>
      <c r="BB889" s="17"/>
      <c r="BC889" s="17"/>
      <c r="BD889" s="17"/>
      <c r="BE889" s="17"/>
      <c r="BF889" s="17"/>
      <c r="BG889" s="17"/>
      <c r="BH889" s="17"/>
      <c r="BI889" s="17"/>
      <c r="BJ889" s="17"/>
      <c r="BK889" s="17"/>
      <c r="BL889" s="17"/>
      <c r="BM889" s="17"/>
      <c r="BN889" s="17"/>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c r="DW889" s="17"/>
      <c r="DX889" s="17"/>
      <c r="DY889" s="17"/>
      <c r="DZ889" s="17"/>
      <c r="EA889" s="17"/>
      <c r="EB889" s="17"/>
      <c r="EC889" s="17"/>
      <c r="ED889" s="17"/>
      <c r="EE889" s="17"/>
      <c r="EF889" s="17"/>
      <c r="EG889" s="17"/>
      <c r="EH889" s="17"/>
      <c r="EI889" s="17"/>
      <c r="EJ889" s="17"/>
      <c r="EK889" s="17"/>
    </row>
    <row r="890" spans="1:141" x14ac:dyDescent="0.35">
      <c r="A890" s="17"/>
      <c r="B890" s="17"/>
      <c r="C890" s="17"/>
      <c r="D890" s="17"/>
      <c r="E890" s="17"/>
      <c r="F890" s="17"/>
      <c r="G890" s="17"/>
      <c r="J890" s="17"/>
      <c r="K890" s="17"/>
      <c r="L890" s="68"/>
      <c r="M890" s="68"/>
      <c r="N890" s="17"/>
      <c r="O890" s="17"/>
      <c r="P890" s="107"/>
      <c r="R890" s="17"/>
      <c r="S890" s="17"/>
      <c r="T890" s="17"/>
      <c r="V890" s="17"/>
      <c r="W890" s="17"/>
      <c r="X890" s="17"/>
      <c r="Y890" s="17"/>
      <c r="AB890" s="45"/>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c r="BL890" s="17"/>
      <c r="BM890" s="17"/>
      <c r="BN890" s="17"/>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c r="DW890" s="17"/>
      <c r="DX890" s="17"/>
      <c r="DY890" s="17"/>
      <c r="DZ890" s="17"/>
      <c r="EA890" s="17"/>
      <c r="EB890" s="17"/>
      <c r="EC890" s="17"/>
      <c r="ED890" s="17"/>
      <c r="EE890" s="17"/>
      <c r="EF890" s="17"/>
      <c r="EG890" s="17"/>
      <c r="EH890" s="17"/>
      <c r="EI890" s="17"/>
      <c r="EJ890" s="17"/>
      <c r="EK890" s="17"/>
    </row>
    <row r="891" spans="1:141" x14ac:dyDescent="0.35">
      <c r="A891" s="17"/>
      <c r="B891" s="17"/>
      <c r="C891" s="17"/>
      <c r="D891" s="17"/>
      <c r="E891" s="17"/>
      <c r="F891" s="17"/>
      <c r="G891" s="17"/>
      <c r="J891" s="17"/>
      <c r="K891" s="17"/>
      <c r="L891" s="68"/>
      <c r="M891" s="68"/>
      <c r="N891" s="17"/>
      <c r="O891" s="17"/>
      <c r="P891" s="107"/>
      <c r="R891" s="17"/>
      <c r="S891" s="17"/>
      <c r="T891" s="17"/>
      <c r="V891" s="17"/>
      <c r="W891" s="17"/>
      <c r="X891" s="17"/>
      <c r="Y891" s="17"/>
      <c r="AB891" s="45"/>
      <c r="AH891" s="17"/>
      <c r="AI891" s="17"/>
      <c r="AJ891" s="17"/>
      <c r="AK891" s="17"/>
      <c r="AL891" s="17"/>
      <c r="AM891" s="17"/>
      <c r="AN891" s="17"/>
      <c r="AO891" s="17"/>
      <c r="AP891" s="17"/>
      <c r="AQ891" s="17"/>
      <c r="AR891" s="17"/>
      <c r="AS891" s="17"/>
      <c r="AT891" s="17"/>
      <c r="AU891" s="17"/>
      <c r="AV891" s="17"/>
      <c r="AW891" s="17"/>
      <c r="AX891" s="17"/>
      <c r="AY891" s="17"/>
      <c r="AZ891" s="17"/>
      <c r="BA891" s="17"/>
      <c r="BB891" s="17"/>
      <c r="BC891" s="17"/>
      <c r="BD891" s="17"/>
      <c r="BE891" s="17"/>
      <c r="BF891" s="17"/>
      <c r="BG891" s="17"/>
      <c r="BH891" s="17"/>
      <c r="BI891" s="17"/>
      <c r="BJ891" s="17"/>
      <c r="BK891" s="17"/>
      <c r="BL891" s="17"/>
      <c r="BM891" s="17"/>
      <c r="BN891" s="17"/>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c r="DW891" s="17"/>
      <c r="DX891" s="17"/>
      <c r="DY891" s="17"/>
      <c r="DZ891" s="17"/>
      <c r="EA891" s="17"/>
      <c r="EB891" s="17"/>
      <c r="EC891" s="17"/>
      <c r="ED891" s="17"/>
      <c r="EE891" s="17"/>
      <c r="EF891" s="17"/>
      <c r="EG891" s="17"/>
      <c r="EH891" s="17"/>
      <c r="EI891" s="17"/>
      <c r="EJ891" s="17"/>
      <c r="EK891" s="17"/>
    </row>
    <row r="892" spans="1:141" x14ac:dyDescent="0.35">
      <c r="A892" s="17"/>
      <c r="B892" s="17"/>
      <c r="C892" s="17"/>
      <c r="D892" s="17"/>
      <c r="E892" s="17"/>
      <c r="F892" s="17"/>
      <c r="G892" s="17"/>
      <c r="J892" s="17"/>
      <c r="K892" s="17"/>
      <c r="L892" s="68"/>
      <c r="M892" s="68"/>
      <c r="N892" s="17"/>
      <c r="O892" s="17"/>
      <c r="P892" s="107"/>
      <c r="R892" s="17"/>
      <c r="S892" s="17"/>
      <c r="T892" s="17"/>
      <c r="V892" s="17"/>
      <c r="W892" s="17"/>
      <c r="X892" s="17"/>
      <c r="Y892" s="17"/>
      <c r="AB892" s="45"/>
      <c r="AH892" s="17"/>
      <c r="AI892" s="17"/>
      <c r="AJ892" s="17"/>
      <c r="AK892" s="17"/>
      <c r="AL892" s="17"/>
      <c r="AM892" s="17"/>
      <c r="AN892" s="17"/>
      <c r="AO892" s="17"/>
      <c r="AP892" s="17"/>
      <c r="AQ892" s="17"/>
      <c r="AR892" s="17"/>
      <c r="AS892" s="17"/>
      <c r="AT892" s="17"/>
      <c r="AU892" s="17"/>
      <c r="AV892" s="17"/>
      <c r="AW892" s="17"/>
      <c r="AX892" s="17"/>
      <c r="AY892" s="17"/>
      <c r="AZ892" s="17"/>
      <c r="BA892" s="17"/>
      <c r="BB892" s="17"/>
      <c r="BC892" s="17"/>
      <c r="BD892" s="17"/>
      <c r="BE892" s="17"/>
      <c r="BF892" s="17"/>
      <c r="BG892" s="17"/>
      <c r="BH892" s="17"/>
      <c r="BI892" s="17"/>
      <c r="BJ892" s="17"/>
      <c r="BK892" s="17"/>
      <c r="BL892" s="17"/>
      <c r="BM892" s="17"/>
      <c r="BN892" s="17"/>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c r="DW892" s="17"/>
      <c r="DX892" s="17"/>
      <c r="DY892" s="17"/>
      <c r="DZ892" s="17"/>
      <c r="EA892" s="17"/>
      <c r="EB892" s="17"/>
      <c r="EC892" s="17"/>
      <c r="ED892" s="17"/>
      <c r="EE892" s="17"/>
      <c r="EF892" s="17"/>
      <c r="EG892" s="17"/>
      <c r="EH892" s="17"/>
      <c r="EI892" s="17"/>
      <c r="EJ892" s="17"/>
      <c r="EK892" s="17"/>
    </row>
    <row r="893" spans="1:141" x14ac:dyDescent="0.35">
      <c r="A893" s="17"/>
      <c r="B893" s="17"/>
      <c r="C893" s="17"/>
      <c r="D893" s="17"/>
      <c r="E893" s="17"/>
      <c r="F893" s="17"/>
      <c r="G893" s="17"/>
      <c r="J893" s="17"/>
      <c r="K893" s="17"/>
      <c r="L893" s="68"/>
      <c r="M893" s="68"/>
      <c r="N893" s="17"/>
      <c r="O893" s="17"/>
      <c r="P893" s="107"/>
      <c r="R893" s="17"/>
      <c r="S893" s="17"/>
      <c r="T893" s="17"/>
      <c r="V893" s="17"/>
      <c r="W893" s="17"/>
      <c r="X893" s="17"/>
      <c r="Y893" s="17"/>
      <c r="AB893" s="45"/>
      <c r="AH893" s="17"/>
      <c r="AI893" s="17"/>
      <c r="AJ893" s="17"/>
      <c r="AK893" s="17"/>
      <c r="AL893" s="17"/>
      <c r="AM893" s="17"/>
      <c r="AN893" s="17"/>
      <c r="AO893" s="17"/>
      <c r="AP893" s="17"/>
      <c r="AQ893" s="17"/>
      <c r="AR893" s="17"/>
      <c r="AS893" s="17"/>
      <c r="AT893" s="17"/>
      <c r="AU893" s="17"/>
      <c r="AV893" s="17"/>
      <c r="AW893" s="17"/>
      <c r="AX893" s="17"/>
      <c r="AY893" s="17"/>
      <c r="AZ893" s="17"/>
      <c r="BA893" s="17"/>
      <c r="BB893" s="17"/>
      <c r="BC893" s="17"/>
      <c r="BD893" s="17"/>
      <c r="BE893" s="17"/>
      <c r="BF893" s="17"/>
      <c r="BG893" s="17"/>
      <c r="BH893" s="17"/>
      <c r="BI893" s="17"/>
      <c r="BJ893" s="17"/>
      <c r="BK893" s="17"/>
      <c r="BL893" s="17"/>
      <c r="BM893" s="17"/>
      <c r="BN893" s="17"/>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c r="DW893" s="17"/>
      <c r="DX893" s="17"/>
      <c r="DY893" s="17"/>
      <c r="DZ893" s="17"/>
      <c r="EA893" s="17"/>
      <c r="EB893" s="17"/>
      <c r="EC893" s="17"/>
      <c r="ED893" s="17"/>
      <c r="EE893" s="17"/>
      <c r="EF893" s="17"/>
      <c r="EG893" s="17"/>
      <c r="EH893" s="17"/>
      <c r="EI893" s="17"/>
      <c r="EJ893" s="17"/>
      <c r="EK893" s="17"/>
    </row>
    <row r="894" spans="1:141" x14ac:dyDescent="0.35">
      <c r="A894" s="17"/>
      <c r="B894" s="17"/>
      <c r="C894" s="17"/>
      <c r="D894" s="17"/>
      <c r="E894" s="17"/>
      <c r="F894" s="17"/>
      <c r="G894" s="17"/>
      <c r="J894" s="17"/>
      <c r="K894" s="17"/>
      <c r="L894" s="68"/>
      <c r="M894" s="68"/>
      <c r="N894" s="17"/>
      <c r="O894" s="17"/>
      <c r="P894" s="107"/>
      <c r="R894" s="17"/>
      <c r="S894" s="17"/>
      <c r="T894" s="17"/>
      <c r="V894" s="17"/>
      <c r="W894" s="17"/>
      <c r="X894" s="17"/>
      <c r="Y894" s="17"/>
      <c r="AB894" s="45"/>
      <c r="AH894" s="17"/>
      <c r="AI894" s="17"/>
      <c r="AJ894" s="17"/>
      <c r="AK894" s="17"/>
      <c r="AL894" s="17"/>
      <c r="AM894" s="17"/>
      <c r="AN894" s="17"/>
      <c r="AO894" s="17"/>
      <c r="AP894" s="17"/>
      <c r="AQ894" s="17"/>
      <c r="AR894" s="17"/>
      <c r="AS894" s="17"/>
      <c r="AT894" s="17"/>
      <c r="AU894" s="17"/>
      <c r="AV894" s="17"/>
      <c r="AW894" s="17"/>
      <c r="AX894" s="17"/>
      <c r="AY894" s="17"/>
      <c r="AZ894" s="17"/>
      <c r="BA894" s="17"/>
      <c r="BB894" s="17"/>
      <c r="BC894" s="17"/>
      <c r="BD894" s="17"/>
      <c r="BE894" s="17"/>
      <c r="BF894" s="17"/>
      <c r="BG894" s="17"/>
      <c r="BH894" s="17"/>
      <c r="BI894" s="17"/>
      <c r="BJ894" s="17"/>
      <c r="BK894" s="17"/>
      <c r="BL894" s="17"/>
      <c r="BM894" s="17"/>
      <c r="BN894" s="17"/>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c r="DW894" s="17"/>
      <c r="DX894" s="17"/>
      <c r="DY894" s="17"/>
      <c r="DZ894" s="17"/>
      <c r="EA894" s="17"/>
      <c r="EB894" s="17"/>
      <c r="EC894" s="17"/>
      <c r="ED894" s="17"/>
      <c r="EE894" s="17"/>
      <c r="EF894" s="17"/>
      <c r="EG894" s="17"/>
      <c r="EH894" s="17"/>
      <c r="EI894" s="17"/>
      <c r="EJ894" s="17"/>
      <c r="EK894" s="17"/>
    </row>
    <row r="895" spans="1:141" x14ac:dyDescent="0.35">
      <c r="A895" s="17"/>
      <c r="B895" s="17"/>
      <c r="C895" s="17"/>
      <c r="D895" s="17"/>
      <c r="E895" s="17"/>
      <c r="F895" s="17"/>
      <c r="G895" s="17"/>
      <c r="J895" s="17"/>
      <c r="K895" s="17"/>
      <c r="L895" s="68"/>
      <c r="M895" s="68"/>
      <c r="N895" s="17"/>
      <c r="O895" s="17"/>
      <c r="P895" s="107"/>
      <c r="R895" s="17"/>
      <c r="S895" s="17"/>
      <c r="T895" s="17"/>
      <c r="V895" s="17"/>
      <c r="W895" s="17"/>
      <c r="X895" s="17"/>
      <c r="Y895" s="17"/>
      <c r="AB895" s="45"/>
      <c r="AH895" s="17"/>
      <c r="AI895" s="17"/>
      <c r="AJ895" s="17"/>
      <c r="AK895" s="17"/>
      <c r="AL895" s="17"/>
      <c r="AM895" s="17"/>
      <c r="AN895" s="17"/>
      <c r="AO895" s="17"/>
      <c r="AP895" s="17"/>
      <c r="AQ895" s="17"/>
      <c r="AR895" s="17"/>
      <c r="AS895" s="17"/>
      <c r="AT895" s="17"/>
      <c r="AU895" s="17"/>
      <c r="AV895" s="17"/>
      <c r="AW895" s="17"/>
      <c r="AX895" s="17"/>
      <c r="AY895" s="17"/>
      <c r="AZ895" s="17"/>
      <c r="BA895" s="17"/>
      <c r="BB895" s="17"/>
      <c r="BC895" s="17"/>
      <c r="BD895" s="17"/>
      <c r="BE895" s="17"/>
      <c r="BF895" s="17"/>
      <c r="BG895" s="17"/>
      <c r="BH895" s="17"/>
      <c r="BI895" s="17"/>
      <c r="BJ895" s="17"/>
      <c r="BK895" s="17"/>
      <c r="BL895" s="17"/>
      <c r="BM895" s="17"/>
      <c r="BN895" s="17"/>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c r="DW895" s="17"/>
      <c r="DX895" s="17"/>
      <c r="DY895" s="17"/>
      <c r="DZ895" s="17"/>
      <c r="EA895" s="17"/>
      <c r="EB895" s="17"/>
      <c r="EC895" s="17"/>
      <c r="ED895" s="17"/>
      <c r="EE895" s="17"/>
      <c r="EF895" s="17"/>
      <c r="EG895" s="17"/>
      <c r="EH895" s="17"/>
      <c r="EI895" s="17"/>
      <c r="EJ895" s="17"/>
      <c r="EK895" s="17"/>
    </row>
    <row r="896" spans="1:141" x14ac:dyDescent="0.35">
      <c r="A896" s="17"/>
      <c r="B896" s="17"/>
      <c r="C896" s="17"/>
      <c r="D896" s="17"/>
      <c r="E896" s="17"/>
      <c r="F896" s="17"/>
      <c r="G896" s="17"/>
      <c r="J896" s="17"/>
      <c r="K896" s="17"/>
      <c r="L896" s="68"/>
      <c r="M896" s="68"/>
      <c r="N896" s="17"/>
      <c r="O896" s="17"/>
      <c r="P896" s="107"/>
      <c r="R896" s="17"/>
      <c r="S896" s="17"/>
      <c r="T896" s="17"/>
      <c r="V896" s="17"/>
      <c r="W896" s="17"/>
      <c r="X896" s="17"/>
      <c r="Y896" s="17"/>
      <c r="AB896" s="45"/>
      <c r="AH896" s="17"/>
      <c r="AI896" s="17"/>
      <c r="AJ896" s="17"/>
      <c r="AK896" s="17"/>
      <c r="AL896" s="17"/>
      <c r="AM896" s="17"/>
      <c r="AN896" s="17"/>
      <c r="AO896" s="17"/>
      <c r="AP896" s="17"/>
      <c r="AQ896" s="17"/>
      <c r="AR896" s="17"/>
      <c r="AS896" s="17"/>
      <c r="AT896" s="17"/>
      <c r="AU896" s="17"/>
      <c r="AV896" s="17"/>
      <c r="AW896" s="17"/>
      <c r="AX896" s="17"/>
      <c r="AY896" s="17"/>
      <c r="AZ896" s="17"/>
      <c r="BA896" s="17"/>
      <c r="BB896" s="17"/>
      <c r="BC896" s="17"/>
      <c r="BD896" s="17"/>
      <c r="BE896" s="17"/>
      <c r="BF896" s="17"/>
      <c r="BG896" s="17"/>
      <c r="BH896" s="17"/>
      <c r="BI896" s="17"/>
      <c r="BJ896" s="17"/>
      <c r="BK896" s="17"/>
      <c r="BL896" s="17"/>
      <c r="BM896" s="17"/>
      <c r="BN896" s="17"/>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c r="DW896" s="17"/>
      <c r="DX896" s="17"/>
      <c r="DY896" s="17"/>
      <c r="DZ896" s="17"/>
      <c r="EA896" s="17"/>
      <c r="EB896" s="17"/>
      <c r="EC896" s="17"/>
      <c r="ED896" s="17"/>
      <c r="EE896" s="17"/>
      <c r="EF896" s="17"/>
      <c r="EG896" s="17"/>
      <c r="EH896" s="17"/>
      <c r="EI896" s="17"/>
      <c r="EJ896" s="17"/>
      <c r="EK896" s="17"/>
    </row>
    <row r="897" spans="1:141" x14ac:dyDescent="0.35">
      <c r="A897" s="17"/>
      <c r="B897" s="17"/>
      <c r="C897" s="17"/>
      <c r="D897" s="17"/>
      <c r="E897" s="17"/>
      <c r="F897" s="17"/>
      <c r="G897" s="17"/>
      <c r="J897" s="17"/>
      <c r="K897" s="17"/>
      <c r="L897" s="68"/>
      <c r="M897" s="68"/>
      <c r="N897" s="17"/>
      <c r="O897" s="17"/>
      <c r="P897" s="107"/>
      <c r="R897" s="17"/>
      <c r="S897" s="17"/>
      <c r="T897" s="17"/>
      <c r="V897" s="17"/>
      <c r="W897" s="17"/>
      <c r="X897" s="17"/>
      <c r="Y897" s="17"/>
      <c r="AB897" s="45"/>
      <c r="AH897" s="17"/>
      <c r="AI897" s="17"/>
      <c r="AJ897" s="17"/>
      <c r="AK897" s="17"/>
      <c r="AL897" s="17"/>
      <c r="AM897" s="17"/>
      <c r="AN897" s="17"/>
      <c r="AO897" s="17"/>
      <c r="AP897" s="17"/>
      <c r="AQ897" s="17"/>
      <c r="AR897" s="17"/>
      <c r="AS897" s="17"/>
      <c r="AT897" s="17"/>
      <c r="AU897" s="17"/>
      <c r="AV897" s="17"/>
      <c r="AW897" s="17"/>
      <c r="AX897" s="17"/>
      <c r="AY897" s="17"/>
      <c r="AZ897" s="17"/>
      <c r="BA897" s="17"/>
      <c r="BB897" s="17"/>
      <c r="BC897" s="17"/>
      <c r="BD897" s="17"/>
      <c r="BE897" s="17"/>
      <c r="BF897" s="17"/>
      <c r="BG897" s="17"/>
      <c r="BH897" s="17"/>
      <c r="BI897" s="17"/>
      <c r="BJ897" s="17"/>
      <c r="BK897" s="17"/>
      <c r="BL897" s="17"/>
      <c r="BM897" s="17"/>
      <c r="BN897" s="17"/>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c r="DW897" s="17"/>
      <c r="DX897" s="17"/>
      <c r="DY897" s="17"/>
      <c r="DZ897" s="17"/>
      <c r="EA897" s="17"/>
      <c r="EB897" s="17"/>
      <c r="EC897" s="17"/>
      <c r="ED897" s="17"/>
      <c r="EE897" s="17"/>
      <c r="EF897" s="17"/>
      <c r="EG897" s="17"/>
      <c r="EH897" s="17"/>
      <c r="EI897" s="17"/>
      <c r="EJ897" s="17"/>
      <c r="EK897" s="17"/>
    </row>
    <row r="898" spans="1:141" x14ac:dyDescent="0.35">
      <c r="A898" s="17"/>
      <c r="B898" s="17"/>
      <c r="C898" s="17"/>
      <c r="D898" s="17"/>
      <c r="E898" s="17"/>
      <c r="F898" s="17"/>
      <c r="G898" s="17"/>
      <c r="J898" s="17"/>
      <c r="K898" s="17"/>
      <c r="L898" s="68"/>
      <c r="M898" s="68"/>
      <c r="N898" s="17"/>
      <c r="O898" s="17"/>
      <c r="P898" s="109"/>
      <c r="R898" s="17"/>
      <c r="S898" s="17"/>
      <c r="T898" s="17"/>
      <c r="V898" s="17"/>
      <c r="W898" s="17"/>
      <c r="X898" s="17"/>
      <c r="Y898" s="17"/>
      <c r="AB898" s="45"/>
      <c r="AH898" s="17"/>
      <c r="AI898" s="17"/>
      <c r="AJ898" s="17"/>
      <c r="AK898" s="17"/>
      <c r="AL898" s="17"/>
      <c r="AM898" s="17"/>
      <c r="AN898" s="17"/>
      <c r="AO898" s="17"/>
      <c r="AP898" s="17"/>
      <c r="AQ898" s="17"/>
      <c r="AR898" s="17"/>
      <c r="AS898" s="17"/>
      <c r="AT898" s="17"/>
      <c r="AU898" s="17"/>
      <c r="AV898" s="17"/>
      <c r="AW898" s="17"/>
      <c r="AX898" s="17"/>
      <c r="AY898" s="17"/>
      <c r="AZ898" s="17"/>
      <c r="BA898" s="17"/>
      <c r="BB898" s="17"/>
      <c r="BC898" s="17"/>
      <c r="BD898" s="17"/>
      <c r="BE898" s="17"/>
      <c r="BF898" s="17"/>
      <c r="BG898" s="17"/>
      <c r="BH898" s="17"/>
      <c r="BI898" s="17"/>
      <c r="BJ898" s="17"/>
      <c r="BK898" s="17"/>
      <c r="BL898" s="17"/>
      <c r="BM898" s="17"/>
      <c r="BN898" s="17"/>
      <c r="BO898" s="17"/>
      <c r="BP898" s="17"/>
      <c r="BQ898" s="17"/>
      <c r="BR898" s="17"/>
      <c r="BS898" s="17"/>
      <c r="BT898" s="17"/>
      <c r="BU898" s="17"/>
      <c r="BV898" s="17"/>
      <c r="BW898" s="17"/>
      <c r="BX898" s="17"/>
      <c r="BY898" s="17"/>
      <c r="BZ898" s="17"/>
      <c r="CA898" s="17"/>
      <c r="CB898" s="17"/>
      <c r="CC898" s="17"/>
      <c r="CD898" s="17"/>
      <c r="CE898" s="17"/>
      <c r="CF898" s="17"/>
      <c r="CG898" s="17"/>
      <c r="CH898" s="17"/>
      <c r="CI898" s="17"/>
      <c r="CJ898" s="17"/>
      <c r="CK898" s="17"/>
      <c r="CL898" s="17"/>
      <c r="CM898" s="17"/>
      <c r="CN898" s="17"/>
      <c r="CO898" s="17"/>
      <c r="CP898" s="17"/>
      <c r="CQ898" s="17"/>
      <c r="CR898" s="17"/>
      <c r="CS898" s="17"/>
      <c r="CT898" s="17"/>
      <c r="CU898" s="17"/>
      <c r="CV898" s="17"/>
      <c r="CW898" s="17"/>
      <c r="CX898" s="17"/>
      <c r="CY898" s="17"/>
      <c r="CZ898" s="17"/>
      <c r="DA898" s="17"/>
      <c r="DB898" s="17"/>
      <c r="DC898" s="17"/>
      <c r="DD898" s="17"/>
      <c r="DE898" s="17"/>
      <c r="DF898" s="17"/>
      <c r="DG898" s="17"/>
      <c r="DH898" s="17"/>
      <c r="DI898" s="17"/>
      <c r="DJ898" s="17"/>
      <c r="DK898" s="17"/>
      <c r="DL898" s="17"/>
      <c r="DM898" s="17"/>
      <c r="DN898" s="17"/>
      <c r="DO898" s="17"/>
      <c r="DP898" s="17"/>
      <c r="DQ898" s="17"/>
      <c r="DR898" s="17"/>
      <c r="DS898" s="17"/>
      <c r="DT898" s="17"/>
      <c r="DU898" s="17"/>
      <c r="DV898" s="17"/>
      <c r="DW898" s="17"/>
      <c r="DX898" s="17"/>
      <c r="DY898" s="17"/>
      <c r="DZ898" s="17"/>
      <c r="EA898" s="17"/>
      <c r="EB898" s="17"/>
      <c r="EC898" s="17"/>
      <c r="ED898" s="17"/>
      <c r="EE898" s="17"/>
      <c r="EF898" s="17"/>
      <c r="EG898" s="17"/>
      <c r="EH898" s="17"/>
      <c r="EI898" s="17"/>
      <c r="EJ898" s="17"/>
      <c r="EK898" s="17"/>
    </row>
    <row r="899" spans="1:141" x14ac:dyDescent="0.35">
      <c r="A899" s="17"/>
      <c r="B899" s="17"/>
      <c r="C899" s="17"/>
      <c r="D899" s="17"/>
      <c r="E899" s="17"/>
      <c r="F899" s="17"/>
      <c r="G899" s="17"/>
      <c r="J899" s="17"/>
      <c r="K899" s="17"/>
      <c r="L899" s="68"/>
      <c r="M899" s="68"/>
      <c r="N899" s="17"/>
      <c r="O899" s="17"/>
      <c r="P899" s="109"/>
      <c r="R899" s="17"/>
      <c r="S899" s="17"/>
      <c r="T899" s="17"/>
      <c r="V899" s="17"/>
      <c r="W899" s="17"/>
      <c r="X899" s="17"/>
      <c r="Y899" s="17"/>
      <c r="AB899" s="45"/>
      <c r="AH899" s="17"/>
      <c r="AI899" s="17"/>
      <c r="AJ899" s="17"/>
      <c r="AK899" s="17"/>
      <c r="AL899" s="17"/>
      <c r="AM899" s="17"/>
      <c r="AN899" s="17"/>
      <c r="AO899" s="17"/>
      <c r="AP899" s="17"/>
      <c r="AQ899" s="17"/>
      <c r="AR899" s="17"/>
      <c r="AS899" s="17"/>
      <c r="AT899" s="17"/>
      <c r="AU899" s="17"/>
      <c r="AV899" s="17"/>
      <c r="AW899" s="17"/>
      <c r="AX899" s="17"/>
      <c r="AY899" s="17"/>
      <c r="AZ899" s="17"/>
      <c r="BA899" s="17"/>
      <c r="BB899" s="17"/>
      <c r="BC899" s="17"/>
      <c r="BD899" s="17"/>
      <c r="BE899" s="17"/>
      <c r="BF899" s="17"/>
      <c r="BG899" s="17"/>
      <c r="BH899" s="17"/>
      <c r="BI899" s="17"/>
      <c r="BJ899" s="17"/>
      <c r="BK899" s="17"/>
      <c r="BL899" s="17"/>
      <c r="BM899" s="17"/>
      <c r="BN899" s="17"/>
      <c r="BO899" s="17"/>
      <c r="BP899" s="17"/>
      <c r="BQ899" s="17"/>
      <c r="BR899" s="17"/>
      <c r="BS899" s="17"/>
      <c r="BT899" s="17"/>
      <c r="BU899" s="17"/>
      <c r="BV899" s="17"/>
      <c r="BW899" s="17"/>
      <c r="BX899" s="17"/>
      <c r="BY899" s="17"/>
      <c r="BZ899" s="17"/>
      <c r="CA899" s="17"/>
      <c r="CB899" s="17"/>
      <c r="CC899" s="17"/>
      <c r="CD899" s="17"/>
      <c r="CE899" s="17"/>
      <c r="CF899" s="17"/>
      <c r="CG899" s="17"/>
      <c r="CH899" s="17"/>
      <c r="CI899" s="17"/>
      <c r="CJ899" s="17"/>
      <c r="CK899" s="17"/>
      <c r="CL899" s="17"/>
      <c r="CM899" s="17"/>
      <c r="CN899" s="17"/>
      <c r="CO899" s="17"/>
      <c r="CP899" s="17"/>
      <c r="CQ899" s="17"/>
      <c r="CR899" s="17"/>
      <c r="CS899" s="17"/>
      <c r="CT899" s="17"/>
      <c r="CU899" s="17"/>
      <c r="CV899" s="17"/>
      <c r="CW899" s="17"/>
      <c r="CX899" s="17"/>
      <c r="CY899" s="17"/>
      <c r="CZ899" s="17"/>
      <c r="DA899" s="17"/>
      <c r="DB899" s="17"/>
      <c r="DC899" s="17"/>
      <c r="DD899" s="17"/>
      <c r="DE899" s="17"/>
      <c r="DF899" s="17"/>
      <c r="DG899" s="17"/>
      <c r="DH899" s="17"/>
      <c r="DI899" s="17"/>
      <c r="DJ899" s="17"/>
      <c r="DK899" s="17"/>
      <c r="DL899" s="17"/>
      <c r="DM899" s="17"/>
      <c r="DN899" s="17"/>
      <c r="DO899" s="17"/>
      <c r="DP899" s="17"/>
      <c r="DQ899" s="17"/>
      <c r="DR899" s="17"/>
      <c r="DS899" s="17"/>
      <c r="DT899" s="17"/>
      <c r="DU899" s="17"/>
      <c r="DV899" s="17"/>
      <c r="DW899" s="17"/>
      <c r="DX899" s="17"/>
      <c r="DY899" s="17"/>
      <c r="DZ899" s="17"/>
      <c r="EA899" s="17"/>
      <c r="EB899" s="17"/>
      <c r="EC899" s="17"/>
      <c r="ED899" s="17"/>
      <c r="EE899" s="17"/>
      <c r="EF899" s="17"/>
      <c r="EG899" s="17"/>
      <c r="EH899" s="17"/>
      <c r="EI899" s="17"/>
      <c r="EJ899" s="17"/>
      <c r="EK899" s="17"/>
    </row>
    <row r="900" spans="1:141" x14ac:dyDescent="0.35">
      <c r="A900" s="17"/>
      <c r="B900" s="17"/>
      <c r="C900" s="17"/>
      <c r="D900" s="17"/>
      <c r="E900" s="17"/>
      <c r="F900" s="17"/>
      <c r="G900" s="17"/>
      <c r="J900" s="17"/>
      <c r="K900" s="17"/>
      <c r="L900" s="68"/>
      <c r="M900" s="68"/>
      <c r="N900" s="17"/>
      <c r="O900" s="17"/>
      <c r="P900" s="109"/>
      <c r="R900" s="17"/>
      <c r="S900" s="17"/>
      <c r="T900" s="17"/>
      <c r="V900" s="17"/>
      <c r="W900" s="17"/>
      <c r="X900" s="17"/>
      <c r="Y900" s="17"/>
      <c r="AB900" s="45"/>
      <c r="AH900" s="17"/>
      <c r="AI900" s="17"/>
      <c r="AJ900" s="17"/>
      <c r="AK900" s="17"/>
      <c r="AL900" s="17"/>
      <c r="AM900" s="17"/>
      <c r="AN900" s="17"/>
      <c r="AO900" s="17"/>
      <c r="AP900" s="17"/>
      <c r="AQ900" s="17"/>
      <c r="AR900" s="17"/>
      <c r="AS900" s="17"/>
      <c r="AT900" s="17"/>
      <c r="AU900" s="17"/>
      <c r="AV900" s="17"/>
      <c r="AW900" s="17"/>
      <c r="AX900" s="17"/>
      <c r="AY900" s="17"/>
      <c r="AZ900" s="17"/>
      <c r="BA900" s="17"/>
      <c r="BB900" s="17"/>
      <c r="BC900" s="17"/>
      <c r="BD900" s="17"/>
      <c r="BE900" s="17"/>
      <c r="BF900" s="17"/>
      <c r="BG900" s="17"/>
      <c r="BH900" s="17"/>
      <c r="BI900" s="17"/>
      <c r="BJ900" s="17"/>
      <c r="BK900" s="17"/>
      <c r="BL900" s="17"/>
      <c r="BM900" s="17"/>
      <c r="BN900" s="17"/>
      <c r="BO900" s="17"/>
      <c r="BP900" s="17"/>
      <c r="BQ900" s="17"/>
      <c r="BR900" s="17"/>
      <c r="BS900" s="17"/>
      <c r="BT900" s="17"/>
      <c r="BU900" s="17"/>
      <c r="BV900" s="17"/>
      <c r="BW900" s="17"/>
      <c r="BX900" s="17"/>
      <c r="BY900" s="17"/>
      <c r="BZ900" s="17"/>
      <c r="CA900" s="17"/>
      <c r="CB900" s="17"/>
      <c r="CC900" s="17"/>
      <c r="CD900" s="17"/>
      <c r="CE900" s="17"/>
      <c r="CF900" s="17"/>
      <c r="CG900" s="17"/>
      <c r="CH900" s="17"/>
      <c r="CI900" s="17"/>
      <c r="CJ900" s="17"/>
      <c r="CK900" s="17"/>
      <c r="CL900" s="17"/>
      <c r="CM900" s="17"/>
      <c r="CN900" s="17"/>
      <c r="CO900" s="17"/>
      <c r="CP900" s="17"/>
      <c r="CQ900" s="17"/>
      <c r="CR900" s="17"/>
      <c r="CS900" s="17"/>
      <c r="CT900" s="17"/>
      <c r="CU900" s="17"/>
      <c r="CV900" s="17"/>
      <c r="CW900" s="17"/>
      <c r="CX900" s="17"/>
      <c r="CY900" s="17"/>
      <c r="CZ900" s="17"/>
      <c r="DA900" s="17"/>
      <c r="DB900" s="17"/>
      <c r="DC900" s="17"/>
      <c r="DD900" s="17"/>
      <c r="DE900" s="17"/>
      <c r="DF900" s="17"/>
      <c r="DG900" s="17"/>
      <c r="DH900" s="17"/>
      <c r="DI900" s="17"/>
      <c r="DJ900" s="17"/>
      <c r="DK900" s="17"/>
      <c r="DL900" s="17"/>
      <c r="DM900" s="17"/>
      <c r="DN900" s="17"/>
      <c r="DO900" s="17"/>
      <c r="DP900" s="17"/>
      <c r="DQ900" s="17"/>
      <c r="DR900" s="17"/>
      <c r="DS900" s="17"/>
      <c r="DT900" s="17"/>
      <c r="DU900" s="17"/>
      <c r="DV900" s="17"/>
      <c r="DW900" s="17"/>
      <c r="DX900" s="17"/>
      <c r="DY900" s="17"/>
      <c r="DZ900" s="17"/>
      <c r="EA900" s="17"/>
      <c r="EB900" s="17"/>
      <c r="EC900" s="17"/>
      <c r="ED900" s="17"/>
      <c r="EE900" s="17"/>
      <c r="EF900" s="17"/>
      <c r="EG900" s="17"/>
      <c r="EH900" s="17"/>
      <c r="EI900" s="17"/>
      <c r="EJ900" s="17"/>
      <c r="EK900" s="17"/>
    </row>
    <row r="901" spans="1:141" x14ac:dyDescent="0.35">
      <c r="A901" s="17"/>
      <c r="B901" s="17"/>
      <c r="C901" s="17"/>
      <c r="D901" s="17"/>
      <c r="E901" s="17"/>
      <c r="F901" s="17"/>
      <c r="G901" s="17"/>
      <c r="J901" s="17"/>
      <c r="K901" s="17"/>
      <c r="L901" s="68"/>
      <c r="M901" s="68"/>
      <c r="N901" s="17"/>
      <c r="O901" s="17"/>
      <c r="P901" s="109"/>
      <c r="R901" s="17"/>
      <c r="S901" s="17"/>
      <c r="T901" s="17"/>
      <c r="V901" s="17"/>
      <c r="W901" s="17"/>
      <c r="X901" s="17"/>
      <c r="Y901" s="17"/>
      <c r="AB901" s="45"/>
      <c r="AH901" s="17"/>
      <c r="AI901" s="17"/>
      <c r="AJ901" s="17"/>
      <c r="AK901" s="17"/>
      <c r="AL901" s="17"/>
      <c r="AM901" s="17"/>
      <c r="AN901" s="17"/>
      <c r="AO901" s="17"/>
      <c r="AP901" s="17"/>
      <c r="AQ901" s="17"/>
      <c r="AR901" s="17"/>
      <c r="AS901" s="17"/>
      <c r="AT901" s="17"/>
      <c r="AU901" s="17"/>
      <c r="AV901" s="17"/>
      <c r="AW901" s="17"/>
      <c r="AX901" s="17"/>
      <c r="AY901" s="17"/>
      <c r="AZ901" s="17"/>
      <c r="BA901" s="17"/>
      <c r="BB901" s="17"/>
      <c r="BC901" s="17"/>
      <c r="BD901" s="17"/>
      <c r="BE901" s="17"/>
      <c r="BF901" s="17"/>
      <c r="BG901" s="17"/>
      <c r="BH901" s="17"/>
      <c r="BI901" s="17"/>
      <c r="BJ901" s="17"/>
      <c r="BK901" s="17"/>
      <c r="BL901" s="17"/>
      <c r="BM901" s="17"/>
      <c r="BN901" s="17"/>
      <c r="BO901" s="17"/>
      <c r="BP901" s="17"/>
      <c r="BQ901" s="17"/>
      <c r="BR901" s="17"/>
      <c r="BS901" s="17"/>
      <c r="BT901" s="17"/>
      <c r="BU901" s="17"/>
      <c r="BV901" s="17"/>
      <c r="BW901" s="17"/>
      <c r="BX901" s="17"/>
      <c r="BY901" s="17"/>
      <c r="BZ901" s="17"/>
      <c r="CA901" s="17"/>
      <c r="CB901" s="17"/>
      <c r="CC901" s="17"/>
      <c r="CD901" s="17"/>
      <c r="CE901" s="17"/>
      <c r="CF901" s="17"/>
      <c r="CG901" s="17"/>
      <c r="CH901" s="17"/>
      <c r="CI901" s="17"/>
      <c r="CJ901" s="17"/>
      <c r="CK901" s="17"/>
      <c r="CL901" s="17"/>
      <c r="CM901" s="17"/>
      <c r="CN901" s="17"/>
      <c r="CO901" s="17"/>
      <c r="CP901" s="17"/>
      <c r="CQ901" s="17"/>
      <c r="CR901" s="17"/>
      <c r="CS901" s="17"/>
      <c r="CT901" s="17"/>
      <c r="CU901" s="17"/>
      <c r="CV901" s="17"/>
      <c r="CW901" s="17"/>
      <c r="CX901" s="17"/>
      <c r="CY901" s="17"/>
      <c r="CZ901" s="17"/>
      <c r="DA901" s="17"/>
      <c r="DB901" s="17"/>
      <c r="DC901" s="17"/>
      <c r="DD901" s="17"/>
      <c r="DE901" s="17"/>
      <c r="DF901" s="17"/>
      <c r="DG901" s="17"/>
      <c r="DH901" s="17"/>
      <c r="DI901" s="17"/>
      <c r="DJ901" s="17"/>
      <c r="DK901" s="17"/>
      <c r="DL901" s="17"/>
      <c r="DM901" s="17"/>
      <c r="DN901" s="17"/>
      <c r="DO901" s="17"/>
      <c r="DP901" s="17"/>
      <c r="DQ901" s="17"/>
      <c r="DR901" s="17"/>
      <c r="DS901" s="17"/>
      <c r="DT901" s="17"/>
      <c r="DU901" s="17"/>
      <c r="DV901" s="17"/>
      <c r="DW901" s="17"/>
      <c r="DX901" s="17"/>
      <c r="DY901" s="17"/>
      <c r="DZ901" s="17"/>
      <c r="EA901" s="17"/>
      <c r="EB901" s="17"/>
      <c r="EC901" s="17"/>
      <c r="ED901" s="17"/>
      <c r="EE901" s="17"/>
      <c r="EF901" s="17"/>
      <c r="EG901" s="17"/>
      <c r="EH901" s="17"/>
      <c r="EI901" s="17"/>
      <c r="EJ901" s="17"/>
      <c r="EK901" s="17"/>
    </row>
    <row r="902" spans="1:141" x14ac:dyDescent="0.35">
      <c r="A902" s="17"/>
      <c r="B902" s="17"/>
      <c r="C902" s="17"/>
      <c r="D902" s="17"/>
      <c r="E902" s="17"/>
      <c r="F902" s="17"/>
      <c r="G902" s="17"/>
      <c r="J902" s="17"/>
      <c r="K902" s="17"/>
      <c r="L902" s="68"/>
      <c r="M902" s="68"/>
      <c r="N902" s="17"/>
      <c r="O902" s="17"/>
      <c r="P902" s="107"/>
      <c r="R902" s="17"/>
      <c r="S902" s="17"/>
      <c r="T902" s="17"/>
      <c r="V902" s="17"/>
      <c r="W902" s="17"/>
      <c r="X902" s="17"/>
      <c r="Y902" s="17"/>
      <c r="AB902" s="45"/>
      <c r="AH902" s="17"/>
      <c r="AI902" s="17"/>
      <c r="AJ902" s="17"/>
      <c r="AK902" s="17"/>
      <c r="AL902" s="17"/>
      <c r="AM902" s="17"/>
      <c r="AN902" s="17"/>
      <c r="AO902" s="17"/>
      <c r="AP902" s="17"/>
      <c r="AQ902" s="17"/>
      <c r="AR902" s="17"/>
      <c r="AS902" s="17"/>
      <c r="AT902" s="17"/>
      <c r="AU902" s="17"/>
      <c r="AV902" s="17"/>
      <c r="AW902" s="17"/>
      <c r="AX902" s="17"/>
      <c r="AY902" s="17"/>
      <c r="AZ902" s="17"/>
      <c r="BA902" s="17"/>
      <c r="BB902" s="17"/>
      <c r="BC902" s="17"/>
      <c r="BD902" s="17"/>
      <c r="BE902" s="17"/>
      <c r="BF902" s="17"/>
      <c r="BG902" s="17"/>
      <c r="BH902" s="17"/>
      <c r="BI902" s="17"/>
      <c r="BJ902" s="17"/>
      <c r="BK902" s="17"/>
      <c r="BL902" s="17"/>
      <c r="BM902" s="17"/>
      <c r="BN902" s="17"/>
      <c r="BO902" s="17"/>
      <c r="BP902" s="17"/>
      <c r="BQ902" s="17"/>
      <c r="BR902" s="17"/>
      <c r="BS902" s="17"/>
      <c r="BT902" s="17"/>
      <c r="BU902" s="17"/>
      <c r="BV902" s="17"/>
      <c r="BW902" s="17"/>
      <c r="BX902" s="17"/>
      <c r="BY902" s="17"/>
      <c r="BZ902" s="17"/>
      <c r="CA902" s="17"/>
      <c r="CB902" s="17"/>
      <c r="CC902" s="17"/>
      <c r="CD902" s="17"/>
      <c r="CE902" s="17"/>
      <c r="CF902" s="17"/>
      <c r="CG902" s="17"/>
      <c r="CH902" s="17"/>
      <c r="CI902" s="17"/>
      <c r="CJ902" s="17"/>
      <c r="CK902" s="17"/>
      <c r="CL902" s="17"/>
      <c r="CM902" s="17"/>
      <c r="CN902" s="17"/>
      <c r="CO902" s="17"/>
      <c r="CP902" s="17"/>
      <c r="CQ902" s="17"/>
      <c r="CR902" s="17"/>
      <c r="CS902" s="17"/>
      <c r="CT902" s="17"/>
      <c r="CU902" s="17"/>
      <c r="CV902" s="17"/>
      <c r="CW902" s="17"/>
      <c r="CX902" s="17"/>
      <c r="CY902" s="17"/>
      <c r="CZ902" s="17"/>
      <c r="DA902" s="17"/>
      <c r="DB902" s="17"/>
      <c r="DC902" s="17"/>
      <c r="DD902" s="17"/>
      <c r="DE902" s="17"/>
      <c r="DF902" s="17"/>
      <c r="DG902" s="17"/>
      <c r="DH902" s="17"/>
      <c r="DI902" s="17"/>
      <c r="DJ902" s="17"/>
      <c r="DK902" s="17"/>
      <c r="DL902" s="17"/>
      <c r="DM902" s="17"/>
      <c r="DN902" s="17"/>
      <c r="DO902" s="17"/>
      <c r="DP902" s="17"/>
      <c r="DQ902" s="17"/>
      <c r="DR902" s="17"/>
      <c r="DS902" s="17"/>
      <c r="DT902" s="17"/>
      <c r="DU902" s="17"/>
      <c r="DV902" s="17"/>
      <c r="DW902" s="17"/>
      <c r="DX902" s="17"/>
      <c r="DY902" s="17"/>
      <c r="DZ902" s="17"/>
      <c r="EA902" s="17"/>
      <c r="EB902" s="17"/>
      <c r="EC902" s="17"/>
      <c r="ED902" s="17"/>
      <c r="EE902" s="17"/>
      <c r="EF902" s="17"/>
      <c r="EG902" s="17"/>
      <c r="EH902" s="17"/>
      <c r="EI902" s="17"/>
      <c r="EJ902" s="17"/>
      <c r="EK902" s="17"/>
    </row>
    <row r="903" spans="1:141" x14ac:dyDescent="0.35">
      <c r="A903" s="17"/>
      <c r="B903" s="17"/>
      <c r="C903" s="17"/>
      <c r="D903" s="17"/>
      <c r="E903" s="17"/>
      <c r="F903" s="17"/>
      <c r="G903" s="17"/>
      <c r="J903" s="17"/>
      <c r="K903" s="17"/>
      <c r="L903" s="68"/>
      <c r="M903" s="68"/>
      <c r="N903" s="17"/>
      <c r="O903" s="17"/>
      <c r="P903" s="107"/>
      <c r="R903" s="17"/>
      <c r="S903" s="17"/>
      <c r="T903" s="17"/>
      <c r="V903" s="17"/>
      <c r="W903" s="17"/>
      <c r="X903" s="17"/>
      <c r="Y903" s="17"/>
      <c r="AB903" s="45"/>
      <c r="AH903" s="17"/>
      <c r="AI903" s="17"/>
      <c r="AJ903" s="17"/>
      <c r="AK903" s="17"/>
      <c r="AL903" s="17"/>
      <c r="AM903" s="17"/>
      <c r="AN903" s="17"/>
      <c r="AO903" s="17"/>
      <c r="AP903" s="17"/>
      <c r="AQ903" s="17"/>
      <c r="AR903" s="17"/>
      <c r="AS903" s="17"/>
      <c r="AT903" s="17"/>
      <c r="AU903" s="17"/>
      <c r="AV903" s="17"/>
      <c r="AW903" s="17"/>
      <c r="AX903" s="17"/>
      <c r="AY903" s="17"/>
      <c r="AZ903" s="17"/>
      <c r="BA903" s="17"/>
      <c r="BB903" s="17"/>
      <c r="BC903" s="17"/>
      <c r="BD903" s="17"/>
      <c r="BE903" s="17"/>
      <c r="BF903" s="17"/>
      <c r="BG903" s="17"/>
      <c r="BH903" s="17"/>
      <c r="BI903" s="17"/>
      <c r="BJ903" s="17"/>
      <c r="BK903" s="17"/>
      <c r="BL903" s="17"/>
      <c r="BM903" s="17"/>
      <c r="BN903" s="17"/>
      <c r="BO903" s="17"/>
      <c r="BP903" s="17"/>
      <c r="BQ903" s="17"/>
      <c r="BR903" s="17"/>
      <c r="BS903" s="17"/>
      <c r="BT903" s="17"/>
      <c r="BU903" s="17"/>
      <c r="BV903" s="17"/>
      <c r="BW903" s="17"/>
      <c r="BX903" s="17"/>
      <c r="BY903" s="17"/>
      <c r="BZ903" s="17"/>
      <c r="CA903" s="17"/>
      <c r="CB903" s="17"/>
      <c r="CC903" s="17"/>
      <c r="CD903" s="17"/>
      <c r="CE903" s="17"/>
      <c r="CF903" s="17"/>
      <c r="CG903" s="17"/>
      <c r="CH903" s="17"/>
      <c r="CI903" s="17"/>
      <c r="CJ903" s="17"/>
      <c r="CK903" s="17"/>
      <c r="CL903" s="17"/>
      <c r="CM903" s="17"/>
      <c r="CN903" s="17"/>
      <c r="CO903" s="17"/>
      <c r="CP903" s="17"/>
      <c r="CQ903" s="17"/>
      <c r="CR903" s="17"/>
      <c r="CS903" s="17"/>
      <c r="CT903" s="17"/>
      <c r="CU903" s="17"/>
      <c r="CV903" s="17"/>
      <c r="CW903" s="17"/>
      <c r="CX903" s="17"/>
      <c r="CY903" s="17"/>
      <c r="CZ903" s="17"/>
      <c r="DA903" s="17"/>
      <c r="DB903" s="17"/>
      <c r="DC903" s="17"/>
      <c r="DD903" s="17"/>
      <c r="DE903" s="17"/>
      <c r="DF903" s="17"/>
      <c r="DG903" s="17"/>
      <c r="DH903" s="17"/>
      <c r="DI903" s="17"/>
      <c r="DJ903" s="17"/>
      <c r="DK903" s="17"/>
      <c r="DL903" s="17"/>
      <c r="DM903" s="17"/>
      <c r="DN903" s="17"/>
      <c r="DO903" s="17"/>
      <c r="DP903" s="17"/>
      <c r="DQ903" s="17"/>
      <c r="DR903" s="17"/>
      <c r="DS903" s="17"/>
      <c r="DT903" s="17"/>
      <c r="DU903" s="17"/>
      <c r="DV903" s="17"/>
      <c r="DW903" s="17"/>
      <c r="DX903" s="17"/>
      <c r="DY903" s="17"/>
      <c r="DZ903" s="17"/>
      <c r="EA903" s="17"/>
      <c r="EB903" s="17"/>
      <c r="EC903" s="17"/>
      <c r="ED903" s="17"/>
      <c r="EE903" s="17"/>
      <c r="EF903" s="17"/>
      <c r="EG903" s="17"/>
      <c r="EH903" s="17"/>
      <c r="EI903" s="17"/>
      <c r="EJ903" s="17"/>
      <c r="EK903" s="17"/>
    </row>
    <row r="904" spans="1:141" x14ac:dyDescent="0.35">
      <c r="A904" s="17"/>
      <c r="B904" s="17"/>
      <c r="C904" s="17"/>
      <c r="D904" s="17"/>
      <c r="E904" s="17"/>
      <c r="F904" s="17"/>
      <c r="G904" s="17"/>
      <c r="J904" s="17"/>
      <c r="K904" s="17"/>
      <c r="L904" s="68"/>
      <c r="M904" s="68"/>
      <c r="N904" s="17"/>
      <c r="O904" s="17"/>
      <c r="P904" s="109"/>
      <c r="R904" s="17"/>
      <c r="S904" s="17"/>
      <c r="T904" s="17"/>
      <c r="V904" s="17"/>
      <c r="W904" s="17"/>
      <c r="X904" s="17"/>
      <c r="Y904" s="17"/>
      <c r="AB904" s="45"/>
      <c r="AH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c r="BL904" s="17"/>
      <c r="BM904" s="17"/>
      <c r="BN904" s="17"/>
      <c r="BO904" s="17"/>
      <c r="BP904" s="17"/>
      <c r="BQ904" s="17"/>
      <c r="BR904" s="17"/>
      <c r="BS904" s="17"/>
      <c r="BT904" s="17"/>
      <c r="BU904" s="17"/>
      <c r="BV904" s="17"/>
      <c r="BW904" s="17"/>
      <c r="BX904" s="17"/>
      <c r="BY904" s="17"/>
      <c r="BZ904" s="17"/>
      <c r="CA904" s="17"/>
      <c r="CB904" s="17"/>
      <c r="CC904" s="17"/>
      <c r="CD904" s="17"/>
      <c r="CE904" s="17"/>
      <c r="CF904" s="17"/>
      <c r="CG904" s="17"/>
      <c r="CH904" s="17"/>
      <c r="CI904" s="17"/>
      <c r="CJ904" s="17"/>
      <c r="CK904" s="17"/>
      <c r="CL904" s="17"/>
      <c r="CM904" s="17"/>
      <c r="CN904" s="17"/>
      <c r="CO904" s="17"/>
      <c r="CP904" s="17"/>
      <c r="CQ904" s="17"/>
      <c r="CR904" s="17"/>
      <c r="CS904" s="17"/>
      <c r="CT904" s="17"/>
      <c r="CU904" s="17"/>
      <c r="CV904" s="17"/>
      <c r="CW904" s="17"/>
      <c r="CX904" s="17"/>
      <c r="CY904" s="17"/>
      <c r="CZ904" s="17"/>
      <c r="DA904" s="17"/>
      <c r="DB904" s="17"/>
      <c r="DC904" s="17"/>
      <c r="DD904" s="17"/>
      <c r="DE904" s="17"/>
      <c r="DF904" s="17"/>
      <c r="DG904" s="17"/>
      <c r="DH904" s="17"/>
      <c r="DI904" s="17"/>
      <c r="DJ904" s="17"/>
      <c r="DK904" s="17"/>
      <c r="DL904" s="17"/>
      <c r="DM904" s="17"/>
      <c r="DN904" s="17"/>
      <c r="DO904" s="17"/>
      <c r="DP904" s="17"/>
      <c r="DQ904" s="17"/>
      <c r="DR904" s="17"/>
      <c r="DS904" s="17"/>
      <c r="DT904" s="17"/>
      <c r="DU904" s="17"/>
      <c r="DV904" s="17"/>
      <c r="DW904" s="17"/>
      <c r="DX904" s="17"/>
      <c r="DY904" s="17"/>
      <c r="DZ904" s="17"/>
      <c r="EA904" s="17"/>
      <c r="EB904" s="17"/>
      <c r="EC904" s="17"/>
      <c r="ED904" s="17"/>
      <c r="EE904" s="17"/>
      <c r="EF904" s="17"/>
      <c r="EG904" s="17"/>
      <c r="EH904" s="17"/>
      <c r="EI904" s="17"/>
      <c r="EJ904" s="17"/>
      <c r="EK904" s="17"/>
    </row>
    <row r="905" spans="1:141" x14ac:dyDescent="0.35">
      <c r="A905" s="17"/>
      <c r="B905" s="17"/>
      <c r="C905" s="17"/>
      <c r="D905" s="17"/>
      <c r="E905" s="17"/>
      <c r="F905" s="17"/>
      <c r="G905" s="17"/>
      <c r="J905" s="17"/>
      <c r="K905" s="17"/>
      <c r="L905" s="68"/>
      <c r="M905" s="68"/>
      <c r="N905" s="17"/>
      <c r="O905" s="17"/>
      <c r="P905" s="107"/>
      <c r="R905" s="17"/>
      <c r="S905" s="17"/>
      <c r="T905" s="17"/>
      <c r="V905" s="17"/>
      <c r="W905" s="17"/>
      <c r="X905" s="17"/>
      <c r="Y905" s="17"/>
      <c r="AB905" s="45"/>
      <c r="AH905" s="17"/>
      <c r="AI905" s="17"/>
      <c r="AJ905" s="17"/>
      <c r="AK905" s="17"/>
      <c r="AL905" s="17"/>
      <c r="AM905" s="17"/>
      <c r="AN905" s="17"/>
      <c r="AO905" s="17"/>
      <c r="AP905" s="17"/>
      <c r="AQ905" s="17"/>
      <c r="AR905" s="17"/>
      <c r="AS905" s="17"/>
      <c r="AT905" s="17"/>
      <c r="AU905" s="17"/>
      <c r="AV905" s="17"/>
      <c r="AW905" s="17"/>
      <c r="AX905" s="17"/>
      <c r="AY905" s="17"/>
      <c r="AZ905" s="17"/>
      <c r="BA905" s="17"/>
      <c r="BB905" s="17"/>
      <c r="BC905" s="17"/>
      <c r="BD905" s="17"/>
      <c r="BE905" s="17"/>
      <c r="BF905" s="17"/>
      <c r="BG905" s="17"/>
      <c r="BH905" s="17"/>
      <c r="BI905" s="17"/>
      <c r="BJ905" s="17"/>
      <c r="BK905" s="17"/>
      <c r="BL905" s="17"/>
      <c r="BM905" s="17"/>
      <c r="BN905" s="17"/>
      <c r="BO905" s="17"/>
      <c r="BP905" s="17"/>
      <c r="BQ905" s="17"/>
      <c r="BR905" s="17"/>
      <c r="BS905" s="17"/>
      <c r="BT905" s="17"/>
      <c r="BU905" s="17"/>
      <c r="BV905" s="17"/>
      <c r="BW905" s="17"/>
      <c r="BX905" s="17"/>
      <c r="BY905" s="17"/>
      <c r="BZ905" s="17"/>
      <c r="CA905" s="17"/>
      <c r="CB905" s="17"/>
      <c r="CC905" s="17"/>
      <c r="CD905" s="17"/>
      <c r="CE905" s="17"/>
      <c r="CF905" s="17"/>
      <c r="CG905" s="17"/>
      <c r="CH905" s="17"/>
      <c r="CI905" s="17"/>
      <c r="CJ905" s="17"/>
      <c r="CK905" s="17"/>
      <c r="CL905" s="17"/>
      <c r="CM905" s="17"/>
      <c r="CN905" s="17"/>
      <c r="CO905" s="17"/>
      <c r="CP905" s="17"/>
      <c r="CQ905" s="17"/>
      <c r="CR905" s="17"/>
      <c r="CS905" s="17"/>
      <c r="CT905" s="17"/>
      <c r="CU905" s="17"/>
      <c r="CV905" s="17"/>
      <c r="CW905" s="17"/>
      <c r="CX905" s="17"/>
      <c r="CY905" s="17"/>
      <c r="CZ905" s="17"/>
      <c r="DA905" s="17"/>
      <c r="DB905" s="17"/>
      <c r="DC905" s="17"/>
      <c r="DD905" s="17"/>
      <c r="DE905" s="17"/>
      <c r="DF905" s="17"/>
      <c r="DG905" s="17"/>
      <c r="DH905" s="17"/>
      <c r="DI905" s="17"/>
      <c r="DJ905" s="17"/>
      <c r="DK905" s="17"/>
      <c r="DL905" s="17"/>
      <c r="DM905" s="17"/>
      <c r="DN905" s="17"/>
      <c r="DO905" s="17"/>
      <c r="DP905" s="17"/>
      <c r="DQ905" s="17"/>
      <c r="DR905" s="17"/>
      <c r="DS905" s="17"/>
      <c r="DT905" s="17"/>
      <c r="DU905" s="17"/>
      <c r="DV905" s="17"/>
      <c r="DW905" s="17"/>
      <c r="DX905" s="17"/>
      <c r="DY905" s="17"/>
      <c r="DZ905" s="17"/>
      <c r="EA905" s="17"/>
      <c r="EB905" s="17"/>
      <c r="EC905" s="17"/>
      <c r="ED905" s="17"/>
      <c r="EE905" s="17"/>
      <c r="EF905" s="17"/>
      <c r="EG905" s="17"/>
      <c r="EH905" s="17"/>
      <c r="EI905" s="17"/>
      <c r="EJ905" s="17"/>
      <c r="EK905" s="17"/>
    </row>
    <row r="906" spans="1:141" x14ac:dyDescent="0.35">
      <c r="A906" s="17"/>
      <c r="B906" s="17"/>
      <c r="C906" s="17"/>
      <c r="D906" s="17"/>
      <c r="E906" s="17"/>
      <c r="F906" s="17"/>
      <c r="G906" s="17"/>
      <c r="J906" s="17"/>
      <c r="K906" s="17"/>
      <c r="L906" s="68"/>
      <c r="M906" s="68"/>
      <c r="N906" s="17"/>
      <c r="O906" s="17"/>
      <c r="P906" s="107"/>
      <c r="R906" s="17"/>
      <c r="S906" s="17"/>
      <c r="T906" s="17"/>
      <c r="V906" s="17"/>
      <c r="W906" s="17"/>
      <c r="X906" s="17"/>
      <c r="Y906" s="17"/>
      <c r="AB906" s="45"/>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c r="BL906" s="17"/>
      <c r="BM906" s="17"/>
      <c r="BN906" s="17"/>
      <c r="BO906" s="17"/>
      <c r="BP906" s="17"/>
      <c r="BQ906" s="17"/>
      <c r="BR906" s="17"/>
      <c r="BS906" s="17"/>
      <c r="BT906" s="17"/>
      <c r="BU906" s="17"/>
      <c r="BV906" s="17"/>
      <c r="BW906" s="17"/>
      <c r="BX906" s="17"/>
      <c r="BY906" s="17"/>
      <c r="BZ906" s="17"/>
      <c r="CA906" s="17"/>
      <c r="CB906" s="17"/>
      <c r="CC906" s="17"/>
      <c r="CD906" s="17"/>
      <c r="CE906" s="17"/>
      <c r="CF906" s="17"/>
      <c r="CG906" s="17"/>
      <c r="CH906" s="17"/>
      <c r="CI906" s="17"/>
      <c r="CJ906" s="17"/>
      <c r="CK906" s="17"/>
      <c r="CL906" s="17"/>
      <c r="CM906" s="17"/>
      <c r="CN906" s="17"/>
      <c r="CO906" s="17"/>
      <c r="CP906" s="17"/>
      <c r="CQ906" s="17"/>
      <c r="CR906" s="17"/>
      <c r="CS906" s="17"/>
      <c r="CT906" s="17"/>
      <c r="CU906" s="17"/>
      <c r="CV906" s="17"/>
      <c r="CW906" s="17"/>
      <c r="CX906" s="17"/>
      <c r="CY906" s="17"/>
      <c r="CZ906" s="17"/>
      <c r="DA906" s="17"/>
      <c r="DB906" s="17"/>
      <c r="DC906" s="17"/>
      <c r="DD906" s="17"/>
      <c r="DE906" s="17"/>
      <c r="DF906" s="17"/>
      <c r="DG906" s="17"/>
      <c r="DH906" s="17"/>
      <c r="DI906" s="17"/>
      <c r="DJ906" s="17"/>
      <c r="DK906" s="17"/>
      <c r="DL906" s="17"/>
      <c r="DM906" s="17"/>
      <c r="DN906" s="17"/>
      <c r="DO906" s="17"/>
      <c r="DP906" s="17"/>
      <c r="DQ906" s="17"/>
      <c r="DR906" s="17"/>
      <c r="DS906" s="17"/>
      <c r="DT906" s="17"/>
      <c r="DU906" s="17"/>
      <c r="DV906" s="17"/>
      <c r="DW906" s="17"/>
      <c r="DX906" s="17"/>
      <c r="DY906" s="17"/>
      <c r="DZ906" s="17"/>
      <c r="EA906" s="17"/>
      <c r="EB906" s="17"/>
      <c r="EC906" s="17"/>
      <c r="ED906" s="17"/>
      <c r="EE906" s="17"/>
      <c r="EF906" s="17"/>
      <c r="EG906" s="17"/>
      <c r="EH906" s="17"/>
      <c r="EI906" s="17"/>
      <c r="EJ906" s="17"/>
      <c r="EK906" s="17"/>
    </row>
    <row r="907" spans="1:141" x14ac:dyDescent="0.35">
      <c r="A907" s="17"/>
      <c r="B907" s="17"/>
      <c r="C907" s="17"/>
      <c r="D907" s="17"/>
      <c r="E907" s="17"/>
      <c r="F907" s="17"/>
      <c r="G907" s="17"/>
      <c r="J907" s="17"/>
      <c r="K907" s="17"/>
      <c r="L907" s="68"/>
      <c r="M907" s="68"/>
      <c r="N907" s="17"/>
      <c r="O907" s="17"/>
      <c r="P907" s="107"/>
      <c r="R907" s="17"/>
      <c r="S907" s="17"/>
      <c r="T907" s="17"/>
      <c r="V907" s="17"/>
      <c r="W907" s="17"/>
      <c r="X907" s="17"/>
      <c r="Y907" s="17"/>
      <c r="AB907" s="45"/>
      <c r="AH907" s="17"/>
      <c r="AI907" s="17"/>
      <c r="AJ907" s="17"/>
      <c r="AK907" s="17"/>
      <c r="AL907" s="17"/>
      <c r="AM907" s="17"/>
      <c r="AN907" s="17"/>
      <c r="AO907" s="17"/>
      <c r="AP907" s="17"/>
      <c r="AQ907" s="17"/>
      <c r="AR907" s="17"/>
      <c r="AS907" s="17"/>
      <c r="AT907" s="17"/>
      <c r="AU907" s="17"/>
      <c r="AV907" s="17"/>
      <c r="AW907" s="17"/>
      <c r="AX907" s="17"/>
      <c r="AY907" s="17"/>
      <c r="AZ907" s="17"/>
      <c r="BA907" s="17"/>
      <c r="BB907" s="17"/>
      <c r="BC907" s="17"/>
      <c r="BD907" s="17"/>
      <c r="BE907" s="17"/>
      <c r="BF907" s="17"/>
      <c r="BG907" s="17"/>
      <c r="BH907" s="17"/>
      <c r="BI907" s="17"/>
      <c r="BJ907" s="17"/>
      <c r="BK907" s="17"/>
      <c r="BL907" s="17"/>
      <c r="BM907" s="17"/>
      <c r="BN907" s="17"/>
      <c r="BO907" s="17"/>
      <c r="BP907" s="17"/>
      <c r="BQ907" s="17"/>
      <c r="BR907" s="17"/>
      <c r="BS907" s="17"/>
      <c r="BT907" s="17"/>
      <c r="BU907" s="17"/>
      <c r="BV907" s="17"/>
      <c r="BW907" s="17"/>
      <c r="BX907" s="17"/>
      <c r="BY907" s="17"/>
      <c r="BZ907" s="17"/>
      <c r="CA907" s="17"/>
      <c r="CB907" s="17"/>
      <c r="CC907" s="17"/>
      <c r="CD907" s="17"/>
      <c r="CE907" s="17"/>
      <c r="CF907" s="17"/>
      <c r="CG907" s="17"/>
      <c r="CH907" s="17"/>
      <c r="CI907" s="17"/>
      <c r="CJ907" s="17"/>
      <c r="CK907" s="17"/>
      <c r="CL907" s="17"/>
      <c r="CM907" s="17"/>
      <c r="CN907" s="17"/>
      <c r="CO907" s="17"/>
      <c r="CP907" s="17"/>
      <c r="CQ907" s="17"/>
      <c r="CR907" s="17"/>
      <c r="CS907" s="17"/>
      <c r="CT907" s="17"/>
      <c r="CU907" s="17"/>
      <c r="CV907" s="17"/>
      <c r="CW907" s="17"/>
      <c r="CX907" s="17"/>
      <c r="CY907" s="17"/>
      <c r="CZ907" s="17"/>
      <c r="DA907" s="17"/>
      <c r="DB907" s="17"/>
      <c r="DC907" s="17"/>
      <c r="DD907" s="17"/>
      <c r="DE907" s="17"/>
      <c r="DF907" s="17"/>
      <c r="DG907" s="17"/>
      <c r="DH907" s="17"/>
      <c r="DI907" s="17"/>
      <c r="DJ907" s="17"/>
      <c r="DK907" s="17"/>
      <c r="DL907" s="17"/>
      <c r="DM907" s="17"/>
      <c r="DN907" s="17"/>
      <c r="DO907" s="17"/>
      <c r="DP907" s="17"/>
      <c r="DQ907" s="17"/>
      <c r="DR907" s="17"/>
      <c r="DS907" s="17"/>
      <c r="DT907" s="17"/>
      <c r="DU907" s="17"/>
      <c r="DV907" s="17"/>
      <c r="DW907" s="17"/>
      <c r="DX907" s="17"/>
      <c r="DY907" s="17"/>
      <c r="DZ907" s="17"/>
      <c r="EA907" s="17"/>
      <c r="EB907" s="17"/>
      <c r="EC907" s="17"/>
      <c r="ED907" s="17"/>
      <c r="EE907" s="17"/>
      <c r="EF907" s="17"/>
      <c r="EG907" s="17"/>
      <c r="EH907" s="17"/>
      <c r="EI907" s="17"/>
      <c r="EJ907" s="17"/>
      <c r="EK907" s="17"/>
    </row>
    <row r="908" spans="1:141" x14ac:dyDescent="0.35">
      <c r="A908" s="17"/>
      <c r="B908" s="17"/>
      <c r="C908" s="17"/>
      <c r="D908" s="17"/>
      <c r="E908" s="17"/>
      <c r="F908" s="17"/>
      <c r="G908" s="17"/>
      <c r="J908" s="17"/>
      <c r="K908" s="17"/>
      <c r="L908" s="68"/>
      <c r="M908" s="68"/>
      <c r="N908" s="17"/>
      <c r="O908" s="17"/>
      <c r="P908" s="107"/>
      <c r="R908" s="17"/>
      <c r="S908" s="17"/>
      <c r="T908" s="17"/>
      <c r="V908" s="17"/>
      <c r="W908" s="17"/>
      <c r="X908" s="17"/>
      <c r="Y908" s="17"/>
      <c r="AB908" s="45"/>
      <c r="AH908" s="17"/>
      <c r="AI908" s="17"/>
      <c r="AJ908" s="17"/>
      <c r="AK908" s="17"/>
      <c r="AL908" s="17"/>
      <c r="AM908" s="17"/>
      <c r="AN908" s="17"/>
      <c r="AO908" s="17"/>
      <c r="AP908" s="17"/>
      <c r="AQ908" s="17"/>
      <c r="AR908" s="17"/>
      <c r="AS908" s="17"/>
      <c r="AT908" s="17"/>
      <c r="AU908" s="17"/>
      <c r="AV908" s="17"/>
      <c r="AW908" s="17"/>
      <c r="AX908" s="17"/>
      <c r="AY908" s="17"/>
      <c r="AZ908" s="17"/>
      <c r="BA908" s="17"/>
      <c r="BB908" s="17"/>
      <c r="BC908" s="17"/>
      <c r="BD908" s="17"/>
      <c r="BE908" s="17"/>
      <c r="BF908" s="17"/>
      <c r="BG908" s="17"/>
      <c r="BH908" s="17"/>
      <c r="BI908" s="17"/>
      <c r="BJ908" s="17"/>
      <c r="BK908" s="17"/>
      <c r="BL908" s="17"/>
      <c r="BM908" s="17"/>
      <c r="BN908" s="17"/>
      <c r="BO908" s="17"/>
      <c r="BP908" s="17"/>
      <c r="BQ908" s="17"/>
      <c r="BR908" s="17"/>
      <c r="BS908" s="17"/>
      <c r="BT908" s="17"/>
      <c r="BU908" s="17"/>
      <c r="BV908" s="17"/>
      <c r="BW908" s="17"/>
      <c r="BX908" s="17"/>
      <c r="BY908" s="17"/>
      <c r="BZ908" s="17"/>
      <c r="CA908" s="17"/>
      <c r="CB908" s="17"/>
      <c r="CC908" s="17"/>
      <c r="CD908" s="17"/>
      <c r="CE908" s="17"/>
      <c r="CF908" s="17"/>
      <c r="CG908" s="17"/>
      <c r="CH908" s="17"/>
      <c r="CI908" s="17"/>
      <c r="CJ908" s="17"/>
      <c r="CK908" s="17"/>
      <c r="CL908" s="17"/>
      <c r="CM908" s="17"/>
      <c r="CN908" s="17"/>
      <c r="CO908" s="17"/>
      <c r="CP908" s="17"/>
      <c r="CQ908" s="17"/>
      <c r="CR908" s="17"/>
      <c r="CS908" s="17"/>
      <c r="CT908" s="17"/>
      <c r="CU908" s="17"/>
      <c r="CV908" s="17"/>
      <c r="CW908" s="17"/>
      <c r="CX908" s="17"/>
      <c r="CY908" s="17"/>
      <c r="CZ908" s="17"/>
      <c r="DA908" s="17"/>
      <c r="DB908" s="17"/>
      <c r="DC908" s="17"/>
      <c r="DD908" s="17"/>
      <c r="DE908" s="17"/>
      <c r="DF908" s="17"/>
      <c r="DG908" s="17"/>
      <c r="DH908" s="17"/>
      <c r="DI908" s="17"/>
      <c r="DJ908" s="17"/>
      <c r="DK908" s="17"/>
      <c r="DL908" s="17"/>
      <c r="DM908" s="17"/>
      <c r="DN908" s="17"/>
      <c r="DO908" s="17"/>
      <c r="DP908" s="17"/>
      <c r="DQ908" s="17"/>
      <c r="DR908" s="17"/>
      <c r="DS908" s="17"/>
      <c r="DT908" s="17"/>
      <c r="DU908" s="17"/>
      <c r="DV908" s="17"/>
      <c r="DW908" s="17"/>
      <c r="DX908" s="17"/>
      <c r="DY908" s="17"/>
      <c r="DZ908" s="17"/>
      <c r="EA908" s="17"/>
      <c r="EB908" s="17"/>
      <c r="EC908" s="17"/>
      <c r="ED908" s="17"/>
      <c r="EE908" s="17"/>
      <c r="EF908" s="17"/>
      <c r="EG908" s="17"/>
      <c r="EH908" s="17"/>
      <c r="EI908" s="17"/>
      <c r="EJ908" s="17"/>
      <c r="EK908" s="17"/>
    </row>
    <row r="909" spans="1:141" x14ac:dyDescent="0.35">
      <c r="A909" s="17"/>
      <c r="B909" s="17"/>
      <c r="C909" s="17"/>
      <c r="D909" s="17"/>
      <c r="E909" s="17"/>
      <c r="F909" s="17"/>
      <c r="G909" s="17"/>
      <c r="J909" s="17"/>
      <c r="K909" s="17"/>
      <c r="L909" s="68"/>
      <c r="M909" s="68"/>
      <c r="N909" s="17"/>
      <c r="O909" s="17"/>
      <c r="P909" s="107"/>
      <c r="R909" s="17"/>
      <c r="S909" s="17"/>
      <c r="T909" s="17"/>
      <c r="V909" s="17"/>
      <c r="W909" s="17"/>
      <c r="X909" s="17"/>
      <c r="Y909" s="17"/>
      <c r="AB909" s="45"/>
      <c r="AH909" s="17"/>
      <c r="AI909" s="17"/>
      <c r="AJ909" s="17"/>
      <c r="AK909" s="17"/>
      <c r="AL909" s="17"/>
      <c r="AM909" s="17"/>
      <c r="AN909" s="17"/>
      <c r="AO909" s="17"/>
      <c r="AP909" s="17"/>
      <c r="AQ909" s="17"/>
      <c r="AR909" s="17"/>
      <c r="AS909" s="17"/>
      <c r="AT909" s="17"/>
      <c r="AU909" s="17"/>
      <c r="AV909" s="17"/>
      <c r="AW909" s="17"/>
      <c r="AX909" s="17"/>
      <c r="AY909" s="17"/>
      <c r="AZ909" s="17"/>
      <c r="BA909" s="17"/>
      <c r="BB909" s="17"/>
      <c r="BC909" s="17"/>
      <c r="BD909" s="17"/>
      <c r="BE909" s="17"/>
      <c r="BF909" s="17"/>
      <c r="BG909" s="17"/>
      <c r="BH909" s="17"/>
      <c r="BI909" s="17"/>
      <c r="BJ909" s="17"/>
      <c r="BK909" s="17"/>
      <c r="BL909" s="17"/>
      <c r="BM909" s="17"/>
      <c r="BN909" s="17"/>
      <c r="BO909" s="17"/>
      <c r="BP909" s="17"/>
      <c r="BQ909" s="17"/>
      <c r="BR909" s="17"/>
      <c r="BS909" s="17"/>
      <c r="BT909" s="17"/>
      <c r="BU909" s="17"/>
      <c r="BV909" s="17"/>
      <c r="BW909" s="17"/>
      <c r="BX909" s="17"/>
      <c r="BY909" s="17"/>
      <c r="BZ909" s="17"/>
      <c r="CA909" s="17"/>
      <c r="CB909" s="17"/>
      <c r="CC909" s="17"/>
      <c r="CD909" s="17"/>
      <c r="CE909" s="17"/>
      <c r="CF909" s="17"/>
      <c r="CG909" s="17"/>
      <c r="CH909" s="17"/>
      <c r="CI909" s="17"/>
      <c r="CJ909" s="17"/>
      <c r="CK909" s="17"/>
      <c r="CL909" s="17"/>
      <c r="CM909" s="17"/>
      <c r="CN909" s="17"/>
      <c r="CO909" s="17"/>
      <c r="CP909" s="17"/>
      <c r="CQ909" s="17"/>
      <c r="CR909" s="17"/>
      <c r="CS909" s="17"/>
      <c r="CT909" s="17"/>
      <c r="CU909" s="17"/>
      <c r="CV909" s="17"/>
      <c r="CW909" s="17"/>
      <c r="CX909" s="17"/>
      <c r="CY909" s="17"/>
      <c r="CZ909" s="17"/>
      <c r="DA909" s="17"/>
      <c r="DB909" s="17"/>
      <c r="DC909" s="17"/>
      <c r="DD909" s="17"/>
      <c r="DE909" s="17"/>
      <c r="DF909" s="17"/>
      <c r="DG909" s="17"/>
      <c r="DH909" s="17"/>
      <c r="DI909" s="17"/>
      <c r="DJ909" s="17"/>
      <c r="DK909" s="17"/>
      <c r="DL909" s="17"/>
      <c r="DM909" s="17"/>
      <c r="DN909" s="17"/>
      <c r="DO909" s="17"/>
      <c r="DP909" s="17"/>
      <c r="DQ909" s="17"/>
      <c r="DR909" s="17"/>
      <c r="DS909" s="17"/>
      <c r="DT909" s="17"/>
      <c r="DU909" s="17"/>
      <c r="DV909" s="17"/>
      <c r="DW909" s="17"/>
      <c r="DX909" s="17"/>
      <c r="DY909" s="17"/>
      <c r="DZ909" s="17"/>
      <c r="EA909" s="17"/>
      <c r="EB909" s="17"/>
      <c r="EC909" s="17"/>
      <c r="ED909" s="17"/>
      <c r="EE909" s="17"/>
      <c r="EF909" s="17"/>
      <c r="EG909" s="17"/>
      <c r="EH909" s="17"/>
      <c r="EI909" s="17"/>
      <c r="EJ909" s="17"/>
      <c r="EK909" s="17"/>
    </row>
    <row r="910" spans="1:141" x14ac:dyDescent="0.35">
      <c r="A910" s="17"/>
      <c r="B910" s="17"/>
      <c r="C910" s="17"/>
      <c r="D910" s="17"/>
      <c r="E910" s="17"/>
      <c r="F910" s="17"/>
      <c r="G910" s="17"/>
      <c r="J910" s="17"/>
      <c r="K910" s="17"/>
      <c r="L910" s="68"/>
      <c r="M910" s="68"/>
      <c r="N910" s="17"/>
      <c r="O910" s="17"/>
      <c r="P910" s="109"/>
      <c r="R910" s="17"/>
      <c r="S910" s="17"/>
      <c r="T910" s="17"/>
      <c r="V910" s="17"/>
      <c r="W910" s="17"/>
      <c r="X910" s="17"/>
      <c r="Y910" s="17"/>
      <c r="AB910" s="45"/>
      <c r="AH910" s="17"/>
      <c r="AI910" s="17"/>
      <c r="AJ910" s="17"/>
      <c r="AK910" s="17"/>
      <c r="AL910" s="17"/>
      <c r="AM910" s="17"/>
      <c r="AN910" s="17"/>
      <c r="AO910" s="17"/>
      <c r="AP910" s="17"/>
      <c r="AQ910" s="17"/>
      <c r="AR910" s="17"/>
      <c r="AS910" s="17"/>
      <c r="AT910" s="17"/>
      <c r="AU910" s="17"/>
      <c r="AV910" s="17"/>
      <c r="AW910" s="17"/>
      <c r="AX910" s="17"/>
      <c r="AY910" s="17"/>
      <c r="AZ910" s="17"/>
      <c r="BA910" s="17"/>
      <c r="BB910" s="17"/>
      <c r="BC910" s="17"/>
      <c r="BD910" s="17"/>
      <c r="BE910" s="17"/>
      <c r="BF910" s="17"/>
      <c r="BG910" s="17"/>
      <c r="BH910" s="17"/>
      <c r="BI910" s="17"/>
      <c r="BJ910" s="17"/>
      <c r="BK910" s="17"/>
      <c r="BL910" s="17"/>
      <c r="BM910" s="17"/>
      <c r="BN910" s="17"/>
      <c r="BO910" s="17"/>
      <c r="BP910" s="17"/>
      <c r="BQ910" s="17"/>
      <c r="BR910" s="17"/>
      <c r="BS910" s="17"/>
      <c r="BT910" s="17"/>
      <c r="BU910" s="17"/>
      <c r="BV910" s="17"/>
      <c r="BW910" s="17"/>
      <c r="BX910" s="17"/>
      <c r="BY910" s="17"/>
      <c r="BZ910" s="17"/>
      <c r="CA910" s="17"/>
      <c r="CB910" s="17"/>
      <c r="CC910" s="17"/>
      <c r="CD910" s="17"/>
      <c r="CE910" s="17"/>
      <c r="CF910" s="17"/>
      <c r="CG910" s="17"/>
      <c r="CH910" s="17"/>
      <c r="CI910" s="17"/>
      <c r="CJ910" s="17"/>
      <c r="CK910" s="17"/>
      <c r="CL910" s="17"/>
      <c r="CM910" s="17"/>
      <c r="CN910" s="17"/>
      <c r="CO910" s="17"/>
      <c r="CP910" s="17"/>
      <c r="CQ910" s="17"/>
      <c r="CR910" s="17"/>
      <c r="CS910" s="17"/>
      <c r="CT910" s="17"/>
      <c r="CU910" s="17"/>
      <c r="CV910" s="17"/>
      <c r="CW910" s="17"/>
      <c r="CX910" s="17"/>
      <c r="CY910" s="17"/>
      <c r="CZ910" s="17"/>
      <c r="DA910" s="17"/>
      <c r="DB910" s="17"/>
      <c r="DC910" s="17"/>
      <c r="DD910" s="17"/>
      <c r="DE910" s="17"/>
      <c r="DF910" s="17"/>
      <c r="DG910" s="17"/>
      <c r="DH910" s="17"/>
      <c r="DI910" s="17"/>
      <c r="DJ910" s="17"/>
      <c r="DK910" s="17"/>
      <c r="DL910" s="17"/>
      <c r="DM910" s="17"/>
      <c r="DN910" s="17"/>
      <c r="DO910" s="17"/>
      <c r="DP910" s="17"/>
      <c r="DQ910" s="17"/>
      <c r="DR910" s="17"/>
      <c r="DS910" s="17"/>
      <c r="DT910" s="17"/>
      <c r="DU910" s="17"/>
      <c r="DV910" s="17"/>
      <c r="DW910" s="17"/>
      <c r="DX910" s="17"/>
      <c r="DY910" s="17"/>
      <c r="DZ910" s="17"/>
      <c r="EA910" s="17"/>
      <c r="EB910" s="17"/>
      <c r="EC910" s="17"/>
      <c r="ED910" s="17"/>
      <c r="EE910" s="17"/>
      <c r="EF910" s="17"/>
      <c r="EG910" s="17"/>
      <c r="EH910" s="17"/>
      <c r="EI910" s="17"/>
      <c r="EJ910" s="17"/>
      <c r="EK910" s="17"/>
    </row>
    <row r="911" spans="1:141" x14ac:dyDescent="0.35">
      <c r="A911" s="17"/>
      <c r="B911" s="17"/>
      <c r="C911" s="17"/>
      <c r="D911" s="17"/>
      <c r="E911" s="17"/>
      <c r="F911" s="17"/>
      <c r="G911" s="17"/>
      <c r="J911" s="17"/>
      <c r="K911" s="17"/>
      <c r="L911" s="68"/>
      <c r="M911" s="68"/>
      <c r="N911" s="17"/>
      <c r="O911" s="17"/>
      <c r="P911" s="107"/>
      <c r="R911" s="17"/>
      <c r="S911" s="17"/>
      <c r="T911" s="17"/>
      <c r="V911" s="17"/>
      <c r="W911" s="17"/>
      <c r="X911" s="17"/>
      <c r="Y911" s="17"/>
      <c r="AB911" s="45"/>
      <c r="AH911" s="17"/>
      <c r="AI911" s="17"/>
      <c r="AJ911" s="17"/>
      <c r="AK911" s="17"/>
      <c r="AL911" s="17"/>
      <c r="AM911" s="17"/>
      <c r="AN911" s="17"/>
      <c r="AO911" s="17"/>
      <c r="AP911" s="17"/>
      <c r="AQ911" s="17"/>
      <c r="AR911" s="17"/>
      <c r="AS911" s="17"/>
      <c r="AT911" s="17"/>
      <c r="AU911" s="17"/>
      <c r="AV911" s="17"/>
      <c r="AW911" s="17"/>
      <c r="AX911" s="17"/>
      <c r="AY911" s="17"/>
      <c r="AZ911" s="17"/>
      <c r="BA911" s="17"/>
      <c r="BB911" s="17"/>
      <c r="BC911" s="17"/>
      <c r="BD911" s="17"/>
      <c r="BE911" s="17"/>
      <c r="BF911" s="17"/>
      <c r="BG911" s="17"/>
      <c r="BH911" s="17"/>
      <c r="BI911" s="17"/>
      <c r="BJ911" s="17"/>
      <c r="BK911" s="17"/>
      <c r="BL911" s="17"/>
      <c r="BM911" s="17"/>
      <c r="BN911" s="17"/>
      <c r="BO911" s="17"/>
      <c r="BP911" s="17"/>
      <c r="BQ911" s="17"/>
      <c r="BR911" s="17"/>
      <c r="BS911" s="17"/>
      <c r="BT911" s="17"/>
      <c r="BU911" s="17"/>
      <c r="BV911" s="17"/>
      <c r="BW911" s="17"/>
      <c r="BX911" s="17"/>
      <c r="BY911" s="17"/>
      <c r="BZ911" s="17"/>
      <c r="CA911" s="17"/>
      <c r="CB911" s="17"/>
      <c r="CC911" s="17"/>
      <c r="CD911" s="17"/>
      <c r="CE911" s="17"/>
      <c r="CF911" s="17"/>
      <c r="CG911" s="17"/>
      <c r="CH911" s="17"/>
      <c r="CI911" s="17"/>
      <c r="CJ911" s="17"/>
      <c r="CK911" s="17"/>
      <c r="CL911" s="17"/>
      <c r="CM911" s="17"/>
      <c r="CN911" s="17"/>
      <c r="CO911" s="17"/>
      <c r="CP911" s="17"/>
      <c r="CQ911" s="17"/>
      <c r="CR911" s="17"/>
      <c r="CS911" s="17"/>
      <c r="CT911" s="17"/>
      <c r="CU911" s="17"/>
      <c r="CV911" s="17"/>
      <c r="CW911" s="17"/>
      <c r="CX911" s="17"/>
      <c r="CY911" s="17"/>
      <c r="CZ911" s="17"/>
      <c r="DA911" s="17"/>
      <c r="DB911" s="17"/>
      <c r="DC911" s="17"/>
      <c r="DD911" s="17"/>
      <c r="DE911" s="17"/>
      <c r="DF911" s="17"/>
      <c r="DG911" s="17"/>
      <c r="DH911" s="17"/>
      <c r="DI911" s="17"/>
      <c r="DJ911" s="17"/>
      <c r="DK911" s="17"/>
      <c r="DL911" s="17"/>
      <c r="DM911" s="17"/>
      <c r="DN911" s="17"/>
      <c r="DO911" s="17"/>
      <c r="DP911" s="17"/>
      <c r="DQ911" s="17"/>
      <c r="DR911" s="17"/>
      <c r="DS911" s="17"/>
      <c r="DT911" s="17"/>
      <c r="DU911" s="17"/>
      <c r="DV911" s="17"/>
      <c r="DW911" s="17"/>
      <c r="DX911" s="17"/>
      <c r="DY911" s="17"/>
      <c r="DZ911" s="17"/>
      <c r="EA911" s="17"/>
      <c r="EB911" s="17"/>
      <c r="EC911" s="17"/>
      <c r="ED911" s="17"/>
      <c r="EE911" s="17"/>
      <c r="EF911" s="17"/>
      <c r="EG911" s="17"/>
      <c r="EH911" s="17"/>
      <c r="EI911" s="17"/>
      <c r="EJ911" s="17"/>
      <c r="EK911" s="17"/>
    </row>
    <row r="912" spans="1:141" x14ac:dyDescent="0.35">
      <c r="A912" s="17"/>
      <c r="B912" s="17"/>
      <c r="C912" s="17"/>
      <c r="D912" s="17"/>
      <c r="E912" s="17"/>
      <c r="F912" s="17"/>
      <c r="G912" s="17"/>
      <c r="J912" s="17"/>
      <c r="K912" s="17"/>
      <c r="L912" s="68"/>
      <c r="M912" s="68"/>
      <c r="N912" s="17"/>
      <c r="O912" s="17"/>
      <c r="P912" s="109"/>
      <c r="R912" s="17"/>
      <c r="S912" s="17"/>
      <c r="T912" s="17"/>
      <c r="V912" s="17"/>
      <c r="W912" s="17"/>
      <c r="X912" s="17"/>
      <c r="Y912" s="17"/>
      <c r="AB912" s="45"/>
      <c r="AH912" s="17"/>
      <c r="AI912" s="17"/>
      <c r="AJ912" s="17"/>
      <c r="AK912" s="17"/>
      <c r="AL912" s="17"/>
      <c r="AM912" s="17"/>
      <c r="AN912" s="17"/>
      <c r="AO912" s="17"/>
      <c r="AP912" s="17"/>
      <c r="AQ912" s="17"/>
      <c r="AR912" s="17"/>
      <c r="AS912" s="17"/>
      <c r="AT912" s="17"/>
      <c r="AU912" s="17"/>
      <c r="AV912" s="17"/>
      <c r="AW912" s="17"/>
      <c r="AX912" s="17"/>
      <c r="AY912" s="17"/>
      <c r="AZ912" s="17"/>
      <c r="BA912" s="17"/>
      <c r="BB912" s="17"/>
      <c r="BC912" s="17"/>
      <c r="BD912" s="17"/>
      <c r="BE912" s="17"/>
      <c r="BF912" s="17"/>
      <c r="BG912" s="17"/>
      <c r="BH912" s="17"/>
      <c r="BI912" s="17"/>
      <c r="BJ912" s="17"/>
      <c r="BK912" s="17"/>
      <c r="BL912" s="17"/>
      <c r="BM912" s="17"/>
      <c r="BN912" s="17"/>
      <c r="BO912" s="17"/>
      <c r="BP912" s="17"/>
      <c r="BQ912" s="17"/>
      <c r="BR912" s="17"/>
      <c r="BS912" s="17"/>
      <c r="BT912" s="17"/>
      <c r="BU912" s="17"/>
      <c r="BV912" s="17"/>
      <c r="BW912" s="17"/>
      <c r="BX912" s="17"/>
      <c r="BY912" s="17"/>
      <c r="BZ912" s="17"/>
      <c r="CA912" s="17"/>
      <c r="CB912" s="17"/>
      <c r="CC912" s="17"/>
      <c r="CD912" s="17"/>
      <c r="CE912" s="17"/>
      <c r="CF912" s="17"/>
      <c r="CG912" s="17"/>
      <c r="CH912" s="17"/>
      <c r="CI912" s="17"/>
      <c r="CJ912" s="17"/>
      <c r="CK912" s="17"/>
      <c r="CL912" s="17"/>
      <c r="CM912" s="17"/>
      <c r="CN912" s="17"/>
      <c r="CO912" s="17"/>
      <c r="CP912" s="17"/>
      <c r="CQ912" s="17"/>
      <c r="CR912" s="17"/>
      <c r="CS912" s="17"/>
      <c r="CT912" s="17"/>
      <c r="CU912" s="17"/>
      <c r="CV912" s="17"/>
      <c r="CW912" s="17"/>
      <c r="CX912" s="17"/>
      <c r="CY912" s="17"/>
      <c r="CZ912" s="17"/>
      <c r="DA912" s="17"/>
      <c r="DB912" s="17"/>
      <c r="DC912" s="17"/>
      <c r="DD912" s="17"/>
      <c r="DE912" s="17"/>
      <c r="DF912" s="17"/>
      <c r="DG912" s="17"/>
      <c r="DH912" s="17"/>
      <c r="DI912" s="17"/>
      <c r="DJ912" s="17"/>
      <c r="DK912" s="17"/>
      <c r="DL912" s="17"/>
      <c r="DM912" s="17"/>
      <c r="DN912" s="17"/>
      <c r="DO912" s="17"/>
      <c r="DP912" s="17"/>
      <c r="DQ912" s="17"/>
      <c r="DR912" s="17"/>
      <c r="DS912" s="17"/>
      <c r="DT912" s="17"/>
      <c r="DU912" s="17"/>
      <c r="DV912" s="17"/>
      <c r="DW912" s="17"/>
      <c r="DX912" s="17"/>
      <c r="DY912" s="17"/>
      <c r="DZ912" s="17"/>
      <c r="EA912" s="17"/>
      <c r="EB912" s="17"/>
      <c r="EC912" s="17"/>
      <c r="ED912" s="17"/>
      <c r="EE912" s="17"/>
      <c r="EF912" s="17"/>
      <c r="EG912" s="17"/>
      <c r="EH912" s="17"/>
      <c r="EI912" s="17"/>
      <c r="EJ912" s="17"/>
      <c r="EK912" s="17"/>
    </row>
    <row r="913" spans="1:141" x14ac:dyDescent="0.35">
      <c r="A913" s="17"/>
      <c r="B913" s="17"/>
      <c r="C913" s="17"/>
      <c r="D913" s="17"/>
      <c r="E913" s="17"/>
      <c r="F913" s="17"/>
      <c r="G913" s="17"/>
      <c r="J913" s="17"/>
      <c r="K913" s="17"/>
      <c r="L913" s="68"/>
      <c r="M913" s="68"/>
      <c r="N913" s="17"/>
      <c r="O913" s="17"/>
      <c r="P913" s="107"/>
      <c r="R913" s="17"/>
      <c r="S913" s="17"/>
      <c r="T913" s="17"/>
      <c r="V913" s="17"/>
      <c r="W913" s="17"/>
      <c r="X913" s="17"/>
      <c r="Y913" s="17"/>
      <c r="AB913" s="45"/>
      <c r="AH913" s="17"/>
      <c r="AI913" s="17"/>
      <c r="AJ913" s="17"/>
      <c r="AK913" s="17"/>
      <c r="AL913" s="17"/>
      <c r="AM913" s="17"/>
      <c r="AN913" s="17"/>
      <c r="AO913" s="17"/>
      <c r="AP913" s="17"/>
      <c r="AQ913" s="17"/>
      <c r="AR913" s="17"/>
      <c r="AS913" s="17"/>
      <c r="AT913" s="17"/>
      <c r="AU913" s="17"/>
      <c r="AV913" s="17"/>
      <c r="AW913" s="17"/>
      <c r="AX913" s="17"/>
      <c r="AY913" s="17"/>
      <c r="AZ913" s="17"/>
      <c r="BA913" s="17"/>
      <c r="BB913" s="17"/>
      <c r="BC913" s="17"/>
      <c r="BD913" s="17"/>
      <c r="BE913" s="17"/>
      <c r="BF913" s="17"/>
      <c r="BG913" s="17"/>
      <c r="BH913" s="17"/>
      <c r="BI913" s="17"/>
      <c r="BJ913" s="17"/>
      <c r="BK913" s="17"/>
      <c r="BL913" s="17"/>
      <c r="BM913" s="17"/>
      <c r="BN913" s="17"/>
      <c r="BO913" s="17"/>
      <c r="BP913" s="17"/>
      <c r="BQ913" s="17"/>
      <c r="BR913" s="17"/>
      <c r="BS913" s="17"/>
      <c r="BT913" s="17"/>
      <c r="BU913" s="17"/>
      <c r="BV913" s="17"/>
      <c r="BW913" s="17"/>
      <c r="BX913" s="17"/>
      <c r="BY913" s="17"/>
      <c r="BZ913" s="17"/>
      <c r="CA913" s="17"/>
      <c r="CB913" s="17"/>
      <c r="CC913" s="17"/>
      <c r="CD913" s="17"/>
      <c r="CE913" s="17"/>
      <c r="CF913" s="17"/>
      <c r="CG913" s="17"/>
      <c r="CH913" s="17"/>
      <c r="CI913" s="17"/>
      <c r="CJ913" s="17"/>
      <c r="CK913" s="17"/>
      <c r="CL913" s="17"/>
      <c r="CM913" s="17"/>
      <c r="CN913" s="17"/>
      <c r="CO913" s="17"/>
      <c r="CP913" s="17"/>
      <c r="CQ913" s="17"/>
      <c r="CR913" s="17"/>
      <c r="CS913" s="17"/>
      <c r="CT913" s="17"/>
      <c r="CU913" s="17"/>
      <c r="CV913" s="17"/>
      <c r="CW913" s="17"/>
      <c r="CX913" s="17"/>
      <c r="CY913" s="17"/>
      <c r="CZ913" s="17"/>
      <c r="DA913" s="17"/>
      <c r="DB913" s="17"/>
      <c r="DC913" s="17"/>
      <c r="DD913" s="17"/>
      <c r="DE913" s="17"/>
      <c r="DF913" s="17"/>
      <c r="DG913" s="17"/>
      <c r="DH913" s="17"/>
      <c r="DI913" s="17"/>
      <c r="DJ913" s="17"/>
      <c r="DK913" s="17"/>
      <c r="DL913" s="17"/>
      <c r="DM913" s="17"/>
      <c r="DN913" s="17"/>
      <c r="DO913" s="17"/>
      <c r="DP913" s="17"/>
      <c r="DQ913" s="17"/>
      <c r="DR913" s="17"/>
      <c r="DS913" s="17"/>
      <c r="DT913" s="17"/>
      <c r="DU913" s="17"/>
      <c r="DV913" s="17"/>
      <c r="DW913" s="17"/>
      <c r="DX913" s="17"/>
      <c r="DY913" s="17"/>
      <c r="DZ913" s="17"/>
      <c r="EA913" s="17"/>
      <c r="EB913" s="17"/>
      <c r="EC913" s="17"/>
      <c r="ED913" s="17"/>
      <c r="EE913" s="17"/>
      <c r="EF913" s="17"/>
      <c r="EG913" s="17"/>
      <c r="EH913" s="17"/>
      <c r="EI913" s="17"/>
      <c r="EJ913" s="17"/>
      <c r="EK913" s="17"/>
    </row>
    <row r="914" spans="1:141" x14ac:dyDescent="0.35">
      <c r="A914" s="17"/>
      <c r="B914" s="17"/>
      <c r="C914" s="17"/>
      <c r="D914" s="17"/>
      <c r="E914" s="17"/>
      <c r="F914" s="17"/>
      <c r="G914" s="17"/>
      <c r="J914" s="17"/>
      <c r="K914" s="17"/>
      <c r="L914" s="68"/>
      <c r="M914" s="68"/>
      <c r="N914" s="17"/>
      <c r="O914" s="17"/>
      <c r="P914" s="107"/>
      <c r="R914" s="17"/>
      <c r="S914" s="17"/>
      <c r="T914" s="17"/>
      <c r="V914" s="17"/>
      <c r="W914" s="17"/>
      <c r="X914" s="17"/>
      <c r="Y914" s="17"/>
      <c r="AB914" s="45"/>
      <c r="AH914" s="17"/>
      <c r="AI914" s="17"/>
      <c r="AJ914" s="17"/>
      <c r="AK914" s="17"/>
      <c r="AL914" s="17"/>
      <c r="AM914" s="17"/>
      <c r="AN914" s="17"/>
      <c r="AO914" s="17"/>
      <c r="AP914" s="17"/>
      <c r="AQ914" s="17"/>
      <c r="AR914" s="17"/>
      <c r="AS914" s="17"/>
      <c r="AT914" s="17"/>
      <c r="AU914" s="17"/>
      <c r="AV914" s="17"/>
      <c r="AW914" s="17"/>
      <c r="AX914" s="17"/>
      <c r="AY914" s="17"/>
      <c r="AZ914" s="17"/>
      <c r="BA914" s="17"/>
      <c r="BB914" s="17"/>
      <c r="BC914" s="17"/>
      <c r="BD914" s="17"/>
      <c r="BE914" s="17"/>
      <c r="BF914" s="17"/>
      <c r="BG914" s="17"/>
      <c r="BH914" s="17"/>
      <c r="BI914" s="17"/>
      <c r="BJ914" s="17"/>
      <c r="BK914" s="17"/>
      <c r="BL914" s="17"/>
      <c r="BM914" s="17"/>
      <c r="BN914" s="17"/>
      <c r="BO914" s="17"/>
      <c r="BP914" s="17"/>
      <c r="BQ914" s="17"/>
      <c r="BR914" s="17"/>
      <c r="BS914" s="17"/>
      <c r="BT914" s="17"/>
      <c r="BU914" s="17"/>
      <c r="BV914" s="17"/>
      <c r="BW914" s="17"/>
      <c r="BX914" s="17"/>
      <c r="BY914" s="17"/>
      <c r="BZ914" s="17"/>
      <c r="CA914" s="17"/>
      <c r="CB914" s="17"/>
      <c r="CC914" s="17"/>
      <c r="CD914" s="17"/>
      <c r="CE914" s="17"/>
      <c r="CF914" s="17"/>
      <c r="CG914" s="17"/>
      <c r="CH914" s="17"/>
      <c r="CI914" s="17"/>
      <c r="CJ914" s="17"/>
      <c r="CK914" s="17"/>
      <c r="CL914" s="17"/>
      <c r="CM914" s="17"/>
      <c r="CN914" s="17"/>
      <c r="CO914" s="17"/>
      <c r="CP914" s="17"/>
      <c r="CQ914" s="17"/>
      <c r="CR914" s="17"/>
      <c r="CS914" s="17"/>
      <c r="CT914" s="17"/>
      <c r="CU914" s="17"/>
      <c r="CV914" s="17"/>
      <c r="CW914" s="17"/>
      <c r="CX914" s="17"/>
      <c r="CY914" s="17"/>
      <c r="CZ914" s="17"/>
      <c r="DA914" s="17"/>
      <c r="DB914" s="17"/>
      <c r="DC914" s="17"/>
      <c r="DD914" s="17"/>
      <c r="DE914" s="17"/>
      <c r="DF914" s="17"/>
      <c r="DG914" s="17"/>
      <c r="DH914" s="17"/>
      <c r="DI914" s="17"/>
      <c r="DJ914" s="17"/>
      <c r="DK914" s="17"/>
      <c r="DL914" s="17"/>
      <c r="DM914" s="17"/>
      <c r="DN914" s="17"/>
      <c r="DO914" s="17"/>
      <c r="DP914" s="17"/>
      <c r="DQ914" s="17"/>
      <c r="DR914" s="17"/>
      <c r="DS914" s="17"/>
      <c r="DT914" s="17"/>
      <c r="DU914" s="17"/>
      <c r="DV914" s="17"/>
      <c r="DW914" s="17"/>
      <c r="DX914" s="17"/>
      <c r="DY914" s="17"/>
      <c r="DZ914" s="17"/>
      <c r="EA914" s="17"/>
      <c r="EB914" s="17"/>
      <c r="EC914" s="17"/>
      <c r="ED914" s="17"/>
      <c r="EE914" s="17"/>
      <c r="EF914" s="17"/>
      <c r="EG914" s="17"/>
      <c r="EH914" s="17"/>
      <c r="EI914" s="17"/>
      <c r="EJ914" s="17"/>
      <c r="EK914" s="17"/>
    </row>
    <row r="915" spans="1:141" x14ac:dyDescent="0.35">
      <c r="A915" s="17"/>
      <c r="B915" s="17"/>
      <c r="C915" s="17"/>
      <c r="D915" s="17"/>
      <c r="E915" s="17"/>
      <c r="F915" s="17"/>
      <c r="G915" s="17"/>
      <c r="J915" s="17"/>
      <c r="K915" s="17"/>
      <c r="L915" s="68"/>
      <c r="M915" s="68"/>
      <c r="N915" s="17"/>
      <c r="O915" s="17"/>
      <c r="P915" s="107"/>
      <c r="R915" s="17"/>
      <c r="S915" s="17"/>
      <c r="T915" s="17"/>
      <c r="V915" s="17"/>
      <c r="W915" s="17"/>
      <c r="X915" s="17"/>
      <c r="Y915" s="17"/>
      <c r="AB915" s="45"/>
      <c r="AH915" s="17"/>
      <c r="AI915" s="17"/>
      <c r="AJ915" s="17"/>
      <c r="AK915" s="17"/>
      <c r="AL915" s="17"/>
      <c r="AM915" s="17"/>
      <c r="AN915" s="17"/>
      <c r="AO915" s="17"/>
      <c r="AP915" s="17"/>
      <c r="AQ915" s="17"/>
      <c r="AR915" s="17"/>
      <c r="AS915" s="17"/>
      <c r="AT915" s="17"/>
      <c r="AU915" s="17"/>
      <c r="AV915" s="17"/>
      <c r="AW915" s="17"/>
      <c r="AX915" s="17"/>
      <c r="AY915" s="17"/>
      <c r="AZ915" s="17"/>
      <c r="BA915" s="17"/>
      <c r="BB915" s="17"/>
      <c r="BC915" s="17"/>
      <c r="BD915" s="17"/>
      <c r="BE915" s="17"/>
      <c r="BF915" s="17"/>
      <c r="BG915" s="17"/>
      <c r="BH915" s="17"/>
      <c r="BI915" s="17"/>
      <c r="BJ915" s="17"/>
      <c r="BK915" s="17"/>
      <c r="BL915" s="17"/>
      <c r="BM915" s="17"/>
      <c r="BN915" s="17"/>
      <c r="BO915" s="17"/>
      <c r="BP915" s="17"/>
      <c r="BQ915" s="17"/>
      <c r="BR915" s="17"/>
      <c r="BS915" s="17"/>
      <c r="BT915" s="17"/>
      <c r="BU915" s="17"/>
      <c r="BV915" s="17"/>
      <c r="BW915" s="17"/>
      <c r="BX915" s="17"/>
      <c r="BY915" s="17"/>
      <c r="BZ915" s="17"/>
      <c r="CA915" s="17"/>
      <c r="CB915" s="17"/>
      <c r="CC915" s="17"/>
      <c r="CD915" s="17"/>
      <c r="CE915" s="17"/>
      <c r="CF915" s="17"/>
      <c r="CG915" s="17"/>
      <c r="CH915" s="17"/>
      <c r="CI915" s="17"/>
      <c r="CJ915" s="17"/>
      <c r="CK915" s="17"/>
      <c r="CL915" s="17"/>
      <c r="CM915" s="17"/>
      <c r="CN915" s="17"/>
      <c r="CO915" s="17"/>
      <c r="CP915" s="17"/>
      <c r="CQ915" s="17"/>
      <c r="CR915" s="17"/>
      <c r="CS915" s="17"/>
      <c r="CT915" s="17"/>
      <c r="CU915" s="17"/>
      <c r="CV915" s="17"/>
      <c r="CW915" s="17"/>
      <c r="CX915" s="17"/>
      <c r="CY915" s="17"/>
      <c r="CZ915" s="17"/>
      <c r="DA915" s="17"/>
      <c r="DB915" s="17"/>
      <c r="DC915" s="17"/>
      <c r="DD915" s="17"/>
      <c r="DE915" s="17"/>
      <c r="DF915" s="17"/>
      <c r="DG915" s="17"/>
      <c r="DH915" s="17"/>
      <c r="DI915" s="17"/>
      <c r="DJ915" s="17"/>
      <c r="DK915" s="17"/>
      <c r="DL915" s="17"/>
      <c r="DM915" s="17"/>
      <c r="DN915" s="17"/>
      <c r="DO915" s="17"/>
      <c r="DP915" s="17"/>
      <c r="DQ915" s="17"/>
      <c r="DR915" s="17"/>
      <c r="DS915" s="17"/>
      <c r="DT915" s="17"/>
      <c r="DU915" s="17"/>
      <c r="DV915" s="17"/>
      <c r="DW915" s="17"/>
      <c r="DX915" s="17"/>
      <c r="DY915" s="17"/>
      <c r="DZ915" s="17"/>
      <c r="EA915" s="17"/>
      <c r="EB915" s="17"/>
      <c r="EC915" s="17"/>
      <c r="ED915" s="17"/>
      <c r="EE915" s="17"/>
      <c r="EF915" s="17"/>
      <c r="EG915" s="17"/>
      <c r="EH915" s="17"/>
      <c r="EI915" s="17"/>
      <c r="EJ915" s="17"/>
      <c r="EK915" s="17"/>
    </row>
    <row r="916" spans="1:141" x14ac:dyDescent="0.35">
      <c r="A916" s="17"/>
      <c r="B916" s="17"/>
      <c r="C916" s="17"/>
      <c r="D916" s="17"/>
      <c r="E916" s="17"/>
      <c r="F916" s="17"/>
      <c r="G916" s="17"/>
      <c r="J916" s="17"/>
      <c r="K916" s="17"/>
      <c r="L916" s="68"/>
      <c r="M916" s="68"/>
      <c r="N916" s="17"/>
      <c r="O916" s="17"/>
      <c r="P916" s="109"/>
      <c r="R916" s="17"/>
      <c r="S916" s="17"/>
      <c r="T916" s="17"/>
      <c r="V916" s="17"/>
      <c r="W916" s="17"/>
      <c r="X916" s="17"/>
      <c r="Y916" s="17"/>
      <c r="AB916" s="45"/>
      <c r="AH916" s="17"/>
      <c r="AI916" s="17"/>
      <c r="AJ916" s="17"/>
      <c r="AK916" s="17"/>
      <c r="AL916" s="17"/>
      <c r="AM916" s="17"/>
      <c r="AN916" s="17"/>
      <c r="AO916" s="17"/>
      <c r="AP916" s="17"/>
      <c r="AQ916" s="17"/>
      <c r="AR916" s="17"/>
      <c r="AS916" s="17"/>
      <c r="AT916" s="17"/>
      <c r="AU916" s="17"/>
      <c r="AV916" s="17"/>
      <c r="AW916" s="17"/>
      <c r="AX916" s="17"/>
      <c r="AY916" s="17"/>
      <c r="AZ916" s="17"/>
      <c r="BA916" s="17"/>
      <c r="BB916" s="17"/>
      <c r="BC916" s="17"/>
      <c r="BD916" s="17"/>
      <c r="BE916" s="17"/>
      <c r="BF916" s="17"/>
      <c r="BG916" s="17"/>
      <c r="BH916" s="17"/>
      <c r="BI916" s="17"/>
      <c r="BJ916" s="17"/>
      <c r="BK916" s="17"/>
      <c r="BL916" s="17"/>
      <c r="BM916" s="17"/>
      <c r="BN916" s="17"/>
      <c r="BO916" s="17"/>
      <c r="BP916" s="17"/>
      <c r="BQ916" s="17"/>
      <c r="BR916" s="17"/>
      <c r="BS916" s="17"/>
      <c r="BT916" s="17"/>
      <c r="BU916" s="17"/>
      <c r="BV916" s="17"/>
      <c r="BW916" s="17"/>
      <c r="BX916" s="17"/>
      <c r="BY916" s="17"/>
      <c r="BZ916" s="17"/>
      <c r="CA916" s="17"/>
      <c r="CB916" s="17"/>
      <c r="CC916" s="17"/>
      <c r="CD916" s="17"/>
      <c r="CE916" s="17"/>
      <c r="CF916" s="17"/>
      <c r="CG916" s="17"/>
      <c r="CH916" s="17"/>
      <c r="CI916" s="17"/>
      <c r="CJ916" s="17"/>
      <c r="CK916" s="17"/>
      <c r="CL916" s="17"/>
      <c r="CM916" s="17"/>
      <c r="CN916" s="17"/>
      <c r="CO916" s="17"/>
      <c r="CP916" s="17"/>
      <c r="CQ916" s="17"/>
      <c r="CR916" s="17"/>
      <c r="CS916" s="17"/>
      <c r="CT916" s="17"/>
      <c r="CU916" s="17"/>
      <c r="CV916" s="17"/>
      <c r="CW916" s="17"/>
      <c r="CX916" s="17"/>
      <c r="CY916" s="17"/>
      <c r="CZ916" s="17"/>
      <c r="DA916" s="17"/>
      <c r="DB916" s="17"/>
      <c r="DC916" s="17"/>
      <c r="DD916" s="17"/>
      <c r="DE916" s="17"/>
      <c r="DF916" s="17"/>
      <c r="DG916" s="17"/>
      <c r="DH916" s="17"/>
      <c r="DI916" s="17"/>
      <c r="DJ916" s="17"/>
      <c r="DK916" s="17"/>
      <c r="DL916" s="17"/>
      <c r="DM916" s="17"/>
      <c r="DN916" s="17"/>
      <c r="DO916" s="17"/>
      <c r="DP916" s="17"/>
      <c r="DQ916" s="17"/>
      <c r="DR916" s="17"/>
      <c r="DS916" s="17"/>
      <c r="DT916" s="17"/>
      <c r="DU916" s="17"/>
      <c r="DV916" s="17"/>
      <c r="DW916" s="17"/>
      <c r="DX916" s="17"/>
      <c r="DY916" s="17"/>
      <c r="DZ916" s="17"/>
      <c r="EA916" s="17"/>
      <c r="EB916" s="17"/>
      <c r="EC916" s="17"/>
      <c r="ED916" s="17"/>
      <c r="EE916" s="17"/>
      <c r="EF916" s="17"/>
      <c r="EG916" s="17"/>
      <c r="EH916" s="17"/>
      <c r="EI916" s="17"/>
      <c r="EJ916" s="17"/>
      <c r="EK916" s="17"/>
    </row>
    <row r="917" spans="1:141" x14ac:dyDescent="0.35">
      <c r="A917" s="17"/>
      <c r="B917" s="17"/>
      <c r="C917" s="17"/>
      <c r="D917" s="17"/>
      <c r="E917" s="17"/>
      <c r="F917" s="17"/>
      <c r="G917" s="17"/>
      <c r="J917" s="17"/>
      <c r="K917" s="17"/>
      <c r="L917" s="68"/>
      <c r="M917" s="68"/>
      <c r="N917" s="17"/>
      <c r="O917" s="17"/>
      <c r="P917" s="109"/>
      <c r="R917" s="17"/>
      <c r="S917" s="17"/>
      <c r="T917" s="17"/>
      <c r="V917" s="17"/>
      <c r="W917" s="17"/>
      <c r="X917" s="17"/>
      <c r="Y917" s="17"/>
      <c r="AB917" s="45"/>
      <c r="AH917" s="17"/>
      <c r="AI917" s="17"/>
      <c r="AJ917" s="17"/>
      <c r="AK917" s="17"/>
      <c r="AL917" s="17"/>
      <c r="AM917" s="17"/>
      <c r="AN917" s="17"/>
      <c r="AO917" s="17"/>
      <c r="AP917" s="17"/>
      <c r="AQ917" s="17"/>
      <c r="AR917" s="17"/>
      <c r="AS917" s="17"/>
      <c r="AT917" s="17"/>
      <c r="AU917" s="17"/>
      <c r="AV917" s="17"/>
      <c r="AW917" s="17"/>
      <c r="AX917" s="17"/>
      <c r="AY917" s="17"/>
      <c r="AZ917" s="17"/>
      <c r="BA917" s="17"/>
      <c r="BB917" s="17"/>
      <c r="BC917" s="17"/>
      <c r="BD917" s="17"/>
      <c r="BE917" s="17"/>
      <c r="BF917" s="17"/>
      <c r="BG917" s="17"/>
      <c r="BH917" s="17"/>
      <c r="BI917" s="17"/>
      <c r="BJ917" s="17"/>
      <c r="BK917" s="17"/>
      <c r="BL917" s="17"/>
      <c r="BM917" s="17"/>
      <c r="BN917" s="17"/>
      <c r="BO917" s="17"/>
      <c r="BP917" s="17"/>
      <c r="BQ917" s="17"/>
      <c r="BR917" s="17"/>
      <c r="BS917" s="17"/>
      <c r="BT917" s="17"/>
      <c r="BU917" s="17"/>
      <c r="BV917" s="17"/>
      <c r="BW917" s="17"/>
      <c r="BX917" s="17"/>
      <c r="BY917" s="17"/>
      <c r="BZ917" s="17"/>
      <c r="CA917" s="17"/>
      <c r="CB917" s="17"/>
      <c r="CC917" s="17"/>
      <c r="CD917" s="17"/>
      <c r="CE917" s="17"/>
      <c r="CF917" s="17"/>
      <c r="CG917" s="17"/>
      <c r="CH917" s="17"/>
      <c r="CI917" s="17"/>
      <c r="CJ917" s="17"/>
      <c r="CK917" s="17"/>
      <c r="CL917" s="17"/>
      <c r="CM917" s="17"/>
      <c r="CN917" s="17"/>
      <c r="CO917" s="17"/>
      <c r="CP917" s="17"/>
      <c r="CQ917" s="17"/>
      <c r="CR917" s="17"/>
      <c r="CS917" s="17"/>
      <c r="CT917" s="17"/>
      <c r="CU917" s="17"/>
      <c r="CV917" s="17"/>
      <c r="CW917" s="17"/>
      <c r="CX917" s="17"/>
      <c r="CY917" s="17"/>
      <c r="CZ917" s="17"/>
      <c r="DA917" s="17"/>
      <c r="DB917" s="17"/>
      <c r="DC917" s="17"/>
      <c r="DD917" s="17"/>
      <c r="DE917" s="17"/>
      <c r="DF917" s="17"/>
      <c r="DG917" s="17"/>
      <c r="DH917" s="17"/>
      <c r="DI917" s="17"/>
      <c r="DJ917" s="17"/>
      <c r="DK917" s="17"/>
      <c r="DL917" s="17"/>
      <c r="DM917" s="17"/>
      <c r="DN917" s="17"/>
      <c r="DO917" s="17"/>
      <c r="DP917" s="17"/>
      <c r="DQ917" s="17"/>
      <c r="DR917" s="17"/>
      <c r="DS917" s="17"/>
      <c r="DT917" s="17"/>
      <c r="DU917" s="17"/>
      <c r="DV917" s="17"/>
      <c r="DW917" s="17"/>
      <c r="DX917" s="17"/>
      <c r="DY917" s="17"/>
      <c r="DZ917" s="17"/>
      <c r="EA917" s="17"/>
      <c r="EB917" s="17"/>
      <c r="EC917" s="17"/>
      <c r="ED917" s="17"/>
      <c r="EE917" s="17"/>
      <c r="EF917" s="17"/>
      <c r="EG917" s="17"/>
      <c r="EH917" s="17"/>
      <c r="EI917" s="17"/>
      <c r="EJ917" s="17"/>
      <c r="EK917" s="17"/>
    </row>
    <row r="918" spans="1:141" x14ac:dyDescent="0.35">
      <c r="A918" s="17"/>
      <c r="B918" s="17"/>
      <c r="C918" s="17"/>
      <c r="D918" s="17"/>
      <c r="E918" s="17"/>
      <c r="F918" s="17"/>
      <c r="G918" s="17"/>
      <c r="J918" s="17"/>
      <c r="K918" s="17"/>
      <c r="L918" s="68"/>
      <c r="M918" s="68"/>
      <c r="N918" s="17"/>
      <c r="O918" s="17"/>
      <c r="P918" s="107"/>
      <c r="R918" s="17"/>
      <c r="S918" s="17"/>
      <c r="T918" s="17"/>
      <c r="V918" s="17"/>
      <c r="W918" s="17"/>
      <c r="X918" s="17"/>
      <c r="Y918" s="17"/>
      <c r="AB918" s="45"/>
      <c r="AH918" s="17"/>
      <c r="AI918" s="17"/>
      <c r="AJ918" s="17"/>
      <c r="AK918" s="17"/>
      <c r="AL918" s="17"/>
      <c r="AM918" s="17"/>
      <c r="AN918" s="17"/>
      <c r="AO918" s="17"/>
      <c r="AP918" s="17"/>
      <c r="AQ918" s="17"/>
      <c r="AR918" s="17"/>
      <c r="AS918" s="17"/>
      <c r="AT918" s="17"/>
      <c r="AU918" s="17"/>
      <c r="AV918" s="17"/>
      <c r="AW918" s="17"/>
      <c r="AX918" s="17"/>
      <c r="AY918" s="17"/>
      <c r="AZ918" s="17"/>
      <c r="BA918" s="17"/>
      <c r="BB918" s="17"/>
      <c r="BC918" s="17"/>
      <c r="BD918" s="17"/>
      <c r="BE918" s="17"/>
      <c r="BF918" s="17"/>
      <c r="BG918" s="17"/>
      <c r="BH918" s="17"/>
      <c r="BI918" s="17"/>
      <c r="BJ918" s="17"/>
      <c r="BK918" s="17"/>
      <c r="BL918" s="17"/>
      <c r="BM918" s="17"/>
      <c r="BN918" s="17"/>
      <c r="BO918" s="17"/>
      <c r="BP918" s="17"/>
      <c r="BQ918" s="17"/>
      <c r="BR918" s="17"/>
      <c r="BS918" s="17"/>
      <c r="BT918" s="17"/>
      <c r="BU918" s="17"/>
      <c r="BV918" s="17"/>
      <c r="BW918" s="17"/>
      <c r="BX918" s="17"/>
      <c r="BY918" s="17"/>
      <c r="BZ918" s="17"/>
      <c r="CA918" s="17"/>
      <c r="CB918" s="17"/>
      <c r="CC918" s="17"/>
      <c r="CD918" s="17"/>
      <c r="CE918" s="17"/>
      <c r="CF918" s="17"/>
      <c r="CG918" s="17"/>
      <c r="CH918" s="17"/>
      <c r="CI918" s="17"/>
      <c r="CJ918" s="17"/>
      <c r="CK918" s="17"/>
      <c r="CL918" s="17"/>
      <c r="CM918" s="17"/>
      <c r="CN918" s="17"/>
      <c r="CO918" s="17"/>
      <c r="CP918" s="17"/>
      <c r="CQ918" s="17"/>
      <c r="CR918" s="17"/>
      <c r="CS918" s="17"/>
      <c r="CT918" s="17"/>
      <c r="CU918" s="17"/>
      <c r="CV918" s="17"/>
      <c r="CW918" s="17"/>
      <c r="CX918" s="17"/>
      <c r="CY918" s="17"/>
      <c r="CZ918" s="17"/>
      <c r="DA918" s="17"/>
      <c r="DB918" s="17"/>
      <c r="DC918" s="17"/>
      <c r="DD918" s="17"/>
      <c r="DE918" s="17"/>
      <c r="DF918" s="17"/>
      <c r="DG918" s="17"/>
      <c r="DH918" s="17"/>
      <c r="DI918" s="17"/>
      <c r="DJ918" s="17"/>
      <c r="DK918" s="17"/>
      <c r="DL918" s="17"/>
      <c r="DM918" s="17"/>
      <c r="DN918" s="17"/>
      <c r="DO918" s="17"/>
      <c r="DP918" s="17"/>
      <c r="DQ918" s="17"/>
      <c r="DR918" s="17"/>
      <c r="DS918" s="17"/>
      <c r="DT918" s="17"/>
      <c r="DU918" s="17"/>
      <c r="DV918" s="17"/>
      <c r="DW918" s="17"/>
      <c r="DX918" s="17"/>
      <c r="DY918" s="17"/>
      <c r="DZ918" s="17"/>
      <c r="EA918" s="17"/>
      <c r="EB918" s="17"/>
      <c r="EC918" s="17"/>
      <c r="ED918" s="17"/>
      <c r="EE918" s="17"/>
      <c r="EF918" s="17"/>
      <c r="EG918" s="17"/>
      <c r="EH918" s="17"/>
      <c r="EI918" s="17"/>
      <c r="EJ918" s="17"/>
      <c r="EK918" s="17"/>
    </row>
    <row r="919" spans="1:141" x14ac:dyDescent="0.35">
      <c r="A919" s="17"/>
      <c r="B919" s="17"/>
      <c r="C919" s="17"/>
      <c r="D919" s="17"/>
      <c r="E919" s="17"/>
      <c r="F919" s="17"/>
      <c r="G919" s="17"/>
      <c r="J919" s="17"/>
      <c r="K919" s="17"/>
      <c r="L919" s="68"/>
      <c r="M919" s="68"/>
      <c r="N919" s="17"/>
      <c r="O919" s="17"/>
      <c r="P919" s="107"/>
      <c r="R919" s="17"/>
      <c r="S919" s="17"/>
      <c r="T919" s="17"/>
      <c r="V919" s="17"/>
      <c r="W919" s="17"/>
      <c r="X919" s="17"/>
      <c r="Y919" s="17"/>
      <c r="AB919" s="45"/>
      <c r="AH919" s="17"/>
      <c r="AI919" s="17"/>
      <c r="AJ919" s="17"/>
      <c r="AK919" s="17"/>
      <c r="AL919" s="17"/>
      <c r="AM919" s="17"/>
      <c r="AN919" s="17"/>
      <c r="AO919" s="17"/>
      <c r="AP919" s="17"/>
      <c r="AQ919" s="17"/>
      <c r="AR919" s="17"/>
      <c r="AS919" s="17"/>
      <c r="AT919" s="17"/>
      <c r="AU919" s="17"/>
      <c r="AV919" s="17"/>
      <c r="AW919" s="17"/>
      <c r="AX919" s="17"/>
      <c r="AY919" s="17"/>
      <c r="AZ919" s="17"/>
      <c r="BA919" s="17"/>
      <c r="BB919" s="17"/>
      <c r="BC919" s="17"/>
      <c r="BD919" s="17"/>
      <c r="BE919" s="17"/>
      <c r="BF919" s="17"/>
      <c r="BG919" s="17"/>
      <c r="BH919" s="17"/>
      <c r="BI919" s="17"/>
      <c r="BJ919" s="17"/>
      <c r="BK919" s="17"/>
      <c r="BL919" s="17"/>
      <c r="BM919" s="17"/>
      <c r="BN919" s="17"/>
      <c r="BO919" s="17"/>
      <c r="BP919" s="17"/>
      <c r="BQ919" s="17"/>
      <c r="BR919" s="17"/>
      <c r="BS919" s="17"/>
      <c r="BT919" s="17"/>
      <c r="BU919" s="17"/>
      <c r="BV919" s="17"/>
      <c r="BW919" s="17"/>
      <c r="BX919" s="17"/>
      <c r="BY919" s="17"/>
      <c r="BZ919" s="17"/>
      <c r="CA919" s="17"/>
      <c r="CB919" s="17"/>
      <c r="CC919" s="17"/>
      <c r="CD919" s="17"/>
      <c r="CE919" s="17"/>
      <c r="CF919" s="17"/>
      <c r="CG919" s="17"/>
      <c r="CH919" s="17"/>
      <c r="CI919" s="17"/>
      <c r="CJ919" s="17"/>
      <c r="CK919" s="17"/>
      <c r="CL919" s="17"/>
      <c r="CM919" s="17"/>
      <c r="CN919" s="17"/>
      <c r="CO919" s="17"/>
      <c r="CP919" s="17"/>
      <c r="CQ919" s="17"/>
      <c r="CR919" s="17"/>
      <c r="CS919" s="17"/>
      <c r="CT919" s="17"/>
      <c r="CU919" s="17"/>
      <c r="CV919" s="17"/>
      <c r="CW919" s="17"/>
      <c r="CX919" s="17"/>
      <c r="CY919" s="17"/>
      <c r="CZ919" s="17"/>
      <c r="DA919" s="17"/>
      <c r="DB919" s="17"/>
      <c r="DC919" s="17"/>
      <c r="DD919" s="17"/>
      <c r="DE919" s="17"/>
      <c r="DF919" s="17"/>
      <c r="DG919" s="17"/>
      <c r="DH919" s="17"/>
      <c r="DI919" s="17"/>
      <c r="DJ919" s="17"/>
      <c r="DK919" s="17"/>
      <c r="DL919" s="17"/>
      <c r="DM919" s="17"/>
      <c r="DN919" s="17"/>
      <c r="DO919" s="17"/>
      <c r="DP919" s="17"/>
      <c r="DQ919" s="17"/>
      <c r="DR919" s="17"/>
      <c r="DS919" s="17"/>
      <c r="DT919" s="17"/>
      <c r="DU919" s="17"/>
      <c r="DV919" s="17"/>
      <c r="DW919" s="17"/>
      <c r="DX919" s="17"/>
      <c r="DY919" s="17"/>
      <c r="DZ919" s="17"/>
      <c r="EA919" s="17"/>
      <c r="EB919" s="17"/>
      <c r="EC919" s="17"/>
      <c r="ED919" s="17"/>
      <c r="EE919" s="17"/>
      <c r="EF919" s="17"/>
      <c r="EG919" s="17"/>
      <c r="EH919" s="17"/>
      <c r="EI919" s="17"/>
      <c r="EJ919" s="17"/>
      <c r="EK919" s="17"/>
    </row>
    <row r="920" spans="1:141" x14ac:dyDescent="0.35">
      <c r="A920" s="17"/>
      <c r="B920" s="17"/>
      <c r="C920" s="17"/>
      <c r="D920" s="17"/>
      <c r="E920" s="17"/>
      <c r="F920" s="17"/>
      <c r="G920" s="17"/>
      <c r="J920" s="17"/>
      <c r="K920" s="17"/>
      <c r="L920" s="68"/>
      <c r="M920" s="68"/>
      <c r="N920" s="17"/>
      <c r="O920" s="17"/>
      <c r="P920" s="107"/>
      <c r="R920" s="17"/>
      <c r="S920" s="17"/>
      <c r="T920" s="17"/>
      <c r="V920" s="17"/>
      <c r="W920" s="17"/>
      <c r="X920" s="17"/>
      <c r="Y920" s="17"/>
      <c r="AB920" s="45"/>
      <c r="AH920" s="17"/>
      <c r="AI920" s="17"/>
      <c r="AJ920" s="17"/>
      <c r="AK920" s="17"/>
      <c r="AL920" s="17"/>
      <c r="AM920" s="17"/>
      <c r="AN920" s="17"/>
      <c r="AO920" s="17"/>
      <c r="AP920" s="17"/>
      <c r="AQ920" s="17"/>
      <c r="AR920" s="17"/>
      <c r="AS920" s="17"/>
      <c r="AT920" s="17"/>
      <c r="AU920" s="17"/>
      <c r="AV920" s="17"/>
      <c r="AW920" s="17"/>
      <c r="AX920" s="17"/>
      <c r="AY920" s="17"/>
      <c r="AZ920" s="17"/>
      <c r="BA920" s="17"/>
      <c r="BB920" s="17"/>
      <c r="BC920" s="17"/>
      <c r="BD920" s="17"/>
      <c r="BE920" s="17"/>
      <c r="BF920" s="17"/>
      <c r="BG920" s="17"/>
      <c r="BH920" s="17"/>
      <c r="BI920" s="17"/>
      <c r="BJ920" s="17"/>
      <c r="BK920" s="17"/>
      <c r="BL920" s="17"/>
      <c r="BM920" s="17"/>
      <c r="BN920" s="17"/>
      <c r="BO920" s="17"/>
      <c r="BP920" s="17"/>
      <c r="BQ920" s="17"/>
      <c r="BR920" s="17"/>
      <c r="BS920" s="17"/>
      <c r="BT920" s="17"/>
      <c r="BU920" s="17"/>
      <c r="BV920" s="17"/>
      <c r="BW920" s="17"/>
      <c r="BX920" s="17"/>
      <c r="BY920" s="17"/>
      <c r="BZ920" s="17"/>
      <c r="CA920" s="17"/>
      <c r="CB920" s="17"/>
      <c r="CC920" s="17"/>
      <c r="CD920" s="17"/>
      <c r="CE920" s="17"/>
      <c r="CF920" s="17"/>
      <c r="CG920" s="17"/>
      <c r="CH920" s="17"/>
      <c r="CI920" s="17"/>
      <c r="CJ920" s="17"/>
      <c r="CK920" s="17"/>
      <c r="CL920" s="17"/>
      <c r="CM920" s="17"/>
      <c r="CN920" s="17"/>
      <c r="CO920" s="17"/>
      <c r="CP920" s="17"/>
      <c r="CQ920" s="17"/>
      <c r="CR920" s="17"/>
      <c r="CS920" s="17"/>
      <c r="CT920" s="17"/>
      <c r="CU920" s="17"/>
      <c r="CV920" s="17"/>
      <c r="CW920" s="17"/>
      <c r="CX920" s="17"/>
      <c r="CY920" s="17"/>
      <c r="CZ920" s="17"/>
      <c r="DA920" s="17"/>
      <c r="DB920" s="17"/>
      <c r="DC920" s="17"/>
      <c r="DD920" s="17"/>
      <c r="DE920" s="17"/>
      <c r="DF920" s="17"/>
      <c r="DG920" s="17"/>
      <c r="DH920" s="17"/>
      <c r="DI920" s="17"/>
      <c r="DJ920" s="17"/>
      <c r="DK920" s="17"/>
      <c r="DL920" s="17"/>
      <c r="DM920" s="17"/>
      <c r="DN920" s="17"/>
      <c r="DO920" s="17"/>
      <c r="DP920" s="17"/>
      <c r="DQ920" s="17"/>
      <c r="DR920" s="17"/>
      <c r="DS920" s="17"/>
      <c r="DT920" s="17"/>
      <c r="DU920" s="17"/>
      <c r="DV920" s="17"/>
      <c r="DW920" s="17"/>
      <c r="DX920" s="17"/>
      <c r="DY920" s="17"/>
      <c r="DZ920" s="17"/>
      <c r="EA920" s="17"/>
      <c r="EB920" s="17"/>
      <c r="EC920" s="17"/>
      <c r="ED920" s="17"/>
      <c r="EE920" s="17"/>
      <c r="EF920" s="17"/>
      <c r="EG920" s="17"/>
      <c r="EH920" s="17"/>
      <c r="EI920" s="17"/>
      <c r="EJ920" s="17"/>
      <c r="EK920" s="17"/>
    </row>
    <row r="921" spans="1:141" x14ac:dyDescent="0.35">
      <c r="A921" s="17"/>
      <c r="B921" s="17"/>
      <c r="C921" s="17"/>
      <c r="D921" s="17"/>
      <c r="E921" s="17"/>
      <c r="F921" s="17"/>
      <c r="G921" s="17"/>
      <c r="J921" s="17"/>
      <c r="K921" s="17"/>
      <c r="L921" s="68"/>
      <c r="M921" s="68"/>
      <c r="N921" s="17"/>
      <c r="O921" s="17"/>
      <c r="P921" s="109"/>
      <c r="R921" s="17"/>
      <c r="S921" s="17"/>
      <c r="T921" s="17"/>
      <c r="V921" s="17"/>
      <c r="W921" s="17"/>
      <c r="X921" s="17"/>
      <c r="Y921" s="17"/>
      <c r="AB921" s="45"/>
      <c r="AH921" s="17"/>
      <c r="AI921" s="17"/>
      <c r="AJ921" s="17"/>
      <c r="AK921" s="17"/>
      <c r="AL921" s="17"/>
      <c r="AM921" s="17"/>
      <c r="AN921" s="17"/>
      <c r="AO921" s="17"/>
      <c r="AP921" s="17"/>
      <c r="AQ921" s="17"/>
      <c r="AR921" s="17"/>
      <c r="AS921" s="17"/>
      <c r="AT921" s="17"/>
      <c r="AU921" s="17"/>
      <c r="AV921" s="17"/>
      <c r="AW921" s="17"/>
      <c r="AX921" s="17"/>
      <c r="AY921" s="17"/>
      <c r="AZ921" s="17"/>
      <c r="BA921" s="17"/>
      <c r="BB921" s="17"/>
      <c r="BC921" s="17"/>
      <c r="BD921" s="17"/>
      <c r="BE921" s="17"/>
      <c r="BF921" s="17"/>
      <c r="BG921" s="17"/>
      <c r="BH921" s="17"/>
      <c r="BI921" s="17"/>
      <c r="BJ921" s="17"/>
      <c r="BK921" s="17"/>
      <c r="BL921" s="17"/>
      <c r="BM921" s="17"/>
      <c r="BN921" s="17"/>
      <c r="BO921" s="17"/>
      <c r="BP921" s="17"/>
      <c r="BQ921" s="17"/>
      <c r="BR921" s="17"/>
      <c r="BS921" s="17"/>
      <c r="BT921" s="17"/>
      <c r="BU921" s="17"/>
      <c r="BV921" s="17"/>
      <c r="BW921" s="17"/>
      <c r="BX921" s="17"/>
      <c r="BY921" s="17"/>
      <c r="BZ921" s="17"/>
      <c r="CA921" s="17"/>
      <c r="CB921" s="17"/>
      <c r="CC921" s="17"/>
      <c r="CD921" s="17"/>
      <c r="CE921" s="17"/>
      <c r="CF921" s="17"/>
      <c r="CG921" s="17"/>
      <c r="CH921" s="17"/>
      <c r="CI921" s="17"/>
      <c r="CJ921" s="17"/>
      <c r="CK921" s="17"/>
      <c r="CL921" s="17"/>
      <c r="CM921" s="17"/>
      <c r="CN921" s="17"/>
      <c r="CO921" s="17"/>
      <c r="CP921" s="17"/>
      <c r="CQ921" s="17"/>
      <c r="CR921" s="17"/>
      <c r="CS921" s="17"/>
      <c r="CT921" s="17"/>
      <c r="CU921" s="17"/>
      <c r="CV921" s="17"/>
      <c r="CW921" s="17"/>
      <c r="CX921" s="17"/>
      <c r="CY921" s="17"/>
      <c r="CZ921" s="17"/>
      <c r="DA921" s="17"/>
      <c r="DB921" s="17"/>
      <c r="DC921" s="17"/>
      <c r="DD921" s="17"/>
      <c r="DE921" s="17"/>
      <c r="DF921" s="17"/>
      <c r="DG921" s="17"/>
      <c r="DH921" s="17"/>
      <c r="DI921" s="17"/>
      <c r="DJ921" s="17"/>
      <c r="DK921" s="17"/>
      <c r="DL921" s="17"/>
      <c r="DM921" s="17"/>
      <c r="DN921" s="17"/>
      <c r="DO921" s="17"/>
      <c r="DP921" s="17"/>
      <c r="DQ921" s="17"/>
      <c r="DR921" s="17"/>
      <c r="DS921" s="17"/>
      <c r="DT921" s="17"/>
      <c r="DU921" s="17"/>
      <c r="DV921" s="17"/>
      <c r="DW921" s="17"/>
      <c r="DX921" s="17"/>
      <c r="DY921" s="17"/>
      <c r="DZ921" s="17"/>
      <c r="EA921" s="17"/>
      <c r="EB921" s="17"/>
      <c r="EC921" s="17"/>
      <c r="ED921" s="17"/>
      <c r="EE921" s="17"/>
      <c r="EF921" s="17"/>
      <c r="EG921" s="17"/>
      <c r="EH921" s="17"/>
      <c r="EI921" s="17"/>
      <c r="EJ921" s="17"/>
      <c r="EK921" s="17"/>
    </row>
    <row r="922" spans="1:141" x14ac:dyDescent="0.35">
      <c r="A922" s="17"/>
      <c r="B922" s="17"/>
      <c r="C922" s="17"/>
      <c r="D922" s="17"/>
      <c r="E922" s="17"/>
      <c r="F922" s="17"/>
      <c r="G922" s="17"/>
      <c r="J922" s="17"/>
      <c r="K922" s="17"/>
      <c r="L922" s="68"/>
      <c r="M922" s="68"/>
      <c r="N922" s="17"/>
      <c r="O922" s="17"/>
      <c r="P922" s="107"/>
      <c r="R922" s="17"/>
      <c r="S922" s="17"/>
      <c r="T922" s="17"/>
      <c r="V922" s="17"/>
      <c r="W922" s="17"/>
      <c r="X922" s="17"/>
      <c r="Y922" s="17"/>
      <c r="AB922" s="45"/>
      <c r="AH922" s="17"/>
      <c r="AI922" s="17"/>
      <c r="AJ922" s="17"/>
      <c r="AK922" s="17"/>
      <c r="AL922" s="17"/>
      <c r="AM922" s="17"/>
      <c r="AN922" s="17"/>
      <c r="AO922" s="17"/>
      <c r="AP922" s="17"/>
      <c r="AQ922" s="17"/>
      <c r="AR922" s="17"/>
      <c r="AS922" s="17"/>
      <c r="AT922" s="17"/>
      <c r="AU922" s="17"/>
      <c r="AV922" s="17"/>
      <c r="AW922" s="17"/>
      <c r="AX922" s="17"/>
      <c r="AY922" s="17"/>
      <c r="AZ922" s="17"/>
      <c r="BA922" s="17"/>
      <c r="BB922" s="17"/>
      <c r="BC922" s="17"/>
      <c r="BD922" s="17"/>
      <c r="BE922" s="17"/>
      <c r="BF922" s="17"/>
      <c r="BG922" s="17"/>
      <c r="BH922" s="17"/>
      <c r="BI922" s="17"/>
      <c r="BJ922" s="17"/>
      <c r="BK922" s="17"/>
      <c r="BL922" s="17"/>
      <c r="BM922" s="17"/>
      <c r="BN922" s="17"/>
      <c r="BO922" s="17"/>
      <c r="BP922" s="17"/>
      <c r="BQ922" s="17"/>
      <c r="BR922" s="17"/>
      <c r="BS922" s="17"/>
      <c r="BT922" s="17"/>
      <c r="BU922" s="17"/>
      <c r="BV922" s="17"/>
      <c r="BW922" s="17"/>
      <c r="BX922" s="17"/>
      <c r="BY922" s="17"/>
      <c r="BZ922" s="17"/>
      <c r="CA922" s="17"/>
      <c r="CB922" s="17"/>
      <c r="CC922" s="17"/>
      <c r="CD922" s="17"/>
      <c r="CE922" s="17"/>
      <c r="CF922" s="17"/>
      <c r="CG922" s="17"/>
      <c r="CH922" s="17"/>
      <c r="CI922" s="17"/>
      <c r="CJ922" s="17"/>
      <c r="CK922" s="17"/>
      <c r="CL922" s="17"/>
      <c r="CM922" s="17"/>
      <c r="CN922" s="17"/>
      <c r="CO922" s="17"/>
      <c r="CP922" s="17"/>
      <c r="CQ922" s="17"/>
      <c r="CR922" s="17"/>
      <c r="CS922" s="17"/>
      <c r="CT922" s="17"/>
      <c r="CU922" s="17"/>
      <c r="CV922" s="17"/>
      <c r="CW922" s="17"/>
      <c r="CX922" s="17"/>
      <c r="CY922" s="17"/>
      <c r="CZ922" s="17"/>
      <c r="DA922" s="17"/>
      <c r="DB922" s="17"/>
      <c r="DC922" s="17"/>
      <c r="DD922" s="17"/>
      <c r="DE922" s="17"/>
      <c r="DF922" s="17"/>
      <c r="DG922" s="17"/>
      <c r="DH922" s="17"/>
      <c r="DI922" s="17"/>
      <c r="DJ922" s="17"/>
      <c r="DK922" s="17"/>
      <c r="DL922" s="17"/>
      <c r="DM922" s="17"/>
      <c r="DN922" s="17"/>
      <c r="DO922" s="17"/>
      <c r="DP922" s="17"/>
      <c r="DQ922" s="17"/>
      <c r="DR922" s="17"/>
      <c r="DS922" s="17"/>
      <c r="DT922" s="17"/>
      <c r="DU922" s="17"/>
      <c r="DV922" s="17"/>
      <c r="DW922" s="17"/>
      <c r="DX922" s="17"/>
      <c r="DY922" s="17"/>
      <c r="DZ922" s="17"/>
      <c r="EA922" s="17"/>
      <c r="EB922" s="17"/>
      <c r="EC922" s="17"/>
      <c r="ED922" s="17"/>
      <c r="EE922" s="17"/>
      <c r="EF922" s="17"/>
      <c r="EG922" s="17"/>
      <c r="EH922" s="17"/>
      <c r="EI922" s="17"/>
      <c r="EJ922" s="17"/>
      <c r="EK922" s="17"/>
    </row>
    <row r="923" spans="1:141" x14ac:dyDescent="0.35">
      <c r="A923" s="17"/>
      <c r="B923" s="17"/>
      <c r="C923" s="17"/>
      <c r="D923" s="17"/>
      <c r="E923" s="17"/>
      <c r="F923" s="17"/>
      <c r="G923" s="17"/>
      <c r="J923" s="17"/>
      <c r="K923" s="17"/>
      <c r="L923" s="68"/>
      <c r="M923" s="68"/>
      <c r="N923" s="17"/>
      <c r="O923" s="17"/>
      <c r="P923" s="107"/>
      <c r="R923" s="17"/>
      <c r="S923" s="17"/>
      <c r="T923" s="17"/>
      <c r="V923" s="17"/>
      <c r="W923" s="17"/>
      <c r="X923" s="17"/>
      <c r="Y923" s="17"/>
      <c r="AB923" s="45"/>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c r="BL923" s="17"/>
      <c r="BM923" s="17"/>
      <c r="BN923" s="17"/>
      <c r="BO923" s="17"/>
      <c r="BP923" s="17"/>
      <c r="BQ923" s="17"/>
      <c r="BR923" s="17"/>
      <c r="BS923" s="17"/>
      <c r="BT923" s="17"/>
      <c r="BU923" s="17"/>
      <c r="BV923" s="17"/>
      <c r="BW923" s="17"/>
      <c r="BX923" s="17"/>
      <c r="BY923" s="17"/>
      <c r="BZ923" s="17"/>
      <c r="CA923" s="17"/>
      <c r="CB923" s="17"/>
      <c r="CC923" s="17"/>
      <c r="CD923" s="17"/>
      <c r="CE923" s="17"/>
      <c r="CF923" s="17"/>
      <c r="CG923" s="17"/>
      <c r="CH923" s="17"/>
      <c r="CI923" s="17"/>
      <c r="CJ923" s="17"/>
      <c r="CK923" s="17"/>
      <c r="CL923" s="17"/>
      <c r="CM923" s="17"/>
      <c r="CN923" s="17"/>
      <c r="CO923" s="17"/>
      <c r="CP923" s="17"/>
      <c r="CQ923" s="17"/>
      <c r="CR923" s="17"/>
      <c r="CS923" s="17"/>
      <c r="CT923" s="17"/>
      <c r="CU923" s="17"/>
      <c r="CV923" s="17"/>
      <c r="CW923" s="17"/>
      <c r="CX923" s="17"/>
      <c r="CY923" s="17"/>
      <c r="CZ923" s="17"/>
      <c r="DA923" s="17"/>
      <c r="DB923" s="17"/>
      <c r="DC923" s="17"/>
      <c r="DD923" s="17"/>
      <c r="DE923" s="17"/>
      <c r="DF923" s="17"/>
      <c r="DG923" s="17"/>
      <c r="DH923" s="17"/>
      <c r="DI923" s="17"/>
      <c r="DJ923" s="17"/>
      <c r="DK923" s="17"/>
      <c r="DL923" s="17"/>
      <c r="DM923" s="17"/>
      <c r="DN923" s="17"/>
      <c r="DO923" s="17"/>
      <c r="DP923" s="17"/>
      <c r="DQ923" s="17"/>
      <c r="DR923" s="17"/>
      <c r="DS923" s="17"/>
      <c r="DT923" s="17"/>
      <c r="DU923" s="17"/>
      <c r="DV923" s="17"/>
      <c r="DW923" s="17"/>
      <c r="DX923" s="17"/>
      <c r="DY923" s="17"/>
      <c r="DZ923" s="17"/>
      <c r="EA923" s="17"/>
      <c r="EB923" s="17"/>
      <c r="EC923" s="17"/>
      <c r="ED923" s="17"/>
      <c r="EE923" s="17"/>
      <c r="EF923" s="17"/>
      <c r="EG923" s="17"/>
      <c r="EH923" s="17"/>
      <c r="EI923" s="17"/>
      <c r="EJ923" s="17"/>
      <c r="EK923" s="17"/>
    </row>
    <row r="924" spans="1:141" x14ac:dyDescent="0.35">
      <c r="A924" s="17"/>
      <c r="B924" s="17"/>
      <c r="C924" s="17"/>
      <c r="D924" s="17"/>
      <c r="E924" s="17"/>
      <c r="F924" s="17"/>
      <c r="G924" s="17"/>
      <c r="J924" s="17"/>
      <c r="K924" s="17"/>
      <c r="L924" s="68"/>
      <c r="M924" s="68"/>
      <c r="N924" s="17"/>
      <c r="O924" s="17"/>
      <c r="P924" s="107"/>
      <c r="R924" s="17"/>
      <c r="S924" s="17"/>
      <c r="T924" s="17"/>
      <c r="V924" s="17"/>
      <c r="W924" s="17"/>
      <c r="X924" s="17"/>
      <c r="Y924" s="17"/>
      <c r="AB924" s="45"/>
      <c r="AH924" s="17"/>
      <c r="AI924" s="17"/>
      <c r="AJ924" s="17"/>
      <c r="AK924" s="17"/>
      <c r="AL924" s="17"/>
      <c r="AM924" s="17"/>
      <c r="AN924" s="17"/>
      <c r="AO924" s="17"/>
      <c r="AP924" s="17"/>
      <c r="AQ924" s="17"/>
      <c r="AR924" s="17"/>
      <c r="AS924" s="17"/>
      <c r="AT924" s="17"/>
      <c r="AU924" s="17"/>
      <c r="AV924" s="17"/>
      <c r="AW924" s="17"/>
      <c r="AX924" s="17"/>
      <c r="AY924" s="17"/>
      <c r="AZ924" s="17"/>
      <c r="BA924" s="17"/>
      <c r="BB924" s="17"/>
      <c r="BC924" s="17"/>
      <c r="BD924" s="17"/>
      <c r="BE924" s="17"/>
      <c r="BF924" s="17"/>
      <c r="BG924" s="17"/>
      <c r="BH924" s="17"/>
      <c r="BI924" s="17"/>
      <c r="BJ924" s="17"/>
      <c r="BK924" s="17"/>
      <c r="BL924" s="17"/>
      <c r="BM924" s="17"/>
      <c r="BN924" s="17"/>
      <c r="BO924" s="17"/>
      <c r="BP924" s="17"/>
      <c r="BQ924" s="17"/>
      <c r="BR924" s="17"/>
      <c r="BS924" s="17"/>
      <c r="BT924" s="17"/>
      <c r="BU924" s="17"/>
      <c r="BV924" s="17"/>
      <c r="BW924" s="17"/>
      <c r="BX924" s="17"/>
      <c r="BY924" s="17"/>
      <c r="BZ924" s="17"/>
      <c r="CA924" s="17"/>
      <c r="CB924" s="17"/>
      <c r="CC924" s="17"/>
      <c r="CD924" s="17"/>
      <c r="CE924" s="17"/>
      <c r="CF924" s="17"/>
      <c r="CG924" s="17"/>
      <c r="CH924" s="17"/>
      <c r="CI924" s="17"/>
      <c r="CJ924" s="17"/>
      <c r="CK924" s="17"/>
      <c r="CL924" s="17"/>
      <c r="CM924" s="17"/>
      <c r="CN924" s="17"/>
      <c r="CO924" s="17"/>
      <c r="CP924" s="17"/>
      <c r="CQ924" s="17"/>
      <c r="CR924" s="17"/>
      <c r="CS924" s="17"/>
      <c r="CT924" s="17"/>
      <c r="CU924" s="17"/>
      <c r="CV924" s="17"/>
      <c r="CW924" s="17"/>
      <c r="CX924" s="17"/>
      <c r="CY924" s="17"/>
      <c r="CZ924" s="17"/>
      <c r="DA924" s="17"/>
      <c r="DB924" s="17"/>
      <c r="DC924" s="17"/>
      <c r="DD924" s="17"/>
      <c r="DE924" s="17"/>
      <c r="DF924" s="17"/>
      <c r="DG924" s="17"/>
      <c r="DH924" s="17"/>
      <c r="DI924" s="17"/>
      <c r="DJ924" s="17"/>
      <c r="DK924" s="17"/>
      <c r="DL924" s="17"/>
      <c r="DM924" s="17"/>
      <c r="DN924" s="17"/>
      <c r="DO924" s="17"/>
      <c r="DP924" s="17"/>
      <c r="DQ924" s="17"/>
      <c r="DR924" s="17"/>
      <c r="DS924" s="17"/>
      <c r="DT924" s="17"/>
      <c r="DU924" s="17"/>
      <c r="DV924" s="17"/>
      <c r="DW924" s="17"/>
      <c r="DX924" s="17"/>
      <c r="DY924" s="17"/>
      <c r="DZ924" s="17"/>
      <c r="EA924" s="17"/>
      <c r="EB924" s="17"/>
      <c r="EC924" s="17"/>
      <c r="ED924" s="17"/>
      <c r="EE924" s="17"/>
      <c r="EF924" s="17"/>
      <c r="EG924" s="17"/>
      <c r="EH924" s="17"/>
      <c r="EI924" s="17"/>
      <c r="EJ924" s="17"/>
      <c r="EK924" s="17"/>
    </row>
    <row r="925" spans="1:141" x14ac:dyDescent="0.35">
      <c r="A925" s="17"/>
      <c r="B925" s="17"/>
      <c r="C925" s="17"/>
      <c r="D925" s="17"/>
      <c r="E925" s="17"/>
      <c r="F925" s="17"/>
      <c r="G925" s="17"/>
      <c r="J925" s="17"/>
      <c r="K925" s="17"/>
      <c r="L925" s="68"/>
      <c r="M925" s="68"/>
      <c r="N925" s="17"/>
      <c r="O925" s="17"/>
      <c r="P925" s="107"/>
      <c r="R925" s="17"/>
      <c r="S925" s="17"/>
      <c r="T925" s="17"/>
      <c r="V925" s="17"/>
      <c r="W925" s="17"/>
      <c r="X925" s="17"/>
      <c r="Y925" s="17"/>
      <c r="AB925" s="45"/>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c r="BL925" s="17"/>
      <c r="BM925" s="17"/>
      <c r="BN925" s="17"/>
      <c r="BO925" s="17"/>
      <c r="BP925" s="17"/>
      <c r="BQ925" s="17"/>
      <c r="BR925" s="17"/>
      <c r="BS925" s="17"/>
      <c r="BT925" s="17"/>
      <c r="BU925" s="17"/>
      <c r="BV925" s="17"/>
      <c r="BW925" s="17"/>
      <c r="BX925" s="17"/>
      <c r="BY925" s="17"/>
      <c r="BZ925" s="17"/>
      <c r="CA925" s="17"/>
      <c r="CB925" s="17"/>
      <c r="CC925" s="17"/>
      <c r="CD925" s="17"/>
      <c r="CE925" s="17"/>
      <c r="CF925" s="17"/>
      <c r="CG925" s="17"/>
      <c r="CH925" s="17"/>
      <c r="CI925" s="17"/>
      <c r="CJ925" s="17"/>
      <c r="CK925" s="17"/>
      <c r="CL925" s="17"/>
      <c r="CM925" s="17"/>
      <c r="CN925" s="17"/>
      <c r="CO925" s="17"/>
      <c r="CP925" s="17"/>
      <c r="CQ925" s="17"/>
      <c r="CR925" s="17"/>
      <c r="CS925" s="17"/>
      <c r="CT925" s="17"/>
      <c r="CU925" s="17"/>
      <c r="CV925" s="17"/>
      <c r="CW925" s="17"/>
      <c r="CX925" s="17"/>
      <c r="CY925" s="17"/>
      <c r="CZ925" s="17"/>
      <c r="DA925" s="17"/>
      <c r="DB925" s="17"/>
      <c r="DC925" s="17"/>
      <c r="DD925" s="17"/>
      <c r="DE925" s="17"/>
      <c r="DF925" s="17"/>
      <c r="DG925" s="17"/>
      <c r="DH925" s="17"/>
      <c r="DI925" s="17"/>
      <c r="DJ925" s="17"/>
      <c r="DK925" s="17"/>
      <c r="DL925" s="17"/>
      <c r="DM925" s="17"/>
      <c r="DN925" s="17"/>
      <c r="DO925" s="17"/>
      <c r="DP925" s="17"/>
      <c r="DQ925" s="17"/>
      <c r="DR925" s="17"/>
      <c r="DS925" s="17"/>
      <c r="DT925" s="17"/>
      <c r="DU925" s="17"/>
      <c r="DV925" s="17"/>
      <c r="DW925" s="17"/>
      <c r="DX925" s="17"/>
      <c r="DY925" s="17"/>
      <c r="DZ925" s="17"/>
      <c r="EA925" s="17"/>
      <c r="EB925" s="17"/>
      <c r="EC925" s="17"/>
      <c r="ED925" s="17"/>
      <c r="EE925" s="17"/>
      <c r="EF925" s="17"/>
      <c r="EG925" s="17"/>
      <c r="EH925" s="17"/>
      <c r="EI925" s="17"/>
      <c r="EJ925" s="17"/>
      <c r="EK925" s="17"/>
    </row>
    <row r="926" spans="1:141" x14ac:dyDescent="0.35">
      <c r="A926" s="17"/>
      <c r="B926" s="17"/>
      <c r="C926" s="17"/>
      <c r="D926" s="17"/>
      <c r="E926" s="17"/>
      <c r="F926" s="17"/>
      <c r="G926" s="17"/>
      <c r="J926" s="17"/>
      <c r="K926" s="17"/>
      <c r="L926" s="68"/>
      <c r="M926" s="68"/>
      <c r="N926" s="17"/>
      <c r="O926" s="17"/>
      <c r="P926" s="107"/>
      <c r="R926" s="17"/>
      <c r="S926" s="17"/>
      <c r="T926" s="17"/>
      <c r="V926" s="17"/>
      <c r="W926" s="17"/>
      <c r="X926" s="17"/>
      <c r="Y926" s="17"/>
      <c r="AB926" s="45"/>
      <c r="AH926" s="17"/>
      <c r="AI926" s="17"/>
      <c r="AJ926" s="17"/>
      <c r="AK926" s="17"/>
      <c r="AL926" s="17"/>
      <c r="AM926" s="17"/>
      <c r="AN926" s="17"/>
      <c r="AO926" s="17"/>
      <c r="AP926" s="17"/>
      <c r="AQ926" s="17"/>
      <c r="AR926" s="17"/>
      <c r="AS926" s="17"/>
      <c r="AT926" s="17"/>
      <c r="AU926" s="17"/>
      <c r="AV926" s="17"/>
      <c r="AW926" s="17"/>
      <c r="AX926" s="17"/>
      <c r="AY926" s="17"/>
      <c r="AZ926" s="17"/>
      <c r="BA926" s="17"/>
      <c r="BB926" s="17"/>
      <c r="BC926" s="17"/>
      <c r="BD926" s="17"/>
      <c r="BE926" s="17"/>
      <c r="BF926" s="17"/>
      <c r="BG926" s="17"/>
      <c r="BH926" s="17"/>
      <c r="BI926" s="17"/>
      <c r="BJ926" s="17"/>
      <c r="BK926" s="17"/>
      <c r="BL926" s="17"/>
      <c r="BM926" s="17"/>
      <c r="BN926" s="17"/>
      <c r="BO926" s="17"/>
      <c r="BP926" s="17"/>
      <c r="BQ926" s="17"/>
      <c r="BR926" s="17"/>
      <c r="BS926" s="17"/>
      <c r="BT926" s="17"/>
      <c r="BU926" s="17"/>
      <c r="BV926" s="17"/>
      <c r="BW926" s="17"/>
      <c r="BX926" s="17"/>
      <c r="BY926" s="17"/>
      <c r="BZ926" s="17"/>
      <c r="CA926" s="17"/>
      <c r="CB926" s="17"/>
      <c r="CC926" s="17"/>
      <c r="CD926" s="17"/>
      <c r="CE926" s="17"/>
      <c r="CF926" s="17"/>
      <c r="CG926" s="17"/>
      <c r="CH926" s="17"/>
      <c r="CI926" s="17"/>
      <c r="CJ926" s="17"/>
      <c r="CK926" s="17"/>
      <c r="CL926" s="17"/>
      <c r="CM926" s="17"/>
      <c r="CN926" s="17"/>
      <c r="CO926" s="17"/>
      <c r="CP926" s="17"/>
      <c r="CQ926" s="17"/>
      <c r="CR926" s="17"/>
      <c r="CS926" s="17"/>
      <c r="CT926" s="17"/>
      <c r="CU926" s="17"/>
      <c r="CV926" s="17"/>
      <c r="CW926" s="17"/>
      <c r="CX926" s="17"/>
      <c r="CY926" s="17"/>
      <c r="CZ926" s="17"/>
      <c r="DA926" s="17"/>
      <c r="DB926" s="17"/>
      <c r="DC926" s="17"/>
      <c r="DD926" s="17"/>
      <c r="DE926" s="17"/>
      <c r="DF926" s="17"/>
      <c r="DG926" s="17"/>
      <c r="DH926" s="17"/>
      <c r="DI926" s="17"/>
      <c r="DJ926" s="17"/>
      <c r="DK926" s="17"/>
      <c r="DL926" s="17"/>
      <c r="DM926" s="17"/>
      <c r="DN926" s="17"/>
      <c r="DO926" s="17"/>
      <c r="DP926" s="17"/>
      <c r="DQ926" s="17"/>
      <c r="DR926" s="17"/>
      <c r="DS926" s="17"/>
      <c r="DT926" s="17"/>
      <c r="DU926" s="17"/>
      <c r="DV926" s="17"/>
      <c r="DW926" s="17"/>
      <c r="DX926" s="17"/>
      <c r="DY926" s="17"/>
      <c r="DZ926" s="17"/>
      <c r="EA926" s="17"/>
      <c r="EB926" s="17"/>
      <c r="EC926" s="17"/>
      <c r="ED926" s="17"/>
      <c r="EE926" s="17"/>
      <c r="EF926" s="17"/>
      <c r="EG926" s="17"/>
      <c r="EH926" s="17"/>
      <c r="EI926" s="17"/>
      <c r="EJ926" s="17"/>
      <c r="EK926" s="17"/>
    </row>
    <row r="927" spans="1:141" x14ac:dyDescent="0.35">
      <c r="A927" s="17"/>
      <c r="B927" s="17"/>
      <c r="C927" s="17"/>
      <c r="D927" s="17"/>
      <c r="E927" s="17"/>
      <c r="F927" s="17"/>
      <c r="G927" s="17"/>
      <c r="J927" s="17"/>
      <c r="K927" s="17"/>
      <c r="L927" s="68"/>
      <c r="M927" s="68"/>
      <c r="N927" s="17"/>
      <c r="O927" s="17"/>
      <c r="P927" s="109"/>
      <c r="R927" s="17"/>
      <c r="S927" s="17"/>
      <c r="T927" s="17"/>
      <c r="V927" s="17"/>
      <c r="W927" s="17"/>
      <c r="X927" s="17"/>
      <c r="Y927" s="17"/>
      <c r="AB927" s="45"/>
      <c r="AH927" s="17"/>
      <c r="AI927" s="17"/>
      <c r="AJ927" s="17"/>
      <c r="AK927" s="17"/>
      <c r="AL927" s="17"/>
      <c r="AM927" s="17"/>
      <c r="AN927" s="17"/>
      <c r="AO927" s="17"/>
      <c r="AP927" s="17"/>
      <c r="AQ927" s="17"/>
      <c r="AR927" s="17"/>
      <c r="AS927" s="17"/>
      <c r="AT927" s="17"/>
      <c r="AU927" s="17"/>
      <c r="AV927" s="17"/>
      <c r="AW927" s="17"/>
      <c r="AX927" s="17"/>
      <c r="AY927" s="17"/>
      <c r="AZ927" s="17"/>
      <c r="BA927" s="17"/>
      <c r="BB927" s="17"/>
      <c r="BC927" s="17"/>
      <c r="BD927" s="17"/>
      <c r="BE927" s="17"/>
      <c r="BF927" s="17"/>
      <c r="BG927" s="17"/>
      <c r="BH927" s="17"/>
      <c r="BI927" s="17"/>
      <c r="BJ927" s="17"/>
      <c r="BK927" s="17"/>
      <c r="BL927" s="17"/>
      <c r="BM927" s="17"/>
      <c r="BN927" s="17"/>
      <c r="BO927" s="17"/>
      <c r="BP927" s="17"/>
      <c r="BQ927" s="17"/>
      <c r="BR927" s="17"/>
      <c r="BS927" s="17"/>
      <c r="BT927" s="17"/>
      <c r="BU927" s="17"/>
      <c r="BV927" s="17"/>
      <c r="BW927" s="17"/>
      <c r="BX927" s="17"/>
      <c r="BY927" s="17"/>
      <c r="BZ927" s="17"/>
      <c r="CA927" s="17"/>
      <c r="CB927" s="17"/>
      <c r="CC927" s="17"/>
      <c r="CD927" s="17"/>
      <c r="CE927" s="17"/>
      <c r="CF927" s="17"/>
      <c r="CG927" s="17"/>
      <c r="CH927" s="17"/>
      <c r="CI927" s="17"/>
      <c r="CJ927" s="17"/>
      <c r="CK927" s="17"/>
      <c r="CL927" s="17"/>
      <c r="CM927" s="17"/>
      <c r="CN927" s="17"/>
      <c r="CO927" s="17"/>
      <c r="CP927" s="17"/>
      <c r="CQ927" s="17"/>
      <c r="CR927" s="17"/>
      <c r="CS927" s="17"/>
      <c r="CT927" s="17"/>
      <c r="CU927" s="17"/>
      <c r="CV927" s="17"/>
      <c r="CW927" s="17"/>
      <c r="CX927" s="17"/>
      <c r="CY927" s="17"/>
      <c r="CZ927" s="17"/>
      <c r="DA927" s="17"/>
      <c r="DB927" s="17"/>
      <c r="DC927" s="17"/>
      <c r="DD927" s="17"/>
      <c r="DE927" s="17"/>
      <c r="DF927" s="17"/>
      <c r="DG927" s="17"/>
      <c r="DH927" s="17"/>
      <c r="DI927" s="17"/>
      <c r="DJ927" s="17"/>
      <c r="DK927" s="17"/>
      <c r="DL927" s="17"/>
      <c r="DM927" s="17"/>
      <c r="DN927" s="17"/>
      <c r="DO927" s="17"/>
      <c r="DP927" s="17"/>
      <c r="DQ927" s="17"/>
      <c r="DR927" s="17"/>
      <c r="DS927" s="17"/>
      <c r="DT927" s="17"/>
      <c r="DU927" s="17"/>
      <c r="DV927" s="17"/>
      <c r="DW927" s="17"/>
      <c r="DX927" s="17"/>
      <c r="DY927" s="17"/>
      <c r="DZ927" s="17"/>
      <c r="EA927" s="17"/>
      <c r="EB927" s="17"/>
      <c r="EC927" s="17"/>
      <c r="ED927" s="17"/>
      <c r="EE927" s="17"/>
      <c r="EF927" s="17"/>
      <c r="EG927" s="17"/>
      <c r="EH927" s="17"/>
      <c r="EI927" s="17"/>
      <c r="EJ927" s="17"/>
      <c r="EK927" s="17"/>
    </row>
    <row r="928" spans="1:141" x14ac:dyDescent="0.35">
      <c r="A928" s="17"/>
      <c r="B928" s="17"/>
      <c r="C928" s="17"/>
      <c r="D928" s="17"/>
      <c r="E928" s="17"/>
      <c r="F928" s="17"/>
      <c r="G928" s="17"/>
      <c r="J928" s="17"/>
      <c r="K928" s="17"/>
      <c r="L928" s="68"/>
      <c r="M928" s="68"/>
      <c r="N928" s="17"/>
      <c r="O928" s="17"/>
      <c r="P928" s="107"/>
      <c r="R928" s="17"/>
      <c r="S928" s="17"/>
      <c r="T928" s="17"/>
      <c r="V928" s="17"/>
      <c r="W928" s="17"/>
      <c r="X928" s="17"/>
      <c r="Y928" s="17"/>
      <c r="AB928" s="45"/>
      <c r="AH928" s="17"/>
      <c r="AI928" s="17"/>
      <c r="AJ928" s="17"/>
      <c r="AK928" s="17"/>
      <c r="AL928" s="17"/>
      <c r="AM928" s="17"/>
      <c r="AN928" s="17"/>
      <c r="AO928" s="17"/>
      <c r="AP928" s="17"/>
      <c r="AQ928" s="17"/>
      <c r="AR928" s="17"/>
      <c r="AS928" s="17"/>
      <c r="AT928" s="17"/>
      <c r="AU928" s="17"/>
      <c r="AV928" s="17"/>
      <c r="AW928" s="17"/>
      <c r="AX928" s="17"/>
      <c r="AY928" s="17"/>
      <c r="AZ928" s="17"/>
      <c r="BA928" s="17"/>
      <c r="BB928" s="17"/>
      <c r="BC928" s="17"/>
      <c r="BD928" s="17"/>
      <c r="BE928" s="17"/>
      <c r="BF928" s="17"/>
      <c r="BG928" s="17"/>
      <c r="BH928" s="17"/>
      <c r="BI928" s="17"/>
      <c r="BJ928" s="17"/>
      <c r="BK928" s="17"/>
      <c r="BL928" s="17"/>
      <c r="BM928" s="17"/>
      <c r="BN928" s="17"/>
      <c r="BO928" s="17"/>
      <c r="BP928" s="17"/>
      <c r="BQ928" s="17"/>
      <c r="BR928" s="17"/>
      <c r="BS928" s="17"/>
      <c r="BT928" s="17"/>
      <c r="BU928" s="17"/>
      <c r="BV928" s="17"/>
      <c r="BW928" s="17"/>
      <c r="BX928" s="17"/>
      <c r="BY928" s="17"/>
      <c r="BZ928" s="17"/>
      <c r="CA928" s="17"/>
      <c r="CB928" s="17"/>
      <c r="CC928" s="17"/>
      <c r="CD928" s="17"/>
      <c r="CE928" s="17"/>
      <c r="CF928" s="17"/>
      <c r="CG928" s="17"/>
      <c r="CH928" s="17"/>
      <c r="CI928" s="17"/>
      <c r="CJ928" s="17"/>
      <c r="CK928" s="17"/>
      <c r="CL928" s="17"/>
      <c r="CM928" s="17"/>
      <c r="CN928" s="17"/>
      <c r="CO928" s="17"/>
      <c r="CP928" s="17"/>
      <c r="CQ928" s="17"/>
      <c r="CR928" s="17"/>
      <c r="CS928" s="17"/>
      <c r="CT928" s="17"/>
      <c r="CU928" s="17"/>
      <c r="CV928" s="17"/>
      <c r="CW928" s="17"/>
      <c r="CX928" s="17"/>
      <c r="CY928" s="17"/>
      <c r="CZ928" s="17"/>
      <c r="DA928" s="17"/>
      <c r="DB928" s="17"/>
      <c r="DC928" s="17"/>
      <c r="DD928" s="17"/>
      <c r="DE928" s="17"/>
      <c r="DF928" s="17"/>
      <c r="DG928" s="17"/>
      <c r="DH928" s="17"/>
      <c r="DI928" s="17"/>
      <c r="DJ928" s="17"/>
      <c r="DK928" s="17"/>
      <c r="DL928" s="17"/>
      <c r="DM928" s="17"/>
      <c r="DN928" s="17"/>
      <c r="DO928" s="17"/>
      <c r="DP928" s="17"/>
      <c r="DQ928" s="17"/>
      <c r="DR928" s="17"/>
      <c r="DS928" s="17"/>
      <c r="DT928" s="17"/>
      <c r="DU928" s="17"/>
      <c r="DV928" s="17"/>
      <c r="DW928" s="17"/>
      <c r="DX928" s="17"/>
      <c r="DY928" s="17"/>
      <c r="DZ928" s="17"/>
      <c r="EA928" s="17"/>
      <c r="EB928" s="17"/>
      <c r="EC928" s="17"/>
      <c r="ED928" s="17"/>
      <c r="EE928" s="17"/>
      <c r="EF928" s="17"/>
      <c r="EG928" s="17"/>
      <c r="EH928" s="17"/>
      <c r="EI928" s="17"/>
      <c r="EJ928" s="17"/>
      <c r="EK928" s="17"/>
    </row>
    <row r="929" spans="1:141" x14ac:dyDescent="0.35">
      <c r="A929" s="17"/>
      <c r="B929" s="17"/>
      <c r="C929" s="17"/>
      <c r="D929" s="17"/>
      <c r="E929" s="17"/>
      <c r="F929" s="17"/>
      <c r="G929" s="17"/>
      <c r="J929" s="17"/>
      <c r="K929" s="17"/>
      <c r="L929" s="68"/>
      <c r="M929" s="68"/>
      <c r="N929" s="17"/>
      <c r="O929" s="17"/>
      <c r="P929" s="109"/>
      <c r="R929" s="17"/>
      <c r="S929" s="17"/>
      <c r="T929" s="17"/>
      <c r="V929" s="17"/>
      <c r="W929" s="17"/>
      <c r="X929" s="17"/>
      <c r="Y929" s="17"/>
      <c r="AB929" s="45"/>
      <c r="AH929" s="17"/>
      <c r="AI929" s="17"/>
      <c r="AJ929" s="17"/>
      <c r="AK929" s="17"/>
      <c r="AL929" s="17"/>
      <c r="AM929" s="17"/>
      <c r="AN929" s="17"/>
      <c r="AO929" s="17"/>
      <c r="AP929" s="17"/>
      <c r="AQ929" s="17"/>
      <c r="AR929" s="17"/>
      <c r="AS929" s="17"/>
      <c r="AT929" s="17"/>
      <c r="AU929" s="17"/>
      <c r="AV929" s="17"/>
      <c r="AW929" s="17"/>
      <c r="AX929" s="17"/>
      <c r="AY929" s="17"/>
      <c r="AZ929" s="17"/>
      <c r="BA929" s="17"/>
      <c r="BB929" s="17"/>
      <c r="BC929" s="17"/>
      <c r="BD929" s="17"/>
      <c r="BE929" s="17"/>
      <c r="BF929" s="17"/>
      <c r="BG929" s="17"/>
      <c r="BH929" s="17"/>
      <c r="BI929" s="17"/>
      <c r="BJ929" s="17"/>
      <c r="BK929" s="17"/>
      <c r="BL929" s="17"/>
      <c r="BM929" s="17"/>
      <c r="BN929" s="17"/>
      <c r="BO929" s="17"/>
      <c r="BP929" s="17"/>
      <c r="BQ929" s="17"/>
      <c r="BR929" s="17"/>
      <c r="BS929" s="17"/>
      <c r="BT929" s="17"/>
      <c r="BU929" s="17"/>
      <c r="BV929" s="17"/>
      <c r="BW929" s="17"/>
      <c r="BX929" s="17"/>
      <c r="BY929" s="17"/>
      <c r="BZ929" s="17"/>
      <c r="CA929" s="17"/>
      <c r="CB929" s="17"/>
      <c r="CC929" s="17"/>
      <c r="CD929" s="17"/>
      <c r="CE929" s="17"/>
      <c r="CF929" s="17"/>
      <c r="CG929" s="17"/>
      <c r="CH929" s="17"/>
      <c r="CI929" s="17"/>
      <c r="CJ929" s="17"/>
      <c r="CK929" s="17"/>
      <c r="CL929" s="17"/>
      <c r="CM929" s="17"/>
      <c r="CN929" s="17"/>
      <c r="CO929" s="17"/>
      <c r="CP929" s="17"/>
      <c r="CQ929" s="17"/>
      <c r="CR929" s="17"/>
      <c r="CS929" s="17"/>
      <c r="CT929" s="17"/>
      <c r="CU929" s="17"/>
      <c r="CV929" s="17"/>
      <c r="CW929" s="17"/>
      <c r="CX929" s="17"/>
      <c r="CY929" s="17"/>
      <c r="CZ929" s="17"/>
      <c r="DA929" s="17"/>
      <c r="DB929" s="17"/>
      <c r="DC929" s="17"/>
      <c r="DD929" s="17"/>
      <c r="DE929" s="17"/>
      <c r="DF929" s="17"/>
      <c r="DG929" s="17"/>
      <c r="DH929" s="17"/>
      <c r="DI929" s="17"/>
      <c r="DJ929" s="17"/>
      <c r="DK929" s="17"/>
      <c r="DL929" s="17"/>
      <c r="DM929" s="17"/>
      <c r="DN929" s="17"/>
      <c r="DO929" s="17"/>
      <c r="DP929" s="17"/>
      <c r="DQ929" s="17"/>
      <c r="DR929" s="17"/>
      <c r="DS929" s="17"/>
      <c r="DT929" s="17"/>
      <c r="DU929" s="17"/>
      <c r="DV929" s="17"/>
      <c r="DW929" s="17"/>
      <c r="DX929" s="17"/>
      <c r="DY929" s="17"/>
      <c r="DZ929" s="17"/>
      <c r="EA929" s="17"/>
      <c r="EB929" s="17"/>
      <c r="EC929" s="17"/>
      <c r="ED929" s="17"/>
      <c r="EE929" s="17"/>
      <c r="EF929" s="17"/>
      <c r="EG929" s="17"/>
      <c r="EH929" s="17"/>
      <c r="EI929" s="17"/>
      <c r="EJ929" s="17"/>
      <c r="EK929" s="17"/>
    </row>
    <row r="930" spans="1:141" x14ac:dyDescent="0.35">
      <c r="A930" s="17"/>
      <c r="B930" s="17"/>
      <c r="C930" s="17"/>
      <c r="D930" s="17"/>
      <c r="E930" s="17"/>
      <c r="F930" s="17"/>
      <c r="G930" s="17"/>
      <c r="J930" s="17"/>
      <c r="K930" s="17"/>
      <c r="L930" s="68"/>
      <c r="M930" s="68"/>
      <c r="N930" s="17"/>
      <c r="O930" s="17"/>
      <c r="P930" s="107"/>
      <c r="R930" s="17"/>
      <c r="S930" s="17"/>
      <c r="T930" s="17"/>
      <c r="V930" s="17"/>
      <c r="W930" s="17"/>
      <c r="X930" s="17"/>
      <c r="Y930" s="17"/>
      <c r="AB930" s="45"/>
      <c r="AH930" s="17"/>
      <c r="AI930" s="17"/>
      <c r="AJ930" s="17"/>
      <c r="AK930" s="17"/>
      <c r="AL930" s="17"/>
      <c r="AM930" s="17"/>
      <c r="AN930" s="17"/>
      <c r="AO930" s="17"/>
      <c r="AP930" s="17"/>
      <c r="AQ930" s="17"/>
      <c r="AR930" s="17"/>
      <c r="AS930" s="17"/>
      <c r="AT930" s="17"/>
      <c r="AU930" s="17"/>
      <c r="AV930" s="17"/>
      <c r="AW930" s="17"/>
      <c r="AX930" s="17"/>
      <c r="AY930" s="17"/>
      <c r="AZ930" s="17"/>
      <c r="BA930" s="17"/>
      <c r="BB930" s="17"/>
      <c r="BC930" s="17"/>
      <c r="BD930" s="17"/>
      <c r="BE930" s="17"/>
      <c r="BF930" s="17"/>
      <c r="BG930" s="17"/>
      <c r="BH930" s="17"/>
      <c r="BI930" s="17"/>
      <c r="BJ930" s="17"/>
      <c r="BK930" s="17"/>
      <c r="BL930" s="17"/>
      <c r="BM930" s="17"/>
      <c r="BN930" s="17"/>
      <c r="BO930" s="17"/>
      <c r="BP930" s="17"/>
      <c r="BQ930" s="17"/>
      <c r="BR930" s="17"/>
      <c r="BS930" s="17"/>
      <c r="BT930" s="17"/>
      <c r="BU930" s="17"/>
      <c r="BV930" s="17"/>
      <c r="BW930" s="17"/>
      <c r="BX930" s="17"/>
      <c r="BY930" s="17"/>
      <c r="BZ930" s="17"/>
      <c r="CA930" s="17"/>
      <c r="CB930" s="17"/>
      <c r="CC930" s="17"/>
      <c r="CD930" s="17"/>
      <c r="CE930" s="17"/>
      <c r="CF930" s="17"/>
      <c r="CG930" s="17"/>
      <c r="CH930" s="17"/>
      <c r="CI930" s="17"/>
      <c r="CJ930" s="17"/>
      <c r="CK930" s="17"/>
      <c r="CL930" s="17"/>
      <c r="CM930" s="17"/>
      <c r="CN930" s="17"/>
      <c r="CO930" s="17"/>
      <c r="CP930" s="17"/>
      <c r="CQ930" s="17"/>
      <c r="CR930" s="17"/>
      <c r="CS930" s="17"/>
      <c r="CT930" s="17"/>
      <c r="CU930" s="17"/>
      <c r="CV930" s="17"/>
      <c r="CW930" s="17"/>
      <c r="CX930" s="17"/>
      <c r="CY930" s="17"/>
      <c r="CZ930" s="17"/>
      <c r="DA930" s="17"/>
      <c r="DB930" s="17"/>
      <c r="DC930" s="17"/>
      <c r="DD930" s="17"/>
      <c r="DE930" s="17"/>
      <c r="DF930" s="17"/>
      <c r="DG930" s="17"/>
      <c r="DH930" s="17"/>
      <c r="DI930" s="17"/>
      <c r="DJ930" s="17"/>
      <c r="DK930" s="17"/>
      <c r="DL930" s="17"/>
      <c r="DM930" s="17"/>
      <c r="DN930" s="17"/>
      <c r="DO930" s="17"/>
      <c r="DP930" s="17"/>
      <c r="DQ930" s="17"/>
      <c r="DR930" s="17"/>
      <c r="DS930" s="17"/>
      <c r="DT930" s="17"/>
      <c r="DU930" s="17"/>
      <c r="DV930" s="17"/>
      <c r="DW930" s="17"/>
      <c r="DX930" s="17"/>
      <c r="DY930" s="17"/>
      <c r="DZ930" s="17"/>
      <c r="EA930" s="17"/>
      <c r="EB930" s="17"/>
      <c r="EC930" s="17"/>
      <c r="ED930" s="17"/>
      <c r="EE930" s="17"/>
      <c r="EF930" s="17"/>
      <c r="EG930" s="17"/>
      <c r="EH930" s="17"/>
      <c r="EI930" s="17"/>
      <c r="EJ930" s="17"/>
      <c r="EK930" s="17"/>
    </row>
    <row r="931" spans="1:141" x14ac:dyDescent="0.35">
      <c r="A931" s="17"/>
      <c r="B931" s="17"/>
      <c r="C931" s="17"/>
      <c r="D931" s="17"/>
      <c r="E931" s="17"/>
      <c r="F931" s="17"/>
      <c r="G931" s="17"/>
      <c r="J931" s="17"/>
      <c r="K931" s="17"/>
      <c r="L931" s="68"/>
      <c r="M931" s="68"/>
      <c r="N931" s="17"/>
      <c r="O931" s="17"/>
      <c r="P931" s="107"/>
      <c r="R931" s="17"/>
      <c r="S931" s="17"/>
      <c r="T931" s="17"/>
      <c r="V931" s="17"/>
      <c r="W931" s="17"/>
      <c r="X931" s="17"/>
      <c r="Y931" s="17"/>
      <c r="AB931" s="45"/>
      <c r="AH931" s="17"/>
      <c r="AI931" s="17"/>
      <c r="AJ931" s="17"/>
      <c r="AK931" s="17"/>
      <c r="AL931" s="17"/>
      <c r="AM931" s="17"/>
      <c r="AN931" s="17"/>
      <c r="AO931" s="17"/>
      <c r="AP931" s="17"/>
      <c r="AQ931" s="17"/>
      <c r="AR931" s="17"/>
      <c r="AS931" s="17"/>
      <c r="AT931" s="17"/>
      <c r="AU931" s="17"/>
      <c r="AV931" s="17"/>
      <c r="AW931" s="17"/>
      <c r="AX931" s="17"/>
      <c r="AY931" s="17"/>
      <c r="AZ931" s="17"/>
      <c r="BA931" s="17"/>
      <c r="BB931" s="17"/>
      <c r="BC931" s="17"/>
      <c r="BD931" s="17"/>
      <c r="BE931" s="17"/>
      <c r="BF931" s="17"/>
      <c r="BG931" s="17"/>
      <c r="BH931" s="17"/>
      <c r="BI931" s="17"/>
      <c r="BJ931" s="17"/>
      <c r="BK931" s="17"/>
      <c r="BL931" s="17"/>
      <c r="BM931" s="17"/>
      <c r="BN931" s="17"/>
      <c r="BO931" s="17"/>
      <c r="BP931" s="17"/>
      <c r="BQ931" s="17"/>
      <c r="BR931" s="17"/>
      <c r="BS931" s="17"/>
      <c r="BT931" s="17"/>
      <c r="BU931" s="17"/>
      <c r="BV931" s="17"/>
      <c r="BW931" s="17"/>
      <c r="BX931" s="17"/>
      <c r="BY931" s="17"/>
      <c r="BZ931" s="17"/>
      <c r="CA931" s="17"/>
      <c r="CB931" s="17"/>
      <c r="CC931" s="17"/>
      <c r="CD931" s="17"/>
      <c r="CE931" s="17"/>
      <c r="CF931" s="17"/>
      <c r="CG931" s="17"/>
      <c r="CH931" s="17"/>
      <c r="CI931" s="17"/>
      <c r="CJ931" s="17"/>
      <c r="CK931" s="17"/>
      <c r="CL931" s="17"/>
      <c r="CM931" s="17"/>
      <c r="CN931" s="17"/>
      <c r="CO931" s="17"/>
      <c r="CP931" s="17"/>
      <c r="CQ931" s="17"/>
      <c r="CR931" s="17"/>
      <c r="CS931" s="17"/>
      <c r="CT931" s="17"/>
      <c r="CU931" s="17"/>
      <c r="CV931" s="17"/>
      <c r="CW931" s="17"/>
      <c r="CX931" s="17"/>
      <c r="CY931" s="17"/>
      <c r="CZ931" s="17"/>
      <c r="DA931" s="17"/>
      <c r="DB931" s="17"/>
      <c r="DC931" s="17"/>
      <c r="DD931" s="17"/>
      <c r="DE931" s="17"/>
      <c r="DF931" s="17"/>
      <c r="DG931" s="17"/>
      <c r="DH931" s="17"/>
      <c r="DI931" s="17"/>
      <c r="DJ931" s="17"/>
      <c r="DK931" s="17"/>
      <c r="DL931" s="17"/>
      <c r="DM931" s="17"/>
      <c r="DN931" s="17"/>
      <c r="DO931" s="17"/>
      <c r="DP931" s="17"/>
      <c r="DQ931" s="17"/>
      <c r="DR931" s="17"/>
      <c r="DS931" s="17"/>
      <c r="DT931" s="17"/>
      <c r="DU931" s="17"/>
      <c r="DV931" s="17"/>
      <c r="DW931" s="17"/>
      <c r="DX931" s="17"/>
      <c r="DY931" s="17"/>
      <c r="DZ931" s="17"/>
      <c r="EA931" s="17"/>
      <c r="EB931" s="17"/>
      <c r="EC931" s="17"/>
      <c r="ED931" s="17"/>
      <c r="EE931" s="17"/>
      <c r="EF931" s="17"/>
      <c r="EG931" s="17"/>
      <c r="EH931" s="17"/>
      <c r="EI931" s="17"/>
      <c r="EJ931" s="17"/>
      <c r="EK931" s="17"/>
    </row>
    <row r="932" spans="1:141" x14ac:dyDescent="0.35">
      <c r="A932" s="17"/>
      <c r="B932" s="17"/>
      <c r="C932" s="17"/>
      <c r="D932" s="17"/>
      <c r="E932" s="17"/>
      <c r="F932" s="17"/>
      <c r="G932" s="17"/>
      <c r="J932" s="17"/>
      <c r="K932" s="17"/>
      <c r="L932" s="68"/>
      <c r="M932" s="68"/>
      <c r="N932" s="17"/>
      <c r="O932" s="17"/>
      <c r="P932" s="107"/>
      <c r="R932" s="17"/>
      <c r="S932" s="17"/>
      <c r="T932" s="17"/>
      <c r="V932" s="17"/>
      <c r="W932" s="17"/>
      <c r="X932" s="17"/>
      <c r="Y932" s="17"/>
      <c r="AB932" s="45"/>
      <c r="AH932" s="17"/>
      <c r="AI932" s="17"/>
      <c r="AJ932" s="17"/>
      <c r="AK932" s="17"/>
      <c r="AL932" s="17"/>
      <c r="AM932" s="17"/>
      <c r="AN932" s="17"/>
      <c r="AO932" s="17"/>
      <c r="AP932" s="17"/>
      <c r="AQ932" s="17"/>
      <c r="AR932" s="17"/>
      <c r="AS932" s="17"/>
      <c r="AT932" s="17"/>
      <c r="AU932" s="17"/>
      <c r="AV932" s="17"/>
      <c r="AW932" s="17"/>
      <c r="AX932" s="17"/>
      <c r="AY932" s="17"/>
      <c r="AZ932" s="17"/>
      <c r="BA932" s="17"/>
      <c r="BB932" s="17"/>
      <c r="BC932" s="17"/>
      <c r="BD932" s="17"/>
      <c r="BE932" s="17"/>
      <c r="BF932" s="17"/>
      <c r="BG932" s="17"/>
      <c r="BH932" s="17"/>
      <c r="BI932" s="17"/>
      <c r="BJ932" s="17"/>
      <c r="BK932" s="17"/>
      <c r="BL932" s="17"/>
      <c r="BM932" s="17"/>
      <c r="BN932" s="17"/>
      <c r="BO932" s="17"/>
      <c r="BP932" s="17"/>
      <c r="BQ932" s="17"/>
      <c r="BR932" s="17"/>
      <c r="BS932" s="17"/>
      <c r="BT932" s="17"/>
      <c r="BU932" s="17"/>
      <c r="BV932" s="17"/>
      <c r="BW932" s="17"/>
      <c r="BX932" s="17"/>
      <c r="BY932" s="17"/>
      <c r="BZ932" s="17"/>
      <c r="CA932" s="17"/>
      <c r="CB932" s="17"/>
      <c r="CC932" s="17"/>
      <c r="CD932" s="17"/>
      <c r="CE932" s="17"/>
      <c r="CF932" s="17"/>
      <c r="CG932" s="17"/>
      <c r="CH932" s="17"/>
      <c r="CI932" s="17"/>
      <c r="CJ932" s="17"/>
      <c r="CK932" s="17"/>
      <c r="CL932" s="17"/>
      <c r="CM932" s="17"/>
      <c r="CN932" s="17"/>
      <c r="CO932" s="17"/>
      <c r="CP932" s="17"/>
      <c r="CQ932" s="17"/>
      <c r="CR932" s="17"/>
      <c r="CS932" s="17"/>
      <c r="CT932" s="17"/>
      <c r="CU932" s="17"/>
      <c r="CV932" s="17"/>
      <c r="CW932" s="17"/>
      <c r="CX932" s="17"/>
      <c r="CY932" s="17"/>
      <c r="CZ932" s="17"/>
      <c r="DA932" s="17"/>
      <c r="DB932" s="17"/>
      <c r="DC932" s="17"/>
      <c r="DD932" s="17"/>
      <c r="DE932" s="17"/>
      <c r="DF932" s="17"/>
      <c r="DG932" s="17"/>
      <c r="DH932" s="17"/>
      <c r="DI932" s="17"/>
      <c r="DJ932" s="17"/>
      <c r="DK932" s="17"/>
      <c r="DL932" s="17"/>
      <c r="DM932" s="17"/>
      <c r="DN932" s="17"/>
      <c r="DO932" s="17"/>
      <c r="DP932" s="17"/>
      <c r="DQ932" s="17"/>
      <c r="DR932" s="17"/>
      <c r="DS932" s="17"/>
      <c r="DT932" s="17"/>
      <c r="DU932" s="17"/>
      <c r="DV932" s="17"/>
      <c r="DW932" s="17"/>
      <c r="DX932" s="17"/>
      <c r="DY932" s="17"/>
      <c r="DZ932" s="17"/>
      <c r="EA932" s="17"/>
      <c r="EB932" s="17"/>
      <c r="EC932" s="17"/>
      <c r="ED932" s="17"/>
      <c r="EE932" s="17"/>
      <c r="EF932" s="17"/>
      <c r="EG932" s="17"/>
      <c r="EH932" s="17"/>
      <c r="EI932" s="17"/>
      <c r="EJ932" s="17"/>
      <c r="EK932" s="17"/>
    </row>
    <row r="933" spans="1:141" x14ac:dyDescent="0.35">
      <c r="A933" s="17"/>
      <c r="B933" s="17"/>
      <c r="C933" s="17"/>
      <c r="D933" s="17"/>
      <c r="E933" s="17"/>
      <c r="F933" s="17"/>
      <c r="G933" s="17"/>
      <c r="J933" s="17"/>
      <c r="K933" s="17"/>
      <c r="L933" s="68"/>
      <c r="M933" s="68"/>
      <c r="N933" s="17"/>
      <c r="O933" s="17"/>
      <c r="P933" s="107"/>
      <c r="R933" s="17"/>
      <c r="S933" s="17"/>
      <c r="T933" s="17"/>
      <c r="V933" s="17"/>
      <c r="W933" s="17"/>
      <c r="X933" s="17"/>
      <c r="Y933" s="17"/>
      <c r="AB933" s="45"/>
      <c r="AH933" s="17"/>
      <c r="AI933" s="17"/>
      <c r="AJ933" s="17"/>
      <c r="AK933" s="17"/>
      <c r="AL933" s="17"/>
      <c r="AM933" s="17"/>
      <c r="AN933" s="17"/>
      <c r="AO933" s="17"/>
      <c r="AP933" s="17"/>
      <c r="AQ933" s="17"/>
      <c r="AR933" s="17"/>
      <c r="AS933" s="17"/>
      <c r="AT933" s="17"/>
      <c r="AU933" s="17"/>
      <c r="AV933" s="17"/>
      <c r="AW933" s="17"/>
      <c r="AX933" s="17"/>
      <c r="AY933" s="17"/>
      <c r="AZ933" s="17"/>
      <c r="BA933" s="17"/>
      <c r="BB933" s="17"/>
      <c r="BC933" s="17"/>
      <c r="BD933" s="17"/>
      <c r="BE933" s="17"/>
      <c r="BF933" s="17"/>
      <c r="BG933" s="17"/>
      <c r="BH933" s="17"/>
      <c r="BI933" s="17"/>
      <c r="BJ933" s="17"/>
      <c r="BK933" s="17"/>
      <c r="BL933" s="17"/>
      <c r="BM933" s="17"/>
      <c r="BN933" s="17"/>
      <c r="BO933" s="17"/>
      <c r="BP933" s="17"/>
      <c r="BQ933" s="17"/>
      <c r="BR933" s="17"/>
      <c r="BS933" s="17"/>
      <c r="BT933" s="17"/>
      <c r="BU933" s="17"/>
      <c r="BV933" s="17"/>
      <c r="BW933" s="17"/>
      <c r="BX933" s="17"/>
      <c r="BY933" s="17"/>
      <c r="BZ933" s="17"/>
      <c r="CA933" s="17"/>
      <c r="CB933" s="17"/>
      <c r="CC933" s="17"/>
      <c r="CD933" s="17"/>
      <c r="CE933" s="17"/>
      <c r="CF933" s="17"/>
      <c r="CG933" s="17"/>
      <c r="CH933" s="17"/>
      <c r="CI933" s="17"/>
      <c r="CJ933" s="17"/>
      <c r="CK933" s="17"/>
      <c r="CL933" s="17"/>
      <c r="CM933" s="17"/>
      <c r="CN933" s="17"/>
      <c r="CO933" s="17"/>
      <c r="CP933" s="17"/>
      <c r="CQ933" s="17"/>
      <c r="CR933" s="17"/>
      <c r="CS933" s="17"/>
      <c r="CT933" s="17"/>
      <c r="CU933" s="17"/>
      <c r="CV933" s="17"/>
      <c r="CW933" s="17"/>
      <c r="CX933" s="17"/>
      <c r="CY933" s="17"/>
      <c r="CZ933" s="17"/>
      <c r="DA933" s="17"/>
      <c r="DB933" s="17"/>
      <c r="DC933" s="17"/>
      <c r="DD933" s="17"/>
      <c r="DE933" s="17"/>
      <c r="DF933" s="17"/>
      <c r="DG933" s="17"/>
      <c r="DH933" s="17"/>
      <c r="DI933" s="17"/>
      <c r="DJ933" s="17"/>
      <c r="DK933" s="17"/>
      <c r="DL933" s="17"/>
      <c r="DM933" s="17"/>
      <c r="DN933" s="17"/>
      <c r="DO933" s="17"/>
      <c r="DP933" s="17"/>
      <c r="DQ933" s="17"/>
      <c r="DR933" s="17"/>
      <c r="DS933" s="17"/>
      <c r="DT933" s="17"/>
      <c r="DU933" s="17"/>
      <c r="DV933" s="17"/>
      <c r="DW933" s="17"/>
      <c r="DX933" s="17"/>
      <c r="DY933" s="17"/>
      <c r="DZ933" s="17"/>
      <c r="EA933" s="17"/>
      <c r="EB933" s="17"/>
      <c r="EC933" s="17"/>
      <c r="ED933" s="17"/>
      <c r="EE933" s="17"/>
      <c r="EF933" s="17"/>
      <c r="EG933" s="17"/>
      <c r="EH933" s="17"/>
      <c r="EI933" s="17"/>
      <c r="EJ933" s="17"/>
      <c r="EK933" s="17"/>
    </row>
    <row r="934" spans="1:141" x14ac:dyDescent="0.35">
      <c r="A934" s="17"/>
      <c r="B934" s="17"/>
      <c r="C934" s="17"/>
      <c r="D934" s="17"/>
      <c r="E934" s="17"/>
      <c r="F934" s="17"/>
      <c r="G934" s="17"/>
      <c r="J934" s="17"/>
      <c r="K934" s="17"/>
      <c r="L934" s="68"/>
      <c r="M934" s="68"/>
      <c r="N934" s="17"/>
      <c r="O934" s="17"/>
      <c r="P934" s="107"/>
      <c r="R934" s="17"/>
      <c r="S934" s="17"/>
      <c r="T934" s="17"/>
      <c r="V934" s="17"/>
      <c r="W934" s="17"/>
      <c r="X934" s="17"/>
      <c r="Y934" s="17"/>
      <c r="AB934" s="45"/>
      <c r="AH934" s="17"/>
      <c r="AI934" s="17"/>
      <c r="AJ934" s="17"/>
      <c r="AK934" s="17"/>
      <c r="AL934" s="17"/>
      <c r="AM934" s="17"/>
      <c r="AN934" s="17"/>
      <c r="AO934" s="17"/>
      <c r="AP934" s="17"/>
      <c r="AQ934" s="17"/>
      <c r="AR934" s="17"/>
      <c r="AS934" s="17"/>
      <c r="AT934" s="17"/>
      <c r="AU934" s="17"/>
      <c r="AV934" s="17"/>
      <c r="AW934" s="17"/>
      <c r="AX934" s="17"/>
      <c r="AY934" s="17"/>
      <c r="AZ934" s="17"/>
      <c r="BA934" s="17"/>
      <c r="BB934" s="17"/>
      <c r="BC934" s="17"/>
      <c r="BD934" s="17"/>
      <c r="BE934" s="17"/>
      <c r="BF934" s="17"/>
      <c r="BG934" s="17"/>
      <c r="BH934" s="17"/>
      <c r="BI934" s="17"/>
      <c r="BJ934" s="17"/>
      <c r="BK934" s="17"/>
      <c r="BL934" s="17"/>
      <c r="BM934" s="17"/>
      <c r="BN934" s="17"/>
      <c r="BO934" s="17"/>
      <c r="BP934" s="17"/>
      <c r="BQ934" s="17"/>
      <c r="BR934" s="17"/>
      <c r="BS934" s="17"/>
      <c r="BT934" s="17"/>
      <c r="BU934" s="17"/>
      <c r="BV934" s="17"/>
      <c r="BW934" s="17"/>
      <c r="BX934" s="17"/>
      <c r="BY934" s="17"/>
      <c r="BZ934" s="17"/>
      <c r="CA934" s="17"/>
      <c r="CB934" s="17"/>
      <c r="CC934" s="17"/>
      <c r="CD934" s="17"/>
      <c r="CE934" s="17"/>
      <c r="CF934" s="17"/>
      <c r="CG934" s="17"/>
      <c r="CH934" s="17"/>
      <c r="CI934" s="17"/>
      <c r="CJ934" s="17"/>
      <c r="CK934" s="17"/>
      <c r="CL934" s="17"/>
      <c r="CM934" s="17"/>
      <c r="CN934" s="17"/>
      <c r="CO934" s="17"/>
      <c r="CP934" s="17"/>
      <c r="CQ934" s="17"/>
      <c r="CR934" s="17"/>
      <c r="CS934" s="17"/>
      <c r="CT934" s="17"/>
      <c r="CU934" s="17"/>
      <c r="CV934" s="17"/>
      <c r="CW934" s="17"/>
      <c r="CX934" s="17"/>
      <c r="CY934" s="17"/>
      <c r="CZ934" s="17"/>
      <c r="DA934" s="17"/>
      <c r="DB934" s="17"/>
      <c r="DC934" s="17"/>
      <c r="DD934" s="17"/>
      <c r="DE934" s="17"/>
      <c r="DF934" s="17"/>
      <c r="DG934" s="17"/>
      <c r="DH934" s="17"/>
      <c r="DI934" s="17"/>
      <c r="DJ934" s="17"/>
      <c r="DK934" s="17"/>
      <c r="DL934" s="17"/>
      <c r="DM934" s="17"/>
      <c r="DN934" s="17"/>
      <c r="DO934" s="17"/>
      <c r="DP934" s="17"/>
      <c r="DQ934" s="17"/>
      <c r="DR934" s="17"/>
      <c r="DS934" s="17"/>
      <c r="DT934" s="17"/>
      <c r="DU934" s="17"/>
      <c r="DV934" s="17"/>
      <c r="DW934" s="17"/>
      <c r="DX934" s="17"/>
      <c r="DY934" s="17"/>
      <c r="DZ934" s="17"/>
      <c r="EA934" s="17"/>
      <c r="EB934" s="17"/>
      <c r="EC934" s="17"/>
      <c r="ED934" s="17"/>
      <c r="EE934" s="17"/>
      <c r="EF934" s="17"/>
      <c r="EG934" s="17"/>
      <c r="EH934" s="17"/>
      <c r="EI934" s="17"/>
      <c r="EJ934" s="17"/>
      <c r="EK934" s="17"/>
    </row>
    <row r="935" spans="1:141" x14ac:dyDescent="0.35">
      <c r="A935" s="17"/>
      <c r="B935" s="17"/>
      <c r="C935" s="17"/>
      <c r="D935" s="17"/>
      <c r="E935" s="17"/>
      <c r="F935" s="17"/>
      <c r="G935" s="17"/>
      <c r="J935" s="17"/>
      <c r="K935" s="17"/>
      <c r="L935" s="68"/>
      <c r="M935" s="68"/>
      <c r="N935" s="17"/>
      <c r="O935" s="17"/>
      <c r="P935" s="109"/>
      <c r="R935" s="17"/>
      <c r="S935" s="17"/>
      <c r="T935" s="17"/>
      <c r="V935" s="17"/>
      <c r="W935" s="17"/>
      <c r="X935" s="17"/>
      <c r="Y935" s="17"/>
      <c r="AB935" s="45"/>
      <c r="AH935" s="17"/>
      <c r="AI935" s="17"/>
      <c r="AJ935" s="17"/>
      <c r="AK935" s="17"/>
      <c r="AL935" s="17"/>
      <c r="AM935" s="17"/>
      <c r="AN935" s="17"/>
      <c r="AO935" s="17"/>
      <c r="AP935" s="17"/>
      <c r="AQ935" s="17"/>
      <c r="AR935" s="17"/>
      <c r="AS935" s="17"/>
      <c r="AT935" s="17"/>
      <c r="AU935" s="17"/>
      <c r="AV935" s="17"/>
      <c r="AW935" s="17"/>
      <c r="AX935" s="17"/>
      <c r="AY935" s="17"/>
      <c r="AZ935" s="17"/>
      <c r="BA935" s="17"/>
      <c r="BB935" s="17"/>
      <c r="BC935" s="17"/>
      <c r="BD935" s="17"/>
      <c r="BE935" s="17"/>
      <c r="BF935" s="17"/>
      <c r="BG935" s="17"/>
      <c r="BH935" s="17"/>
      <c r="BI935" s="17"/>
      <c r="BJ935" s="17"/>
      <c r="BK935" s="17"/>
      <c r="BL935" s="17"/>
      <c r="BM935" s="17"/>
      <c r="BN935" s="17"/>
      <c r="BO935" s="17"/>
      <c r="BP935" s="17"/>
      <c r="BQ935" s="17"/>
      <c r="BR935" s="17"/>
      <c r="BS935" s="17"/>
      <c r="BT935" s="17"/>
      <c r="BU935" s="17"/>
      <c r="BV935" s="17"/>
      <c r="BW935" s="17"/>
      <c r="BX935" s="17"/>
      <c r="BY935" s="17"/>
      <c r="BZ935" s="17"/>
      <c r="CA935" s="17"/>
      <c r="CB935" s="17"/>
      <c r="CC935" s="17"/>
      <c r="CD935" s="17"/>
      <c r="CE935" s="17"/>
      <c r="CF935" s="17"/>
      <c r="CG935" s="17"/>
      <c r="CH935" s="17"/>
      <c r="CI935" s="17"/>
      <c r="CJ935" s="17"/>
      <c r="CK935" s="17"/>
      <c r="CL935" s="17"/>
      <c r="CM935" s="17"/>
      <c r="CN935" s="17"/>
      <c r="CO935" s="17"/>
      <c r="CP935" s="17"/>
      <c r="CQ935" s="17"/>
      <c r="CR935" s="17"/>
      <c r="CS935" s="17"/>
      <c r="CT935" s="17"/>
      <c r="CU935" s="17"/>
      <c r="CV935" s="17"/>
      <c r="CW935" s="17"/>
      <c r="CX935" s="17"/>
      <c r="CY935" s="17"/>
      <c r="CZ935" s="17"/>
      <c r="DA935" s="17"/>
      <c r="DB935" s="17"/>
      <c r="DC935" s="17"/>
      <c r="DD935" s="17"/>
      <c r="DE935" s="17"/>
      <c r="DF935" s="17"/>
      <c r="DG935" s="17"/>
      <c r="DH935" s="17"/>
      <c r="DI935" s="17"/>
      <c r="DJ935" s="17"/>
      <c r="DK935" s="17"/>
      <c r="DL935" s="17"/>
      <c r="DM935" s="17"/>
      <c r="DN935" s="17"/>
      <c r="DO935" s="17"/>
      <c r="DP935" s="17"/>
      <c r="DQ935" s="17"/>
      <c r="DR935" s="17"/>
      <c r="DS935" s="17"/>
      <c r="DT935" s="17"/>
      <c r="DU935" s="17"/>
      <c r="DV935" s="17"/>
      <c r="DW935" s="17"/>
      <c r="DX935" s="17"/>
      <c r="DY935" s="17"/>
      <c r="DZ935" s="17"/>
      <c r="EA935" s="17"/>
      <c r="EB935" s="17"/>
      <c r="EC935" s="17"/>
      <c r="ED935" s="17"/>
      <c r="EE935" s="17"/>
      <c r="EF935" s="17"/>
      <c r="EG935" s="17"/>
      <c r="EH935" s="17"/>
      <c r="EI935" s="17"/>
      <c r="EJ935" s="17"/>
      <c r="EK935" s="17"/>
    </row>
    <row r="936" spans="1:141" x14ac:dyDescent="0.35">
      <c r="A936" s="17"/>
      <c r="B936" s="17"/>
      <c r="C936" s="17"/>
      <c r="D936" s="17"/>
      <c r="E936" s="17"/>
      <c r="F936" s="17"/>
      <c r="G936" s="17"/>
      <c r="J936" s="17"/>
      <c r="K936" s="17"/>
      <c r="L936" s="68"/>
      <c r="M936" s="68"/>
      <c r="N936" s="17"/>
      <c r="O936" s="17"/>
      <c r="P936" s="107"/>
      <c r="R936" s="17"/>
      <c r="S936" s="17"/>
      <c r="T936" s="17"/>
      <c r="V936" s="17"/>
      <c r="W936" s="17"/>
      <c r="X936" s="17"/>
      <c r="Y936" s="17"/>
      <c r="AB936" s="45"/>
      <c r="AH936" s="17"/>
      <c r="AI936" s="17"/>
      <c r="AJ936" s="17"/>
      <c r="AK936" s="17"/>
      <c r="AL936" s="17"/>
      <c r="AM936" s="17"/>
      <c r="AN936" s="17"/>
      <c r="AO936" s="17"/>
      <c r="AP936" s="17"/>
      <c r="AQ936" s="17"/>
      <c r="AR936" s="17"/>
      <c r="AS936" s="17"/>
      <c r="AT936" s="17"/>
      <c r="AU936" s="17"/>
      <c r="AV936" s="17"/>
      <c r="AW936" s="17"/>
      <c r="AX936" s="17"/>
      <c r="AY936" s="17"/>
      <c r="AZ936" s="17"/>
      <c r="BA936" s="17"/>
      <c r="BB936" s="17"/>
      <c r="BC936" s="17"/>
      <c r="BD936" s="17"/>
      <c r="BE936" s="17"/>
      <c r="BF936" s="17"/>
      <c r="BG936" s="17"/>
      <c r="BH936" s="17"/>
      <c r="BI936" s="17"/>
      <c r="BJ936" s="17"/>
      <c r="BK936" s="17"/>
      <c r="BL936" s="17"/>
      <c r="BM936" s="17"/>
      <c r="BN936" s="17"/>
      <c r="BO936" s="17"/>
      <c r="BP936" s="17"/>
      <c r="BQ936" s="17"/>
      <c r="BR936" s="17"/>
      <c r="BS936" s="17"/>
      <c r="BT936" s="17"/>
      <c r="BU936" s="17"/>
      <c r="BV936" s="17"/>
      <c r="BW936" s="17"/>
      <c r="BX936" s="17"/>
      <c r="BY936" s="17"/>
      <c r="BZ936" s="17"/>
      <c r="CA936" s="17"/>
      <c r="CB936" s="17"/>
      <c r="CC936" s="17"/>
      <c r="CD936" s="17"/>
      <c r="CE936" s="17"/>
      <c r="CF936" s="17"/>
      <c r="CG936" s="17"/>
      <c r="CH936" s="17"/>
      <c r="CI936" s="17"/>
      <c r="CJ936" s="17"/>
      <c r="CK936" s="17"/>
      <c r="CL936" s="17"/>
      <c r="CM936" s="17"/>
      <c r="CN936" s="17"/>
      <c r="CO936" s="17"/>
      <c r="CP936" s="17"/>
      <c r="CQ936" s="17"/>
      <c r="CR936" s="17"/>
      <c r="CS936" s="17"/>
      <c r="CT936" s="17"/>
      <c r="CU936" s="17"/>
      <c r="CV936" s="17"/>
      <c r="CW936" s="17"/>
      <c r="CX936" s="17"/>
      <c r="CY936" s="17"/>
      <c r="CZ936" s="17"/>
      <c r="DA936" s="17"/>
      <c r="DB936" s="17"/>
      <c r="DC936" s="17"/>
      <c r="DD936" s="17"/>
      <c r="DE936" s="17"/>
      <c r="DF936" s="17"/>
      <c r="DG936" s="17"/>
      <c r="DH936" s="17"/>
      <c r="DI936" s="17"/>
      <c r="DJ936" s="17"/>
      <c r="DK936" s="17"/>
      <c r="DL936" s="17"/>
      <c r="DM936" s="17"/>
      <c r="DN936" s="17"/>
      <c r="DO936" s="17"/>
      <c r="DP936" s="17"/>
      <c r="DQ936" s="17"/>
      <c r="DR936" s="17"/>
      <c r="DS936" s="17"/>
      <c r="DT936" s="17"/>
      <c r="DU936" s="17"/>
      <c r="DV936" s="17"/>
      <c r="DW936" s="17"/>
      <c r="DX936" s="17"/>
      <c r="DY936" s="17"/>
      <c r="DZ936" s="17"/>
      <c r="EA936" s="17"/>
      <c r="EB936" s="17"/>
      <c r="EC936" s="17"/>
      <c r="ED936" s="17"/>
      <c r="EE936" s="17"/>
      <c r="EF936" s="17"/>
      <c r="EG936" s="17"/>
      <c r="EH936" s="17"/>
      <c r="EI936" s="17"/>
      <c r="EJ936" s="17"/>
      <c r="EK936" s="17"/>
    </row>
    <row r="937" spans="1:141" x14ac:dyDescent="0.35">
      <c r="A937" s="17"/>
      <c r="B937" s="17"/>
      <c r="C937" s="17"/>
      <c r="D937" s="17"/>
      <c r="E937" s="17"/>
      <c r="F937" s="17"/>
      <c r="G937" s="17"/>
      <c r="J937" s="17"/>
      <c r="K937" s="17"/>
      <c r="L937" s="68"/>
      <c r="M937" s="68"/>
      <c r="N937" s="17"/>
      <c r="O937" s="17"/>
      <c r="P937" s="107"/>
      <c r="R937" s="17"/>
      <c r="S937" s="17"/>
      <c r="T937" s="17"/>
      <c r="V937" s="17"/>
      <c r="W937" s="17"/>
      <c r="X937" s="17"/>
      <c r="Y937" s="17"/>
      <c r="AB937" s="45"/>
      <c r="AH937" s="17"/>
      <c r="AI937" s="17"/>
      <c r="AJ937" s="17"/>
      <c r="AK937" s="17"/>
      <c r="AL937" s="17"/>
      <c r="AM937" s="17"/>
      <c r="AN937" s="17"/>
      <c r="AO937" s="17"/>
      <c r="AP937" s="17"/>
      <c r="AQ937" s="17"/>
      <c r="AR937" s="17"/>
      <c r="AS937" s="17"/>
      <c r="AT937" s="17"/>
      <c r="AU937" s="17"/>
      <c r="AV937" s="17"/>
      <c r="AW937" s="17"/>
      <c r="AX937" s="17"/>
      <c r="AY937" s="17"/>
      <c r="AZ937" s="17"/>
      <c r="BA937" s="17"/>
      <c r="BB937" s="17"/>
      <c r="BC937" s="17"/>
      <c r="BD937" s="17"/>
      <c r="BE937" s="17"/>
      <c r="BF937" s="17"/>
      <c r="BG937" s="17"/>
      <c r="BH937" s="17"/>
      <c r="BI937" s="17"/>
      <c r="BJ937" s="17"/>
      <c r="BK937" s="17"/>
      <c r="BL937" s="17"/>
      <c r="BM937" s="17"/>
      <c r="BN937" s="17"/>
      <c r="BO937" s="17"/>
      <c r="BP937" s="17"/>
      <c r="BQ937" s="17"/>
      <c r="BR937" s="17"/>
      <c r="BS937" s="17"/>
      <c r="BT937" s="17"/>
      <c r="BU937" s="17"/>
      <c r="BV937" s="17"/>
      <c r="BW937" s="17"/>
      <c r="BX937" s="17"/>
      <c r="BY937" s="17"/>
      <c r="BZ937" s="17"/>
      <c r="CA937" s="17"/>
      <c r="CB937" s="17"/>
      <c r="CC937" s="17"/>
      <c r="CD937" s="17"/>
      <c r="CE937" s="17"/>
      <c r="CF937" s="17"/>
      <c r="CG937" s="17"/>
      <c r="CH937" s="17"/>
      <c r="CI937" s="17"/>
      <c r="CJ937" s="17"/>
      <c r="CK937" s="17"/>
      <c r="CL937" s="17"/>
      <c r="CM937" s="17"/>
      <c r="CN937" s="17"/>
      <c r="CO937" s="17"/>
      <c r="CP937" s="17"/>
      <c r="CQ937" s="17"/>
      <c r="CR937" s="17"/>
      <c r="CS937" s="17"/>
      <c r="CT937" s="17"/>
      <c r="CU937" s="17"/>
      <c r="CV937" s="17"/>
      <c r="CW937" s="17"/>
      <c r="CX937" s="17"/>
      <c r="CY937" s="17"/>
      <c r="CZ937" s="17"/>
      <c r="DA937" s="17"/>
      <c r="DB937" s="17"/>
      <c r="DC937" s="17"/>
      <c r="DD937" s="17"/>
      <c r="DE937" s="17"/>
      <c r="DF937" s="17"/>
      <c r="DG937" s="17"/>
      <c r="DH937" s="17"/>
      <c r="DI937" s="17"/>
      <c r="DJ937" s="17"/>
      <c r="DK937" s="17"/>
      <c r="DL937" s="17"/>
      <c r="DM937" s="17"/>
      <c r="DN937" s="17"/>
      <c r="DO937" s="17"/>
      <c r="DP937" s="17"/>
      <c r="DQ937" s="17"/>
      <c r="DR937" s="17"/>
      <c r="DS937" s="17"/>
      <c r="DT937" s="17"/>
      <c r="DU937" s="17"/>
      <c r="DV937" s="17"/>
      <c r="DW937" s="17"/>
      <c r="DX937" s="17"/>
      <c r="DY937" s="17"/>
      <c r="DZ937" s="17"/>
      <c r="EA937" s="17"/>
      <c r="EB937" s="17"/>
      <c r="EC937" s="17"/>
      <c r="ED937" s="17"/>
      <c r="EE937" s="17"/>
      <c r="EF937" s="17"/>
      <c r="EG937" s="17"/>
      <c r="EH937" s="17"/>
      <c r="EI937" s="17"/>
      <c r="EJ937" s="17"/>
      <c r="EK937" s="17"/>
    </row>
    <row r="938" spans="1:141" x14ac:dyDescent="0.35">
      <c r="A938" s="17"/>
      <c r="B938" s="17"/>
      <c r="C938" s="17"/>
      <c r="D938" s="17"/>
      <c r="E938" s="17"/>
      <c r="F938" s="17"/>
      <c r="G938" s="17"/>
      <c r="J938" s="17"/>
      <c r="K938" s="17"/>
      <c r="L938" s="68"/>
      <c r="M938" s="68"/>
      <c r="N938" s="17"/>
      <c r="O938" s="17"/>
      <c r="P938" s="107"/>
      <c r="R938" s="17"/>
      <c r="S938" s="17"/>
      <c r="T938" s="17"/>
      <c r="V938" s="17"/>
      <c r="W938" s="17"/>
      <c r="X938" s="17"/>
      <c r="Y938" s="17"/>
      <c r="AB938" s="45"/>
      <c r="AH938" s="17"/>
      <c r="AI938" s="17"/>
      <c r="AJ938" s="17"/>
      <c r="AK938" s="17"/>
      <c r="AL938" s="17"/>
      <c r="AM938" s="17"/>
      <c r="AN938" s="17"/>
      <c r="AO938" s="17"/>
      <c r="AP938" s="17"/>
      <c r="AQ938" s="17"/>
      <c r="AR938" s="17"/>
      <c r="AS938" s="17"/>
      <c r="AT938" s="17"/>
      <c r="AU938" s="17"/>
      <c r="AV938" s="17"/>
      <c r="AW938" s="17"/>
      <c r="AX938" s="17"/>
      <c r="AY938" s="17"/>
      <c r="AZ938" s="17"/>
      <c r="BA938" s="17"/>
      <c r="BB938" s="17"/>
      <c r="BC938" s="17"/>
      <c r="BD938" s="17"/>
      <c r="BE938" s="17"/>
      <c r="BF938" s="17"/>
      <c r="BG938" s="17"/>
      <c r="BH938" s="17"/>
      <c r="BI938" s="17"/>
      <c r="BJ938" s="17"/>
      <c r="BK938" s="17"/>
      <c r="BL938" s="17"/>
      <c r="BM938" s="17"/>
      <c r="BN938" s="17"/>
      <c r="BO938" s="17"/>
      <c r="BP938" s="17"/>
      <c r="BQ938" s="17"/>
      <c r="BR938" s="17"/>
      <c r="BS938" s="17"/>
      <c r="BT938" s="17"/>
      <c r="BU938" s="17"/>
      <c r="BV938" s="17"/>
      <c r="BW938" s="17"/>
      <c r="BX938" s="17"/>
      <c r="BY938" s="17"/>
      <c r="BZ938" s="17"/>
      <c r="CA938" s="17"/>
      <c r="CB938" s="17"/>
      <c r="CC938" s="17"/>
      <c r="CD938" s="17"/>
      <c r="CE938" s="17"/>
      <c r="CF938" s="17"/>
      <c r="CG938" s="17"/>
      <c r="CH938" s="17"/>
      <c r="CI938" s="17"/>
      <c r="CJ938" s="17"/>
      <c r="CK938" s="17"/>
      <c r="CL938" s="17"/>
      <c r="CM938" s="17"/>
      <c r="CN938" s="17"/>
      <c r="CO938" s="17"/>
      <c r="CP938" s="17"/>
      <c r="CQ938" s="17"/>
      <c r="CR938" s="17"/>
      <c r="CS938" s="17"/>
      <c r="CT938" s="17"/>
      <c r="CU938" s="17"/>
      <c r="CV938" s="17"/>
      <c r="CW938" s="17"/>
      <c r="CX938" s="17"/>
      <c r="CY938" s="17"/>
      <c r="CZ938" s="17"/>
      <c r="DA938" s="17"/>
      <c r="DB938" s="17"/>
      <c r="DC938" s="17"/>
      <c r="DD938" s="17"/>
      <c r="DE938" s="17"/>
      <c r="DF938" s="17"/>
      <c r="DG938" s="17"/>
      <c r="DH938" s="17"/>
      <c r="DI938" s="17"/>
      <c r="DJ938" s="17"/>
      <c r="DK938" s="17"/>
      <c r="DL938" s="17"/>
      <c r="DM938" s="17"/>
      <c r="DN938" s="17"/>
      <c r="DO938" s="17"/>
      <c r="DP938" s="17"/>
      <c r="DQ938" s="17"/>
      <c r="DR938" s="17"/>
      <c r="DS938" s="17"/>
      <c r="DT938" s="17"/>
      <c r="DU938" s="17"/>
      <c r="DV938" s="17"/>
      <c r="DW938" s="17"/>
      <c r="DX938" s="17"/>
      <c r="DY938" s="17"/>
      <c r="DZ938" s="17"/>
      <c r="EA938" s="17"/>
      <c r="EB938" s="17"/>
      <c r="EC938" s="17"/>
      <c r="ED938" s="17"/>
      <c r="EE938" s="17"/>
      <c r="EF938" s="17"/>
      <c r="EG938" s="17"/>
      <c r="EH938" s="17"/>
      <c r="EI938" s="17"/>
      <c r="EJ938" s="17"/>
      <c r="EK938" s="17"/>
    </row>
    <row r="939" spans="1:141" x14ac:dyDescent="0.35">
      <c r="A939" s="17"/>
      <c r="B939" s="17"/>
      <c r="C939" s="17"/>
      <c r="D939" s="17"/>
      <c r="E939" s="17"/>
      <c r="F939" s="17"/>
      <c r="G939" s="17"/>
      <c r="J939" s="17"/>
      <c r="K939" s="17"/>
      <c r="L939" s="68"/>
      <c r="M939" s="68"/>
      <c r="N939" s="17"/>
      <c r="O939" s="17"/>
      <c r="P939" s="107"/>
      <c r="R939" s="17"/>
      <c r="S939" s="17"/>
      <c r="T939" s="17"/>
      <c r="V939" s="17"/>
      <c r="W939" s="17"/>
      <c r="X939" s="17"/>
      <c r="Y939" s="17"/>
      <c r="AB939" s="45"/>
      <c r="AH939" s="17"/>
      <c r="AI939" s="17"/>
      <c r="AJ939" s="17"/>
      <c r="AK939" s="17"/>
      <c r="AL939" s="17"/>
      <c r="AM939" s="17"/>
      <c r="AN939" s="17"/>
      <c r="AO939" s="17"/>
      <c r="AP939" s="17"/>
      <c r="AQ939" s="17"/>
      <c r="AR939" s="17"/>
      <c r="AS939" s="17"/>
      <c r="AT939" s="17"/>
      <c r="AU939" s="17"/>
      <c r="AV939" s="17"/>
      <c r="AW939" s="17"/>
      <c r="AX939" s="17"/>
      <c r="AY939" s="17"/>
      <c r="AZ939" s="17"/>
      <c r="BA939" s="17"/>
      <c r="BB939" s="17"/>
      <c r="BC939" s="17"/>
      <c r="BD939" s="17"/>
      <c r="BE939" s="17"/>
      <c r="BF939" s="17"/>
      <c r="BG939" s="17"/>
      <c r="BH939" s="17"/>
      <c r="BI939" s="17"/>
      <c r="BJ939" s="17"/>
      <c r="BK939" s="17"/>
      <c r="BL939" s="17"/>
      <c r="BM939" s="17"/>
      <c r="BN939" s="17"/>
      <c r="BO939" s="17"/>
      <c r="BP939" s="17"/>
      <c r="BQ939" s="17"/>
      <c r="BR939" s="17"/>
      <c r="BS939" s="17"/>
      <c r="BT939" s="17"/>
      <c r="BU939" s="17"/>
      <c r="BV939" s="17"/>
      <c r="BW939" s="17"/>
      <c r="BX939" s="17"/>
      <c r="BY939" s="17"/>
      <c r="BZ939" s="17"/>
      <c r="CA939" s="17"/>
      <c r="CB939" s="17"/>
      <c r="CC939" s="17"/>
      <c r="CD939" s="17"/>
      <c r="CE939" s="17"/>
      <c r="CF939" s="17"/>
      <c r="CG939" s="17"/>
      <c r="CH939" s="17"/>
      <c r="CI939" s="17"/>
      <c r="CJ939" s="17"/>
      <c r="CK939" s="17"/>
      <c r="CL939" s="17"/>
      <c r="CM939" s="17"/>
      <c r="CN939" s="17"/>
      <c r="CO939" s="17"/>
      <c r="CP939" s="17"/>
      <c r="CQ939" s="17"/>
      <c r="CR939" s="17"/>
      <c r="CS939" s="17"/>
      <c r="CT939" s="17"/>
      <c r="CU939" s="17"/>
      <c r="CV939" s="17"/>
      <c r="CW939" s="17"/>
      <c r="CX939" s="17"/>
      <c r="CY939" s="17"/>
      <c r="CZ939" s="17"/>
      <c r="DA939" s="17"/>
      <c r="DB939" s="17"/>
      <c r="DC939" s="17"/>
      <c r="DD939" s="17"/>
      <c r="DE939" s="17"/>
      <c r="DF939" s="17"/>
      <c r="DG939" s="17"/>
      <c r="DH939" s="17"/>
      <c r="DI939" s="17"/>
      <c r="DJ939" s="17"/>
      <c r="DK939" s="17"/>
      <c r="DL939" s="17"/>
      <c r="DM939" s="17"/>
      <c r="DN939" s="17"/>
      <c r="DO939" s="17"/>
      <c r="DP939" s="17"/>
      <c r="DQ939" s="17"/>
      <c r="DR939" s="17"/>
      <c r="DS939" s="17"/>
      <c r="DT939" s="17"/>
      <c r="DU939" s="17"/>
      <c r="DV939" s="17"/>
      <c r="DW939" s="17"/>
      <c r="DX939" s="17"/>
      <c r="DY939" s="17"/>
      <c r="DZ939" s="17"/>
      <c r="EA939" s="17"/>
      <c r="EB939" s="17"/>
      <c r="EC939" s="17"/>
      <c r="ED939" s="17"/>
      <c r="EE939" s="17"/>
      <c r="EF939" s="17"/>
      <c r="EG939" s="17"/>
      <c r="EH939" s="17"/>
      <c r="EI939" s="17"/>
      <c r="EJ939" s="17"/>
      <c r="EK939" s="17"/>
    </row>
    <row r="940" spans="1:141" x14ac:dyDescent="0.35">
      <c r="A940" s="17"/>
      <c r="B940" s="17"/>
      <c r="C940" s="17"/>
      <c r="D940" s="17"/>
      <c r="E940" s="17"/>
      <c r="F940" s="17"/>
      <c r="G940" s="17"/>
      <c r="J940" s="17"/>
      <c r="K940" s="17"/>
      <c r="L940" s="68"/>
      <c r="M940" s="68"/>
      <c r="N940" s="17"/>
      <c r="O940" s="17"/>
      <c r="P940" s="107"/>
      <c r="R940" s="17"/>
      <c r="S940" s="17"/>
      <c r="T940" s="17"/>
      <c r="V940" s="17"/>
      <c r="W940" s="17"/>
      <c r="X940" s="17"/>
      <c r="Y940" s="17"/>
      <c r="AB940" s="45"/>
      <c r="AH940" s="17"/>
      <c r="AI940" s="17"/>
      <c r="AJ940" s="17"/>
      <c r="AK940" s="17"/>
      <c r="AL940" s="17"/>
      <c r="AM940" s="17"/>
      <c r="AN940" s="17"/>
      <c r="AO940" s="17"/>
      <c r="AP940" s="17"/>
      <c r="AQ940" s="17"/>
      <c r="AR940" s="17"/>
      <c r="AS940" s="17"/>
      <c r="AT940" s="17"/>
      <c r="AU940" s="17"/>
      <c r="AV940" s="17"/>
      <c r="AW940" s="17"/>
      <c r="AX940" s="17"/>
      <c r="AY940" s="17"/>
      <c r="AZ940" s="17"/>
      <c r="BA940" s="17"/>
      <c r="BB940" s="17"/>
      <c r="BC940" s="17"/>
      <c r="BD940" s="17"/>
      <c r="BE940" s="17"/>
      <c r="BF940" s="17"/>
      <c r="BG940" s="17"/>
      <c r="BH940" s="17"/>
      <c r="BI940" s="17"/>
      <c r="BJ940" s="17"/>
      <c r="BK940" s="17"/>
      <c r="BL940" s="17"/>
      <c r="BM940" s="17"/>
      <c r="BN940" s="17"/>
      <c r="BO940" s="17"/>
      <c r="BP940" s="17"/>
      <c r="BQ940" s="17"/>
      <c r="BR940" s="17"/>
      <c r="BS940" s="17"/>
      <c r="BT940" s="17"/>
      <c r="BU940" s="17"/>
      <c r="BV940" s="17"/>
      <c r="BW940" s="17"/>
      <c r="BX940" s="17"/>
      <c r="BY940" s="17"/>
      <c r="BZ940" s="17"/>
      <c r="CA940" s="17"/>
      <c r="CB940" s="17"/>
      <c r="CC940" s="17"/>
      <c r="CD940" s="17"/>
      <c r="CE940" s="17"/>
      <c r="CF940" s="17"/>
      <c r="CG940" s="17"/>
      <c r="CH940" s="17"/>
      <c r="CI940" s="17"/>
      <c r="CJ940" s="17"/>
      <c r="CK940" s="17"/>
      <c r="CL940" s="17"/>
      <c r="CM940" s="17"/>
      <c r="CN940" s="17"/>
      <c r="CO940" s="17"/>
      <c r="CP940" s="17"/>
      <c r="CQ940" s="17"/>
      <c r="CR940" s="17"/>
      <c r="CS940" s="17"/>
      <c r="CT940" s="17"/>
      <c r="CU940" s="17"/>
      <c r="CV940" s="17"/>
      <c r="CW940" s="17"/>
      <c r="CX940" s="17"/>
      <c r="CY940" s="17"/>
      <c r="CZ940" s="17"/>
      <c r="DA940" s="17"/>
      <c r="DB940" s="17"/>
      <c r="DC940" s="17"/>
      <c r="DD940" s="17"/>
      <c r="DE940" s="17"/>
      <c r="DF940" s="17"/>
      <c r="DG940" s="17"/>
      <c r="DH940" s="17"/>
      <c r="DI940" s="17"/>
      <c r="DJ940" s="17"/>
      <c r="DK940" s="17"/>
      <c r="DL940" s="17"/>
      <c r="DM940" s="17"/>
      <c r="DN940" s="17"/>
      <c r="DO940" s="17"/>
      <c r="DP940" s="17"/>
      <c r="DQ940" s="17"/>
      <c r="DR940" s="17"/>
      <c r="DS940" s="17"/>
      <c r="DT940" s="17"/>
      <c r="DU940" s="17"/>
      <c r="DV940" s="17"/>
      <c r="DW940" s="17"/>
      <c r="DX940" s="17"/>
      <c r="DY940" s="17"/>
      <c r="DZ940" s="17"/>
      <c r="EA940" s="17"/>
      <c r="EB940" s="17"/>
      <c r="EC940" s="17"/>
      <c r="ED940" s="17"/>
      <c r="EE940" s="17"/>
      <c r="EF940" s="17"/>
      <c r="EG940" s="17"/>
      <c r="EH940" s="17"/>
      <c r="EI940" s="17"/>
      <c r="EJ940" s="17"/>
      <c r="EK940" s="17"/>
    </row>
    <row r="941" spans="1:141" x14ac:dyDescent="0.35">
      <c r="A941" s="17"/>
      <c r="B941" s="17"/>
      <c r="C941" s="17"/>
      <c r="D941" s="17"/>
      <c r="E941" s="17"/>
      <c r="F941" s="17"/>
      <c r="G941" s="17"/>
      <c r="J941" s="17"/>
      <c r="K941" s="17"/>
      <c r="L941" s="68"/>
      <c r="M941" s="68"/>
      <c r="N941" s="17"/>
      <c r="O941" s="17"/>
      <c r="P941" s="107"/>
      <c r="R941" s="17"/>
      <c r="S941" s="17"/>
      <c r="T941" s="17"/>
      <c r="V941" s="17"/>
      <c r="W941" s="17"/>
      <c r="X941" s="17"/>
      <c r="Y941" s="17"/>
      <c r="AB941" s="45"/>
      <c r="AH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c r="BL941" s="17"/>
      <c r="BM941" s="17"/>
      <c r="BN941" s="17"/>
      <c r="BO941" s="17"/>
      <c r="BP941" s="17"/>
      <c r="BQ941" s="17"/>
      <c r="BR941" s="17"/>
      <c r="BS941" s="17"/>
      <c r="BT941" s="17"/>
      <c r="BU941" s="17"/>
      <c r="BV941" s="17"/>
      <c r="BW941" s="17"/>
      <c r="BX941" s="17"/>
      <c r="BY941" s="17"/>
      <c r="BZ941" s="17"/>
      <c r="CA941" s="17"/>
      <c r="CB941" s="17"/>
      <c r="CC941" s="17"/>
      <c r="CD941" s="17"/>
      <c r="CE941" s="17"/>
      <c r="CF941" s="17"/>
      <c r="CG941" s="17"/>
      <c r="CH941" s="17"/>
      <c r="CI941" s="17"/>
      <c r="CJ941" s="17"/>
      <c r="CK941" s="17"/>
      <c r="CL941" s="17"/>
      <c r="CM941" s="17"/>
      <c r="CN941" s="17"/>
      <c r="CO941" s="17"/>
      <c r="CP941" s="17"/>
      <c r="CQ941" s="17"/>
      <c r="CR941" s="17"/>
      <c r="CS941" s="17"/>
      <c r="CT941" s="17"/>
      <c r="CU941" s="17"/>
      <c r="CV941" s="17"/>
      <c r="CW941" s="17"/>
      <c r="CX941" s="17"/>
      <c r="CY941" s="17"/>
      <c r="CZ941" s="17"/>
      <c r="DA941" s="17"/>
      <c r="DB941" s="17"/>
      <c r="DC941" s="17"/>
      <c r="DD941" s="17"/>
      <c r="DE941" s="17"/>
      <c r="DF941" s="17"/>
      <c r="DG941" s="17"/>
      <c r="DH941" s="17"/>
      <c r="DI941" s="17"/>
      <c r="DJ941" s="17"/>
      <c r="DK941" s="17"/>
      <c r="DL941" s="17"/>
      <c r="DM941" s="17"/>
      <c r="DN941" s="17"/>
      <c r="DO941" s="17"/>
      <c r="DP941" s="17"/>
      <c r="DQ941" s="17"/>
      <c r="DR941" s="17"/>
      <c r="DS941" s="17"/>
      <c r="DT941" s="17"/>
      <c r="DU941" s="17"/>
      <c r="DV941" s="17"/>
      <c r="DW941" s="17"/>
      <c r="DX941" s="17"/>
      <c r="DY941" s="17"/>
      <c r="DZ941" s="17"/>
      <c r="EA941" s="17"/>
      <c r="EB941" s="17"/>
      <c r="EC941" s="17"/>
      <c r="ED941" s="17"/>
      <c r="EE941" s="17"/>
      <c r="EF941" s="17"/>
      <c r="EG941" s="17"/>
      <c r="EH941" s="17"/>
      <c r="EI941" s="17"/>
      <c r="EJ941" s="17"/>
      <c r="EK941" s="17"/>
    </row>
    <row r="942" spans="1:141" x14ac:dyDescent="0.35">
      <c r="A942" s="17"/>
      <c r="B942" s="17"/>
      <c r="C942" s="17"/>
      <c r="D942" s="17"/>
      <c r="E942" s="17"/>
      <c r="F942" s="17"/>
      <c r="G942" s="17"/>
      <c r="J942" s="17"/>
      <c r="K942" s="17"/>
      <c r="L942" s="68"/>
      <c r="M942" s="68"/>
      <c r="N942" s="17"/>
      <c r="O942" s="17"/>
      <c r="P942" s="107"/>
      <c r="R942" s="17"/>
      <c r="S942" s="17"/>
      <c r="T942" s="17"/>
      <c r="V942" s="17"/>
      <c r="W942" s="17"/>
      <c r="X942" s="17"/>
      <c r="Y942" s="17"/>
      <c r="AB942" s="45"/>
      <c r="AH942" s="17"/>
      <c r="AI942" s="17"/>
      <c r="AJ942" s="17"/>
      <c r="AK942" s="17"/>
      <c r="AL942" s="17"/>
      <c r="AM942" s="17"/>
      <c r="AN942" s="17"/>
      <c r="AO942" s="17"/>
      <c r="AP942" s="17"/>
      <c r="AQ942" s="17"/>
      <c r="AR942" s="17"/>
      <c r="AS942" s="17"/>
      <c r="AT942" s="17"/>
      <c r="AU942" s="17"/>
      <c r="AV942" s="17"/>
      <c r="AW942" s="17"/>
      <c r="AX942" s="17"/>
      <c r="AY942" s="17"/>
      <c r="AZ942" s="17"/>
      <c r="BA942" s="17"/>
      <c r="BB942" s="17"/>
      <c r="BC942" s="17"/>
      <c r="BD942" s="17"/>
      <c r="BE942" s="17"/>
      <c r="BF942" s="17"/>
      <c r="BG942" s="17"/>
      <c r="BH942" s="17"/>
      <c r="BI942" s="17"/>
      <c r="BJ942" s="17"/>
      <c r="BK942" s="17"/>
      <c r="BL942" s="17"/>
      <c r="BM942" s="17"/>
      <c r="BN942" s="17"/>
      <c r="BO942" s="17"/>
      <c r="BP942" s="17"/>
      <c r="BQ942" s="17"/>
      <c r="BR942" s="17"/>
      <c r="BS942" s="17"/>
      <c r="BT942" s="17"/>
      <c r="BU942" s="17"/>
      <c r="BV942" s="17"/>
      <c r="BW942" s="17"/>
      <c r="BX942" s="17"/>
      <c r="BY942" s="17"/>
      <c r="BZ942" s="17"/>
      <c r="CA942" s="17"/>
      <c r="CB942" s="17"/>
      <c r="CC942" s="17"/>
      <c r="CD942" s="17"/>
      <c r="CE942" s="17"/>
      <c r="CF942" s="17"/>
      <c r="CG942" s="17"/>
      <c r="CH942" s="17"/>
      <c r="CI942" s="17"/>
      <c r="CJ942" s="17"/>
      <c r="CK942" s="17"/>
      <c r="CL942" s="17"/>
      <c r="CM942" s="17"/>
      <c r="CN942" s="17"/>
      <c r="CO942" s="17"/>
      <c r="CP942" s="17"/>
      <c r="CQ942" s="17"/>
      <c r="CR942" s="17"/>
      <c r="CS942" s="17"/>
      <c r="CT942" s="17"/>
      <c r="CU942" s="17"/>
      <c r="CV942" s="17"/>
      <c r="CW942" s="17"/>
      <c r="CX942" s="17"/>
      <c r="CY942" s="17"/>
      <c r="CZ942" s="17"/>
      <c r="DA942" s="17"/>
      <c r="DB942" s="17"/>
      <c r="DC942" s="17"/>
      <c r="DD942" s="17"/>
      <c r="DE942" s="17"/>
      <c r="DF942" s="17"/>
      <c r="DG942" s="17"/>
      <c r="DH942" s="17"/>
      <c r="DI942" s="17"/>
      <c r="DJ942" s="17"/>
      <c r="DK942" s="17"/>
      <c r="DL942" s="17"/>
      <c r="DM942" s="17"/>
      <c r="DN942" s="17"/>
      <c r="DO942" s="17"/>
      <c r="DP942" s="17"/>
      <c r="DQ942" s="17"/>
      <c r="DR942" s="17"/>
      <c r="DS942" s="17"/>
      <c r="DT942" s="17"/>
      <c r="DU942" s="17"/>
      <c r="DV942" s="17"/>
      <c r="DW942" s="17"/>
      <c r="DX942" s="17"/>
      <c r="DY942" s="17"/>
      <c r="DZ942" s="17"/>
      <c r="EA942" s="17"/>
      <c r="EB942" s="17"/>
      <c r="EC942" s="17"/>
      <c r="ED942" s="17"/>
      <c r="EE942" s="17"/>
      <c r="EF942" s="17"/>
      <c r="EG942" s="17"/>
      <c r="EH942" s="17"/>
      <c r="EI942" s="17"/>
      <c r="EJ942" s="17"/>
      <c r="EK942" s="17"/>
    </row>
    <row r="943" spans="1:141" x14ac:dyDescent="0.35">
      <c r="A943" s="17"/>
      <c r="B943" s="17"/>
      <c r="C943" s="17"/>
      <c r="D943" s="17"/>
      <c r="E943" s="17"/>
      <c r="F943" s="17"/>
      <c r="G943" s="17"/>
      <c r="J943" s="17"/>
      <c r="K943" s="17"/>
      <c r="L943" s="68"/>
      <c r="M943" s="68"/>
      <c r="N943" s="17"/>
      <c r="O943" s="17"/>
      <c r="P943" s="107"/>
      <c r="R943" s="17"/>
      <c r="S943" s="17"/>
      <c r="T943" s="17"/>
      <c r="V943" s="17"/>
      <c r="W943" s="17"/>
      <c r="X943" s="17"/>
      <c r="Y943" s="17"/>
      <c r="AB943" s="45"/>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c r="BL943" s="17"/>
      <c r="BM943" s="17"/>
      <c r="BN943" s="17"/>
      <c r="BO943" s="17"/>
      <c r="BP943" s="17"/>
      <c r="BQ943" s="17"/>
      <c r="BR943" s="17"/>
      <c r="BS943" s="17"/>
      <c r="BT943" s="17"/>
      <c r="BU943" s="17"/>
      <c r="BV943" s="17"/>
      <c r="BW943" s="17"/>
      <c r="BX943" s="17"/>
      <c r="BY943" s="17"/>
      <c r="BZ943" s="17"/>
      <c r="CA943" s="17"/>
      <c r="CB943" s="17"/>
      <c r="CC943" s="17"/>
      <c r="CD943" s="17"/>
      <c r="CE943" s="17"/>
      <c r="CF943" s="17"/>
      <c r="CG943" s="17"/>
      <c r="CH943" s="17"/>
      <c r="CI943" s="17"/>
      <c r="CJ943" s="17"/>
      <c r="CK943" s="17"/>
      <c r="CL943" s="17"/>
      <c r="CM943" s="17"/>
      <c r="CN943" s="17"/>
      <c r="CO943" s="17"/>
      <c r="CP943" s="17"/>
      <c r="CQ943" s="17"/>
      <c r="CR943" s="17"/>
      <c r="CS943" s="17"/>
      <c r="CT943" s="17"/>
      <c r="CU943" s="17"/>
      <c r="CV943" s="17"/>
      <c r="CW943" s="17"/>
      <c r="CX943" s="17"/>
      <c r="CY943" s="17"/>
      <c r="CZ943" s="17"/>
      <c r="DA943" s="17"/>
      <c r="DB943" s="17"/>
      <c r="DC943" s="17"/>
      <c r="DD943" s="17"/>
      <c r="DE943" s="17"/>
      <c r="DF943" s="17"/>
      <c r="DG943" s="17"/>
      <c r="DH943" s="17"/>
      <c r="DI943" s="17"/>
      <c r="DJ943" s="17"/>
      <c r="DK943" s="17"/>
      <c r="DL943" s="17"/>
      <c r="DM943" s="17"/>
      <c r="DN943" s="17"/>
      <c r="DO943" s="17"/>
      <c r="DP943" s="17"/>
      <c r="DQ943" s="17"/>
      <c r="DR943" s="17"/>
      <c r="DS943" s="17"/>
      <c r="DT943" s="17"/>
      <c r="DU943" s="17"/>
      <c r="DV943" s="17"/>
      <c r="DW943" s="17"/>
      <c r="DX943" s="17"/>
      <c r="DY943" s="17"/>
      <c r="DZ943" s="17"/>
      <c r="EA943" s="17"/>
      <c r="EB943" s="17"/>
      <c r="EC943" s="17"/>
      <c r="ED943" s="17"/>
      <c r="EE943" s="17"/>
      <c r="EF943" s="17"/>
      <c r="EG943" s="17"/>
      <c r="EH943" s="17"/>
      <c r="EI943" s="17"/>
      <c r="EJ943" s="17"/>
      <c r="EK943" s="17"/>
    </row>
    <row r="944" spans="1:141" x14ac:dyDescent="0.35">
      <c r="A944" s="17"/>
      <c r="B944" s="17"/>
      <c r="C944" s="17"/>
      <c r="D944" s="17"/>
      <c r="E944" s="17"/>
      <c r="F944" s="17"/>
      <c r="G944" s="17"/>
      <c r="J944" s="17"/>
      <c r="K944" s="17"/>
      <c r="L944" s="68"/>
      <c r="M944" s="68"/>
      <c r="N944" s="17"/>
      <c r="O944" s="17"/>
      <c r="P944" s="107"/>
      <c r="R944" s="17"/>
      <c r="S944" s="17"/>
      <c r="T944" s="17"/>
      <c r="V944" s="17"/>
      <c r="W944" s="17"/>
      <c r="X944" s="17"/>
      <c r="Y944" s="17"/>
      <c r="AB944" s="45"/>
      <c r="AH944" s="17"/>
      <c r="AI944" s="17"/>
      <c r="AJ944" s="17"/>
      <c r="AK944" s="17"/>
      <c r="AL944" s="17"/>
      <c r="AM944" s="17"/>
      <c r="AN944" s="17"/>
      <c r="AO944" s="17"/>
      <c r="AP944" s="17"/>
      <c r="AQ944" s="17"/>
      <c r="AR944" s="17"/>
      <c r="AS944" s="17"/>
      <c r="AT944" s="17"/>
      <c r="AU944" s="17"/>
      <c r="AV944" s="17"/>
      <c r="AW944" s="17"/>
      <c r="AX944" s="17"/>
      <c r="AY944" s="17"/>
      <c r="AZ944" s="17"/>
      <c r="BA944" s="17"/>
      <c r="BB944" s="17"/>
      <c r="BC944" s="17"/>
      <c r="BD944" s="17"/>
      <c r="BE944" s="17"/>
      <c r="BF944" s="17"/>
      <c r="BG944" s="17"/>
      <c r="BH944" s="17"/>
      <c r="BI944" s="17"/>
      <c r="BJ944" s="17"/>
      <c r="BK944" s="17"/>
      <c r="BL944" s="17"/>
      <c r="BM944" s="17"/>
      <c r="BN944" s="17"/>
      <c r="BO944" s="17"/>
      <c r="BP944" s="17"/>
      <c r="BQ944" s="17"/>
      <c r="BR944" s="17"/>
      <c r="BS944" s="17"/>
      <c r="BT944" s="17"/>
      <c r="BU944" s="17"/>
      <c r="BV944" s="17"/>
      <c r="BW944" s="17"/>
      <c r="BX944" s="17"/>
      <c r="BY944" s="17"/>
      <c r="BZ944" s="17"/>
      <c r="CA944" s="17"/>
      <c r="CB944" s="17"/>
      <c r="CC944" s="17"/>
      <c r="CD944" s="17"/>
      <c r="CE944" s="17"/>
      <c r="CF944" s="17"/>
      <c r="CG944" s="17"/>
      <c r="CH944" s="17"/>
      <c r="CI944" s="17"/>
      <c r="CJ944" s="17"/>
      <c r="CK944" s="17"/>
      <c r="CL944" s="17"/>
      <c r="CM944" s="17"/>
      <c r="CN944" s="17"/>
      <c r="CO944" s="17"/>
      <c r="CP944" s="17"/>
      <c r="CQ944" s="17"/>
      <c r="CR944" s="17"/>
      <c r="CS944" s="17"/>
      <c r="CT944" s="17"/>
      <c r="CU944" s="17"/>
      <c r="CV944" s="17"/>
      <c r="CW944" s="17"/>
      <c r="CX944" s="17"/>
      <c r="CY944" s="17"/>
      <c r="CZ944" s="17"/>
      <c r="DA944" s="17"/>
      <c r="DB944" s="17"/>
      <c r="DC944" s="17"/>
      <c r="DD944" s="17"/>
      <c r="DE944" s="17"/>
      <c r="DF944" s="17"/>
      <c r="DG944" s="17"/>
      <c r="DH944" s="17"/>
      <c r="DI944" s="17"/>
      <c r="DJ944" s="17"/>
      <c r="DK944" s="17"/>
      <c r="DL944" s="17"/>
      <c r="DM944" s="17"/>
      <c r="DN944" s="17"/>
      <c r="DO944" s="17"/>
      <c r="DP944" s="17"/>
      <c r="DQ944" s="17"/>
      <c r="DR944" s="17"/>
      <c r="DS944" s="17"/>
      <c r="DT944" s="17"/>
      <c r="DU944" s="17"/>
      <c r="DV944" s="17"/>
      <c r="DW944" s="17"/>
      <c r="DX944" s="17"/>
      <c r="DY944" s="17"/>
      <c r="DZ944" s="17"/>
      <c r="EA944" s="17"/>
      <c r="EB944" s="17"/>
      <c r="EC944" s="17"/>
      <c r="ED944" s="17"/>
      <c r="EE944" s="17"/>
      <c r="EF944" s="17"/>
      <c r="EG944" s="17"/>
      <c r="EH944" s="17"/>
      <c r="EI944" s="17"/>
      <c r="EJ944" s="17"/>
      <c r="EK944" s="17"/>
    </row>
    <row r="945" spans="1:141" x14ac:dyDescent="0.35">
      <c r="A945" s="17"/>
      <c r="B945" s="17"/>
      <c r="C945" s="17"/>
      <c r="D945" s="17"/>
      <c r="E945" s="17"/>
      <c r="F945" s="17"/>
      <c r="G945" s="17"/>
      <c r="J945" s="17"/>
      <c r="K945" s="17"/>
      <c r="L945" s="68"/>
      <c r="M945" s="68"/>
      <c r="N945" s="17"/>
      <c r="O945" s="17"/>
      <c r="P945" s="107"/>
      <c r="R945" s="17"/>
      <c r="S945" s="17"/>
      <c r="T945" s="17"/>
      <c r="V945" s="17"/>
      <c r="W945" s="17"/>
      <c r="X945" s="17"/>
      <c r="Y945" s="17"/>
      <c r="AB945" s="45"/>
      <c r="AH945" s="17"/>
      <c r="AI945" s="17"/>
      <c r="AJ945" s="17"/>
      <c r="AK945" s="17"/>
      <c r="AL945" s="17"/>
      <c r="AM945" s="17"/>
      <c r="AN945" s="17"/>
      <c r="AO945" s="17"/>
      <c r="AP945" s="17"/>
      <c r="AQ945" s="17"/>
      <c r="AR945" s="17"/>
      <c r="AS945" s="17"/>
      <c r="AT945" s="17"/>
      <c r="AU945" s="17"/>
      <c r="AV945" s="17"/>
      <c r="AW945" s="17"/>
      <c r="AX945" s="17"/>
      <c r="AY945" s="17"/>
      <c r="AZ945" s="17"/>
      <c r="BA945" s="17"/>
      <c r="BB945" s="17"/>
      <c r="BC945" s="17"/>
      <c r="BD945" s="17"/>
      <c r="BE945" s="17"/>
      <c r="BF945" s="17"/>
      <c r="BG945" s="17"/>
      <c r="BH945" s="17"/>
      <c r="BI945" s="17"/>
      <c r="BJ945" s="17"/>
      <c r="BK945" s="17"/>
      <c r="BL945" s="17"/>
      <c r="BM945" s="17"/>
      <c r="BN945" s="17"/>
      <c r="BO945" s="17"/>
      <c r="BP945" s="17"/>
      <c r="BQ945" s="17"/>
      <c r="BR945" s="17"/>
      <c r="BS945" s="17"/>
      <c r="BT945" s="17"/>
      <c r="BU945" s="17"/>
      <c r="BV945" s="17"/>
      <c r="BW945" s="17"/>
      <c r="BX945" s="17"/>
      <c r="BY945" s="17"/>
      <c r="BZ945" s="17"/>
      <c r="CA945" s="17"/>
      <c r="CB945" s="17"/>
      <c r="CC945" s="17"/>
      <c r="CD945" s="17"/>
      <c r="CE945" s="17"/>
      <c r="CF945" s="17"/>
      <c r="CG945" s="17"/>
      <c r="CH945" s="17"/>
      <c r="CI945" s="17"/>
      <c r="CJ945" s="17"/>
      <c r="CK945" s="17"/>
      <c r="CL945" s="17"/>
      <c r="CM945" s="17"/>
      <c r="CN945" s="17"/>
      <c r="CO945" s="17"/>
      <c r="CP945" s="17"/>
      <c r="CQ945" s="17"/>
      <c r="CR945" s="17"/>
      <c r="CS945" s="17"/>
      <c r="CT945" s="17"/>
      <c r="CU945" s="17"/>
      <c r="CV945" s="17"/>
      <c r="CW945" s="17"/>
      <c r="CX945" s="17"/>
      <c r="CY945" s="17"/>
      <c r="CZ945" s="17"/>
      <c r="DA945" s="17"/>
      <c r="DB945" s="17"/>
      <c r="DC945" s="17"/>
      <c r="DD945" s="17"/>
      <c r="DE945" s="17"/>
      <c r="DF945" s="17"/>
      <c r="DG945" s="17"/>
      <c r="DH945" s="17"/>
      <c r="DI945" s="17"/>
      <c r="DJ945" s="17"/>
      <c r="DK945" s="17"/>
      <c r="DL945" s="17"/>
      <c r="DM945" s="17"/>
      <c r="DN945" s="17"/>
      <c r="DO945" s="17"/>
      <c r="DP945" s="17"/>
      <c r="DQ945" s="17"/>
      <c r="DR945" s="17"/>
      <c r="DS945" s="17"/>
      <c r="DT945" s="17"/>
      <c r="DU945" s="17"/>
      <c r="DV945" s="17"/>
      <c r="DW945" s="17"/>
      <c r="DX945" s="17"/>
      <c r="DY945" s="17"/>
      <c r="DZ945" s="17"/>
      <c r="EA945" s="17"/>
      <c r="EB945" s="17"/>
      <c r="EC945" s="17"/>
      <c r="ED945" s="17"/>
      <c r="EE945" s="17"/>
      <c r="EF945" s="17"/>
      <c r="EG945" s="17"/>
      <c r="EH945" s="17"/>
      <c r="EI945" s="17"/>
      <c r="EJ945" s="17"/>
      <c r="EK945" s="17"/>
    </row>
    <row r="946" spans="1:141" x14ac:dyDescent="0.35">
      <c r="A946" s="17"/>
      <c r="B946" s="17"/>
      <c r="C946" s="17"/>
      <c r="D946" s="17"/>
      <c r="E946" s="17"/>
      <c r="F946" s="17"/>
      <c r="G946" s="17"/>
      <c r="J946" s="17"/>
      <c r="K946" s="17"/>
      <c r="L946" s="68"/>
      <c r="M946" s="68"/>
      <c r="N946" s="17"/>
      <c r="O946" s="17"/>
      <c r="P946" s="107"/>
      <c r="R946" s="17"/>
      <c r="S946" s="17"/>
      <c r="T946" s="17"/>
      <c r="V946" s="17"/>
      <c r="W946" s="17"/>
      <c r="X946" s="17"/>
      <c r="Y946" s="17"/>
      <c r="AB946" s="45"/>
      <c r="AH946" s="17"/>
      <c r="AI946" s="17"/>
      <c r="AJ946" s="17"/>
      <c r="AK946" s="17"/>
      <c r="AL946" s="17"/>
      <c r="AM946" s="17"/>
      <c r="AN946" s="17"/>
      <c r="AO946" s="17"/>
      <c r="AP946" s="17"/>
      <c r="AQ946" s="17"/>
      <c r="AR946" s="17"/>
      <c r="AS946" s="17"/>
      <c r="AT946" s="17"/>
      <c r="AU946" s="17"/>
      <c r="AV946" s="17"/>
      <c r="AW946" s="17"/>
      <c r="AX946" s="17"/>
      <c r="AY946" s="17"/>
      <c r="AZ946" s="17"/>
      <c r="BA946" s="17"/>
      <c r="BB946" s="17"/>
      <c r="BC946" s="17"/>
      <c r="BD946" s="17"/>
      <c r="BE946" s="17"/>
      <c r="BF946" s="17"/>
      <c r="BG946" s="17"/>
      <c r="BH946" s="17"/>
      <c r="BI946" s="17"/>
      <c r="BJ946" s="17"/>
      <c r="BK946" s="17"/>
      <c r="BL946" s="17"/>
      <c r="BM946" s="17"/>
      <c r="BN946" s="17"/>
      <c r="BO946" s="17"/>
      <c r="BP946" s="17"/>
      <c r="BQ946" s="17"/>
      <c r="BR946" s="17"/>
      <c r="BS946" s="17"/>
      <c r="BT946" s="17"/>
      <c r="BU946" s="17"/>
      <c r="BV946" s="17"/>
      <c r="BW946" s="17"/>
      <c r="BX946" s="17"/>
      <c r="BY946" s="17"/>
      <c r="BZ946" s="17"/>
      <c r="CA946" s="17"/>
      <c r="CB946" s="17"/>
      <c r="CC946" s="17"/>
      <c r="CD946" s="17"/>
      <c r="CE946" s="17"/>
      <c r="CF946" s="17"/>
      <c r="CG946" s="17"/>
      <c r="CH946" s="17"/>
      <c r="CI946" s="17"/>
      <c r="CJ946" s="17"/>
      <c r="CK946" s="17"/>
      <c r="CL946" s="17"/>
      <c r="CM946" s="17"/>
      <c r="CN946" s="17"/>
      <c r="CO946" s="17"/>
      <c r="CP946" s="17"/>
      <c r="CQ946" s="17"/>
      <c r="CR946" s="17"/>
      <c r="CS946" s="17"/>
      <c r="CT946" s="17"/>
      <c r="CU946" s="17"/>
      <c r="CV946" s="17"/>
      <c r="CW946" s="17"/>
      <c r="CX946" s="17"/>
      <c r="CY946" s="17"/>
      <c r="CZ946" s="17"/>
      <c r="DA946" s="17"/>
      <c r="DB946" s="17"/>
      <c r="DC946" s="17"/>
      <c r="DD946" s="17"/>
      <c r="DE946" s="17"/>
      <c r="DF946" s="17"/>
      <c r="DG946" s="17"/>
      <c r="DH946" s="17"/>
      <c r="DI946" s="17"/>
      <c r="DJ946" s="17"/>
      <c r="DK946" s="17"/>
      <c r="DL946" s="17"/>
      <c r="DM946" s="17"/>
      <c r="DN946" s="17"/>
      <c r="DO946" s="17"/>
      <c r="DP946" s="17"/>
      <c r="DQ946" s="17"/>
      <c r="DR946" s="17"/>
      <c r="DS946" s="17"/>
      <c r="DT946" s="17"/>
      <c r="DU946" s="17"/>
      <c r="DV946" s="17"/>
      <c r="DW946" s="17"/>
      <c r="DX946" s="17"/>
      <c r="DY946" s="17"/>
      <c r="DZ946" s="17"/>
      <c r="EA946" s="17"/>
      <c r="EB946" s="17"/>
      <c r="EC946" s="17"/>
      <c r="ED946" s="17"/>
      <c r="EE946" s="17"/>
      <c r="EF946" s="17"/>
      <c r="EG946" s="17"/>
      <c r="EH946" s="17"/>
      <c r="EI946" s="17"/>
      <c r="EJ946" s="17"/>
      <c r="EK946" s="17"/>
    </row>
    <row r="947" spans="1:141" x14ac:dyDescent="0.35">
      <c r="A947" s="17"/>
      <c r="B947" s="17"/>
      <c r="C947" s="17"/>
      <c r="D947" s="17"/>
      <c r="E947" s="17"/>
      <c r="F947" s="17"/>
      <c r="G947" s="17"/>
      <c r="J947" s="17"/>
      <c r="K947" s="17"/>
      <c r="L947" s="68"/>
      <c r="M947" s="68"/>
      <c r="N947" s="17"/>
      <c r="O947" s="17"/>
      <c r="P947" s="107"/>
      <c r="R947" s="17"/>
      <c r="S947" s="17"/>
      <c r="T947" s="17"/>
      <c r="V947" s="17"/>
      <c r="W947" s="17"/>
      <c r="X947" s="17"/>
      <c r="Y947" s="17"/>
      <c r="AB947" s="45"/>
      <c r="AH947" s="17"/>
      <c r="AI947" s="17"/>
      <c r="AJ947" s="17"/>
      <c r="AK947" s="17"/>
      <c r="AL947" s="17"/>
      <c r="AM947" s="17"/>
      <c r="AN947" s="17"/>
      <c r="AO947" s="17"/>
      <c r="AP947" s="17"/>
      <c r="AQ947" s="17"/>
      <c r="AR947" s="17"/>
      <c r="AS947" s="17"/>
      <c r="AT947" s="17"/>
      <c r="AU947" s="17"/>
      <c r="AV947" s="17"/>
      <c r="AW947" s="17"/>
      <c r="AX947" s="17"/>
      <c r="AY947" s="17"/>
      <c r="AZ947" s="17"/>
      <c r="BA947" s="17"/>
      <c r="BB947" s="17"/>
      <c r="BC947" s="17"/>
      <c r="BD947" s="17"/>
      <c r="BE947" s="17"/>
      <c r="BF947" s="17"/>
      <c r="BG947" s="17"/>
      <c r="BH947" s="17"/>
      <c r="BI947" s="17"/>
      <c r="BJ947" s="17"/>
      <c r="BK947" s="17"/>
      <c r="BL947" s="17"/>
      <c r="BM947" s="17"/>
      <c r="BN947" s="17"/>
      <c r="BO947" s="17"/>
      <c r="BP947" s="17"/>
      <c r="BQ947" s="17"/>
      <c r="BR947" s="17"/>
      <c r="BS947" s="17"/>
      <c r="BT947" s="17"/>
      <c r="BU947" s="17"/>
      <c r="BV947" s="17"/>
      <c r="BW947" s="17"/>
      <c r="BX947" s="17"/>
      <c r="BY947" s="17"/>
      <c r="BZ947" s="17"/>
      <c r="CA947" s="17"/>
      <c r="CB947" s="17"/>
      <c r="CC947" s="17"/>
      <c r="CD947" s="17"/>
      <c r="CE947" s="17"/>
      <c r="CF947" s="17"/>
      <c r="CG947" s="17"/>
      <c r="CH947" s="17"/>
      <c r="CI947" s="17"/>
      <c r="CJ947" s="17"/>
      <c r="CK947" s="17"/>
      <c r="CL947" s="17"/>
      <c r="CM947" s="17"/>
      <c r="CN947" s="17"/>
      <c r="CO947" s="17"/>
      <c r="CP947" s="17"/>
      <c r="CQ947" s="17"/>
      <c r="CR947" s="17"/>
      <c r="CS947" s="17"/>
      <c r="CT947" s="17"/>
      <c r="CU947" s="17"/>
      <c r="CV947" s="17"/>
      <c r="CW947" s="17"/>
      <c r="CX947" s="17"/>
      <c r="CY947" s="17"/>
      <c r="CZ947" s="17"/>
      <c r="DA947" s="17"/>
      <c r="DB947" s="17"/>
      <c r="DC947" s="17"/>
      <c r="DD947" s="17"/>
      <c r="DE947" s="17"/>
      <c r="DF947" s="17"/>
      <c r="DG947" s="17"/>
      <c r="DH947" s="17"/>
      <c r="DI947" s="17"/>
      <c r="DJ947" s="17"/>
      <c r="DK947" s="17"/>
      <c r="DL947" s="17"/>
      <c r="DM947" s="17"/>
      <c r="DN947" s="17"/>
      <c r="DO947" s="17"/>
      <c r="DP947" s="17"/>
      <c r="DQ947" s="17"/>
      <c r="DR947" s="17"/>
      <c r="DS947" s="17"/>
      <c r="DT947" s="17"/>
      <c r="DU947" s="17"/>
      <c r="DV947" s="17"/>
      <c r="DW947" s="17"/>
      <c r="DX947" s="17"/>
      <c r="DY947" s="17"/>
      <c r="DZ947" s="17"/>
      <c r="EA947" s="17"/>
      <c r="EB947" s="17"/>
      <c r="EC947" s="17"/>
      <c r="ED947" s="17"/>
      <c r="EE947" s="17"/>
      <c r="EF947" s="17"/>
      <c r="EG947" s="17"/>
      <c r="EH947" s="17"/>
      <c r="EI947" s="17"/>
      <c r="EJ947" s="17"/>
      <c r="EK947" s="17"/>
    </row>
    <row r="948" spans="1:141" x14ac:dyDescent="0.35">
      <c r="A948" s="17"/>
      <c r="B948" s="17"/>
      <c r="C948" s="17"/>
      <c r="D948" s="17"/>
      <c r="E948" s="17"/>
      <c r="F948" s="17"/>
      <c r="G948" s="17"/>
      <c r="J948" s="17"/>
      <c r="K948" s="17"/>
      <c r="L948" s="68"/>
      <c r="M948" s="68"/>
      <c r="N948" s="17"/>
      <c r="O948" s="17"/>
      <c r="P948" s="107"/>
      <c r="R948" s="17"/>
      <c r="S948" s="17"/>
      <c r="T948" s="17"/>
      <c r="V948" s="17"/>
      <c r="W948" s="17"/>
      <c r="X948" s="17"/>
      <c r="Y948" s="17"/>
      <c r="AB948" s="45"/>
      <c r="AH948" s="17"/>
      <c r="AI948" s="17"/>
      <c r="AJ948" s="17"/>
      <c r="AK948" s="17"/>
      <c r="AL948" s="17"/>
      <c r="AM948" s="17"/>
      <c r="AN948" s="17"/>
      <c r="AO948" s="17"/>
      <c r="AP948" s="17"/>
      <c r="AQ948" s="17"/>
      <c r="AR948" s="17"/>
      <c r="AS948" s="17"/>
      <c r="AT948" s="17"/>
      <c r="AU948" s="17"/>
      <c r="AV948" s="17"/>
      <c r="AW948" s="17"/>
      <c r="AX948" s="17"/>
      <c r="AY948" s="17"/>
      <c r="AZ948" s="17"/>
      <c r="BA948" s="17"/>
      <c r="BB948" s="17"/>
      <c r="BC948" s="17"/>
      <c r="BD948" s="17"/>
      <c r="BE948" s="17"/>
      <c r="BF948" s="17"/>
      <c r="BG948" s="17"/>
      <c r="BH948" s="17"/>
      <c r="BI948" s="17"/>
      <c r="BJ948" s="17"/>
      <c r="BK948" s="17"/>
      <c r="BL948" s="17"/>
      <c r="BM948" s="17"/>
      <c r="BN948" s="17"/>
      <c r="BO948" s="17"/>
      <c r="BP948" s="17"/>
      <c r="BQ948" s="17"/>
      <c r="BR948" s="17"/>
      <c r="BS948" s="17"/>
      <c r="BT948" s="17"/>
      <c r="BU948" s="17"/>
      <c r="BV948" s="17"/>
      <c r="BW948" s="17"/>
      <c r="BX948" s="17"/>
      <c r="BY948" s="17"/>
      <c r="BZ948" s="17"/>
      <c r="CA948" s="17"/>
      <c r="CB948" s="17"/>
      <c r="CC948" s="17"/>
      <c r="CD948" s="17"/>
      <c r="CE948" s="17"/>
      <c r="CF948" s="17"/>
      <c r="CG948" s="17"/>
      <c r="CH948" s="17"/>
      <c r="CI948" s="17"/>
      <c r="CJ948" s="17"/>
      <c r="CK948" s="17"/>
      <c r="CL948" s="17"/>
      <c r="CM948" s="17"/>
      <c r="CN948" s="17"/>
      <c r="CO948" s="17"/>
      <c r="CP948" s="17"/>
      <c r="CQ948" s="17"/>
      <c r="CR948" s="17"/>
      <c r="CS948" s="17"/>
      <c r="CT948" s="17"/>
      <c r="CU948" s="17"/>
      <c r="CV948" s="17"/>
      <c r="CW948" s="17"/>
      <c r="CX948" s="17"/>
      <c r="CY948" s="17"/>
      <c r="CZ948" s="17"/>
      <c r="DA948" s="17"/>
      <c r="DB948" s="17"/>
      <c r="DC948" s="17"/>
      <c r="DD948" s="17"/>
      <c r="DE948" s="17"/>
      <c r="DF948" s="17"/>
      <c r="DG948" s="17"/>
      <c r="DH948" s="17"/>
      <c r="DI948" s="17"/>
      <c r="DJ948" s="17"/>
      <c r="DK948" s="17"/>
      <c r="DL948" s="17"/>
      <c r="DM948" s="17"/>
      <c r="DN948" s="17"/>
      <c r="DO948" s="17"/>
      <c r="DP948" s="17"/>
      <c r="DQ948" s="17"/>
      <c r="DR948" s="17"/>
      <c r="DS948" s="17"/>
      <c r="DT948" s="17"/>
      <c r="DU948" s="17"/>
      <c r="DV948" s="17"/>
      <c r="DW948" s="17"/>
      <c r="DX948" s="17"/>
      <c r="DY948" s="17"/>
      <c r="DZ948" s="17"/>
      <c r="EA948" s="17"/>
      <c r="EB948" s="17"/>
      <c r="EC948" s="17"/>
      <c r="ED948" s="17"/>
      <c r="EE948" s="17"/>
      <c r="EF948" s="17"/>
      <c r="EG948" s="17"/>
      <c r="EH948" s="17"/>
      <c r="EI948" s="17"/>
      <c r="EJ948" s="17"/>
      <c r="EK948" s="17"/>
    </row>
    <row r="949" spans="1:141" x14ac:dyDescent="0.35">
      <c r="A949" s="17"/>
      <c r="B949" s="17"/>
      <c r="C949" s="17"/>
      <c r="D949" s="17"/>
      <c r="E949" s="17"/>
      <c r="F949" s="17"/>
      <c r="G949" s="17"/>
      <c r="J949" s="17"/>
      <c r="K949" s="17"/>
      <c r="L949" s="68"/>
      <c r="M949" s="68"/>
      <c r="N949" s="17"/>
      <c r="O949" s="17"/>
      <c r="P949" s="107"/>
      <c r="R949" s="17"/>
      <c r="S949" s="17"/>
      <c r="T949" s="17"/>
      <c r="V949" s="17"/>
      <c r="W949" s="17"/>
      <c r="X949" s="17"/>
      <c r="Y949" s="17"/>
      <c r="AB949" s="45"/>
      <c r="AH949" s="17"/>
      <c r="AI949" s="17"/>
      <c r="AJ949" s="17"/>
      <c r="AK949" s="17"/>
      <c r="AL949" s="17"/>
      <c r="AM949" s="17"/>
      <c r="AN949" s="17"/>
      <c r="AO949" s="17"/>
      <c r="AP949" s="17"/>
      <c r="AQ949" s="17"/>
      <c r="AR949" s="17"/>
      <c r="AS949" s="17"/>
      <c r="AT949" s="17"/>
      <c r="AU949" s="17"/>
      <c r="AV949" s="17"/>
      <c r="AW949" s="17"/>
      <c r="AX949" s="17"/>
      <c r="AY949" s="17"/>
      <c r="AZ949" s="17"/>
      <c r="BA949" s="17"/>
      <c r="BB949" s="17"/>
      <c r="BC949" s="17"/>
      <c r="BD949" s="17"/>
      <c r="BE949" s="17"/>
      <c r="BF949" s="17"/>
      <c r="BG949" s="17"/>
      <c r="BH949" s="17"/>
      <c r="BI949" s="17"/>
      <c r="BJ949" s="17"/>
      <c r="BK949" s="17"/>
      <c r="BL949" s="17"/>
      <c r="BM949" s="17"/>
      <c r="BN949" s="17"/>
      <c r="BO949" s="17"/>
      <c r="BP949" s="17"/>
      <c r="BQ949" s="17"/>
      <c r="BR949" s="17"/>
      <c r="BS949" s="17"/>
      <c r="BT949" s="17"/>
      <c r="BU949" s="17"/>
      <c r="BV949" s="17"/>
      <c r="BW949" s="17"/>
      <c r="BX949" s="17"/>
      <c r="BY949" s="17"/>
      <c r="BZ949" s="17"/>
      <c r="CA949" s="17"/>
      <c r="CB949" s="17"/>
      <c r="CC949" s="17"/>
      <c r="CD949" s="17"/>
      <c r="CE949" s="17"/>
      <c r="CF949" s="17"/>
      <c r="CG949" s="17"/>
      <c r="CH949" s="17"/>
      <c r="CI949" s="17"/>
      <c r="CJ949" s="17"/>
      <c r="CK949" s="17"/>
      <c r="CL949" s="17"/>
      <c r="CM949" s="17"/>
      <c r="CN949" s="17"/>
      <c r="CO949" s="17"/>
      <c r="CP949" s="17"/>
      <c r="CQ949" s="17"/>
      <c r="CR949" s="17"/>
      <c r="CS949" s="17"/>
      <c r="CT949" s="17"/>
      <c r="CU949" s="17"/>
      <c r="CV949" s="17"/>
      <c r="CW949" s="17"/>
      <c r="CX949" s="17"/>
      <c r="CY949" s="17"/>
      <c r="CZ949" s="17"/>
      <c r="DA949" s="17"/>
      <c r="DB949" s="17"/>
      <c r="DC949" s="17"/>
      <c r="DD949" s="17"/>
      <c r="DE949" s="17"/>
      <c r="DF949" s="17"/>
      <c r="DG949" s="17"/>
      <c r="DH949" s="17"/>
      <c r="DI949" s="17"/>
      <c r="DJ949" s="17"/>
      <c r="DK949" s="17"/>
      <c r="DL949" s="17"/>
      <c r="DM949" s="17"/>
      <c r="DN949" s="17"/>
      <c r="DO949" s="17"/>
      <c r="DP949" s="17"/>
      <c r="DQ949" s="17"/>
      <c r="DR949" s="17"/>
      <c r="DS949" s="17"/>
      <c r="DT949" s="17"/>
      <c r="DU949" s="17"/>
      <c r="DV949" s="17"/>
      <c r="DW949" s="17"/>
      <c r="DX949" s="17"/>
      <c r="DY949" s="17"/>
      <c r="DZ949" s="17"/>
      <c r="EA949" s="17"/>
      <c r="EB949" s="17"/>
      <c r="EC949" s="17"/>
      <c r="ED949" s="17"/>
      <c r="EE949" s="17"/>
      <c r="EF949" s="17"/>
      <c r="EG949" s="17"/>
      <c r="EH949" s="17"/>
      <c r="EI949" s="17"/>
      <c r="EJ949" s="17"/>
      <c r="EK949" s="17"/>
    </row>
    <row r="950" spans="1:141" x14ac:dyDescent="0.35">
      <c r="A950" s="17"/>
      <c r="B950" s="17"/>
      <c r="C950" s="17"/>
      <c r="D950" s="17"/>
      <c r="E950" s="17"/>
      <c r="F950" s="17"/>
      <c r="G950" s="17"/>
      <c r="J950" s="17"/>
      <c r="K950" s="17"/>
      <c r="L950" s="68"/>
      <c r="M950" s="68"/>
      <c r="N950" s="17"/>
      <c r="O950" s="17"/>
      <c r="P950" s="107"/>
      <c r="R950" s="17"/>
      <c r="S950" s="17"/>
      <c r="T950" s="17"/>
      <c r="V950" s="17"/>
      <c r="W950" s="17"/>
      <c r="X950" s="17"/>
      <c r="Y950" s="17"/>
      <c r="AB950" s="45"/>
      <c r="AH950" s="17"/>
      <c r="AI950" s="17"/>
      <c r="AJ950" s="17"/>
      <c r="AK950" s="17"/>
      <c r="AL950" s="17"/>
      <c r="AM950" s="17"/>
      <c r="AN950" s="17"/>
      <c r="AO950" s="17"/>
      <c r="AP950" s="17"/>
      <c r="AQ950" s="17"/>
      <c r="AR950" s="17"/>
      <c r="AS950" s="17"/>
      <c r="AT950" s="17"/>
      <c r="AU950" s="17"/>
      <c r="AV950" s="17"/>
      <c r="AW950" s="17"/>
      <c r="AX950" s="17"/>
      <c r="AY950" s="17"/>
      <c r="AZ950" s="17"/>
      <c r="BA950" s="17"/>
      <c r="BB950" s="17"/>
      <c r="BC950" s="17"/>
      <c r="BD950" s="17"/>
      <c r="BE950" s="17"/>
      <c r="BF950" s="17"/>
      <c r="BG950" s="17"/>
      <c r="BH950" s="17"/>
      <c r="BI950" s="17"/>
      <c r="BJ950" s="17"/>
      <c r="BK950" s="17"/>
      <c r="BL950" s="17"/>
      <c r="BM950" s="17"/>
      <c r="BN950" s="17"/>
      <c r="BO950" s="17"/>
      <c r="BP950" s="17"/>
      <c r="BQ950" s="17"/>
      <c r="BR950" s="17"/>
      <c r="BS950" s="17"/>
      <c r="BT950" s="17"/>
      <c r="BU950" s="17"/>
      <c r="BV950" s="17"/>
      <c r="BW950" s="17"/>
      <c r="BX950" s="17"/>
      <c r="BY950" s="17"/>
      <c r="BZ950" s="17"/>
      <c r="CA950" s="17"/>
      <c r="CB950" s="17"/>
      <c r="CC950" s="17"/>
      <c r="CD950" s="17"/>
      <c r="CE950" s="17"/>
      <c r="CF950" s="17"/>
      <c r="CG950" s="17"/>
      <c r="CH950" s="17"/>
      <c r="CI950" s="17"/>
      <c r="CJ950" s="17"/>
      <c r="CK950" s="17"/>
      <c r="CL950" s="17"/>
      <c r="CM950" s="17"/>
      <c r="CN950" s="17"/>
      <c r="CO950" s="17"/>
      <c r="CP950" s="17"/>
      <c r="CQ950" s="17"/>
      <c r="CR950" s="17"/>
      <c r="CS950" s="17"/>
      <c r="CT950" s="17"/>
      <c r="CU950" s="17"/>
      <c r="CV950" s="17"/>
      <c r="CW950" s="17"/>
      <c r="CX950" s="17"/>
      <c r="CY950" s="17"/>
      <c r="CZ950" s="17"/>
      <c r="DA950" s="17"/>
      <c r="DB950" s="17"/>
      <c r="DC950" s="17"/>
      <c r="DD950" s="17"/>
      <c r="DE950" s="17"/>
      <c r="DF950" s="17"/>
      <c r="DG950" s="17"/>
      <c r="DH950" s="17"/>
      <c r="DI950" s="17"/>
      <c r="DJ950" s="17"/>
      <c r="DK950" s="17"/>
      <c r="DL950" s="17"/>
      <c r="DM950" s="17"/>
      <c r="DN950" s="17"/>
      <c r="DO950" s="17"/>
      <c r="DP950" s="17"/>
      <c r="DQ950" s="17"/>
      <c r="DR950" s="17"/>
      <c r="DS950" s="17"/>
      <c r="DT950" s="17"/>
      <c r="DU950" s="17"/>
      <c r="DV950" s="17"/>
      <c r="DW950" s="17"/>
      <c r="DX950" s="17"/>
      <c r="DY950" s="17"/>
      <c r="DZ950" s="17"/>
      <c r="EA950" s="17"/>
      <c r="EB950" s="17"/>
      <c r="EC950" s="17"/>
      <c r="ED950" s="17"/>
      <c r="EE950" s="17"/>
      <c r="EF950" s="17"/>
      <c r="EG950" s="17"/>
      <c r="EH950" s="17"/>
      <c r="EI950" s="17"/>
      <c r="EJ950" s="17"/>
      <c r="EK950" s="17"/>
    </row>
    <row r="951" spans="1:141" x14ac:dyDescent="0.35">
      <c r="A951" s="17"/>
      <c r="B951" s="17"/>
      <c r="C951" s="17"/>
      <c r="D951" s="17"/>
      <c r="E951" s="17"/>
      <c r="F951" s="17"/>
      <c r="G951" s="17"/>
      <c r="J951" s="17"/>
      <c r="K951" s="17"/>
      <c r="L951" s="68"/>
      <c r="M951" s="68"/>
      <c r="N951" s="17"/>
      <c r="O951" s="17"/>
      <c r="P951" s="107"/>
      <c r="R951" s="17"/>
      <c r="S951" s="17"/>
      <c r="T951" s="17"/>
      <c r="V951" s="17"/>
      <c r="W951" s="17"/>
      <c r="X951" s="17"/>
      <c r="Y951" s="17"/>
      <c r="AB951" s="45"/>
      <c r="AH951" s="17"/>
      <c r="AI951" s="17"/>
      <c r="AJ951" s="17"/>
      <c r="AK951" s="17"/>
      <c r="AL951" s="17"/>
      <c r="AM951" s="17"/>
      <c r="AN951" s="17"/>
      <c r="AO951" s="17"/>
      <c r="AP951" s="17"/>
      <c r="AQ951" s="17"/>
      <c r="AR951" s="17"/>
      <c r="AS951" s="17"/>
      <c r="AT951" s="17"/>
      <c r="AU951" s="17"/>
      <c r="AV951" s="17"/>
      <c r="AW951" s="17"/>
      <c r="AX951" s="17"/>
      <c r="AY951" s="17"/>
      <c r="AZ951" s="17"/>
      <c r="BA951" s="17"/>
      <c r="BB951" s="17"/>
      <c r="BC951" s="17"/>
      <c r="BD951" s="17"/>
      <c r="BE951" s="17"/>
      <c r="BF951" s="17"/>
      <c r="BG951" s="17"/>
      <c r="BH951" s="17"/>
      <c r="BI951" s="17"/>
      <c r="BJ951" s="17"/>
      <c r="BK951" s="17"/>
      <c r="BL951" s="17"/>
      <c r="BM951" s="17"/>
      <c r="BN951" s="17"/>
      <c r="BO951" s="17"/>
      <c r="BP951" s="17"/>
      <c r="BQ951" s="17"/>
      <c r="BR951" s="17"/>
      <c r="BS951" s="17"/>
      <c r="BT951" s="17"/>
      <c r="BU951" s="17"/>
      <c r="BV951" s="17"/>
      <c r="BW951" s="17"/>
      <c r="BX951" s="17"/>
      <c r="BY951" s="17"/>
      <c r="BZ951" s="17"/>
      <c r="CA951" s="17"/>
      <c r="CB951" s="17"/>
      <c r="CC951" s="17"/>
      <c r="CD951" s="17"/>
      <c r="CE951" s="17"/>
      <c r="CF951" s="17"/>
      <c r="CG951" s="17"/>
      <c r="CH951" s="17"/>
      <c r="CI951" s="17"/>
      <c r="CJ951" s="17"/>
      <c r="CK951" s="17"/>
      <c r="CL951" s="17"/>
      <c r="CM951" s="17"/>
      <c r="CN951" s="17"/>
      <c r="CO951" s="17"/>
      <c r="CP951" s="17"/>
      <c r="CQ951" s="17"/>
      <c r="CR951" s="17"/>
      <c r="CS951" s="17"/>
      <c r="CT951" s="17"/>
      <c r="CU951" s="17"/>
      <c r="CV951" s="17"/>
      <c r="CW951" s="17"/>
      <c r="CX951" s="17"/>
      <c r="CY951" s="17"/>
      <c r="CZ951" s="17"/>
      <c r="DA951" s="17"/>
      <c r="DB951" s="17"/>
      <c r="DC951" s="17"/>
      <c r="DD951" s="17"/>
      <c r="DE951" s="17"/>
      <c r="DF951" s="17"/>
      <c r="DG951" s="17"/>
      <c r="DH951" s="17"/>
      <c r="DI951" s="17"/>
      <c r="DJ951" s="17"/>
      <c r="DK951" s="17"/>
      <c r="DL951" s="17"/>
      <c r="DM951" s="17"/>
      <c r="DN951" s="17"/>
      <c r="DO951" s="17"/>
      <c r="DP951" s="17"/>
      <c r="DQ951" s="17"/>
      <c r="DR951" s="17"/>
      <c r="DS951" s="17"/>
      <c r="DT951" s="17"/>
      <c r="DU951" s="17"/>
      <c r="DV951" s="17"/>
      <c r="DW951" s="17"/>
      <c r="DX951" s="17"/>
      <c r="DY951" s="17"/>
      <c r="DZ951" s="17"/>
      <c r="EA951" s="17"/>
      <c r="EB951" s="17"/>
      <c r="EC951" s="17"/>
      <c r="ED951" s="17"/>
      <c r="EE951" s="17"/>
      <c r="EF951" s="17"/>
      <c r="EG951" s="17"/>
      <c r="EH951" s="17"/>
      <c r="EI951" s="17"/>
      <c r="EJ951" s="17"/>
      <c r="EK951" s="17"/>
    </row>
    <row r="952" spans="1:141" x14ac:dyDescent="0.35">
      <c r="A952" s="17"/>
      <c r="B952" s="17"/>
      <c r="C952" s="17"/>
      <c r="D952" s="17"/>
      <c r="E952" s="17"/>
      <c r="F952" s="17"/>
      <c r="G952" s="17"/>
      <c r="J952" s="17"/>
      <c r="K952" s="17"/>
      <c r="L952" s="68"/>
      <c r="M952" s="68"/>
      <c r="N952" s="17"/>
      <c r="O952" s="17"/>
      <c r="P952" s="107"/>
      <c r="R952" s="17"/>
      <c r="S952" s="17"/>
      <c r="T952" s="17"/>
      <c r="V952" s="17"/>
      <c r="W952" s="17"/>
      <c r="X952" s="17"/>
      <c r="Y952" s="17"/>
      <c r="AB952" s="45"/>
      <c r="AH952" s="17"/>
      <c r="AI952" s="17"/>
      <c r="AJ952" s="17"/>
      <c r="AK952" s="17"/>
      <c r="AL952" s="17"/>
      <c r="AM952" s="17"/>
      <c r="AN952" s="17"/>
      <c r="AO952" s="17"/>
      <c r="AP952" s="17"/>
      <c r="AQ952" s="17"/>
      <c r="AR952" s="17"/>
      <c r="AS952" s="17"/>
      <c r="AT952" s="17"/>
      <c r="AU952" s="17"/>
      <c r="AV952" s="17"/>
      <c r="AW952" s="17"/>
      <c r="AX952" s="17"/>
      <c r="AY952" s="17"/>
      <c r="AZ952" s="17"/>
      <c r="BA952" s="17"/>
      <c r="BB952" s="17"/>
      <c r="BC952" s="17"/>
      <c r="BD952" s="17"/>
      <c r="BE952" s="17"/>
      <c r="BF952" s="17"/>
      <c r="BG952" s="17"/>
      <c r="BH952" s="17"/>
      <c r="BI952" s="17"/>
      <c r="BJ952" s="17"/>
      <c r="BK952" s="17"/>
      <c r="BL952" s="17"/>
      <c r="BM952" s="17"/>
      <c r="BN952" s="17"/>
      <c r="BO952" s="17"/>
      <c r="BP952" s="17"/>
      <c r="BQ952" s="17"/>
      <c r="BR952" s="17"/>
      <c r="BS952" s="17"/>
      <c r="BT952" s="17"/>
      <c r="BU952" s="17"/>
      <c r="BV952" s="17"/>
      <c r="BW952" s="17"/>
      <c r="BX952" s="17"/>
      <c r="BY952" s="17"/>
      <c r="BZ952" s="17"/>
      <c r="CA952" s="17"/>
      <c r="CB952" s="17"/>
      <c r="CC952" s="17"/>
      <c r="CD952" s="17"/>
      <c r="CE952" s="17"/>
      <c r="CF952" s="17"/>
      <c r="CG952" s="17"/>
      <c r="CH952" s="17"/>
      <c r="CI952" s="17"/>
      <c r="CJ952" s="17"/>
      <c r="CK952" s="17"/>
      <c r="CL952" s="17"/>
      <c r="CM952" s="17"/>
      <c r="CN952" s="17"/>
      <c r="CO952" s="17"/>
      <c r="CP952" s="17"/>
      <c r="CQ952" s="17"/>
      <c r="CR952" s="17"/>
      <c r="CS952" s="17"/>
      <c r="CT952" s="17"/>
      <c r="CU952" s="17"/>
      <c r="CV952" s="17"/>
      <c r="CW952" s="17"/>
      <c r="CX952" s="17"/>
      <c r="CY952" s="17"/>
      <c r="CZ952" s="17"/>
      <c r="DA952" s="17"/>
      <c r="DB952" s="17"/>
      <c r="DC952" s="17"/>
      <c r="DD952" s="17"/>
      <c r="DE952" s="17"/>
      <c r="DF952" s="17"/>
      <c r="DG952" s="17"/>
      <c r="DH952" s="17"/>
      <c r="DI952" s="17"/>
      <c r="DJ952" s="17"/>
      <c r="DK952" s="17"/>
      <c r="DL952" s="17"/>
      <c r="DM952" s="17"/>
      <c r="DN952" s="17"/>
      <c r="DO952" s="17"/>
      <c r="DP952" s="17"/>
      <c r="DQ952" s="17"/>
      <c r="DR952" s="17"/>
      <c r="DS952" s="17"/>
      <c r="DT952" s="17"/>
      <c r="DU952" s="17"/>
      <c r="DV952" s="17"/>
      <c r="DW952" s="17"/>
      <c r="DX952" s="17"/>
      <c r="DY952" s="17"/>
      <c r="DZ952" s="17"/>
      <c r="EA952" s="17"/>
      <c r="EB952" s="17"/>
      <c r="EC952" s="17"/>
      <c r="ED952" s="17"/>
      <c r="EE952" s="17"/>
      <c r="EF952" s="17"/>
      <c r="EG952" s="17"/>
      <c r="EH952" s="17"/>
      <c r="EI952" s="17"/>
      <c r="EJ952" s="17"/>
      <c r="EK952" s="17"/>
    </row>
    <row r="953" spans="1:141" x14ac:dyDescent="0.35">
      <c r="A953" s="17"/>
      <c r="B953" s="17"/>
      <c r="C953" s="17"/>
      <c r="D953" s="17"/>
      <c r="E953" s="17"/>
      <c r="F953" s="17"/>
      <c r="G953" s="17"/>
      <c r="J953" s="17"/>
      <c r="K953" s="17"/>
      <c r="L953" s="68"/>
      <c r="M953" s="68"/>
      <c r="N953" s="17"/>
      <c r="O953" s="17"/>
      <c r="P953" s="109"/>
      <c r="R953" s="17"/>
      <c r="S953" s="17"/>
      <c r="T953" s="17"/>
      <c r="V953" s="17"/>
      <c r="W953" s="17"/>
      <c r="X953" s="17"/>
      <c r="Y953" s="17"/>
      <c r="AB953" s="45"/>
      <c r="AH953" s="17"/>
      <c r="AI953" s="17"/>
      <c r="AJ953" s="17"/>
      <c r="AK953" s="17"/>
      <c r="AL953" s="17"/>
      <c r="AM953" s="17"/>
      <c r="AN953" s="17"/>
      <c r="AO953" s="17"/>
      <c r="AP953" s="17"/>
      <c r="AQ953" s="17"/>
      <c r="AR953" s="17"/>
      <c r="AS953" s="17"/>
      <c r="AT953" s="17"/>
      <c r="AU953" s="17"/>
      <c r="AV953" s="17"/>
      <c r="AW953" s="17"/>
      <c r="AX953" s="17"/>
      <c r="AY953" s="17"/>
      <c r="AZ953" s="17"/>
      <c r="BA953" s="17"/>
      <c r="BB953" s="17"/>
      <c r="BC953" s="17"/>
      <c r="BD953" s="17"/>
      <c r="BE953" s="17"/>
      <c r="BF953" s="17"/>
      <c r="BG953" s="17"/>
      <c r="BH953" s="17"/>
      <c r="BI953" s="17"/>
      <c r="BJ953" s="17"/>
      <c r="BK953" s="17"/>
      <c r="BL953" s="17"/>
      <c r="BM953" s="17"/>
      <c r="BN953" s="17"/>
      <c r="BO953" s="17"/>
      <c r="BP953" s="17"/>
      <c r="BQ953" s="17"/>
      <c r="BR953" s="17"/>
      <c r="BS953" s="17"/>
      <c r="BT953" s="17"/>
      <c r="BU953" s="17"/>
      <c r="BV953" s="17"/>
      <c r="BW953" s="17"/>
      <c r="BX953" s="17"/>
      <c r="BY953" s="17"/>
      <c r="BZ953" s="17"/>
      <c r="CA953" s="17"/>
      <c r="CB953" s="17"/>
      <c r="CC953" s="17"/>
      <c r="CD953" s="17"/>
      <c r="CE953" s="17"/>
      <c r="CF953" s="17"/>
      <c r="CG953" s="17"/>
      <c r="CH953" s="17"/>
      <c r="CI953" s="17"/>
      <c r="CJ953" s="17"/>
      <c r="CK953" s="17"/>
      <c r="CL953" s="17"/>
      <c r="CM953" s="17"/>
      <c r="CN953" s="17"/>
      <c r="CO953" s="17"/>
      <c r="CP953" s="17"/>
      <c r="CQ953" s="17"/>
      <c r="CR953" s="17"/>
      <c r="CS953" s="17"/>
      <c r="CT953" s="17"/>
      <c r="CU953" s="17"/>
      <c r="CV953" s="17"/>
      <c r="CW953" s="17"/>
      <c r="CX953" s="17"/>
      <c r="CY953" s="17"/>
      <c r="CZ953" s="17"/>
      <c r="DA953" s="17"/>
      <c r="DB953" s="17"/>
      <c r="DC953" s="17"/>
      <c r="DD953" s="17"/>
      <c r="DE953" s="17"/>
      <c r="DF953" s="17"/>
      <c r="DG953" s="17"/>
      <c r="DH953" s="17"/>
      <c r="DI953" s="17"/>
      <c r="DJ953" s="17"/>
      <c r="DK953" s="17"/>
      <c r="DL953" s="17"/>
      <c r="DM953" s="17"/>
      <c r="DN953" s="17"/>
      <c r="DO953" s="17"/>
      <c r="DP953" s="17"/>
      <c r="DQ953" s="17"/>
      <c r="DR953" s="17"/>
      <c r="DS953" s="17"/>
      <c r="DT953" s="17"/>
      <c r="DU953" s="17"/>
      <c r="DV953" s="17"/>
      <c r="DW953" s="17"/>
      <c r="DX953" s="17"/>
      <c r="DY953" s="17"/>
      <c r="DZ953" s="17"/>
      <c r="EA953" s="17"/>
      <c r="EB953" s="17"/>
      <c r="EC953" s="17"/>
      <c r="ED953" s="17"/>
      <c r="EE953" s="17"/>
      <c r="EF953" s="17"/>
      <c r="EG953" s="17"/>
      <c r="EH953" s="17"/>
      <c r="EI953" s="17"/>
      <c r="EJ953" s="17"/>
      <c r="EK953" s="17"/>
    </row>
    <row r="954" spans="1:141" x14ac:dyDescent="0.35">
      <c r="A954" s="17"/>
      <c r="B954" s="17"/>
      <c r="C954" s="17"/>
      <c r="D954" s="17"/>
      <c r="E954" s="17"/>
      <c r="F954" s="17"/>
      <c r="G954" s="17"/>
      <c r="J954" s="17"/>
      <c r="K954" s="17"/>
      <c r="L954" s="68"/>
      <c r="M954" s="68"/>
      <c r="N954" s="17"/>
      <c r="O954" s="17"/>
      <c r="P954" s="107"/>
      <c r="R954" s="17"/>
      <c r="S954" s="17"/>
      <c r="T954" s="17"/>
      <c r="V954" s="17"/>
      <c r="W954" s="17"/>
      <c r="X954" s="17"/>
      <c r="Y954" s="17"/>
      <c r="AB954" s="45"/>
      <c r="AH954" s="17"/>
      <c r="AI954" s="17"/>
      <c r="AJ954" s="17"/>
      <c r="AK954" s="17"/>
      <c r="AL954" s="17"/>
      <c r="AM954" s="17"/>
      <c r="AN954" s="17"/>
      <c r="AO954" s="17"/>
      <c r="AP954" s="17"/>
      <c r="AQ954" s="17"/>
      <c r="AR954" s="17"/>
      <c r="AS954" s="17"/>
      <c r="AT954" s="17"/>
      <c r="AU954" s="17"/>
      <c r="AV954" s="17"/>
      <c r="AW954" s="17"/>
      <c r="AX954" s="17"/>
      <c r="AY954" s="17"/>
      <c r="AZ954" s="17"/>
      <c r="BA954" s="17"/>
      <c r="BB954" s="17"/>
      <c r="BC954" s="17"/>
      <c r="BD954" s="17"/>
      <c r="BE954" s="17"/>
      <c r="BF954" s="17"/>
      <c r="BG954" s="17"/>
      <c r="BH954" s="17"/>
      <c r="BI954" s="17"/>
      <c r="BJ954" s="17"/>
      <c r="BK954" s="17"/>
      <c r="BL954" s="17"/>
      <c r="BM954" s="17"/>
      <c r="BN954" s="17"/>
      <c r="BO954" s="17"/>
      <c r="BP954" s="17"/>
      <c r="BQ954" s="17"/>
      <c r="BR954" s="17"/>
      <c r="BS954" s="17"/>
      <c r="BT954" s="17"/>
      <c r="BU954" s="17"/>
      <c r="BV954" s="17"/>
      <c r="BW954" s="17"/>
      <c r="BX954" s="17"/>
      <c r="BY954" s="17"/>
      <c r="BZ954" s="17"/>
      <c r="CA954" s="17"/>
      <c r="CB954" s="17"/>
      <c r="CC954" s="17"/>
      <c r="CD954" s="17"/>
      <c r="CE954" s="17"/>
      <c r="CF954" s="17"/>
      <c r="CG954" s="17"/>
      <c r="CH954" s="17"/>
      <c r="CI954" s="17"/>
      <c r="CJ954" s="17"/>
      <c r="CK954" s="17"/>
      <c r="CL954" s="17"/>
      <c r="CM954" s="17"/>
      <c r="CN954" s="17"/>
      <c r="CO954" s="17"/>
      <c r="CP954" s="17"/>
      <c r="CQ954" s="17"/>
      <c r="CR954" s="17"/>
      <c r="CS954" s="17"/>
      <c r="CT954" s="17"/>
      <c r="CU954" s="17"/>
      <c r="CV954" s="17"/>
      <c r="CW954" s="17"/>
      <c r="CX954" s="17"/>
      <c r="CY954" s="17"/>
      <c r="CZ954" s="17"/>
      <c r="DA954" s="17"/>
      <c r="DB954" s="17"/>
      <c r="DC954" s="17"/>
      <c r="DD954" s="17"/>
      <c r="DE954" s="17"/>
      <c r="DF954" s="17"/>
      <c r="DG954" s="17"/>
      <c r="DH954" s="17"/>
      <c r="DI954" s="17"/>
      <c r="DJ954" s="17"/>
      <c r="DK954" s="17"/>
      <c r="DL954" s="17"/>
      <c r="DM954" s="17"/>
      <c r="DN954" s="17"/>
      <c r="DO954" s="17"/>
      <c r="DP954" s="17"/>
      <c r="DQ954" s="17"/>
      <c r="DR954" s="17"/>
      <c r="DS954" s="17"/>
      <c r="DT954" s="17"/>
      <c r="DU954" s="17"/>
      <c r="DV954" s="17"/>
      <c r="DW954" s="17"/>
      <c r="DX954" s="17"/>
      <c r="DY954" s="17"/>
      <c r="DZ954" s="17"/>
      <c r="EA954" s="17"/>
      <c r="EB954" s="17"/>
      <c r="EC954" s="17"/>
      <c r="ED954" s="17"/>
      <c r="EE954" s="17"/>
      <c r="EF954" s="17"/>
      <c r="EG954" s="17"/>
      <c r="EH954" s="17"/>
      <c r="EI954" s="17"/>
      <c r="EJ954" s="17"/>
      <c r="EK954" s="17"/>
    </row>
    <row r="955" spans="1:141" x14ac:dyDescent="0.35">
      <c r="A955" s="17"/>
      <c r="B955" s="17"/>
      <c r="C955" s="17"/>
      <c r="D955" s="17"/>
      <c r="E955" s="17"/>
      <c r="F955" s="17"/>
      <c r="G955" s="17"/>
      <c r="J955" s="17"/>
      <c r="K955" s="17"/>
      <c r="L955" s="68"/>
      <c r="M955" s="68"/>
      <c r="N955" s="17"/>
      <c r="O955" s="17"/>
      <c r="P955" s="109"/>
      <c r="R955" s="17"/>
      <c r="S955" s="17"/>
      <c r="T955" s="17"/>
      <c r="V955" s="17"/>
      <c r="W955" s="17"/>
      <c r="X955" s="17"/>
      <c r="Y955" s="17"/>
      <c r="AB955" s="45"/>
      <c r="AH955" s="17"/>
      <c r="AI955" s="17"/>
      <c r="AJ955" s="17"/>
      <c r="AK955" s="17"/>
      <c r="AL955" s="17"/>
      <c r="AM955" s="17"/>
      <c r="AN955" s="17"/>
      <c r="AO955" s="17"/>
      <c r="AP955" s="17"/>
      <c r="AQ955" s="17"/>
      <c r="AR955" s="17"/>
      <c r="AS955" s="17"/>
      <c r="AT955" s="17"/>
      <c r="AU955" s="17"/>
      <c r="AV955" s="17"/>
      <c r="AW955" s="17"/>
      <c r="AX955" s="17"/>
      <c r="AY955" s="17"/>
      <c r="AZ955" s="17"/>
      <c r="BA955" s="17"/>
      <c r="BB955" s="17"/>
      <c r="BC955" s="17"/>
      <c r="BD955" s="17"/>
      <c r="BE955" s="17"/>
      <c r="BF955" s="17"/>
      <c r="BG955" s="17"/>
      <c r="BH955" s="17"/>
      <c r="BI955" s="17"/>
      <c r="BJ955" s="17"/>
      <c r="BK955" s="17"/>
      <c r="BL955" s="17"/>
      <c r="BM955" s="17"/>
      <c r="BN955" s="17"/>
      <c r="BO955" s="17"/>
      <c r="BP955" s="17"/>
      <c r="BQ955" s="17"/>
      <c r="BR955" s="17"/>
      <c r="BS955" s="17"/>
      <c r="BT955" s="17"/>
      <c r="BU955" s="17"/>
      <c r="BV955" s="17"/>
      <c r="BW955" s="17"/>
      <c r="BX955" s="17"/>
      <c r="BY955" s="17"/>
      <c r="BZ955" s="17"/>
      <c r="CA955" s="17"/>
      <c r="CB955" s="17"/>
      <c r="CC955" s="17"/>
      <c r="CD955" s="17"/>
      <c r="CE955" s="17"/>
      <c r="CF955" s="17"/>
      <c r="CG955" s="17"/>
      <c r="CH955" s="17"/>
      <c r="CI955" s="17"/>
      <c r="CJ955" s="17"/>
      <c r="CK955" s="17"/>
      <c r="CL955" s="17"/>
      <c r="CM955" s="17"/>
      <c r="CN955" s="17"/>
      <c r="CO955" s="17"/>
      <c r="CP955" s="17"/>
      <c r="CQ955" s="17"/>
      <c r="CR955" s="17"/>
      <c r="CS955" s="17"/>
      <c r="CT955" s="17"/>
      <c r="CU955" s="17"/>
      <c r="CV955" s="17"/>
      <c r="CW955" s="17"/>
      <c r="CX955" s="17"/>
      <c r="CY955" s="17"/>
      <c r="CZ955" s="17"/>
      <c r="DA955" s="17"/>
      <c r="DB955" s="17"/>
      <c r="DC955" s="17"/>
      <c r="DD955" s="17"/>
      <c r="DE955" s="17"/>
      <c r="DF955" s="17"/>
      <c r="DG955" s="17"/>
      <c r="DH955" s="17"/>
      <c r="DI955" s="17"/>
      <c r="DJ955" s="17"/>
      <c r="DK955" s="17"/>
      <c r="DL955" s="17"/>
      <c r="DM955" s="17"/>
      <c r="DN955" s="17"/>
      <c r="DO955" s="17"/>
      <c r="DP955" s="17"/>
      <c r="DQ955" s="17"/>
      <c r="DR955" s="17"/>
      <c r="DS955" s="17"/>
      <c r="DT955" s="17"/>
      <c r="DU955" s="17"/>
      <c r="DV955" s="17"/>
      <c r="DW955" s="17"/>
      <c r="DX955" s="17"/>
      <c r="DY955" s="17"/>
      <c r="DZ955" s="17"/>
      <c r="EA955" s="17"/>
      <c r="EB955" s="17"/>
      <c r="EC955" s="17"/>
      <c r="ED955" s="17"/>
      <c r="EE955" s="17"/>
      <c r="EF955" s="17"/>
      <c r="EG955" s="17"/>
      <c r="EH955" s="17"/>
      <c r="EI955" s="17"/>
      <c r="EJ955" s="17"/>
      <c r="EK955" s="17"/>
    </row>
    <row r="956" spans="1:141" x14ac:dyDescent="0.35">
      <c r="A956" s="17"/>
      <c r="B956" s="17"/>
      <c r="C956" s="17"/>
      <c r="D956" s="17"/>
      <c r="E956" s="17"/>
      <c r="F956" s="17"/>
      <c r="G956" s="17"/>
      <c r="J956" s="17"/>
      <c r="K956" s="17"/>
      <c r="L956" s="68"/>
      <c r="M956" s="68"/>
      <c r="N956" s="17"/>
      <c r="O956" s="17"/>
      <c r="P956" s="107"/>
      <c r="R956" s="17"/>
      <c r="S956" s="17"/>
      <c r="T956" s="17"/>
      <c r="V956" s="17"/>
      <c r="W956" s="17"/>
      <c r="X956" s="17"/>
      <c r="Y956" s="17"/>
      <c r="AB956" s="45"/>
      <c r="AH956" s="17"/>
      <c r="AI956" s="17"/>
      <c r="AJ956" s="17"/>
      <c r="AK956" s="17"/>
      <c r="AL956" s="17"/>
      <c r="AM956" s="17"/>
      <c r="AN956" s="17"/>
      <c r="AO956" s="17"/>
      <c r="AP956" s="17"/>
      <c r="AQ956" s="17"/>
      <c r="AR956" s="17"/>
      <c r="AS956" s="17"/>
      <c r="AT956" s="17"/>
      <c r="AU956" s="17"/>
      <c r="AV956" s="17"/>
      <c r="AW956" s="17"/>
      <c r="AX956" s="17"/>
      <c r="AY956" s="17"/>
      <c r="AZ956" s="17"/>
      <c r="BA956" s="17"/>
      <c r="BB956" s="17"/>
      <c r="BC956" s="17"/>
      <c r="BD956" s="17"/>
      <c r="BE956" s="17"/>
      <c r="BF956" s="17"/>
      <c r="BG956" s="17"/>
      <c r="BH956" s="17"/>
      <c r="BI956" s="17"/>
      <c r="BJ956" s="17"/>
      <c r="BK956" s="17"/>
      <c r="BL956" s="17"/>
      <c r="BM956" s="17"/>
      <c r="BN956" s="17"/>
      <c r="BO956" s="17"/>
      <c r="BP956" s="17"/>
      <c r="BQ956" s="17"/>
      <c r="BR956" s="17"/>
      <c r="BS956" s="17"/>
      <c r="BT956" s="17"/>
      <c r="BU956" s="17"/>
      <c r="BV956" s="17"/>
      <c r="BW956" s="17"/>
      <c r="BX956" s="17"/>
      <c r="BY956" s="17"/>
      <c r="BZ956" s="17"/>
      <c r="CA956" s="17"/>
      <c r="CB956" s="17"/>
      <c r="CC956" s="17"/>
      <c r="CD956" s="17"/>
      <c r="CE956" s="17"/>
      <c r="CF956" s="17"/>
      <c r="CG956" s="17"/>
      <c r="CH956" s="17"/>
      <c r="CI956" s="17"/>
      <c r="CJ956" s="17"/>
      <c r="CK956" s="17"/>
      <c r="CL956" s="17"/>
      <c r="CM956" s="17"/>
      <c r="CN956" s="17"/>
      <c r="CO956" s="17"/>
      <c r="CP956" s="17"/>
      <c r="CQ956" s="17"/>
      <c r="CR956" s="17"/>
      <c r="CS956" s="17"/>
      <c r="CT956" s="17"/>
      <c r="CU956" s="17"/>
      <c r="CV956" s="17"/>
      <c r="CW956" s="17"/>
      <c r="CX956" s="17"/>
      <c r="CY956" s="17"/>
      <c r="CZ956" s="17"/>
      <c r="DA956" s="17"/>
      <c r="DB956" s="17"/>
      <c r="DC956" s="17"/>
      <c r="DD956" s="17"/>
      <c r="DE956" s="17"/>
      <c r="DF956" s="17"/>
      <c r="DG956" s="17"/>
      <c r="DH956" s="17"/>
      <c r="DI956" s="17"/>
      <c r="DJ956" s="17"/>
      <c r="DK956" s="17"/>
      <c r="DL956" s="17"/>
      <c r="DM956" s="17"/>
      <c r="DN956" s="17"/>
      <c r="DO956" s="17"/>
      <c r="DP956" s="17"/>
      <c r="DQ956" s="17"/>
      <c r="DR956" s="17"/>
      <c r="DS956" s="17"/>
      <c r="DT956" s="17"/>
      <c r="DU956" s="17"/>
      <c r="DV956" s="17"/>
      <c r="DW956" s="17"/>
      <c r="DX956" s="17"/>
      <c r="DY956" s="17"/>
      <c r="DZ956" s="17"/>
      <c r="EA956" s="17"/>
      <c r="EB956" s="17"/>
      <c r="EC956" s="17"/>
      <c r="ED956" s="17"/>
      <c r="EE956" s="17"/>
      <c r="EF956" s="17"/>
      <c r="EG956" s="17"/>
      <c r="EH956" s="17"/>
      <c r="EI956" s="17"/>
      <c r="EJ956" s="17"/>
      <c r="EK956" s="17"/>
    </row>
    <row r="957" spans="1:141" x14ac:dyDescent="0.35">
      <c r="A957" s="17"/>
      <c r="B957" s="17"/>
      <c r="C957" s="17"/>
      <c r="D957" s="17"/>
      <c r="E957" s="17"/>
      <c r="F957" s="17"/>
      <c r="G957" s="17"/>
      <c r="J957" s="17"/>
      <c r="K957" s="17"/>
      <c r="L957" s="68"/>
      <c r="M957" s="68"/>
      <c r="N957" s="17"/>
      <c r="O957" s="17"/>
      <c r="P957" s="107"/>
      <c r="R957" s="17"/>
      <c r="S957" s="17"/>
      <c r="T957" s="17"/>
      <c r="V957" s="17"/>
      <c r="W957" s="17"/>
      <c r="X957" s="17"/>
      <c r="Y957" s="17"/>
      <c r="AB957" s="45"/>
      <c r="AH957" s="17"/>
      <c r="AI957" s="17"/>
      <c r="AJ957" s="17"/>
      <c r="AK957" s="17"/>
      <c r="AL957" s="17"/>
      <c r="AM957" s="17"/>
      <c r="AN957" s="17"/>
      <c r="AO957" s="17"/>
      <c r="AP957" s="17"/>
      <c r="AQ957" s="17"/>
      <c r="AR957" s="17"/>
      <c r="AS957" s="17"/>
      <c r="AT957" s="17"/>
      <c r="AU957" s="17"/>
      <c r="AV957" s="17"/>
      <c r="AW957" s="17"/>
      <c r="AX957" s="17"/>
      <c r="AY957" s="17"/>
      <c r="AZ957" s="17"/>
      <c r="BA957" s="17"/>
      <c r="BB957" s="17"/>
      <c r="BC957" s="17"/>
      <c r="BD957" s="17"/>
      <c r="BE957" s="17"/>
      <c r="BF957" s="17"/>
      <c r="BG957" s="17"/>
      <c r="BH957" s="17"/>
      <c r="BI957" s="17"/>
      <c r="BJ957" s="17"/>
      <c r="BK957" s="17"/>
      <c r="BL957" s="17"/>
      <c r="BM957" s="17"/>
      <c r="BN957" s="17"/>
      <c r="BO957" s="17"/>
      <c r="BP957" s="17"/>
      <c r="BQ957" s="17"/>
      <c r="BR957" s="17"/>
      <c r="BS957" s="17"/>
      <c r="BT957" s="17"/>
      <c r="BU957" s="17"/>
      <c r="BV957" s="17"/>
      <c r="BW957" s="17"/>
      <c r="BX957" s="17"/>
      <c r="BY957" s="17"/>
      <c r="BZ957" s="17"/>
      <c r="CA957" s="17"/>
      <c r="CB957" s="17"/>
      <c r="CC957" s="17"/>
      <c r="CD957" s="17"/>
      <c r="CE957" s="17"/>
      <c r="CF957" s="17"/>
      <c r="CG957" s="17"/>
      <c r="CH957" s="17"/>
      <c r="CI957" s="17"/>
      <c r="CJ957" s="17"/>
      <c r="CK957" s="17"/>
      <c r="CL957" s="17"/>
      <c r="CM957" s="17"/>
      <c r="CN957" s="17"/>
      <c r="CO957" s="17"/>
      <c r="CP957" s="17"/>
      <c r="CQ957" s="17"/>
      <c r="CR957" s="17"/>
      <c r="CS957" s="17"/>
      <c r="CT957" s="17"/>
      <c r="CU957" s="17"/>
      <c r="CV957" s="17"/>
      <c r="CW957" s="17"/>
      <c r="CX957" s="17"/>
      <c r="CY957" s="17"/>
      <c r="CZ957" s="17"/>
      <c r="DA957" s="17"/>
      <c r="DB957" s="17"/>
      <c r="DC957" s="17"/>
      <c r="DD957" s="17"/>
      <c r="DE957" s="17"/>
      <c r="DF957" s="17"/>
      <c r="DG957" s="17"/>
      <c r="DH957" s="17"/>
      <c r="DI957" s="17"/>
      <c r="DJ957" s="17"/>
      <c r="DK957" s="17"/>
      <c r="DL957" s="17"/>
      <c r="DM957" s="17"/>
      <c r="DN957" s="17"/>
      <c r="DO957" s="17"/>
      <c r="DP957" s="17"/>
      <c r="DQ957" s="17"/>
      <c r="DR957" s="17"/>
      <c r="DS957" s="17"/>
      <c r="DT957" s="17"/>
      <c r="DU957" s="17"/>
      <c r="DV957" s="17"/>
      <c r="DW957" s="17"/>
      <c r="DX957" s="17"/>
      <c r="DY957" s="17"/>
      <c r="DZ957" s="17"/>
      <c r="EA957" s="17"/>
      <c r="EB957" s="17"/>
      <c r="EC957" s="17"/>
      <c r="ED957" s="17"/>
      <c r="EE957" s="17"/>
      <c r="EF957" s="17"/>
      <c r="EG957" s="17"/>
      <c r="EH957" s="17"/>
      <c r="EI957" s="17"/>
      <c r="EJ957" s="17"/>
      <c r="EK957" s="17"/>
    </row>
    <row r="958" spans="1:141" x14ac:dyDescent="0.35">
      <c r="A958" s="17"/>
      <c r="B958" s="17"/>
      <c r="C958" s="17"/>
      <c r="D958" s="17"/>
      <c r="E958" s="17"/>
      <c r="F958" s="17"/>
      <c r="G958" s="17"/>
      <c r="J958" s="17"/>
      <c r="K958" s="17"/>
      <c r="L958" s="68"/>
      <c r="M958" s="68"/>
      <c r="N958" s="17"/>
      <c r="O958" s="17"/>
      <c r="P958" s="109"/>
      <c r="R958" s="17"/>
      <c r="S958" s="17"/>
      <c r="T958" s="17"/>
      <c r="V958" s="17"/>
      <c r="W958" s="17"/>
      <c r="X958" s="17"/>
      <c r="Y958" s="17"/>
      <c r="AB958" s="45"/>
      <c r="AH958" s="17"/>
      <c r="AI958" s="17"/>
      <c r="AJ958" s="17"/>
      <c r="AK958" s="17"/>
      <c r="AL958" s="17"/>
      <c r="AM958" s="17"/>
      <c r="AN958" s="17"/>
      <c r="AO958" s="17"/>
      <c r="AP958" s="17"/>
      <c r="AQ958" s="17"/>
      <c r="AR958" s="17"/>
      <c r="AS958" s="17"/>
      <c r="AT958" s="17"/>
      <c r="AU958" s="17"/>
      <c r="AV958" s="17"/>
      <c r="AW958" s="17"/>
      <c r="AX958" s="17"/>
      <c r="AY958" s="17"/>
      <c r="AZ958" s="17"/>
      <c r="BA958" s="17"/>
      <c r="BB958" s="17"/>
      <c r="BC958" s="17"/>
      <c r="BD958" s="17"/>
      <c r="BE958" s="17"/>
      <c r="BF958" s="17"/>
      <c r="BG958" s="17"/>
      <c r="BH958" s="17"/>
      <c r="BI958" s="17"/>
      <c r="BJ958" s="17"/>
      <c r="BK958" s="17"/>
      <c r="BL958" s="17"/>
      <c r="BM958" s="17"/>
      <c r="BN958" s="17"/>
      <c r="BO958" s="17"/>
      <c r="BP958" s="17"/>
      <c r="BQ958" s="17"/>
      <c r="BR958" s="17"/>
      <c r="BS958" s="17"/>
      <c r="BT958" s="17"/>
      <c r="BU958" s="17"/>
      <c r="BV958" s="17"/>
      <c r="BW958" s="17"/>
      <c r="BX958" s="17"/>
      <c r="BY958" s="17"/>
      <c r="BZ958" s="17"/>
      <c r="CA958" s="17"/>
      <c r="CB958" s="17"/>
      <c r="CC958" s="17"/>
      <c r="CD958" s="17"/>
      <c r="CE958" s="17"/>
      <c r="CF958" s="17"/>
      <c r="CG958" s="17"/>
      <c r="CH958" s="17"/>
      <c r="CI958" s="17"/>
      <c r="CJ958" s="17"/>
      <c r="CK958" s="17"/>
      <c r="CL958" s="17"/>
      <c r="CM958" s="17"/>
      <c r="CN958" s="17"/>
      <c r="CO958" s="17"/>
      <c r="CP958" s="17"/>
      <c r="CQ958" s="17"/>
      <c r="CR958" s="17"/>
      <c r="CS958" s="17"/>
      <c r="CT958" s="17"/>
      <c r="CU958" s="17"/>
      <c r="CV958" s="17"/>
      <c r="CW958" s="17"/>
      <c r="CX958" s="17"/>
      <c r="CY958" s="17"/>
      <c r="CZ958" s="17"/>
      <c r="DA958" s="17"/>
      <c r="DB958" s="17"/>
      <c r="DC958" s="17"/>
      <c r="DD958" s="17"/>
      <c r="DE958" s="17"/>
      <c r="DF958" s="17"/>
      <c r="DG958" s="17"/>
      <c r="DH958" s="17"/>
      <c r="DI958" s="17"/>
      <c r="DJ958" s="17"/>
      <c r="DK958" s="17"/>
      <c r="DL958" s="17"/>
      <c r="DM958" s="17"/>
      <c r="DN958" s="17"/>
      <c r="DO958" s="17"/>
      <c r="DP958" s="17"/>
      <c r="DQ958" s="17"/>
      <c r="DR958" s="17"/>
      <c r="DS958" s="17"/>
      <c r="DT958" s="17"/>
      <c r="DU958" s="17"/>
      <c r="DV958" s="17"/>
      <c r="DW958" s="17"/>
      <c r="DX958" s="17"/>
      <c r="DY958" s="17"/>
      <c r="DZ958" s="17"/>
      <c r="EA958" s="17"/>
      <c r="EB958" s="17"/>
      <c r="EC958" s="17"/>
      <c r="ED958" s="17"/>
      <c r="EE958" s="17"/>
      <c r="EF958" s="17"/>
      <c r="EG958" s="17"/>
      <c r="EH958" s="17"/>
      <c r="EI958" s="17"/>
      <c r="EJ958" s="17"/>
      <c r="EK958" s="17"/>
    </row>
    <row r="959" spans="1:141" x14ac:dyDescent="0.35">
      <c r="A959" s="17"/>
      <c r="B959" s="17"/>
      <c r="C959" s="17"/>
      <c r="D959" s="17"/>
      <c r="E959" s="17"/>
      <c r="F959" s="17"/>
      <c r="G959" s="17"/>
      <c r="J959" s="17"/>
      <c r="K959" s="17"/>
      <c r="L959" s="68"/>
      <c r="M959" s="68"/>
      <c r="N959" s="17"/>
      <c r="O959" s="17"/>
      <c r="P959" s="107"/>
      <c r="R959" s="17"/>
      <c r="S959" s="17"/>
      <c r="T959" s="17"/>
      <c r="V959" s="17"/>
      <c r="W959" s="17"/>
      <c r="X959" s="17"/>
      <c r="Y959" s="17"/>
      <c r="AB959" s="45"/>
      <c r="AH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c r="BL959" s="17"/>
      <c r="BM959" s="17"/>
      <c r="BN959" s="17"/>
      <c r="BO959" s="17"/>
      <c r="BP959" s="17"/>
      <c r="BQ959" s="17"/>
      <c r="BR959" s="17"/>
      <c r="BS959" s="17"/>
      <c r="BT959" s="17"/>
      <c r="BU959" s="17"/>
      <c r="BV959" s="17"/>
      <c r="BW959" s="17"/>
      <c r="BX959" s="17"/>
      <c r="BY959" s="17"/>
      <c r="BZ959" s="17"/>
      <c r="CA959" s="17"/>
      <c r="CB959" s="17"/>
      <c r="CC959" s="17"/>
      <c r="CD959" s="17"/>
      <c r="CE959" s="17"/>
      <c r="CF959" s="17"/>
      <c r="CG959" s="17"/>
      <c r="CH959" s="17"/>
      <c r="CI959" s="17"/>
      <c r="CJ959" s="17"/>
      <c r="CK959" s="17"/>
      <c r="CL959" s="17"/>
      <c r="CM959" s="17"/>
      <c r="CN959" s="17"/>
      <c r="CO959" s="17"/>
      <c r="CP959" s="17"/>
      <c r="CQ959" s="17"/>
      <c r="CR959" s="17"/>
      <c r="CS959" s="17"/>
      <c r="CT959" s="17"/>
      <c r="CU959" s="17"/>
      <c r="CV959" s="17"/>
      <c r="CW959" s="17"/>
      <c r="CX959" s="17"/>
      <c r="CY959" s="17"/>
      <c r="CZ959" s="17"/>
      <c r="DA959" s="17"/>
      <c r="DB959" s="17"/>
      <c r="DC959" s="17"/>
      <c r="DD959" s="17"/>
      <c r="DE959" s="17"/>
      <c r="DF959" s="17"/>
      <c r="DG959" s="17"/>
      <c r="DH959" s="17"/>
      <c r="DI959" s="17"/>
      <c r="DJ959" s="17"/>
      <c r="DK959" s="17"/>
      <c r="DL959" s="17"/>
      <c r="DM959" s="17"/>
      <c r="DN959" s="17"/>
      <c r="DO959" s="17"/>
      <c r="DP959" s="17"/>
      <c r="DQ959" s="17"/>
      <c r="DR959" s="17"/>
      <c r="DS959" s="17"/>
      <c r="DT959" s="17"/>
      <c r="DU959" s="17"/>
      <c r="DV959" s="17"/>
      <c r="DW959" s="17"/>
      <c r="DX959" s="17"/>
      <c r="DY959" s="17"/>
      <c r="DZ959" s="17"/>
      <c r="EA959" s="17"/>
      <c r="EB959" s="17"/>
      <c r="EC959" s="17"/>
      <c r="ED959" s="17"/>
      <c r="EE959" s="17"/>
      <c r="EF959" s="17"/>
      <c r="EG959" s="17"/>
      <c r="EH959" s="17"/>
      <c r="EI959" s="17"/>
      <c r="EJ959" s="17"/>
      <c r="EK959" s="17"/>
    </row>
    <row r="960" spans="1:141" x14ac:dyDescent="0.35">
      <c r="A960" s="17"/>
      <c r="B960" s="17"/>
      <c r="C960" s="17"/>
      <c r="D960" s="17"/>
      <c r="E960" s="17"/>
      <c r="F960" s="17"/>
      <c r="G960" s="17"/>
      <c r="J960" s="17"/>
      <c r="K960" s="17"/>
      <c r="L960" s="68"/>
      <c r="M960" s="68"/>
      <c r="N960" s="17"/>
      <c r="O960" s="17"/>
      <c r="P960" s="107"/>
      <c r="R960" s="17"/>
      <c r="S960" s="17"/>
      <c r="T960" s="17"/>
      <c r="V960" s="17"/>
      <c r="W960" s="17"/>
      <c r="X960" s="17"/>
      <c r="Y960" s="17"/>
      <c r="AB960" s="45"/>
      <c r="AH960" s="17"/>
      <c r="AI960" s="17"/>
      <c r="AJ960" s="17"/>
      <c r="AK960" s="17"/>
      <c r="AL960" s="17"/>
      <c r="AM960" s="17"/>
      <c r="AN960" s="17"/>
      <c r="AO960" s="17"/>
      <c r="AP960" s="17"/>
      <c r="AQ960" s="17"/>
      <c r="AR960" s="17"/>
      <c r="AS960" s="17"/>
      <c r="AT960" s="17"/>
      <c r="AU960" s="17"/>
      <c r="AV960" s="17"/>
      <c r="AW960" s="17"/>
      <c r="AX960" s="17"/>
      <c r="AY960" s="17"/>
      <c r="AZ960" s="17"/>
      <c r="BA960" s="17"/>
      <c r="BB960" s="17"/>
      <c r="BC960" s="17"/>
      <c r="BD960" s="17"/>
      <c r="BE960" s="17"/>
      <c r="BF960" s="17"/>
      <c r="BG960" s="17"/>
      <c r="BH960" s="17"/>
      <c r="BI960" s="17"/>
      <c r="BJ960" s="17"/>
      <c r="BK960" s="17"/>
      <c r="BL960" s="17"/>
      <c r="BM960" s="17"/>
      <c r="BN960" s="17"/>
      <c r="BO960" s="17"/>
      <c r="BP960" s="17"/>
      <c r="BQ960" s="17"/>
      <c r="BR960" s="17"/>
      <c r="BS960" s="17"/>
      <c r="BT960" s="17"/>
      <c r="BU960" s="17"/>
      <c r="BV960" s="17"/>
      <c r="BW960" s="17"/>
      <c r="BX960" s="17"/>
      <c r="BY960" s="17"/>
      <c r="BZ960" s="17"/>
      <c r="CA960" s="17"/>
      <c r="CB960" s="17"/>
      <c r="CC960" s="17"/>
      <c r="CD960" s="17"/>
      <c r="CE960" s="17"/>
      <c r="CF960" s="17"/>
      <c r="CG960" s="17"/>
      <c r="CH960" s="17"/>
      <c r="CI960" s="17"/>
      <c r="CJ960" s="17"/>
      <c r="CK960" s="17"/>
      <c r="CL960" s="17"/>
      <c r="CM960" s="17"/>
      <c r="CN960" s="17"/>
      <c r="CO960" s="17"/>
      <c r="CP960" s="17"/>
      <c r="CQ960" s="17"/>
      <c r="CR960" s="17"/>
      <c r="CS960" s="17"/>
      <c r="CT960" s="17"/>
      <c r="CU960" s="17"/>
      <c r="CV960" s="17"/>
      <c r="CW960" s="17"/>
      <c r="CX960" s="17"/>
      <c r="CY960" s="17"/>
      <c r="CZ960" s="17"/>
      <c r="DA960" s="17"/>
      <c r="DB960" s="17"/>
      <c r="DC960" s="17"/>
      <c r="DD960" s="17"/>
      <c r="DE960" s="17"/>
      <c r="DF960" s="17"/>
      <c r="DG960" s="17"/>
      <c r="DH960" s="17"/>
      <c r="DI960" s="17"/>
      <c r="DJ960" s="17"/>
      <c r="DK960" s="17"/>
      <c r="DL960" s="17"/>
      <c r="DM960" s="17"/>
      <c r="DN960" s="17"/>
      <c r="DO960" s="17"/>
      <c r="DP960" s="17"/>
      <c r="DQ960" s="17"/>
      <c r="DR960" s="17"/>
      <c r="DS960" s="17"/>
      <c r="DT960" s="17"/>
      <c r="DU960" s="17"/>
      <c r="DV960" s="17"/>
      <c r="DW960" s="17"/>
      <c r="DX960" s="17"/>
      <c r="DY960" s="17"/>
      <c r="DZ960" s="17"/>
      <c r="EA960" s="17"/>
      <c r="EB960" s="17"/>
      <c r="EC960" s="17"/>
      <c r="ED960" s="17"/>
      <c r="EE960" s="17"/>
      <c r="EF960" s="17"/>
      <c r="EG960" s="17"/>
      <c r="EH960" s="17"/>
      <c r="EI960" s="17"/>
      <c r="EJ960" s="17"/>
      <c r="EK960" s="17"/>
    </row>
    <row r="961" spans="1:141" x14ac:dyDescent="0.35">
      <c r="A961" s="17"/>
      <c r="B961" s="17"/>
      <c r="C961" s="17"/>
      <c r="D961" s="17"/>
      <c r="E961" s="17"/>
      <c r="F961" s="17"/>
      <c r="G961" s="17"/>
      <c r="J961" s="17"/>
      <c r="K961" s="17"/>
      <c r="L961" s="68"/>
      <c r="M961" s="68"/>
      <c r="N961" s="17"/>
      <c r="O961" s="17"/>
      <c r="P961" s="107"/>
      <c r="R961" s="17"/>
      <c r="S961" s="17"/>
      <c r="T961" s="17"/>
      <c r="V961" s="17"/>
      <c r="W961" s="17"/>
      <c r="X961" s="17"/>
      <c r="Y961" s="17"/>
      <c r="AB961" s="45"/>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c r="BL961" s="17"/>
      <c r="BM961" s="17"/>
      <c r="BN961" s="17"/>
      <c r="BO961" s="17"/>
      <c r="BP961" s="17"/>
      <c r="BQ961" s="17"/>
      <c r="BR961" s="17"/>
      <c r="BS961" s="17"/>
      <c r="BT961" s="17"/>
      <c r="BU961" s="17"/>
      <c r="BV961" s="17"/>
      <c r="BW961" s="17"/>
      <c r="BX961" s="17"/>
      <c r="BY961" s="17"/>
      <c r="BZ961" s="17"/>
      <c r="CA961" s="17"/>
      <c r="CB961" s="17"/>
      <c r="CC961" s="17"/>
      <c r="CD961" s="17"/>
      <c r="CE961" s="17"/>
      <c r="CF961" s="17"/>
      <c r="CG961" s="17"/>
      <c r="CH961" s="17"/>
      <c r="CI961" s="17"/>
      <c r="CJ961" s="17"/>
      <c r="CK961" s="17"/>
      <c r="CL961" s="17"/>
      <c r="CM961" s="17"/>
      <c r="CN961" s="17"/>
      <c r="CO961" s="17"/>
      <c r="CP961" s="17"/>
      <c r="CQ961" s="17"/>
      <c r="CR961" s="17"/>
      <c r="CS961" s="17"/>
      <c r="CT961" s="17"/>
      <c r="CU961" s="17"/>
      <c r="CV961" s="17"/>
      <c r="CW961" s="17"/>
      <c r="CX961" s="17"/>
      <c r="CY961" s="17"/>
      <c r="CZ961" s="17"/>
      <c r="DA961" s="17"/>
      <c r="DB961" s="17"/>
      <c r="DC961" s="17"/>
      <c r="DD961" s="17"/>
      <c r="DE961" s="17"/>
      <c r="DF961" s="17"/>
      <c r="DG961" s="17"/>
      <c r="DH961" s="17"/>
      <c r="DI961" s="17"/>
      <c r="DJ961" s="17"/>
      <c r="DK961" s="17"/>
      <c r="DL961" s="17"/>
      <c r="DM961" s="17"/>
      <c r="DN961" s="17"/>
      <c r="DO961" s="17"/>
      <c r="DP961" s="17"/>
      <c r="DQ961" s="17"/>
      <c r="DR961" s="17"/>
      <c r="DS961" s="17"/>
      <c r="DT961" s="17"/>
      <c r="DU961" s="17"/>
      <c r="DV961" s="17"/>
      <c r="DW961" s="17"/>
      <c r="DX961" s="17"/>
      <c r="DY961" s="17"/>
      <c r="DZ961" s="17"/>
      <c r="EA961" s="17"/>
      <c r="EB961" s="17"/>
      <c r="EC961" s="17"/>
      <c r="ED961" s="17"/>
      <c r="EE961" s="17"/>
      <c r="EF961" s="17"/>
      <c r="EG961" s="17"/>
      <c r="EH961" s="17"/>
      <c r="EI961" s="17"/>
      <c r="EJ961" s="17"/>
      <c r="EK961" s="17"/>
    </row>
    <row r="962" spans="1:141" x14ac:dyDescent="0.35">
      <c r="A962" s="17"/>
      <c r="B962" s="17"/>
      <c r="C962" s="17"/>
      <c r="D962" s="17"/>
      <c r="E962" s="17"/>
      <c r="F962" s="17"/>
      <c r="G962" s="17"/>
      <c r="J962" s="17"/>
      <c r="K962" s="17"/>
      <c r="L962" s="68"/>
      <c r="M962" s="68"/>
      <c r="N962" s="17"/>
      <c r="O962" s="17"/>
      <c r="P962" s="107"/>
      <c r="R962" s="17"/>
      <c r="S962" s="17"/>
      <c r="T962" s="17"/>
      <c r="V962" s="17"/>
      <c r="W962" s="17"/>
      <c r="X962" s="17"/>
      <c r="Y962" s="17"/>
      <c r="AB962" s="45"/>
      <c r="AH962" s="17"/>
      <c r="AI962" s="17"/>
      <c r="AJ962" s="17"/>
      <c r="AK962" s="17"/>
      <c r="AL962" s="17"/>
      <c r="AM962" s="17"/>
      <c r="AN962" s="17"/>
      <c r="AO962" s="17"/>
      <c r="AP962" s="17"/>
      <c r="AQ962" s="17"/>
      <c r="AR962" s="17"/>
      <c r="AS962" s="17"/>
      <c r="AT962" s="17"/>
      <c r="AU962" s="17"/>
      <c r="AV962" s="17"/>
      <c r="AW962" s="17"/>
      <c r="AX962" s="17"/>
      <c r="AY962" s="17"/>
      <c r="AZ962" s="17"/>
      <c r="BA962" s="17"/>
      <c r="BB962" s="17"/>
      <c r="BC962" s="17"/>
      <c r="BD962" s="17"/>
      <c r="BE962" s="17"/>
      <c r="BF962" s="17"/>
      <c r="BG962" s="17"/>
      <c r="BH962" s="17"/>
      <c r="BI962" s="17"/>
      <c r="BJ962" s="17"/>
      <c r="BK962" s="17"/>
      <c r="BL962" s="17"/>
      <c r="BM962" s="17"/>
      <c r="BN962" s="17"/>
      <c r="BO962" s="17"/>
      <c r="BP962" s="17"/>
      <c r="BQ962" s="17"/>
      <c r="BR962" s="17"/>
      <c r="BS962" s="17"/>
      <c r="BT962" s="17"/>
      <c r="BU962" s="17"/>
      <c r="BV962" s="17"/>
      <c r="BW962" s="17"/>
      <c r="BX962" s="17"/>
      <c r="BY962" s="17"/>
      <c r="BZ962" s="17"/>
      <c r="CA962" s="17"/>
      <c r="CB962" s="17"/>
      <c r="CC962" s="17"/>
      <c r="CD962" s="17"/>
      <c r="CE962" s="17"/>
      <c r="CF962" s="17"/>
      <c r="CG962" s="17"/>
      <c r="CH962" s="17"/>
      <c r="CI962" s="17"/>
      <c r="CJ962" s="17"/>
      <c r="CK962" s="17"/>
      <c r="CL962" s="17"/>
      <c r="CM962" s="17"/>
      <c r="CN962" s="17"/>
      <c r="CO962" s="17"/>
      <c r="CP962" s="17"/>
      <c r="CQ962" s="17"/>
      <c r="CR962" s="17"/>
      <c r="CS962" s="17"/>
      <c r="CT962" s="17"/>
      <c r="CU962" s="17"/>
      <c r="CV962" s="17"/>
      <c r="CW962" s="17"/>
      <c r="CX962" s="17"/>
      <c r="CY962" s="17"/>
      <c r="CZ962" s="17"/>
      <c r="DA962" s="17"/>
      <c r="DB962" s="17"/>
      <c r="DC962" s="17"/>
      <c r="DD962" s="17"/>
      <c r="DE962" s="17"/>
      <c r="DF962" s="17"/>
      <c r="DG962" s="17"/>
      <c r="DH962" s="17"/>
      <c r="DI962" s="17"/>
      <c r="DJ962" s="17"/>
      <c r="DK962" s="17"/>
      <c r="DL962" s="17"/>
      <c r="DM962" s="17"/>
      <c r="DN962" s="17"/>
      <c r="DO962" s="17"/>
      <c r="DP962" s="17"/>
      <c r="DQ962" s="17"/>
      <c r="DR962" s="17"/>
      <c r="DS962" s="17"/>
      <c r="DT962" s="17"/>
      <c r="DU962" s="17"/>
      <c r="DV962" s="17"/>
      <c r="DW962" s="17"/>
      <c r="DX962" s="17"/>
      <c r="DY962" s="17"/>
      <c r="DZ962" s="17"/>
      <c r="EA962" s="17"/>
      <c r="EB962" s="17"/>
      <c r="EC962" s="17"/>
      <c r="ED962" s="17"/>
      <c r="EE962" s="17"/>
      <c r="EF962" s="17"/>
      <c r="EG962" s="17"/>
      <c r="EH962" s="17"/>
      <c r="EI962" s="17"/>
      <c r="EJ962" s="17"/>
      <c r="EK962" s="17"/>
    </row>
    <row r="963" spans="1:141" x14ac:dyDescent="0.35">
      <c r="A963" s="17"/>
      <c r="B963" s="17"/>
      <c r="C963" s="17"/>
      <c r="D963" s="17"/>
      <c r="E963" s="17"/>
      <c r="F963" s="17"/>
      <c r="G963" s="17"/>
      <c r="J963" s="17"/>
      <c r="K963" s="17"/>
      <c r="L963" s="68"/>
      <c r="M963" s="68"/>
      <c r="N963" s="17"/>
      <c r="O963" s="17"/>
      <c r="P963" s="107"/>
      <c r="R963" s="17"/>
      <c r="S963" s="17"/>
      <c r="T963" s="17"/>
      <c r="V963" s="17"/>
      <c r="W963" s="17"/>
      <c r="X963" s="17"/>
      <c r="Y963" s="17"/>
      <c r="AB963" s="45"/>
      <c r="AH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c r="BP963" s="17"/>
      <c r="BQ963" s="17"/>
      <c r="BR963" s="17"/>
      <c r="BS963" s="17"/>
      <c r="BT963" s="17"/>
      <c r="BU963" s="17"/>
      <c r="BV963" s="17"/>
      <c r="BW963" s="17"/>
      <c r="BX963" s="17"/>
      <c r="BY963" s="17"/>
      <c r="BZ963" s="17"/>
      <c r="CA963" s="17"/>
      <c r="CB963" s="17"/>
      <c r="CC963" s="17"/>
      <c r="CD963" s="17"/>
      <c r="CE963" s="17"/>
      <c r="CF963" s="17"/>
      <c r="CG963" s="17"/>
      <c r="CH963" s="17"/>
      <c r="CI963" s="17"/>
      <c r="CJ963" s="17"/>
      <c r="CK963" s="17"/>
      <c r="CL963" s="17"/>
      <c r="CM963" s="17"/>
      <c r="CN963" s="17"/>
      <c r="CO963" s="17"/>
      <c r="CP963" s="17"/>
      <c r="CQ963" s="17"/>
      <c r="CR963" s="17"/>
      <c r="CS963" s="17"/>
      <c r="CT963" s="17"/>
      <c r="CU963" s="17"/>
      <c r="CV963" s="17"/>
      <c r="CW963" s="17"/>
      <c r="CX963" s="17"/>
      <c r="CY963" s="17"/>
      <c r="CZ963" s="17"/>
      <c r="DA963" s="17"/>
      <c r="DB963" s="17"/>
      <c r="DC963" s="17"/>
      <c r="DD963" s="17"/>
      <c r="DE963" s="17"/>
      <c r="DF963" s="17"/>
      <c r="DG963" s="17"/>
      <c r="DH963" s="17"/>
      <c r="DI963" s="17"/>
      <c r="DJ963" s="17"/>
      <c r="DK963" s="17"/>
      <c r="DL963" s="17"/>
      <c r="DM963" s="17"/>
      <c r="DN963" s="17"/>
      <c r="DO963" s="17"/>
      <c r="DP963" s="17"/>
      <c r="DQ963" s="17"/>
      <c r="DR963" s="17"/>
      <c r="DS963" s="17"/>
      <c r="DT963" s="17"/>
      <c r="DU963" s="17"/>
      <c r="DV963" s="17"/>
      <c r="DW963" s="17"/>
      <c r="DX963" s="17"/>
      <c r="DY963" s="17"/>
      <c r="DZ963" s="17"/>
      <c r="EA963" s="17"/>
      <c r="EB963" s="17"/>
      <c r="EC963" s="17"/>
      <c r="ED963" s="17"/>
      <c r="EE963" s="17"/>
      <c r="EF963" s="17"/>
      <c r="EG963" s="17"/>
      <c r="EH963" s="17"/>
      <c r="EI963" s="17"/>
      <c r="EJ963" s="17"/>
      <c r="EK963" s="17"/>
    </row>
    <row r="964" spans="1:141" x14ac:dyDescent="0.35">
      <c r="A964" s="17"/>
      <c r="B964" s="17"/>
      <c r="C964" s="17"/>
      <c r="D964" s="17"/>
      <c r="E964" s="17"/>
      <c r="F964" s="17"/>
      <c r="G964" s="17"/>
      <c r="J964" s="17"/>
      <c r="K964" s="17"/>
      <c r="L964" s="68"/>
      <c r="M964" s="68"/>
      <c r="N964" s="17"/>
      <c r="O964" s="17"/>
      <c r="P964" s="107"/>
      <c r="R964" s="17"/>
      <c r="S964" s="17"/>
      <c r="T964" s="17"/>
      <c r="V964" s="17"/>
      <c r="W964" s="17"/>
      <c r="X964" s="17"/>
      <c r="Y964" s="17"/>
      <c r="AB964" s="45"/>
      <c r="AH964" s="17"/>
      <c r="AI964" s="17"/>
      <c r="AJ964" s="17"/>
      <c r="AK964" s="17"/>
      <c r="AL964" s="17"/>
      <c r="AM964" s="17"/>
      <c r="AN964" s="17"/>
      <c r="AO964" s="17"/>
      <c r="AP964" s="17"/>
      <c r="AQ964" s="17"/>
      <c r="AR964" s="17"/>
      <c r="AS964" s="17"/>
      <c r="AT964" s="17"/>
      <c r="AU964" s="17"/>
      <c r="AV964" s="17"/>
      <c r="AW964" s="17"/>
      <c r="AX964" s="17"/>
      <c r="AY964" s="17"/>
      <c r="AZ964" s="17"/>
      <c r="BA964" s="17"/>
      <c r="BB964" s="17"/>
      <c r="BC964" s="17"/>
      <c r="BD964" s="17"/>
      <c r="BE964" s="17"/>
      <c r="BF964" s="17"/>
      <c r="BG964" s="17"/>
      <c r="BH964" s="17"/>
      <c r="BI964" s="17"/>
      <c r="BJ964" s="17"/>
      <c r="BK964" s="17"/>
      <c r="BL964" s="17"/>
      <c r="BM964" s="17"/>
      <c r="BN964" s="17"/>
      <c r="BO964" s="17"/>
      <c r="BP964" s="17"/>
      <c r="BQ964" s="17"/>
      <c r="BR964" s="17"/>
      <c r="BS964" s="17"/>
      <c r="BT964" s="17"/>
      <c r="BU964" s="17"/>
      <c r="BV964" s="17"/>
      <c r="BW964" s="17"/>
      <c r="BX964" s="17"/>
      <c r="BY964" s="17"/>
      <c r="BZ964" s="17"/>
      <c r="CA964" s="17"/>
      <c r="CB964" s="17"/>
      <c r="CC964" s="17"/>
      <c r="CD964" s="17"/>
      <c r="CE964" s="17"/>
      <c r="CF964" s="17"/>
      <c r="CG964" s="17"/>
      <c r="CH964" s="17"/>
      <c r="CI964" s="17"/>
      <c r="CJ964" s="17"/>
      <c r="CK964" s="17"/>
      <c r="CL964" s="17"/>
      <c r="CM964" s="17"/>
      <c r="CN964" s="17"/>
      <c r="CO964" s="17"/>
      <c r="CP964" s="17"/>
      <c r="CQ964" s="17"/>
      <c r="CR964" s="17"/>
      <c r="CS964" s="17"/>
      <c r="CT964" s="17"/>
      <c r="CU964" s="17"/>
      <c r="CV964" s="17"/>
      <c r="CW964" s="17"/>
      <c r="CX964" s="17"/>
      <c r="CY964" s="17"/>
      <c r="CZ964" s="17"/>
      <c r="DA964" s="17"/>
      <c r="DB964" s="17"/>
      <c r="DC964" s="17"/>
      <c r="DD964" s="17"/>
      <c r="DE964" s="17"/>
      <c r="DF964" s="17"/>
      <c r="DG964" s="17"/>
      <c r="DH964" s="17"/>
      <c r="DI964" s="17"/>
      <c r="DJ964" s="17"/>
      <c r="DK964" s="17"/>
      <c r="DL964" s="17"/>
      <c r="DM964" s="17"/>
      <c r="DN964" s="17"/>
      <c r="DO964" s="17"/>
      <c r="DP964" s="17"/>
      <c r="DQ964" s="17"/>
      <c r="DR964" s="17"/>
      <c r="DS964" s="17"/>
      <c r="DT964" s="17"/>
      <c r="DU964" s="17"/>
      <c r="DV964" s="17"/>
      <c r="DW964" s="17"/>
      <c r="DX964" s="17"/>
      <c r="DY964" s="17"/>
      <c r="DZ964" s="17"/>
      <c r="EA964" s="17"/>
      <c r="EB964" s="17"/>
      <c r="EC964" s="17"/>
      <c r="ED964" s="17"/>
      <c r="EE964" s="17"/>
      <c r="EF964" s="17"/>
      <c r="EG964" s="17"/>
      <c r="EH964" s="17"/>
      <c r="EI964" s="17"/>
      <c r="EJ964" s="17"/>
      <c r="EK964" s="17"/>
    </row>
    <row r="965" spans="1:141" x14ac:dyDescent="0.35">
      <c r="A965" s="17"/>
      <c r="B965" s="17"/>
      <c r="C965" s="17"/>
      <c r="D965" s="17"/>
      <c r="E965" s="17"/>
      <c r="F965" s="17"/>
      <c r="G965" s="17"/>
      <c r="J965" s="17"/>
      <c r="K965" s="17"/>
      <c r="L965" s="68"/>
      <c r="M965" s="68"/>
      <c r="N965" s="17"/>
      <c r="O965" s="17"/>
      <c r="P965" s="109"/>
      <c r="R965" s="17"/>
      <c r="S965" s="17"/>
      <c r="T965" s="17"/>
      <c r="V965" s="17"/>
      <c r="W965" s="17"/>
      <c r="X965" s="17"/>
      <c r="Y965" s="17"/>
      <c r="AB965" s="45"/>
      <c r="AH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c r="BR965" s="17"/>
      <c r="BS965" s="17"/>
      <c r="BT965" s="17"/>
      <c r="BU965" s="17"/>
      <c r="BV965" s="17"/>
      <c r="BW965" s="17"/>
      <c r="BX965" s="17"/>
      <c r="BY965" s="17"/>
      <c r="BZ965" s="17"/>
      <c r="CA965" s="17"/>
      <c r="CB965" s="17"/>
      <c r="CC965" s="17"/>
      <c r="CD965" s="17"/>
      <c r="CE965" s="17"/>
      <c r="CF965" s="17"/>
      <c r="CG965" s="17"/>
      <c r="CH965" s="17"/>
      <c r="CI965" s="17"/>
      <c r="CJ965" s="17"/>
      <c r="CK965" s="17"/>
      <c r="CL965" s="17"/>
      <c r="CM965" s="17"/>
      <c r="CN965" s="17"/>
      <c r="CO965" s="17"/>
      <c r="CP965" s="17"/>
      <c r="CQ965" s="17"/>
      <c r="CR965" s="17"/>
      <c r="CS965" s="17"/>
      <c r="CT965" s="17"/>
      <c r="CU965" s="17"/>
      <c r="CV965" s="17"/>
      <c r="CW965" s="17"/>
      <c r="CX965" s="17"/>
      <c r="CY965" s="17"/>
      <c r="CZ965" s="17"/>
      <c r="DA965" s="17"/>
      <c r="DB965" s="17"/>
      <c r="DC965" s="17"/>
      <c r="DD965" s="17"/>
      <c r="DE965" s="17"/>
      <c r="DF965" s="17"/>
      <c r="DG965" s="17"/>
      <c r="DH965" s="17"/>
      <c r="DI965" s="17"/>
      <c r="DJ965" s="17"/>
      <c r="DK965" s="17"/>
      <c r="DL965" s="17"/>
      <c r="DM965" s="17"/>
      <c r="DN965" s="17"/>
      <c r="DO965" s="17"/>
      <c r="DP965" s="17"/>
      <c r="DQ965" s="17"/>
      <c r="DR965" s="17"/>
      <c r="DS965" s="17"/>
      <c r="DT965" s="17"/>
      <c r="DU965" s="17"/>
      <c r="DV965" s="17"/>
      <c r="DW965" s="17"/>
      <c r="DX965" s="17"/>
      <c r="DY965" s="17"/>
      <c r="DZ965" s="17"/>
      <c r="EA965" s="17"/>
      <c r="EB965" s="17"/>
      <c r="EC965" s="17"/>
      <c r="ED965" s="17"/>
      <c r="EE965" s="17"/>
      <c r="EF965" s="17"/>
      <c r="EG965" s="17"/>
      <c r="EH965" s="17"/>
      <c r="EI965" s="17"/>
      <c r="EJ965" s="17"/>
      <c r="EK965" s="17"/>
    </row>
    <row r="966" spans="1:141" x14ac:dyDescent="0.35">
      <c r="A966" s="17"/>
      <c r="B966" s="17"/>
      <c r="C966" s="17"/>
      <c r="D966" s="17"/>
      <c r="E966" s="17"/>
      <c r="F966" s="17"/>
      <c r="G966" s="17"/>
      <c r="J966" s="17"/>
      <c r="K966" s="17"/>
      <c r="L966" s="68"/>
      <c r="M966" s="68"/>
      <c r="N966" s="17"/>
      <c r="O966" s="17"/>
      <c r="P966" s="107"/>
      <c r="R966" s="17"/>
      <c r="S966" s="17"/>
      <c r="T966" s="17"/>
      <c r="V966" s="17"/>
      <c r="W966" s="17"/>
      <c r="X966" s="17"/>
      <c r="Y966" s="17"/>
      <c r="AB966" s="45"/>
      <c r="AH966" s="17"/>
      <c r="AI966" s="17"/>
      <c r="AJ966" s="17"/>
      <c r="AK966" s="17"/>
      <c r="AL966" s="17"/>
      <c r="AM966" s="17"/>
      <c r="AN966" s="17"/>
      <c r="AO966" s="17"/>
      <c r="AP966" s="17"/>
      <c r="AQ966" s="17"/>
      <c r="AR966" s="17"/>
      <c r="AS966" s="17"/>
      <c r="AT966" s="17"/>
      <c r="AU966" s="17"/>
      <c r="AV966" s="17"/>
      <c r="AW966" s="17"/>
      <c r="AX966" s="17"/>
      <c r="AY966" s="17"/>
      <c r="AZ966" s="17"/>
      <c r="BA966" s="17"/>
      <c r="BB966" s="17"/>
      <c r="BC966" s="17"/>
      <c r="BD966" s="17"/>
      <c r="BE966" s="17"/>
      <c r="BF966" s="17"/>
      <c r="BG966" s="17"/>
      <c r="BH966" s="17"/>
      <c r="BI966" s="17"/>
      <c r="BJ966" s="17"/>
      <c r="BK966" s="17"/>
      <c r="BL966" s="17"/>
      <c r="BM966" s="17"/>
      <c r="BN966" s="17"/>
      <c r="BO966" s="17"/>
      <c r="BP966" s="17"/>
      <c r="BQ966" s="17"/>
      <c r="BR966" s="17"/>
      <c r="BS966" s="17"/>
      <c r="BT966" s="17"/>
      <c r="BU966" s="17"/>
      <c r="BV966" s="17"/>
      <c r="BW966" s="17"/>
      <c r="BX966" s="17"/>
      <c r="BY966" s="17"/>
      <c r="BZ966" s="17"/>
      <c r="CA966" s="17"/>
      <c r="CB966" s="17"/>
      <c r="CC966" s="17"/>
      <c r="CD966" s="17"/>
      <c r="CE966" s="17"/>
      <c r="CF966" s="17"/>
      <c r="CG966" s="17"/>
      <c r="CH966" s="17"/>
      <c r="CI966" s="17"/>
      <c r="CJ966" s="17"/>
      <c r="CK966" s="17"/>
      <c r="CL966" s="17"/>
      <c r="CM966" s="17"/>
      <c r="CN966" s="17"/>
      <c r="CO966" s="17"/>
      <c r="CP966" s="17"/>
      <c r="CQ966" s="17"/>
      <c r="CR966" s="17"/>
      <c r="CS966" s="17"/>
      <c r="CT966" s="17"/>
      <c r="CU966" s="17"/>
      <c r="CV966" s="17"/>
      <c r="CW966" s="17"/>
      <c r="CX966" s="17"/>
      <c r="CY966" s="17"/>
      <c r="CZ966" s="17"/>
      <c r="DA966" s="17"/>
      <c r="DB966" s="17"/>
      <c r="DC966" s="17"/>
      <c r="DD966" s="17"/>
      <c r="DE966" s="17"/>
      <c r="DF966" s="17"/>
      <c r="DG966" s="17"/>
      <c r="DH966" s="17"/>
      <c r="DI966" s="17"/>
      <c r="DJ966" s="17"/>
      <c r="DK966" s="17"/>
      <c r="DL966" s="17"/>
      <c r="DM966" s="17"/>
      <c r="DN966" s="17"/>
      <c r="DO966" s="17"/>
      <c r="DP966" s="17"/>
      <c r="DQ966" s="17"/>
      <c r="DR966" s="17"/>
      <c r="DS966" s="17"/>
      <c r="DT966" s="17"/>
      <c r="DU966" s="17"/>
      <c r="DV966" s="17"/>
      <c r="DW966" s="17"/>
      <c r="DX966" s="17"/>
      <c r="DY966" s="17"/>
      <c r="DZ966" s="17"/>
      <c r="EA966" s="17"/>
      <c r="EB966" s="17"/>
      <c r="EC966" s="17"/>
      <c r="ED966" s="17"/>
      <c r="EE966" s="17"/>
      <c r="EF966" s="17"/>
      <c r="EG966" s="17"/>
      <c r="EH966" s="17"/>
      <c r="EI966" s="17"/>
      <c r="EJ966" s="17"/>
      <c r="EK966" s="17"/>
    </row>
    <row r="967" spans="1:141" x14ac:dyDescent="0.35">
      <c r="A967" s="17"/>
      <c r="B967" s="17"/>
      <c r="C967" s="17"/>
      <c r="D967" s="17"/>
      <c r="E967" s="17"/>
      <c r="F967" s="17"/>
      <c r="G967" s="17"/>
      <c r="J967" s="17"/>
      <c r="K967" s="17"/>
      <c r="L967" s="68"/>
      <c r="M967" s="68"/>
      <c r="N967" s="17"/>
      <c r="O967" s="17"/>
      <c r="P967" s="107"/>
      <c r="R967" s="17"/>
      <c r="S967" s="17"/>
      <c r="T967" s="17"/>
      <c r="V967" s="17"/>
      <c r="W967" s="17"/>
      <c r="X967" s="17"/>
      <c r="Y967" s="17"/>
      <c r="AB967" s="45"/>
      <c r="AH967" s="17"/>
      <c r="AI967" s="17"/>
      <c r="AJ967" s="17"/>
      <c r="AK967" s="17"/>
      <c r="AL967" s="17"/>
      <c r="AM967" s="17"/>
      <c r="AN967" s="17"/>
      <c r="AO967" s="17"/>
      <c r="AP967" s="17"/>
      <c r="AQ967" s="17"/>
      <c r="AR967" s="17"/>
      <c r="AS967" s="17"/>
      <c r="AT967" s="17"/>
      <c r="AU967" s="17"/>
      <c r="AV967" s="17"/>
      <c r="AW967" s="17"/>
      <c r="AX967" s="17"/>
      <c r="AY967" s="17"/>
      <c r="AZ967" s="17"/>
      <c r="BA967" s="17"/>
      <c r="BB967" s="17"/>
      <c r="BC967" s="17"/>
      <c r="BD967" s="17"/>
      <c r="BE967" s="17"/>
      <c r="BF967" s="17"/>
      <c r="BG967" s="17"/>
      <c r="BH967" s="17"/>
      <c r="BI967" s="17"/>
      <c r="BJ967" s="17"/>
      <c r="BK967" s="17"/>
      <c r="BL967" s="17"/>
      <c r="BM967" s="17"/>
      <c r="BN967" s="17"/>
      <c r="BO967" s="17"/>
      <c r="BP967" s="17"/>
      <c r="BQ967" s="17"/>
      <c r="BR967" s="17"/>
      <c r="BS967" s="17"/>
      <c r="BT967" s="17"/>
      <c r="BU967" s="17"/>
      <c r="BV967" s="17"/>
      <c r="BW967" s="17"/>
      <c r="BX967" s="17"/>
      <c r="BY967" s="17"/>
      <c r="BZ967" s="17"/>
      <c r="CA967" s="17"/>
      <c r="CB967" s="17"/>
      <c r="CC967" s="17"/>
      <c r="CD967" s="17"/>
      <c r="CE967" s="17"/>
      <c r="CF967" s="17"/>
      <c r="CG967" s="17"/>
      <c r="CH967" s="17"/>
      <c r="CI967" s="17"/>
      <c r="CJ967" s="17"/>
      <c r="CK967" s="17"/>
      <c r="CL967" s="17"/>
      <c r="CM967" s="17"/>
      <c r="CN967" s="17"/>
      <c r="CO967" s="17"/>
      <c r="CP967" s="17"/>
      <c r="CQ967" s="17"/>
      <c r="CR967" s="17"/>
      <c r="CS967" s="17"/>
      <c r="CT967" s="17"/>
      <c r="CU967" s="17"/>
      <c r="CV967" s="17"/>
      <c r="CW967" s="17"/>
      <c r="CX967" s="17"/>
      <c r="CY967" s="17"/>
      <c r="CZ967" s="17"/>
      <c r="DA967" s="17"/>
      <c r="DB967" s="17"/>
      <c r="DC967" s="17"/>
      <c r="DD967" s="17"/>
      <c r="DE967" s="17"/>
      <c r="DF967" s="17"/>
      <c r="DG967" s="17"/>
      <c r="DH967" s="17"/>
      <c r="DI967" s="17"/>
      <c r="DJ967" s="17"/>
      <c r="DK967" s="17"/>
      <c r="DL967" s="17"/>
      <c r="DM967" s="17"/>
      <c r="DN967" s="17"/>
      <c r="DO967" s="17"/>
      <c r="DP967" s="17"/>
      <c r="DQ967" s="17"/>
      <c r="DR967" s="17"/>
      <c r="DS967" s="17"/>
      <c r="DT967" s="17"/>
      <c r="DU967" s="17"/>
      <c r="DV967" s="17"/>
      <c r="DW967" s="17"/>
      <c r="DX967" s="17"/>
      <c r="DY967" s="17"/>
      <c r="DZ967" s="17"/>
      <c r="EA967" s="17"/>
      <c r="EB967" s="17"/>
      <c r="EC967" s="17"/>
      <c r="ED967" s="17"/>
      <c r="EE967" s="17"/>
      <c r="EF967" s="17"/>
      <c r="EG967" s="17"/>
      <c r="EH967" s="17"/>
      <c r="EI967" s="17"/>
      <c r="EJ967" s="17"/>
      <c r="EK967" s="17"/>
    </row>
    <row r="968" spans="1:141" x14ac:dyDescent="0.35">
      <c r="A968" s="17"/>
      <c r="B968" s="17"/>
      <c r="C968" s="17"/>
      <c r="D968" s="17"/>
      <c r="E968" s="17"/>
      <c r="F968" s="17"/>
      <c r="G968" s="17"/>
      <c r="J968" s="17"/>
      <c r="K968" s="17"/>
      <c r="L968" s="68"/>
      <c r="M968" s="68"/>
      <c r="N968" s="17"/>
      <c r="O968" s="17"/>
      <c r="P968" s="107"/>
      <c r="R968" s="17"/>
      <c r="S968" s="17"/>
      <c r="T968" s="17"/>
      <c r="V968" s="17"/>
      <c r="W968" s="17"/>
      <c r="X968" s="17"/>
      <c r="Y968" s="17"/>
      <c r="AB968" s="45"/>
      <c r="AH968" s="17"/>
      <c r="AI968" s="17"/>
      <c r="AJ968" s="17"/>
      <c r="AK968" s="17"/>
      <c r="AL968" s="17"/>
      <c r="AM968" s="17"/>
      <c r="AN968" s="17"/>
      <c r="AO968" s="17"/>
      <c r="AP968" s="17"/>
      <c r="AQ968" s="17"/>
      <c r="AR968" s="17"/>
      <c r="AS968" s="17"/>
      <c r="AT968" s="17"/>
      <c r="AU968" s="17"/>
      <c r="AV968" s="17"/>
      <c r="AW968" s="17"/>
      <c r="AX968" s="17"/>
      <c r="AY968" s="17"/>
      <c r="AZ968" s="17"/>
      <c r="BA968" s="17"/>
      <c r="BB968" s="17"/>
      <c r="BC968" s="17"/>
      <c r="BD968" s="17"/>
      <c r="BE968" s="17"/>
      <c r="BF968" s="17"/>
      <c r="BG968" s="17"/>
      <c r="BH968" s="17"/>
      <c r="BI968" s="17"/>
      <c r="BJ968" s="17"/>
      <c r="BK968" s="17"/>
      <c r="BL968" s="17"/>
      <c r="BM968" s="17"/>
      <c r="BN968" s="17"/>
      <c r="BO968" s="17"/>
      <c r="BP968" s="17"/>
      <c r="BQ968" s="17"/>
      <c r="BR968" s="17"/>
      <c r="BS968" s="17"/>
      <c r="BT968" s="17"/>
      <c r="BU968" s="17"/>
      <c r="BV968" s="17"/>
      <c r="BW968" s="17"/>
      <c r="BX968" s="17"/>
      <c r="BY968" s="17"/>
      <c r="BZ968" s="17"/>
      <c r="CA968" s="17"/>
      <c r="CB968" s="17"/>
      <c r="CC968" s="17"/>
      <c r="CD968" s="17"/>
      <c r="CE968" s="17"/>
      <c r="CF968" s="17"/>
      <c r="CG968" s="17"/>
      <c r="CH968" s="17"/>
      <c r="CI968" s="17"/>
      <c r="CJ968" s="17"/>
      <c r="CK968" s="17"/>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row>
    <row r="969" spans="1:141" x14ac:dyDescent="0.35">
      <c r="A969" s="17"/>
      <c r="B969" s="17"/>
      <c r="C969" s="17"/>
      <c r="D969" s="17"/>
      <c r="E969" s="17"/>
      <c r="F969" s="17"/>
      <c r="G969" s="17"/>
      <c r="J969" s="17"/>
      <c r="K969" s="17"/>
      <c r="L969" s="68"/>
      <c r="M969" s="68"/>
      <c r="N969" s="17"/>
      <c r="O969" s="17"/>
      <c r="P969" s="107"/>
      <c r="R969" s="17"/>
      <c r="S969" s="17"/>
      <c r="T969" s="17"/>
      <c r="V969" s="17"/>
      <c r="W969" s="17"/>
      <c r="X969" s="17"/>
      <c r="Y969" s="17"/>
      <c r="AB969" s="45"/>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7"/>
      <c r="BN969" s="17"/>
      <c r="BO969" s="17"/>
      <c r="BP969" s="17"/>
      <c r="BQ969" s="17"/>
      <c r="BR969" s="17"/>
      <c r="BS969" s="17"/>
      <c r="BT969" s="17"/>
      <c r="BU969" s="17"/>
      <c r="BV969" s="17"/>
      <c r="BW969" s="17"/>
      <c r="BX969" s="17"/>
      <c r="BY969" s="17"/>
      <c r="BZ969" s="17"/>
      <c r="CA969" s="17"/>
      <c r="CB969" s="17"/>
      <c r="CC969" s="17"/>
      <c r="CD969" s="17"/>
      <c r="CE969" s="17"/>
      <c r="CF969" s="17"/>
      <c r="CG969" s="17"/>
      <c r="CH969" s="17"/>
      <c r="CI969" s="17"/>
      <c r="CJ969" s="17"/>
      <c r="CK969" s="17"/>
      <c r="CL969" s="17"/>
      <c r="CM969" s="17"/>
      <c r="CN969" s="17"/>
      <c r="CO969" s="17"/>
      <c r="CP969" s="17"/>
      <c r="CQ969" s="17"/>
      <c r="CR969" s="17"/>
      <c r="CS969" s="17"/>
      <c r="CT969" s="17"/>
      <c r="CU969" s="17"/>
      <c r="CV969" s="17"/>
      <c r="CW969" s="17"/>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row>
    <row r="970" spans="1:141" x14ac:dyDescent="0.35">
      <c r="A970" s="17"/>
      <c r="B970" s="17"/>
      <c r="C970" s="17"/>
      <c r="D970" s="17"/>
      <c r="E970" s="17"/>
      <c r="F970" s="17"/>
      <c r="G970" s="17"/>
      <c r="J970" s="17"/>
      <c r="K970" s="17"/>
      <c r="L970" s="68"/>
      <c r="M970" s="68"/>
      <c r="N970" s="17"/>
      <c r="O970" s="17"/>
      <c r="P970" s="107"/>
      <c r="R970" s="17"/>
      <c r="S970" s="17"/>
      <c r="T970" s="17"/>
      <c r="V970" s="17"/>
      <c r="W970" s="17"/>
      <c r="X970" s="17"/>
      <c r="Y970" s="17"/>
      <c r="AB970" s="45"/>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7"/>
      <c r="BN970" s="17"/>
      <c r="BO970" s="17"/>
      <c r="BP970" s="17"/>
      <c r="BQ970" s="17"/>
      <c r="BR970" s="17"/>
      <c r="BS970" s="17"/>
      <c r="BT970" s="17"/>
      <c r="BU970" s="17"/>
      <c r="BV970" s="17"/>
      <c r="BW970" s="17"/>
      <c r="BX970" s="17"/>
      <c r="BY970" s="17"/>
      <c r="BZ970" s="17"/>
      <c r="CA970" s="17"/>
      <c r="CB970" s="17"/>
      <c r="CC970" s="17"/>
      <c r="CD970" s="17"/>
      <c r="CE970" s="17"/>
      <c r="CF970" s="17"/>
      <c r="CG970" s="17"/>
      <c r="CH970" s="17"/>
      <c r="CI970" s="17"/>
      <c r="CJ970" s="17"/>
      <c r="CK970" s="17"/>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row>
    <row r="971" spans="1:141" x14ac:dyDescent="0.35">
      <c r="A971" s="17"/>
      <c r="B971" s="17"/>
      <c r="C971" s="17"/>
      <c r="D971" s="17"/>
      <c r="E971" s="17"/>
      <c r="F971" s="17"/>
      <c r="G971" s="17"/>
      <c r="J971" s="17"/>
      <c r="K971" s="17"/>
      <c r="L971" s="68"/>
      <c r="M971" s="68"/>
      <c r="N971" s="17"/>
      <c r="O971" s="17"/>
      <c r="P971" s="107"/>
      <c r="R971" s="17"/>
      <c r="S971" s="17"/>
      <c r="T971" s="17"/>
      <c r="V971" s="17"/>
      <c r="W971" s="17"/>
      <c r="X971" s="17"/>
      <c r="Y971" s="17"/>
      <c r="AB971" s="45"/>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7"/>
      <c r="BN971" s="17"/>
      <c r="BO971" s="17"/>
      <c r="BP971" s="17"/>
      <c r="BQ971" s="17"/>
      <c r="BR971" s="17"/>
      <c r="BS971" s="17"/>
      <c r="BT971" s="17"/>
      <c r="BU971" s="17"/>
      <c r="BV971" s="17"/>
      <c r="BW971" s="17"/>
      <c r="BX971" s="17"/>
      <c r="BY971" s="17"/>
      <c r="BZ971" s="17"/>
      <c r="CA971" s="17"/>
      <c r="CB971" s="17"/>
      <c r="CC971" s="17"/>
      <c r="CD971" s="17"/>
      <c r="CE971" s="17"/>
      <c r="CF971" s="17"/>
      <c r="CG971" s="17"/>
      <c r="CH971" s="17"/>
      <c r="CI971" s="17"/>
      <c r="CJ971" s="17"/>
      <c r="CK971" s="17"/>
      <c r="CL971" s="17"/>
      <c r="CM971" s="17"/>
      <c r="CN971" s="17"/>
      <c r="CO971" s="17"/>
      <c r="CP971" s="17"/>
      <c r="CQ971" s="17"/>
      <c r="CR971" s="17"/>
      <c r="CS971" s="17"/>
      <c r="CT971" s="17"/>
      <c r="CU971" s="17"/>
      <c r="CV971" s="17"/>
      <c r="CW971" s="17"/>
      <c r="CX971" s="17"/>
      <c r="CY971" s="17"/>
      <c r="CZ971" s="17"/>
      <c r="DA971" s="17"/>
      <c r="DB971" s="17"/>
      <c r="DC971" s="17"/>
      <c r="DD971" s="17"/>
      <c r="DE971" s="17"/>
      <c r="DF971" s="17"/>
      <c r="DG971" s="17"/>
      <c r="DH971" s="17"/>
      <c r="DI971" s="17"/>
      <c r="DJ971" s="17"/>
      <c r="DK971" s="17"/>
      <c r="DL971" s="17"/>
      <c r="DM971" s="17"/>
      <c r="DN971" s="17"/>
      <c r="DO971" s="17"/>
      <c r="DP971" s="17"/>
      <c r="DQ971" s="17"/>
      <c r="DR971" s="17"/>
      <c r="DS971" s="17"/>
      <c r="DT971" s="17"/>
      <c r="DU971" s="17"/>
      <c r="DV971" s="17"/>
      <c r="DW971" s="17"/>
      <c r="DX971" s="17"/>
      <c r="DY971" s="17"/>
      <c r="DZ971" s="17"/>
      <c r="EA971" s="17"/>
      <c r="EB971" s="17"/>
      <c r="EC971" s="17"/>
      <c r="ED971" s="17"/>
      <c r="EE971" s="17"/>
      <c r="EF971" s="17"/>
      <c r="EG971" s="17"/>
      <c r="EH971" s="17"/>
      <c r="EI971" s="17"/>
      <c r="EJ971" s="17"/>
      <c r="EK971" s="17"/>
    </row>
    <row r="972" spans="1:141" x14ac:dyDescent="0.35">
      <c r="A972" s="17"/>
      <c r="B972" s="17"/>
      <c r="C972" s="17"/>
      <c r="D972" s="17"/>
      <c r="E972" s="17"/>
      <c r="F972" s="17"/>
      <c r="G972" s="17"/>
      <c r="J972" s="17"/>
      <c r="K972" s="17"/>
      <c r="L972" s="68"/>
      <c r="M972" s="68"/>
      <c r="N972" s="17"/>
      <c r="O972" s="17"/>
      <c r="P972" s="107"/>
      <c r="R972" s="17"/>
      <c r="S972" s="17"/>
      <c r="T972" s="17"/>
      <c r="V972" s="17"/>
      <c r="W972" s="17"/>
      <c r="X972" s="17"/>
      <c r="Y972" s="17"/>
      <c r="AB972" s="45"/>
      <c r="AH972" s="17"/>
      <c r="AI972" s="17"/>
      <c r="AJ972" s="17"/>
      <c r="AK972" s="17"/>
      <c r="AL972" s="17"/>
      <c r="AM972" s="17"/>
      <c r="AN972" s="17"/>
      <c r="AO972" s="17"/>
      <c r="AP972" s="17"/>
      <c r="AQ972" s="17"/>
      <c r="AR972" s="17"/>
      <c r="AS972" s="17"/>
      <c r="AT972" s="17"/>
      <c r="AU972" s="17"/>
      <c r="AV972" s="17"/>
      <c r="AW972" s="17"/>
      <c r="AX972" s="17"/>
      <c r="AY972" s="17"/>
      <c r="AZ972" s="17"/>
      <c r="BA972" s="17"/>
      <c r="BB972" s="17"/>
      <c r="BC972" s="17"/>
      <c r="BD972" s="17"/>
      <c r="BE972" s="17"/>
      <c r="BF972" s="17"/>
      <c r="BG972" s="17"/>
      <c r="BH972" s="17"/>
      <c r="BI972" s="17"/>
      <c r="BJ972" s="17"/>
      <c r="BK972" s="17"/>
      <c r="BL972" s="17"/>
      <c r="BM972" s="17"/>
      <c r="BN972" s="17"/>
      <c r="BO972" s="17"/>
      <c r="BP972" s="17"/>
      <c r="BQ972" s="17"/>
      <c r="BR972" s="17"/>
      <c r="BS972" s="17"/>
      <c r="BT972" s="17"/>
      <c r="BU972" s="17"/>
      <c r="BV972" s="17"/>
      <c r="BW972" s="17"/>
      <c r="BX972" s="17"/>
      <c r="BY972" s="17"/>
      <c r="BZ972" s="17"/>
      <c r="CA972" s="17"/>
      <c r="CB972" s="17"/>
      <c r="CC972" s="17"/>
      <c r="CD972" s="17"/>
      <c r="CE972" s="17"/>
      <c r="CF972" s="17"/>
      <c r="CG972" s="17"/>
      <c r="CH972" s="17"/>
      <c r="CI972" s="17"/>
      <c r="CJ972" s="17"/>
      <c r="CK972" s="17"/>
      <c r="CL972" s="17"/>
      <c r="CM972" s="17"/>
      <c r="CN972" s="17"/>
      <c r="CO972" s="17"/>
      <c r="CP972" s="17"/>
      <c r="CQ972" s="17"/>
      <c r="CR972" s="17"/>
      <c r="CS972" s="17"/>
      <c r="CT972" s="17"/>
      <c r="CU972" s="17"/>
      <c r="CV972" s="17"/>
      <c r="CW972" s="17"/>
      <c r="CX972" s="17"/>
      <c r="CY972" s="17"/>
      <c r="CZ972" s="17"/>
      <c r="DA972" s="17"/>
      <c r="DB972" s="17"/>
      <c r="DC972" s="17"/>
      <c r="DD972" s="17"/>
      <c r="DE972" s="17"/>
      <c r="DF972" s="17"/>
      <c r="DG972" s="17"/>
      <c r="DH972" s="17"/>
      <c r="DI972" s="17"/>
      <c r="DJ972" s="17"/>
      <c r="DK972" s="17"/>
      <c r="DL972" s="17"/>
      <c r="DM972" s="17"/>
      <c r="DN972" s="17"/>
      <c r="DO972" s="17"/>
      <c r="DP972" s="17"/>
      <c r="DQ972" s="17"/>
      <c r="DR972" s="17"/>
      <c r="DS972" s="17"/>
      <c r="DT972" s="17"/>
      <c r="DU972" s="17"/>
      <c r="DV972" s="17"/>
      <c r="DW972" s="17"/>
      <c r="DX972" s="17"/>
      <c r="DY972" s="17"/>
      <c r="DZ972" s="17"/>
      <c r="EA972" s="17"/>
      <c r="EB972" s="17"/>
      <c r="EC972" s="17"/>
      <c r="ED972" s="17"/>
      <c r="EE972" s="17"/>
      <c r="EF972" s="17"/>
      <c r="EG972" s="17"/>
      <c r="EH972" s="17"/>
      <c r="EI972" s="17"/>
      <c r="EJ972" s="17"/>
      <c r="EK972" s="17"/>
    </row>
    <row r="973" spans="1:141" x14ac:dyDescent="0.35">
      <c r="A973" s="17"/>
      <c r="B973" s="17"/>
      <c r="C973" s="17"/>
      <c r="D973" s="17"/>
      <c r="E973" s="17"/>
      <c r="F973" s="17"/>
      <c r="G973" s="17"/>
      <c r="J973" s="17"/>
      <c r="K973" s="17"/>
      <c r="L973" s="68"/>
      <c r="M973" s="68"/>
      <c r="N973" s="17"/>
      <c r="O973" s="17"/>
      <c r="P973" s="107"/>
      <c r="R973" s="17"/>
      <c r="S973" s="17"/>
      <c r="T973" s="17"/>
      <c r="V973" s="17"/>
      <c r="W973" s="17"/>
      <c r="X973" s="17"/>
      <c r="Y973" s="17"/>
      <c r="AB973" s="45"/>
      <c r="AH973" s="17"/>
      <c r="AI973" s="17"/>
      <c r="AJ973" s="17"/>
      <c r="AK973" s="17"/>
      <c r="AL973" s="17"/>
      <c r="AM973" s="17"/>
      <c r="AN973" s="17"/>
      <c r="AO973" s="17"/>
      <c r="AP973" s="17"/>
      <c r="AQ973" s="17"/>
      <c r="AR973" s="17"/>
      <c r="AS973" s="17"/>
      <c r="AT973" s="17"/>
      <c r="AU973" s="17"/>
      <c r="AV973" s="17"/>
      <c r="AW973" s="17"/>
      <c r="AX973" s="17"/>
      <c r="AY973" s="17"/>
      <c r="AZ973" s="17"/>
      <c r="BA973" s="17"/>
      <c r="BB973" s="17"/>
      <c r="BC973" s="17"/>
      <c r="BD973" s="17"/>
      <c r="BE973" s="17"/>
      <c r="BF973" s="17"/>
      <c r="BG973" s="17"/>
      <c r="BH973" s="17"/>
      <c r="BI973" s="17"/>
      <c r="BJ973" s="17"/>
      <c r="BK973" s="17"/>
      <c r="BL973" s="17"/>
      <c r="BM973" s="17"/>
      <c r="BN973" s="17"/>
      <c r="BO973" s="17"/>
      <c r="BP973" s="17"/>
      <c r="BQ973" s="17"/>
      <c r="BR973" s="17"/>
      <c r="BS973" s="17"/>
      <c r="BT973" s="17"/>
      <c r="BU973" s="17"/>
      <c r="BV973" s="17"/>
      <c r="BW973" s="17"/>
      <c r="BX973" s="17"/>
      <c r="BY973" s="17"/>
      <c r="BZ973" s="17"/>
      <c r="CA973" s="17"/>
      <c r="CB973" s="17"/>
      <c r="CC973" s="17"/>
      <c r="CD973" s="17"/>
      <c r="CE973" s="17"/>
      <c r="CF973" s="17"/>
      <c r="CG973" s="17"/>
      <c r="CH973" s="17"/>
      <c r="CI973" s="17"/>
      <c r="CJ973" s="17"/>
      <c r="CK973" s="17"/>
      <c r="CL973" s="17"/>
      <c r="CM973" s="17"/>
      <c r="CN973" s="17"/>
      <c r="CO973" s="17"/>
      <c r="CP973" s="17"/>
      <c r="CQ973" s="17"/>
      <c r="CR973" s="17"/>
      <c r="CS973" s="17"/>
      <c r="CT973" s="17"/>
      <c r="CU973" s="17"/>
      <c r="CV973" s="17"/>
      <c r="CW973" s="17"/>
      <c r="CX973" s="17"/>
      <c r="CY973" s="17"/>
      <c r="CZ973" s="17"/>
      <c r="DA973" s="17"/>
      <c r="DB973" s="17"/>
      <c r="DC973" s="17"/>
      <c r="DD973" s="17"/>
      <c r="DE973" s="17"/>
      <c r="DF973" s="17"/>
      <c r="DG973" s="17"/>
      <c r="DH973" s="17"/>
      <c r="DI973" s="17"/>
      <c r="DJ973" s="17"/>
      <c r="DK973" s="17"/>
      <c r="DL973" s="17"/>
      <c r="DM973" s="17"/>
      <c r="DN973" s="17"/>
      <c r="DO973" s="17"/>
      <c r="DP973" s="17"/>
      <c r="DQ973" s="17"/>
      <c r="DR973" s="17"/>
      <c r="DS973" s="17"/>
      <c r="DT973" s="17"/>
      <c r="DU973" s="17"/>
      <c r="DV973" s="17"/>
      <c r="DW973" s="17"/>
      <c r="DX973" s="17"/>
      <c r="DY973" s="17"/>
      <c r="DZ973" s="17"/>
      <c r="EA973" s="17"/>
      <c r="EB973" s="17"/>
      <c r="EC973" s="17"/>
      <c r="ED973" s="17"/>
      <c r="EE973" s="17"/>
      <c r="EF973" s="17"/>
      <c r="EG973" s="17"/>
      <c r="EH973" s="17"/>
      <c r="EI973" s="17"/>
      <c r="EJ973" s="17"/>
      <c r="EK973" s="17"/>
    </row>
    <row r="974" spans="1:141" x14ac:dyDescent="0.35">
      <c r="A974" s="17"/>
      <c r="B974" s="17"/>
      <c r="C974" s="17"/>
      <c r="D974" s="17"/>
      <c r="E974" s="17"/>
      <c r="F974" s="17"/>
      <c r="G974" s="17"/>
      <c r="J974" s="17"/>
      <c r="K974" s="17"/>
      <c r="L974" s="68"/>
      <c r="M974" s="68"/>
      <c r="N974" s="17"/>
      <c r="O974" s="17"/>
      <c r="P974" s="109"/>
      <c r="R974" s="17"/>
      <c r="S974" s="17"/>
      <c r="T974" s="17"/>
      <c r="V974" s="17"/>
      <c r="W974" s="17"/>
      <c r="X974" s="17"/>
      <c r="Y974" s="17"/>
      <c r="AB974" s="45"/>
      <c r="AH974" s="17"/>
      <c r="AI974" s="17"/>
      <c r="AJ974" s="17"/>
      <c r="AK974" s="17"/>
      <c r="AL974" s="17"/>
      <c r="AM974" s="17"/>
      <c r="AN974" s="17"/>
      <c r="AO974" s="17"/>
      <c r="AP974" s="17"/>
      <c r="AQ974" s="17"/>
      <c r="AR974" s="17"/>
      <c r="AS974" s="17"/>
      <c r="AT974" s="17"/>
      <c r="AU974" s="17"/>
      <c r="AV974" s="17"/>
      <c r="AW974" s="17"/>
      <c r="AX974" s="17"/>
      <c r="AY974" s="17"/>
      <c r="AZ974" s="17"/>
      <c r="BA974" s="17"/>
      <c r="BB974" s="17"/>
      <c r="BC974" s="17"/>
      <c r="BD974" s="17"/>
      <c r="BE974" s="17"/>
      <c r="BF974" s="17"/>
      <c r="BG974" s="17"/>
      <c r="BH974" s="17"/>
      <c r="BI974" s="17"/>
      <c r="BJ974" s="17"/>
      <c r="BK974" s="17"/>
      <c r="BL974" s="17"/>
      <c r="BM974" s="17"/>
      <c r="BN974" s="17"/>
      <c r="BO974" s="17"/>
      <c r="BP974" s="17"/>
      <c r="BQ974" s="17"/>
      <c r="BR974" s="17"/>
      <c r="BS974" s="17"/>
      <c r="BT974" s="17"/>
      <c r="BU974" s="17"/>
      <c r="BV974" s="17"/>
      <c r="BW974" s="17"/>
      <c r="BX974" s="17"/>
      <c r="BY974" s="17"/>
      <c r="BZ974" s="17"/>
      <c r="CA974" s="17"/>
      <c r="CB974" s="17"/>
      <c r="CC974" s="17"/>
      <c r="CD974" s="17"/>
      <c r="CE974" s="17"/>
      <c r="CF974" s="17"/>
      <c r="CG974" s="17"/>
      <c r="CH974" s="17"/>
      <c r="CI974" s="17"/>
      <c r="CJ974" s="17"/>
      <c r="CK974" s="17"/>
      <c r="CL974" s="17"/>
      <c r="CM974" s="17"/>
      <c r="CN974" s="17"/>
      <c r="CO974" s="17"/>
      <c r="CP974" s="17"/>
      <c r="CQ974" s="17"/>
      <c r="CR974" s="17"/>
      <c r="CS974" s="17"/>
      <c r="CT974" s="17"/>
      <c r="CU974" s="17"/>
      <c r="CV974" s="17"/>
      <c r="CW974" s="17"/>
      <c r="CX974" s="17"/>
      <c r="CY974" s="17"/>
      <c r="CZ974" s="17"/>
      <c r="DA974" s="17"/>
      <c r="DB974" s="17"/>
      <c r="DC974" s="17"/>
      <c r="DD974" s="17"/>
      <c r="DE974" s="17"/>
      <c r="DF974" s="17"/>
      <c r="DG974" s="17"/>
      <c r="DH974" s="17"/>
      <c r="DI974" s="17"/>
      <c r="DJ974" s="17"/>
      <c r="DK974" s="17"/>
      <c r="DL974" s="17"/>
      <c r="DM974" s="17"/>
      <c r="DN974" s="17"/>
      <c r="DO974" s="17"/>
      <c r="DP974" s="17"/>
      <c r="DQ974" s="17"/>
      <c r="DR974" s="17"/>
      <c r="DS974" s="17"/>
      <c r="DT974" s="17"/>
      <c r="DU974" s="17"/>
      <c r="DV974" s="17"/>
      <c r="DW974" s="17"/>
      <c r="DX974" s="17"/>
      <c r="DY974" s="17"/>
      <c r="DZ974" s="17"/>
      <c r="EA974" s="17"/>
      <c r="EB974" s="17"/>
      <c r="EC974" s="17"/>
      <c r="ED974" s="17"/>
      <c r="EE974" s="17"/>
      <c r="EF974" s="17"/>
      <c r="EG974" s="17"/>
      <c r="EH974" s="17"/>
      <c r="EI974" s="17"/>
      <c r="EJ974" s="17"/>
      <c r="EK974" s="17"/>
    </row>
    <row r="975" spans="1:141" x14ac:dyDescent="0.35">
      <c r="A975" s="17"/>
      <c r="B975" s="17"/>
      <c r="C975" s="17"/>
      <c r="D975" s="17"/>
      <c r="E975" s="17"/>
      <c r="F975" s="17"/>
      <c r="G975" s="17"/>
      <c r="J975" s="17"/>
      <c r="K975" s="17"/>
      <c r="L975" s="68"/>
      <c r="M975" s="68"/>
      <c r="N975" s="17"/>
      <c r="O975" s="17"/>
      <c r="P975" s="107"/>
      <c r="R975" s="17"/>
      <c r="S975" s="17"/>
      <c r="T975" s="17"/>
      <c r="V975" s="17"/>
      <c r="W975" s="17"/>
      <c r="X975" s="17"/>
      <c r="Y975" s="17"/>
      <c r="AB975" s="45"/>
      <c r="AH975" s="17"/>
      <c r="AI975" s="17"/>
      <c r="AJ975" s="17"/>
      <c r="AK975" s="17"/>
      <c r="AL975" s="17"/>
      <c r="AM975" s="17"/>
      <c r="AN975" s="17"/>
      <c r="AO975" s="17"/>
      <c r="AP975" s="17"/>
      <c r="AQ975" s="17"/>
      <c r="AR975" s="17"/>
      <c r="AS975" s="17"/>
      <c r="AT975" s="17"/>
      <c r="AU975" s="17"/>
      <c r="AV975" s="17"/>
      <c r="AW975" s="17"/>
      <c r="AX975" s="17"/>
      <c r="AY975" s="17"/>
      <c r="AZ975" s="17"/>
      <c r="BA975" s="17"/>
      <c r="BB975" s="17"/>
      <c r="BC975" s="17"/>
      <c r="BD975" s="17"/>
      <c r="BE975" s="17"/>
      <c r="BF975" s="17"/>
      <c r="BG975" s="17"/>
      <c r="BH975" s="17"/>
      <c r="BI975" s="17"/>
      <c r="BJ975" s="17"/>
      <c r="BK975" s="17"/>
      <c r="BL975" s="17"/>
      <c r="BM975" s="17"/>
      <c r="BN975" s="17"/>
      <c r="BO975" s="17"/>
      <c r="BP975" s="17"/>
      <c r="BQ975" s="17"/>
      <c r="BR975" s="17"/>
      <c r="BS975" s="17"/>
      <c r="BT975" s="17"/>
      <c r="BU975" s="17"/>
      <c r="BV975" s="17"/>
      <c r="BW975" s="17"/>
      <c r="BX975" s="17"/>
      <c r="BY975" s="17"/>
      <c r="BZ975" s="17"/>
      <c r="CA975" s="17"/>
      <c r="CB975" s="17"/>
      <c r="CC975" s="17"/>
      <c r="CD975" s="17"/>
      <c r="CE975" s="17"/>
      <c r="CF975" s="17"/>
      <c r="CG975" s="17"/>
      <c r="CH975" s="17"/>
      <c r="CI975" s="17"/>
      <c r="CJ975" s="17"/>
      <c r="CK975" s="17"/>
      <c r="CL975" s="17"/>
      <c r="CM975" s="17"/>
      <c r="CN975" s="17"/>
      <c r="CO975" s="17"/>
      <c r="CP975" s="17"/>
      <c r="CQ975" s="17"/>
      <c r="CR975" s="17"/>
      <c r="CS975" s="17"/>
      <c r="CT975" s="17"/>
      <c r="CU975" s="17"/>
      <c r="CV975" s="17"/>
      <c r="CW975" s="17"/>
      <c r="CX975" s="17"/>
      <c r="CY975" s="17"/>
      <c r="CZ975" s="17"/>
      <c r="DA975" s="17"/>
      <c r="DB975" s="17"/>
      <c r="DC975" s="17"/>
      <c r="DD975" s="17"/>
      <c r="DE975" s="17"/>
      <c r="DF975" s="17"/>
      <c r="DG975" s="17"/>
      <c r="DH975" s="17"/>
      <c r="DI975" s="17"/>
      <c r="DJ975" s="17"/>
      <c r="DK975" s="17"/>
      <c r="DL975" s="17"/>
      <c r="DM975" s="17"/>
      <c r="DN975" s="17"/>
      <c r="DO975" s="17"/>
      <c r="DP975" s="17"/>
      <c r="DQ975" s="17"/>
      <c r="DR975" s="17"/>
      <c r="DS975" s="17"/>
      <c r="DT975" s="17"/>
      <c r="DU975" s="17"/>
      <c r="DV975" s="17"/>
      <c r="DW975" s="17"/>
      <c r="DX975" s="17"/>
      <c r="DY975" s="17"/>
      <c r="DZ975" s="17"/>
      <c r="EA975" s="17"/>
      <c r="EB975" s="17"/>
      <c r="EC975" s="17"/>
      <c r="ED975" s="17"/>
      <c r="EE975" s="17"/>
      <c r="EF975" s="17"/>
      <c r="EG975" s="17"/>
      <c r="EH975" s="17"/>
      <c r="EI975" s="17"/>
      <c r="EJ975" s="17"/>
      <c r="EK975" s="17"/>
    </row>
    <row r="976" spans="1:141" x14ac:dyDescent="0.35">
      <c r="A976" s="17"/>
      <c r="B976" s="17"/>
      <c r="C976" s="17"/>
      <c r="D976" s="17"/>
      <c r="E976" s="17"/>
      <c r="F976" s="17"/>
      <c r="G976" s="17"/>
      <c r="J976" s="17"/>
      <c r="K976" s="17"/>
      <c r="L976" s="68"/>
      <c r="M976" s="68"/>
      <c r="N976" s="17"/>
      <c r="O976" s="17"/>
      <c r="P976" s="107"/>
      <c r="R976" s="17"/>
      <c r="S976" s="17"/>
      <c r="T976" s="17"/>
      <c r="V976" s="17"/>
      <c r="W976" s="17"/>
      <c r="X976" s="17"/>
      <c r="Y976" s="17"/>
      <c r="AB976" s="45"/>
      <c r="AH976" s="17"/>
      <c r="AI976" s="17"/>
      <c r="AJ976" s="17"/>
      <c r="AK976" s="17"/>
      <c r="AL976" s="17"/>
      <c r="AM976" s="17"/>
      <c r="AN976" s="17"/>
      <c r="AO976" s="17"/>
      <c r="AP976" s="17"/>
      <c r="AQ976" s="17"/>
      <c r="AR976" s="17"/>
      <c r="AS976" s="17"/>
      <c r="AT976" s="17"/>
      <c r="AU976" s="17"/>
      <c r="AV976" s="17"/>
      <c r="AW976" s="17"/>
      <c r="AX976" s="17"/>
      <c r="AY976" s="17"/>
      <c r="AZ976" s="17"/>
      <c r="BA976" s="17"/>
      <c r="BB976" s="17"/>
      <c r="BC976" s="17"/>
      <c r="BD976" s="17"/>
      <c r="BE976" s="17"/>
      <c r="BF976" s="17"/>
      <c r="BG976" s="17"/>
      <c r="BH976" s="17"/>
      <c r="BI976" s="17"/>
      <c r="BJ976" s="17"/>
      <c r="BK976" s="17"/>
      <c r="BL976" s="17"/>
      <c r="BM976" s="17"/>
      <c r="BN976" s="17"/>
      <c r="BO976" s="17"/>
      <c r="BP976" s="17"/>
      <c r="BQ976" s="17"/>
      <c r="BR976" s="17"/>
      <c r="BS976" s="17"/>
      <c r="BT976" s="17"/>
      <c r="BU976" s="17"/>
      <c r="BV976" s="17"/>
      <c r="BW976" s="17"/>
      <c r="BX976" s="17"/>
      <c r="BY976" s="17"/>
      <c r="BZ976" s="17"/>
      <c r="CA976" s="17"/>
      <c r="CB976" s="17"/>
      <c r="CC976" s="17"/>
      <c r="CD976" s="17"/>
      <c r="CE976" s="17"/>
      <c r="CF976" s="17"/>
      <c r="CG976" s="17"/>
      <c r="CH976" s="17"/>
      <c r="CI976" s="17"/>
      <c r="CJ976" s="17"/>
      <c r="CK976" s="17"/>
      <c r="CL976" s="17"/>
      <c r="CM976" s="17"/>
      <c r="CN976" s="17"/>
      <c r="CO976" s="17"/>
      <c r="CP976" s="17"/>
      <c r="CQ976" s="17"/>
      <c r="CR976" s="17"/>
      <c r="CS976" s="17"/>
      <c r="CT976" s="17"/>
      <c r="CU976" s="17"/>
      <c r="CV976" s="17"/>
      <c r="CW976" s="17"/>
      <c r="CX976" s="17"/>
      <c r="CY976" s="17"/>
      <c r="CZ976" s="17"/>
      <c r="DA976" s="17"/>
      <c r="DB976" s="17"/>
      <c r="DC976" s="17"/>
      <c r="DD976" s="17"/>
      <c r="DE976" s="17"/>
      <c r="DF976" s="17"/>
      <c r="DG976" s="17"/>
      <c r="DH976" s="17"/>
      <c r="DI976" s="17"/>
      <c r="DJ976" s="17"/>
      <c r="DK976" s="17"/>
      <c r="DL976" s="17"/>
      <c r="DM976" s="17"/>
      <c r="DN976" s="17"/>
      <c r="DO976" s="17"/>
      <c r="DP976" s="17"/>
      <c r="DQ976" s="17"/>
      <c r="DR976" s="17"/>
      <c r="DS976" s="17"/>
      <c r="DT976" s="17"/>
      <c r="DU976" s="17"/>
      <c r="DV976" s="17"/>
      <c r="DW976" s="17"/>
      <c r="DX976" s="17"/>
      <c r="DY976" s="17"/>
      <c r="DZ976" s="17"/>
      <c r="EA976" s="17"/>
      <c r="EB976" s="17"/>
      <c r="EC976" s="17"/>
      <c r="ED976" s="17"/>
      <c r="EE976" s="17"/>
      <c r="EF976" s="17"/>
      <c r="EG976" s="17"/>
      <c r="EH976" s="17"/>
      <c r="EI976" s="17"/>
      <c r="EJ976" s="17"/>
      <c r="EK976" s="17"/>
    </row>
    <row r="977" spans="1:141" x14ac:dyDescent="0.35">
      <c r="A977" s="17"/>
      <c r="B977" s="17"/>
      <c r="C977" s="17"/>
      <c r="D977" s="17"/>
      <c r="E977" s="17"/>
      <c r="F977" s="17"/>
      <c r="G977" s="17"/>
      <c r="J977" s="17"/>
      <c r="K977" s="17"/>
      <c r="L977" s="68"/>
      <c r="M977" s="68"/>
      <c r="N977" s="17"/>
      <c r="O977" s="17"/>
      <c r="P977" s="107"/>
      <c r="R977" s="17"/>
      <c r="S977" s="17"/>
      <c r="T977" s="17"/>
      <c r="V977" s="17"/>
      <c r="W977" s="17"/>
      <c r="X977" s="17"/>
      <c r="Y977" s="17"/>
      <c r="AB977" s="45"/>
      <c r="AH977" s="17"/>
      <c r="AI977" s="17"/>
      <c r="AJ977" s="17"/>
      <c r="AK977" s="17"/>
      <c r="AL977" s="17"/>
      <c r="AM977" s="17"/>
      <c r="AN977" s="17"/>
      <c r="AO977" s="17"/>
      <c r="AP977" s="17"/>
      <c r="AQ977" s="17"/>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c r="BR977" s="17"/>
      <c r="BS977" s="17"/>
      <c r="BT977" s="17"/>
      <c r="BU977" s="17"/>
      <c r="BV977" s="17"/>
      <c r="BW977" s="17"/>
      <c r="BX977" s="17"/>
      <c r="BY977" s="17"/>
      <c r="BZ977" s="17"/>
      <c r="CA977" s="17"/>
      <c r="CB977" s="17"/>
      <c r="CC977" s="17"/>
      <c r="CD977" s="17"/>
      <c r="CE977" s="17"/>
      <c r="CF977" s="17"/>
      <c r="CG977" s="17"/>
      <c r="CH977" s="17"/>
      <c r="CI977" s="17"/>
      <c r="CJ977" s="17"/>
      <c r="CK977" s="17"/>
      <c r="CL977" s="17"/>
      <c r="CM977" s="17"/>
      <c r="CN977" s="17"/>
      <c r="CO977" s="17"/>
      <c r="CP977" s="17"/>
      <c r="CQ977" s="17"/>
      <c r="CR977" s="17"/>
      <c r="CS977" s="17"/>
      <c r="CT977" s="17"/>
      <c r="CU977" s="17"/>
      <c r="CV977" s="17"/>
      <c r="CW977" s="17"/>
      <c r="CX977" s="17"/>
      <c r="CY977" s="17"/>
      <c r="CZ977" s="17"/>
      <c r="DA977" s="17"/>
      <c r="DB977" s="17"/>
      <c r="DC977" s="17"/>
      <c r="DD977" s="17"/>
      <c r="DE977" s="17"/>
      <c r="DF977" s="17"/>
      <c r="DG977" s="17"/>
      <c r="DH977" s="17"/>
      <c r="DI977" s="17"/>
      <c r="DJ977" s="17"/>
      <c r="DK977" s="17"/>
      <c r="DL977" s="17"/>
      <c r="DM977" s="17"/>
      <c r="DN977" s="17"/>
      <c r="DO977" s="17"/>
      <c r="DP977" s="17"/>
      <c r="DQ977" s="17"/>
      <c r="DR977" s="17"/>
      <c r="DS977" s="17"/>
      <c r="DT977" s="17"/>
      <c r="DU977" s="17"/>
      <c r="DV977" s="17"/>
      <c r="DW977" s="17"/>
      <c r="DX977" s="17"/>
      <c r="DY977" s="17"/>
      <c r="DZ977" s="17"/>
      <c r="EA977" s="17"/>
      <c r="EB977" s="17"/>
      <c r="EC977" s="17"/>
      <c r="ED977" s="17"/>
      <c r="EE977" s="17"/>
      <c r="EF977" s="17"/>
      <c r="EG977" s="17"/>
      <c r="EH977" s="17"/>
      <c r="EI977" s="17"/>
      <c r="EJ977" s="17"/>
      <c r="EK977" s="17"/>
    </row>
    <row r="978" spans="1:141" x14ac:dyDescent="0.35">
      <c r="A978" s="17"/>
      <c r="B978" s="17"/>
      <c r="C978" s="17"/>
      <c r="D978" s="17"/>
      <c r="E978" s="17"/>
      <c r="F978" s="17"/>
      <c r="G978" s="17"/>
      <c r="J978" s="17"/>
      <c r="K978" s="17"/>
      <c r="L978" s="68"/>
      <c r="M978" s="68"/>
      <c r="N978" s="17"/>
      <c r="O978" s="17"/>
      <c r="P978" s="107"/>
      <c r="R978" s="17"/>
      <c r="S978" s="17"/>
      <c r="T978" s="17"/>
      <c r="V978" s="17"/>
      <c r="W978" s="17"/>
      <c r="X978" s="17"/>
      <c r="Y978" s="17"/>
      <c r="AB978" s="45"/>
      <c r="AH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c r="BL978" s="17"/>
      <c r="BM978" s="17"/>
      <c r="BN978" s="17"/>
      <c r="BO978" s="17"/>
      <c r="BP978" s="17"/>
      <c r="BQ978" s="17"/>
      <c r="BR978" s="17"/>
      <c r="BS978" s="17"/>
      <c r="BT978" s="17"/>
      <c r="BU978" s="17"/>
      <c r="BV978" s="17"/>
      <c r="BW978" s="17"/>
      <c r="BX978" s="17"/>
      <c r="BY978" s="17"/>
      <c r="BZ978" s="17"/>
      <c r="CA978" s="17"/>
      <c r="CB978" s="17"/>
      <c r="CC978" s="17"/>
      <c r="CD978" s="17"/>
      <c r="CE978" s="17"/>
      <c r="CF978" s="17"/>
      <c r="CG978" s="17"/>
      <c r="CH978" s="17"/>
      <c r="CI978" s="17"/>
      <c r="CJ978" s="17"/>
      <c r="CK978" s="17"/>
      <c r="CL978" s="17"/>
      <c r="CM978" s="17"/>
      <c r="CN978" s="17"/>
      <c r="CO978" s="17"/>
      <c r="CP978" s="17"/>
      <c r="CQ978" s="17"/>
      <c r="CR978" s="17"/>
      <c r="CS978" s="17"/>
      <c r="CT978" s="17"/>
      <c r="CU978" s="17"/>
      <c r="CV978" s="17"/>
      <c r="CW978" s="17"/>
      <c r="CX978" s="17"/>
      <c r="CY978" s="17"/>
      <c r="CZ978" s="17"/>
      <c r="DA978" s="17"/>
      <c r="DB978" s="17"/>
      <c r="DC978" s="17"/>
      <c r="DD978" s="17"/>
      <c r="DE978" s="17"/>
      <c r="DF978" s="17"/>
      <c r="DG978" s="17"/>
      <c r="DH978" s="17"/>
      <c r="DI978" s="17"/>
      <c r="DJ978" s="17"/>
      <c r="DK978" s="17"/>
      <c r="DL978" s="17"/>
      <c r="DM978" s="17"/>
      <c r="DN978" s="17"/>
      <c r="DO978" s="17"/>
      <c r="DP978" s="17"/>
      <c r="DQ978" s="17"/>
      <c r="DR978" s="17"/>
      <c r="DS978" s="17"/>
      <c r="DT978" s="17"/>
      <c r="DU978" s="17"/>
      <c r="DV978" s="17"/>
      <c r="DW978" s="17"/>
      <c r="DX978" s="17"/>
      <c r="DY978" s="17"/>
      <c r="DZ978" s="17"/>
      <c r="EA978" s="17"/>
      <c r="EB978" s="17"/>
      <c r="EC978" s="17"/>
      <c r="ED978" s="17"/>
      <c r="EE978" s="17"/>
      <c r="EF978" s="17"/>
      <c r="EG978" s="17"/>
      <c r="EH978" s="17"/>
      <c r="EI978" s="17"/>
      <c r="EJ978" s="17"/>
      <c r="EK978" s="17"/>
    </row>
    <row r="979" spans="1:141" x14ac:dyDescent="0.35">
      <c r="A979" s="17"/>
      <c r="B979" s="17"/>
      <c r="C979" s="17"/>
      <c r="D979" s="17"/>
      <c r="E979" s="17"/>
      <c r="F979" s="17"/>
      <c r="G979" s="17"/>
      <c r="J979" s="17"/>
      <c r="K979" s="17"/>
      <c r="L979" s="68"/>
      <c r="M979" s="68"/>
      <c r="N979" s="17"/>
      <c r="O979" s="17"/>
      <c r="P979" s="107"/>
      <c r="R979" s="17"/>
      <c r="S979" s="17"/>
      <c r="T979" s="17"/>
      <c r="V979" s="17"/>
      <c r="W979" s="17"/>
      <c r="X979" s="17"/>
      <c r="Y979" s="17"/>
      <c r="AB979" s="45"/>
      <c r="AH979" s="17"/>
      <c r="AI979" s="17"/>
      <c r="AJ979" s="17"/>
      <c r="AK979" s="17"/>
      <c r="AL979" s="17"/>
      <c r="AM979" s="17"/>
      <c r="AN979" s="17"/>
      <c r="AO979" s="17"/>
      <c r="AP979" s="17"/>
      <c r="AQ979" s="17"/>
      <c r="AR979" s="17"/>
      <c r="AS979" s="17"/>
      <c r="AT979" s="17"/>
      <c r="AU979" s="17"/>
      <c r="AV979" s="17"/>
      <c r="AW979" s="17"/>
      <c r="AX979" s="17"/>
      <c r="AY979" s="17"/>
      <c r="AZ979" s="17"/>
      <c r="BA979" s="17"/>
      <c r="BB979" s="17"/>
      <c r="BC979" s="17"/>
      <c r="BD979" s="17"/>
      <c r="BE979" s="17"/>
      <c r="BF979" s="17"/>
      <c r="BG979" s="17"/>
      <c r="BH979" s="17"/>
      <c r="BI979" s="17"/>
      <c r="BJ979" s="17"/>
      <c r="BK979" s="17"/>
      <c r="BL979" s="17"/>
      <c r="BM979" s="17"/>
      <c r="BN979" s="17"/>
      <c r="BO979" s="17"/>
      <c r="BP979" s="17"/>
      <c r="BQ979" s="17"/>
      <c r="BR979" s="17"/>
      <c r="BS979" s="17"/>
      <c r="BT979" s="17"/>
      <c r="BU979" s="17"/>
      <c r="BV979" s="17"/>
      <c r="BW979" s="17"/>
      <c r="BX979" s="17"/>
      <c r="BY979" s="17"/>
      <c r="BZ979" s="17"/>
      <c r="CA979" s="17"/>
      <c r="CB979" s="17"/>
      <c r="CC979" s="17"/>
      <c r="CD979" s="17"/>
      <c r="CE979" s="17"/>
      <c r="CF979" s="17"/>
      <c r="CG979" s="17"/>
      <c r="CH979" s="17"/>
      <c r="CI979" s="17"/>
      <c r="CJ979" s="17"/>
      <c r="CK979" s="17"/>
      <c r="CL979" s="17"/>
      <c r="CM979" s="17"/>
      <c r="CN979" s="17"/>
      <c r="CO979" s="17"/>
      <c r="CP979" s="17"/>
      <c r="CQ979" s="17"/>
      <c r="CR979" s="17"/>
      <c r="CS979" s="17"/>
      <c r="CT979" s="17"/>
      <c r="CU979" s="17"/>
      <c r="CV979" s="17"/>
      <c r="CW979" s="17"/>
      <c r="CX979" s="17"/>
      <c r="CY979" s="17"/>
      <c r="CZ979" s="17"/>
      <c r="DA979" s="17"/>
      <c r="DB979" s="17"/>
      <c r="DC979" s="17"/>
      <c r="DD979" s="17"/>
      <c r="DE979" s="17"/>
      <c r="DF979" s="17"/>
      <c r="DG979" s="17"/>
      <c r="DH979" s="17"/>
      <c r="DI979" s="17"/>
      <c r="DJ979" s="17"/>
      <c r="DK979" s="17"/>
      <c r="DL979" s="17"/>
      <c r="DM979" s="17"/>
      <c r="DN979" s="17"/>
      <c r="DO979" s="17"/>
      <c r="DP979" s="17"/>
      <c r="DQ979" s="17"/>
      <c r="DR979" s="17"/>
      <c r="DS979" s="17"/>
      <c r="DT979" s="17"/>
      <c r="DU979" s="17"/>
      <c r="DV979" s="17"/>
      <c r="DW979" s="17"/>
      <c r="DX979" s="17"/>
      <c r="DY979" s="17"/>
      <c r="DZ979" s="17"/>
      <c r="EA979" s="17"/>
      <c r="EB979" s="17"/>
      <c r="EC979" s="17"/>
      <c r="ED979" s="17"/>
      <c r="EE979" s="17"/>
      <c r="EF979" s="17"/>
      <c r="EG979" s="17"/>
      <c r="EH979" s="17"/>
      <c r="EI979" s="17"/>
      <c r="EJ979" s="17"/>
      <c r="EK979" s="17"/>
    </row>
    <row r="980" spans="1:141" x14ac:dyDescent="0.35">
      <c r="A980" s="17"/>
      <c r="B980" s="17"/>
      <c r="C980" s="17"/>
      <c r="D980" s="17"/>
      <c r="E980" s="17"/>
      <c r="F980" s="17"/>
      <c r="G980" s="17"/>
      <c r="J980" s="17"/>
      <c r="K980" s="17"/>
      <c r="L980" s="68"/>
      <c r="M980" s="68"/>
      <c r="N980" s="17"/>
      <c r="O980" s="17"/>
      <c r="P980" s="107"/>
      <c r="R980" s="17"/>
      <c r="S980" s="17"/>
      <c r="T980" s="17"/>
      <c r="V980" s="17"/>
      <c r="W980" s="17"/>
      <c r="X980" s="17"/>
      <c r="Y980" s="17"/>
      <c r="AB980" s="45"/>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c r="BL980" s="17"/>
      <c r="BM980" s="17"/>
      <c r="BN980" s="17"/>
      <c r="BO980" s="17"/>
      <c r="BP980" s="17"/>
      <c r="BQ980" s="17"/>
      <c r="BR980" s="17"/>
      <c r="BS980" s="17"/>
      <c r="BT980" s="17"/>
      <c r="BU980" s="17"/>
      <c r="BV980" s="17"/>
      <c r="BW980" s="17"/>
      <c r="BX980" s="17"/>
      <c r="BY980" s="17"/>
      <c r="BZ980" s="17"/>
      <c r="CA980" s="17"/>
      <c r="CB980" s="17"/>
      <c r="CC980" s="17"/>
      <c r="CD980" s="17"/>
      <c r="CE980" s="17"/>
      <c r="CF980" s="17"/>
      <c r="CG980" s="17"/>
      <c r="CH980" s="17"/>
      <c r="CI980" s="17"/>
      <c r="CJ980" s="17"/>
      <c r="CK980" s="17"/>
      <c r="CL980" s="17"/>
      <c r="CM980" s="17"/>
      <c r="CN980" s="17"/>
      <c r="CO980" s="17"/>
      <c r="CP980" s="17"/>
      <c r="CQ980" s="17"/>
      <c r="CR980" s="17"/>
      <c r="CS980" s="17"/>
      <c r="CT980" s="17"/>
      <c r="CU980" s="17"/>
      <c r="CV980" s="17"/>
      <c r="CW980" s="17"/>
      <c r="CX980" s="17"/>
      <c r="CY980" s="17"/>
      <c r="CZ980" s="17"/>
      <c r="DA980" s="17"/>
      <c r="DB980" s="17"/>
      <c r="DC980" s="17"/>
      <c r="DD980" s="17"/>
      <c r="DE980" s="17"/>
      <c r="DF980" s="17"/>
      <c r="DG980" s="17"/>
      <c r="DH980" s="17"/>
      <c r="DI980" s="17"/>
      <c r="DJ980" s="17"/>
      <c r="DK980" s="17"/>
      <c r="DL980" s="17"/>
      <c r="DM980" s="17"/>
      <c r="DN980" s="17"/>
      <c r="DO980" s="17"/>
      <c r="DP980" s="17"/>
      <c r="DQ980" s="17"/>
      <c r="DR980" s="17"/>
      <c r="DS980" s="17"/>
      <c r="DT980" s="17"/>
      <c r="DU980" s="17"/>
      <c r="DV980" s="17"/>
      <c r="DW980" s="17"/>
      <c r="DX980" s="17"/>
      <c r="DY980" s="17"/>
      <c r="DZ980" s="17"/>
      <c r="EA980" s="17"/>
      <c r="EB980" s="17"/>
      <c r="EC980" s="17"/>
      <c r="ED980" s="17"/>
      <c r="EE980" s="17"/>
      <c r="EF980" s="17"/>
      <c r="EG980" s="17"/>
      <c r="EH980" s="17"/>
      <c r="EI980" s="17"/>
      <c r="EJ980" s="17"/>
      <c r="EK980" s="17"/>
    </row>
    <row r="981" spans="1:141" x14ac:dyDescent="0.35">
      <c r="A981" s="17"/>
      <c r="B981" s="17"/>
      <c r="C981" s="17"/>
      <c r="D981" s="17"/>
      <c r="E981" s="17"/>
      <c r="F981" s="17"/>
      <c r="G981" s="17"/>
      <c r="J981" s="17"/>
      <c r="K981" s="17"/>
      <c r="L981" s="68"/>
      <c r="M981" s="68"/>
      <c r="N981" s="17"/>
      <c r="O981" s="17"/>
      <c r="P981" s="107"/>
      <c r="R981" s="17"/>
      <c r="S981" s="17"/>
      <c r="T981" s="17"/>
      <c r="V981" s="17"/>
      <c r="W981" s="17"/>
      <c r="X981" s="17"/>
      <c r="Y981" s="17"/>
      <c r="AB981" s="45"/>
      <c r="AH981" s="17"/>
      <c r="AI981" s="17"/>
      <c r="AJ981" s="17"/>
      <c r="AK981" s="17"/>
      <c r="AL981" s="17"/>
      <c r="AM981" s="17"/>
      <c r="AN981" s="17"/>
      <c r="AO981" s="17"/>
      <c r="AP981" s="17"/>
      <c r="AQ981" s="17"/>
      <c r="AR981" s="17"/>
      <c r="AS981" s="17"/>
      <c r="AT981" s="17"/>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c r="BU981" s="17"/>
      <c r="BV981" s="17"/>
      <c r="BW981" s="17"/>
      <c r="BX981" s="17"/>
      <c r="BY981" s="17"/>
      <c r="BZ981" s="17"/>
      <c r="CA981" s="17"/>
      <c r="CB981" s="17"/>
      <c r="CC981" s="17"/>
      <c r="CD981" s="17"/>
      <c r="CE981" s="17"/>
      <c r="CF981" s="17"/>
      <c r="CG981" s="17"/>
      <c r="CH981" s="17"/>
      <c r="CI981" s="17"/>
      <c r="CJ981" s="17"/>
      <c r="CK981" s="17"/>
      <c r="CL981" s="17"/>
      <c r="CM981" s="17"/>
      <c r="CN981" s="17"/>
      <c r="CO981" s="17"/>
      <c r="CP981" s="17"/>
      <c r="CQ981" s="17"/>
      <c r="CR981" s="17"/>
      <c r="CS981" s="17"/>
      <c r="CT981" s="17"/>
      <c r="CU981" s="17"/>
      <c r="CV981" s="17"/>
      <c r="CW981" s="17"/>
      <c r="CX981" s="17"/>
      <c r="CY981" s="17"/>
      <c r="CZ981" s="17"/>
      <c r="DA981" s="17"/>
      <c r="DB981" s="17"/>
      <c r="DC981" s="17"/>
      <c r="DD981" s="17"/>
      <c r="DE981" s="17"/>
      <c r="DF981" s="17"/>
      <c r="DG981" s="17"/>
      <c r="DH981" s="17"/>
      <c r="DI981" s="17"/>
      <c r="DJ981" s="17"/>
      <c r="DK981" s="17"/>
      <c r="DL981" s="17"/>
      <c r="DM981" s="17"/>
      <c r="DN981" s="17"/>
      <c r="DO981" s="17"/>
      <c r="DP981" s="17"/>
      <c r="DQ981" s="17"/>
      <c r="DR981" s="17"/>
      <c r="DS981" s="17"/>
      <c r="DT981" s="17"/>
      <c r="DU981" s="17"/>
      <c r="DV981" s="17"/>
      <c r="DW981" s="17"/>
      <c r="DX981" s="17"/>
      <c r="DY981" s="17"/>
      <c r="DZ981" s="17"/>
      <c r="EA981" s="17"/>
      <c r="EB981" s="17"/>
      <c r="EC981" s="17"/>
      <c r="ED981" s="17"/>
      <c r="EE981" s="17"/>
      <c r="EF981" s="17"/>
      <c r="EG981" s="17"/>
      <c r="EH981" s="17"/>
      <c r="EI981" s="17"/>
      <c r="EJ981" s="17"/>
      <c r="EK981" s="17"/>
    </row>
    <row r="982" spans="1:141" x14ac:dyDescent="0.35">
      <c r="A982" s="17"/>
      <c r="B982" s="17"/>
      <c r="C982" s="17"/>
      <c r="D982" s="17"/>
      <c r="E982" s="17"/>
      <c r="F982" s="17"/>
      <c r="G982" s="17"/>
      <c r="J982" s="17"/>
      <c r="K982" s="17"/>
      <c r="L982" s="68"/>
      <c r="M982" s="68"/>
      <c r="N982" s="17"/>
      <c r="O982" s="17"/>
      <c r="P982" s="107"/>
      <c r="R982" s="17"/>
      <c r="S982" s="17"/>
      <c r="T982" s="17"/>
      <c r="V982" s="17"/>
      <c r="W982" s="17"/>
      <c r="X982" s="17"/>
      <c r="Y982" s="17"/>
      <c r="AB982" s="45"/>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c r="BL982" s="17"/>
      <c r="BM982" s="17"/>
      <c r="BN982" s="17"/>
      <c r="BO982" s="17"/>
      <c r="BP982" s="17"/>
      <c r="BQ982" s="17"/>
      <c r="BR982" s="17"/>
      <c r="BS982" s="17"/>
      <c r="BT982" s="17"/>
      <c r="BU982" s="17"/>
      <c r="BV982" s="17"/>
      <c r="BW982" s="17"/>
      <c r="BX982" s="17"/>
      <c r="BY982" s="17"/>
      <c r="BZ982" s="17"/>
      <c r="CA982" s="17"/>
      <c r="CB982" s="17"/>
      <c r="CC982" s="17"/>
      <c r="CD982" s="17"/>
      <c r="CE982" s="17"/>
      <c r="CF982" s="17"/>
      <c r="CG982" s="17"/>
      <c r="CH982" s="17"/>
      <c r="CI982" s="17"/>
      <c r="CJ982" s="17"/>
      <c r="CK982" s="17"/>
      <c r="CL982" s="17"/>
      <c r="CM982" s="17"/>
      <c r="CN982" s="17"/>
      <c r="CO982" s="17"/>
      <c r="CP982" s="17"/>
      <c r="CQ982" s="17"/>
      <c r="CR982" s="17"/>
      <c r="CS982" s="17"/>
      <c r="CT982" s="17"/>
      <c r="CU982" s="17"/>
      <c r="CV982" s="17"/>
      <c r="CW982" s="17"/>
      <c r="CX982" s="17"/>
      <c r="CY982" s="17"/>
      <c r="CZ982" s="17"/>
      <c r="DA982" s="17"/>
      <c r="DB982" s="17"/>
      <c r="DC982" s="17"/>
      <c r="DD982" s="17"/>
      <c r="DE982" s="17"/>
      <c r="DF982" s="17"/>
      <c r="DG982" s="17"/>
      <c r="DH982" s="17"/>
      <c r="DI982" s="17"/>
      <c r="DJ982" s="17"/>
      <c r="DK982" s="17"/>
      <c r="DL982" s="17"/>
      <c r="DM982" s="17"/>
      <c r="DN982" s="17"/>
      <c r="DO982" s="17"/>
      <c r="DP982" s="17"/>
      <c r="DQ982" s="17"/>
      <c r="DR982" s="17"/>
      <c r="DS982" s="17"/>
      <c r="DT982" s="17"/>
      <c r="DU982" s="17"/>
      <c r="DV982" s="17"/>
      <c r="DW982" s="17"/>
      <c r="DX982" s="17"/>
      <c r="DY982" s="17"/>
      <c r="DZ982" s="17"/>
      <c r="EA982" s="17"/>
      <c r="EB982" s="17"/>
      <c r="EC982" s="17"/>
      <c r="ED982" s="17"/>
      <c r="EE982" s="17"/>
      <c r="EF982" s="17"/>
      <c r="EG982" s="17"/>
      <c r="EH982" s="17"/>
      <c r="EI982" s="17"/>
      <c r="EJ982" s="17"/>
      <c r="EK982" s="17"/>
    </row>
    <row r="983" spans="1:141" x14ac:dyDescent="0.35">
      <c r="A983" s="17"/>
      <c r="B983" s="17"/>
      <c r="C983" s="17"/>
      <c r="D983" s="17"/>
      <c r="E983" s="17"/>
      <c r="F983" s="17"/>
      <c r="G983" s="17"/>
      <c r="J983" s="17"/>
      <c r="K983" s="17"/>
      <c r="L983" s="68"/>
      <c r="M983" s="68"/>
      <c r="N983" s="17"/>
      <c r="O983" s="17"/>
      <c r="P983" s="107"/>
      <c r="R983" s="17"/>
      <c r="S983" s="17"/>
      <c r="T983" s="17"/>
      <c r="V983" s="17"/>
      <c r="W983" s="17"/>
      <c r="X983" s="17"/>
      <c r="Y983" s="17"/>
      <c r="AB983" s="45"/>
      <c r="AH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c r="BL983" s="17"/>
      <c r="BM983" s="17"/>
      <c r="BN983" s="17"/>
      <c r="BO983" s="17"/>
      <c r="BP983" s="17"/>
      <c r="BQ983" s="17"/>
      <c r="BR983" s="17"/>
      <c r="BS983" s="17"/>
      <c r="BT983" s="17"/>
      <c r="BU983" s="17"/>
      <c r="BV983" s="17"/>
      <c r="BW983" s="17"/>
      <c r="BX983" s="17"/>
      <c r="BY983" s="17"/>
      <c r="BZ983" s="17"/>
      <c r="CA983" s="17"/>
      <c r="CB983" s="17"/>
      <c r="CC983" s="17"/>
      <c r="CD983" s="17"/>
      <c r="CE983" s="17"/>
      <c r="CF983" s="17"/>
      <c r="CG983" s="17"/>
      <c r="CH983" s="17"/>
      <c r="CI983" s="17"/>
      <c r="CJ983" s="17"/>
      <c r="CK983" s="17"/>
      <c r="CL983" s="17"/>
      <c r="CM983" s="17"/>
      <c r="CN983" s="17"/>
      <c r="CO983" s="17"/>
      <c r="CP983" s="17"/>
      <c r="CQ983" s="17"/>
      <c r="CR983" s="17"/>
      <c r="CS983" s="17"/>
      <c r="CT983" s="17"/>
      <c r="CU983" s="17"/>
      <c r="CV983" s="17"/>
      <c r="CW983" s="17"/>
      <c r="CX983" s="17"/>
      <c r="CY983" s="17"/>
      <c r="CZ983" s="17"/>
      <c r="DA983" s="17"/>
      <c r="DB983" s="17"/>
      <c r="DC983" s="17"/>
      <c r="DD983" s="17"/>
      <c r="DE983" s="17"/>
      <c r="DF983" s="17"/>
      <c r="DG983" s="17"/>
      <c r="DH983" s="17"/>
      <c r="DI983" s="17"/>
      <c r="DJ983" s="17"/>
      <c r="DK983" s="17"/>
      <c r="DL983" s="17"/>
      <c r="DM983" s="17"/>
      <c r="DN983" s="17"/>
      <c r="DO983" s="17"/>
      <c r="DP983" s="17"/>
      <c r="DQ983" s="17"/>
      <c r="DR983" s="17"/>
      <c r="DS983" s="17"/>
      <c r="DT983" s="17"/>
      <c r="DU983" s="17"/>
      <c r="DV983" s="17"/>
      <c r="DW983" s="17"/>
      <c r="DX983" s="17"/>
      <c r="DY983" s="17"/>
      <c r="DZ983" s="17"/>
      <c r="EA983" s="17"/>
      <c r="EB983" s="17"/>
      <c r="EC983" s="17"/>
      <c r="ED983" s="17"/>
      <c r="EE983" s="17"/>
      <c r="EF983" s="17"/>
      <c r="EG983" s="17"/>
      <c r="EH983" s="17"/>
      <c r="EI983" s="17"/>
      <c r="EJ983" s="17"/>
      <c r="EK983" s="17"/>
    </row>
    <row r="984" spans="1:141" x14ac:dyDescent="0.35">
      <c r="A984" s="17"/>
      <c r="B984" s="17"/>
      <c r="C984" s="17"/>
      <c r="D984" s="17"/>
      <c r="E984" s="17"/>
      <c r="F984" s="17"/>
      <c r="G984" s="17"/>
      <c r="J984" s="17"/>
      <c r="K984" s="17"/>
      <c r="L984" s="68"/>
      <c r="M984" s="68"/>
      <c r="N984" s="17"/>
      <c r="O984" s="17"/>
      <c r="P984" s="109"/>
      <c r="R984" s="17"/>
      <c r="S984" s="17"/>
      <c r="T984" s="17"/>
      <c r="V984" s="17"/>
      <c r="W984" s="17"/>
      <c r="X984" s="17"/>
      <c r="Y984" s="17"/>
      <c r="AB984" s="45"/>
      <c r="AH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c r="CC984" s="17"/>
      <c r="CD984" s="17"/>
      <c r="CE984" s="17"/>
      <c r="CF984" s="17"/>
      <c r="CG984" s="17"/>
      <c r="CH984" s="17"/>
      <c r="CI984" s="17"/>
      <c r="CJ984" s="17"/>
      <c r="CK984" s="17"/>
      <c r="CL984" s="17"/>
      <c r="CM984" s="17"/>
      <c r="CN984" s="17"/>
      <c r="CO984" s="17"/>
      <c r="CP984" s="17"/>
      <c r="CQ984" s="17"/>
      <c r="CR984" s="17"/>
      <c r="CS984" s="17"/>
      <c r="CT984" s="17"/>
      <c r="CU984" s="17"/>
      <c r="CV984" s="17"/>
      <c r="CW984" s="17"/>
      <c r="CX984" s="17"/>
      <c r="CY984" s="17"/>
      <c r="CZ984" s="17"/>
      <c r="DA984" s="17"/>
      <c r="DB984" s="17"/>
      <c r="DC984" s="17"/>
      <c r="DD984" s="17"/>
      <c r="DE984" s="17"/>
      <c r="DF984" s="17"/>
      <c r="DG984" s="17"/>
      <c r="DH984" s="17"/>
      <c r="DI984" s="17"/>
      <c r="DJ984" s="17"/>
      <c r="DK984" s="17"/>
      <c r="DL984" s="17"/>
      <c r="DM984" s="17"/>
      <c r="DN984" s="17"/>
      <c r="DO984" s="17"/>
      <c r="DP984" s="17"/>
      <c r="DQ984" s="17"/>
      <c r="DR984" s="17"/>
      <c r="DS984" s="17"/>
      <c r="DT984" s="17"/>
      <c r="DU984" s="17"/>
      <c r="DV984" s="17"/>
      <c r="DW984" s="17"/>
      <c r="DX984" s="17"/>
      <c r="DY984" s="17"/>
      <c r="DZ984" s="17"/>
      <c r="EA984" s="17"/>
      <c r="EB984" s="17"/>
      <c r="EC984" s="17"/>
      <c r="ED984" s="17"/>
      <c r="EE984" s="17"/>
      <c r="EF984" s="17"/>
      <c r="EG984" s="17"/>
      <c r="EH984" s="17"/>
      <c r="EI984" s="17"/>
      <c r="EJ984" s="17"/>
      <c r="EK984" s="17"/>
    </row>
    <row r="985" spans="1:141" x14ac:dyDescent="0.35">
      <c r="A985" s="17"/>
      <c r="B985" s="17"/>
      <c r="C985" s="17"/>
      <c r="D985" s="17"/>
      <c r="E985" s="17"/>
      <c r="F985" s="17"/>
      <c r="G985" s="17"/>
      <c r="J985" s="17"/>
      <c r="K985" s="17"/>
      <c r="L985" s="68"/>
      <c r="M985" s="68"/>
      <c r="N985" s="17"/>
      <c r="O985" s="17"/>
      <c r="P985" s="107"/>
      <c r="R985" s="17"/>
      <c r="S985" s="17"/>
      <c r="T985" s="17"/>
      <c r="V985" s="17"/>
      <c r="W985" s="17"/>
      <c r="X985" s="17"/>
      <c r="Y985" s="17"/>
      <c r="AB985" s="45"/>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c r="BL985" s="17"/>
      <c r="BM985" s="17"/>
      <c r="BN985" s="17"/>
      <c r="BO985" s="17"/>
      <c r="BP985" s="17"/>
      <c r="BQ985" s="17"/>
      <c r="BR985" s="17"/>
      <c r="BS985" s="17"/>
      <c r="BT985" s="17"/>
      <c r="BU985" s="17"/>
      <c r="BV985" s="17"/>
      <c r="BW985" s="17"/>
      <c r="BX985" s="17"/>
      <c r="BY985" s="17"/>
      <c r="BZ985" s="17"/>
      <c r="CA985" s="17"/>
      <c r="CB985" s="17"/>
      <c r="CC985" s="17"/>
      <c r="CD985" s="17"/>
      <c r="CE985" s="17"/>
      <c r="CF985" s="17"/>
      <c r="CG985" s="17"/>
      <c r="CH985" s="17"/>
      <c r="CI985" s="17"/>
      <c r="CJ985" s="17"/>
      <c r="CK985" s="17"/>
      <c r="CL985" s="17"/>
      <c r="CM985" s="17"/>
      <c r="CN985" s="17"/>
      <c r="CO985" s="17"/>
      <c r="CP985" s="17"/>
      <c r="CQ985" s="17"/>
      <c r="CR985" s="17"/>
      <c r="CS985" s="17"/>
      <c r="CT985" s="17"/>
      <c r="CU985" s="17"/>
      <c r="CV985" s="17"/>
      <c r="CW985" s="17"/>
      <c r="CX985" s="17"/>
      <c r="CY985" s="17"/>
      <c r="CZ985" s="17"/>
      <c r="DA985" s="17"/>
      <c r="DB985" s="17"/>
      <c r="DC985" s="17"/>
      <c r="DD985" s="17"/>
      <c r="DE985" s="17"/>
      <c r="DF985" s="17"/>
      <c r="DG985" s="17"/>
      <c r="DH985" s="17"/>
      <c r="DI985" s="17"/>
      <c r="DJ985" s="17"/>
      <c r="DK985" s="17"/>
      <c r="DL985" s="17"/>
      <c r="DM985" s="17"/>
      <c r="DN985" s="17"/>
      <c r="DO985" s="17"/>
      <c r="DP985" s="17"/>
      <c r="DQ985" s="17"/>
      <c r="DR985" s="17"/>
      <c r="DS985" s="17"/>
      <c r="DT985" s="17"/>
      <c r="DU985" s="17"/>
      <c r="DV985" s="17"/>
      <c r="DW985" s="17"/>
      <c r="DX985" s="17"/>
      <c r="DY985" s="17"/>
      <c r="DZ985" s="17"/>
      <c r="EA985" s="17"/>
      <c r="EB985" s="17"/>
      <c r="EC985" s="17"/>
      <c r="ED985" s="17"/>
      <c r="EE985" s="17"/>
      <c r="EF985" s="17"/>
      <c r="EG985" s="17"/>
      <c r="EH985" s="17"/>
      <c r="EI985" s="17"/>
      <c r="EJ985" s="17"/>
      <c r="EK985" s="17"/>
    </row>
    <row r="986" spans="1:141" x14ac:dyDescent="0.35">
      <c r="A986" s="17"/>
      <c r="B986" s="17"/>
      <c r="C986" s="17"/>
      <c r="D986" s="17"/>
      <c r="E986" s="17"/>
      <c r="F986" s="17"/>
      <c r="G986" s="17"/>
      <c r="J986" s="17"/>
      <c r="K986" s="17"/>
      <c r="L986" s="68"/>
      <c r="M986" s="68"/>
      <c r="N986" s="17"/>
      <c r="O986" s="17"/>
      <c r="P986" s="109"/>
      <c r="R986" s="17"/>
      <c r="S986" s="17"/>
      <c r="T986" s="17"/>
      <c r="V986" s="17"/>
      <c r="W986" s="17"/>
      <c r="X986" s="17"/>
      <c r="Y986" s="17"/>
      <c r="AB986" s="45"/>
      <c r="AH986" s="17"/>
      <c r="AI986" s="17"/>
      <c r="AJ986" s="17"/>
      <c r="AK986" s="17"/>
      <c r="AL986" s="17"/>
      <c r="AM986" s="17"/>
      <c r="AN986" s="17"/>
      <c r="AO986" s="17"/>
      <c r="AP986" s="17"/>
      <c r="AQ986" s="17"/>
      <c r="AR986" s="17"/>
      <c r="AS986" s="17"/>
      <c r="AT986" s="17"/>
      <c r="AU986" s="17"/>
      <c r="AV986" s="17"/>
      <c r="AW986" s="17"/>
      <c r="AX986" s="17"/>
      <c r="AY986" s="17"/>
      <c r="AZ986" s="17"/>
      <c r="BA986" s="17"/>
      <c r="BB986" s="17"/>
      <c r="BC986" s="17"/>
      <c r="BD986" s="17"/>
      <c r="BE986" s="17"/>
      <c r="BF986" s="17"/>
      <c r="BG986" s="17"/>
      <c r="BH986" s="17"/>
      <c r="BI986" s="17"/>
      <c r="BJ986" s="17"/>
      <c r="BK986" s="17"/>
      <c r="BL986" s="17"/>
      <c r="BM986" s="17"/>
      <c r="BN986" s="17"/>
      <c r="BO986" s="17"/>
      <c r="BP986" s="17"/>
      <c r="BQ986" s="17"/>
      <c r="BR986" s="17"/>
      <c r="BS986" s="17"/>
      <c r="BT986" s="17"/>
      <c r="BU986" s="17"/>
      <c r="BV986" s="17"/>
      <c r="BW986" s="17"/>
      <c r="BX986" s="17"/>
      <c r="BY986" s="17"/>
      <c r="BZ986" s="17"/>
      <c r="CA986" s="17"/>
      <c r="CB986" s="17"/>
      <c r="CC986" s="17"/>
      <c r="CD986" s="17"/>
      <c r="CE986" s="17"/>
      <c r="CF986" s="17"/>
      <c r="CG986" s="17"/>
      <c r="CH986" s="17"/>
      <c r="CI986" s="17"/>
      <c r="CJ986" s="17"/>
      <c r="CK986" s="17"/>
      <c r="CL986" s="17"/>
      <c r="CM986" s="17"/>
      <c r="CN986" s="17"/>
      <c r="CO986" s="17"/>
      <c r="CP986" s="17"/>
      <c r="CQ986" s="17"/>
      <c r="CR986" s="17"/>
      <c r="CS986" s="17"/>
      <c r="CT986" s="17"/>
      <c r="CU986" s="17"/>
      <c r="CV986" s="17"/>
      <c r="CW986" s="17"/>
      <c r="CX986" s="17"/>
      <c r="CY986" s="17"/>
      <c r="CZ986" s="17"/>
      <c r="DA986" s="17"/>
      <c r="DB986" s="17"/>
      <c r="DC986" s="17"/>
      <c r="DD986" s="17"/>
      <c r="DE986" s="17"/>
      <c r="DF986" s="17"/>
      <c r="DG986" s="17"/>
      <c r="DH986" s="17"/>
      <c r="DI986" s="17"/>
      <c r="DJ986" s="17"/>
      <c r="DK986" s="17"/>
      <c r="DL986" s="17"/>
      <c r="DM986" s="17"/>
      <c r="DN986" s="17"/>
      <c r="DO986" s="17"/>
      <c r="DP986" s="17"/>
      <c r="DQ986" s="17"/>
      <c r="DR986" s="17"/>
      <c r="DS986" s="17"/>
      <c r="DT986" s="17"/>
      <c r="DU986" s="17"/>
      <c r="DV986" s="17"/>
      <c r="DW986" s="17"/>
      <c r="DX986" s="17"/>
      <c r="DY986" s="17"/>
      <c r="DZ986" s="17"/>
      <c r="EA986" s="17"/>
      <c r="EB986" s="17"/>
      <c r="EC986" s="17"/>
      <c r="ED986" s="17"/>
      <c r="EE986" s="17"/>
      <c r="EF986" s="17"/>
      <c r="EG986" s="17"/>
      <c r="EH986" s="17"/>
      <c r="EI986" s="17"/>
      <c r="EJ986" s="17"/>
      <c r="EK986" s="17"/>
    </row>
    <row r="987" spans="1:141" x14ac:dyDescent="0.35">
      <c r="A987" s="17"/>
      <c r="B987" s="17"/>
      <c r="C987" s="17"/>
      <c r="D987" s="17"/>
      <c r="E987" s="17"/>
      <c r="F987" s="17"/>
      <c r="G987" s="17"/>
      <c r="J987" s="17"/>
      <c r="K987" s="17"/>
      <c r="L987" s="68"/>
      <c r="M987" s="68"/>
      <c r="N987" s="17"/>
      <c r="O987" s="17"/>
      <c r="P987" s="109"/>
      <c r="R987" s="17"/>
      <c r="S987" s="17"/>
      <c r="T987" s="17"/>
      <c r="V987" s="17"/>
      <c r="W987" s="17"/>
      <c r="X987" s="17"/>
      <c r="Y987" s="17"/>
      <c r="AB987" s="45"/>
      <c r="AH987" s="17"/>
      <c r="AI987" s="17"/>
      <c r="AJ987" s="17"/>
      <c r="AK987" s="17"/>
      <c r="AL987" s="17"/>
      <c r="AM987" s="17"/>
      <c r="AN987" s="17"/>
      <c r="AO987" s="17"/>
      <c r="AP987" s="17"/>
      <c r="AQ987" s="17"/>
      <c r="AR987" s="17"/>
      <c r="AS987" s="17"/>
      <c r="AT987" s="17"/>
      <c r="AU987" s="17"/>
      <c r="AV987" s="17"/>
      <c r="AW987" s="17"/>
      <c r="AX987" s="17"/>
      <c r="AY987" s="17"/>
      <c r="AZ987" s="17"/>
      <c r="BA987" s="17"/>
      <c r="BB987" s="17"/>
      <c r="BC987" s="17"/>
      <c r="BD987" s="17"/>
      <c r="BE987" s="17"/>
      <c r="BF987" s="17"/>
      <c r="BG987" s="17"/>
      <c r="BH987" s="17"/>
      <c r="BI987" s="17"/>
      <c r="BJ987" s="17"/>
      <c r="BK987" s="17"/>
      <c r="BL987" s="17"/>
      <c r="BM987" s="17"/>
      <c r="BN987" s="17"/>
      <c r="BO987" s="17"/>
      <c r="BP987" s="17"/>
      <c r="BQ987" s="17"/>
      <c r="BR987" s="17"/>
      <c r="BS987" s="17"/>
      <c r="BT987" s="17"/>
      <c r="BU987" s="17"/>
      <c r="BV987" s="17"/>
      <c r="BW987" s="17"/>
      <c r="BX987" s="17"/>
      <c r="BY987" s="17"/>
      <c r="BZ987" s="17"/>
      <c r="CA987" s="17"/>
      <c r="CB987" s="17"/>
      <c r="CC987" s="17"/>
      <c r="CD987" s="17"/>
      <c r="CE987" s="17"/>
      <c r="CF987" s="17"/>
      <c r="CG987" s="17"/>
      <c r="CH987" s="17"/>
      <c r="CI987" s="17"/>
      <c r="CJ987" s="17"/>
      <c r="CK987" s="17"/>
      <c r="CL987" s="17"/>
      <c r="CM987" s="17"/>
      <c r="CN987" s="17"/>
      <c r="CO987" s="17"/>
      <c r="CP987" s="17"/>
      <c r="CQ987" s="17"/>
      <c r="CR987" s="17"/>
      <c r="CS987" s="17"/>
      <c r="CT987" s="17"/>
      <c r="CU987" s="17"/>
      <c r="CV987" s="17"/>
      <c r="CW987" s="17"/>
      <c r="CX987" s="17"/>
      <c r="CY987" s="17"/>
      <c r="CZ987" s="17"/>
      <c r="DA987" s="17"/>
      <c r="DB987" s="17"/>
      <c r="DC987" s="17"/>
      <c r="DD987" s="17"/>
      <c r="DE987" s="17"/>
      <c r="DF987" s="17"/>
      <c r="DG987" s="17"/>
      <c r="DH987" s="17"/>
      <c r="DI987" s="17"/>
      <c r="DJ987" s="17"/>
      <c r="DK987" s="17"/>
      <c r="DL987" s="17"/>
      <c r="DM987" s="17"/>
      <c r="DN987" s="17"/>
      <c r="DO987" s="17"/>
      <c r="DP987" s="17"/>
      <c r="DQ987" s="17"/>
      <c r="DR987" s="17"/>
      <c r="DS987" s="17"/>
      <c r="DT987" s="17"/>
      <c r="DU987" s="17"/>
      <c r="DV987" s="17"/>
      <c r="DW987" s="17"/>
      <c r="DX987" s="17"/>
      <c r="DY987" s="17"/>
      <c r="DZ987" s="17"/>
      <c r="EA987" s="17"/>
      <c r="EB987" s="17"/>
      <c r="EC987" s="17"/>
      <c r="ED987" s="17"/>
      <c r="EE987" s="17"/>
      <c r="EF987" s="17"/>
      <c r="EG987" s="17"/>
      <c r="EH987" s="17"/>
      <c r="EI987" s="17"/>
      <c r="EJ987" s="17"/>
      <c r="EK987" s="17"/>
    </row>
    <row r="988" spans="1:141" x14ac:dyDescent="0.35">
      <c r="A988" s="17"/>
      <c r="B988" s="17"/>
      <c r="C988" s="17"/>
      <c r="D988" s="17"/>
      <c r="E988" s="17"/>
      <c r="F988" s="17"/>
      <c r="G988" s="17"/>
      <c r="J988" s="17"/>
      <c r="K988" s="17"/>
      <c r="L988" s="68"/>
      <c r="M988" s="68"/>
      <c r="N988" s="17"/>
      <c r="O988" s="17"/>
      <c r="P988" s="109"/>
      <c r="R988" s="17"/>
      <c r="S988" s="17"/>
      <c r="T988" s="17"/>
      <c r="V988" s="17"/>
      <c r="W988" s="17"/>
      <c r="X988" s="17"/>
      <c r="Y988" s="17"/>
      <c r="AB988" s="45"/>
      <c r="AH988" s="17"/>
      <c r="AI988" s="17"/>
      <c r="AJ988" s="17"/>
      <c r="AK988" s="17"/>
      <c r="AL988" s="17"/>
      <c r="AM988" s="17"/>
      <c r="AN988" s="17"/>
      <c r="AO988" s="17"/>
      <c r="AP988" s="17"/>
      <c r="AQ988" s="17"/>
      <c r="AR988" s="17"/>
      <c r="AS988" s="17"/>
      <c r="AT988" s="17"/>
      <c r="AU988" s="17"/>
      <c r="AV988" s="17"/>
      <c r="AW988" s="17"/>
      <c r="AX988" s="17"/>
      <c r="AY988" s="17"/>
      <c r="AZ988" s="17"/>
      <c r="BA988" s="17"/>
      <c r="BB988" s="17"/>
      <c r="BC988" s="17"/>
      <c r="BD988" s="17"/>
      <c r="BE988" s="17"/>
      <c r="BF988" s="17"/>
      <c r="BG988" s="17"/>
      <c r="BH988" s="17"/>
      <c r="BI988" s="17"/>
      <c r="BJ988" s="17"/>
      <c r="BK988" s="17"/>
      <c r="BL988" s="17"/>
      <c r="BM988" s="17"/>
      <c r="BN988" s="17"/>
      <c r="BO988" s="17"/>
      <c r="BP988" s="17"/>
      <c r="BQ988" s="17"/>
      <c r="BR988" s="17"/>
      <c r="BS988" s="17"/>
      <c r="BT988" s="17"/>
      <c r="BU988" s="17"/>
      <c r="BV988" s="17"/>
      <c r="BW988" s="17"/>
      <c r="BX988" s="17"/>
      <c r="BY988" s="17"/>
      <c r="BZ988" s="17"/>
      <c r="CA988" s="17"/>
      <c r="CB988" s="17"/>
      <c r="CC988" s="17"/>
      <c r="CD988" s="17"/>
      <c r="CE988" s="17"/>
      <c r="CF988" s="17"/>
      <c r="CG988" s="17"/>
      <c r="CH988" s="17"/>
      <c r="CI988" s="17"/>
      <c r="CJ988" s="17"/>
      <c r="CK988" s="17"/>
      <c r="CL988" s="17"/>
      <c r="CM988" s="17"/>
      <c r="CN988" s="17"/>
      <c r="CO988" s="17"/>
      <c r="CP988" s="17"/>
      <c r="CQ988" s="17"/>
      <c r="CR988" s="17"/>
      <c r="CS988" s="17"/>
      <c r="CT988" s="17"/>
      <c r="CU988" s="17"/>
      <c r="CV988" s="17"/>
      <c r="CW988" s="17"/>
      <c r="CX988" s="17"/>
      <c r="CY988" s="17"/>
      <c r="CZ988" s="17"/>
      <c r="DA988" s="17"/>
      <c r="DB988" s="17"/>
      <c r="DC988" s="17"/>
      <c r="DD988" s="17"/>
      <c r="DE988" s="17"/>
      <c r="DF988" s="17"/>
      <c r="DG988" s="17"/>
      <c r="DH988" s="17"/>
      <c r="DI988" s="17"/>
      <c r="DJ988" s="17"/>
      <c r="DK988" s="17"/>
      <c r="DL988" s="17"/>
      <c r="DM988" s="17"/>
      <c r="DN988" s="17"/>
      <c r="DO988" s="17"/>
      <c r="DP988" s="17"/>
      <c r="DQ988" s="17"/>
      <c r="DR988" s="17"/>
      <c r="DS988" s="17"/>
      <c r="DT988" s="17"/>
      <c r="DU988" s="17"/>
      <c r="DV988" s="17"/>
      <c r="DW988" s="17"/>
      <c r="DX988" s="17"/>
      <c r="DY988" s="17"/>
      <c r="DZ988" s="17"/>
      <c r="EA988" s="17"/>
      <c r="EB988" s="17"/>
      <c r="EC988" s="17"/>
      <c r="ED988" s="17"/>
      <c r="EE988" s="17"/>
      <c r="EF988" s="17"/>
      <c r="EG988" s="17"/>
      <c r="EH988" s="17"/>
      <c r="EI988" s="17"/>
      <c r="EJ988" s="17"/>
      <c r="EK988" s="17"/>
    </row>
    <row r="989" spans="1:141" x14ac:dyDescent="0.35">
      <c r="A989" s="17"/>
      <c r="B989" s="17"/>
      <c r="C989" s="17"/>
      <c r="D989" s="17"/>
      <c r="E989" s="17"/>
      <c r="F989" s="17"/>
      <c r="G989" s="17"/>
      <c r="J989" s="17"/>
      <c r="K989" s="17"/>
      <c r="L989" s="68"/>
      <c r="M989" s="68"/>
      <c r="N989" s="17"/>
      <c r="O989" s="17"/>
      <c r="P989" s="107"/>
      <c r="R989" s="17"/>
      <c r="S989" s="17"/>
      <c r="T989" s="17"/>
      <c r="V989" s="17"/>
      <c r="W989" s="17"/>
      <c r="X989" s="17"/>
      <c r="Y989" s="17"/>
      <c r="AB989" s="45"/>
      <c r="AH989" s="17"/>
      <c r="AI989" s="17"/>
      <c r="AJ989" s="17"/>
      <c r="AK989" s="17"/>
      <c r="AL989" s="17"/>
      <c r="AM989" s="17"/>
      <c r="AN989" s="17"/>
      <c r="AO989" s="17"/>
      <c r="AP989" s="17"/>
      <c r="AQ989" s="17"/>
      <c r="AR989" s="17"/>
      <c r="AS989" s="17"/>
      <c r="AT989" s="17"/>
      <c r="AU989" s="17"/>
      <c r="AV989" s="17"/>
      <c r="AW989" s="17"/>
      <c r="AX989" s="17"/>
      <c r="AY989" s="17"/>
      <c r="AZ989" s="17"/>
      <c r="BA989" s="17"/>
      <c r="BB989" s="17"/>
      <c r="BC989" s="17"/>
      <c r="BD989" s="17"/>
      <c r="BE989" s="17"/>
      <c r="BF989" s="17"/>
      <c r="BG989" s="17"/>
      <c r="BH989" s="17"/>
      <c r="BI989" s="17"/>
      <c r="BJ989" s="17"/>
      <c r="BK989" s="17"/>
      <c r="BL989" s="17"/>
      <c r="BM989" s="17"/>
      <c r="BN989" s="17"/>
      <c r="BO989" s="17"/>
      <c r="BP989" s="17"/>
      <c r="BQ989" s="17"/>
      <c r="BR989" s="17"/>
      <c r="BS989" s="17"/>
      <c r="BT989" s="17"/>
      <c r="BU989" s="17"/>
      <c r="BV989" s="17"/>
      <c r="BW989" s="17"/>
      <c r="BX989" s="17"/>
      <c r="BY989" s="17"/>
      <c r="BZ989" s="17"/>
      <c r="CA989" s="17"/>
      <c r="CB989" s="17"/>
      <c r="CC989" s="17"/>
      <c r="CD989" s="17"/>
      <c r="CE989" s="17"/>
      <c r="CF989" s="17"/>
      <c r="CG989" s="17"/>
      <c r="CH989" s="17"/>
      <c r="CI989" s="17"/>
      <c r="CJ989" s="17"/>
      <c r="CK989" s="17"/>
      <c r="CL989" s="17"/>
      <c r="CM989" s="17"/>
      <c r="CN989" s="17"/>
      <c r="CO989" s="17"/>
      <c r="CP989" s="17"/>
      <c r="CQ989" s="17"/>
      <c r="CR989" s="17"/>
      <c r="CS989" s="17"/>
      <c r="CT989" s="17"/>
      <c r="CU989" s="17"/>
      <c r="CV989" s="17"/>
      <c r="CW989" s="17"/>
      <c r="CX989" s="17"/>
      <c r="CY989" s="17"/>
      <c r="CZ989" s="17"/>
      <c r="DA989" s="17"/>
      <c r="DB989" s="17"/>
      <c r="DC989" s="17"/>
      <c r="DD989" s="17"/>
      <c r="DE989" s="17"/>
      <c r="DF989" s="17"/>
      <c r="DG989" s="17"/>
      <c r="DH989" s="17"/>
      <c r="DI989" s="17"/>
      <c r="DJ989" s="17"/>
      <c r="DK989" s="17"/>
      <c r="DL989" s="17"/>
      <c r="DM989" s="17"/>
      <c r="DN989" s="17"/>
      <c r="DO989" s="17"/>
      <c r="DP989" s="17"/>
      <c r="DQ989" s="17"/>
      <c r="DR989" s="17"/>
      <c r="DS989" s="17"/>
      <c r="DT989" s="17"/>
      <c r="DU989" s="17"/>
      <c r="DV989" s="17"/>
      <c r="DW989" s="17"/>
      <c r="DX989" s="17"/>
      <c r="DY989" s="17"/>
      <c r="DZ989" s="17"/>
      <c r="EA989" s="17"/>
      <c r="EB989" s="17"/>
      <c r="EC989" s="17"/>
      <c r="ED989" s="17"/>
      <c r="EE989" s="17"/>
      <c r="EF989" s="17"/>
      <c r="EG989" s="17"/>
      <c r="EH989" s="17"/>
      <c r="EI989" s="17"/>
      <c r="EJ989" s="17"/>
      <c r="EK989" s="17"/>
    </row>
    <row r="990" spans="1:141" x14ac:dyDescent="0.35">
      <c r="A990" s="17"/>
      <c r="B990" s="17"/>
      <c r="C990" s="17"/>
      <c r="D990" s="17"/>
      <c r="E990" s="17"/>
      <c r="F990" s="17"/>
      <c r="G990" s="17"/>
      <c r="J990" s="17"/>
      <c r="K990" s="17"/>
      <c r="L990" s="68"/>
      <c r="M990" s="68"/>
      <c r="N990" s="17"/>
      <c r="O990" s="17"/>
      <c r="P990" s="107"/>
      <c r="R990" s="17"/>
      <c r="S990" s="17"/>
      <c r="T990" s="17"/>
      <c r="V990" s="17"/>
      <c r="W990" s="17"/>
      <c r="X990" s="17"/>
      <c r="Y990" s="17"/>
      <c r="AB990" s="45"/>
      <c r="AH990" s="17"/>
      <c r="AI990" s="17"/>
      <c r="AJ990" s="17"/>
      <c r="AK990" s="17"/>
      <c r="AL990" s="17"/>
      <c r="AM990" s="17"/>
      <c r="AN990" s="17"/>
      <c r="AO990" s="17"/>
      <c r="AP990" s="17"/>
      <c r="AQ990" s="17"/>
      <c r="AR990" s="17"/>
      <c r="AS990" s="17"/>
      <c r="AT990" s="17"/>
      <c r="AU990" s="17"/>
      <c r="AV990" s="17"/>
      <c r="AW990" s="17"/>
      <c r="AX990" s="17"/>
      <c r="AY990" s="17"/>
      <c r="AZ990" s="17"/>
      <c r="BA990" s="17"/>
      <c r="BB990" s="17"/>
      <c r="BC990" s="17"/>
      <c r="BD990" s="17"/>
      <c r="BE990" s="17"/>
      <c r="BF990" s="17"/>
      <c r="BG990" s="17"/>
      <c r="BH990" s="17"/>
      <c r="BI990" s="17"/>
      <c r="BJ990" s="17"/>
      <c r="BK990" s="17"/>
      <c r="BL990" s="17"/>
      <c r="BM990" s="17"/>
      <c r="BN990" s="17"/>
      <c r="BO990" s="17"/>
      <c r="BP990" s="17"/>
      <c r="BQ990" s="17"/>
      <c r="BR990" s="17"/>
      <c r="BS990" s="17"/>
      <c r="BT990" s="17"/>
      <c r="BU990" s="17"/>
      <c r="BV990" s="17"/>
      <c r="BW990" s="17"/>
      <c r="BX990" s="17"/>
      <c r="BY990" s="17"/>
      <c r="BZ990" s="17"/>
      <c r="CA990" s="17"/>
      <c r="CB990" s="17"/>
      <c r="CC990" s="17"/>
      <c r="CD990" s="17"/>
      <c r="CE990" s="17"/>
      <c r="CF990" s="17"/>
      <c r="CG990" s="17"/>
      <c r="CH990" s="17"/>
      <c r="CI990" s="17"/>
      <c r="CJ990" s="17"/>
      <c r="CK990" s="17"/>
      <c r="CL990" s="17"/>
      <c r="CM990" s="17"/>
      <c r="CN990" s="17"/>
      <c r="CO990" s="17"/>
      <c r="CP990" s="17"/>
      <c r="CQ990" s="17"/>
      <c r="CR990" s="17"/>
      <c r="CS990" s="17"/>
      <c r="CT990" s="17"/>
      <c r="CU990" s="17"/>
      <c r="CV990" s="17"/>
      <c r="CW990" s="17"/>
      <c r="CX990" s="17"/>
      <c r="CY990" s="17"/>
      <c r="CZ990" s="17"/>
      <c r="DA990" s="17"/>
      <c r="DB990" s="17"/>
      <c r="DC990" s="17"/>
      <c r="DD990" s="17"/>
      <c r="DE990" s="17"/>
      <c r="DF990" s="17"/>
      <c r="DG990" s="17"/>
      <c r="DH990" s="17"/>
      <c r="DI990" s="17"/>
      <c r="DJ990" s="17"/>
      <c r="DK990" s="17"/>
      <c r="DL990" s="17"/>
      <c r="DM990" s="17"/>
      <c r="DN990" s="17"/>
      <c r="DO990" s="17"/>
      <c r="DP990" s="17"/>
      <c r="DQ990" s="17"/>
      <c r="DR990" s="17"/>
      <c r="DS990" s="17"/>
      <c r="DT990" s="17"/>
      <c r="DU990" s="17"/>
      <c r="DV990" s="17"/>
      <c r="DW990" s="17"/>
      <c r="DX990" s="17"/>
      <c r="DY990" s="17"/>
      <c r="DZ990" s="17"/>
      <c r="EA990" s="17"/>
      <c r="EB990" s="17"/>
      <c r="EC990" s="17"/>
      <c r="ED990" s="17"/>
      <c r="EE990" s="17"/>
      <c r="EF990" s="17"/>
      <c r="EG990" s="17"/>
      <c r="EH990" s="17"/>
      <c r="EI990" s="17"/>
      <c r="EJ990" s="17"/>
      <c r="EK990" s="17"/>
    </row>
    <row r="991" spans="1:141" x14ac:dyDescent="0.35">
      <c r="A991" s="17"/>
      <c r="B991" s="17"/>
      <c r="C991" s="17"/>
      <c r="D991" s="17"/>
      <c r="E991" s="17"/>
      <c r="F991" s="17"/>
      <c r="G991" s="17"/>
      <c r="J991" s="17"/>
      <c r="K991" s="17"/>
      <c r="L991" s="68"/>
      <c r="M991" s="68"/>
      <c r="N991" s="17"/>
      <c r="O991" s="17"/>
      <c r="P991" s="107"/>
      <c r="R991" s="17"/>
      <c r="S991" s="17"/>
      <c r="T991" s="17"/>
      <c r="V991" s="17"/>
      <c r="W991" s="17"/>
      <c r="X991" s="17"/>
      <c r="Y991" s="17"/>
      <c r="AB991" s="45"/>
      <c r="AH991" s="17"/>
      <c r="AI991" s="17"/>
      <c r="AJ991" s="17"/>
      <c r="AK991" s="17"/>
      <c r="AL991" s="17"/>
      <c r="AM991" s="17"/>
      <c r="AN991" s="17"/>
      <c r="AO991" s="17"/>
      <c r="AP991" s="17"/>
      <c r="AQ991" s="17"/>
      <c r="AR991" s="17"/>
      <c r="AS991" s="17"/>
      <c r="AT991" s="17"/>
      <c r="AU991" s="17"/>
      <c r="AV991" s="17"/>
      <c r="AW991" s="17"/>
      <c r="AX991" s="17"/>
      <c r="AY991" s="17"/>
      <c r="AZ991" s="17"/>
      <c r="BA991" s="17"/>
      <c r="BB991" s="17"/>
      <c r="BC991" s="17"/>
      <c r="BD991" s="17"/>
      <c r="BE991" s="17"/>
      <c r="BF991" s="17"/>
      <c r="BG991" s="17"/>
      <c r="BH991" s="17"/>
      <c r="BI991" s="17"/>
      <c r="BJ991" s="17"/>
      <c r="BK991" s="17"/>
      <c r="BL991" s="17"/>
      <c r="BM991" s="17"/>
      <c r="BN991" s="17"/>
      <c r="BO991" s="17"/>
      <c r="BP991" s="17"/>
      <c r="BQ991" s="17"/>
      <c r="BR991" s="17"/>
      <c r="BS991" s="17"/>
      <c r="BT991" s="17"/>
      <c r="BU991" s="17"/>
      <c r="BV991" s="17"/>
      <c r="BW991" s="17"/>
      <c r="BX991" s="17"/>
      <c r="BY991" s="17"/>
      <c r="BZ991" s="17"/>
      <c r="CA991" s="17"/>
      <c r="CB991" s="17"/>
      <c r="CC991" s="17"/>
      <c r="CD991" s="17"/>
      <c r="CE991" s="17"/>
      <c r="CF991" s="17"/>
      <c r="CG991" s="17"/>
      <c r="CH991" s="17"/>
      <c r="CI991" s="17"/>
      <c r="CJ991" s="17"/>
      <c r="CK991" s="17"/>
      <c r="CL991" s="17"/>
      <c r="CM991" s="17"/>
      <c r="CN991" s="17"/>
      <c r="CO991" s="17"/>
      <c r="CP991" s="17"/>
      <c r="CQ991" s="17"/>
      <c r="CR991" s="17"/>
      <c r="CS991" s="17"/>
      <c r="CT991" s="17"/>
      <c r="CU991" s="17"/>
      <c r="CV991" s="17"/>
      <c r="CW991" s="17"/>
      <c r="CX991" s="17"/>
      <c r="CY991" s="17"/>
      <c r="CZ991" s="17"/>
      <c r="DA991" s="17"/>
      <c r="DB991" s="17"/>
      <c r="DC991" s="17"/>
      <c r="DD991" s="17"/>
      <c r="DE991" s="17"/>
      <c r="DF991" s="17"/>
      <c r="DG991" s="17"/>
      <c r="DH991" s="17"/>
      <c r="DI991" s="17"/>
      <c r="DJ991" s="17"/>
      <c r="DK991" s="17"/>
      <c r="DL991" s="17"/>
      <c r="DM991" s="17"/>
      <c r="DN991" s="17"/>
      <c r="DO991" s="17"/>
      <c r="DP991" s="17"/>
      <c r="DQ991" s="17"/>
      <c r="DR991" s="17"/>
      <c r="DS991" s="17"/>
      <c r="DT991" s="17"/>
      <c r="DU991" s="17"/>
      <c r="DV991" s="17"/>
      <c r="DW991" s="17"/>
      <c r="DX991" s="17"/>
      <c r="DY991" s="17"/>
      <c r="DZ991" s="17"/>
      <c r="EA991" s="17"/>
      <c r="EB991" s="17"/>
      <c r="EC991" s="17"/>
      <c r="ED991" s="17"/>
      <c r="EE991" s="17"/>
      <c r="EF991" s="17"/>
      <c r="EG991" s="17"/>
      <c r="EH991" s="17"/>
      <c r="EI991" s="17"/>
      <c r="EJ991" s="17"/>
      <c r="EK991" s="17"/>
    </row>
    <row r="992" spans="1:141" x14ac:dyDescent="0.35">
      <c r="A992" s="17"/>
      <c r="B992" s="17"/>
      <c r="C992" s="17"/>
      <c r="D992" s="17"/>
      <c r="E992" s="17"/>
      <c r="F992" s="17"/>
      <c r="G992" s="17"/>
      <c r="J992" s="17"/>
      <c r="K992" s="17"/>
      <c r="L992" s="68"/>
      <c r="M992" s="68"/>
      <c r="N992" s="17"/>
      <c r="O992" s="17"/>
      <c r="P992" s="107"/>
      <c r="R992" s="17"/>
      <c r="S992" s="17"/>
      <c r="T992" s="17"/>
      <c r="V992" s="17"/>
      <c r="W992" s="17"/>
      <c r="X992" s="17"/>
      <c r="Y992" s="17"/>
      <c r="AB992" s="45"/>
      <c r="AH992" s="17"/>
      <c r="AI992" s="17"/>
      <c r="AJ992" s="17"/>
      <c r="AK992" s="17"/>
      <c r="AL992" s="17"/>
      <c r="AM992" s="17"/>
      <c r="AN992" s="17"/>
      <c r="AO992" s="17"/>
      <c r="AP992" s="17"/>
      <c r="AQ992" s="17"/>
      <c r="AR992" s="17"/>
      <c r="AS992" s="17"/>
      <c r="AT992" s="17"/>
      <c r="AU992" s="17"/>
      <c r="AV992" s="17"/>
      <c r="AW992" s="17"/>
      <c r="AX992" s="17"/>
      <c r="AY992" s="17"/>
      <c r="AZ992" s="17"/>
      <c r="BA992" s="17"/>
      <c r="BB992" s="17"/>
      <c r="BC992" s="17"/>
      <c r="BD992" s="17"/>
      <c r="BE992" s="17"/>
      <c r="BF992" s="17"/>
      <c r="BG992" s="17"/>
      <c r="BH992" s="17"/>
      <c r="BI992" s="17"/>
      <c r="BJ992" s="17"/>
      <c r="BK992" s="17"/>
      <c r="BL992" s="17"/>
      <c r="BM992" s="17"/>
      <c r="BN992" s="17"/>
      <c r="BO992" s="17"/>
      <c r="BP992" s="17"/>
      <c r="BQ992" s="17"/>
      <c r="BR992" s="17"/>
      <c r="BS992" s="17"/>
      <c r="BT992" s="17"/>
      <c r="BU992" s="17"/>
      <c r="BV992" s="17"/>
      <c r="BW992" s="17"/>
      <c r="BX992" s="17"/>
      <c r="BY992" s="17"/>
      <c r="BZ992" s="17"/>
      <c r="CA992" s="17"/>
      <c r="CB992" s="17"/>
      <c r="CC992" s="17"/>
      <c r="CD992" s="17"/>
      <c r="CE992" s="17"/>
      <c r="CF992" s="17"/>
      <c r="CG992" s="17"/>
      <c r="CH992" s="17"/>
      <c r="CI992" s="17"/>
      <c r="CJ992" s="17"/>
      <c r="CK992" s="17"/>
      <c r="CL992" s="17"/>
      <c r="CM992" s="17"/>
      <c r="CN992" s="17"/>
      <c r="CO992" s="17"/>
      <c r="CP992" s="17"/>
      <c r="CQ992" s="17"/>
      <c r="CR992" s="17"/>
      <c r="CS992" s="17"/>
      <c r="CT992" s="17"/>
      <c r="CU992" s="17"/>
      <c r="CV992" s="17"/>
      <c r="CW992" s="17"/>
      <c r="CX992" s="17"/>
      <c r="CY992" s="17"/>
      <c r="CZ992" s="17"/>
      <c r="DA992" s="17"/>
      <c r="DB992" s="17"/>
      <c r="DC992" s="17"/>
      <c r="DD992" s="17"/>
      <c r="DE992" s="17"/>
      <c r="DF992" s="17"/>
      <c r="DG992" s="17"/>
      <c r="DH992" s="17"/>
      <c r="DI992" s="17"/>
      <c r="DJ992" s="17"/>
      <c r="DK992" s="17"/>
      <c r="DL992" s="17"/>
      <c r="DM992" s="17"/>
      <c r="DN992" s="17"/>
      <c r="DO992" s="17"/>
      <c r="DP992" s="17"/>
      <c r="DQ992" s="17"/>
      <c r="DR992" s="17"/>
      <c r="DS992" s="17"/>
      <c r="DT992" s="17"/>
      <c r="DU992" s="17"/>
      <c r="DV992" s="17"/>
      <c r="DW992" s="17"/>
      <c r="DX992" s="17"/>
      <c r="DY992" s="17"/>
      <c r="DZ992" s="17"/>
      <c r="EA992" s="17"/>
      <c r="EB992" s="17"/>
      <c r="EC992" s="17"/>
      <c r="ED992" s="17"/>
      <c r="EE992" s="17"/>
      <c r="EF992" s="17"/>
      <c r="EG992" s="17"/>
      <c r="EH992" s="17"/>
      <c r="EI992" s="17"/>
      <c r="EJ992" s="17"/>
      <c r="EK992" s="17"/>
    </row>
    <row r="993" spans="1:141" x14ac:dyDescent="0.35">
      <c r="A993" s="17"/>
      <c r="B993" s="17"/>
      <c r="C993" s="17"/>
      <c r="D993" s="17"/>
      <c r="E993" s="17"/>
      <c r="F993" s="17"/>
      <c r="G993" s="17"/>
      <c r="J993" s="17"/>
      <c r="K993" s="17"/>
      <c r="L993" s="68"/>
      <c r="M993" s="68"/>
      <c r="N993" s="17"/>
      <c r="O993" s="17"/>
      <c r="P993" s="109"/>
      <c r="R993" s="17"/>
      <c r="S993" s="17"/>
      <c r="T993" s="17"/>
      <c r="V993" s="17"/>
      <c r="W993" s="17"/>
      <c r="X993" s="17"/>
      <c r="Y993" s="17"/>
      <c r="AB993" s="45"/>
      <c r="AH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c r="BR993" s="17"/>
      <c r="BS993" s="17"/>
      <c r="BT993" s="17"/>
      <c r="BU993" s="17"/>
      <c r="BV993" s="17"/>
      <c r="BW993" s="17"/>
      <c r="BX993" s="17"/>
      <c r="BY993" s="17"/>
      <c r="BZ993" s="17"/>
      <c r="CA993" s="17"/>
      <c r="CB993" s="17"/>
      <c r="CC993" s="17"/>
      <c r="CD993" s="17"/>
      <c r="CE993" s="17"/>
      <c r="CF993" s="17"/>
      <c r="CG993" s="17"/>
      <c r="CH993" s="17"/>
      <c r="CI993" s="17"/>
      <c r="CJ993" s="17"/>
      <c r="CK993" s="17"/>
      <c r="CL993" s="17"/>
      <c r="CM993" s="17"/>
      <c r="CN993" s="17"/>
      <c r="CO993" s="17"/>
      <c r="CP993" s="17"/>
      <c r="CQ993" s="17"/>
      <c r="CR993" s="17"/>
      <c r="CS993" s="17"/>
      <c r="CT993" s="17"/>
      <c r="CU993" s="17"/>
      <c r="CV993" s="17"/>
      <c r="CW993" s="17"/>
      <c r="CX993" s="17"/>
      <c r="CY993" s="17"/>
      <c r="CZ993" s="17"/>
      <c r="DA993" s="17"/>
      <c r="DB993" s="17"/>
      <c r="DC993" s="17"/>
      <c r="DD993" s="17"/>
      <c r="DE993" s="17"/>
      <c r="DF993" s="17"/>
      <c r="DG993" s="17"/>
      <c r="DH993" s="17"/>
      <c r="DI993" s="17"/>
      <c r="DJ993" s="17"/>
      <c r="DK993" s="17"/>
      <c r="DL993" s="17"/>
      <c r="DM993" s="17"/>
      <c r="DN993" s="17"/>
      <c r="DO993" s="17"/>
      <c r="DP993" s="17"/>
      <c r="DQ993" s="17"/>
      <c r="DR993" s="17"/>
      <c r="DS993" s="17"/>
      <c r="DT993" s="17"/>
      <c r="DU993" s="17"/>
      <c r="DV993" s="17"/>
      <c r="DW993" s="17"/>
      <c r="DX993" s="17"/>
      <c r="DY993" s="17"/>
      <c r="DZ993" s="17"/>
      <c r="EA993" s="17"/>
      <c r="EB993" s="17"/>
      <c r="EC993" s="17"/>
      <c r="ED993" s="17"/>
      <c r="EE993" s="17"/>
      <c r="EF993" s="17"/>
      <c r="EG993" s="17"/>
      <c r="EH993" s="17"/>
      <c r="EI993" s="17"/>
      <c r="EJ993" s="17"/>
      <c r="EK993" s="17"/>
    </row>
    <row r="994" spans="1:141" x14ac:dyDescent="0.35">
      <c r="A994" s="17"/>
      <c r="B994" s="17"/>
      <c r="C994" s="17"/>
      <c r="D994" s="17"/>
      <c r="E994" s="17"/>
      <c r="F994" s="17"/>
      <c r="G994" s="17"/>
      <c r="J994" s="17"/>
      <c r="K994" s="17"/>
      <c r="L994" s="68"/>
      <c r="M994" s="68"/>
      <c r="N994" s="17"/>
      <c r="O994" s="17"/>
      <c r="P994" s="107"/>
      <c r="R994" s="17"/>
      <c r="S994" s="17"/>
      <c r="T994" s="17"/>
      <c r="V994" s="17"/>
      <c r="W994" s="17"/>
      <c r="X994" s="17"/>
      <c r="Y994" s="17"/>
      <c r="AB994" s="45"/>
      <c r="AH994" s="17"/>
      <c r="AI994" s="17"/>
      <c r="AJ994" s="17"/>
      <c r="AK994" s="17"/>
      <c r="AL994" s="17"/>
      <c r="AM994" s="17"/>
      <c r="AN994" s="17"/>
      <c r="AO994" s="17"/>
      <c r="AP994" s="17"/>
      <c r="AQ994" s="17"/>
      <c r="AR994" s="17"/>
      <c r="AS994" s="17"/>
      <c r="AT994" s="17"/>
      <c r="AU994" s="17"/>
      <c r="AV994" s="17"/>
      <c r="AW994" s="17"/>
      <c r="AX994" s="17"/>
      <c r="AY994" s="17"/>
      <c r="AZ994" s="17"/>
      <c r="BA994" s="17"/>
      <c r="BB994" s="17"/>
      <c r="BC994" s="17"/>
      <c r="BD994" s="17"/>
      <c r="BE994" s="17"/>
      <c r="BF994" s="17"/>
      <c r="BG994" s="17"/>
      <c r="BH994" s="17"/>
      <c r="BI994" s="17"/>
      <c r="BJ994" s="17"/>
      <c r="BK994" s="17"/>
      <c r="BL994" s="17"/>
      <c r="BM994" s="17"/>
      <c r="BN994" s="17"/>
      <c r="BO994" s="17"/>
      <c r="BP994" s="17"/>
      <c r="BQ994" s="17"/>
      <c r="BR994" s="17"/>
      <c r="BS994" s="17"/>
      <c r="BT994" s="17"/>
      <c r="BU994" s="17"/>
      <c r="BV994" s="17"/>
      <c r="BW994" s="17"/>
      <c r="BX994" s="17"/>
      <c r="BY994" s="17"/>
      <c r="BZ994" s="17"/>
      <c r="CA994" s="17"/>
      <c r="CB994" s="17"/>
      <c r="CC994" s="17"/>
      <c r="CD994" s="17"/>
      <c r="CE994" s="17"/>
      <c r="CF994" s="17"/>
      <c r="CG994" s="17"/>
      <c r="CH994" s="17"/>
      <c r="CI994" s="17"/>
      <c r="CJ994" s="17"/>
      <c r="CK994" s="17"/>
      <c r="CL994" s="17"/>
      <c r="CM994" s="17"/>
      <c r="CN994" s="17"/>
      <c r="CO994" s="17"/>
      <c r="CP994" s="17"/>
      <c r="CQ994" s="17"/>
      <c r="CR994" s="17"/>
      <c r="CS994" s="17"/>
      <c r="CT994" s="17"/>
      <c r="CU994" s="17"/>
      <c r="CV994" s="17"/>
      <c r="CW994" s="17"/>
      <c r="CX994" s="17"/>
      <c r="CY994" s="17"/>
      <c r="CZ994" s="17"/>
      <c r="DA994" s="17"/>
      <c r="DB994" s="17"/>
      <c r="DC994" s="17"/>
      <c r="DD994" s="17"/>
      <c r="DE994" s="17"/>
      <c r="DF994" s="17"/>
      <c r="DG994" s="17"/>
      <c r="DH994" s="17"/>
      <c r="DI994" s="17"/>
      <c r="DJ994" s="17"/>
      <c r="DK994" s="17"/>
      <c r="DL994" s="17"/>
      <c r="DM994" s="17"/>
      <c r="DN994" s="17"/>
      <c r="DO994" s="17"/>
      <c r="DP994" s="17"/>
      <c r="DQ994" s="17"/>
      <c r="DR994" s="17"/>
      <c r="DS994" s="17"/>
      <c r="DT994" s="17"/>
      <c r="DU994" s="17"/>
      <c r="DV994" s="17"/>
      <c r="DW994" s="17"/>
      <c r="DX994" s="17"/>
      <c r="DY994" s="17"/>
      <c r="DZ994" s="17"/>
      <c r="EA994" s="17"/>
      <c r="EB994" s="17"/>
      <c r="EC994" s="17"/>
      <c r="ED994" s="17"/>
      <c r="EE994" s="17"/>
      <c r="EF994" s="17"/>
      <c r="EG994" s="17"/>
      <c r="EH994" s="17"/>
      <c r="EI994" s="17"/>
      <c r="EJ994" s="17"/>
      <c r="EK994" s="17"/>
    </row>
    <row r="995" spans="1:141" x14ac:dyDescent="0.35">
      <c r="A995" s="17"/>
      <c r="B995" s="17"/>
      <c r="C995" s="17"/>
      <c r="D995" s="17"/>
      <c r="E995" s="17"/>
      <c r="F995" s="17"/>
      <c r="G995" s="17"/>
      <c r="J995" s="17"/>
      <c r="K995" s="17"/>
      <c r="L995" s="68"/>
      <c r="M995" s="68"/>
      <c r="N995" s="17"/>
      <c r="O995" s="17"/>
      <c r="P995" s="107"/>
      <c r="R995" s="17"/>
      <c r="S995" s="17"/>
      <c r="T995" s="17"/>
      <c r="V995" s="17"/>
      <c r="W995" s="17"/>
      <c r="X995" s="17"/>
      <c r="Y995" s="17"/>
      <c r="AB995" s="45"/>
      <c r="AH995" s="17"/>
      <c r="AI995" s="17"/>
      <c r="AJ995" s="17"/>
      <c r="AK995" s="17"/>
      <c r="AL995" s="17"/>
      <c r="AM995" s="17"/>
      <c r="AN995" s="17"/>
      <c r="AO995" s="17"/>
      <c r="AP995" s="17"/>
      <c r="AQ995" s="17"/>
      <c r="AR995" s="17"/>
      <c r="AS995" s="17"/>
      <c r="AT995" s="17"/>
      <c r="AU995" s="17"/>
      <c r="AV995" s="17"/>
      <c r="AW995" s="17"/>
      <c r="AX995" s="17"/>
      <c r="AY995" s="17"/>
      <c r="AZ995" s="17"/>
      <c r="BA995" s="17"/>
      <c r="BB995" s="17"/>
      <c r="BC995" s="17"/>
      <c r="BD995" s="17"/>
      <c r="BE995" s="17"/>
      <c r="BF995" s="17"/>
      <c r="BG995" s="17"/>
      <c r="BH995" s="17"/>
      <c r="BI995" s="17"/>
      <c r="BJ995" s="17"/>
      <c r="BK995" s="17"/>
      <c r="BL995" s="17"/>
      <c r="BM995" s="17"/>
      <c r="BN995" s="17"/>
      <c r="BO995" s="17"/>
      <c r="BP995" s="17"/>
      <c r="BQ995" s="17"/>
      <c r="BR995" s="17"/>
      <c r="BS995" s="17"/>
      <c r="BT995" s="17"/>
      <c r="BU995" s="17"/>
      <c r="BV995" s="17"/>
      <c r="BW995" s="17"/>
      <c r="BX995" s="17"/>
      <c r="BY995" s="17"/>
      <c r="BZ995" s="17"/>
      <c r="CA995" s="17"/>
      <c r="CB995" s="17"/>
      <c r="CC995" s="17"/>
      <c r="CD995" s="17"/>
      <c r="CE995" s="17"/>
      <c r="CF995" s="17"/>
      <c r="CG995" s="17"/>
      <c r="CH995" s="17"/>
      <c r="CI995" s="17"/>
      <c r="CJ995" s="17"/>
      <c r="CK995" s="17"/>
      <c r="CL995" s="17"/>
      <c r="CM995" s="17"/>
      <c r="CN995" s="17"/>
      <c r="CO995" s="17"/>
      <c r="CP995" s="17"/>
      <c r="CQ995" s="17"/>
      <c r="CR995" s="17"/>
      <c r="CS995" s="17"/>
      <c r="CT995" s="17"/>
      <c r="CU995" s="17"/>
      <c r="CV995" s="17"/>
      <c r="CW995" s="17"/>
      <c r="CX995" s="17"/>
      <c r="CY995" s="17"/>
      <c r="CZ995" s="17"/>
      <c r="DA995" s="17"/>
      <c r="DB995" s="17"/>
      <c r="DC995" s="17"/>
      <c r="DD995" s="17"/>
      <c r="DE995" s="17"/>
      <c r="DF995" s="17"/>
      <c r="DG995" s="17"/>
      <c r="DH995" s="17"/>
      <c r="DI995" s="17"/>
      <c r="DJ995" s="17"/>
      <c r="DK995" s="17"/>
      <c r="DL995" s="17"/>
      <c r="DM995" s="17"/>
      <c r="DN995" s="17"/>
      <c r="DO995" s="17"/>
      <c r="DP995" s="17"/>
      <c r="DQ995" s="17"/>
      <c r="DR995" s="17"/>
      <c r="DS995" s="17"/>
      <c r="DT995" s="17"/>
      <c r="DU995" s="17"/>
      <c r="DV995" s="17"/>
      <c r="DW995" s="17"/>
      <c r="DX995" s="17"/>
      <c r="DY995" s="17"/>
      <c r="DZ995" s="17"/>
      <c r="EA995" s="17"/>
      <c r="EB995" s="17"/>
      <c r="EC995" s="17"/>
      <c r="ED995" s="17"/>
      <c r="EE995" s="17"/>
      <c r="EF995" s="17"/>
      <c r="EG995" s="17"/>
      <c r="EH995" s="17"/>
      <c r="EI995" s="17"/>
      <c r="EJ995" s="17"/>
      <c r="EK995" s="17"/>
    </row>
    <row r="996" spans="1:141" x14ac:dyDescent="0.35">
      <c r="A996" s="17"/>
      <c r="B996" s="17"/>
      <c r="C996" s="17"/>
      <c r="D996" s="17"/>
      <c r="E996" s="17"/>
      <c r="F996" s="17"/>
      <c r="G996" s="17"/>
      <c r="J996" s="17"/>
      <c r="K996" s="17"/>
      <c r="L996" s="68"/>
      <c r="M996" s="68"/>
      <c r="N996" s="17"/>
      <c r="O996" s="17"/>
      <c r="P996" s="107"/>
      <c r="R996" s="17"/>
      <c r="S996" s="17"/>
      <c r="T996" s="17"/>
      <c r="V996" s="17"/>
      <c r="W996" s="17"/>
      <c r="X996" s="17"/>
      <c r="Y996" s="17"/>
      <c r="AB996" s="45"/>
      <c r="AH996" s="17"/>
      <c r="AI996" s="17"/>
      <c r="AJ996" s="17"/>
      <c r="AK996" s="17"/>
      <c r="AL996" s="17"/>
      <c r="AM996" s="17"/>
      <c r="AN996" s="17"/>
      <c r="AO996" s="17"/>
      <c r="AP996" s="17"/>
      <c r="AQ996" s="17"/>
      <c r="AR996" s="17"/>
      <c r="AS996" s="17"/>
      <c r="AT996" s="17"/>
      <c r="AU996" s="17"/>
      <c r="AV996" s="17"/>
      <c r="AW996" s="17"/>
      <c r="AX996" s="17"/>
      <c r="AY996" s="17"/>
      <c r="AZ996" s="17"/>
      <c r="BA996" s="17"/>
      <c r="BB996" s="17"/>
      <c r="BC996" s="17"/>
      <c r="BD996" s="17"/>
      <c r="BE996" s="17"/>
      <c r="BF996" s="17"/>
      <c r="BG996" s="17"/>
      <c r="BH996" s="17"/>
      <c r="BI996" s="17"/>
      <c r="BJ996" s="17"/>
      <c r="BK996" s="17"/>
      <c r="BL996" s="17"/>
      <c r="BM996" s="17"/>
      <c r="BN996" s="17"/>
      <c r="BO996" s="17"/>
      <c r="BP996" s="17"/>
      <c r="BQ996" s="17"/>
      <c r="BR996" s="17"/>
      <c r="BS996" s="17"/>
      <c r="BT996" s="17"/>
      <c r="BU996" s="17"/>
      <c r="BV996" s="17"/>
      <c r="BW996" s="17"/>
      <c r="BX996" s="17"/>
      <c r="BY996" s="17"/>
      <c r="BZ996" s="17"/>
      <c r="CA996" s="17"/>
      <c r="CB996" s="17"/>
      <c r="CC996" s="17"/>
      <c r="CD996" s="17"/>
      <c r="CE996" s="17"/>
      <c r="CF996" s="17"/>
      <c r="CG996" s="17"/>
      <c r="CH996" s="17"/>
      <c r="CI996" s="17"/>
      <c r="CJ996" s="17"/>
      <c r="CK996" s="17"/>
      <c r="CL996" s="17"/>
      <c r="CM996" s="17"/>
      <c r="CN996" s="17"/>
      <c r="CO996" s="17"/>
      <c r="CP996" s="17"/>
      <c r="CQ996" s="17"/>
      <c r="CR996" s="17"/>
      <c r="CS996" s="17"/>
      <c r="CT996" s="17"/>
      <c r="CU996" s="17"/>
      <c r="CV996" s="17"/>
      <c r="CW996" s="17"/>
      <c r="CX996" s="17"/>
      <c r="CY996" s="17"/>
      <c r="CZ996" s="17"/>
      <c r="DA996" s="17"/>
      <c r="DB996" s="17"/>
      <c r="DC996" s="17"/>
      <c r="DD996" s="17"/>
      <c r="DE996" s="17"/>
      <c r="DF996" s="17"/>
      <c r="DG996" s="17"/>
      <c r="DH996" s="17"/>
      <c r="DI996" s="17"/>
      <c r="DJ996" s="17"/>
      <c r="DK996" s="17"/>
      <c r="DL996" s="17"/>
      <c r="DM996" s="17"/>
      <c r="DN996" s="17"/>
      <c r="DO996" s="17"/>
      <c r="DP996" s="17"/>
      <c r="DQ996" s="17"/>
      <c r="DR996" s="17"/>
      <c r="DS996" s="17"/>
      <c r="DT996" s="17"/>
      <c r="DU996" s="17"/>
      <c r="DV996" s="17"/>
      <c r="DW996" s="17"/>
      <c r="DX996" s="17"/>
      <c r="DY996" s="17"/>
      <c r="DZ996" s="17"/>
      <c r="EA996" s="17"/>
      <c r="EB996" s="17"/>
      <c r="EC996" s="17"/>
      <c r="ED996" s="17"/>
      <c r="EE996" s="17"/>
      <c r="EF996" s="17"/>
      <c r="EG996" s="17"/>
      <c r="EH996" s="17"/>
      <c r="EI996" s="17"/>
      <c r="EJ996" s="17"/>
      <c r="EK996" s="17"/>
    </row>
    <row r="997" spans="1:141" x14ac:dyDescent="0.35">
      <c r="A997" s="17"/>
      <c r="B997" s="17"/>
      <c r="C997" s="17"/>
      <c r="D997" s="17"/>
      <c r="E997" s="17"/>
      <c r="F997" s="17"/>
      <c r="G997" s="17"/>
      <c r="J997" s="17"/>
      <c r="K997" s="17"/>
      <c r="L997" s="68"/>
      <c r="M997" s="68"/>
      <c r="N997" s="17"/>
      <c r="O997" s="17"/>
      <c r="P997" s="107"/>
      <c r="R997" s="17"/>
      <c r="S997" s="17"/>
      <c r="T997" s="17"/>
      <c r="V997" s="17"/>
      <c r="W997" s="17"/>
      <c r="X997" s="17"/>
      <c r="Y997" s="17"/>
      <c r="AB997" s="45"/>
      <c r="AH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c r="BL997" s="17"/>
      <c r="BM997" s="17"/>
      <c r="BN997" s="17"/>
      <c r="BO997" s="17"/>
      <c r="BP997" s="17"/>
      <c r="BQ997" s="17"/>
      <c r="BR997" s="17"/>
      <c r="BS997" s="17"/>
      <c r="BT997" s="17"/>
      <c r="BU997" s="17"/>
      <c r="BV997" s="17"/>
      <c r="BW997" s="17"/>
      <c r="BX997" s="17"/>
      <c r="BY997" s="17"/>
      <c r="BZ997" s="17"/>
      <c r="CA997" s="17"/>
      <c r="CB997" s="17"/>
      <c r="CC997" s="17"/>
      <c r="CD997" s="17"/>
      <c r="CE997" s="17"/>
      <c r="CF997" s="17"/>
      <c r="CG997" s="17"/>
      <c r="CH997" s="17"/>
      <c r="CI997" s="17"/>
      <c r="CJ997" s="17"/>
      <c r="CK997" s="17"/>
      <c r="CL997" s="17"/>
      <c r="CM997" s="17"/>
      <c r="CN997" s="17"/>
      <c r="CO997" s="17"/>
      <c r="CP997" s="17"/>
      <c r="CQ997" s="17"/>
      <c r="CR997" s="17"/>
      <c r="CS997" s="17"/>
      <c r="CT997" s="17"/>
      <c r="CU997" s="17"/>
      <c r="CV997" s="17"/>
      <c r="CW997" s="17"/>
      <c r="CX997" s="17"/>
      <c r="CY997" s="17"/>
      <c r="CZ997" s="17"/>
      <c r="DA997" s="17"/>
      <c r="DB997" s="17"/>
      <c r="DC997" s="17"/>
      <c r="DD997" s="17"/>
      <c r="DE997" s="17"/>
      <c r="DF997" s="17"/>
      <c r="DG997" s="17"/>
      <c r="DH997" s="17"/>
      <c r="DI997" s="17"/>
      <c r="DJ997" s="17"/>
      <c r="DK997" s="17"/>
      <c r="DL997" s="17"/>
      <c r="DM997" s="17"/>
      <c r="DN997" s="17"/>
      <c r="DO997" s="17"/>
      <c r="DP997" s="17"/>
      <c r="DQ997" s="17"/>
      <c r="DR997" s="17"/>
      <c r="DS997" s="17"/>
      <c r="DT997" s="17"/>
      <c r="DU997" s="17"/>
      <c r="DV997" s="17"/>
      <c r="DW997" s="17"/>
      <c r="DX997" s="17"/>
      <c r="DY997" s="17"/>
      <c r="DZ997" s="17"/>
      <c r="EA997" s="17"/>
      <c r="EB997" s="17"/>
      <c r="EC997" s="17"/>
      <c r="ED997" s="17"/>
      <c r="EE997" s="17"/>
      <c r="EF997" s="17"/>
      <c r="EG997" s="17"/>
      <c r="EH997" s="17"/>
      <c r="EI997" s="17"/>
      <c r="EJ997" s="17"/>
      <c r="EK997" s="17"/>
    </row>
    <row r="998" spans="1:141" x14ac:dyDescent="0.35">
      <c r="A998" s="17"/>
      <c r="B998" s="17"/>
      <c r="C998" s="17"/>
      <c r="D998" s="17"/>
      <c r="E998" s="17"/>
      <c r="F998" s="17"/>
      <c r="G998" s="17"/>
      <c r="J998" s="17"/>
      <c r="K998" s="17"/>
      <c r="L998" s="68"/>
      <c r="M998" s="68"/>
      <c r="N998" s="17"/>
      <c r="O998" s="17"/>
      <c r="P998" s="107"/>
      <c r="R998" s="17"/>
      <c r="S998" s="17"/>
      <c r="T998" s="17"/>
      <c r="V998" s="17"/>
      <c r="W998" s="17"/>
      <c r="X998" s="17"/>
      <c r="Y998" s="17"/>
      <c r="AB998" s="45"/>
      <c r="AH998" s="17"/>
      <c r="AI998" s="17"/>
      <c r="AJ998" s="17"/>
      <c r="AK998" s="17"/>
      <c r="AL998" s="17"/>
      <c r="AM998" s="17"/>
      <c r="AN998" s="17"/>
      <c r="AO998" s="17"/>
      <c r="AP998" s="17"/>
      <c r="AQ998" s="17"/>
      <c r="AR998" s="17"/>
      <c r="AS998" s="17"/>
      <c r="AT998" s="17"/>
      <c r="AU998" s="17"/>
      <c r="AV998" s="17"/>
      <c r="AW998" s="17"/>
      <c r="AX998" s="17"/>
      <c r="AY998" s="17"/>
      <c r="AZ998" s="17"/>
      <c r="BA998" s="17"/>
      <c r="BB998" s="17"/>
      <c r="BC998" s="17"/>
      <c r="BD998" s="17"/>
      <c r="BE998" s="17"/>
      <c r="BF998" s="17"/>
      <c r="BG998" s="17"/>
      <c r="BH998" s="17"/>
      <c r="BI998" s="17"/>
      <c r="BJ998" s="17"/>
      <c r="BK998" s="17"/>
      <c r="BL998" s="17"/>
      <c r="BM998" s="17"/>
      <c r="BN998" s="17"/>
      <c r="BO998" s="17"/>
      <c r="BP998" s="17"/>
      <c r="BQ998" s="17"/>
      <c r="BR998" s="17"/>
      <c r="BS998" s="17"/>
      <c r="BT998" s="17"/>
      <c r="BU998" s="17"/>
      <c r="BV998" s="17"/>
      <c r="BW998" s="17"/>
      <c r="BX998" s="17"/>
      <c r="BY998" s="17"/>
      <c r="BZ998" s="17"/>
      <c r="CA998" s="17"/>
      <c r="CB998" s="17"/>
      <c r="CC998" s="17"/>
      <c r="CD998" s="17"/>
      <c r="CE998" s="17"/>
      <c r="CF998" s="17"/>
      <c r="CG998" s="17"/>
      <c r="CH998" s="17"/>
      <c r="CI998" s="17"/>
      <c r="CJ998" s="17"/>
      <c r="CK998" s="17"/>
      <c r="CL998" s="17"/>
      <c r="CM998" s="17"/>
      <c r="CN998" s="17"/>
      <c r="CO998" s="17"/>
      <c r="CP998" s="17"/>
      <c r="CQ998" s="17"/>
      <c r="CR998" s="17"/>
      <c r="CS998" s="17"/>
      <c r="CT998" s="17"/>
      <c r="CU998" s="17"/>
      <c r="CV998" s="17"/>
      <c r="CW998" s="17"/>
      <c r="CX998" s="17"/>
      <c r="CY998" s="17"/>
      <c r="CZ998" s="17"/>
      <c r="DA998" s="17"/>
      <c r="DB998" s="17"/>
      <c r="DC998" s="17"/>
      <c r="DD998" s="17"/>
      <c r="DE998" s="17"/>
      <c r="DF998" s="17"/>
      <c r="DG998" s="17"/>
      <c r="DH998" s="17"/>
      <c r="DI998" s="17"/>
      <c r="DJ998" s="17"/>
      <c r="DK998" s="17"/>
      <c r="DL998" s="17"/>
      <c r="DM998" s="17"/>
      <c r="DN998" s="17"/>
      <c r="DO998" s="17"/>
      <c r="DP998" s="17"/>
      <c r="DQ998" s="17"/>
      <c r="DR998" s="17"/>
      <c r="DS998" s="17"/>
      <c r="DT998" s="17"/>
      <c r="DU998" s="17"/>
      <c r="DV998" s="17"/>
      <c r="DW998" s="17"/>
      <c r="DX998" s="17"/>
      <c r="DY998" s="17"/>
      <c r="DZ998" s="17"/>
      <c r="EA998" s="17"/>
      <c r="EB998" s="17"/>
      <c r="EC998" s="17"/>
      <c r="ED998" s="17"/>
      <c r="EE998" s="17"/>
      <c r="EF998" s="17"/>
      <c r="EG998" s="17"/>
      <c r="EH998" s="17"/>
      <c r="EI998" s="17"/>
      <c r="EJ998" s="17"/>
      <c r="EK998" s="17"/>
    </row>
    <row r="999" spans="1:141" x14ac:dyDescent="0.35">
      <c r="A999" s="17"/>
      <c r="B999" s="17"/>
      <c r="C999" s="17"/>
      <c r="D999" s="17"/>
      <c r="E999" s="17"/>
      <c r="F999" s="17"/>
      <c r="G999" s="17"/>
      <c r="J999" s="17"/>
      <c r="K999" s="17"/>
      <c r="L999" s="68"/>
      <c r="M999" s="68"/>
      <c r="N999" s="17"/>
      <c r="O999" s="17"/>
      <c r="P999" s="107"/>
      <c r="R999" s="17"/>
      <c r="S999" s="17"/>
      <c r="T999" s="17"/>
      <c r="V999" s="17"/>
      <c r="W999" s="17"/>
      <c r="X999" s="17"/>
      <c r="Y999" s="17"/>
      <c r="AB999" s="45"/>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c r="BU999" s="17"/>
      <c r="BV999" s="17"/>
      <c r="BW999" s="17"/>
      <c r="BX999" s="17"/>
      <c r="BY999" s="17"/>
      <c r="BZ999" s="17"/>
      <c r="CA999" s="17"/>
      <c r="CB999" s="17"/>
      <c r="CC999" s="17"/>
      <c r="CD999" s="17"/>
      <c r="CE999" s="17"/>
      <c r="CF999" s="17"/>
      <c r="CG999" s="17"/>
      <c r="CH999" s="17"/>
      <c r="CI999" s="17"/>
      <c r="CJ999" s="17"/>
      <c r="CK999" s="17"/>
      <c r="CL999" s="17"/>
      <c r="CM999" s="17"/>
      <c r="CN999" s="17"/>
      <c r="CO999" s="17"/>
      <c r="CP999" s="17"/>
      <c r="CQ999" s="17"/>
      <c r="CR999" s="17"/>
      <c r="CS999" s="17"/>
      <c r="CT999" s="17"/>
      <c r="CU999" s="17"/>
      <c r="CV999" s="17"/>
      <c r="CW999" s="17"/>
      <c r="CX999" s="17"/>
      <c r="CY999" s="17"/>
      <c r="CZ999" s="17"/>
      <c r="DA999" s="17"/>
      <c r="DB999" s="17"/>
      <c r="DC999" s="17"/>
      <c r="DD999" s="17"/>
      <c r="DE999" s="17"/>
      <c r="DF999" s="17"/>
      <c r="DG999" s="17"/>
      <c r="DH999" s="17"/>
      <c r="DI999" s="17"/>
      <c r="DJ999" s="17"/>
      <c r="DK999" s="17"/>
      <c r="DL999" s="17"/>
      <c r="DM999" s="17"/>
      <c r="DN999" s="17"/>
      <c r="DO999" s="17"/>
      <c r="DP999" s="17"/>
      <c r="DQ999" s="17"/>
      <c r="DR999" s="17"/>
      <c r="DS999" s="17"/>
      <c r="DT999" s="17"/>
      <c r="DU999" s="17"/>
      <c r="DV999" s="17"/>
      <c r="DW999" s="17"/>
      <c r="DX999" s="17"/>
      <c r="DY999" s="17"/>
      <c r="DZ999" s="17"/>
      <c r="EA999" s="17"/>
      <c r="EB999" s="17"/>
      <c r="EC999" s="17"/>
      <c r="ED999" s="17"/>
      <c r="EE999" s="17"/>
      <c r="EF999" s="17"/>
      <c r="EG999" s="17"/>
      <c r="EH999" s="17"/>
      <c r="EI999" s="17"/>
      <c r="EJ999" s="17"/>
      <c r="EK999" s="17"/>
    </row>
    <row r="1000" spans="1:141" x14ac:dyDescent="0.35">
      <c r="A1000" s="17"/>
      <c r="B1000" s="17"/>
      <c r="C1000" s="17"/>
      <c r="D1000" s="17"/>
      <c r="E1000" s="17"/>
      <c r="F1000" s="17"/>
      <c r="G1000" s="17"/>
      <c r="J1000" s="17"/>
      <c r="K1000" s="17"/>
      <c r="L1000" s="68"/>
      <c r="M1000" s="68"/>
      <c r="N1000" s="17"/>
      <c r="O1000" s="17"/>
      <c r="P1000" s="107"/>
      <c r="R1000" s="17"/>
      <c r="S1000" s="17"/>
      <c r="T1000" s="17"/>
      <c r="V1000" s="17"/>
      <c r="W1000" s="17"/>
      <c r="X1000" s="17"/>
      <c r="Y1000" s="17"/>
      <c r="AB1000" s="45"/>
      <c r="AH1000" s="17"/>
      <c r="AI1000" s="17"/>
      <c r="AJ1000" s="17"/>
      <c r="AK1000" s="17"/>
      <c r="AL1000" s="17"/>
      <c r="AM1000" s="17"/>
      <c r="AN1000" s="17"/>
      <c r="AO1000" s="17"/>
      <c r="AP1000" s="17"/>
      <c r="AQ1000" s="17"/>
      <c r="AR1000" s="17"/>
      <c r="AS1000" s="17"/>
      <c r="AT1000" s="17"/>
      <c r="AU1000" s="17"/>
      <c r="AV1000" s="17"/>
      <c r="AW1000" s="17"/>
      <c r="AX1000" s="17"/>
      <c r="AY1000" s="17"/>
      <c r="AZ1000" s="17"/>
      <c r="BA1000" s="17"/>
      <c r="BB1000" s="17"/>
      <c r="BC1000" s="17"/>
      <c r="BD1000" s="17"/>
      <c r="BE1000" s="17"/>
      <c r="BF1000" s="17"/>
      <c r="BG1000" s="17"/>
      <c r="BH1000" s="17"/>
      <c r="BI1000" s="17"/>
      <c r="BJ1000" s="17"/>
      <c r="BK1000" s="17"/>
      <c r="BL1000" s="17"/>
      <c r="BM1000" s="17"/>
      <c r="BN1000" s="17"/>
      <c r="BO1000" s="17"/>
      <c r="BP1000" s="17"/>
      <c r="BQ1000" s="17"/>
      <c r="BR1000" s="17"/>
      <c r="BS1000" s="17"/>
      <c r="BT1000" s="17"/>
      <c r="BU1000" s="17"/>
      <c r="BV1000" s="17"/>
      <c r="BW1000" s="17"/>
      <c r="BX1000" s="17"/>
      <c r="BY1000" s="17"/>
      <c r="BZ1000" s="17"/>
      <c r="CA1000" s="17"/>
      <c r="CB1000" s="17"/>
      <c r="CC1000" s="17"/>
      <c r="CD1000" s="17"/>
      <c r="CE1000" s="17"/>
      <c r="CF1000" s="17"/>
      <c r="CG1000" s="17"/>
      <c r="CH1000" s="17"/>
      <c r="CI1000" s="17"/>
      <c r="CJ1000" s="17"/>
      <c r="CK1000" s="17"/>
      <c r="CL1000" s="17"/>
      <c r="CM1000" s="17"/>
      <c r="CN1000" s="17"/>
      <c r="CO1000" s="17"/>
      <c r="CP1000" s="17"/>
      <c r="CQ1000" s="17"/>
      <c r="CR1000" s="17"/>
      <c r="CS1000" s="17"/>
      <c r="CT1000" s="17"/>
      <c r="CU1000" s="17"/>
      <c r="CV1000" s="17"/>
      <c r="CW1000" s="17"/>
      <c r="CX1000" s="17"/>
      <c r="CY1000" s="17"/>
      <c r="CZ1000" s="17"/>
      <c r="DA1000" s="17"/>
      <c r="DB1000" s="17"/>
      <c r="DC1000" s="17"/>
      <c r="DD1000" s="17"/>
      <c r="DE1000" s="17"/>
      <c r="DF1000" s="17"/>
      <c r="DG1000" s="17"/>
      <c r="DH1000" s="17"/>
      <c r="DI1000" s="17"/>
      <c r="DJ1000" s="17"/>
      <c r="DK1000" s="17"/>
      <c r="DL1000" s="17"/>
      <c r="DM1000" s="17"/>
      <c r="DN1000" s="17"/>
      <c r="DO1000" s="17"/>
      <c r="DP1000" s="17"/>
      <c r="DQ1000" s="17"/>
      <c r="DR1000" s="17"/>
      <c r="DS1000" s="17"/>
      <c r="DT1000" s="17"/>
      <c r="DU1000" s="17"/>
      <c r="DV1000" s="17"/>
      <c r="DW1000" s="17"/>
      <c r="DX1000" s="17"/>
      <c r="DY1000" s="17"/>
      <c r="DZ1000" s="17"/>
      <c r="EA1000" s="17"/>
      <c r="EB1000" s="17"/>
      <c r="EC1000" s="17"/>
      <c r="ED1000" s="17"/>
      <c r="EE1000" s="17"/>
      <c r="EF1000" s="17"/>
      <c r="EG1000" s="17"/>
      <c r="EH1000" s="17"/>
      <c r="EI1000" s="17"/>
      <c r="EJ1000" s="17"/>
      <c r="EK1000" s="17"/>
    </row>
    <row r="1001" spans="1:141" x14ac:dyDescent="0.35">
      <c r="A1001" s="17"/>
      <c r="B1001" s="17"/>
      <c r="C1001" s="17"/>
      <c r="D1001" s="17"/>
      <c r="E1001" s="17"/>
      <c r="F1001" s="17"/>
      <c r="G1001" s="17"/>
      <c r="J1001" s="17"/>
      <c r="K1001" s="17"/>
      <c r="L1001" s="68"/>
      <c r="M1001" s="68"/>
      <c r="N1001" s="17"/>
      <c r="O1001" s="17"/>
      <c r="P1001" s="109"/>
      <c r="R1001" s="17"/>
      <c r="S1001" s="17"/>
      <c r="T1001" s="17"/>
      <c r="V1001" s="17"/>
      <c r="W1001" s="17"/>
      <c r="X1001" s="17"/>
      <c r="Y1001" s="17"/>
      <c r="AB1001" s="45"/>
      <c r="AH1001" s="17"/>
      <c r="AI1001" s="17"/>
      <c r="AJ1001" s="17"/>
      <c r="AK1001" s="17"/>
      <c r="AL1001" s="17"/>
      <c r="AM1001" s="17"/>
      <c r="AN1001" s="17"/>
      <c r="AO1001" s="17"/>
      <c r="AP1001" s="17"/>
      <c r="AQ1001" s="17"/>
      <c r="AR1001" s="17"/>
      <c r="AS1001" s="17"/>
      <c r="AT1001" s="17"/>
      <c r="AU1001" s="17"/>
      <c r="AV1001" s="17"/>
      <c r="AW1001" s="17"/>
      <c r="AX1001" s="17"/>
      <c r="AY1001" s="17"/>
      <c r="AZ1001" s="17"/>
      <c r="BA1001" s="17"/>
      <c r="BB1001" s="17"/>
      <c r="BC1001" s="17"/>
      <c r="BD1001" s="17"/>
      <c r="BE1001" s="17"/>
      <c r="BF1001" s="17"/>
      <c r="BG1001" s="17"/>
      <c r="BH1001" s="17"/>
      <c r="BI1001" s="17"/>
      <c r="BJ1001" s="17"/>
      <c r="BK1001" s="17"/>
      <c r="BL1001" s="17"/>
      <c r="BM1001" s="17"/>
      <c r="BN1001" s="17"/>
      <c r="BO1001" s="17"/>
      <c r="BP1001" s="17"/>
      <c r="BQ1001" s="17"/>
      <c r="BR1001" s="17"/>
      <c r="BS1001" s="17"/>
      <c r="BT1001" s="17"/>
      <c r="BU1001" s="17"/>
      <c r="BV1001" s="17"/>
      <c r="BW1001" s="17"/>
      <c r="BX1001" s="17"/>
      <c r="BY1001" s="17"/>
      <c r="BZ1001" s="17"/>
      <c r="CA1001" s="17"/>
      <c r="CB1001" s="17"/>
      <c r="CC1001" s="17"/>
      <c r="CD1001" s="17"/>
      <c r="CE1001" s="17"/>
      <c r="CF1001" s="17"/>
      <c r="CG1001" s="17"/>
      <c r="CH1001" s="17"/>
      <c r="CI1001" s="17"/>
      <c r="CJ1001" s="17"/>
      <c r="CK1001" s="17"/>
      <c r="CL1001" s="17"/>
      <c r="CM1001" s="17"/>
      <c r="CN1001" s="17"/>
      <c r="CO1001" s="17"/>
      <c r="CP1001" s="17"/>
      <c r="CQ1001" s="17"/>
      <c r="CR1001" s="17"/>
      <c r="CS1001" s="17"/>
      <c r="CT1001" s="17"/>
      <c r="CU1001" s="17"/>
      <c r="CV1001" s="17"/>
      <c r="CW1001" s="17"/>
      <c r="CX1001" s="17"/>
      <c r="CY1001" s="17"/>
      <c r="CZ1001" s="17"/>
      <c r="DA1001" s="17"/>
      <c r="DB1001" s="17"/>
      <c r="DC1001" s="17"/>
      <c r="DD1001" s="17"/>
      <c r="DE1001" s="17"/>
      <c r="DF1001" s="17"/>
      <c r="DG1001" s="17"/>
      <c r="DH1001" s="17"/>
      <c r="DI1001" s="17"/>
      <c r="DJ1001" s="17"/>
      <c r="DK1001" s="17"/>
      <c r="DL1001" s="17"/>
      <c r="DM1001" s="17"/>
      <c r="DN1001" s="17"/>
      <c r="DO1001" s="17"/>
      <c r="DP1001" s="17"/>
      <c r="DQ1001" s="17"/>
      <c r="DR1001" s="17"/>
      <c r="DS1001" s="17"/>
      <c r="DT1001" s="17"/>
      <c r="DU1001" s="17"/>
      <c r="DV1001" s="17"/>
      <c r="DW1001" s="17"/>
      <c r="DX1001" s="17"/>
      <c r="DY1001" s="17"/>
      <c r="DZ1001" s="17"/>
      <c r="EA1001" s="17"/>
      <c r="EB1001" s="17"/>
      <c r="EC1001" s="17"/>
      <c r="ED1001" s="17"/>
      <c r="EE1001" s="17"/>
      <c r="EF1001" s="17"/>
      <c r="EG1001" s="17"/>
      <c r="EH1001" s="17"/>
      <c r="EI1001" s="17"/>
      <c r="EJ1001" s="17"/>
      <c r="EK1001" s="17"/>
    </row>
    <row r="1002" spans="1:141" x14ac:dyDescent="0.35">
      <c r="A1002" s="17"/>
      <c r="B1002" s="17"/>
      <c r="C1002" s="17"/>
      <c r="D1002" s="17"/>
      <c r="E1002" s="17"/>
      <c r="F1002" s="17"/>
      <c r="G1002" s="17"/>
      <c r="J1002" s="17"/>
      <c r="K1002" s="17"/>
      <c r="L1002" s="68"/>
      <c r="M1002" s="68"/>
      <c r="N1002" s="17"/>
      <c r="O1002" s="17"/>
      <c r="P1002" s="107"/>
      <c r="R1002" s="17"/>
      <c r="S1002" s="17"/>
      <c r="T1002" s="17"/>
      <c r="V1002" s="17"/>
      <c r="W1002" s="17"/>
      <c r="X1002" s="17"/>
      <c r="Y1002" s="17"/>
      <c r="AB1002" s="45"/>
      <c r="AH1002" s="17"/>
      <c r="AI1002" s="17"/>
      <c r="AJ1002" s="17"/>
      <c r="AK1002" s="17"/>
      <c r="AL1002" s="17"/>
      <c r="AM1002" s="17"/>
      <c r="AN1002" s="17"/>
      <c r="AO1002" s="17"/>
      <c r="AP1002" s="17"/>
      <c r="AQ1002" s="17"/>
      <c r="AR1002" s="17"/>
      <c r="AS1002" s="17"/>
      <c r="AT1002" s="17"/>
      <c r="AU1002" s="17"/>
      <c r="AV1002" s="17"/>
      <c r="AW1002" s="17"/>
      <c r="AX1002" s="17"/>
      <c r="AY1002" s="17"/>
      <c r="AZ1002" s="17"/>
      <c r="BA1002" s="17"/>
      <c r="BB1002" s="17"/>
      <c r="BC1002" s="17"/>
      <c r="BD1002" s="17"/>
      <c r="BE1002" s="17"/>
      <c r="BF1002" s="17"/>
      <c r="BG1002" s="17"/>
      <c r="BH1002" s="17"/>
      <c r="BI1002" s="17"/>
      <c r="BJ1002" s="17"/>
      <c r="BK1002" s="17"/>
      <c r="BL1002" s="17"/>
      <c r="BM1002" s="17"/>
      <c r="BN1002" s="17"/>
      <c r="BO1002" s="17"/>
      <c r="BP1002" s="17"/>
      <c r="BQ1002" s="17"/>
      <c r="BR1002" s="17"/>
      <c r="BS1002" s="17"/>
      <c r="BT1002" s="17"/>
      <c r="BU1002" s="17"/>
      <c r="BV1002" s="17"/>
      <c r="BW1002" s="17"/>
      <c r="BX1002" s="17"/>
      <c r="BY1002" s="17"/>
      <c r="BZ1002" s="17"/>
      <c r="CA1002" s="17"/>
      <c r="CB1002" s="17"/>
      <c r="CC1002" s="17"/>
      <c r="CD1002" s="17"/>
      <c r="CE1002" s="17"/>
      <c r="CF1002" s="17"/>
      <c r="CG1002" s="17"/>
      <c r="CH1002" s="17"/>
      <c r="CI1002" s="17"/>
      <c r="CJ1002" s="17"/>
      <c r="CK1002" s="17"/>
      <c r="CL1002" s="17"/>
      <c r="CM1002" s="17"/>
      <c r="CN1002" s="17"/>
      <c r="CO1002" s="17"/>
      <c r="CP1002" s="17"/>
      <c r="CQ1002" s="17"/>
      <c r="CR1002" s="17"/>
      <c r="CS1002" s="17"/>
      <c r="CT1002" s="17"/>
      <c r="CU1002" s="17"/>
      <c r="CV1002" s="17"/>
      <c r="CW1002" s="17"/>
      <c r="CX1002" s="17"/>
      <c r="CY1002" s="17"/>
      <c r="CZ1002" s="17"/>
      <c r="DA1002" s="17"/>
      <c r="DB1002" s="17"/>
      <c r="DC1002" s="17"/>
      <c r="DD1002" s="17"/>
      <c r="DE1002" s="17"/>
      <c r="DF1002" s="17"/>
      <c r="DG1002" s="17"/>
      <c r="DH1002" s="17"/>
      <c r="DI1002" s="17"/>
      <c r="DJ1002" s="17"/>
      <c r="DK1002" s="17"/>
      <c r="DL1002" s="17"/>
      <c r="DM1002" s="17"/>
      <c r="DN1002" s="17"/>
      <c r="DO1002" s="17"/>
      <c r="DP1002" s="17"/>
      <c r="DQ1002" s="17"/>
      <c r="DR1002" s="17"/>
      <c r="DS1002" s="17"/>
      <c r="DT1002" s="17"/>
      <c r="DU1002" s="17"/>
      <c r="DV1002" s="17"/>
      <c r="DW1002" s="17"/>
      <c r="DX1002" s="17"/>
      <c r="DY1002" s="17"/>
      <c r="DZ1002" s="17"/>
      <c r="EA1002" s="17"/>
      <c r="EB1002" s="17"/>
      <c r="EC1002" s="17"/>
      <c r="ED1002" s="17"/>
      <c r="EE1002" s="17"/>
      <c r="EF1002" s="17"/>
      <c r="EG1002" s="17"/>
      <c r="EH1002" s="17"/>
      <c r="EI1002" s="17"/>
      <c r="EJ1002" s="17"/>
      <c r="EK1002" s="17"/>
    </row>
    <row r="1003" spans="1:141" x14ac:dyDescent="0.35">
      <c r="A1003" s="17"/>
      <c r="B1003" s="17"/>
      <c r="C1003" s="17"/>
      <c r="D1003" s="17"/>
      <c r="E1003" s="17"/>
      <c r="F1003" s="17"/>
      <c r="G1003" s="17"/>
      <c r="J1003" s="17"/>
      <c r="K1003" s="17"/>
      <c r="L1003" s="68"/>
      <c r="M1003" s="68"/>
      <c r="N1003" s="17"/>
      <c r="O1003" s="17"/>
      <c r="P1003" s="107"/>
      <c r="R1003" s="17"/>
      <c r="S1003" s="17"/>
      <c r="T1003" s="17"/>
      <c r="V1003" s="17"/>
      <c r="W1003" s="17"/>
      <c r="X1003" s="17"/>
      <c r="Y1003" s="17"/>
      <c r="AB1003" s="45"/>
      <c r="AH1003" s="17"/>
      <c r="AI1003" s="17"/>
      <c r="AJ1003" s="17"/>
      <c r="AK1003" s="17"/>
      <c r="AL1003" s="17"/>
      <c r="AM1003" s="17"/>
      <c r="AN1003" s="17"/>
      <c r="AO1003" s="17"/>
      <c r="AP1003" s="17"/>
      <c r="AQ1003" s="17"/>
      <c r="AR1003" s="17"/>
      <c r="AS1003" s="17"/>
      <c r="AT1003" s="17"/>
      <c r="AU1003" s="17"/>
      <c r="AV1003" s="17"/>
      <c r="AW1003" s="17"/>
      <c r="AX1003" s="17"/>
      <c r="AY1003" s="17"/>
      <c r="AZ1003" s="17"/>
      <c r="BA1003" s="17"/>
      <c r="BB1003" s="17"/>
      <c r="BC1003" s="17"/>
      <c r="BD1003" s="17"/>
      <c r="BE1003" s="17"/>
      <c r="BF1003" s="17"/>
      <c r="BG1003" s="17"/>
      <c r="BH1003" s="17"/>
      <c r="BI1003" s="17"/>
      <c r="BJ1003" s="17"/>
      <c r="BK1003" s="17"/>
      <c r="BL1003" s="17"/>
      <c r="BM1003" s="17"/>
      <c r="BN1003" s="17"/>
      <c r="BO1003" s="17"/>
      <c r="BP1003" s="17"/>
      <c r="BQ1003" s="17"/>
      <c r="BR1003" s="17"/>
      <c r="BS1003" s="17"/>
      <c r="BT1003" s="17"/>
      <c r="BU1003" s="17"/>
      <c r="BV1003" s="17"/>
      <c r="BW1003" s="17"/>
      <c r="BX1003" s="17"/>
      <c r="BY1003" s="17"/>
      <c r="BZ1003" s="17"/>
      <c r="CA1003" s="17"/>
      <c r="CB1003" s="17"/>
      <c r="CC1003" s="17"/>
      <c r="CD1003" s="17"/>
      <c r="CE1003" s="17"/>
      <c r="CF1003" s="17"/>
      <c r="CG1003" s="17"/>
      <c r="CH1003" s="17"/>
      <c r="CI1003" s="17"/>
      <c r="CJ1003" s="17"/>
      <c r="CK1003" s="17"/>
      <c r="CL1003" s="17"/>
      <c r="CM1003" s="17"/>
      <c r="CN1003" s="17"/>
      <c r="CO1003" s="17"/>
      <c r="CP1003" s="17"/>
      <c r="CQ1003" s="17"/>
      <c r="CR1003" s="17"/>
      <c r="CS1003" s="17"/>
      <c r="CT1003" s="17"/>
      <c r="CU1003" s="17"/>
      <c r="CV1003" s="17"/>
      <c r="CW1003" s="17"/>
      <c r="CX1003" s="17"/>
      <c r="CY1003" s="17"/>
      <c r="CZ1003" s="17"/>
      <c r="DA1003" s="17"/>
      <c r="DB1003" s="17"/>
      <c r="DC1003" s="17"/>
      <c r="DD1003" s="17"/>
      <c r="DE1003" s="17"/>
      <c r="DF1003" s="17"/>
      <c r="DG1003" s="17"/>
      <c r="DH1003" s="17"/>
      <c r="DI1003" s="17"/>
      <c r="DJ1003" s="17"/>
      <c r="DK1003" s="17"/>
      <c r="DL1003" s="17"/>
      <c r="DM1003" s="17"/>
      <c r="DN1003" s="17"/>
      <c r="DO1003" s="17"/>
      <c r="DP1003" s="17"/>
      <c r="DQ1003" s="17"/>
      <c r="DR1003" s="17"/>
      <c r="DS1003" s="17"/>
      <c r="DT1003" s="17"/>
      <c r="DU1003" s="17"/>
      <c r="DV1003" s="17"/>
      <c r="DW1003" s="17"/>
      <c r="DX1003" s="17"/>
      <c r="DY1003" s="17"/>
      <c r="DZ1003" s="17"/>
      <c r="EA1003" s="17"/>
      <c r="EB1003" s="17"/>
      <c r="EC1003" s="17"/>
      <c r="ED1003" s="17"/>
      <c r="EE1003" s="17"/>
      <c r="EF1003" s="17"/>
      <c r="EG1003" s="17"/>
      <c r="EH1003" s="17"/>
      <c r="EI1003" s="17"/>
      <c r="EJ1003" s="17"/>
      <c r="EK1003" s="17"/>
    </row>
    <row r="1004" spans="1:141" x14ac:dyDescent="0.35">
      <c r="A1004" s="17"/>
      <c r="B1004" s="17"/>
      <c r="C1004" s="17"/>
      <c r="D1004" s="17"/>
      <c r="E1004" s="17"/>
      <c r="F1004" s="17"/>
      <c r="G1004" s="17"/>
      <c r="J1004" s="17"/>
      <c r="K1004" s="17"/>
      <c r="L1004" s="68"/>
      <c r="M1004" s="68"/>
      <c r="N1004" s="17"/>
      <c r="O1004" s="17"/>
      <c r="P1004" s="107"/>
      <c r="R1004" s="17"/>
      <c r="S1004" s="17"/>
      <c r="T1004" s="17"/>
      <c r="V1004" s="17"/>
      <c r="W1004" s="17"/>
      <c r="X1004" s="17"/>
      <c r="Y1004" s="17"/>
      <c r="AB1004" s="45"/>
      <c r="AH1004" s="17"/>
      <c r="AI1004" s="17"/>
      <c r="AJ1004" s="17"/>
      <c r="AK1004" s="17"/>
      <c r="AL1004" s="17"/>
      <c r="AM1004" s="17"/>
      <c r="AN1004" s="17"/>
      <c r="AO1004" s="17"/>
      <c r="AP1004" s="17"/>
      <c r="AQ1004" s="17"/>
      <c r="AR1004" s="17"/>
      <c r="AS1004" s="17"/>
      <c r="AT1004" s="17"/>
      <c r="AU1004" s="17"/>
      <c r="AV1004" s="17"/>
      <c r="AW1004" s="17"/>
      <c r="AX1004" s="17"/>
      <c r="AY1004" s="17"/>
      <c r="AZ1004" s="17"/>
      <c r="BA1004" s="17"/>
      <c r="BB1004" s="17"/>
      <c r="BC1004" s="17"/>
      <c r="BD1004" s="17"/>
      <c r="BE1004" s="17"/>
      <c r="BF1004" s="17"/>
      <c r="BG1004" s="17"/>
      <c r="BH1004" s="17"/>
      <c r="BI1004" s="17"/>
      <c r="BJ1004" s="17"/>
      <c r="BK1004" s="17"/>
      <c r="BL1004" s="17"/>
      <c r="BM1004" s="17"/>
      <c r="BN1004" s="17"/>
      <c r="BO1004" s="17"/>
      <c r="BP1004" s="17"/>
      <c r="BQ1004" s="17"/>
      <c r="BR1004" s="17"/>
      <c r="BS1004" s="17"/>
      <c r="BT1004" s="17"/>
      <c r="BU1004" s="17"/>
      <c r="BV1004" s="17"/>
      <c r="BW1004" s="17"/>
      <c r="BX1004" s="17"/>
      <c r="BY1004" s="17"/>
      <c r="BZ1004" s="17"/>
      <c r="CA1004" s="17"/>
      <c r="CB1004" s="17"/>
      <c r="CC1004" s="17"/>
      <c r="CD1004" s="17"/>
      <c r="CE1004" s="17"/>
      <c r="CF1004" s="17"/>
      <c r="CG1004" s="17"/>
      <c r="CH1004" s="17"/>
      <c r="CI1004" s="17"/>
      <c r="CJ1004" s="17"/>
      <c r="CK1004" s="17"/>
      <c r="CL1004" s="17"/>
      <c r="CM1004" s="17"/>
      <c r="CN1004" s="17"/>
      <c r="CO1004" s="17"/>
      <c r="CP1004" s="17"/>
      <c r="CQ1004" s="17"/>
      <c r="CR1004" s="17"/>
      <c r="CS1004" s="17"/>
      <c r="CT1004" s="17"/>
      <c r="CU1004" s="17"/>
      <c r="CV1004" s="17"/>
      <c r="CW1004" s="17"/>
      <c r="CX1004" s="17"/>
      <c r="CY1004" s="17"/>
      <c r="CZ1004" s="17"/>
      <c r="DA1004" s="17"/>
      <c r="DB1004" s="17"/>
      <c r="DC1004" s="17"/>
      <c r="DD1004" s="17"/>
      <c r="DE1004" s="17"/>
      <c r="DF1004" s="17"/>
      <c r="DG1004" s="17"/>
      <c r="DH1004" s="17"/>
      <c r="DI1004" s="17"/>
      <c r="DJ1004" s="17"/>
      <c r="DK1004" s="17"/>
      <c r="DL1004" s="17"/>
      <c r="DM1004" s="17"/>
      <c r="DN1004" s="17"/>
      <c r="DO1004" s="17"/>
      <c r="DP1004" s="17"/>
      <c r="DQ1004" s="17"/>
      <c r="DR1004" s="17"/>
      <c r="DS1004" s="17"/>
      <c r="DT1004" s="17"/>
      <c r="DU1004" s="17"/>
      <c r="DV1004" s="17"/>
      <c r="DW1004" s="17"/>
      <c r="DX1004" s="17"/>
      <c r="DY1004" s="17"/>
      <c r="DZ1004" s="17"/>
      <c r="EA1004" s="17"/>
      <c r="EB1004" s="17"/>
      <c r="EC1004" s="17"/>
      <c r="ED1004" s="17"/>
      <c r="EE1004" s="17"/>
      <c r="EF1004" s="17"/>
      <c r="EG1004" s="17"/>
      <c r="EH1004" s="17"/>
      <c r="EI1004" s="17"/>
      <c r="EJ1004" s="17"/>
      <c r="EK1004" s="17"/>
    </row>
    <row r="1005" spans="1:141" x14ac:dyDescent="0.35">
      <c r="A1005" s="17"/>
      <c r="B1005" s="17"/>
      <c r="C1005" s="17"/>
      <c r="D1005" s="17"/>
      <c r="E1005" s="17"/>
      <c r="F1005" s="17"/>
      <c r="G1005" s="17"/>
      <c r="J1005" s="17"/>
      <c r="K1005" s="17"/>
      <c r="L1005" s="68"/>
      <c r="M1005" s="68"/>
      <c r="N1005" s="17"/>
      <c r="O1005" s="17"/>
      <c r="P1005" s="107"/>
      <c r="R1005" s="17"/>
      <c r="S1005" s="17"/>
      <c r="T1005" s="17"/>
      <c r="V1005" s="17"/>
      <c r="W1005" s="17"/>
      <c r="X1005" s="17"/>
      <c r="Y1005" s="17"/>
      <c r="AB1005" s="45"/>
      <c r="AH1005" s="17"/>
      <c r="AI1005" s="17"/>
      <c r="AJ1005" s="17"/>
      <c r="AK1005" s="17"/>
      <c r="AL1005" s="17"/>
      <c r="AM1005" s="17"/>
      <c r="AN1005" s="17"/>
      <c r="AO1005" s="17"/>
      <c r="AP1005" s="17"/>
      <c r="AQ1005" s="17"/>
      <c r="AR1005" s="17"/>
      <c r="AS1005" s="17"/>
      <c r="AT1005" s="17"/>
      <c r="AU1005" s="17"/>
      <c r="AV1005" s="17"/>
      <c r="AW1005" s="17"/>
      <c r="AX1005" s="17"/>
      <c r="AY1005" s="17"/>
      <c r="AZ1005" s="17"/>
      <c r="BA1005" s="17"/>
      <c r="BB1005" s="17"/>
      <c r="BC1005" s="17"/>
      <c r="BD1005" s="17"/>
      <c r="BE1005" s="17"/>
      <c r="BF1005" s="17"/>
      <c r="BG1005" s="17"/>
      <c r="BH1005" s="17"/>
      <c r="BI1005" s="17"/>
      <c r="BJ1005" s="17"/>
      <c r="BK1005" s="17"/>
      <c r="BL1005" s="17"/>
      <c r="BM1005" s="17"/>
      <c r="BN1005" s="17"/>
      <c r="BO1005" s="17"/>
      <c r="BP1005" s="17"/>
      <c r="BQ1005" s="17"/>
      <c r="BR1005" s="17"/>
      <c r="BS1005" s="17"/>
      <c r="BT1005" s="17"/>
      <c r="BU1005" s="17"/>
      <c r="BV1005" s="17"/>
      <c r="BW1005" s="17"/>
      <c r="BX1005" s="17"/>
      <c r="BY1005" s="17"/>
      <c r="BZ1005" s="17"/>
      <c r="CA1005" s="17"/>
      <c r="CB1005" s="17"/>
      <c r="CC1005" s="17"/>
      <c r="CD1005" s="17"/>
      <c r="CE1005" s="17"/>
      <c r="CF1005" s="17"/>
      <c r="CG1005" s="17"/>
      <c r="CH1005" s="17"/>
      <c r="CI1005" s="17"/>
      <c r="CJ1005" s="17"/>
      <c r="CK1005" s="17"/>
      <c r="CL1005" s="17"/>
      <c r="CM1005" s="17"/>
      <c r="CN1005" s="17"/>
      <c r="CO1005" s="17"/>
      <c r="CP1005" s="17"/>
      <c r="CQ1005" s="17"/>
      <c r="CR1005" s="17"/>
      <c r="CS1005" s="17"/>
      <c r="CT1005" s="17"/>
      <c r="CU1005" s="17"/>
      <c r="CV1005" s="17"/>
      <c r="CW1005" s="17"/>
      <c r="CX1005" s="17"/>
      <c r="CY1005" s="17"/>
      <c r="CZ1005" s="17"/>
      <c r="DA1005" s="17"/>
      <c r="DB1005" s="17"/>
      <c r="DC1005" s="17"/>
      <c r="DD1005" s="17"/>
      <c r="DE1005" s="17"/>
      <c r="DF1005" s="17"/>
      <c r="DG1005" s="17"/>
      <c r="DH1005" s="17"/>
      <c r="DI1005" s="17"/>
      <c r="DJ1005" s="17"/>
      <c r="DK1005" s="17"/>
      <c r="DL1005" s="17"/>
      <c r="DM1005" s="17"/>
      <c r="DN1005" s="17"/>
      <c r="DO1005" s="17"/>
      <c r="DP1005" s="17"/>
      <c r="DQ1005" s="17"/>
      <c r="DR1005" s="17"/>
      <c r="DS1005" s="17"/>
      <c r="DT1005" s="17"/>
      <c r="DU1005" s="17"/>
      <c r="DV1005" s="17"/>
      <c r="DW1005" s="17"/>
      <c r="DX1005" s="17"/>
      <c r="DY1005" s="17"/>
      <c r="DZ1005" s="17"/>
      <c r="EA1005" s="17"/>
      <c r="EB1005" s="17"/>
      <c r="EC1005" s="17"/>
      <c r="ED1005" s="17"/>
      <c r="EE1005" s="17"/>
      <c r="EF1005" s="17"/>
      <c r="EG1005" s="17"/>
      <c r="EH1005" s="17"/>
      <c r="EI1005" s="17"/>
      <c r="EJ1005" s="17"/>
      <c r="EK1005" s="17"/>
    </row>
    <row r="1006" spans="1:141" x14ac:dyDescent="0.35">
      <c r="A1006" s="17"/>
      <c r="B1006" s="17"/>
      <c r="C1006" s="17"/>
      <c r="D1006" s="17"/>
      <c r="E1006" s="17"/>
      <c r="F1006" s="17"/>
      <c r="G1006" s="17"/>
      <c r="J1006" s="17"/>
      <c r="K1006" s="17"/>
      <c r="L1006" s="68"/>
      <c r="M1006" s="68"/>
      <c r="N1006" s="17"/>
      <c r="O1006" s="17"/>
      <c r="P1006" s="107"/>
      <c r="R1006" s="17"/>
      <c r="S1006" s="17"/>
      <c r="T1006" s="17"/>
      <c r="V1006" s="17"/>
      <c r="W1006" s="17"/>
      <c r="X1006" s="17"/>
      <c r="Y1006" s="17"/>
      <c r="AB1006" s="45"/>
      <c r="AH1006" s="17"/>
      <c r="AI1006" s="17"/>
      <c r="AJ1006" s="17"/>
      <c r="AK1006" s="17"/>
      <c r="AL1006" s="17"/>
      <c r="AM1006" s="17"/>
      <c r="AN1006" s="17"/>
      <c r="AO1006" s="17"/>
      <c r="AP1006" s="17"/>
      <c r="AQ1006" s="17"/>
      <c r="AR1006" s="17"/>
      <c r="AS1006" s="17"/>
      <c r="AT1006" s="17"/>
      <c r="AU1006" s="17"/>
      <c r="AV1006" s="17"/>
      <c r="AW1006" s="17"/>
      <c r="AX1006" s="17"/>
      <c r="AY1006" s="17"/>
      <c r="AZ1006" s="17"/>
      <c r="BA1006" s="17"/>
      <c r="BB1006" s="17"/>
      <c r="BC1006" s="17"/>
      <c r="BD1006" s="17"/>
      <c r="BE1006" s="17"/>
      <c r="BF1006" s="17"/>
      <c r="BG1006" s="17"/>
      <c r="BH1006" s="17"/>
      <c r="BI1006" s="17"/>
      <c r="BJ1006" s="17"/>
      <c r="BK1006" s="17"/>
      <c r="BL1006" s="17"/>
      <c r="BM1006" s="17"/>
      <c r="BN1006" s="17"/>
      <c r="BO1006" s="17"/>
      <c r="BP1006" s="17"/>
      <c r="BQ1006" s="17"/>
      <c r="BR1006" s="17"/>
      <c r="BS1006" s="17"/>
      <c r="BT1006" s="17"/>
      <c r="BU1006" s="17"/>
      <c r="BV1006" s="17"/>
      <c r="BW1006" s="17"/>
      <c r="BX1006" s="17"/>
      <c r="BY1006" s="17"/>
      <c r="BZ1006" s="17"/>
      <c r="CA1006" s="17"/>
      <c r="CB1006" s="17"/>
      <c r="CC1006" s="17"/>
      <c r="CD1006" s="17"/>
      <c r="CE1006" s="17"/>
      <c r="CF1006" s="17"/>
      <c r="CG1006" s="17"/>
      <c r="CH1006" s="17"/>
      <c r="CI1006" s="17"/>
      <c r="CJ1006" s="17"/>
      <c r="CK1006" s="17"/>
      <c r="CL1006" s="17"/>
      <c r="CM1006" s="17"/>
      <c r="CN1006" s="17"/>
      <c r="CO1006" s="17"/>
      <c r="CP1006" s="17"/>
      <c r="CQ1006" s="17"/>
      <c r="CR1006" s="17"/>
      <c r="CS1006" s="17"/>
      <c r="CT1006" s="17"/>
      <c r="CU1006" s="17"/>
      <c r="CV1006" s="17"/>
      <c r="CW1006" s="17"/>
      <c r="CX1006" s="17"/>
      <c r="CY1006" s="17"/>
      <c r="CZ1006" s="17"/>
      <c r="DA1006" s="17"/>
      <c r="DB1006" s="17"/>
      <c r="DC1006" s="17"/>
      <c r="DD1006" s="17"/>
      <c r="DE1006" s="17"/>
      <c r="DF1006" s="17"/>
      <c r="DG1006" s="17"/>
      <c r="DH1006" s="17"/>
      <c r="DI1006" s="17"/>
      <c r="DJ1006" s="17"/>
      <c r="DK1006" s="17"/>
      <c r="DL1006" s="17"/>
      <c r="DM1006" s="17"/>
      <c r="DN1006" s="17"/>
      <c r="DO1006" s="17"/>
      <c r="DP1006" s="17"/>
      <c r="DQ1006" s="17"/>
      <c r="DR1006" s="17"/>
      <c r="DS1006" s="17"/>
      <c r="DT1006" s="17"/>
      <c r="DU1006" s="17"/>
      <c r="DV1006" s="17"/>
      <c r="DW1006" s="17"/>
      <c r="DX1006" s="17"/>
      <c r="DY1006" s="17"/>
      <c r="DZ1006" s="17"/>
      <c r="EA1006" s="17"/>
      <c r="EB1006" s="17"/>
      <c r="EC1006" s="17"/>
      <c r="ED1006" s="17"/>
      <c r="EE1006" s="17"/>
      <c r="EF1006" s="17"/>
      <c r="EG1006" s="17"/>
      <c r="EH1006" s="17"/>
      <c r="EI1006" s="17"/>
      <c r="EJ1006" s="17"/>
      <c r="EK1006" s="17"/>
    </row>
    <row r="1007" spans="1:141" x14ac:dyDescent="0.35">
      <c r="A1007" s="17"/>
      <c r="B1007" s="17"/>
      <c r="C1007" s="17"/>
      <c r="D1007" s="17"/>
      <c r="E1007" s="17"/>
      <c r="F1007" s="17"/>
      <c r="G1007" s="17"/>
      <c r="J1007" s="17"/>
      <c r="K1007" s="17"/>
      <c r="L1007" s="68"/>
      <c r="M1007" s="68"/>
      <c r="N1007" s="17"/>
      <c r="O1007" s="17"/>
      <c r="P1007" s="107"/>
      <c r="R1007" s="17"/>
      <c r="S1007" s="17"/>
      <c r="T1007" s="17"/>
      <c r="V1007" s="17"/>
      <c r="W1007" s="17"/>
      <c r="X1007" s="17"/>
      <c r="Y1007" s="17"/>
      <c r="AB1007" s="45"/>
      <c r="AH1007" s="17"/>
      <c r="AI1007" s="17"/>
      <c r="AJ1007" s="17"/>
      <c r="AK1007" s="17"/>
      <c r="AL1007" s="17"/>
      <c r="AM1007" s="17"/>
      <c r="AN1007" s="17"/>
      <c r="AO1007" s="17"/>
      <c r="AP1007" s="17"/>
      <c r="AQ1007" s="17"/>
      <c r="AR1007" s="17"/>
      <c r="AS1007" s="17"/>
      <c r="AT1007" s="17"/>
      <c r="AU1007" s="17"/>
      <c r="AV1007" s="17"/>
      <c r="AW1007" s="17"/>
      <c r="AX1007" s="17"/>
      <c r="AY1007" s="17"/>
      <c r="AZ1007" s="17"/>
      <c r="BA1007" s="17"/>
      <c r="BB1007" s="17"/>
      <c r="BC1007" s="17"/>
      <c r="BD1007" s="17"/>
      <c r="BE1007" s="17"/>
      <c r="BF1007" s="17"/>
      <c r="BG1007" s="17"/>
      <c r="BH1007" s="17"/>
      <c r="BI1007" s="17"/>
      <c r="BJ1007" s="17"/>
      <c r="BK1007" s="17"/>
      <c r="BL1007" s="17"/>
      <c r="BM1007" s="17"/>
      <c r="BN1007" s="17"/>
      <c r="BO1007" s="17"/>
      <c r="BP1007" s="17"/>
      <c r="BQ1007" s="17"/>
      <c r="BR1007" s="17"/>
      <c r="BS1007" s="17"/>
      <c r="BT1007" s="17"/>
      <c r="BU1007" s="17"/>
      <c r="BV1007" s="17"/>
      <c r="BW1007" s="17"/>
      <c r="BX1007" s="17"/>
      <c r="BY1007" s="17"/>
      <c r="BZ1007" s="17"/>
      <c r="CA1007" s="17"/>
      <c r="CB1007" s="17"/>
      <c r="CC1007" s="17"/>
      <c r="CD1007" s="17"/>
      <c r="CE1007" s="17"/>
      <c r="CF1007" s="17"/>
      <c r="CG1007" s="17"/>
      <c r="CH1007" s="17"/>
      <c r="CI1007" s="17"/>
      <c r="CJ1007" s="17"/>
      <c r="CK1007" s="17"/>
      <c r="CL1007" s="17"/>
      <c r="CM1007" s="17"/>
      <c r="CN1007" s="17"/>
      <c r="CO1007" s="17"/>
      <c r="CP1007" s="17"/>
      <c r="CQ1007" s="17"/>
      <c r="CR1007" s="17"/>
      <c r="CS1007" s="17"/>
      <c r="CT1007" s="17"/>
      <c r="CU1007" s="17"/>
      <c r="CV1007" s="17"/>
      <c r="CW1007" s="17"/>
      <c r="CX1007" s="17"/>
      <c r="CY1007" s="17"/>
      <c r="CZ1007" s="17"/>
      <c r="DA1007" s="17"/>
      <c r="DB1007" s="17"/>
      <c r="DC1007" s="17"/>
      <c r="DD1007" s="17"/>
      <c r="DE1007" s="17"/>
      <c r="DF1007" s="17"/>
      <c r="DG1007" s="17"/>
      <c r="DH1007" s="17"/>
      <c r="DI1007" s="17"/>
      <c r="DJ1007" s="17"/>
      <c r="DK1007" s="17"/>
      <c r="DL1007" s="17"/>
      <c r="DM1007" s="17"/>
      <c r="DN1007" s="17"/>
      <c r="DO1007" s="17"/>
      <c r="DP1007" s="17"/>
      <c r="DQ1007" s="17"/>
      <c r="DR1007" s="17"/>
      <c r="DS1007" s="17"/>
      <c r="DT1007" s="17"/>
      <c r="DU1007" s="17"/>
      <c r="DV1007" s="17"/>
      <c r="DW1007" s="17"/>
      <c r="DX1007" s="17"/>
      <c r="DY1007" s="17"/>
      <c r="DZ1007" s="17"/>
      <c r="EA1007" s="17"/>
      <c r="EB1007" s="17"/>
      <c r="EC1007" s="17"/>
      <c r="ED1007" s="17"/>
      <c r="EE1007" s="17"/>
      <c r="EF1007" s="17"/>
      <c r="EG1007" s="17"/>
      <c r="EH1007" s="17"/>
      <c r="EI1007" s="17"/>
      <c r="EJ1007" s="17"/>
      <c r="EK1007" s="17"/>
    </row>
    <row r="1008" spans="1:141" x14ac:dyDescent="0.35">
      <c r="A1008" s="17"/>
      <c r="B1008" s="17"/>
      <c r="C1008" s="17"/>
      <c r="D1008" s="17"/>
      <c r="E1008" s="17"/>
      <c r="F1008" s="17"/>
      <c r="G1008" s="17"/>
      <c r="J1008" s="17"/>
      <c r="K1008" s="17"/>
      <c r="L1008" s="68"/>
      <c r="M1008" s="68"/>
      <c r="N1008" s="17"/>
      <c r="O1008" s="17"/>
      <c r="P1008" s="109"/>
      <c r="R1008" s="17"/>
      <c r="S1008" s="17"/>
      <c r="T1008" s="17"/>
      <c r="V1008" s="17"/>
      <c r="W1008" s="17"/>
      <c r="X1008" s="17"/>
      <c r="Y1008" s="17"/>
      <c r="AB1008" s="45"/>
      <c r="AH1008" s="17"/>
      <c r="AI1008" s="17"/>
      <c r="AJ1008" s="17"/>
      <c r="AK1008" s="17"/>
      <c r="AL1008" s="17"/>
      <c r="AM1008" s="17"/>
      <c r="AN1008" s="17"/>
      <c r="AO1008" s="17"/>
      <c r="AP1008" s="17"/>
      <c r="AQ1008" s="17"/>
      <c r="AR1008" s="17"/>
      <c r="AS1008" s="17"/>
      <c r="AT1008" s="17"/>
      <c r="AU1008" s="17"/>
      <c r="AV1008" s="17"/>
      <c r="AW1008" s="17"/>
      <c r="AX1008" s="17"/>
      <c r="AY1008" s="17"/>
      <c r="AZ1008" s="17"/>
      <c r="BA1008" s="17"/>
      <c r="BB1008" s="17"/>
      <c r="BC1008" s="17"/>
      <c r="BD1008" s="17"/>
      <c r="BE1008" s="17"/>
      <c r="BF1008" s="17"/>
      <c r="BG1008" s="17"/>
      <c r="BH1008" s="17"/>
      <c r="BI1008" s="17"/>
      <c r="BJ1008" s="17"/>
      <c r="BK1008" s="17"/>
      <c r="BL1008" s="17"/>
      <c r="BM1008" s="17"/>
      <c r="BN1008" s="17"/>
      <c r="BO1008" s="17"/>
      <c r="BP1008" s="17"/>
      <c r="BQ1008" s="17"/>
      <c r="BR1008" s="17"/>
      <c r="BS1008" s="17"/>
      <c r="BT1008" s="17"/>
      <c r="BU1008" s="17"/>
      <c r="BV1008" s="17"/>
      <c r="BW1008" s="17"/>
      <c r="BX1008" s="17"/>
      <c r="BY1008" s="17"/>
      <c r="BZ1008" s="17"/>
      <c r="CA1008" s="17"/>
      <c r="CB1008" s="17"/>
      <c r="CC1008" s="17"/>
      <c r="CD1008" s="17"/>
      <c r="CE1008" s="17"/>
      <c r="CF1008" s="17"/>
      <c r="CG1008" s="17"/>
      <c r="CH1008" s="17"/>
      <c r="CI1008" s="17"/>
      <c r="CJ1008" s="17"/>
      <c r="CK1008" s="17"/>
      <c r="CL1008" s="17"/>
      <c r="CM1008" s="17"/>
      <c r="CN1008" s="17"/>
      <c r="CO1008" s="17"/>
      <c r="CP1008" s="17"/>
      <c r="CQ1008" s="17"/>
      <c r="CR1008" s="17"/>
      <c r="CS1008" s="17"/>
      <c r="CT1008" s="17"/>
      <c r="CU1008" s="17"/>
      <c r="CV1008" s="17"/>
      <c r="CW1008" s="17"/>
      <c r="CX1008" s="17"/>
      <c r="CY1008" s="17"/>
      <c r="CZ1008" s="17"/>
      <c r="DA1008" s="17"/>
      <c r="DB1008" s="17"/>
      <c r="DC1008" s="17"/>
      <c r="DD1008" s="17"/>
      <c r="DE1008" s="17"/>
      <c r="DF1008" s="17"/>
      <c r="DG1008" s="17"/>
      <c r="DH1008" s="17"/>
      <c r="DI1008" s="17"/>
      <c r="DJ1008" s="17"/>
      <c r="DK1008" s="17"/>
      <c r="DL1008" s="17"/>
      <c r="DM1008" s="17"/>
      <c r="DN1008" s="17"/>
      <c r="DO1008" s="17"/>
      <c r="DP1008" s="17"/>
      <c r="DQ1008" s="17"/>
      <c r="DR1008" s="17"/>
      <c r="DS1008" s="17"/>
      <c r="DT1008" s="17"/>
      <c r="DU1008" s="17"/>
      <c r="DV1008" s="17"/>
      <c r="DW1008" s="17"/>
      <c r="DX1008" s="17"/>
      <c r="DY1008" s="17"/>
      <c r="DZ1008" s="17"/>
      <c r="EA1008" s="17"/>
      <c r="EB1008" s="17"/>
      <c r="EC1008" s="17"/>
      <c r="ED1008" s="17"/>
      <c r="EE1008" s="17"/>
      <c r="EF1008" s="17"/>
      <c r="EG1008" s="17"/>
      <c r="EH1008" s="17"/>
      <c r="EI1008" s="17"/>
      <c r="EJ1008" s="17"/>
      <c r="EK1008" s="17"/>
    </row>
    <row r="1009" spans="1:141" x14ac:dyDescent="0.35">
      <c r="A1009" s="17"/>
      <c r="B1009" s="17"/>
      <c r="C1009" s="17"/>
      <c r="D1009" s="17"/>
      <c r="E1009" s="17"/>
      <c r="F1009" s="17"/>
      <c r="G1009" s="17"/>
      <c r="J1009" s="17"/>
      <c r="K1009" s="17"/>
      <c r="L1009" s="68"/>
      <c r="M1009" s="68"/>
      <c r="N1009" s="17"/>
      <c r="O1009" s="17"/>
      <c r="P1009" s="107"/>
      <c r="R1009" s="17"/>
      <c r="S1009" s="17"/>
      <c r="T1009" s="17"/>
      <c r="V1009" s="17"/>
      <c r="W1009" s="17"/>
      <c r="X1009" s="17"/>
      <c r="Y1009" s="17"/>
      <c r="AB1009" s="45"/>
      <c r="AH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c r="BL1009" s="17"/>
      <c r="BM1009" s="17"/>
      <c r="BN1009" s="17"/>
      <c r="BO1009" s="17"/>
      <c r="BP1009" s="17"/>
      <c r="BQ1009" s="17"/>
      <c r="BR1009" s="17"/>
      <c r="BS1009" s="17"/>
      <c r="BT1009" s="17"/>
      <c r="BU1009" s="17"/>
      <c r="BV1009" s="17"/>
      <c r="BW1009" s="17"/>
      <c r="BX1009" s="17"/>
      <c r="BY1009" s="17"/>
      <c r="BZ1009" s="17"/>
      <c r="CA1009" s="17"/>
      <c r="CB1009" s="17"/>
      <c r="CC1009" s="17"/>
      <c r="CD1009" s="17"/>
      <c r="CE1009" s="17"/>
      <c r="CF1009" s="17"/>
      <c r="CG1009" s="17"/>
      <c r="CH1009" s="17"/>
      <c r="CI1009" s="17"/>
      <c r="CJ1009" s="17"/>
      <c r="CK1009" s="17"/>
      <c r="CL1009" s="17"/>
      <c r="CM1009" s="17"/>
      <c r="CN1009" s="17"/>
      <c r="CO1009" s="17"/>
      <c r="CP1009" s="17"/>
      <c r="CQ1009" s="17"/>
      <c r="CR1009" s="17"/>
      <c r="CS1009" s="17"/>
      <c r="CT1009" s="17"/>
      <c r="CU1009" s="17"/>
      <c r="CV1009" s="17"/>
      <c r="CW1009" s="17"/>
      <c r="CX1009" s="17"/>
      <c r="CY1009" s="17"/>
      <c r="CZ1009" s="17"/>
      <c r="DA1009" s="17"/>
      <c r="DB1009" s="17"/>
      <c r="DC1009" s="17"/>
      <c r="DD1009" s="17"/>
      <c r="DE1009" s="17"/>
      <c r="DF1009" s="17"/>
      <c r="DG1009" s="17"/>
      <c r="DH1009" s="17"/>
      <c r="DI1009" s="17"/>
      <c r="DJ1009" s="17"/>
      <c r="DK1009" s="17"/>
      <c r="DL1009" s="17"/>
      <c r="DM1009" s="17"/>
      <c r="DN1009" s="17"/>
      <c r="DO1009" s="17"/>
      <c r="DP1009" s="17"/>
      <c r="DQ1009" s="17"/>
      <c r="DR1009" s="17"/>
      <c r="DS1009" s="17"/>
      <c r="DT1009" s="17"/>
      <c r="DU1009" s="17"/>
      <c r="DV1009" s="17"/>
      <c r="DW1009" s="17"/>
      <c r="DX1009" s="17"/>
      <c r="DY1009" s="17"/>
      <c r="DZ1009" s="17"/>
      <c r="EA1009" s="17"/>
      <c r="EB1009" s="17"/>
      <c r="EC1009" s="17"/>
      <c r="ED1009" s="17"/>
      <c r="EE1009" s="17"/>
      <c r="EF1009" s="17"/>
      <c r="EG1009" s="17"/>
      <c r="EH1009" s="17"/>
      <c r="EI1009" s="17"/>
      <c r="EJ1009" s="17"/>
      <c r="EK1009" s="17"/>
    </row>
    <row r="1010" spans="1:141" x14ac:dyDescent="0.35">
      <c r="A1010" s="17"/>
      <c r="B1010" s="17"/>
      <c r="C1010" s="17"/>
      <c r="D1010" s="17"/>
      <c r="E1010" s="17"/>
      <c r="F1010" s="17"/>
      <c r="G1010" s="17"/>
      <c r="J1010" s="17"/>
      <c r="K1010" s="17"/>
      <c r="L1010" s="68"/>
      <c r="M1010" s="68"/>
      <c r="N1010" s="17"/>
      <c r="O1010" s="17"/>
      <c r="P1010" s="107"/>
      <c r="R1010" s="17"/>
      <c r="S1010" s="17"/>
      <c r="T1010" s="17"/>
      <c r="V1010" s="17"/>
      <c r="W1010" s="17"/>
      <c r="X1010" s="17"/>
      <c r="Y1010" s="17"/>
      <c r="AB1010" s="45"/>
      <c r="AH1010" s="17"/>
      <c r="AI1010" s="17"/>
      <c r="AJ1010" s="17"/>
      <c r="AK1010" s="17"/>
      <c r="AL1010" s="17"/>
      <c r="AM1010" s="17"/>
      <c r="AN1010" s="17"/>
      <c r="AO1010" s="17"/>
      <c r="AP1010" s="17"/>
      <c r="AQ1010" s="17"/>
      <c r="AR1010" s="17"/>
      <c r="AS1010" s="17"/>
      <c r="AT1010" s="17"/>
      <c r="AU1010" s="17"/>
      <c r="AV1010" s="17"/>
      <c r="AW1010" s="17"/>
      <c r="AX1010" s="17"/>
      <c r="AY1010" s="17"/>
      <c r="AZ1010" s="17"/>
      <c r="BA1010" s="17"/>
      <c r="BB1010" s="17"/>
      <c r="BC1010" s="17"/>
      <c r="BD1010" s="17"/>
      <c r="BE1010" s="17"/>
      <c r="BF1010" s="17"/>
      <c r="BG1010" s="17"/>
      <c r="BH1010" s="17"/>
      <c r="BI1010" s="17"/>
      <c r="BJ1010" s="17"/>
      <c r="BK1010" s="17"/>
      <c r="BL1010" s="17"/>
      <c r="BM1010" s="17"/>
      <c r="BN1010" s="17"/>
      <c r="BO1010" s="17"/>
      <c r="BP1010" s="17"/>
      <c r="BQ1010" s="17"/>
      <c r="BR1010" s="17"/>
      <c r="BS1010" s="17"/>
      <c r="BT1010" s="17"/>
      <c r="BU1010" s="17"/>
      <c r="BV1010" s="17"/>
      <c r="BW1010" s="17"/>
      <c r="BX1010" s="17"/>
      <c r="BY1010" s="17"/>
      <c r="BZ1010" s="17"/>
      <c r="CA1010" s="17"/>
      <c r="CB1010" s="17"/>
      <c r="CC1010" s="17"/>
      <c r="CD1010" s="17"/>
      <c r="CE1010" s="17"/>
      <c r="CF1010" s="17"/>
      <c r="CG1010" s="17"/>
      <c r="CH1010" s="17"/>
      <c r="CI1010" s="17"/>
      <c r="CJ1010" s="17"/>
      <c r="CK1010" s="17"/>
      <c r="CL1010" s="17"/>
      <c r="CM1010" s="17"/>
      <c r="CN1010" s="17"/>
      <c r="CO1010" s="17"/>
      <c r="CP1010" s="17"/>
      <c r="CQ1010" s="17"/>
      <c r="CR1010" s="17"/>
      <c r="CS1010" s="17"/>
      <c r="CT1010" s="17"/>
      <c r="CU1010" s="17"/>
      <c r="CV1010" s="17"/>
      <c r="CW1010" s="17"/>
      <c r="CX1010" s="17"/>
      <c r="CY1010" s="17"/>
      <c r="CZ1010" s="17"/>
      <c r="DA1010" s="17"/>
      <c r="DB1010" s="17"/>
      <c r="DC1010" s="17"/>
      <c r="DD1010" s="17"/>
      <c r="DE1010" s="17"/>
      <c r="DF1010" s="17"/>
      <c r="DG1010" s="17"/>
      <c r="DH1010" s="17"/>
      <c r="DI1010" s="17"/>
      <c r="DJ1010" s="17"/>
      <c r="DK1010" s="17"/>
      <c r="DL1010" s="17"/>
      <c r="DM1010" s="17"/>
      <c r="DN1010" s="17"/>
      <c r="DO1010" s="17"/>
      <c r="DP1010" s="17"/>
      <c r="DQ1010" s="17"/>
      <c r="DR1010" s="17"/>
      <c r="DS1010" s="17"/>
      <c r="DT1010" s="17"/>
      <c r="DU1010" s="17"/>
      <c r="DV1010" s="17"/>
      <c r="DW1010" s="17"/>
      <c r="DX1010" s="17"/>
      <c r="DY1010" s="17"/>
      <c r="DZ1010" s="17"/>
      <c r="EA1010" s="17"/>
      <c r="EB1010" s="17"/>
      <c r="EC1010" s="17"/>
      <c r="ED1010" s="17"/>
      <c r="EE1010" s="17"/>
      <c r="EF1010" s="17"/>
      <c r="EG1010" s="17"/>
      <c r="EH1010" s="17"/>
      <c r="EI1010" s="17"/>
      <c r="EJ1010" s="17"/>
      <c r="EK1010" s="17"/>
    </row>
    <row r="1011" spans="1:141" x14ac:dyDescent="0.35">
      <c r="A1011" s="17"/>
      <c r="B1011" s="17"/>
      <c r="C1011" s="17"/>
      <c r="D1011" s="17"/>
      <c r="E1011" s="17"/>
      <c r="F1011" s="17"/>
      <c r="G1011" s="17"/>
      <c r="J1011" s="17"/>
      <c r="K1011" s="17"/>
      <c r="L1011" s="68"/>
      <c r="M1011" s="68"/>
      <c r="N1011" s="17"/>
      <c r="O1011" s="17"/>
      <c r="P1011" s="107"/>
      <c r="R1011" s="17"/>
      <c r="S1011" s="17"/>
      <c r="T1011" s="17"/>
      <c r="V1011" s="17"/>
      <c r="W1011" s="17"/>
      <c r="X1011" s="17"/>
      <c r="Y1011" s="17"/>
      <c r="AB1011" s="45"/>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c r="BL1011" s="17"/>
      <c r="BM1011" s="17"/>
      <c r="BN1011" s="17"/>
      <c r="BO1011" s="17"/>
      <c r="BP1011" s="17"/>
      <c r="BQ1011" s="17"/>
      <c r="BR1011" s="17"/>
      <c r="BS1011" s="17"/>
      <c r="BT1011" s="17"/>
      <c r="BU1011" s="17"/>
      <c r="BV1011" s="17"/>
      <c r="BW1011" s="17"/>
      <c r="BX1011" s="17"/>
      <c r="BY1011" s="17"/>
      <c r="BZ1011" s="17"/>
      <c r="CA1011" s="17"/>
      <c r="CB1011" s="17"/>
      <c r="CC1011" s="17"/>
      <c r="CD1011" s="17"/>
      <c r="CE1011" s="17"/>
      <c r="CF1011" s="17"/>
      <c r="CG1011" s="17"/>
      <c r="CH1011" s="17"/>
      <c r="CI1011" s="17"/>
      <c r="CJ1011" s="17"/>
      <c r="CK1011" s="17"/>
      <c r="CL1011" s="17"/>
      <c r="CM1011" s="17"/>
      <c r="CN1011" s="17"/>
      <c r="CO1011" s="17"/>
      <c r="CP1011" s="17"/>
      <c r="CQ1011" s="17"/>
      <c r="CR1011" s="17"/>
      <c r="CS1011" s="17"/>
      <c r="CT1011" s="17"/>
      <c r="CU1011" s="17"/>
      <c r="CV1011" s="17"/>
      <c r="CW1011" s="17"/>
      <c r="CX1011" s="17"/>
      <c r="CY1011" s="17"/>
      <c r="CZ1011" s="17"/>
      <c r="DA1011" s="17"/>
      <c r="DB1011" s="17"/>
      <c r="DC1011" s="17"/>
      <c r="DD1011" s="17"/>
      <c r="DE1011" s="17"/>
      <c r="DF1011" s="17"/>
      <c r="DG1011" s="17"/>
      <c r="DH1011" s="17"/>
      <c r="DI1011" s="17"/>
      <c r="DJ1011" s="17"/>
      <c r="DK1011" s="17"/>
      <c r="DL1011" s="17"/>
      <c r="DM1011" s="17"/>
      <c r="DN1011" s="17"/>
      <c r="DO1011" s="17"/>
      <c r="DP1011" s="17"/>
      <c r="DQ1011" s="17"/>
      <c r="DR1011" s="17"/>
      <c r="DS1011" s="17"/>
      <c r="DT1011" s="17"/>
      <c r="DU1011" s="17"/>
      <c r="DV1011" s="17"/>
      <c r="DW1011" s="17"/>
      <c r="DX1011" s="17"/>
      <c r="DY1011" s="17"/>
      <c r="DZ1011" s="17"/>
      <c r="EA1011" s="17"/>
      <c r="EB1011" s="17"/>
      <c r="EC1011" s="17"/>
      <c r="ED1011" s="17"/>
      <c r="EE1011" s="17"/>
      <c r="EF1011" s="17"/>
      <c r="EG1011" s="17"/>
      <c r="EH1011" s="17"/>
      <c r="EI1011" s="17"/>
      <c r="EJ1011" s="17"/>
      <c r="EK1011" s="17"/>
    </row>
    <row r="1012" spans="1:141" x14ac:dyDescent="0.35">
      <c r="A1012" s="17"/>
      <c r="B1012" s="17"/>
      <c r="C1012" s="17"/>
      <c r="D1012" s="17"/>
      <c r="E1012" s="17"/>
      <c r="F1012" s="17"/>
      <c r="G1012" s="17"/>
      <c r="J1012" s="17"/>
      <c r="K1012" s="17"/>
      <c r="L1012" s="68"/>
      <c r="M1012" s="68"/>
      <c r="N1012" s="17"/>
      <c r="O1012" s="17"/>
      <c r="P1012" s="107"/>
      <c r="R1012" s="17"/>
      <c r="S1012" s="17"/>
      <c r="T1012" s="17"/>
      <c r="V1012" s="17"/>
      <c r="W1012" s="17"/>
      <c r="X1012" s="17"/>
      <c r="Y1012" s="17"/>
      <c r="AB1012" s="45"/>
      <c r="AH1012" s="17"/>
      <c r="AI1012" s="17"/>
      <c r="AJ1012" s="17"/>
      <c r="AK1012" s="17"/>
      <c r="AL1012" s="17"/>
      <c r="AM1012" s="17"/>
      <c r="AN1012" s="17"/>
      <c r="AO1012" s="17"/>
      <c r="AP1012" s="17"/>
      <c r="AQ1012" s="17"/>
      <c r="AR1012" s="17"/>
      <c r="AS1012" s="17"/>
      <c r="AT1012" s="17"/>
      <c r="AU1012" s="17"/>
      <c r="AV1012" s="17"/>
      <c r="AW1012" s="17"/>
      <c r="AX1012" s="17"/>
      <c r="AY1012" s="17"/>
      <c r="AZ1012" s="17"/>
      <c r="BA1012" s="17"/>
      <c r="BB1012" s="17"/>
      <c r="BC1012" s="17"/>
      <c r="BD1012" s="17"/>
      <c r="BE1012" s="17"/>
      <c r="BF1012" s="17"/>
      <c r="BG1012" s="17"/>
      <c r="BH1012" s="17"/>
      <c r="BI1012" s="17"/>
      <c r="BJ1012" s="17"/>
      <c r="BK1012" s="17"/>
      <c r="BL1012" s="17"/>
      <c r="BM1012" s="17"/>
      <c r="BN1012" s="17"/>
      <c r="BO1012" s="17"/>
      <c r="BP1012" s="17"/>
      <c r="BQ1012" s="17"/>
      <c r="BR1012" s="17"/>
      <c r="BS1012" s="17"/>
      <c r="BT1012" s="17"/>
      <c r="BU1012" s="17"/>
      <c r="BV1012" s="17"/>
      <c r="BW1012" s="17"/>
      <c r="BX1012" s="17"/>
      <c r="BY1012" s="17"/>
      <c r="BZ1012" s="17"/>
      <c r="CA1012" s="17"/>
      <c r="CB1012" s="17"/>
      <c r="CC1012" s="17"/>
      <c r="CD1012" s="17"/>
      <c r="CE1012" s="17"/>
      <c r="CF1012" s="17"/>
      <c r="CG1012" s="17"/>
      <c r="CH1012" s="17"/>
      <c r="CI1012" s="17"/>
      <c r="CJ1012" s="17"/>
      <c r="CK1012" s="17"/>
      <c r="CL1012" s="17"/>
      <c r="CM1012" s="17"/>
      <c r="CN1012" s="17"/>
      <c r="CO1012" s="17"/>
      <c r="CP1012" s="17"/>
      <c r="CQ1012" s="17"/>
      <c r="CR1012" s="17"/>
      <c r="CS1012" s="17"/>
      <c r="CT1012" s="17"/>
      <c r="CU1012" s="17"/>
      <c r="CV1012" s="17"/>
      <c r="CW1012" s="17"/>
      <c r="CX1012" s="17"/>
      <c r="CY1012" s="17"/>
      <c r="CZ1012" s="17"/>
      <c r="DA1012" s="17"/>
      <c r="DB1012" s="17"/>
      <c r="DC1012" s="17"/>
      <c r="DD1012" s="17"/>
      <c r="DE1012" s="17"/>
      <c r="DF1012" s="17"/>
      <c r="DG1012" s="17"/>
      <c r="DH1012" s="17"/>
      <c r="DI1012" s="17"/>
      <c r="DJ1012" s="17"/>
      <c r="DK1012" s="17"/>
      <c r="DL1012" s="17"/>
      <c r="DM1012" s="17"/>
      <c r="DN1012" s="17"/>
      <c r="DO1012" s="17"/>
      <c r="DP1012" s="17"/>
      <c r="DQ1012" s="17"/>
      <c r="DR1012" s="17"/>
      <c r="DS1012" s="17"/>
      <c r="DT1012" s="17"/>
      <c r="DU1012" s="17"/>
      <c r="DV1012" s="17"/>
      <c r="DW1012" s="17"/>
      <c r="DX1012" s="17"/>
      <c r="DY1012" s="17"/>
      <c r="DZ1012" s="17"/>
      <c r="EA1012" s="17"/>
      <c r="EB1012" s="17"/>
      <c r="EC1012" s="17"/>
      <c r="ED1012" s="17"/>
      <c r="EE1012" s="17"/>
      <c r="EF1012" s="17"/>
      <c r="EG1012" s="17"/>
      <c r="EH1012" s="17"/>
      <c r="EI1012" s="17"/>
      <c r="EJ1012" s="17"/>
      <c r="EK1012" s="17"/>
    </row>
    <row r="1013" spans="1:141" x14ac:dyDescent="0.35">
      <c r="A1013" s="17"/>
      <c r="B1013" s="17"/>
      <c r="C1013" s="17"/>
      <c r="D1013" s="17"/>
      <c r="E1013" s="17"/>
      <c r="F1013" s="17"/>
      <c r="G1013" s="17"/>
      <c r="J1013" s="17"/>
      <c r="K1013" s="17"/>
      <c r="L1013" s="68"/>
      <c r="M1013" s="68"/>
      <c r="N1013" s="17"/>
      <c r="O1013" s="17"/>
      <c r="P1013" s="107"/>
      <c r="R1013" s="17"/>
      <c r="S1013" s="17"/>
      <c r="T1013" s="17"/>
      <c r="V1013" s="17"/>
      <c r="W1013" s="17"/>
      <c r="X1013" s="17"/>
      <c r="Y1013" s="17"/>
      <c r="AB1013" s="45"/>
      <c r="AH1013" s="17"/>
      <c r="AI1013" s="17"/>
      <c r="AJ1013" s="17"/>
      <c r="AK1013" s="17"/>
      <c r="AL1013" s="17"/>
      <c r="AM1013" s="17"/>
      <c r="AN1013" s="17"/>
      <c r="AO1013" s="17"/>
      <c r="AP1013" s="17"/>
      <c r="AQ1013" s="17"/>
      <c r="AR1013" s="17"/>
      <c r="AS1013" s="17"/>
      <c r="AT1013" s="17"/>
      <c r="AU1013" s="17"/>
      <c r="AV1013" s="17"/>
      <c r="AW1013" s="17"/>
      <c r="AX1013" s="17"/>
      <c r="AY1013" s="17"/>
      <c r="AZ1013" s="17"/>
      <c r="BA1013" s="17"/>
      <c r="BB1013" s="17"/>
      <c r="BC1013" s="17"/>
      <c r="BD1013" s="17"/>
      <c r="BE1013" s="17"/>
      <c r="BF1013" s="17"/>
      <c r="BG1013" s="17"/>
      <c r="BH1013" s="17"/>
      <c r="BI1013" s="17"/>
      <c r="BJ1013" s="17"/>
      <c r="BK1013" s="17"/>
      <c r="BL1013" s="17"/>
      <c r="BM1013" s="17"/>
      <c r="BN1013" s="17"/>
      <c r="BO1013" s="17"/>
      <c r="BP1013" s="17"/>
      <c r="BQ1013" s="17"/>
      <c r="BR1013" s="17"/>
      <c r="BS1013" s="17"/>
      <c r="BT1013" s="17"/>
      <c r="BU1013" s="17"/>
      <c r="BV1013" s="17"/>
      <c r="BW1013" s="17"/>
      <c r="BX1013" s="17"/>
      <c r="BY1013" s="17"/>
      <c r="BZ1013" s="17"/>
      <c r="CA1013" s="17"/>
      <c r="CB1013" s="17"/>
      <c r="CC1013" s="17"/>
      <c r="CD1013" s="17"/>
      <c r="CE1013" s="17"/>
      <c r="CF1013" s="17"/>
      <c r="CG1013" s="17"/>
      <c r="CH1013" s="17"/>
      <c r="CI1013" s="17"/>
      <c r="CJ1013" s="17"/>
      <c r="CK1013" s="17"/>
      <c r="CL1013" s="17"/>
      <c r="CM1013" s="17"/>
      <c r="CN1013" s="17"/>
      <c r="CO1013" s="17"/>
      <c r="CP1013" s="17"/>
      <c r="CQ1013" s="17"/>
      <c r="CR1013" s="17"/>
      <c r="CS1013" s="17"/>
      <c r="CT1013" s="17"/>
      <c r="CU1013" s="17"/>
      <c r="CV1013" s="17"/>
      <c r="CW1013" s="17"/>
      <c r="CX1013" s="17"/>
      <c r="CY1013" s="17"/>
      <c r="CZ1013" s="17"/>
      <c r="DA1013" s="17"/>
      <c r="DB1013" s="17"/>
      <c r="DC1013" s="17"/>
      <c r="DD1013" s="17"/>
      <c r="DE1013" s="17"/>
      <c r="DF1013" s="17"/>
      <c r="DG1013" s="17"/>
      <c r="DH1013" s="17"/>
      <c r="DI1013" s="17"/>
      <c r="DJ1013" s="17"/>
      <c r="DK1013" s="17"/>
      <c r="DL1013" s="17"/>
      <c r="DM1013" s="17"/>
      <c r="DN1013" s="17"/>
      <c r="DO1013" s="17"/>
      <c r="DP1013" s="17"/>
      <c r="DQ1013" s="17"/>
      <c r="DR1013" s="17"/>
      <c r="DS1013" s="17"/>
      <c r="DT1013" s="17"/>
      <c r="DU1013" s="17"/>
      <c r="DV1013" s="17"/>
      <c r="DW1013" s="17"/>
      <c r="DX1013" s="17"/>
      <c r="DY1013" s="17"/>
      <c r="DZ1013" s="17"/>
      <c r="EA1013" s="17"/>
      <c r="EB1013" s="17"/>
      <c r="EC1013" s="17"/>
      <c r="ED1013" s="17"/>
      <c r="EE1013" s="17"/>
      <c r="EF1013" s="17"/>
      <c r="EG1013" s="17"/>
      <c r="EH1013" s="17"/>
      <c r="EI1013" s="17"/>
      <c r="EJ1013" s="17"/>
      <c r="EK1013" s="17"/>
    </row>
    <row r="1014" spans="1:141" x14ac:dyDescent="0.35">
      <c r="A1014" s="17"/>
      <c r="B1014" s="17"/>
      <c r="C1014" s="17"/>
      <c r="D1014" s="17"/>
      <c r="E1014" s="17"/>
      <c r="F1014" s="17"/>
      <c r="G1014" s="17"/>
      <c r="J1014" s="17"/>
      <c r="K1014" s="17"/>
      <c r="L1014" s="68"/>
      <c r="M1014" s="68"/>
      <c r="N1014" s="17"/>
      <c r="O1014" s="17"/>
      <c r="P1014" s="107"/>
      <c r="R1014" s="17"/>
      <c r="S1014" s="17"/>
      <c r="T1014" s="17"/>
      <c r="V1014" s="17"/>
      <c r="W1014" s="17"/>
      <c r="X1014" s="17"/>
      <c r="Y1014" s="17"/>
      <c r="AB1014" s="45"/>
      <c r="AH1014" s="17"/>
      <c r="AI1014" s="17"/>
      <c r="AJ1014" s="17"/>
      <c r="AK1014" s="17"/>
      <c r="AL1014" s="17"/>
      <c r="AM1014" s="17"/>
      <c r="AN1014" s="17"/>
      <c r="AO1014" s="17"/>
      <c r="AP1014" s="17"/>
      <c r="AQ1014" s="17"/>
      <c r="AR1014" s="17"/>
      <c r="AS1014" s="17"/>
      <c r="AT1014" s="17"/>
      <c r="AU1014" s="17"/>
      <c r="AV1014" s="17"/>
      <c r="AW1014" s="17"/>
      <c r="AX1014" s="17"/>
      <c r="AY1014" s="17"/>
      <c r="AZ1014" s="17"/>
      <c r="BA1014" s="17"/>
      <c r="BB1014" s="17"/>
      <c r="BC1014" s="17"/>
      <c r="BD1014" s="17"/>
      <c r="BE1014" s="17"/>
      <c r="BF1014" s="17"/>
      <c r="BG1014" s="17"/>
      <c r="BH1014" s="17"/>
      <c r="BI1014" s="17"/>
      <c r="BJ1014" s="17"/>
      <c r="BK1014" s="17"/>
      <c r="BL1014" s="17"/>
      <c r="BM1014" s="17"/>
      <c r="BN1014" s="17"/>
      <c r="BO1014" s="17"/>
      <c r="BP1014" s="17"/>
      <c r="BQ1014" s="17"/>
      <c r="BR1014" s="17"/>
      <c r="BS1014" s="17"/>
      <c r="BT1014" s="17"/>
      <c r="BU1014" s="17"/>
      <c r="BV1014" s="17"/>
      <c r="BW1014" s="17"/>
      <c r="BX1014" s="17"/>
      <c r="BY1014" s="17"/>
      <c r="BZ1014" s="17"/>
      <c r="CA1014" s="17"/>
      <c r="CB1014" s="17"/>
      <c r="CC1014" s="17"/>
      <c r="CD1014" s="17"/>
      <c r="CE1014" s="17"/>
      <c r="CF1014" s="17"/>
      <c r="CG1014" s="17"/>
      <c r="CH1014" s="17"/>
      <c r="CI1014" s="17"/>
      <c r="CJ1014" s="17"/>
      <c r="CK1014" s="17"/>
      <c r="CL1014" s="17"/>
      <c r="CM1014" s="17"/>
      <c r="CN1014" s="17"/>
      <c r="CO1014" s="17"/>
      <c r="CP1014" s="17"/>
      <c r="CQ1014" s="17"/>
      <c r="CR1014" s="17"/>
      <c r="CS1014" s="17"/>
      <c r="CT1014" s="17"/>
      <c r="CU1014" s="17"/>
      <c r="CV1014" s="17"/>
      <c r="CW1014" s="17"/>
      <c r="CX1014" s="17"/>
      <c r="CY1014" s="17"/>
      <c r="CZ1014" s="17"/>
      <c r="DA1014" s="17"/>
      <c r="DB1014" s="17"/>
      <c r="DC1014" s="17"/>
      <c r="DD1014" s="17"/>
      <c r="DE1014" s="17"/>
      <c r="DF1014" s="17"/>
      <c r="DG1014" s="17"/>
      <c r="DH1014" s="17"/>
      <c r="DI1014" s="17"/>
      <c r="DJ1014" s="17"/>
      <c r="DK1014" s="17"/>
      <c r="DL1014" s="17"/>
      <c r="DM1014" s="17"/>
      <c r="DN1014" s="17"/>
      <c r="DO1014" s="17"/>
      <c r="DP1014" s="17"/>
      <c r="DQ1014" s="17"/>
      <c r="DR1014" s="17"/>
      <c r="DS1014" s="17"/>
      <c r="DT1014" s="17"/>
      <c r="DU1014" s="17"/>
      <c r="DV1014" s="17"/>
      <c r="DW1014" s="17"/>
      <c r="DX1014" s="17"/>
      <c r="DY1014" s="17"/>
      <c r="DZ1014" s="17"/>
      <c r="EA1014" s="17"/>
      <c r="EB1014" s="17"/>
      <c r="EC1014" s="17"/>
      <c r="ED1014" s="17"/>
      <c r="EE1014" s="17"/>
      <c r="EF1014" s="17"/>
      <c r="EG1014" s="17"/>
      <c r="EH1014" s="17"/>
      <c r="EI1014" s="17"/>
      <c r="EJ1014" s="17"/>
      <c r="EK1014" s="17"/>
    </row>
    <row r="1015" spans="1:141" x14ac:dyDescent="0.35">
      <c r="A1015" s="17"/>
      <c r="B1015" s="17"/>
      <c r="C1015" s="17"/>
      <c r="D1015" s="17"/>
      <c r="E1015" s="17"/>
      <c r="F1015" s="17"/>
      <c r="G1015" s="17"/>
      <c r="J1015" s="17"/>
      <c r="K1015" s="17"/>
      <c r="L1015" s="68"/>
      <c r="M1015" s="68"/>
      <c r="N1015" s="17"/>
      <c r="O1015" s="17"/>
      <c r="P1015" s="107"/>
      <c r="R1015" s="17"/>
      <c r="S1015" s="17"/>
      <c r="T1015" s="17"/>
      <c r="V1015" s="17"/>
      <c r="W1015" s="17"/>
      <c r="X1015" s="17"/>
      <c r="Y1015" s="17"/>
      <c r="AB1015" s="45"/>
      <c r="AH1015" s="17"/>
      <c r="AI1015" s="17"/>
      <c r="AJ1015" s="17"/>
      <c r="AK1015" s="17"/>
      <c r="AL1015" s="17"/>
      <c r="AM1015" s="17"/>
      <c r="AN1015" s="17"/>
      <c r="AO1015" s="17"/>
      <c r="AP1015" s="17"/>
      <c r="AQ1015" s="17"/>
      <c r="AR1015" s="17"/>
      <c r="AS1015" s="17"/>
      <c r="AT1015" s="17"/>
      <c r="AU1015" s="17"/>
      <c r="AV1015" s="17"/>
      <c r="AW1015" s="17"/>
      <c r="AX1015" s="17"/>
      <c r="AY1015" s="17"/>
      <c r="AZ1015" s="17"/>
      <c r="BA1015" s="17"/>
      <c r="BB1015" s="17"/>
      <c r="BC1015" s="17"/>
      <c r="BD1015" s="17"/>
      <c r="BE1015" s="17"/>
      <c r="BF1015" s="17"/>
      <c r="BG1015" s="17"/>
      <c r="BH1015" s="17"/>
      <c r="BI1015" s="17"/>
      <c r="BJ1015" s="17"/>
      <c r="BK1015" s="17"/>
      <c r="BL1015" s="17"/>
      <c r="BM1015" s="17"/>
      <c r="BN1015" s="17"/>
      <c r="BO1015" s="17"/>
      <c r="BP1015" s="17"/>
      <c r="BQ1015" s="17"/>
      <c r="BR1015" s="17"/>
      <c r="BS1015" s="17"/>
      <c r="BT1015" s="17"/>
      <c r="BU1015" s="17"/>
      <c r="BV1015" s="17"/>
      <c r="BW1015" s="17"/>
      <c r="BX1015" s="17"/>
      <c r="BY1015" s="17"/>
      <c r="BZ1015" s="17"/>
      <c r="CA1015" s="17"/>
      <c r="CB1015" s="17"/>
      <c r="CC1015" s="17"/>
      <c r="CD1015" s="17"/>
      <c r="CE1015" s="17"/>
      <c r="CF1015" s="17"/>
      <c r="CG1015" s="17"/>
      <c r="CH1015" s="17"/>
      <c r="CI1015" s="17"/>
      <c r="CJ1015" s="17"/>
      <c r="CK1015" s="17"/>
      <c r="CL1015" s="17"/>
      <c r="CM1015" s="17"/>
      <c r="CN1015" s="17"/>
      <c r="CO1015" s="17"/>
      <c r="CP1015" s="17"/>
      <c r="CQ1015" s="17"/>
      <c r="CR1015" s="17"/>
      <c r="CS1015" s="17"/>
      <c r="CT1015" s="17"/>
      <c r="CU1015" s="17"/>
      <c r="CV1015" s="17"/>
      <c r="CW1015" s="17"/>
      <c r="CX1015" s="17"/>
      <c r="CY1015" s="17"/>
      <c r="CZ1015" s="17"/>
      <c r="DA1015" s="17"/>
      <c r="DB1015" s="17"/>
      <c r="DC1015" s="17"/>
      <c r="DD1015" s="17"/>
      <c r="DE1015" s="17"/>
      <c r="DF1015" s="17"/>
      <c r="DG1015" s="17"/>
      <c r="DH1015" s="17"/>
      <c r="DI1015" s="17"/>
      <c r="DJ1015" s="17"/>
      <c r="DK1015" s="17"/>
      <c r="DL1015" s="17"/>
      <c r="DM1015" s="17"/>
      <c r="DN1015" s="17"/>
      <c r="DO1015" s="17"/>
      <c r="DP1015" s="17"/>
      <c r="DQ1015" s="17"/>
      <c r="DR1015" s="17"/>
      <c r="DS1015" s="17"/>
      <c r="DT1015" s="17"/>
      <c r="DU1015" s="17"/>
      <c r="DV1015" s="17"/>
      <c r="DW1015" s="17"/>
      <c r="DX1015" s="17"/>
      <c r="DY1015" s="17"/>
      <c r="DZ1015" s="17"/>
      <c r="EA1015" s="17"/>
      <c r="EB1015" s="17"/>
      <c r="EC1015" s="17"/>
      <c r="ED1015" s="17"/>
      <c r="EE1015" s="17"/>
      <c r="EF1015" s="17"/>
      <c r="EG1015" s="17"/>
      <c r="EH1015" s="17"/>
      <c r="EI1015" s="17"/>
      <c r="EJ1015" s="17"/>
      <c r="EK1015" s="17"/>
    </row>
    <row r="1016" spans="1:141" x14ac:dyDescent="0.35">
      <c r="A1016" s="17"/>
      <c r="B1016" s="17"/>
      <c r="C1016" s="17"/>
      <c r="D1016" s="17"/>
      <c r="E1016" s="17"/>
      <c r="F1016" s="17"/>
      <c r="G1016" s="17"/>
      <c r="J1016" s="17"/>
      <c r="K1016" s="17"/>
      <c r="L1016" s="68"/>
      <c r="M1016" s="68"/>
      <c r="N1016" s="17"/>
      <c r="O1016" s="17"/>
      <c r="P1016" s="107"/>
      <c r="R1016" s="17"/>
      <c r="S1016" s="17"/>
      <c r="T1016" s="17"/>
      <c r="V1016" s="17"/>
      <c r="W1016" s="17"/>
      <c r="X1016" s="17"/>
      <c r="Y1016" s="17"/>
      <c r="AB1016" s="45"/>
      <c r="AH1016" s="17"/>
      <c r="AI1016" s="17"/>
      <c r="AJ1016" s="17"/>
      <c r="AK1016" s="17"/>
      <c r="AL1016" s="17"/>
      <c r="AM1016" s="17"/>
      <c r="AN1016" s="17"/>
      <c r="AO1016" s="17"/>
      <c r="AP1016" s="17"/>
      <c r="AQ1016" s="17"/>
      <c r="AR1016" s="17"/>
      <c r="AS1016" s="17"/>
      <c r="AT1016" s="17"/>
      <c r="AU1016" s="17"/>
      <c r="AV1016" s="17"/>
      <c r="AW1016" s="17"/>
      <c r="AX1016" s="17"/>
      <c r="AY1016" s="17"/>
      <c r="AZ1016" s="17"/>
      <c r="BA1016" s="17"/>
      <c r="BB1016" s="17"/>
      <c r="BC1016" s="17"/>
      <c r="BD1016" s="17"/>
      <c r="BE1016" s="17"/>
      <c r="BF1016" s="17"/>
      <c r="BG1016" s="17"/>
      <c r="BH1016" s="17"/>
      <c r="BI1016" s="17"/>
      <c r="BJ1016" s="17"/>
      <c r="BK1016" s="17"/>
      <c r="BL1016" s="17"/>
      <c r="BM1016" s="17"/>
      <c r="BN1016" s="17"/>
      <c r="BO1016" s="17"/>
      <c r="BP1016" s="17"/>
      <c r="BQ1016" s="17"/>
      <c r="BR1016" s="17"/>
      <c r="BS1016" s="17"/>
      <c r="BT1016" s="17"/>
      <c r="BU1016" s="17"/>
      <c r="BV1016" s="17"/>
      <c r="BW1016" s="17"/>
      <c r="BX1016" s="17"/>
      <c r="BY1016" s="17"/>
      <c r="BZ1016" s="17"/>
      <c r="CA1016" s="17"/>
      <c r="CB1016" s="17"/>
      <c r="CC1016" s="17"/>
      <c r="CD1016" s="17"/>
      <c r="CE1016" s="17"/>
      <c r="CF1016" s="17"/>
      <c r="CG1016" s="17"/>
      <c r="CH1016" s="17"/>
      <c r="CI1016" s="17"/>
      <c r="CJ1016" s="17"/>
      <c r="CK1016" s="17"/>
      <c r="CL1016" s="17"/>
      <c r="CM1016" s="17"/>
      <c r="CN1016" s="17"/>
      <c r="CO1016" s="17"/>
      <c r="CP1016" s="17"/>
      <c r="CQ1016" s="17"/>
      <c r="CR1016" s="17"/>
      <c r="CS1016" s="17"/>
      <c r="CT1016" s="17"/>
      <c r="CU1016" s="17"/>
      <c r="CV1016" s="17"/>
      <c r="CW1016" s="17"/>
      <c r="CX1016" s="17"/>
      <c r="CY1016" s="17"/>
      <c r="CZ1016" s="17"/>
      <c r="DA1016" s="17"/>
      <c r="DB1016" s="17"/>
      <c r="DC1016" s="17"/>
      <c r="DD1016" s="17"/>
      <c r="DE1016" s="17"/>
      <c r="DF1016" s="17"/>
      <c r="DG1016" s="17"/>
      <c r="DH1016" s="17"/>
      <c r="DI1016" s="17"/>
      <c r="DJ1016" s="17"/>
      <c r="DK1016" s="17"/>
      <c r="DL1016" s="17"/>
      <c r="DM1016" s="17"/>
      <c r="DN1016" s="17"/>
      <c r="DO1016" s="17"/>
      <c r="DP1016" s="17"/>
      <c r="DQ1016" s="17"/>
      <c r="DR1016" s="17"/>
      <c r="DS1016" s="17"/>
      <c r="DT1016" s="17"/>
      <c r="DU1016" s="17"/>
      <c r="DV1016" s="17"/>
      <c r="DW1016" s="17"/>
      <c r="DX1016" s="17"/>
      <c r="DY1016" s="17"/>
      <c r="DZ1016" s="17"/>
      <c r="EA1016" s="17"/>
      <c r="EB1016" s="17"/>
      <c r="EC1016" s="17"/>
      <c r="ED1016" s="17"/>
      <c r="EE1016" s="17"/>
      <c r="EF1016" s="17"/>
      <c r="EG1016" s="17"/>
      <c r="EH1016" s="17"/>
      <c r="EI1016" s="17"/>
      <c r="EJ1016" s="17"/>
      <c r="EK1016" s="17"/>
    </row>
    <row r="1017" spans="1:141" x14ac:dyDescent="0.35">
      <c r="A1017" s="17"/>
      <c r="B1017" s="17"/>
      <c r="C1017" s="17"/>
      <c r="D1017" s="17"/>
      <c r="E1017" s="17"/>
      <c r="F1017" s="17"/>
      <c r="G1017" s="17"/>
      <c r="J1017" s="17"/>
      <c r="K1017" s="17"/>
      <c r="L1017" s="68"/>
      <c r="M1017" s="68"/>
      <c r="N1017" s="17"/>
      <c r="O1017" s="17"/>
      <c r="P1017" s="107"/>
      <c r="R1017" s="17"/>
      <c r="S1017" s="17"/>
      <c r="T1017" s="17"/>
      <c r="V1017" s="17"/>
      <c r="W1017" s="17"/>
      <c r="X1017" s="17"/>
      <c r="Y1017" s="17"/>
      <c r="AB1017" s="45"/>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7"/>
      <c r="BN1017" s="17"/>
      <c r="BO1017" s="17"/>
      <c r="BP1017" s="17"/>
      <c r="BQ1017" s="17"/>
      <c r="BR1017" s="17"/>
      <c r="BS1017" s="17"/>
      <c r="BT1017" s="17"/>
      <c r="BU1017" s="17"/>
      <c r="BV1017" s="17"/>
      <c r="BW1017" s="17"/>
      <c r="BX1017" s="17"/>
      <c r="BY1017" s="17"/>
      <c r="BZ1017" s="17"/>
      <c r="CA1017" s="17"/>
      <c r="CB1017" s="17"/>
      <c r="CC1017" s="17"/>
      <c r="CD1017" s="17"/>
      <c r="CE1017" s="17"/>
      <c r="CF1017" s="17"/>
      <c r="CG1017" s="17"/>
      <c r="CH1017" s="17"/>
      <c r="CI1017" s="17"/>
      <c r="CJ1017" s="17"/>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row>
    <row r="1018" spans="1:141" x14ac:dyDescent="0.35">
      <c r="A1018" s="17"/>
      <c r="B1018" s="17"/>
      <c r="C1018" s="17"/>
      <c r="D1018" s="17"/>
      <c r="E1018" s="17"/>
      <c r="F1018" s="17"/>
      <c r="G1018" s="17"/>
      <c r="J1018" s="17"/>
      <c r="K1018" s="17"/>
      <c r="L1018" s="68"/>
      <c r="M1018" s="68"/>
      <c r="N1018" s="17"/>
      <c r="O1018" s="17"/>
      <c r="P1018" s="107"/>
      <c r="R1018" s="17"/>
      <c r="S1018" s="17"/>
      <c r="T1018" s="17"/>
      <c r="V1018" s="17"/>
      <c r="W1018" s="17"/>
      <c r="X1018" s="17"/>
      <c r="Y1018" s="17"/>
      <c r="AB1018" s="45"/>
      <c r="AH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7"/>
      <c r="BN1018" s="17"/>
      <c r="BO1018" s="17"/>
      <c r="BP1018" s="17"/>
      <c r="BQ1018" s="17"/>
      <c r="BR1018" s="17"/>
      <c r="BS1018" s="17"/>
      <c r="BT1018" s="17"/>
      <c r="BU1018" s="17"/>
      <c r="BV1018" s="17"/>
      <c r="BW1018" s="17"/>
      <c r="BX1018" s="17"/>
      <c r="BY1018" s="17"/>
      <c r="BZ1018" s="17"/>
      <c r="CA1018" s="17"/>
      <c r="CB1018" s="17"/>
      <c r="CC1018" s="17"/>
      <c r="CD1018" s="17"/>
      <c r="CE1018" s="17"/>
      <c r="CF1018" s="17"/>
      <c r="CG1018" s="17"/>
      <c r="CH1018" s="17"/>
      <c r="CI1018" s="17"/>
      <c r="CJ1018" s="17"/>
      <c r="CK1018" s="17"/>
      <c r="CL1018" s="17"/>
      <c r="CM1018" s="17"/>
      <c r="CN1018" s="17"/>
      <c r="CO1018" s="17"/>
      <c r="CP1018" s="17"/>
      <c r="CQ1018" s="17"/>
      <c r="CR1018" s="17"/>
      <c r="CS1018" s="17"/>
      <c r="CT1018" s="17"/>
      <c r="CU1018" s="17"/>
      <c r="CV1018" s="17"/>
      <c r="CW1018" s="17"/>
      <c r="CX1018" s="17"/>
      <c r="CY1018" s="17"/>
      <c r="CZ1018" s="17"/>
      <c r="DA1018" s="17"/>
      <c r="DB1018" s="17"/>
      <c r="DC1018" s="17"/>
      <c r="DD1018" s="17"/>
      <c r="DE1018" s="17"/>
      <c r="DF1018" s="17"/>
      <c r="DG1018" s="17"/>
      <c r="DH1018" s="17"/>
      <c r="DI1018" s="17"/>
      <c r="DJ1018" s="17"/>
      <c r="DK1018" s="17"/>
      <c r="DL1018" s="17"/>
      <c r="DM1018" s="17"/>
      <c r="DN1018" s="17"/>
      <c r="DO1018" s="17"/>
      <c r="DP1018" s="17"/>
      <c r="DQ1018" s="17"/>
      <c r="DR1018" s="17"/>
      <c r="DS1018" s="17"/>
      <c r="DT1018" s="17"/>
      <c r="DU1018" s="17"/>
      <c r="DV1018" s="17"/>
      <c r="DW1018" s="17"/>
      <c r="DX1018" s="17"/>
      <c r="DY1018" s="17"/>
      <c r="DZ1018" s="17"/>
      <c r="EA1018" s="17"/>
      <c r="EB1018" s="17"/>
      <c r="EC1018" s="17"/>
      <c r="ED1018" s="17"/>
      <c r="EE1018" s="17"/>
      <c r="EF1018" s="17"/>
      <c r="EG1018" s="17"/>
      <c r="EH1018" s="17"/>
      <c r="EI1018" s="17"/>
      <c r="EJ1018" s="17"/>
      <c r="EK1018" s="17"/>
    </row>
    <row r="1019" spans="1:141" x14ac:dyDescent="0.35">
      <c r="A1019" s="17"/>
      <c r="B1019" s="17"/>
      <c r="C1019" s="17"/>
      <c r="D1019" s="17"/>
      <c r="E1019" s="17"/>
      <c r="F1019" s="17"/>
      <c r="G1019" s="17"/>
      <c r="J1019" s="17"/>
      <c r="K1019" s="17"/>
      <c r="L1019" s="68"/>
      <c r="M1019" s="68"/>
      <c r="N1019" s="17"/>
      <c r="O1019" s="17"/>
      <c r="P1019" s="107"/>
      <c r="R1019" s="17"/>
      <c r="S1019" s="17"/>
      <c r="T1019" s="17"/>
      <c r="V1019" s="17"/>
      <c r="W1019" s="17"/>
      <c r="X1019" s="17"/>
      <c r="Y1019" s="17"/>
      <c r="AB1019" s="45"/>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7"/>
      <c r="BN1019" s="17"/>
      <c r="BO1019" s="17"/>
      <c r="BP1019" s="17"/>
      <c r="BQ1019" s="17"/>
      <c r="BR1019" s="17"/>
      <c r="BS1019" s="17"/>
      <c r="BT1019" s="17"/>
      <c r="BU1019" s="17"/>
      <c r="BV1019" s="17"/>
      <c r="BW1019" s="17"/>
      <c r="BX1019" s="17"/>
      <c r="BY1019" s="17"/>
      <c r="BZ1019" s="17"/>
      <c r="CA1019" s="17"/>
      <c r="CB1019" s="17"/>
      <c r="CC1019" s="17"/>
      <c r="CD1019" s="17"/>
      <c r="CE1019" s="17"/>
      <c r="CF1019" s="17"/>
      <c r="CG1019" s="17"/>
      <c r="CH1019" s="17"/>
      <c r="CI1019" s="17"/>
      <c r="CJ1019" s="17"/>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row>
    <row r="1020" spans="1:141" x14ac:dyDescent="0.35">
      <c r="A1020" s="17"/>
      <c r="B1020" s="17"/>
      <c r="C1020" s="17"/>
      <c r="D1020" s="17"/>
      <c r="E1020" s="17"/>
      <c r="F1020" s="17"/>
      <c r="G1020" s="17"/>
      <c r="J1020" s="17"/>
      <c r="K1020" s="17"/>
      <c r="L1020" s="68"/>
      <c r="M1020" s="68"/>
      <c r="N1020" s="17"/>
      <c r="O1020" s="17"/>
      <c r="P1020" s="107"/>
      <c r="R1020" s="17"/>
      <c r="S1020" s="17"/>
      <c r="T1020" s="17"/>
      <c r="V1020" s="17"/>
      <c r="W1020" s="17"/>
      <c r="X1020" s="17"/>
      <c r="Y1020" s="17"/>
      <c r="AB1020" s="45"/>
      <c r="AH1020" s="17"/>
      <c r="AI1020" s="17"/>
      <c r="AJ1020" s="17"/>
      <c r="AK1020" s="17"/>
      <c r="AL1020" s="17"/>
      <c r="AM1020" s="17"/>
      <c r="AN1020" s="17"/>
      <c r="AO1020" s="17"/>
      <c r="AP1020" s="17"/>
      <c r="AQ1020" s="17"/>
      <c r="AR1020" s="17"/>
      <c r="AS1020" s="17"/>
      <c r="AT1020" s="17"/>
      <c r="AU1020" s="17"/>
      <c r="AV1020" s="17"/>
      <c r="AW1020" s="17"/>
      <c r="AX1020" s="17"/>
      <c r="AY1020" s="17"/>
      <c r="AZ1020" s="17"/>
      <c r="BA1020" s="17"/>
      <c r="BB1020" s="17"/>
      <c r="BC1020" s="17"/>
      <c r="BD1020" s="17"/>
      <c r="BE1020" s="17"/>
      <c r="BF1020" s="17"/>
      <c r="BG1020" s="17"/>
      <c r="BH1020" s="17"/>
      <c r="BI1020" s="17"/>
      <c r="BJ1020" s="17"/>
      <c r="BK1020" s="17"/>
      <c r="BL1020" s="17"/>
      <c r="BM1020" s="17"/>
      <c r="BN1020" s="17"/>
      <c r="BO1020" s="17"/>
      <c r="BP1020" s="17"/>
      <c r="BQ1020" s="17"/>
      <c r="BR1020" s="17"/>
      <c r="BS1020" s="17"/>
      <c r="BT1020" s="17"/>
      <c r="BU1020" s="17"/>
      <c r="BV1020" s="17"/>
      <c r="BW1020" s="17"/>
      <c r="BX1020" s="17"/>
      <c r="BY1020" s="17"/>
      <c r="BZ1020" s="17"/>
      <c r="CA1020" s="17"/>
      <c r="CB1020" s="17"/>
      <c r="CC1020" s="17"/>
      <c r="CD1020" s="17"/>
      <c r="CE1020" s="17"/>
      <c r="CF1020" s="17"/>
      <c r="CG1020" s="17"/>
      <c r="CH1020" s="17"/>
      <c r="CI1020" s="17"/>
      <c r="CJ1020" s="17"/>
      <c r="CK1020" s="17"/>
      <c r="CL1020" s="17"/>
      <c r="CM1020" s="17"/>
      <c r="CN1020" s="17"/>
      <c r="CO1020" s="17"/>
      <c r="CP1020" s="17"/>
      <c r="CQ1020" s="17"/>
      <c r="CR1020" s="17"/>
      <c r="CS1020" s="17"/>
      <c r="CT1020" s="17"/>
      <c r="CU1020" s="17"/>
      <c r="CV1020" s="17"/>
      <c r="CW1020" s="17"/>
      <c r="CX1020" s="17"/>
      <c r="CY1020" s="17"/>
      <c r="CZ1020" s="17"/>
      <c r="DA1020" s="17"/>
      <c r="DB1020" s="17"/>
      <c r="DC1020" s="17"/>
      <c r="DD1020" s="17"/>
      <c r="DE1020" s="17"/>
      <c r="DF1020" s="17"/>
      <c r="DG1020" s="17"/>
      <c r="DH1020" s="17"/>
      <c r="DI1020" s="17"/>
      <c r="DJ1020" s="17"/>
      <c r="DK1020" s="17"/>
      <c r="DL1020" s="17"/>
      <c r="DM1020" s="17"/>
      <c r="DN1020" s="17"/>
      <c r="DO1020" s="17"/>
      <c r="DP1020" s="17"/>
      <c r="DQ1020" s="17"/>
      <c r="DR1020" s="17"/>
      <c r="DS1020" s="17"/>
      <c r="DT1020" s="17"/>
      <c r="DU1020" s="17"/>
      <c r="DV1020" s="17"/>
      <c r="DW1020" s="17"/>
      <c r="DX1020" s="17"/>
      <c r="DY1020" s="17"/>
      <c r="DZ1020" s="17"/>
      <c r="EA1020" s="17"/>
      <c r="EB1020" s="17"/>
      <c r="EC1020" s="17"/>
      <c r="ED1020" s="17"/>
      <c r="EE1020" s="17"/>
      <c r="EF1020" s="17"/>
      <c r="EG1020" s="17"/>
      <c r="EH1020" s="17"/>
      <c r="EI1020" s="17"/>
      <c r="EJ1020" s="17"/>
      <c r="EK1020" s="17"/>
    </row>
    <row r="1021" spans="1:141" x14ac:dyDescent="0.35">
      <c r="A1021" s="17"/>
      <c r="B1021" s="17"/>
      <c r="C1021" s="17"/>
      <c r="D1021" s="17"/>
      <c r="E1021" s="17"/>
      <c r="F1021" s="17"/>
      <c r="G1021" s="17"/>
      <c r="J1021" s="17"/>
      <c r="K1021" s="17"/>
      <c r="L1021" s="68"/>
      <c r="M1021" s="68"/>
      <c r="N1021" s="17"/>
      <c r="O1021" s="17"/>
      <c r="P1021" s="109"/>
      <c r="R1021" s="17"/>
      <c r="S1021" s="17"/>
      <c r="T1021" s="17"/>
      <c r="V1021" s="17"/>
      <c r="W1021" s="17"/>
      <c r="X1021" s="17"/>
      <c r="Y1021" s="17"/>
      <c r="AB1021" s="45"/>
      <c r="AH1021" s="17"/>
      <c r="AI1021" s="17"/>
      <c r="AJ1021" s="17"/>
      <c r="AK1021" s="17"/>
      <c r="AL1021" s="17"/>
      <c r="AM1021" s="17"/>
      <c r="AN1021" s="17"/>
      <c r="AO1021" s="17"/>
      <c r="AP1021" s="17"/>
      <c r="AQ1021" s="17"/>
      <c r="AR1021" s="17"/>
      <c r="AS1021" s="17"/>
      <c r="AT1021" s="17"/>
      <c r="AU1021" s="17"/>
      <c r="AV1021" s="17"/>
      <c r="AW1021" s="17"/>
      <c r="AX1021" s="17"/>
      <c r="AY1021" s="17"/>
      <c r="AZ1021" s="17"/>
      <c r="BA1021" s="17"/>
      <c r="BB1021" s="17"/>
      <c r="BC1021" s="17"/>
      <c r="BD1021" s="17"/>
      <c r="BE1021" s="17"/>
      <c r="BF1021" s="17"/>
      <c r="BG1021" s="17"/>
      <c r="BH1021" s="17"/>
      <c r="BI1021" s="17"/>
      <c r="BJ1021" s="17"/>
      <c r="BK1021" s="17"/>
      <c r="BL1021" s="17"/>
      <c r="BM1021" s="17"/>
      <c r="BN1021" s="17"/>
      <c r="BO1021" s="17"/>
      <c r="BP1021" s="17"/>
      <c r="BQ1021" s="17"/>
      <c r="BR1021" s="17"/>
      <c r="BS1021" s="17"/>
      <c r="BT1021" s="17"/>
      <c r="BU1021" s="17"/>
      <c r="BV1021" s="17"/>
      <c r="BW1021" s="17"/>
      <c r="BX1021" s="17"/>
      <c r="BY1021" s="17"/>
      <c r="BZ1021" s="17"/>
      <c r="CA1021" s="17"/>
      <c r="CB1021" s="17"/>
      <c r="CC1021" s="17"/>
      <c r="CD1021" s="17"/>
      <c r="CE1021" s="17"/>
      <c r="CF1021" s="17"/>
      <c r="CG1021" s="17"/>
      <c r="CH1021" s="17"/>
      <c r="CI1021" s="17"/>
      <c r="CJ1021" s="17"/>
      <c r="CK1021" s="17"/>
      <c r="CL1021" s="17"/>
      <c r="CM1021" s="17"/>
      <c r="CN1021" s="17"/>
      <c r="CO1021" s="17"/>
      <c r="CP1021" s="17"/>
      <c r="CQ1021" s="17"/>
      <c r="CR1021" s="17"/>
      <c r="CS1021" s="17"/>
      <c r="CT1021" s="17"/>
      <c r="CU1021" s="17"/>
      <c r="CV1021" s="17"/>
      <c r="CW1021" s="17"/>
      <c r="CX1021" s="17"/>
      <c r="CY1021" s="17"/>
      <c r="CZ1021" s="17"/>
      <c r="DA1021" s="17"/>
      <c r="DB1021" s="17"/>
      <c r="DC1021" s="17"/>
      <c r="DD1021" s="17"/>
      <c r="DE1021" s="17"/>
      <c r="DF1021" s="17"/>
      <c r="DG1021" s="17"/>
      <c r="DH1021" s="17"/>
      <c r="DI1021" s="17"/>
      <c r="DJ1021" s="17"/>
      <c r="DK1021" s="17"/>
      <c r="DL1021" s="17"/>
      <c r="DM1021" s="17"/>
      <c r="DN1021" s="17"/>
      <c r="DO1021" s="17"/>
      <c r="DP1021" s="17"/>
      <c r="DQ1021" s="17"/>
      <c r="DR1021" s="17"/>
      <c r="DS1021" s="17"/>
      <c r="DT1021" s="17"/>
      <c r="DU1021" s="17"/>
      <c r="DV1021" s="17"/>
      <c r="DW1021" s="17"/>
      <c r="DX1021" s="17"/>
      <c r="DY1021" s="17"/>
      <c r="DZ1021" s="17"/>
      <c r="EA1021" s="17"/>
      <c r="EB1021" s="17"/>
      <c r="EC1021" s="17"/>
      <c r="ED1021" s="17"/>
      <c r="EE1021" s="17"/>
      <c r="EF1021" s="17"/>
      <c r="EG1021" s="17"/>
      <c r="EH1021" s="17"/>
      <c r="EI1021" s="17"/>
      <c r="EJ1021" s="17"/>
      <c r="EK1021" s="17"/>
    </row>
    <row r="1022" spans="1:141" x14ac:dyDescent="0.35">
      <c r="A1022" s="17"/>
      <c r="B1022" s="17"/>
      <c r="C1022" s="17"/>
      <c r="D1022" s="17"/>
      <c r="E1022" s="17"/>
      <c r="F1022" s="17"/>
      <c r="G1022" s="17"/>
      <c r="J1022" s="17"/>
      <c r="K1022" s="17"/>
      <c r="L1022" s="68"/>
      <c r="M1022" s="68"/>
      <c r="N1022" s="17"/>
      <c r="O1022" s="17"/>
      <c r="P1022" s="109"/>
      <c r="R1022" s="17"/>
      <c r="S1022" s="17"/>
      <c r="T1022" s="17"/>
      <c r="V1022" s="17"/>
      <c r="W1022" s="17"/>
      <c r="X1022" s="17"/>
      <c r="Y1022" s="17"/>
      <c r="AB1022" s="45"/>
      <c r="AH1022" s="17"/>
      <c r="AI1022" s="17"/>
      <c r="AJ1022" s="17"/>
      <c r="AK1022" s="17"/>
      <c r="AL1022" s="17"/>
      <c r="AM1022" s="17"/>
      <c r="AN1022" s="17"/>
      <c r="AO1022" s="17"/>
      <c r="AP1022" s="17"/>
      <c r="AQ1022" s="17"/>
      <c r="AR1022" s="17"/>
      <c r="AS1022" s="17"/>
      <c r="AT1022" s="17"/>
      <c r="AU1022" s="17"/>
      <c r="AV1022" s="17"/>
      <c r="AW1022" s="17"/>
      <c r="AX1022" s="17"/>
      <c r="AY1022" s="17"/>
      <c r="AZ1022" s="17"/>
      <c r="BA1022" s="17"/>
      <c r="BB1022" s="17"/>
      <c r="BC1022" s="17"/>
      <c r="BD1022" s="17"/>
      <c r="BE1022" s="17"/>
      <c r="BF1022" s="17"/>
      <c r="BG1022" s="17"/>
      <c r="BH1022" s="17"/>
      <c r="BI1022" s="17"/>
      <c r="BJ1022" s="17"/>
      <c r="BK1022" s="17"/>
      <c r="BL1022" s="17"/>
      <c r="BM1022" s="17"/>
      <c r="BN1022" s="17"/>
      <c r="BO1022" s="17"/>
      <c r="BP1022" s="17"/>
      <c r="BQ1022" s="17"/>
      <c r="BR1022" s="17"/>
      <c r="BS1022" s="17"/>
      <c r="BT1022" s="17"/>
      <c r="BU1022" s="17"/>
      <c r="BV1022" s="17"/>
      <c r="BW1022" s="17"/>
      <c r="BX1022" s="17"/>
      <c r="BY1022" s="17"/>
      <c r="BZ1022" s="17"/>
      <c r="CA1022" s="17"/>
      <c r="CB1022" s="17"/>
      <c r="CC1022" s="17"/>
      <c r="CD1022" s="17"/>
      <c r="CE1022" s="17"/>
      <c r="CF1022" s="17"/>
      <c r="CG1022" s="17"/>
      <c r="CH1022" s="17"/>
      <c r="CI1022" s="17"/>
      <c r="CJ1022" s="17"/>
      <c r="CK1022" s="17"/>
      <c r="CL1022" s="17"/>
      <c r="CM1022" s="17"/>
      <c r="CN1022" s="17"/>
      <c r="CO1022" s="17"/>
      <c r="CP1022" s="17"/>
      <c r="CQ1022" s="17"/>
      <c r="CR1022" s="17"/>
      <c r="CS1022" s="17"/>
      <c r="CT1022" s="17"/>
      <c r="CU1022" s="17"/>
      <c r="CV1022" s="17"/>
      <c r="CW1022" s="17"/>
      <c r="CX1022" s="17"/>
      <c r="CY1022" s="17"/>
      <c r="CZ1022" s="17"/>
      <c r="DA1022" s="17"/>
      <c r="DB1022" s="17"/>
      <c r="DC1022" s="17"/>
      <c r="DD1022" s="17"/>
      <c r="DE1022" s="17"/>
      <c r="DF1022" s="17"/>
      <c r="DG1022" s="17"/>
      <c r="DH1022" s="17"/>
      <c r="DI1022" s="17"/>
      <c r="DJ1022" s="17"/>
      <c r="DK1022" s="17"/>
      <c r="DL1022" s="17"/>
      <c r="DM1022" s="17"/>
      <c r="DN1022" s="17"/>
      <c r="DO1022" s="17"/>
      <c r="DP1022" s="17"/>
      <c r="DQ1022" s="17"/>
      <c r="DR1022" s="17"/>
      <c r="DS1022" s="17"/>
      <c r="DT1022" s="17"/>
      <c r="DU1022" s="17"/>
      <c r="DV1022" s="17"/>
      <c r="DW1022" s="17"/>
      <c r="DX1022" s="17"/>
      <c r="DY1022" s="17"/>
      <c r="DZ1022" s="17"/>
      <c r="EA1022" s="17"/>
      <c r="EB1022" s="17"/>
      <c r="EC1022" s="17"/>
      <c r="ED1022" s="17"/>
      <c r="EE1022" s="17"/>
      <c r="EF1022" s="17"/>
      <c r="EG1022" s="17"/>
      <c r="EH1022" s="17"/>
      <c r="EI1022" s="17"/>
      <c r="EJ1022" s="17"/>
      <c r="EK1022" s="17"/>
    </row>
    <row r="1023" spans="1:141" x14ac:dyDescent="0.35">
      <c r="A1023" s="17"/>
      <c r="B1023" s="17"/>
      <c r="C1023" s="17"/>
      <c r="D1023" s="17"/>
      <c r="E1023" s="17"/>
      <c r="F1023" s="17"/>
      <c r="G1023" s="17"/>
      <c r="J1023" s="17"/>
      <c r="K1023" s="17"/>
      <c r="L1023" s="68"/>
      <c r="M1023" s="68"/>
      <c r="N1023" s="17"/>
      <c r="O1023" s="17"/>
      <c r="P1023" s="109"/>
      <c r="R1023" s="17"/>
      <c r="S1023" s="17"/>
      <c r="T1023" s="17"/>
      <c r="V1023" s="17"/>
      <c r="W1023" s="17"/>
      <c r="X1023" s="17"/>
      <c r="Y1023" s="17"/>
      <c r="AB1023" s="45"/>
      <c r="AH1023" s="17"/>
      <c r="AI1023" s="17"/>
      <c r="AJ1023" s="17"/>
      <c r="AK1023" s="17"/>
      <c r="AL1023" s="17"/>
      <c r="AM1023" s="17"/>
      <c r="AN1023" s="17"/>
      <c r="AO1023" s="17"/>
      <c r="AP1023" s="17"/>
      <c r="AQ1023" s="17"/>
      <c r="AR1023" s="17"/>
      <c r="AS1023" s="17"/>
      <c r="AT1023" s="17"/>
      <c r="AU1023" s="17"/>
      <c r="AV1023" s="17"/>
      <c r="AW1023" s="17"/>
      <c r="AX1023" s="17"/>
      <c r="AY1023" s="17"/>
      <c r="AZ1023" s="17"/>
      <c r="BA1023" s="17"/>
      <c r="BB1023" s="17"/>
      <c r="BC1023" s="17"/>
      <c r="BD1023" s="17"/>
      <c r="BE1023" s="17"/>
      <c r="BF1023" s="17"/>
      <c r="BG1023" s="17"/>
      <c r="BH1023" s="17"/>
      <c r="BI1023" s="17"/>
      <c r="BJ1023" s="17"/>
      <c r="BK1023" s="17"/>
      <c r="BL1023" s="17"/>
      <c r="BM1023" s="17"/>
      <c r="BN1023" s="17"/>
      <c r="BO1023" s="17"/>
      <c r="BP1023" s="17"/>
      <c r="BQ1023" s="17"/>
      <c r="BR1023" s="17"/>
      <c r="BS1023" s="17"/>
      <c r="BT1023" s="17"/>
      <c r="BU1023" s="17"/>
      <c r="BV1023" s="17"/>
      <c r="BW1023" s="17"/>
      <c r="BX1023" s="17"/>
      <c r="BY1023" s="17"/>
      <c r="BZ1023" s="17"/>
      <c r="CA1023" s="17"/>
      <c r="CB1023" s="17"/>
      <c r="CC1023" s="17"/>
      <c r="CD1023" s="17"/>
      <c r="CE1023" s="17"/>
      <c r="CF1023" s="17"/>
      <c r="CG1023" s="17"/>
      <c r="CH1023" s="17"/>
      <c r="CI1023" s="17"/>
      <c r="CJ1023" s="17"/>
      <c r="CK1023" s="17"/>
      <c r="CL1023" s="17"/>
      <c r="CM1023" s="17"/>
      <c r="CN1023" s="17"/>
      <c r="CO1023" s="17"/>
      <c r="CP1023" s="17"/>
      <c r="CQ1023" s="17"/>
      <c r="CR1023" s="17"/>
      <c r="CS1023" s="17"/>
      <c r="CT1023" s="17"/>
      <c r="CU1023" s="17"/>
      <c r="CV1023" s="17"/>
      <c r="CW1023" s="17"/>
      <c r="CX1023" s="17"/>
      <c r="CY1023" s="17"/>
      <c r="CZ1023" s="17"/>
      <c r="DA1023" s="17"/>
      <c r="DB1023" s="17"/>
      <c r="DC1023" s="17"/>
      <c r="DD1023" s="17"/>
      <c r="DE1023" s="17"/>
      <c r="DF1023" s="17"/>
      <c r="DG1023" s="17"/>
      <c r="DH1023" s="17"/>
      <c r="DI1023" s="17"/>
      <c r="DJ1023" s="17"/>
      <c r="DK1023" s="17"/>
      <c r="DL1023" s="17"/>
      <c r="DM1023" s="17"/>
      <c r="DN1023" s="17"/>
      <c r="DO1023" s="17"/>
      <c r="DP1023" s="17"/>
      <c r="DQ1023" s="17"/>
      <c r="DR1023" s="17"/>
      <c r="DS1023" s="17"/>
      <c r="DT1023" s="17"/>
      <c r="DU1023" s="17"/>
      <c r="DV1023" s="17"/>
      <c r="DW1023" s="17"/>
      <c r="DX1023" s="17"/>
      <c r="DY1023" s="17"/>
      <c r="DZ1023" s="17"/>
      <c r="EA1023" s="17"/>
      <c r="EB1023" s="17"/>
      <c r="EC1023" s="17"/>
      <c r="ED1023" s="17"/>
      <c r="EE1023" s="17"/>
      <c r="EF1023" s="17"/>
      <c r="EG1023" s="17"/>
      <c r="EH1023" s="17"/>
      <c r="EI1023" s="17"/>
      <c r="EJ1023" s="17"/>
      <c r="EK1023" s="17"/>
    </row>
    <row r="1024" spans="1:141" x14ac:dyDescent="0.35">
      <c r="A1024" s="17"/>
      <c r="B1024" s="17"/>
      <c r="C1024" s="17"/>
      <c r="D1024" s="17"/>
      <c r="E1024" s="17"/>
      <c r="F1024" s="17"/>
      <c r="G1024" s="17"/>
      <c r="J1024" s="17"/>
      <c r="K1024" s="17"/>
      <c r="L1024" s="68"/>
      <c r="M1024" s="68"/>
      <c r="N1024" s="17"/>
      <c r="O1024" s="17"/>
      <c r="P1024" s="107"/>
      <c r="R1024" s="17"/>
      <c r="S1024" s="17"/>
      <c r="T1024" s="17"/>
      <c r="V1024" s="17"/>
      <c r="W1024" s="17"/>
      <c r="X1024" s="17"/>
      <c r="Y1024" s="17"/>
      <c r="AB1024" s="45"/>
      <c r="AH1024" s="17"/>
      <c r="AI1024" s="17"/>
      <c r="AJ1024" s="17"/>
      <c r="AK1024" s="17"/>
      <c r="AL1024" s="17"/>
      <c r="AM1024" s="17"/>
      <c r="AN1024" s="17"/>
      <c r="AO1024" s="17"/>
      <c r="AP1024" s="17"/>
      <c r="AQ1024" s="17"/>
      <c r="AR1024" s="17"/>
      <c r="AS1024" s="17"/>
      <c r="AT1024" s="17"/>
      <c r="AU1024" s="17"/>
      <c r="AV1024" s="17"/>
      <c r="AW1024" s="17"/>
      <c r="AX1024" s="17"/>
      <c r="AY1024" s="17"/>
      <c r="AZ1024" s="17"/>
      <c r="BA1024" s="17"/>
      <c r="BB1024" s="17"/>
      <c r="BC1024" s="17"/>
      <c r="BD1024" s="17"/>
      <c r="BE1024" s="17"/>
      <c r="BF1024" s="17"/>
      <c r="BG1024" s="17"/>
      <c r="BH1024" s="17"/>
      <c r="BI1024" s="17"/>
      <c r="BJ1024" s="17"/>
      <c r="BK1024" s="17"/>
      <c r="BL1024" s="17"/>
      <c r="BM1024" s="17"/>
      <c r="BN1024" s="17"/>
      <c r="BO1024" s="17"/>
      <c r="BP1024" s="17"/>
      <c r="BQ1024" s="17"/>
      <c r="BR1024" s="17"/>
      <c r="BS1024" s="17"/>
      <c r="BT1024" s="17"/>
      <c r="BU1024" s="17"/>
      <c r="BV1024" s="17"/>
      <c r="BW1024" s="17"/>
      <c r="BX1024" s="17"/>
      <c r="BY1024" s="17"/>
      <c r="BZ1024" s="17"/>
      <c r="CA1024" s="17"/>
      <c r="CB1024" s="17"/>
      <c r="CC1024" s="17"/>
      <c r="CD1024" s="17"/>
      <c r="CE1024" s="17"/>
      <c r="CF1024" s="17"/>
      <c r="CG1024" s="17"/>
      <c r="CH1024" s="17"/>
      <c r="CI1024" s="17"/>
      <c r="CJ1024" s="17"/>
      <c r="CK1024" s="17"/>
      <c r="CL1024" s="17"/>
      <c r="CM1024" s="17"/>
      <c r="CN1024" s="17"/>
      <c r="CO1024" s="17"/>
      <c r="CP1024" s="17"/>
      <c r="CQ1024" s="17"/>
      <c r="CR1024" s="17"/>
      <c r="CS1024" s="17"/>
      <c r="CT1024" s="17"/>
      <c r="CU1024" s="17"/>
      <c r="CV1024" s="17"/>
      <c r="CW1024" s="17"/>
      <c r="CX1024" s="17"/>
      <c r="CY1024" s="17"/>
      <c r="CZ1024" s="17"/>
      <c r="DA1024" s="17"/>
      <c r="DB1024" s="17"/>
      <c r="DC1024" s="17"/>
      <c r="DD1024" s="17"/>
      <c r="DE1024" s="17"/>
      <c r="DF1024" s="17"/>
      <c r="DG1024" s="17"/>
      <c r="DH1024" s="17"/>
      <c r="DI1024" s="17"/>
      <c r="DJ1024" s="17"/>
      <c r="DK1024" s="17"/>
      <c r="DL1024" s="17"/>
      <c r="DM1024" s="17"/>
      <c r="DN1024" s="17"/>
      <c r="DO1024" s="17"/>
      <c r="DP1024" s="17"/>
      <c r="DQ1024" s="17"/>
      <c r="DR1024" s="17"/>
      <c r="DS1024" s="17"/>
      <c r="DT1024" s="17"/>
      <c r="DU1024" s="17"/>
      <c r="DV1024" s="17"/>
      <c r="DW1024" s="17"/>
      <c r="DX1024" s="17"/>
      <c r="DY1024" s="17"/>
      <c r="DZ1024" s="17"/>
      <c r="EA1024" s="17"/>
      <c r="EB1024" s="17"/>
      <c r="EC1024" s="17"/>
      <c r="ED1024" s="17"/>
      <c r="EE1024" s="17"/>
      <c r="EF1024" s="17"/>
      <c r="EG1024" s="17"/>
      <c r="EH1024" s="17"/>
      <c r="EI1024" s="17"/>
      <c r="EJ1024" s="17"/>
      <c r="EK1024" s="17"/>
    </row>
    <row r="1025" spans="1:141" x14ac:dyDescent="0.35">
      <c r="A1025" s="17"/>
      <c r="B1025" s="17"/>
      <c r="C1025" s="17"/>
      <c r="D1025" s="17"/>
      <c r="E1025" s="17"/>
      <c r="F1025" s="17"/>
      <c r="G1025" s="17"/>
      <c r="J1025" s="17"/>
      <c r="K1025" s="17"/>
      <c r="L1025" s="68"/>
      <c r="M1025" s="68"/>
      <c r="N1025" s="17"/>
      <c r="O1025" s="17"/>
      <c r="P1025" s="107"/>
      <c r="R1025" s="17"/>
      <c r="S1025" s="17"/>
      <c r="T1025" s="17"/>
      <c r="V1025" s="17"/>
      <c r="W1025" s="17"/>
      <c r="X1025" s="17"/>
      <c r="Y1025" s="17"/>
      <c r="AB1025" s="45"/>
      <c r="AH1025" s="17"/>
      <c r="AI1025" s="17"/>
      <c r="AJ1025" s="17"/>
      <c r="AK1025" s="17"/>
      <c r="AL1025" s="17"/>
      <c r="AM1025" s="17"/>
      <c r="AN1025" s="17"/>
      <c r="AO1025" s="17"/>
      <c r="AP1025" s="17"/>
      <c r="AQ1025" s="17"/>
      <c r="AR1025" s="17"/>
      <c r="AS1025" s="17"/>
      <c r="AT1025" s="17"/>
      <c r="AU1025" s="17"/>
      <c r="AV1025" s="17"/>
      <c r="AW1025" s="17"/>
      <c r="AX1025" s="17"/>
      <c r="AY1025" s="17"/>
      <c r="AZ1025" s="17"/>
      <c r="BA1025" s="17"/>
      <c r="BB1025" s="17"/>
      <c r="BC1025" s="17"/>
      <c r="BD1025" s="17"/>
      <c r="BE1025" s="17"/>
      <c r="BF1025" s="17"/>
      <c r="BG1025" s="17"/>
      <c r="BH1025" s="17"/>
      <c r="BI1025" s="17"/>
      <c r="BJ1025" s="17"/>
      <c r="BK1025" s="17"/>
      <c r="BL1025" s="17"/>
      <c r="BM1025" s="17"/>
      <c r="BN1025" s="17"/>
      <c r="BO1025" s="17"/>
      <c r="BP1025" s="17"/>
      <c r="BQ1025" s="17"/>
      <c r="BR1025" s="17"/>
      <c r="BS1025" s="17"/>
      <c r="BT1025" s="17"/>
      <c r="BU1025" s="17"/>
      <c r="BV1025" s="17"/>
      <c r="BW1025" s="17"/>
      <c r="BX1025" s="17"/>
      <c r="BY1025" s="17"/>
      <c r="BZ1025" s="17"/>
      <c r="CA1025" s="17"/>
      <c r="CB1025" s="17"/>
      <c r="CC1025" s="17"/>
      <c r="CD1025" s="17"/>
      <c r="CE1025" s="17"/>
      <c r="CF1025" s="17"/>
      <c r="CG1025" s="17"/>
      <c r="CH1025" s="17"/>
      <c r="CI1025" s="17"/>
      <c r="CJ1025" s="17"/>
      <c r="CK1025" s="17"/>
      <c r="CL1025" s="17"/>
      <c r="CM1025" s="17"/>
      <c r="CN1025" s="17"/>
      <c r="CO1025" s="17"/>
      <c r="CP1025" s="17"/>
      <c r="CQ1025" s="17"/>
      <c r="CR1025" s="17"/>
      <c r="CS1025" s="17"/>
      <c r="CT1025" s="17"/>
      <c r="CU1025" s="17"/>
      <c r="CV1025" s="17"/>
      <c r="CW1025" s="17"/>
      <c r="CX1025" s="17"/>
      <c r="CY1025" s="17"/>
      <c r="CZ1025" s="17"/>
      <c r="DA1025" s="17"/>
      <c r="DB1025" s="17"/>
      <c r="DC1025" s="17"/>
      <c r="DD1025" s="17"/>
      <c r="DE1025" s="17"/>
      <c r="DF1025" s="17"/>
      <c r="DG1025" s="17"/>
      <c r="DH1025" s="17"/>
      <c r="DI1025" s="17"/>
      <c r="DJ1025" s="17"/>
      <c r="DK1025" s="17"/>
      <c r="DL1025" s="17"/>
      <c r="DM1025" s="17"/>
      <c r="DN1025" s="17"/>
      <c r="DO1025" s="17"/>
      <c r="DP1025" s="17"/>
      <c r="DQ1025" s="17"/>
      <c r="DR1025" s="17"/>
      <c r="DS1025" s="17"/>
      <c r="DT1025" s="17"/>
      <c r="DU1025" s="17"/>
      <c r="DV1025" s="17"/>
      <c r="DW1025" s="17"/>
      <c r="DX1025" s="17"/>
      <c r="DY1025" s="17"/>
      <c r="DZ1025" s="17"/>
      <c r="EA1025" s="17"/>
      <c r="EB1025" s="17"/>
      <c r="EC1025" s="17"/>
      <c r="ED1025" s="17"/>
      <c r="EE1025" s="17"/>
      <c r="EF1025" s="17"/>
      <c r="EG1025" s="17"/>
      <c r="EH1025" s="17"/>
      <c r="EI1025" s="17"/>
      <c r="EJ1025" s="17"/>
      <c r="EK1025" s="17"/>
    </row>
    <row r="1026" spans="1:141" x14ac:dyDescent="0.35">
      <c r="A1026" s="17"/>
      <c r="B1026" s="17"/>
      <c r="C1026" s="17"/>
      <c r="D1026" s="17"/>
      <c r="E1026" s="17"/>
      <c r="F1026" s="17"/>
      <c r="G1026" s="17"/>
      <c r="J1026" s="17"/>
      <c r="K1026" s="17"/>
      <c r="L1026" s="68"/>
      <c r="M1026" s="68"/>
      <c r="N1026" s="17"/>
      <c r="O1026" s="17"/>
      <c r="P1026" s="107"/>
      <c r="R1026" s="17"/>
      <c r="S1026" s="17"/>
      <c r="T1026" s="17"/>
      <c r="V1026" s="17"/>
      <c r="W1026" s="17"/>
      <c r="X1026" s="17"/>
      <c r="Y1026" s="17"/>
      <c r="AB1026" s="45"/>
      <c r="AH1026" s="17"/>
      <c r="AI1026" s="17"/>
      <c r="AJ1026" s="17"/>
      <c r="AK1026" s="17"/>
      <c r="AL1026" s="17"/>
      <c r="AM1026" s="17"/>
      <c r="AN1026" s="17"/>
      <c r="AO1026" s="17"/>
      <c r="AP1026" s="17"/>
      <c r="AQ1026" s="17"/>
      <c r="AR1026" s="17"/>
      <c r="AS1026" s="17"/>
      <c r="AT1026" s="17"/>
      <c r="AU1026" s="17"/>
      <c r="AV1026" s="17"/>
      <c r="AW1026" s="17"/>
      <c r="AX1026" s="17"/>
      <c r="AY1026" s="17"/>
      <c r="AZ1026" s="17"/>
      <c r="BA1026" s="17"/>
      <c r="BB1026" s="17"/>
      <c r="BC1026" s="17"/>
      <c r="BD1026" s="17"/>
      <c r="BE1026" s="17"/>
      <c r="BF1026" s="17"/>
      <c r="BG1026" s="17"/>
      <c r="BH1026" s="17"/>
      <c r="BI1026" s="17"/>
      <c r="BJ1026" s="17"/>
      <c r="BK1026" s="17"/>
      <c r="BL1026" s="17"/>
      <c r="BM1026" s="17"/>
      <c r="BN1026" s="17"/>
      <c r="BO1026" s="17"/>
      <c r="BP1026" s="17"/>
      <c r="BQ1026" s="17"/>
      <c r="BR1026" s="17"/>
      <c r="BS1026" s="17"/>
      <c r="BT1026" s="17"/>
      <c r="BU1026" s="17"/>
      <c r="BV1026" s="17"/>
      <c r="BW1026" s="17"/>
      <c r="BX1026" s="17"/>
      <c r="BY1026" s="17"/>
      <c r="BZ1026" s="17"/>
      <c r="CA1026" s="17"/>
      <c r="CB1026" s="17"/>
      <c r="CC1026" s="17"/>
      <c r="CD1026" s="17"/>
      <c r="CE1026" s="17"/>
      <c r="CF1026" s="17"/>
      <c r="CG1026" s="17"/>
      <c r="CH1026" s="17"/>
      <c r="CI1026" s="17"/>
      <c r="CJ1026" s="17"/>
      <c r="CK1026" s="17"/>
      <c r="CL1026" s="17"/>
      <c r="CM1026" s="17"/>
      <c r="CN1026" s="17"/>
      <c r="CO1026" s="17"/>
      <c r="CP1026" s="17"/>
      <c r="CQ1026" s="17"/>
      <c r="CR1026" s="17"/>
      <c r="CS1026" s="17"/>
      <c r="CT1026" s="17"/>
      <c r="CU1026" s="17"/>
      <c r="CV1026" s="17"/>
      <c r="CW1026" s="17"/>
      <c r="CX1026" s="17"/>
      <c r="CY1026" s="17"/>
      <c r="CZ1026" s="17"/>
      <c r="DA1026" s="17"/>
      <c r="DB1026" s="17"/>
      <c r="DC1026" s="17"/>
      <c r="DD1026" s="17"/>
      <c r="DE1026" s="17"/>
      <c r="DF1026" s="17"/>
      <c r="DG1026" s="17"/>
      <c r="DH1026" s="17"/>
      <c r="DI1026" s="17"/>
      <c r="DJ1026" s="17"/>
      <c r="DK1026" s="17"/>
      <c r="DL1026" s="17"/>
      <c r="DM1026" s="17"/>
      <c r="DN1026" s="17"/>
      <c r="DO1026" s="17"/>
      <c r="DP1026" s="17"/>
      <c r="DQ1026" s="17"/>
      <c r="DR1026" s="17"/>
      <c r="DS1026" s="17"/>
      <c r="DT1026" s="17"/>
      <c r="DU1026" s="17"/>
      <c r="DV1026" s="17"/>
      <c r="DW1026" s="17"/>
      <c r="DX1026" s="17"/>
      <c r="DY1026" s="17"/>
      <c r="DZ1026" s="17"/>
      <c r="EA1026" s="17"/>
      <c r="EB1026" s="17"/>
      <c r="EC1026" s="17"/>
      <c r="ED1026" s="17"/>
      <c r="EE1026" s="17"/>
      <c r="EF1026" s="17"/>
      <c r="EG1026" s="17"/>
      <c r="EH1026" s="17"/>
      <c r="EI1026" s="17"/>
      <c r="EJ1026" s="17"/>
      <c r="EK1026" s="17"/>
    </row>
    <row r="1027" spans="1:141" x14ac:dyDescent="0.35">
      <c r="A1027" s="17"/>
      <c r="B1027" s="17"/>
      <c r="C1027" s="17"/>
      <c r="D1027" s="17"/>
      <c r="E1027" s="17"/>
      <c r="F1027" s="17"/>
      <c r="G1027" s="17"/>
      <c r="J1027" s="17"/>
      <c r="K1027" s="17"/>
      <c r="L1027" s="68"/>
      <c r="M1027" s="68"/>
      <c r="N1027" s="17"/>
      <c r="O1027" s="17"/>
      <c r="P1027" s="107"/>
      <c r="R1027" s="17"/>
      <c r="S1027" s="17"/>
      <c r="T1027" s="17"/>
      <c r="V1027" s="17"/>
      <c r="W1027" s="17"/>
      <c r="X1027" s="17"/>
      <c r="Y1027" s="17"/>
      <c r="AB1027" s="45"/>
      <c r="AH1027" s="17"/>
      <c r="AI1027" s="17"/>
      <c r="AJ1027" s="17"/>
      <c r="AK1027" s="17"/>
      <c r="AL1027" s="17"/>
      <c r="AM1027" s="17"/>
      <c r="AN1027" s="17"/>
      <c r="AO1027" s="17"/>
      <c r="AP1027" s="17"/>
      <c r="AQ1027" s="17"/>
      <c r="AR1027" s="17"/>
      <c r="AS1027" s="17"/>
      <c r="AT1027" s="17"/>
      <c r="AU1027" s="17"/>
      <c r="AV1027" s="17"/>
      <c r="AW1027" s="17"/>
      <c r="AX1027" s="17"/>
      <c r="AY1027" s="17"/>
      <c r="AZ1027" s="17"/>
      <c r="BA1027" s="17"/>
      <c r="BB1027" s="17"/>
      <c r="BC1027" s="17"/>
      <c r="BD1027" s="17"/>
      <c r="BE1027" s="17"/>
      <c r="BF1027" s="17"/>
      <c r="BG1027" s="17"/>
      <c r="BH1027" s="17"/>
      <c r="BI1027" s="17"/>
      <c r="BJ1027" s="17"/>
      <c r="BK1027" s="17"/>
      <c r="BL1027" s="17"/>
      <c r="BM1027" s="17"/>
      <c r="BN1027" s="17"/>
      <c r="BO1027" s="17"/>
      <c r="BP1027" s="17"/>
      <c r="BQ1027" s="17"/>
      <c r="BR1027" s="17"/>
      <c r="BS1027" s="17"/>
      <c r="BT1027" s="17"/>
      <c r="BU1027" s="17"/>
      <c r="BV1027" s="17"/>
      <c r="BW1027" s="17"/>
      <c r="BX1027" s="17"/>
      <c r="BY1027" s="17"/>
      <c r="BZ1027" s="17"/>
      <c r="CA1027" s="17"/>
      <c r="CB1027" s="17"/>
      <c r="CC1027" s="17"/>
      <c r="CD1027" s="17"/>
      <c r="CE1027" s="17"/>
      <c r="CF1027" s="17"/>
      <c r="CG1027" s="17"/>
      <c r="CH1027" s="17"/>
      <c r="CI1027" s="17"/>
      <c r="CJ1027" s="17"/>
      <c r="CK1027" s="17"/>
      <c r="CL1027" s="17"/>
      <c r="CM1027" s="17"/>
      <c r="CN1027" s="17"/>
      <c r="CO1027" s="17"/>
      <c r="CP1027" s="17"/>
      <c r="CQ1027" s="17"/>
      <c r="CR1027" s="17"/>
      <c r="CS1027" s="17"/>
      <c r="CT1027" s="17"/>
      <c r="CU1027" s="17"/>
      <c r="CV1027" s="17"/>
      <c r="CW1027" s="17"/>
      <c r="CX1027" s="17"/>
      <c r="CY1027" s="17"/>
      <c r="CZ1027" s="17"/>
      <c r="DA1027" s="17"/>
      <c r="DB1027" s="17"/>
      <c r="DC1027" s="17"/>
      <c r="DD1027" s="17"/>
      <c r="DE1027" s="17"/>
      <c r="DF1027" s="17"/>
      <c r="DG1027" s="17"/>
      <c r="DH1027" s="17"/>
      <c r="DI1027" s="17"/>
      <c r="DJ1027" s="17"/>
      <c r="DK1027" s="17"/>
      <c r="DL1027" s="17"/>
      <c r="DM1027" s="17"/>
      <c r="DN1027" s="17"/>
      <c r="DO1027" s="17"/>
      <c r="DP1027" s="17"/>
      <c r="DQ1027" s="17"/>
      <c r="DR1027" s="17"/>
      <c r="DS1027" s="17"/>
      <c r="DT1027" s="17"/>
      <c r="DU1027" s="17"/>
      <c r="DV1027" s="17"/>
      <c r="DW1027" s="17"/>
      <c r="DX1027" s="17"/>
      <c r="DY1027" s="17"/>
      <c r="DZ1027" s="17"/>
      <c r="EA1027" s="17"/>
      <c r="EB1027" s="17"/>
      <c r="EC1027" s="17"/>
      <c r="ED1027" s="17"/>
      <c r="EE1027" s="17"/>
      <c r="EF1027" s="17"/>
      <c r="EG1027" s="17"/>
      <c r="EH1027" s="17"/>
      <c r="EI1027" s="17"/>
      <c r="EJ1027" s="17"/>
      <c r="EK1027" s="17"/>
    </row>
    <row r="1028" spans="1:141" x14ac:dyDescent="0.35">
      <c r="A1028" s="17"/>
      <c r="B1028" s="17"/>
      <c r="C1028" s="17"/>
      <c r="D1028" s="17"/>
      <c r="E1028" s="17"/>
      <c r="F1028" s="17"/>
      <c r="G1028" s="17"/>
      <c r="J1028" s="17"/>
      <c r="K1028" s="17"/>
      <c r="L1028" s="68"/>
      <c r="M1028" s="68"/>
      <c r="N1028" s="17"/>
      <c r="O1028" s="17"/>
      <c r="P1028" s="109"/>
      <c r="R1028" s="17"/>
      <c r="S1028" s="17"/>
      <c r="T1028" s="17"/>
      <c r="V1028" s="17"/>
      <c r="W1028" s="17"/>
      <c r="X1028" s="17"/>
      <c r="Y1028" s="17"/>
      <c r="AB1028" s="45"/>
      <c r="AH1028" s="17"/>
      <c r="AI1028" s="17"/>
      <c r="AJ1028" s="17"/>
      <c r="AK1028" s="17"/>
      <c r="AL1028" s="17"/>
      <c r="AM1028" s="17"/>
      <c r="AN1028" s="17"/>
      <c r="AO1028" s="17"/>
      <c r="AP1028" s="17"/>
      <c r="AQ1028" s="17"/>
      <c r="AR1028" s="17"/>
      <c r="AS1028" s="17"/>
      <c r="AT1028" s="17"/>
      <c r="AU1028" s="17"/>
      <c r="AV1028" s="17"/>
      <c r="AW1028" s="17"/>
      <c r="AX1028" s="17"/>
      <c r="AY1028" s="17"/>
      <c r="AZ1028" s="17"/>
      <c r="BA1028" s="17"/>
      <c r="BB1028" s="17"/>
      <c r="BC1028" s="17"/>
      <c r="BD1028" s="17"/>
      <c r="BE1028" s="17"/>
      <c r="BF1028" s="17"/>
      <c r="BG1028" s="17"/>
      <c r="BH1028" s="17"/>
      <c r="BI1028" s="17"/>
      <c r="BJ1028" s="17"/>
      <c r="BK1028" s="17"/>
      <c r="BL1028" s="17"/>
      <c r="BM1028" s="17"/>
      <c r="BN1028" s="17"/>
      <c r="BO1028" s="17"/>
      <c r="BP1028" s="17"/>
      <c r="BQ1028" s="17"/>
      <c r="BR1028" s="17"/>
      <c r="BS1028" s="17"/>
      <c r="BT1028" s="17"/>
      <c r="BU1028" s="17"/>
      <c r="BV1028" s="17"/>
      <c r="BW1028" s="17"/>
      <c r="BX1028" s="17"/>
      <c r="BY1028" s="17"/>
      <c r="BZ1028" s="17"/>
      <c r="CA1028" s="17"/>
      <c r="CB1028" s="17"/>
      <c r="CC1028" s="17"/>
      <c r="CD1028" s="17"/>
      <c r="CE1028" s="17"/>
      <c r="CF1028" s="17"/>
      <c r="CG1028" s="17"/>
      <c r="CH1028" s="17"/>
      <c r="CI1028" s="17"/>
      <c r="CJ1028" s="17"/>
      <c r="CK1028" s="17"/>
      <c r="CL1028" s="17"/>
      <c r="CM1028" s="17"/>
      <c r="CN1028" s="17"/>
      <c r="CO1028" s="17"/>
      <c r="CP1028" s="17"/>
      <c r="CQ1028" s="17"/>
      <c r="CR1028" s="17"/>
      <c r="CS1028" s="17"/>
      <c r="CT1028" s="17"/>
      <c r="CU1028" s="17"/>
      <c r="CV1028" s="17"/>
      <c r="CW1028" s="17"/>
      <c r="CX1028" s="17"/>
      <c r="CY1028" s="17"/>
      <c r="CZ1028" s="17"/>
      <c r="DA1028" s="17"/>
      <c r="DB1028" s="17"/>
      <c r="DC1028" s="17"/>
      <c r="DD1028" s="17"/>
      <c r="DE1028" s="17"/>
      <c r="DF1028" s="17"/>
      <c r="DG1028" s="17"/>
      <c r="DH1028" s="17"/>
      <c r="DI1028" s="17"/>
      <c r="DJ1028" s="17"/>
      <c r="DK1028" s="17"/>
      <c r="DL1028" s="17"/>
      <c r="DM1028" s="17"/>
      <c r="DN1028" s="17"/>
      <c r="DO1028" s="17"/>
      <c r="DP1028" s="17"/>
      <c r="DQ1028" s="17"/>
      <c r="DR1028" s="17"/>
      <c r="DS1028" s="17"/>
      <c r="DT1028" s="17"/>
      <c r="DU1028" s="17"/>
      <c r="DV1028" s="17"/>
      <c r="DW1028" s="17"/>
      <c r="DX1028" s="17"/>
      <c r="DY1028" s="17"/>
      <c r="DZ1028" s="17"/>
      <c r="EA1028" s="17"/>
      <c r="EB1028" s="17"/>
      <c r="EC1028" s="17"/>
      <c r="ED1028" s="17"/>
      <c r="EE1028" s="17"/>
      <c r="EF1028" s="17"/>
      <c r="EG1028" s="17"/>
      <c r="EH1028" s="17"/>
      <c r="EI1028" s="17"/>
      <c r="EJ1028" s="17"/>
      <c r="EK1028" s="17"/>
    </row>
    <row r="1029" spans="1:141" x14ac:dyDescent="0.35">
      <c r="A1029" s="17"/>
      <c r="B1029" s="17"/>
      <c r="C1029" s="17"/>
      <c r="D1029" s="17"/>
      <c r="E1029" s="17"/>
      <c r="F1029" s="17"/>
      <c r="G1029" s="17"/>
      <c r="J1029" s="17"/>
      <c r="K1029" s="17"/>
      <c r="L1029" s="68"/>
      <c r="M1029" s="68"/>
      <c r="N1029" s="17"/>
      <c r="O1029" s="17"/>
      <c r="P1029" s="107"/>
      <c r="R1029" s="17"/>
      <c r="S1029" s="17"/>
      <c r="T1029" s="17"/>
      <c r="V1029" s="17"/>
      <c r="W1029" s="17"/>
      <c r="X1029" s="17"/>
      <c r="Y1029" s="17"/>
      <c r="AB1029" s="45"/>
      <c r="AH1029" s="17"/>
      <c r="AI1029" s="17"/>
      <c r="AJ1029" s="17"/>
      <c r="AK1029" s="17"/>
      <c r="AL1029" s="17"/>
      <c r="AM1029" s="17"/>
      <c r="AN1029" s="17"/>
      <c r="AO1029" s="17"/>
      <c r="AP1029" s="17"/>
      <c r="AQ1029" s="17"/>
      <c r="AR1029" s="17"/>
      <c r="AS1029" s="17"/>
      <c r="AT1029" s="17"/>
      <c r="AU1029" s="17"/>
      <c r="AV1029" s="17"/>
      <c r="AW1029" s="17"/>
      <c r="AX1029" s="17"/>
      <c r="AY1029" s="17"/>
      <c r="AZ1029" s="17"/>
      <c r="BA1029" s="17"/>
      <c r="BB1029" s="17"/>
      <c r="BC1029" s="17"/>
      <c r="BD1029" s="17"/>
      <c r="BE1029" s="17"/>
      <c r="BF1029" s="17"/>
      <c r="BG1029" s="17"/>
      <c r="BH1029" s="17"/>
      <c r="BI1029" s="17"/>
      <c r="BJ1029" s="17"/>
      <c r="BK1029" s="17"/>
      <c r="BL1029" s="17"/>
      <c r="BM1029" s="17"/>
      <c r="BN1029" s="17"/>
      <c r="BO1029" s="17"/>
      <c r="BP1029" s="17"/>
      <c r="BQ1029" s="17"/>
      <c r="BR1029" s="17"/>
      <c r="BS1029" s="17"/>
      <c r="BT1029" s="17"/>
      <c r="BU1029" s="17"/>
      <c r="BV1029" s="17"/>
      <c r="BW1029" s="17"/>
      <c r="BX1029" s="17"/>
      <c r="BY1029" s="17"/>
      <c r="BZ1029" s="17"/>
      <c r="CA1029" s="17"/>
      <c r="CB1029" s="17"/>
      <c r="CC1029" s="17"/>
      <c r="CD1029" s="17"/>
      <c r="CE1029" s="17"/>
      <c r="CF1029" s="17"/>
      <c r="CG1029" s="17"/>
      <c r="CH1029" s="17"/>
      <c r="CI1029" s="17"/>
      <c r="CJ1029" s="17"/>
      <c r="CK1029" s="17"/>
      <c r="CL1029" s="17"/>
      <c r="CM1029" s="17"/>
      <c r="CN1029" s="17"/>
      <c r="CO1029" s="17"/>
      <c r="CP1029" s="17"/>
      <c r="CQ1029" s="17"/>
      <c r="CR1029" s="17"/>
      <c r="CS1029" s="17"/>
      <c r="CT1029" s="17"/>
      <c r="CU1029" s="17"/>
      <c r="CV1029" s="17"/>
      <c r="CW1029" s="17"/>
      <c r="CX1029" s="17"/>
      <c r="CY1029" s="17"/>
      <c r="CZ1029" s="17"/>
      <c r="DA1029" s="17"/>
      <c r="DB1029" s="17"/>
      <c r="DC1029" s="17"/>
      <c r="DD1029" s="17"/>
      <c r="DE1029" s="17"/>
      <c r="DF1029" s="17"/>
      <c r="DG1029" s="17"/>
      <c r="DH1029" s="17"/>
      <c r="DI1029" s="17"/>
      <c r="DJ1029" s="17"/>
      <c r="DK1029" s="17"/>
      <c r="DL1029" s="17"/>
      <c r="DM1029" s="17"/>
      <c r="DN1029" s="17"/>
      <c r="DO1029" s="17"/>
      <c r="DP1029" s="17"/>
      <c r="DQ1029" s="17"/>
      <c r="DR1029" s="17"/>
      <c r="DS1029" s="17"/>
      <c r="DT1029" s="17"/>
      <c r="DU1029" s="17"/>
      <c r="DV1029" s="17"/>
      <c r="DW1029" s="17"/>
      <c r="DX1029" s="17"/>
      <c r="DY1029" s="17"/>
      <c r="DZ1029" s="17"/>
      <c r="EA1029" s="17"/>
      <c r="EB1029" s="17"/>
      <c r="EC1029" s="17"/>
      <c r="ED1029" s="17"/>
      <c r="EE1029" s="17"/>
      <c r="EF1029" s="17"/>
      <c r="EG1029" s="17"/>
      <c r="EH1029" s="17"/>
      <c r="EI1029" s="17"/>
      <c r="EJ1029" s="17"/>
      <c r="EK1029" s="17"/>
    </row>
    <row r="1030" spans="1:141" x14ac:dyDescent="0.35">
      <c r="A1030" s="17"/>
      <c r="B1030" s="17"/>
      <c r="C1030" s="17"/>
      <c r="D1030" s="17"/>
      <c r="E1030" s="17"/>
      <c r="F1030" s="17"/>
      <c r="G1030" s="17"/>
      <c r="J1030" s="17"/>
      <c r="K1030" s="17"/>
      <c r="L1030" s="68"/>
      <c r="M1030" s="68"/>
      <c r="N1030" s="17"/>
      <c r="O1030" s="17"/>
      <c r="P1030" s="107"/>
      <c r="R1030" s="17"/>
      <c r="S1030" s="17"/>
      <c r="T1030" s="17"/>
      <c r="V1030" s="17"/>
      <c r="W1030" s="17"/>
      <c r="X1030" s="17"/>
      <c r="Y1030" s="17"/>
      <c r="AB1030" s="45"/>
      <c r="AH1030" s="17"/>
      <c r="AI1030" s="17"/>
      <c r="AJ1030" s="17"/>
      <c r="AK1030" s="17"/>
      <c r="AL1030" s="17"/>
      <c r="AM1030" s="17"/>
      <c r="AN1030" s="17"/>
      <c r="AO1030" s="17"/>
      <c r="AP1030" s="17"/>
      <c r="AQ1030" s="17"/>
      <c r="AR1030" s="17"/>
      <c r="AS1030" s="17"/>
      <c r="AT1030" s="17"/>
      <c r="AU1030" s="17"/>
      <c r="AV1030" s="17"/>
      <c r="AW1030" s="17"/>
      <c r="AX1030" s="17"/>
      <c r="AY1030" s="17"/>
      <c r="AZ1030" s="17"/>
      <c r="BA1030" s="17"/>
      <c r="BB1030" s="17"/>
      <c r="BC1030" s="17"/>
      <c r="BD1030" s="17"/>
      <c r="BE1030" s="17"/>
      <c r="BF1030" s="17"/>
      <c r="BG1030" s="17"/>
      <c r="BH1030" s="17"/>
      <c r="BI1030" s="17"/>
      <c r="BJ1030" s="17"/>
      <c r="BK1030" s="17"/>
      <c r="BL1030" s="17"/>
      <c r="BM1030" s="17"/>
      <c r="BN1030" s="17"/>
      <c r="BO1030" s="17"/>
      <c r="BP1030" s="17"/>
      <c r="BQ1030" s="17"/>
      <c r="BR1030" s="17"/>
      <c r="BS1030" s="17"/>
      <c r="BT1030" s="17"/>
      <c r="BU1030" s="17"/>
      <c r="BV1030" s="17"/>
      <c r="BW1030" s="17"/>
      <c r="BX1030" s="17"/>
      <c r="BY1030" s="17"/>
      <c r="BZ1030" s="17"/>
      <c r="CA1030" s="17"/>
      <c r="CB1030" s="17"/>
      <c r="CC1030" s="17"/>
      <c r="CD1030" s="17"/>
      <c r="CE1030" s="17"/>
      <c r="CF1030" s="17"/>
      <c r="CG1030" s="17"/>
      <c r="CH1030" s="17"/>
      <c r="CI1030" s="17"/>
      <c r="CJ1030" s="17"/>
      <c r="CK1030" s="17"/>
      <c r="CL1030" s="17"/>
      <c r="CM1030" s="17"/>
      <c r="CN1030" s="17"/>
      <c r="CO1030" s="17"/>
      <c r="CP1030" s="17"/>
      <c r="CQ1030" s="17"/>
      <c r="CR1030" s="17"/>
      <c r="CS1030" s="17"/>
      <c r="CT1030" s="17"/>
      <c r="CU1030" s="17"/>
      <c r="CV1030" s="17"/>
      <c r="CW1030" s="17"/>
      <c r="CX1030" s="17"/>
      <c r="CY1030" s="17"/>
      <c r="CZ1030" s="17"/>
      <c r="DA1030" s="17"/>
      <c r="DB1030" s="17"/>
      <c r="DC1030" s="17"/>
      <c r="DD1030" s="17"/>
      <c r="DE1030" s="17"/>
      <c r="DF1030" s="17"/>
      <c r="DG1030" s="17"/>
      <c r="DH1030" s="17"/>
      <c r="DI1030" s="17"/>
      <c r="DJ1030" s="17"/>
      <c r="DK1030" s="17"/>
      <c r="DL1030" s="17"/>
      <c r="DM1030" s="17"/>
      <c r="DN1030" s="17"/>
      <c r="DO1030" s="17"/>
      <c r="DP1030" s="17"/>
      <c r="DQ1030" s="17"/>
      <c r="DR1030" s="17"/>
      <c r="DS1030" s="17"/>
      <c r="DT1030" s="17"/>
      <c r="DU1030" s="17"/>
      <c r="DV1030" s="17"/>
      <c r="DW1030" s="17"/>
      <c r="DX1030" s="17"/>
      <c r="DY1030" s="17"/>
      <c r="DZ1030" s="17"/>
      <c r="EA1030" s="17"/>
      <c r="EB1030" s="17"/>
      <c r="EC1030" s="17"/>
      <c r="ED1030" s="17"/>
      <c r="EE1030" s="17"/>
      <c r="EF1030" s="17"/>
      <c r="EG1030" s="17"/>
      <c r="EH1030" s="17"/>
      <c r="EI1030" s="17"/>
      <c r="EJ1030" s="17"/>
      <c r="EK1030" s="17"/>
    </row>
    <row r="1031" spans="1:141" x14ac:dyDescent="0.35">
      <c r="A1031" s="17"/>
      <c r="B1031" s="17"/>
      <c r="C1031" s="17"/>
      <c r="D1031" s="17"/>
      <c r="E1031" s="17"/>
      <c r="F1031" s="17"/>
      <c r="G1031" s="17"/>
      <c r="J1031" s="17"/>
      <c r="K1031" s="17"/>
      <c r="L1031" s="68"/>
      <c r="M1031" s="68"/>
      <c r="N1031" s="17"/>
      <c r="O1031" s="17"/>
      <c r="P1031" s="109"/>
      <c r="R1031" s="17"/>
      <c r="S1031" s="17"/>
      <c r="T1031" s="17"/>
      <c r="V1031" s="17"/>
      <c r="W1031" s="17"/>
      <c r="X1031" s="17"/>
      <c r="Y1031" s="17"/>
      <c r="AB1031" s="45"/>
      <c r="AH1031" s="17"/>
      <c r="AI1031" s="17"/>
      <c r="AJ1031" s="17"/>
      <c r="AK1031" s="17"/>
      <c r="AL1031" s="17"/>
      <c r="AM1031" s="17"/>
      <c r="AN1031" s="17"/>
      <c r="AO1031" s="17"/>
      <c r="AP1031" s="17"/>
      <c r="AQ1031" s="17"/>
      <c r="AR1031" s="17"/>
      <c r="AS1031" s="17"/>
      <c r="AT1031" s="17"/>
      <c r="AU1031" s="17"/>
      <c r="AV1031" s="17"/>
      <c r="AW1031" s="17"/>
      <c r="AX1031" s="17"/>
      <c r="AY1031" s="17"/>
      <c r="AZ1031" s="17"/>
      <c r="BA1031" s="17"/>
      <c r="BB1031" s="17"/>
      <c r="BC1031" s="17"/>
      <c r="BD1031" s="17"/>
      <c r="BE1031" s="17"/>
      <c r="BF1031" s="17"/>
      <c r="BG1031" s="17"/>
      <c r="BH1031" s="17"/>
      <c r="BI1031" s="17"/>
      <c r="BJ1031" s="17"/>
      <c r="BK1031" s="17"/>
      <c r="BL1031" s="17"/>
      <c r="BM1031" s="17"/>
      <c r="BN1031" s="17"/>
      <c r="BO1031" s="17"/>
      <c r="BP1031" s="17"/>
      <c r="BQ1031" s="17"/>
      <c r="BR1031" s="17"/>
      <c r="BS1031" s="17"/>
      <c r="BT1031" s="17"/>
      <c r="BU1031" s="17"/>
      <c r="BV1031" s="17"/>
      <c r="BW1031" s="17"/>
      <c r="BX1031" s="17"/>
      <c r="BY1031" s="17"/>
      <c r="BZ1031" s="17"/>
      <c r="CA1031" s="17"/>
      <c r="CB1031" s="17"/>
      <c r="CC1031" s="17"/>
      <c r="CD1031" s="17"/>
      <c r="CE1031" s="17"/>
      <c r="CF1031" s="17"/>
      <c r="CG1031" s="17"/>
      <c r="CH1031" s="17"/>
      <c r="CI1031" s="17"/>
      <c r="CJ1031" s="17"/>
      <c r="CK1031" s="17"/>
      <c r="CL1031" s="17"/>
      <c r="CM1031" s="17"/>
      <c r="CN1031" s="17"/>
      <c r="CO1031" s="17"/>
      <c r="CP1031" s="17"/>
      <c r="CQ1031" s="17"/>
      <c r="CR1031" s="17"/>
      <c r="CS1031" s="17"/>
      <c r="CT1031" s="17"/>
      <c r="CU1031" s="17"/>
      <c r="CV1031" s="17"/>
      <c r="CW1031" s="17"/>
      <c r="CX1031" s="17"/>
      <c r="CY1031" s="17"/>
      <c r="CZ1031" s="17"/>
      <c r="DA1031" s="17"/>
      <c r="DB1031" s="17"/>
      <c r="DC1031" s="17"/>
      <c r="DD1031" s="17"/>
      <c r="DE1031" s="17"/>
      <c r="DF1031" s="17"/>
      <c r="DG1031" s="17"/>
      <c r="DH1031" s="17"/>
      <c r="DI1031" s="17"/>
      <c r="DJ1031" s="17"/>
      <c r="DK1031" s="17"/>
      <c r="DL1031" s="17"/>
      <c r="DM1031" s="17"/>
      <c r="DN1031" s="17"/>
      <c r="DO1031" s="17"/>
      <c r="DP1031" s="17"/>
      <c r="DQ1031" s="17"/>
      <c r="DR1031" s="17"/>
      <c r="DS1031" s="17"/>
      <c r="DT1031" s="17"/>
      <c r="DU1031" s="17"/>
      <c r="DV1031" s="17"/>
      <c r="DW1031" s="17"/>
      <c r="DX1031" s="17"/>
      <c r="DY1031" s="17"/>
      <c r="DZ1031" s="17"/>
      <c r="EA1031" s="17"/>
      <c r="EB1031" s="17"/>
      <c r="EC1031" s="17"/>
      <c r="ED1031" s="17"/>
      <c r="EE1031" s="17"/>
      <c r="EF1031" s="17"/>
      <c r="EG1031" s="17"/>
      <c r="EH1031" s="17"/>
      <c r="EI1031" s="17"/>
      <c r="EJ1031" s="17"/>
      <c r="EK1031" s="17"/>
    </row>
    <row r="1032" spans="1:141" x14ac:dyDescent="0.35">
      <c r="A1032" s="17"/>
      <c r="B1032" s="17"/>
      <c r="C1032" s="17"/>
      <c r="D1032" s="17"/>
      <c r="E1032" s="17"/>
      <c r="F1032" s="17"/>
      <c r="G1032" s="17"/>
      <c r="J1032" s="17"/>
      <c r="K1032" s="17"/>
      <c r="L1032" s="68"/>
      <c r="M1032" s="68"/>
      <c r="N1032" s="17"/>
      <c r="O1032" s="17"/>
      <c r="P1032" s="109"/>
      <c r="R1032" s="17"/>
      <c r="S1032" s="17"/>
      <c r="T1032" s="17"/>
      <c r="V1032" s="17"/>
      <c r="W1032" s="17"/>
      <c r="X1032" s="17"/>
      <c r="Y1032" s="17"/>
      <c r="AB1032" s="45"/>
      <c r="AH1032" s="17"/>
      <c r="AI1032" s="17"/>
      <c r="AJ1032" s="17"/>
      <c r="AK1032" s="17"/>
      <c r="AL1032" s="17"/>
      <c r="AM1032" s="17"/>
      <c r="AN1032" s="17"/>
      <c r="AO1032" s="17"/>
      <c r="AP1032" s="17"/>
      <c r="AQ1032" s="17"/>
      <c r="AR1032" s="17"/>
      <c r="AS1032" s="17"/>
      <c r="AT1032" s="17"/>
      <c r="AU1032" s="17"/>
      <c r="AV1032" s="17"/>
      <c r="AW1032" s="17"/>
      <c r="AX1032" s="17"/>
      <c r="AY1032" s="17"/>
      <c r="AZ1032" s="17"/>
      <c r="BA1032" s="17"/>
      <c r="BB1032" s="17"/>
      <c r="BC1032" s="17"/>
      <c r="BD1032" s="17"/>
      <c r="BE1032" s="17"/>
      <c r="BF1032" s="17"/>
      <c r="BG1032" s="17"/>
      <c r="BH1032" s="17"/>
      <c r="BI1032" s="17"/>
      <c r="BJ1032" s="17"/>
      <c r="BK1032" s="17"/>
      <c r="BL1032" s="17"/>
      <c r="BM1032" s="17"/>
      <c r="BN1032" s="17"/>
      <c r="BO1032" s="17"/>
      <c r="BP1032" s="17"/>
      <c r="BQ1032" s="17"/>
      <c r="BR1032" s="17"/>
      <c r="BS1032" s="17"/>
      <c r="BT1032" s="17"/>
      <c r="BU1032" s="17"/>
      <c r="BV1032" s="17"/>
      <c r="BW1032" s="17"/>
      <c r="BX1032" s="17"/>
      <c r="BY1032" s="17"/>
      <c r="BZ1032" s="17"/>
      <c r="CA1032" s="17"/>
      <c r="CB1032" s="17"/>
      <c r="CC1032" s="17"/>
      <c r="CD1032" s="17"/>
      <c r="CE1032" s="17"/>
      <c r="CF1032" s="17"/>
      <c r="CG1032" s="17"/>
      <c r="CH1032" s="17"/>
      <c r="CI1032" s="17"/>
      <c r="CJ1032" s="17"/>
      <c r="CK1032" s="17"/>
      <c r="CL1032" s="17"/>
      <c r="CM1032" s="17"/>
      <c r="CN1032" s="17"/>
      <c r="CO1032" s="17"/>
      <c r="CP1032" s="17"/>
      <c r="CQ1032" s="17"/>
      <c r="CR1032" s="17"/>
      <c r="CS1032" s="17"/>
      <c r="CT1032" s="17"/>
      <c r="CU1032" s="17"/>
      <c r="CV1032" s="17"/>
      <c r="CW1032" s="17"/>
      <c r="CX1032" s="17"/>
      <c r="CY1032" s="17"/>
      <c r="CZ1032" s="17"/>
      <c r="DA1032" s="17"/>
      <c r="DB1032" s="17"/>
      <c r="DC1032" s="17"/>
      <c r="DD1032" s="17"/>
      <c r="DE1032" s="17"/>
      <c r="DF1032" s="17"/>
      <c r="DG1032" s="17"/>
      <c r="DH1032" s="17"/>
      <c r="DI1032" s="17"/>
      <c r="DJ1032" s="17"/>
      <c r="DK1032" s="17"/>
      <c r="DL1032" s="17"/>
      <c r="DM1032" s="17"/>
      <c r="DN1032" s="17"/>
      <c r="DO1032" s="17"/>
      <c r="DP1032" s="17"/>
      <c r="DQ1032" s="17"/>
      <c r="DR1032" s="17"/>
      <c r="DS1032" s="17"/>
      <c r="DT1032" s="17"/>
      <c r="DU1032" s="17"/>
      <c r="DV1032" s="17"/>
      <c r="DW1032" s="17"/>
      <c r="DX1032" s="17"/>
      <c r="DY1032" s="17"/>
      <c r="DZ1032" s="17"/>
      <c r="EA1032" s="17"/>
      <c r="EB1032" s="17"/>
      <c r="EC1032" s="17"/>
      <c r="ED1032" s="17"/>
      <c r="EE1032" s="17"/>
      <c r="EF1032" s="17"/>
      <c r="EG1032" s="17"/>
      <c r="EH1032" s="17"/>
      <c r="EI1032" s="17"/>
      <c r="EJ1032" s="17"/>
      <c r="EK1032" s="17"/>
    </row>
    <row r="1033" spans="1:141" x14ac:dyDescent="0.35">
      <c r="A1033" s="17"/>
      <c r="B1033" s="17"/>
      <c r="C1033" s="17"/>
      <c r="D1033" s="17"/>
      <c r="E1033" s="17"/>
      <c r="F1033" s="17"/>
      <c r="G1033" s="17"/>
      <c r="J1033" s="17"/>
      <c r="K1033" s="17"/>
      <c r="L1033" s="68"/>
      <c r="M1033" s="68"/>
      <c r="N1033" s="17"/>
      <c r="O1033" s="17"/>
      <c r="P1033" s="109"/>
      <c r="R1033" s="17"/>
      <c r="S1033" s="17"/>
      <c r="T1033" s="17"/>
      <c r="V1033" s="17"/>
      <c r="W1033" s="17"/>
      <c r="X1033" s="17"/>
      <c r="Y1033" s="17"/>
      <c r="AB1033" s="45"/>
      <c r="AH1033" s="17"/>
      <c r="AI1033" s="17"/>
      <c r="AJ1033" s="17"/>
      <c r="AK1033" s="17"/>
      <c r="AL1033" s="17"/>
      <c r="AM1033" s="17"/>
      <c r="AN1033" s="17"/>
      <c r="AO1033" s="17"/>
      <c r="AP1033" s="17"/>
      <c r="AQ1033" s="17"/>
      <c r="AR1033" s="17"/>
      <c r="AS1033" s="17"/>
      <c r="AT1033" s="17"/>
      <c r="AU1033" s="17"/>
      <c r="AV1033" s="17"/>
      <c r="AW1033" s="17"/>
      <c r="AX1033" s="17"/>
      <c r="AY1033" s="17"/>
      <c r="AZ1033" s="17"/>
      <c r="BA1033" s="17"/>
      <c r="BB1033" s="17"/>
      <c r="BC1033" s="17"/>
      <c r="BD1033" s="17"/>
      <c r="BE1033" s="17"/>
      <c r="BF1033" s="17"/>
      <c r="BG1033" s="17"/>
      <c r="BH1033" s="17"/>
      <c r="BI1033" s="17"/>
      <c r="BJ1033" s="17"/>
      <c r="BK1033" s="17"/>
      <c r="BL1033" s="17"/>
      <c r="BM1033" s="17"/>
      <c r="BN1033" s="17"/>
      <c r="BO1033" s="17"/>
      <c r="BP1033" s="17"/>
      <c r="BQ1033" s="17"/>
      <c r="BR1033" s="17"/>
      <c r="BS1033" s="17"/>
      <c r="BT1033" s="17"/>
      <c r="BU1033" s="17"/>
      <c r="BV1033" s="17"/>
      <c r="BW1033" s="17"/>
      <c r="BX1033" s="17"/>
      <c r="BY1033" s="17"/>
      <c r="BZ1033" s="17"/>
      <c r="CA1033" s="17"/>
      <c r="CB1033" s="17"/>
      <c r="CC1033" s="17"/>
      <c r="CD1033" s="17"/>
      <c r="CE1033" s="17"/>
      <c r="CF1033" s="17"/>
      <c r="CG1033" s="17"/>
      <c r="CH1033" s="17"/>
      <c r="CI1033" s="17"/>
      <c r="CJ1033" s="17"/>
      <c r="CK1033" s="17"/>
      <c r="CL1033" s="17"/>
      <c r="CM1033" s="17"/>
      <c r="CN1033" s="17"/>
      <c r="CO1033" s="17"/>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c r="DY1033" s="17"/>
      <c r="DZ1033" s="17"/>
      <c r="EA1033" s="17"/>
      <c r="EB1033" s="17"/>
      <c r="EC1033" s="17"/>
      <c r="ED1033" s="17"/>
      <c r="EE1033" s="17"/>
      <c r="EF1033" s="17"/>
      <c r="EG1033" s="17"/>
      <c r="EH1033" s="17"/>
      <c r="EI1033" s="17"/>
      <c r="EJ1033" s="17"/>
      <c r="EK1033" s="17"/>
    </row>
    <row r="1034" spans="1:141" x14ac:dyDescent="0.35">
      <c r="A1034" s="17"/>
      <c r="B1034" s="17"/>
      <c r="C1034" s="17"/>
      <c r="D1034" s="17"/>
      <c r="E1034" s="17"/>
      <c r="F1034" s="17"/>
      <c r="G1034" s="17"/>
      <c r="J1034" s="17"/>
      <c r="K1034" s="17"/>
      <c r="L1034" s="68"/>
      <c r="M1034" s="68"/>
      <c r="N1034" s="17"/>
      <c r="O1034" s="17"/>
      <c r="P1034" s="107"/>
      <c r="R1034" s="17"/>
      <c r="S1034" s="17"/>
      <c r="T1034" s="17"/>
      <c r="V1034" s="17"/>
      <c r="W1034" s="17"/>
      <c r="X1034" s="17"/>
      <c r="Y1034" s="17"/>
      <c r="AB1034" s="45"/>
      <c r="AH1034" s="17"/>
      <c r="AI1034" s="17"/>
      <c r="AJ1034" s="17"/>
      <c r="AK1034" s="17"/>
      <c r="AL1034" s="17"/>
      <c r="AM1034" s="17"/>
      <c r="AN1034" s="17"/>
      <c r="AO1034" s="17"/>
      <c r="AP1034" s="17"/>
      <c r="AQ1034" s="17"/>
      <c r="AR1034" s="17"/>
      <c r="AS1034" s="17"/>
      <c r="AT1034" s="17"/>
      <c r="AU1034" s="17"/>
      <c r="AV1034" s="17"/>
      <c r="AW1034" s="17"/>
      <c r="AX1034" s="17"/>
      <c r="AY1034" s="17"/>
      <c r="AZ1034" s="17"/>
      <c r="BA1034" s="17"/>
      <c r="BB1034" s="17"/>
      <c r="BC1034" s="17"/>
      <c r="BD1034" s="17"/>
      <c r="BE1034" s="17"/>
      <c r="BF1034" s="17"/>
      <c r="BG1034" s="17"/>
      <c r="BH1034" s="17"/>
      <c r="BI1034" s="17"/>
      <c r="BJ1034" s="17"/>
      <c r="BK1034" s="17"/>
      <c r="BL1034" s="17"/>
      <c r="BM1034" s="17"/>
      <c r="BN1034" s="17"/>
      <c r="BO1034" s="17"/>
      <c r="BP1034" s="17"/>
      <c r="BQ1034" s="17"/>
      <c r="BR1034" s="17"/>
      <c r="BS1034" s="17"/>
      <c r="BT1034" s="17"/>
      <c r="BU1034" s="17"/>
      <c r="BV1034" s="17"/>
      <c r="BW1034" s="17"/>
      <c r="BX1034" s="17"/>
      <c r="BY1034" s="17"/>
      <c r="BZ1034" s="17"/>
      <c r="CA1034" s="17"/>
      <c r="CB1034" s="17"/>
      <c r="CC1034" s="17"/>
      <c r="CD1034" s="17"/>
      <c r="CE1034" s="17"/>
      <c r="CF1034" s="17"/>
      <c r="CG1034" s="17"/>
      <c r="CH1034" s="17"/>
      <c r="CI1034" s="17"/>
      <c r="CJ1034" s="17"/>
      <c r="CK1034" s="17"/>
      <c r="CL1034" s="17"/>
      <c r="CM1034" s="17"/>
      <c r="CN1034" s="17"/>
      <c r="CO1034" s="17"/>
      <c r="CP1034" s="17"/>
      <c r="CQ1034" s="17"/>
      <c r="CR1034" s="17"/>
      <c r="CS1034" s="17"/>
      <c r="CT1034" s="17"/>
      <c r="CU1034" s="17"/>
      <c r="CV1034" s="17"/>
      <c r="CW1034" s="17"/>
      <c r="CX1034" s="17"/>
      <c r="CY1034" s="17"/>
      <c r="CZ1034" s="17"/>
      <c r="DA1034" s="17"/>
      <c r="DB1034" s="17"/>
      <c r="DC1034" s="17"/>
      <c r="DD1034" s="17"/>
      <c r="DE1034" s="17"/>
      <c r="DF1034" s="17"/>
      <c r="DG1034" s="17"/>
      <c r="DH1034" s="17"/>
      <c r="DI1034" s="17"/>
      <c r="DJ1034" s="17"/>
      <c r="DK1034" s="17"/>
      <c r="DL1034" s="17"/>
      <c r="DM1034" s="17"/>
      <c r="DN1034" s="17"/>
      <c r="DO1034" s="17"/>
      <c r="DP1034" s="17"/>
      <c r="DQ1034" s="17"/>
      <c r="DR1034" s="17"/>
      <c r="DS1034" s="17"/>
      <c r="DT1034" s="17"/>
      <c r="DU1034" s="17"/>
      <c r="DV1034" s="17"/>
      <c r="DW1034" s="17"/>
      <c r="DX1034" s="17"/>
      <c r="DY1034" s="17"/>
      <c r="DZ1034" s="17"/>
      <c r="EA1034" s="17"/>
      <c r="EB1034" s="17"/>
      <c r="EC1034" s="17"/>
      <c r="ED1034" s="17"/>
      <c r="EE1034" s="17"/>
      <c r="EF1034" s="17"/>
      <c r="EG1034" s="17"/>
      <c r="EH1034" s="17"/>
      <c r="EI1034" s="17"/>
      <c r="EJ1034" s="17"/>
      <c r="EK1034" s="17"/>
    </row>
    <row r="1035" spans="1:141" x14ac:dyDescent="0.35">
      <c r="A1035" s="17"/>
      <c r="B1035" s="17"/>
      <c r="C1035" s="17"/>
      <c r="D1035" s="17"/>
      <c r="E1035" s="17"/>
      <c r="F1035" s="17"/>
      <c r="G1035" s="17"/>
      <c r="J1035" s="17"/>
      <c r="K1035" s="17"/>
      <c r="L1035" s="68"/>
      <c r="M1035" s="68"/>
      <c r="N1035" s="17"/>
      <c r="O1035" s="17"/>
      <c r="P1035" s="109"/>
      <c r="R1035" s="17"/>
      <c r="S1035" s="17"/>
      <c r="T1035" s="17"/>
      <c r="V1035" s="17"/>
      <c r="W1035" s="17"/>
      <c r="X1035" s="17"/>
      <c r="Y1035" s="17"/>
      <c r="AB1035" s="45"/>
      <c r="AH1035" s="17"/>
      <c r="AI1035" s="17"/>
      <c r="AJ1035" s="17"/>
      <c r="AK1035" s="17"/>
      <c r="AL1035" s="17"/>
      <c r="AM1035" s="17"/>
      <c r="AN1035" s="17"/>
      <c r="AO1035" s="17"/>
      <c r="AP1035" s="17"/>
      <c r="AQ1035" s="17"/>
      <c r="AR1035" s="17"/>
      <c r="AS1035" s="17"/>
      <c r="AT1035" s="17"/>
      <c r="AU1035" s="17"/>
      <c r="AV1035" s="17"/>
      <c r="AW1035" s="17"/>
      <c r="AX1035" s="17"/>
      <c r="AY1035" s="17"/>
      <c r="AZ1035" s="17"/>
      <c r="BA1035" s="17"/>
      <c r="BB1035" s="17"/>
      <c r="BC1035" s="17"/>
      <c r="BD1035" s="17"/>
      <c r="BE1035" s="17"/>
      <c r="BF1035" s="17"/>
      <c r="BG1035" s="17"/>
      <c r="BH1035" s="17"/>
      <c r="BI1035" s="17"/>
      <c r="BJ1035" s="17"/>
      <c r="BK1035" s="17"/>
      <c r="BL1035" s="17"/>
      <c r="BM1035" s="17"/>
      <c r="BN1035" s="17"/>
      <c r="BO1035" s="17"/>
      <c r="BP1035" s="17"/>
      <c r="BQ1035" s="17"/>
      <c r="BR1035" s="17"/>
      <c r="BS1035" s="17"/>
      <c r="BT1035" s="17"/>
      <c r="BU1035" s="17"/>
      <c r="BV1035" s="17"/>
      <c r="BW1035" s="17"/>
      <c r="BX1035" s="17"/>
      <c r="BY1035" s="17"/>
      <c r="BZ1035" s="17"/>
      <c r="CA1035" s="17"/>
      <c r="CB1035" s="17"/>
      <c r="CC1035" s="17"/>
      <c r="CD1035" s="17"/>
      <c r="CE1035" s="17"/>
      <c r="CF1035" s="17"/>
      <c r="CG1035" s="17"/>
      <c r="CH1035" s="17"/>
      <c r="CI1035" s="17"/>
      <c r="CJ1035" s="17"/>
      <c r="CK1035" s="17"/>
      <c r="CL1035" s="17"/>
      <c r="CM1035" s="17"/>
      <c r="CN1035" s="17"/>
      <c r="CO1035" s="17"/>
      <c r="CP1035" s="17"/>
      <c r="CQ1035" s="17"/>
      <c r="CR1035" s="17"/>
      <c r="CS1035" s="17"/>
      <c r="CT1035" s="17"/>
      <c r="CU1035" s="17"/>
      <c r="CV1035" s="17"/>
      <c r="CW1035" s="17"/>
      <c r="CX1035" s="17"/>
      <c r="CY1035" s="17"/>
      <c r="CZ1035" s="17"/>
      <c r="DA1035" s="17"/>
      <c r="DB1035" s="17"/>
      <c r="DC1035" s="17"/>
      <c r="DD1035" s="17"/>
      <c r="DE1035" s="17"/>
      <c r="DF1035" s="17"/>
      <c r="DG1035" s="17"/>
      <c r="DH1035" s="17"/>
      <c r="DI1035" s="17"/>
      <c r="DJ1035" s="17"/>
      <c r="DK1035" s="17"/>
      <c r="DL1035" s="17"/>
      <c r="DM1035" s="17"/>
      <c r="DN1035" s="17"/>
      <c r="DO1035" s="17"/>
      <c r="DP1035" s="17"/>
      <c r="DQ1035" s="17"/>
      <c r="DR1035" s="17"/>
      <c r="DS1035" s="17"/>
      <c r="DT1035" s="17"/>
      <c r="DU1035" s="17"/>
      <c r="DV1035" s="17"/>
      <c r="DW1035" s="17"/>
      <c r="DX1035" s="17"/>
      <c r="DY1035" s="17"/>
      <c r="DZ1035" s="17"/>
      <c r="EA1035" s="17"/>
      <c r="EB1035" s="17"/>
      <c r="EC1035" s="17"/>
      <c r="ED1035" s="17"/>
      <c r="EE1035" s="17"/>
      <c r="EF1035" s="17"/>
      <c r="EG1035" s="17"/>
      <c r="EH1035" s="17"/>
      <c r="EI1035" s="17"/>
      <c r="EJ1035" s="17"/>
      <c r="EK1035" s="17"/>
    </row>
    <row r="1036" spans="1:141" x14ac:dyDescent="0.35">
      <c r="A1036" s="17"/>
      <c r="B1036" s="17"/>
      <c r="C1036" s="17"/>
      <c r="D1036" s="17"/>
      <c r="E1036" s="17"/>
      <c r="F1036" s="17"/>
      <c r="G1036" s="17"/>
      <c r="J1036" s="17"/>
      <c r="K1036" s="17"/>
      <c r="L1036" s="68"/>
      <c r="M1036" s="68"/>
      <c r="N1036" s="17"/>
      <c r="O1036" s="17"/>
      <c r="P1036" s="107"/>
      <c r="R1036" s="17"/>
      <c r="S1036" s="17"/>
      <c r="T1036" s="17"/>
      <c r="V1036" s="17"/>
      <c r="W1036" s="17"/>
      <c r="X1036" s="17"/>
      <c r="Y1036" s="17"/>
      <c r="AB1036" s="45"/>
      <c r="AH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c r="BC1036" s="17"/>
      <c r="BD1036" s="17"/>
      <c r="BE1036" s="17"/>
      <c r="BF1036" s="17"/>
      <c r="BG1036" s="17"/>
      <c r="BH1036" s="17"/>
      <c r="BI1036" s="17"/>
      <c r="BJ1036" s="17"/>
      <c r="BK1036" s="17"/>
      <c r="BL1036" s="17"/>
      <c r="BM1036" s="17"/>
      <c r="BN1036" s="17"/>
      <c r="BO1036" s="17"/>
      <c r="BP1036" s="17"/>
      <c r="BQ1036" s="17"/>
      <c r="BR1036" s="17"/>
      <c r="BS1036" s="17"/>
      <c r="BT1036" s="17"/>
      <c r="BU1036" s="17"/>
      <c r="BV1036" s="17"/>
      <c r="BW1036" s="17"/>
      <c r="BX1036" s="17"/>
      <c r="BY1036" s="17"/>
      <c r="BZ1036" s="17"/>
      <c r="CA1036" s="17"/>
      <c r="CB1036" s="17"/>
      <c r="CC1036" s="17"/>
      <c r="CD1036" s="17"/>
      <c r="CE1036" s="17"/>
      <c r="CF1036" s="17"/>
      <c r="CG1036" s="17"/>
      <c r="CH1036" s="17"/>
      <c r="CI1036" s="17"/>
      <c r="CJ1036" s="17"/>
      <c r="CK1036" s="17"/>
      <c r="CL1036" s="17"/>
      <c r="CM1036" s="17"/>
      <c r="CN1036" s="17"/>
      <c r="CO1036" s="17"/>
      <c r="CP1036" s="17"/>
      <c r="CQ1036" s="17"/>
      <c r="CR1036" s="17"/>
      <c r="CS1036" s="17"/>
      <c r="CT1036" s="17"/>
      <c r="CU1036" s="17"/>
      <c r="CV1036" s="17"/>
      <c r="CW1036" s="17"/>
      <c r="CX1036" s="17"/>
      <c r="CY1036" s="17"/>
      <c r="CZ1036" s="17"/>
      <c r="DA1036" s="17"/>
      <c r="DB1036" s="17"/>
      <c r="DC1036" s="17"/>
      <c r="DD1036" s="17"/>
      <c r="DE1036" s="17"/>
      <c r="DF1036" s="17"/>
      <c r="DG1036" s="17"/>
      <c r="DH1036" s="17"/>
      <c r="DI1036" s="17"/>
      <c r="DJ1036" s="17"/>
      <c r="DK1036" s="17"/>
      <c r="DL1036" s="17"/>
      <c r="DM1036" s="17"/>
      <c r="DN1036" s="17"/>
      <c r="DO1036" s="17"/>
      <c r="DP1036" s="17"/>
      <c r="DQ1036" s="17"/>
      <c r="DR1036" s="17"/>
      <c r="DS1036" s="17"/>
      <c r="DT1036" s="17"/>
      <c r="DU1036" s="17"/>
      <c r="DV1036" s="17"/>
      <c r="DW1036" s="17"/>
      <c r="DX1036" s="17"/>
      <c r="DY1036" s="17"/>
      <c r="DZ1036" s="17"/>
      <c r="EA1036" s="17"/>
      <c r="EB1036" s="17"/>
      <c r="EC1036" s="17"/>
      <c r="ED1036" s="17"/>
      <c r="EE1036" s="17"/>
      <c r="EF1036" s="17"/>
      <c r="EG1036" s="17"/>
      <c r="EH1036" s="17"/>
      <c r="EI1036" s="17"/>
      <c r="EJ1036" s="17"/>
      <c r="EK1036" s="17"/>
    </row>
    <row r="1037" spans="1:141" x14ac:dyDescent="0.35">
      <c r="A1037" s="17"/>
      <c r="B1037" s="17"/>
      <c r="C1037" s="17"/>
      <c r="D1037" s="17"/>
      <c r="E1037" s="17"/>
      <c r="F1037" s="17"/>
      <c r="G1037" s="17"/>
      <c r="J1037" s="17"/>
      <c r="K1037" s="17"/>
      <c r="L1037" s="68"/>
      <c r="M1037" s="68"/>
      <c r="N1037" s="17"/>
      <c r="O1037" s="17"/>
      <c r="P1037" s="109"/>
      <c r="R1037" s="17"/>
      <c r="S1037" s="17"/>
      <c r="T1037" s="17"/>
      <c r="V1037" s="17"/>
      <c r="W1037" s="17"/>
      <c r="X1037" s="17"/>
      <c r="Y1037" s="17"/>
      <c r="AB1037" s="45"/>
      <c r="AH1037" s="17"/>
      <c r="AI1037" s="17"/>
      <c r="AJ1037" s="17"/>
      <c r="AK1037" s="17"/>
      <c r="AL1037" s="17"/>
      <c r="AM1037" s="17"/>
      <c r="AN1037" s="17"/>
      <c r="AO1037" s="17"/>
      <c r="AP1037" s="17"/>
      <c r="AQ1037" s="17"/>
      <c r="AR1037" s="17"/>
      <c r="AS1037" s="17"/>
      <c r="AT1037" s="17"/>
      <c r="AU1037" s="17"/>
      <c r="AV1037" s="17"/>
      <c r="AW1037" s="17"/>
      <c r="AX1037" s="17"/>
      <c r="AY1037" s="17"/>
      <c r="AZ1037" s="17"/>
      <c r="BA1037" s="17"/>
      <c r="BB1037" s="17"/>
      <c r="BC1037" s="17"/>
      <c r="BD1037" s="17"/>
      <c r="BE1037" s="17"/>
      <c r="BF1037" s="17"/>
      <c r="BG1037" s="17"/>
      <c r="BH1037" s="17"/>
      <c r="BI1037" s="17"/>
      <c r="BJ1037" s="17"/>
      <c r="BK1037" s="17"/>
      <c r="BL1037" s="17"/>
      <c r="BM1037" s="17"/>
      <c r="BN1037" s="17"/>
      <c r="BO1037" s="17"/>
      <c r="BP1037" s="17"/>
      <c r="BQ1037" s="17"/>
      <c r="BR1037" s="17"/>
      <c r="BS1037" s="17"/>
      <c r="BT1037" s="17"/>
      <c r="BU1037" s="17"/>
      <c r="BV1037" s="17"/>
      <c r="BW1037" s="17"/>
      <c r="BX1037" s="17"/>
      <c r="BY1037" s="17"/>
      <c r="BZ1037" s="17"/>
      <c r="CA1037" s="17"/>
      <c r="CB1037" s="17"/>
      <c r="CC1037" s="17"/>
      <c r="CD1037" s="17"/>
      <c r="CE1037" s="17"/>
      <c r="CF1037" s="17"/>
      <c r="CG1037" s="17"/>
      <c r="CH1037" s="17"/>
      <c r="CI1037" s="17"/>
      <c r="CJ1037" s="17"/>
      <c r="CK1037" s="17"/>
      <c r="CL1037" s="17"/>
      <c r="CM1037" s="17"/>
      <c r="CN1037" s="17"/>
      <c r="CO1037" s="17"/>
      <c r="CP1037" s="17"/>
      <c r="CQ1037" s="17"/>
      <c r="CR1037" s="17"/>
      <c r="CS1037" s="17"/>
      <c r="CT1037" s="17"/>
      <c r="CU1037" s="17"/>
      <c r="CV1037" s="17"/>
      <c r="CW1037" s="17"/>
      <c r="CX1037" s="17"/>
      <c r="CY1037" s="17"/>
      <c r="CZ1037" s="17"/>
      <c r="DA1037" s="17"/>
      <c r="DB1037" s="17"/>
      <c r="DC1037" s="17"/>
      <c r="DD1037" s="17"/>
      <c r="DE1037" s="17"/>
      <c r="DF1037" s="17"/>
      <c r="DG1037" s="17"/>
      <c r="DH1037" s="17"/>
      <c r="DI1037" s="17"/>
      <c r="DJ1037" s="17"/>
      <c r="DK1037" s="17"/>
      <c r="DL1037" s="17"/>
      <c r="DM1037" s="17"/>
      <c r="DN1037" s="17"/>
      <c r="DO1037" s="17"/>
      <c r="DP1037" s="17"/>
      <c r="DQ1037" s="17"/>
      <c r="DR1037" s="17"/>
      <c r="DS1037" s="17"/>
      <c r="DT1037" s="17"/>
      <c r="DU1037" s="17"/>
      <c r="DV1037" s="17"/>
      <c r="DW1037" s="17"/>
      <c r="DX1037" s="17"/>
      <c r="DY1037" s="17"/>
      <c r="DZ1037" s="17"/>
      <c r="EA1037" s="17"/>
      <c r="EB1037" s="17"/>
      <c r="EC1037" s="17"/>
      <c r="ED1037" s="17"/>
      <c r="EE1037" s="17"/>
      <c r="EF1037" s="17"/>
      <c r="EG1037" s="17"/>
      <c r="EH1037" s="17"/>
      <c r="EI1037" s="17"/>
      <c r="EJ1037" s="17"/>
      <c r="EK1037" s="17"/>
    </row>
    <row r="1038" spans="1:141" x14ac:dyDescent="0.35">
      <c r="A1038" s="17"/>
      <c r="B1038" s="17"/>
      <c r="C1038" s="17"/>
      <c r="D1038" s="17"/>
      <c r="E1038" s="17"/>
      <c r="F1038" s="17"/>
      <c r="G1038" s="17"/>
      <c r="J1038" s="17"/>
      <c r="K1038" s="17"/>
      <c r="L1038" s="68"/>
      <c r="M1038" s="68"/>
      <c r="N1038" s="17"/>
      <c r="O1038" s="17"/>
      <c r="P1038" s="107"/>
      <c r="R1038" s="17"/>
      <c r="S1038" s="17"/>
      <c r="T1038" s="17"/>
      <c r="V1038" s="17"/>
      <c r="W1038" s="17"/>
      <c r="X1038" s="17"/>
      <c r="Y1038" s="17"/>
      <c r="AB1038" s="45"/>
      <c r="AH1038" s="17"/>
      <c r="AI1038" s="17"/>
      <c r="AJ1038" s="17"/>
      <c r="AK1038" s="17"/>
      <c r="AL1038" s="17"/>
      <c r="AM1038" s="17"/>
      <c r="AN1038" s="17"/>
      <c r="AO1038" s="17"/>
      <c r="AP1038" s="17"/>
      <c r="AQ1038" s="17"/>
      <c r="AR1038" s="17"/>
      <c r="AS1038" s="17"/>
      <c r="AT1038" s="17"/>
      <c r="AU1038" s="17"/>
      <c r="AV1038" s="17"/>
      <c r="AW1038" s="17"/>
      <c r="AX1038" s="17"/>
      <c r="AY1038" s="17"/>
      <c r="AZ1038" s="17"/>
      <c r="BA1038" s="17"/>
      <c r="BB1038" s="17"/>
      <c r="BC1038" s="17"/>
      <c r="BD1038" s="17"/>
      <c r="BE1038" s="17"/>
      <c r="BF1038" s="17"/>
      <c r="BG1038" s="17"/>
      <c r="BH1038" s="17"/>
      <c r="BI1038" s="17"/>
      <c r="BJ1038" s="17"/>
      <c r="BK1038" s="17"/>
      <c r="BL1038" s="17"/>
      <c r="BM1038" s="17"/>
      <c r="BN1038" s="17"/>
      <c r="BO1038" s="17"/>
      <c r="BP1038" s="17"/>
      <c r="BQ1038" s="17"/>
      <c r="BR1038" s="17"/>
      <c r="BS1038" s="17"/>
      <c r="BT1038" s="17"/>
      <c r="BU1038" s="17"/>
      <c r="BV1038" s="17"/>
      <c r="BW1038" s="17"/>
      <c r="BX1038" s="17"/>
      <c r="BY1038" s="17"/>
      <c r="BZ1038" s="17"/>
      <c r="CA1038" s="17"/>
      <c r="CB1038" s="17"/>
      <c r="CC1038" s="17"/>
      <c r="CD1038" s="17"/>
      <c r="CE1038" s="17"/>
      <c r="CF1038" s="17"/>
      <c r="CG1038" s="17"/>
      <c r="CH1038" s="17"/>
      <c r="CI1038" s="17"/>
      <c r="CJ1038" s="17"/>
      <c r="CK1038" s="17"/>
      <c r="CL1038" s="17"/>
      <c r="CM1038" s="17"/>
      <c r="CN1038" s="17"/>
      <c r="CO1038" s="17"/>
      <c r="CP1038" s="17"/>
      <c r="CQ1038" s="17"/>
      <c r="CR1038" s="17"/>
      <c r="CS1038" s="17"/>
      <c r="CT1038" s="17"/>
      <c r="CU1038" s="17"/>
      <c r="CV1038" s="17"/>
      <c r="CW1038" s="17"/>
      <c r="CX1038" s="17"/>
      <c r="CY1038" s="17"/>
      <c r="CZ1038" s="17"/>
      <c r="DA1038" s="17"/>
      <c r="DB1038" s="17"/>
      <c r="DC1038" s="17"/>
      <c r="DD1038" s="17"/>
      <c r="DE1038" s="17"/>
      <c r="DF1038" s="17"/>
      <c r="DG1038" s="17"/>
      <c r="DH1038" s="17"/>
      <c r="DI1038" s="17"/>
      <c r="DJ1038" s="17"/>
      <c r="DK1038" s="17"/>
      <c r="DL1038" s="17"/>
      <c r="DM1038" s="17"/>
      <c r="DN1038" s="17"/>
      <c r="DO1038" s="17"/>
      <c r="DP1038" s="17"/>
      <c r="DQ1038" s="17"/>
      <c r="DR1038" s="17"/>
      <c r="DS1038" s="17"/>
      <c r="DT1038" s="17"/>
      <c r="DU1038" s="17"/>
      <c r="DV1038" s="17"/>
      <c r="DW1038" s="17"/>
      <c r="DX1038" s="17"/>
      <c r="DY1038" s="17"/>
      <c r="DZ1038" s="17"/>
      <c r="EA1038" s="17"/>
      <c r="EB1038" s="17"/>
      <c r="EC1038" s="17"/>
      <c r="ED1038" s="17"/>
      <c r="EE1038" s="17"/>
      <c r="EF1038" s="17"/>
      <c r="EG1038" s="17"/>
      <c r="EH1038" s="17"/>
      <c r="EI1038" s="17"/>
      <c r="EJ1038" s="17"/>
      <c r="EK1038" s="17"/>
    </row>
    <row r="1039" spans="1:141" x14ac:dyDescent="0.35">
      <c r="A1039" s="17"/>
      <c r="B1039" s="17"/>
      <c r="C1039" s="17"/>
      <c r="D1039" s="17"/>
      <c r="E1039" s="17"/>
      <c r="F1039" s="17"/>
      <c r="G1039" s="17"/>
      <c r="J1039" s="17"/>
      <c r="K1039" s="17"/>
      <c r="L1039" s="68"/>
      <c r="M1039" s="68"/>
      <c r="N1039" s="17"/>
      <c r="O1039" s="17"/>
      <c r="P1039" s="107"/>
      <c r="R1039" s="17"/>
      <c r="S1039" s="17"/>
      <c r="T1039" s="17"/>
      <c r="V1039" s="17"/>
      <c r="W1039" s="17"/>
      <c r="X1039" s="17"/>
      <c r="Y1039" s="17"/>
      <c r="AB1039" s="45"/>
      <c r="AH1039" s="17"/>
      <c r="AI1039" s="17"/>
      <c r="AJ1039" s="17"/>
      <c r="AK1039" s="17"/>
      <c r="AL1039" s="17"/>
      <c r="AM1039" s="17"/>
      <c r="AN1039" s="17"/>
      <c r="AO1039" s="17"/>
      <c r="AP1039" s="17"/>
      <c r="AQ1039" s="17"/>
      <c r="AR1039" s="17"/>
      <c r="AS1039" s="17"/>
      <c r="AT1039" s="17"/>
      <c r="AU1039" s="17"/>
      <c r="AV1039" s="17"/>
      <c r="AW1039" s="17"/>
      <c r="AX1039" s="17"/>
      <c r="AY1039" s="17"/>
      <c r="AZ1039" s="17"/>
      <c r="BA1039" s="17"/>
      <c r="BB1039" s="17"/>
      <c r="BC1039" s="17"/>
      <c r="BD1039" s="17"/>
      <c r="BE1039" s="17"/>
      <c r="BF1039" s="17"/>
      <c r="BG1039" s="17"/>
      <c r="BH1039" s="17"/>
      <c r="BI1039" s="17"/>
      <c r="BJ1039" s="17"/>
      <c r="BK1039" s="17"/>
      <c r="BL1039" s="17"/>
      <c r="BM1039" s="17"/>
      <c r="BN1039" s="17"/>
      <c r="BO1039" s="17"/>
      <c r="BP1039" s="17"/>
      <c r="BQ1039" s="17"/>
      <c r="BR1039" s="17"/>
      <c r="BS1039" s="17"/>
      <c r="BT1039" s="17"/>
      <c r="BU1039" s="17"/>
      <c r="BV1039" s="17"/>
      <c r="BW1039" s="17"/>
      <c r="BX1039" s="17"/>
      <c r="BY1039" s="17"/>
      <c r="BZ1039" s="17"/>
      <c r="CA1039" s="17"/>
      <c r="CB1039" s="17"/>
      <c r="CC1039" s="17"/>
      <c r="CD1039" s="17"/>
      <c r="CE1039" s="17"/>
      <c r="CF1039" s="17"/>
      <c r="CG1039" s="17"/>
      <c r="CH1039" s="17"/>
      <c r="CI1039" s="17"/>
      <c r="CJ1039" s="17"/>
      <c r="CK1039" s="17"/>
      <c r="CL1039" s="17"/>
      <c r="CM1039" s="17"/>
      <c r="CN1039" s="17"/>
      <c r="CO1039" s="17"/>
      <c r="CP1039" s="17"/>
      <c r="CQ1039" s="17"/>
      <c r="CR1039" s="17"/>
      <c r="CS1039" s="17"/>
      <c r="CT1039" s="17"/>
      <c r="CU1039" s="17"/>
      <c r="CV1039" s="17"/>
      <c r="CW1039" s="17"/>
      <c r="CX1039" s="17"/>
      <c r="CY1039" s="17"/>
      <c r="CZ1039" s="17"/>
      <c r="DA1039" s="17"/>
      <c r="DB1039" s="17"/>
      <c r="DC1039" s="17"/>
      <c r="DD1039" s="17"/>
      <c r="DE1039" s="17"/>
      <c r="DF1039" s="17"/>
      <c r="DG1039" s="17"/>
      <c r="DH1039" s="17"/>
      <c r="DI1039" s="17"/>
      <c r="DJ1039" s="17"/>
      <c r="DK1039" s="17"/>
      <c r="DL1039" s="17"/>
      <c r="DM1039" s="17"/>
      <c r="DN1039" s="17"/>
      <c r="DO1039" s="17"/>
      <c r="DP1039" s="17"/>
      <c r="DQ1039" s="17"/>
      <c r="DR1039" s="17"/>
      <c r="DS1039" s="17"/>
      <c r="DT1039" s="17"/>
      <c r="DU1039" s="17"/>
      <c r="DV1039" s="17"/>
      <c r="DW1039" s="17"/>
      <c r="DX1039" s="17"/>
      <c r="DY1039" s="17"/>
      <c r="DZ1039" s="17"/>
      <c r="EA1039" s="17"/>
      <c r="EB1039" s="17"/>
      <c r="EC1039" s="17"/>
      <c r="ED1039" s="17"/>
      <c r="EE1039" s="17"/>
      <c r="EF1039" s="17"/>
      <c r="EG1039" s="17"/>
      <c r="EH1039" s="17"/>
      <c r="EI1039" s="17"/>
      <c r="EJ1039" s="17"/>
      <c r="EK1039" s="17"/>
    </row>
    <row r="1040" spans="1:141" x14ac:dyDescent="0.35">
      <c r="A1040" s="17"/>
      <c r="B1040" s="17"/>
      <c r="C1040" s="17"/>
      <c r="D1040" s="17"/>
      <c r="E1040" s="17"/>
      <c r="F1040" s="17"/>
      <c r="G1040" s="17"/>
      <c r="J1040" s="17"/>
      <c r="K1040" s="17"/>
      <c r="L1040" s="68"/>
      <c r="M1040" s="68"/>
      <c r="N1040" s="17"/>
      <c r="O1040" s="17"/>
      <c r="P1040" s="107"/>
      <c r="R1040" s="17"/>
      <c r="S1040" s="17"/>
      <c r="T1040" s="17"/>
      <c r="V1040" s="17"/>
      <c r="W1040" s="17"/>
      <c r="X1040" s="17"/>
      <c r="Y1040" s="17"/>
      <c r="AB1040" s="45"/>
      <c r="AH1040" s="17"/>
      <c r="AI1040" s="17"/>
      <c r="AJ1040" s="17"/>
      <c r="AK1040" s="17"/>
      <c r="AL1040" s="17"/>
      <c r="AM1040" s="17"/>
      <c r="AN1040" s="17"/>
      <c r="AO1040" s="17"/>
      <c r="AP1040" s="17"/>
      <c r="AQ1040" s="17"/>
      <c r="AR1040" s="17"/>
      <c r="AS1040" s="17"/>
      <c r="AT1040" s="17"/>
      <c r="AU1040" s="17"/>
      <c r="AV1040" s="17"/>
      <c r="AW1040" s="17"/>
      <c r="AX1040" s="17"/>
      <c r="AY1040" s="17"/>
      <c r="AZ1040" s="17"/>
      <c r="BA1040" s="17"/>
      <c r="BB1040" s="17"/>
      <c r="BC1040" s="17"/>
      <c r="BD1040" s="17"/>
      <c r="BE1040" s="17"/>
      <c r="BF1040" s="17"/>
      <c r="BG1040" s="17"/>
      <c r="BH1040" s="17"/>
      <c r="BI1040" s="17"/>
      <c r="BJ1040" s="17"/>
      <c r="BK1040" s="17"/>
      <c r="BL1040" s="17"/>
      <c r="BM1040" s="17"/>
      <c r="BN1040" s="17"/>
      <c r="BO1040" s="17"/>
      <c r="BP1040" s="17"/>
      <c r="BQ1040" s="17"/>
      <c r="BR1040" s="17"/>
      <c r="BS1040" s="17"/>
      <c r="BT1040" s="17"/>
      <c r="BU1040" s="17"/>
      <c r="BV1040" s="17"/>
      <c r="BW1040" s="17"/>
      <c r="BX1040" s="17"/>
      <c r="BY1040" s="17"/>
      <c r="BZ1040" s="17"/>
      <c r="CA1040" s="17"/>
      <c r="CB1040" s="17"/>
      <c r="CC1040" s="17"/>
      <c r="CD1040" s="17"/>
      <c r="CE1040" s="17"/>
      <c r="CF1040" s="17"/>
      <c r="CG1040" s="17"/>
      <c r="CH1040" s="17"/>
      <c r="CI1040" s="17"/>
      <c r="CJ1040" s="17"/>
      <c r="CK1040" s="17"/>
      <c r="CL1040" s="17"/>
      <c r="CM1040" s="17"/>
      <c r="CN1040" s="17"/>
      <c r="CO1040" s="17"/>
      <c r="CP1040" s="17"/>
      <c r="CQ1040" s="17"/>
      <c r="CR1040" s="17"/>
      <c r="CS1040" s="17"/>
      <c r="CT1040" s="17"/>
      <c r="CU1040" s="17"/>
      <c r="CV1040" s="17"/>
      <c r="CW1040" s="17"/>
      <c r="CX1040" s="17"/>
      <c r="CY1040" s="17"/>
      <c r="CZ1040" s="17"/>
      <c r="DA1040" s="17"/>
      <c r="DB1040" s="17"/>
      <c r="DC1040" s="17"/>
      <c r="DD1040" s="17"/>
      <c r="DE1040" s="17"/>
      <c r="DF1040" s="17"/>
      <c r="DG1040" s="17"/>
      <c r="DH1040" s="17"/>
      <c r="DI1040" s="17"/>
      <c r="DJ1040" s="17"/>
      <c r="DK1040" s="17"/>
      <c r="DL1040" s="17"/>
      <c r="DM1040" s="17"/>
      <c r="DN1040" s="17"/>
      <c r="DO1040" s="17"/>
      <c r="DP1040" s="17"/>
      <c r="DQ1040" s="17"/>
      <c r="DR1040" s="17"/>
      <c r="DS1040" s="17"/>
      <c r="DT1040" s="17"/>
      <c r="DU1040" s="17"/>
      <c r="DV1040" s="17"/>
      <c r="DW1040" s="17"/>
      <c r="DX1040" s="17"/>
      <c r="DY1040" s="17"/>
      <c r="DZ1040" s="17"/>
      <c r="EA1040" s="17"/>
      <c r="EB1040" s="17"/>
      <c r="EC1040" s="17"/>
      <c r="ED1040" s="17"/>
      <c r="EE1040" s="17"/>
      <c r="EF1040" s="17"/>
      <c r="EG1040" s="17"/>
      <c r="EH1040" s="17"/>
      <c r="EI1040" s="17"/>
      <c r="EJ1040" s="17"/>
      <c r="EK1040" s="17"/>
    </row>
    <row r="1041" spans="1:141" x14ac:dyDescent="0.35">
      <c r="A1041" s="17"/>
      <c r="B1041" s="17"/>
      <c r="C1041" s="17"/>
      <c r="D1041" s="17"/>
      <c r="E1041" s="17"/>
      <c r="F1041" s="17"/>
      <c r="G1041" s="17"/>
      <c r="J1041" s="17"/>
      <c r="K1041" s="17"/>
      <c r="L1041" s="68"/>
      <c r="M1041" s="68"/>
      <c r="N1041" s="17"/>
      <c r="O1041" s="17"/>
      <c r="P1041" s="107"/>
      <c r="R1041" s="17"/>
      <c r="S1041" s="17"/>
      <c r="T1041" s="17"/>
      <c r="V1041" s="17"/>
      <c r="W1041" s="17"/>
      <c r="X1041" s="17"/>
      <c r="Y1041" s="17"/>
      <c r="AB1041" s="45"/>
      <c r="AH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c r="BL1041" s="17"/>
      <c r="BM1041" s="17"/>
      <c r="BN1041" s="17"/>
      <c r="BO1041" s="17"/>
      <c r="BP1041" s="17"/>
      <c r="BQ1041" s="17"/>
      <c r="BR1041" s="17"/>
      <c r="BS1041" s="17"/>
      <c r="BT1041" s="17"/>
      <c r="BU1041" s="17"/>
      <c r="BV1041" s="17"/>
      <c r="BW1041" s="17"/>
      <c r="BX1041" s="17"/>
      <c r="BY1041" s="17"/>
      <c r="BZ1041" s="17"/>
      <c r="CA1041" s="17"/>
      <c r="CB1041" s="17"/>
      <c r="CC1041" s="17"/>
      <c r="CD1041" s="17"/>
      <c r="CE1041" s="17"/>
      <c r="CF1041" s="17"/>
      <c r="CG1041" s="17"/>
      <c r="CH1041" s="17"/>
      <c r="CI1041" s="17"/>
      <c r="CJ1041" s="17"/>
      <c r="CK1041" s="17"/>
      <c r="CL1041" s="17"/>
      <c r="CM1041" s="17"/>
      <c r="CN1041" s="17"/>
      <c r="CO1041" s="17"/>
      <c r="CP1041" s="17"/>
      <c r="CQ1041" s="17"/>
      <c r="CR1041" s="17"/>
      <c r="CS1041" s="17"/>
      <c r="CT1041" s="17"/>
      <c r="CU1041" s="17"/>
      <c r="CV1041" s="17"/>
      <c r="CW1041" s="17"/>
      <c r="CX1041" s="17"/>
      <c r="CY1041" s="17"/>
      <c r="CZ1041" s="17"/>
      <c r="DA1041" s="17"/>
      <c r="DB1041" s="17"/>
      <c r="DC1041" s="17"/>
      <c r="DD1041" s="17"/>
      <c r="DE1041" s="17"/>
      <c r="DF1041" s="17"/>
      <c r="DG1041" s="17"/>
      <c r="DH1041" s="17"/>
      <c r="DI1041" s="17"/>
      <c r="DJ1041" s="17"/>
      <c r="DK1041" s="17"/>
      <c r="DL1041" s="17"/>
      <c r="DM1041" s="17"/>
      <c r="DN1041" s="17"/>
      <c r="DO1041" s="17"/>
      <c r="DP1041" s="17"/>
      <c r="DQ1041" s="17"/>
      <c r="DR1041" s="17"/>
      <c r="DS1041" s="17"/>
      <c r="DT1041" s="17"/>
      <c r="DU1041" s="17"/>
      <c r="DV1041" s="17"/>
      <c r="DW1041" s="17"/>
      <c r="DX1041" s="17"/>
      <c r="DY1041" s="17"/>
      <c r="DZ1041" s="17"/>
      <c r="EA1041" s="17"/>
      <c r="EB1041" s="17"/>
      <c r="EC1041" s="17"/>
      <c r="ED1041" s="17"/>
      <c r="EE1041" s="17"/>
      <c r="EF1041" s="17"/>
      <c r="EG1041" s="17"/>
      <c r="EH1041" s="17"/>
      <c r="EI1041" s="17"/>
      <c r="EJ1041" s="17"/>
      <c r="EK1041" s="17"/>
    </row>
    <row r="1042" spans="1:141" x14ac:dyDescent="0.35">
      <c r="A1042" s="17"/>
      <c r="B1042" s="17"/>
      <c r="C1042" s="17"/>
      <c r="D1042" s="17"/>
      <c r="E1042" s="17"/>
      <c r="F1042" s="17"/>
      <c r="G1042" s="17"/>
      <c r="J1042" s="17"/>
      <c r="K1042" s="17"/>
      <c r="L1042" s="68"/>
      <c r="M1042" s="68"/>
      <c r="N1042" s="17"/>
      <c r="O1042" s="17"/>
      <c r="P1042" s="107"/>
      <c r="R1042" s="17"/>
      <c r="S1042" s="17"/>
      <c r="T1042" s="17"/>
      <c r="V1042" s="17"/>
      <c r="W1042" s="17"/>
      <c r="X1042" s="17"/>
      <c r="Y1042" s="17"/>
      <c r="AB1042" s="45"/>
      <c r="AH1042" s="17"/>
      <c r="AI1042" s="17"/>
      <c r="AJ1042" s="17"/>
      <c r="AK1042" s="17"/>
      <c r="AL1042" s="17"/>
      <c r="AM1042" s="17"/>
      <c r="AN1042" s="17"/>
      <c r="AO1042" s="17"/>
      <c r="AP1042" s="17"/>
      <c r="AQ1042" s="17"/>
      <c r="AR1042" s="17"/>
      <c r="AS1042" s="17"/>
      <c r="AT1042" s="17"/>
      <c r="AU1042" s="17"/>
      <c r="AV1042" s="17"/>
      <c r="AW1042" s="17"/>
      <c r="AX1042" s="17"/>
      <c r="AY1042" s="17"/>
      <c r="AZ1042" s="17"/>
      <c r="BA1042" s="17"/>
      <c r="BB1042" s="17"/>
      <c r="BC1042" s="17"/>
      <c r="BD1042" s="17"/>
      <c r="BE1042" s="17"/>
      <c r="BF1042" s="17"/>
      <c r="BG1042" s="17"/>
      <c r="BH1042" s="17"/>
      <c r="BI1042" s="17"/>
      <c r="BJ1042" s="17"/>
      <c r="BK1042" s="17"/>
      <c r="BL1042" s="17"/>
      <c r="BM1042" s="17"/>
      <c r="BN1042" s="17"/>
      <c r="BO1042" s="17"/>
      <c r="BP1042" s="17"/>
      <c r="BQ1042" s="17"/>
      <c r="BR1042" s="17"/>
      <c r="BS1042" s="17"/>
      <c r="BT1042" s="17"/>
      <c r="BU1042" s="17"/>
      <c r="BV1042" s="17"/>
      <c r="BW1042" s="17"/>
      <c r="BX1042" s="17"/>
      <c r="BY1042" s="17"/>
      <c r="BZ1042" s="17"/>
      <c r="CA1042" s="17"/>
      <c r="CB1042" s="17"/>
      <c r="CC1042" s="17"/>
      <c r="CD1042" s="17"/>
      <c r="CE1042" s="17"/>
      <c r="CF1042" s="17"/>
      <c r="CG1042" s="17"/>
      <c r="CH1042" s="17"/>
      <c r="CI1042" s="17"/>
      <c r="CJ1042" s="17"/>
      <c r="CK1042" s="17"/>
      <c r="CL1042" s="17"/>
      <c r="CM1042" s="17"/>
      <c r="CN1042" s="17"/>
      <c r="CO1042" s="17"/>
      <c r="CP1042" s="17"/>
      <c r="CQ1042" s="17"/>
      <c r="CR1042" s="17"/>
      <c r="CS1042" s="17"/>
      <c r="CT1042" s="17"/>
      <c r="CU1042" s="17"/>
      <c r="CV1042" s="17"/>
      <c r="CW1042" s="17"/>
      <c r="CX1042" s="17"/>
      <c r="CY1042" s="17"/>
      <c r="CZ1042" s="17"/>
      <c r="DA1042" s="17"/>
      <c r="DB1042" s="17"/>
      <c r="DC1042" s="17"/>
      <c r="DD1042" s="17"/>
      <c r="DE1042" s="17"/>
      <c r="DF1042" s="17"/>
      <c r="DG1042" s="17"/>
      <c r="DH1042" s="17"/>
      <c r="DI1042" s="17"/>
      <c r="DJ1042" s="17"/>
      <c r="DK1042" s="17"/>
      <c r="DL1042" s="17"/>
      <c r="DM1042" s="17"/>
      <c r="DN1042" s="17"/>
      <c r="DO1042" s="17"/>
      <c r="DP1042" s="17"/>
      <c r="DQ1042" s="17"/>
      <c r="DR1042" s="17"/>
      <c r="DS1042" s="17"/>
      <c r="DT1042" s="17"/>
      <c r="DU1042" s="17"/>
      <c r="DV1042" s="17"/>
      <c r="DW1042" s="17"/>
      <c r="DX1042" s="17"/>
      <c r="DY1042" s="17"/>
      <c r="DZ1042" s="17"/>
      <c r="EA1042" s="17"/>
      <c r="EB1042" s="17"/>
      <c r="EC1042" s="17"/>
      <c r="ED1042" s="17"/>
      <c r="EE1042" s="17"/>
      <c r="EF1042" s="17"/>
      <c r="EG1042" s="17"/>
      <c r="EH1042" s="17"/>
      <c r="EI1042" s="17"/>
      <c r="EJ1042" s="17"/>
      <c r="EK1042" s="17"/>
    </row>
    <row r="1043" spans="1:141" x14ac:dyDescent="0.35">
      <c r="A1043" s="17"/>
      <c r="B1043" s="17"/>
      <c r="C1043" s="17"/>
      <c r="D1043" s="17"/>
      <c r="E1043" s="17"/>
      <c r="F1043" s="17"/>
      <c r="G1043" s="17"/>
      <c r="J1043" s="17"/>
      <c r="K1043" s="17"/>
      <c r="L1043" s="68"/>
      <c r="M1043" s="68"/>
      <c r="N1043" s="17"/>
      <c r="O1043" s="17"/>
      <c r="P1043" s="107"/>
      <c r="R1043" s="17"/>
      <c r="S1043" s="17"/>
      <c r="T1043" s="17"/>
      <c r="V1043" s="17"/>
      <c r="W1043" s="17"/>
      <c r="X1043" s="17"/>
      <c r="Y1043" s="17"/>
      <c r="AB1043" s="45"/>
      <c r="AH1043" s="17"/>
      <c r="AI1043" s="17"/>
      <c r="AJ1043" s="17"/>
      <c r="AK1043" s="17"/>
      <c r="AL1043" s="17"/>
      <c r="AM1043" s="17"/>
      <c r="AN1043" s="17"/>
      <c r="AO1043" s="17"/>
      <c r="AP1043" s="17"/>
      <c r="AQ1043" s="17"/>
      <c r="AR1043" s="17"/>
      <c r="AS1043" s="17"/>
      <c r="AT1043" s="17"/>
      <c r="AU1043" s="17"/>
      <c r="AV1043" s="17"/>
      <c r="AW1043" s="17"/>
      <c r="AX1043" s="17"/>
      <c r="AY1043" s="17"/>
      <c r="AZ1043" s="17"/>
      <c r="BA1043" s="17"/>
      <c r="BB1043" s="17"/>
      <c r="BC1043" s="17"/>
      <c r="BD1043" s="17"/>
      <c r="BE1043" s="17"/>
      <c r="BF1043" s="17"/>
      <c r="BG1043" s="17"/>
      <c r="BH1043" s="17"/>
      <c r="BI1043" s="17"/>
      <c r="BJ1043" s="17"/>
      <c r="BK1043" s="17"/>
      <c r="BL1043" s="17"/>
      <c r="BM1043" s="17"/>
      <c r="BN1043" s="17"/>
      <c r="BO1043" s="17"/>
      <c r="BP1043" s="17"/>
      <c r="BQ1043" s="17"/>
      <c r="BR1043" s="17"/>
      <c r="BS1043" s="17"/>
      <c r="BT1043" s="17"/>
      <c r="BU1043" s="17"/>
      <c r="BV1043" s="17"/>
      <c r="BW1043" s="17"/>
      <c r="BX1043" s="17"/>
      <c r="BY1043" s="17"/>
      <c r="BZ1043" s="17"/>
      <c r="CA1043" s="17"/>
      <c r="CB1043" s="17"/>
      <c r="CC1043" s="17"/>
      <c r="CD1043" s="17"/>
      <c r="CE1043" s="17"/>
      <c r="CF1043" s="17"/>
      <c r="CG1043" s="17"/>
      <c r="CH1043" s="17"/>
      <c r="CI1043" s="17"/>
      <c r="CJ1043" s="17"/>
      <c r="CK1043" s="17"/>
      <c r="CL1043" s="17"/>
      <c r="CM1043" s="17"/>
      <c r="CN1043" s="17"/>
      <c r="CO1043" s="17"/>
      <c r="CP1043" s="17"/>
      <c r="CQ1043" s="17"/>
      <c r="CR1043" s="17"/>
      <c r="CS1043" s="17"/>
      <c r="CT1043" s="17"/>
      <c r="CU1043" s="17"/>
      <c r="CV1043" s="17"/>
      <c r="CW1043" s="17"/>
      <c r="CX1043" s="17"/>
      <c r="CY1043" s="17"/>
      <c r="CZ1043" s="17"/>
      <c r="DA1043" s="17"/>
      <c r="DB1043" s="17"/>
      <c r="DC1043" s="17"/>
      <c r="DD1043" s="17"/>
      <c r="DE1043" s="17"/>
      <c r="DF1043" s="17"/>
      <c r="DG1043" s="17"/>
      <c r="DH1043" s="17"/>
      <c r="DI1043" s="17"/>
      <c r="DJ1043" s="17"/>
      <c r="DK1043" s="17"/>
      <c r="DL1043" s="17"/>
      <c r="DM1043" s="17"/>
      <c r="DN1043" s="17"/>
      <c r="DO1043" s="17"/>
      <c r="DP1043" s="17"/>
      <c r="DQ1043" s="17"/>
      <c r="DR1043" s="17"/>
      <c r="DS1043" s="17"/>
      <c r="DT1043" s="17"/>
      <c r="DU1043" s="17"/>
      <c r="DV1043" s="17"/>
      <c r="DW1043" s="17"/>
      <c r="DX1043" s="17"/>
      <c r="DY1043" s="17"/>
      <c r="DZ1043" s="17"/>
      <c r="EA1043" s="17"/>
      <c r="EB1043" s="17"/>
      <c r="EC1043" s="17"/>
      <c r="ED1043" s="17"/>
      <c r="EE1043" s="17"/>
      <c r="EF1043" s="17"/>
      <c r="EG1043" s="17"/>
      <c r="EH1043" s="17"/>
      <c r="EI1043" s="17"/>
      <c r="EJ1043" s="17"/>
      <c r="EK1043" s="17"/>
    </row>
    <row r="1044" spans="1:141" x14ac:dyDescent="0.35">
      <c r="A1044" s="17"/>
      <c r="B1044" s="17"/>
      <c r="C1044" s="17"/>
      <c r="D1044" s="17"/>
      <c r="E1044" s="17"/>
      <c r="F1044" s="17"/>
      <c r="G1044" s="17"/>
      <c r="J1044" s="17"/>
      <c r="K1044" s="17"/>
      <c r="L1044" s="68"/>
      <c r="M1044" s="68"/>
      <c r="N1044" s="17"/>
      <c r="O1044" s="17"/>
      <c r="P1044" s="109"/>
      <c r="R1044" s="17"/>
      <c r="S1044" s="17"/>
      <c r="T1044" s="17"/>
      <c r="V1044" s="17"/>
      <c r="W1044" s="17"/>
      <c r="X1044" s="17"/>
      <c r="Y1044" s="17"/>
      <c r="AB1044" s="45"/>
      <c r="AH1044" s="17"/>
      <c r="AI1044" s="17"/>
      <c r="AJ1044" s="17"/>
      <c r="AK1044" s="17"/>
      <c r="AL1044" s="17"/>
      <c r="AM1044" s="17"/>
      <c r="AN1044" s="17"/>
      <c r="AO1044" s="17"/>
      <c r="AP1044" s="17"/>
      <c r="AQ1044" s="17"/>
      <c r="AR1044" s="17"/>
      <c r="AS1044" s="17"/>
      <c r="AT1044" s="17"/>
      <c r="AU1044" s="17"/>
      <c r="AV1044" s="17"/>
      <c r="AW1044" s="17"/>
      <c r="AX1044" s="17"/>
      <c r="AY1044" s="17"/>
      <c r="AZ1044" s="17"/>
      <c r="BA1044" s="17"/>
      <c r="BB1044" s="17"/>
      <c r="BC1044" s="17"/>
      <c r="BD1044" s="17"/>
      <c r="BE1044" s="17"/>
      <c r="BF1044" s="17"/>
      <c r="BG1044" s="17"/>
      <c r="BH1044" s="17"/>
      <c r="BI1044" s="17"/>
      <c r="BJ1044" s="17"/>
      <c r="BK1044" s="17"/>
      <c r="BL1044" s="17"/>
      <c r="BM1044" s="17"/>
      <c r="BN1044" s="17"/>
      <c r="BO1044" s="17"/>
      <c r="BP1044" s="17"/>
      <c r="BQ1044" s="17"/>
      <c r="BR1044" s="17"/>
      <c r="BS1044" s="17"/>
      <c r="BT1044" s="17"/>
      <c r="BU1044" s="17"/>
      <c r="BV1044" s="17"/>
      <c r="BW1044" s="17"/>
      <c r="BX1044" s="17"/>
      <c r="BY1044" s="17"/>
      <c r="BZ1044" s="17"/>
      <c r="CA1044" s="17"/>
      <c r="CB1044" s="17"/>
      <c r="CC1044" s="17"/>
      <c r="CD1044" s="17"/>
      <c r="CE1044" s="17"/>
      <c r="CF1044" s="17"/>
      <c r="CG1044" s="17"/>
      <c r="CH1044" s="17"/>
      <c r="CI1044" s="17"/>
      <c r="CJ1044" s="17"/>
      <c r="CK1044" s="17"/>
      <c r="CL1044" s="17"/>
      <c r="CM1044" s="17"/>
      <c r="CN1044" s="17"/>
      <c r="CO1044" s="17"/>
      <c r="CP1044" s="17"/>
      <c r="CQ1044" s="17"/>
      <c r="CR1044" s="17"/>
      <c r="CS1044" s="17"/>
      <c r="CT1044" s="17"/>
      <c r="CU1044" s="17"/>
      <c r="CV1044" s="17"/>
      <c r="CW1044" s="17"/>
      <c r="CX1044" s="17"/>
      <c r="CY1044" s="17"/>
      <c r="CZ1044" s="17"/>
      <c r="DA1044" s="17"/>
      <c r="DB1044" s="17"/>
      <c r="DC1044" s="17"/>
      <c r="DD1044" s="17"/>
      <c r="DE1044" s="17"/>
      <c r="DF1044" s="17"/>
      <c r="DG1044" s="17"/>
      <c r="DH1044" s="17"/>
      <c r="DI1044" s="17"/>
      <c r="DJ1044" s="17"/>
      <c r="DK1044" s="17"/>
      <c r="DL1044" s="17"/>
      <c r="DM1044" s="17"/>
      <c r="DN1044" s="17"/>
      <c r="DO1044" s="17"/>
      <c r="DP1044" s="17"/>
      <c r="DQ1044" s="17"/>
      <c r="DR1044" s="17"/>
      <c r="DS1044" s="17"/>
      <c r="DT1044" s="17"/>
      <c r="DU1044" s="17"/>
      <c r="DV1044" s="17"/>
      <c r="DW1044" s="17"/>
      <c r="DX1044" s="17"/>
      <c r="DY1044" s="17"/>
      <c r="DZ1044" s="17"/>
      <c r="EA1044" s="17"/>
      <c r="EB1044" s="17"/>
      <c r="EC1044" s="17"/>
      <c r="ED1044" s="17"/>
      <c r="EE1044" s="17"/>
      <c r="EF1044" s="17"/>
      <c r="EG1044" s="17"/>
      <c r="EH1044" s="17"/>
      <c r="EI1044" s="17"/>
      <c r="EJ1044" s="17"/>
      <c r="EK1044" s="17"/>
    </row>
    <row r="1045" spans="1:141" x14ac:dyDescent="0.35">
      <c r="A1045" s="17"/>
      <c r="B1045" s="17"/>
      <c r="C1045" s="17"/>
      <c r="D1045" s="17"/>
      <c r="E1045" s="17"/>
      <c r="F1045" s="17"/>
      <c r="G1045" s="17"/>
      <c r="J1045" s="17"/>
      <c r="K1045" s="17"/>
      <c r="L1045" s="68"/>
      <c r="M1045" s="68"/>
      <c r="N1045" s="17"/>
      <c r="O1045" s="17"/>
      <c r="P1045" s="107"/>
      <c r="R1045" s="17"/>
      <c r="S1045" s="17"/>
      <c r="T1045" s="17"/>
      <c r="V1045" s="17"/>
      <c r="W1045" s="17"/>
      <c r="X1045" s="17"/>
      <c r="Y1045" s="17"/>
      <c r="AB1045" s="45"/>
      <c r="AH1045" s="17"/>
      <c r="AI1045" s="17"/>
      <c r="AJ1045" s="17"/>
      <c r="AK1045" s="17"/>
      <c r="AL1045" s="17"/>
      <c r="AM1045" s="17"/>
      <c r="AN1045" s="17"/>
      <c r="AO1045" s="17"/>
      <c r="AP1045" s="17"/>
      <c r="AQ1045" s="17"/>
      <c r="AR1045" s="17"/>
      <c r="AS1045" s="17"/>
      <c r="AT1045" s="17"/>
      <c r="AU1045" s="17"/>
      <c r="AV1045" s="17"/>
      <c r="AW1045" s="17"/>
      <c r="AX1045" s="17"/>
      <c r="AY1045" s="17"/>
      <c r="AZ1045" s="17"/>
      <c r="BA1045" s="17"/>
      <c r="BB1045" s="17"/>
      <c r="BC1045" s="17"/>
      <c r="BD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c r="DW1045" s="17"/>
      <c r="DX1045" s="17"/>
      <c r="DY1045" s="17"/>
      <c r="DZ1045" s="17"/>
      <c r="EA1045" s="17"/>
      <c r="EB1045" s="17"/>
      <c r="EC1045" s="17"/>
      <c r="ED1045" s="17"/>
      <c r="EE1045" s="17"/>
      <c r="EF1045" s="17"/>
      <c r="EG1045" s="17"/>
      <c r="EH1045" s="17"/>
      <c r="EI1045" s="17"/>
      <c r="EJ1045" s="17"/>
      <c r="EK1045" s="17"/>
    </row>
    <row r="1046" spans="1:141" x14ac:dyDescent="0.35">
      <c r="A1046" s="17"/>
      <c r="B1046" s="17"/>
      <c r="C1046" s="17"/>
      <c r="D1046" s="17"/>
      <c r="E1046" s="17"/>
      <c r="F1046" s="17"/>
      <c r="G1046" s="17"/>
      <c r="J1046" s="17"/>
      <c r="K1046" s="17"/>
      <c r="L1046" s="68"/>
      <c r="M1046" s="68"/>
      <c r="N1046" s="17"/>
      <c r="O1046" s="17"/>
      <c r="P1046" s="107"/>
      <c r="R1046" s="17"/>
      <c r="S1046" s="17"/>
      <c r="T1046" s="17"/>
      <c r="V1046" s="17"/>
      <c r="W1046" s="17"/>
      <c r="X1046" s="17"/>
      <c r="Y1046" s="17"/>
      <c r="AB1046" s="45"/>
      <c r="AH1046" s="17"/>
      <c r="AI1046" s="17"/>
      <c r="AJ1046" s="17"/>
      <c r="AK1046" s="17"/>
      <c r="AL1046" s="17"/>
      <c r="AM1046" s="17"/>
      <c r="AN1046" s="17"/>
      <c r="AO1046" s="17"/>
      <c r="AP1046" s="17"/>
      <c r="AQ1046" s="17"/>
      <c r="AR1046" s="17"/>
      <c r="AS1046" s="17"/>
      <c r="AT1046" s="17"/>
      <c r="AU1046" s="17"/>
      <c r="AV1046" s="17"/>
      <c r="AW1046" s="17"/>
      <c r="AX1046" s="17"/>
      <c r="AY1046" s="17"/>
      <c r="AZ1046" s="17"/>
      <c r="BA1046" s="17"/>
      <c r="BB1046" s="17"/>
      <c r="BC1046" s="17"/>
      <c r="BD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c r="DW1046" s="17"/>
      <c r="DX1046" s="17"/>
      <c r="DY1046" s="17"/>
      <c r="DZ1046" s="17"/>
      <c r="EA1046" s="17"/>
      <c r="EB1046" s="17"/>
      <c r="EC1046" s="17"/>
      <c r="ED1046" s="17"/>
      <c r="EE1046" s="17"/>
      <c r="EF1046" s="17"/>
      <c r="EG1046" s="17"/>
      <c r="EH1046" s="17"/>
      <c r="EI1046" s="17"/>
      <c r="EJ1046" s="17"/>
      <c r="EK1046" s="17"/>
    </row>
    <row r="1047" spans="1:141" x14ac:dyDescent="0.35">
      <c r="A1047" s="17"/>
      <c r="B1047" s="17"/>
      <c r="C1047" s="17"/>
      <c r="D1047" s="17"/>
      <c r="E1047" s="17"/>
      <c r="F1047" s="17"/>
      <c r="G1047" s="17"/>
      <c r="J1047" s="17"/>
      <c r="K1047" s="17"/>
      <c r="L1047" s="68"/>
      <c r="M1047" s="68"/>
      <c r="N1047" s="17"/>
      <c r="O1047" s="17"/>
      <c r="P1047" s="107"/>
      <c r="R1047" s="17"/>
      <c r="S1047" s="17"/>
      <c r="T1047" s="17"/>
      <c r="V1047" s="17"/>
      <c r="W1047" s="17"/>
      <c r="X1047" s="17"/>
      <c r="Y1047" s="17"/>
      <c r="AB1047" s="45"/>
      <c r="AH1047" s="17"/>
      <c r="AI1047" s="17"/>
      <c r="AJ1047" s="17"/>
      <c r="AK1047" s="17"/>
      <c r="AL1047" s="17"/>
      <c r="AM1047" s="17"/>
      <c r="AN1047" s="17"/>
      <c r="AO1047" s="17"/>
      <c r="AP1047" s="17"/>
      <c r="AQ1047" s="17"/>
      <c r="AR1047" s="17"/>
      <c r="AS1047" s="17"/>
      <c r="AT1047" s="17"/>
      <c r="AU1047" s="17"/>
      <c r="AV1047" s="17"/>
      <c r="AW1047" s="17"/>
      <c r="AX1047" s="17"/>
      <c r="AY1047" s="17"/>
      <c r="AZ1047" s="17"/>
      <c r="BA1047" s="17"/>
      <c r="BB1047" s="17"/>
      <c r="BC1047" s="17"/>
      <c r="BD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c r="DW1047" s="17"/>
      <c r="DX1047" s="17"/>
      <c r="DY1047" s="17"/>
      <c r="DZ1047" s="17"/>
      <c r="EA1047" s="17"/>
      <c r="EB1047" s="17"/>
      <c r="EC1047" s="17"/>
      <c r="ED1047" s="17"/>
      <c r="EE1047" s="17"/>
      <c r="EF1047" s="17"/>
      <c r="EG1047" s="17"/>
      <c r="EH1047" s="17"/>
      <c r="EI1047" s="17"/>
      <c r="EJ1047" s="17"/>
      <c r="EK1047" s="17"/>
    </row>
    <row r="1048" spans="1:141" x14ac:dyDescent="0.35">
      <c r="A1048" s="17"/>
      <c r="B1048" s="17"/>
      <c r="C1048" s="17"/>
      <c r="D1048" s="17"/>
      <c r="E1048" s="17"/>
      <c r="F1048" s="17"/>
      <c r="G1048" s="17"/>
      <c r="J1048" s="17"/>
      <c r="K1048" s="17"/>
      <c r="L1048" s="68"/>
      <c r="M1048" s="68"/>
      <c r="N1048" s="17"/>
      <c r="O1048" s="17"/>
      <c r="P1048" s="107"/>
      <c r="R1048" s="17"/>
      <c r="S1048" s="17"/>
      <c r="T1048" s="17"/>
      <c r="V1048" s="17"/>
      <c r="W1048" s="17"/>
      <c r="X1048" s="17"/>
      <c r="Y1048" s="17"/>
      <c r="AB1048" s="45"/>
      <c r="AH1048" s="17"/>
      <c r="AI1048" s="17"/>
      <c r="AJ1048" s="17"/>
      <c r="AK1048" s="17"/>
      <c r="AL1048" s="17"/>
      <c r="AM1048" s="17"/>
      <c r="AN1048" s="17"/>
      <c r="AO1048" s="17"/>
      <c r="AP1048" s="17"/>
      <c r="AQ1048" s="17"/>
      <c r="AR1048" s="17"/>
      <c r="AS1048" s="17"/>
      <c r="AT1048" s="17"/>
      <c r="AU1048" s="17"/>
      <c r="AV1048" s="17"/>
      <c r="AW1048" s="17"/>
      <c r="AX1048" s="17"/>
      <c r="AY1048" s="17"/>
      <c r="AZ1048" s="17"/>
      <c r="BA1048" s="17"/>
      <c r="BB1048" s="17"/>
      <c r="BC1048" s="17"/>
      <c r="BD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c r="DW1048" s="17"/>
      <c r="DX1048" s="17"/>
      <c r="DY1048" s="17"/>
      <c r="DZ1048" s="17"/>
      <c r="EA1048" s="17"/>
      <c r="EB1048" s="17"/>
      <c r="EC1048" s="17"/>
      <c r="ED1048" s="17"/>
      <c r="EE1048" s="17"/>
      <c r="EF1048" s="17"/>
      <c r="EG1048" s="17"/>
      <c r="EH1048" s="17"/>
      <c r="EI1048" s="17"/>
      <c r="EJ1048" s="17"/>
      <c r="EK1048" s="17"/>
    </row>
    <row r="1049" spans="1:141" x14ac:dyDescent="0.35">
      <c r="A1049" s="17"/>
      <c r="B1049" s="17"/>
      <c r="C1049" s="17"/>
      <c r="D1049" s="17"/>
      <c r="E1049" s="17"/>
      <c r="F1049" s="17"/>
      <c r="G1049" s="17"/>
      <c r="J1049" s="17"/>
      <c r="K1049" s="17"/>
      <c r="L1049" s="68"/>
      <c r="M1049" s="68"/>
      <c r="N1049" s="17"/>
      <c r="O1049" s="17"/>
      <c r="P1049" s="107"/>
      <c r="R1049" s="17"/>
      <c r="S1049" s="17"/>
      <c r="T1049" s="17"/>
      <c r="V1049" s="17"/>
      <c r="W1049" s="17"/>
      <c r="X1049" s="17"/>
      <c r="Y1049" s="17"/>
      <c r="AB1049" s="45"/>
      <c r="AH1049" s="17"/>
      <c r="AI1049" s="17"/>
      <c r="AJ1049" s="17"/>
      <c r="AK1049" s="17"/>
      <c r="AL1049" s="17"/>
      <c r="AM1049" s="17"/>
      <c r="AN1049" s="17"/>
      <c r="AO1049" s="17"/>
      <c r="AP1049" s="17"/>
      <c r="AQ1049" s="17"/>
      <c r="AR1049" s="17"/>
      <c r="AS1049" s="17"/>
      <c r="AT1049" s="17"/>
      <c r="AU1049" s="17"/>
      <c r="AV1049" s="17"/>
      <c r="AW1049" s="17"/>
      <c r="AX1049" s="17"/>
      <c r="AY1049" s="17"/>
      <c r="AZ1049" s="17"/>
      <c r="BA1049" s="17"/>
      <c r="BB1049" s="17"/>
      <c r="BC1049" s="17"/>
      <c r="BD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c r="DW1049" s="17"/>
      <c r="DX1049" s="17"/>
      <c r="DY1049" s="17"/>
      <c r="DZ1049" s="17"/>
      <c r="EA1049" s="17"/>
      <c r="EB1049" s="17"/>
      <c r="EC1049" s="17"/>
      <c r="ED1049" s="17"/>
      <c r="EE1049" s="17"/>
      <c r="EF1049" s="17"/>
      <c r="EG1049" s="17"/>
      <c r="EH1049" s="17"/>
      <c r="EI1049" s="17"/>
      <c r="EJ1049" s="17"/>
      <c r="EK1049" s="17"/>
    </row>
    <row r="1050" spans="1:141" x14ac:dyDescent="0.35">
      <c r="A1050" s="17"/>
      <c r="B1050" s="17"/>
      <c r="C1050" s="17"/>
      <c r="D1050" s="17"/>
      <c r="E1050" s="17"/>
      <c r="F1050" s="17"/>
      <c r="G1050" s="17"/>
      <c r="J1050" s="17"/>
      <c r="K1050" s="17"/>
      <c r="L1050" s="68"/>
      <c r="M1050" s="68"/>
      <c r="N1050" s="17"/>
      <c r="O1050" s="17"/>
      <c r="P1050" s="107"/>
      <c r="R1050" s="17"/>
      <c r="S1050" s="17"/>
      <c r="T1050" s="17"/>
      <c r="V1050" s="17"/>
      <c r="W1050" s="17"/>
      <c r="X1050" s="17"/>
      <c r="Y1050" s="17"/>
      <c r="AB1050" s="45"/>
      <c r="AH1050" s="17"/>
      <c r="AI1050" s="17"/>
      <c r="AJ1050" s="17"/>
      <c r="AK1050" s="17"/>
      <c r="AL1050" s="17"/>
      <c r="AM1050" s="17"/>
      <c r="AN1050" s="17"/>
      <c r="AO1050" s="17"/>
      <c r="AP1050" s="17"/>
      <c r="AQ1050" s="17"/>
      <c r="AR1050" s="17"/>
      <c r="AS1050" s="17"/>
      <c r="AT1050" s="17"/>
      <c r="AU1050" s="17"/>
      <c r="AV1050" s="17"/>
      <c r="AW1050" s="17"/>
      <c r="AX1050" s="17"/>
      <c r="AY1050" s="17"/>
      <c r="AZ1050" s="17"/>
      <c r="BA1050" s="17"/>
      <c r="BB1050" s="17"/>
      <c r="BC1050" s="17"/>
      <c r="BD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c r="DW1050" s="17"/>
      <c r="DX1050" s="17"/>
      <c r="DY1050" s="17"/>
      <c r="DZ1050" s="17"/>
      <c r="EA1050" s="17"/>
      <c r="EB1050" s="17"/>
      <c r="EC1050" s="17"/>
      <c r="ED1050" s="17"/>
      <c r="EE1050" s="17"/>
      <c r="EF1050" s="17"/>
      <c r="EG1050" s="17"/>
      <c r="EH1050" s="17"/>
      <c r="EI1050" s="17"/>
      <c r="EJ1050" s="17"/>
      <c r="EK1050" s="17"/>
    </row>
    <row r="1051" spans="1:141" x14ac:dyDescent="0.35">
      <c r="A1051" s="17"/>
      <c r="B1051" s="17"/>
      <c r="C1051" s="17"/>
      <c r="D1051" s="17"/>
      <c r="E1051" s="17"/>
      <c r="F1051" s="17"/>
      <c r="G1051" s="17"/>
      <c r="J1051" s="17"/>
      <c r="K1051" s="17"/>
      <c r="L1051" s="68"/>
      <c r="M1051" s="68"/>
      <c r="N1051" s="17"/>
      <c r="O1051" s="17"/>
      <c r="P1051" s="107"/>
      <c r="R1051" s="17"/>
      <c r="S1051" s="17"/>
      <c r="T1051" s="17"/>
      <c r="V1051" s="17"/>
      <c r="W1051" s="17"/>
      <c r="X1051" s="17"/>
      <c r="Y1051" s="17"/>
      <c r="AB1051" s="45"/>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c r="DW1051" s="17"/>
      <c r="DX1051" s="17"/>
      <c r="DY1051" s="17"/>
      <c r="DZ1051" s="17"/>
      <c r="EA1051" s="17"/>
      <c r="EB1051" s="17"/>
      <c r="EC1051" s="17"/>
      <c r="ED1051" s="17"/>
      <c r="EE1051" s="17"/>
      <c r="EF1051" s="17"/>
      <c r="EG1051" s="17"/>
      <c r="EH1051" s="17"/>
      <c r="EI1051" s="17"/>
      <c r="EJ1051" s="17"/>
      <c r="EK1051" s="17"/>
    </row>
    <row r="1052" spans="1:141" x14ac:dyDescent="0.35">
      <c r="A1052" s="17"/>
      <c r="B1052" s="17"/>
      <c r="C1052" s="17"/>
      <c r="D1052" s="17"/>
      <c r="E1052" s="17"/>
      <c r="F1052" s="17"/>
      <c r="G1052" s="17"/>
      <c r="J1052" s="17"/>
      <c r="K1052" s="17"/>
      <c r="L1052" s="68"/>
      <c r="M1052" s="68"/>
      <c r="N1052" s="17"/>
      <c r="O1052" s="17"/>
      <c r="P1052" s="107"/>
      <c r="R1052" s="17"/>
      <c r="S1052" s="17"/>
      <c r="T1052" s="17"/>
      <c r="V1052" s="17"/>
      <c r="W1052" s="17"/>
      <c r="X1052" s="17"/>
      <c r="Y1052" s="17"/>
      <c r="AB1052" s="45"/>
      <c r="AH1052" s="17"/>
      <c r="AI1052" s="17"/>
      <c r="AJ1052" s="17"/>
      <c r="AK1052" s="17"/>
      <c r="AL1052" s="17"/>
      <c r="AM1052" s="17"/>
      <c r="AN1052" s="17"/>
      <c r="AO1052" s="17"/>
      <c r="AP1052" s="17"/>
      <c r="AQ1052" s="17"/>
      <c r="AR1052" s="17"/>
      <c r="AS1052" s="17"/>
      <c r="AT1052" s="17"/>
      <c r="AU1052" s="17"/>
      <c r="AV1052" s="17"/>
      <c r="AW1052" s="17"/>
      <c r="AX1052" s="17"/>
      <c r="AY1052" s="17"/>
      <c r="AZ1052" s="17"/>
      <c r="BA1052" s="17"/>
      <c r="BB1052" s="17"/>
      <c r="BC1052" s="17"/>
      <c r="BD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c r="DW1052" s="17"/>
      <c r="DX1052" s="17"/>
      <c r="DY1052" s="17"/>
      <c r="DZ1052" s="17"/>
      <c r="EA1052" s="17"/>
      <c r="EB1052" s="17"/>
      <c r="EC1052" s="17"/>
      <c r="ED1052" s="17"/>
      <c r="EE1052" s="17"/>
      <c r="EF1052" s="17"/>
      <c r="EG1052" s="17"/>
      <c r="EH1052" s="17"/>
      <c r="EI1052" s="17"/>
      <c r="EJ1052" s="17"/>
      <c r="EK1052" s="17"/>
    </row>
    <row r="1053" spans="1:141" x14ac:dyDescent="0.35">
      <c r="A1053" s="17"/>
      <c r="B1053" s="17"/>
      <c r="C1053" s="17"/>
      <c r="D1053" s="17"/>
      <c r="E1053" s="17"/>
      <c r="F1053" s="17"/>
      <c r="G1053" s="17"/>
      <c r="J1053" s="17"/>
      <c r="K1053" s="17"/>
      <c r="L1053" s="68"/>
      <c r="M1053" s="68"/>
      <c r="N1053" s="17"/>
      <c r="O1053" s="17"/>
      <c r="P1053" s="107"/>
      <c r="R1053" s="17"/>
      <c r="S1053" s="17"/>
      <c r="T1053" s="17"/>
      <c r="V1053" s="17"/>
      <c r="W1053" s="17"/>
      <c r="X1053" s="17"/>
      <c r="Y1053" s="17"/>
      <c r="AB1053" s="45"/>
      <c r="AH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c r="BL1053" s="17"/>
      <c r="BM1053" s="17"/>
      <c r="BN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c r="DW1053" s="17"/>
      <c r="DX1053" s="17"/>
      <c r="DY1053" s="17"/>
      <c r="DZ1053" s="17"/>
      <c r="EA1053" s="17"/>
      <c r="EB1053" s="17"/>
      <c r="EC1053" s="17"/>
      <c r="ED1053" s="17"/>
      <c r="EE1053" s="17"/>
      <c r="EF1053" s="17"/>
      <c r="EG1053" s="17"/>
      <c r="EH1053" s="17"/>
      <c r="EI1053" s="17"/>
      <c r="EJ1053" s="17"/>
      <c r="EK1053" s="17"/>
    </row>
    <row r="1054" spans="1:141" x14ac:dyDescent="0.35">
      <c r="A1054" s="17"/>
      <c r="B1054" s="17"/>
      <c r="C1054" s="17"/>
      <c r="D1054" s="17"/>
      <c r="E1054" s="17"/>
      <c r="F1054" s="17"/>
      <c r="G1054" s="17"/>
      <c r="J1054" s="17"/>
      <c r="K1054" s="17"/>
      <c r="L1054" s="68"/>
      <c r="M1054" s="68"/>
      <c r="N1054" s="17"/>
      <c r="O1054" s="17"/>
      <c r="P1054" s="109"/>
      <c r="R1054" s="17"/>
      <c r="S1054" s="17"/>
      <c r="T1054" s="17"/>
      <c r="V1054" s="17"/>
      <c r="W1054" s="17"/>
      <c r="X1054" s="17"/>
      <c r="Y1054" s="17"/>
      <c r="AB1054" s="45"/>
      <c r="AH1054" s="17"/>
      <c r="AI1054" s="17"/>
      <c r="AJ1054" s="17"/>
      <c r="AK1054" s="17"/>
      <c r="AL1054" s="17"/>
      <c r="AM1054" s="17"/>
      <c r="AN1054" s="17"/>
      <c r="AO1054" s="17"/>
      <c r="AP1054" s="17"/>
      <c r="AQ1054" s="17"/>
      <c r="AR1054" s="17"/>
      <c r="AS1054" s="17"/>
      <c r="AT1054" s="17"/>
      <c r="AU1054" s="17"/>
      <c r="AV1054" s="17"/>
      <c r="AW1054" s="17"/>
      <c r="AX1054" s="17"/>
      <c r="AY1054" s="17"/>
      <c r="AZ1054" s="17"/>
      <c r="BA1054" s="17"/>
      <c r="BB1054" s="17"/>
      <c r="BC1054" s="17"/>
      <c r="BD1054" s="17"/>
      <c r="BE1054" s="17"/>
      <c r="BF1054" s="17"/>
      <c r="BG1054" s="17"/>
      <c r="BH1054" s="17"/>
      <c r="BI1054" s="17"/>
      <c r="BJ1054" s="17"/>
      <c r="BK1054" s="17"/>
      <c r="BL1054" s="17"/>
      <c r="BM1054" s="17"/>
      <c r="BN1054" s="17"/>
      <c r="BO1054" s="17"/>
      <c r="BP1054" s="17"/>
      <c r="BQ1054" s="17"/>
      <c r="BR1054" s="17"/>
      <c r="BS1054" s="17"/>
      <c r="BT1054" s="17"/>
      <c r="BU1054" s="17"/>
      <c r="BV1054" s="17"/>
      <c r="BW1054" s="17"/>
      <c r="BX1054" s="17"/>
      <c r="BY1054" s="17"/>
      <c r="BZ1054" s="17"/>
      <c r="CA1054" s="17"/>
      <c r="CB1054" s="17"/>
      <c r="CC1054" s="17"/>
      <c r="CD1054" s="17"/>
      <c r="CE1054" s="17"/>
      <c r="CF1054" s="17"/>
      <c r="CG1054" s="17"/>
      <c r="CH1054" s="17"/>
      <c r="CI1054" s="17"/>
      <c r="CJ1054" s="17"/>
      <c r="CK1054" s="17"/>
      <c r="CL1054" s="17"/>
      <c r="CM1054" s="17"/>
      <c r="CN1054" s="17"/>
      <c r="CO1054" s="17"/>
      <c r="CP1054" s="17"/>
      <c r="CQ1054" s="17"/>
      <c r="CR1054" s="17"/>
      <c r="CS1054" s="17"/>
      <c r="CT1054" s="17"/>
      <c r="CU1054" s="17"/>
      <c r="CV1054" s="17"/>
      <c r="CW1054" s="17"/>
      <c r="CX1054" s="17"/>
      <c r="CY1054" s="17"/>
      <c r="CZ1054" s="17"/>
      <c r="DA1054" s="17"/>
      <c r="DB1054" s="17"/>
      <c r="DC1054" s="17"/>
      <c r="DD1054" s="17"/>
      <c r="DE1054" s="17"/>
      <c r="DF1054" s="17"/>
      <c r="DG1054" s="17"/>
      <c r="DH1054" s="17"/>
      <c r="DI1054" s="17"/>
      <c r="DJ1054" s="17"/>
      <c r="DK1054" s="17"/>
      <c r="DL1054" s="17"/>
      <c r="DM1054" s="17"/>
      <c r="DN1054" s="17"/>
      <c r="DO1054" s="17"/>
      <c r="DP1054" s="17"/>
      <c r="DQ1054" s="17"/>
      <c r="DR1054" s="17"/>
      <c r="DS1054" s="17"/>
      <c r="DT1054" s="17"/>
      <c r="DU1054" s="17"/>
      <c r="DV1054" s="17"/>
      <c r="DW1054" s="17"/>
      <c r="DX1054" s="17"/>
      <c r="DY1054" s="17"/>
      <c r="DZ1054" s="17"/>
      <c r="EA1054" s="17"/>
      <c r="EB1054" s="17"/>
      <c r="EC1054" s="17"/>
      <c r="ED1054" s="17"/>
      <c r="EE1054" s="17"/>
      <c r="EF1054" s="17"/>
      <c r="EG1054" s="17"/>
      <c r="EH1054" s="17"/>
      <c r="EI1054" s="17"/>
      <c r="EJ1054" s="17"/>
      <c r="EK1054" s="17"/>
    </row>
    <row r="1055" spans="1:141" x14ac:dyDescent="0.35">
      <c r="A1055" s="17"/>
      <c r="B1055" s="17"/>
      <c r="C1055" s="17"/>
      <c r="D1055" s="17"/>
      <c r="E1055" s="17"/>
      <c r="F1055" s="17"/>
      <c r="G1055" s="17"/>
      <c r="J1055" s="17"/>
      <c r="K1055" s="17"/>
      <c r="L1055" s="68"/>
      <c r="M1055" s="68"/>
      <c r="N1055" s="17"/>
      <c r="O1055" s="17"/>
      <c r="P1055" s="107"/>
      <c r="R1055" s="17"/>
      <c r="S1055" s="17"/>
      <c r="T1055" s="17"/>
      <c r="V1055" s="17"/>
      <c r="W1055" s="17"/>
      <c r="X1055" s="17"/>
      <c r="Y1055" s="17"/>
      <c r="AB1055" s="45"/>
      <c r="AH1055" s="17"/>
      <c r="AI1055" s="17"/>
      <c r="AJ1055" s="17"/>
      <c r="AK1055" s="17"/>
      <c r="AL1055" s="17"/>
      <c r="AM1055" s="17"/>
      <c r="AN1055" s="17"/>
      <c r="AO1055" s="17"/>
      <c r="AP1055" s="17"/>
      <c r="AQ1055" s="17"/>
      <c r="AR1055" s="17"/>
      <c r="AS1055" s="17"/>
      <c r="AT1055" s="17"/>
      <c r="AU1055" s="17"/>
      <c r="AV1055" s="17"/>
      <c r="AW1055" s="17"/>
      <c r="AX1055" s="17"/>
      <c r="AY1055" s="17"/>
      <c r="AZ1055" s="17"/>
      <c r="BA1055" s="17"/>
      <c r="BB1055" s="17"/>
      <c r="BC1055" s="17"/>
      <c r="BD1055" s="17"/>
      <c r="BE1055" s="17"/>
      <c r="BF1055" s="17"/>
      <c r="BG1055" s="17"/>
      <c r="BH1055" s="17"/>
      <c r="BI1055" s="17"/>
      <c r="BJ1055" s="17"/>
      <c r="BK1055" s="17"/>
      <c r="BL1055" s="17"/>
      <c r="BM1055" s="17"/>
      <c r="BN1055" s="17"/>
      <c r="BO1055" s="17"/>
      <c r="BP1055" s="17"/>
      <c r="BQ1055" s="17"/>
      <c r="BR1055" s="17"/>
      <c r="BS1055" s="17"/>
      <c r="BT1055" s="17"/>
      <c r="BU1055" s="17"/>
      <c r="BV1055" s="17"/>
      <c r="BW1055" s="17"/>
      <c r="BX1055" s="17"/>
      <c r="BY1055" s="17"/>
      <c r="BZ1055" s="17"/>
      <c r="CA1055" s="17"/>
      <c r="CB1055" s="17"/>
      <c r="CC1055" s="17"/>
      <c r="CD1055" s="17"/>
      <c r="CE1055" s="17"/>
      <c r="CF1055" s="17"/>
      <c r="CG1055" s="17"/>
      <c r="CH1055" s="17"/>
      <c r="CI1055" s="17"/>
      <c r="CJ1055" s="17"/>
      <c r="CK1055" s="17"/>
      <c r="CL1055" s="17"/>
      <c r="CM1055" s="17"/>
      <c r="CN1055" s="17"/>
      <c r="CO1055" s="17"/>
      <c r="CP1055" s="17"/>
      <c r="CQ1055" s="17"/>
      <c r="CR1055" s="17"/>
      <c r="CS1055" s="17"/>
      <c r="CT1055" s="17"/>
      <c r="CU1055" s="17"/>
      <c r="CV1055" s="17"/>
      <c r="CW1055" s="17"/>
      <c r="CX1055" s="17"/>
      <c r="CY1055" s="17"/>
      <c r="CZ1055" s="17"/>
      <c r="DA1055" s="17"/>
      <c r="DB1055" s="17"/>
      <c r="DC1055" s="17"/>
      <c r="DD1055" s="17"/>
      <c r="DE1055" s="17"/>
      <c r="DF1055" s="17"/>
      <c r="DG1055" s="17"/>
      <c r="DH1055" s="17"/>
      <c r="DI1055" s="17"/>
      <c r="DJ1055" s="17"/>
      <c r="DK1055" s="17"/>
      <c r="DL1055" s="17"/>
      <c r="DM1055" s="17"/>
      <c r="DN1055" s="17"/>
      <c r="DO1055" s="17"/>
      <c r="DP1055" s="17"/>
      <c r="DQ1055" s="17"/>
      <c r="DR1055" s="17"/>
      <c r="DS1055" s="17"/>
      <c r="DT1055" s="17"/>
      <c r="DU1055" s="17"/>
      <c r="DV1055" s="17"/>
      <c r="DW1055" s="17"/>
      <c r="DX1055" s="17"/>
      <c r="DY1055" s="17"/>
      <c r="DZ1055" s="17"/>
      <c r="EA1055" s="17"/>
      <c r="EB1055" s="17"/>
      <c r="EC1055" s="17"/>
      <c r="ED1055" s="17"/>
      <c r="EE1055" s="17"/>
      <c r="EF1055" s="17"/>
      <c r="EG1055" s="17"/>
      <c r="EH1055" s="17"/>
      <c r="EI1055" s="17"/>
      <c r="EJ1055" s="17"/>
      <c r="EK1055" s="17"/>
    </row>
    <row r="1056" spans="1:141" x14ac:dyDescent="0.35">
      <c r="A1056" s="17"/>
      <c r="B1056" s="17"/>
      <c r="C1056" s="17"/>
      <c r="D1056" s="17"/>
      <c r="E1056" s="17"/>
      <c r="F1056" s="17"/>
      <c r="G1056" s="17"/>
      <c r="J1056" s="17"/>
      <c r="K1056" s="17"/>
      <c r="L1056" s="68"/>
      <c r="M1056" s="68"/>
      <c r="N1056" s="17"/>
      <c r="O1056" s="17"/>
      <c r="P1056" s="107"/>
      <c r="R1056" s="17"/>
      <c r="S1056" s="17"/>
      <c r="T1056" s="17"/>
      <c r="V1056" s="17"/>
      <c r="W1056" s="17"/>
      <c r="X1056" s="17"/>
      <c r="Y1056" s="17"/>
      <c r="AB1056" s="45"/>
      <c r="AH1056" s="17"/>
      <c r="AI1056" s="17"/>
      <c r="AJ1056" s="17"/>
      <c r="AK1056" s="17"/>
      <c r="AL1056" s="17"/>
      <c r="AM1056" s="17"/>
      <c r="AN1056" s="17"/>
      <c r="AO1056" s="17"/>
      <c r="AP1056" s="17"/>
      <c r="AQ1056" s="17"/>
      <c r="AR1056" s="17"/>
      <c r="AS1056" s="17"/>
      <c r="AT1056" s="17"/>
      <c r="AU1056" s="17"/>
      <c r="AV1056" s="17"/>
      <c r="AW1056" s="17"/>
      <c r="AX1056" s="17"/>
      <c r="AY1056" s="17"/>
      <c r="AZ1056" s="17"/>
      <c r="BA1056" s="17"/>
      <c r="BB1056" s="17"/>
      <c r="BC1056" s="17"/>
      <c r="BD1056" s="17"/>
      <c r="BE1056" s="17"/>
      <c r="BF1056" s="17"/>
      <c r="BG1056" s="17"/>
      <c r="BH1056" s="17"/>
      <c r="BI1056" s="17"/>
      <c r="BJ1056" s="17"/>
      <c r="BK1056" s="17"/>
      <c r="BL1056" s="17"/>
      <c r="BM1056" s="17"/>
      <c r="BN1056" s="17"/>
      <c r="BO1056" s="17"/>
      <c r="BP1056" s="17"/>
      <c r="BQ1056" s="17"/>
      <c r="BR1056" s="17"/>
      <c r="BS1056" s="17"/>
      <c r="BT1056" s="17"/>
      <c r="BU1056" s="17"/>
      <c r="BV1056" s="17"/>
      <c r="BW1056" s="17"/>
      <c r="BX1056" s="17"/>
      <c r="BY1056" s="17"/>
      <c r="BZ1056" s="17"/>
      <c r="CA1056" s="17"/>
      <c r="CB1056" s="17"/>
      <c r="CC1056" s="17"/>
      <c r="CD1056" s="17"/>
      <c r="CE1056" s="17"/>
      <c r="CF1056" s="17"/>
      <c r="CG1056" s="17"/>
      <c r="CH1056" s="17"/>
      <c r="CI1056" s="17"/>
      <c r="CJ1056" s="17"/>
      <c r="CK1056" s="17"/>
      <c r="CL1056" s="17"/>
      <c r="CM1056" s="17"/>
      <c r="CN1056" s="17"/>
      <c r="CO1056" s="17"/>
      <c r="CP1056" s="17"/>
      <c r="CQ1056" s="17"/>
      <c r="CR1056" s="17"/>
      <c r="CS1056" s="17"/>
      <c r="CT1056" s="17"/>
      <c r="CU1056" s="17"/>
      <c r="CV1056" s="17"/>
      <c r="CW1056" s="17"/>
      <c r="CX1056" s="17"/>
      <c r="CY1056" s="17"/>
      <c r="CZ1056" s="17"/>
      <c r="DA1056" s="17"/>
      <c r="DB1056" s="17"/>
      <c r="DC1056" s="17"/>
      <c r="DD1056" s="17"/>
      <c r="DE1056" s="17"/>
      <c r="DF1056" s="17"/>
      <c r="DG1056" s="17"/>
      <c r="DH1056" s="17"/>
      <c r="DI1056" s="17"/>
      <c r="DJ1056" s="17"/>
      <c r="DK1056" s="17"/>
      <c r="DL1056" s="17"/>
      <c r="DM1056" s="17"/>
      <c r="DN1056" s="17"/>
      <c r="DO1056" s="17"/>
      <c r="DP1056" s="17"/>
      <c r="DQ1056" s="17"/>
      <c r="DR1056" s="17"/>
      <c r="DS1056" s="17"/>
      <c r="DT1056" s="17"/>
      <c r="DU1056" s="17"/>
      <c r="DV1056" s="17"/>
      <c r="DW1056" s="17"/>
      <c r="DX1056" s="17"/>
      <c r="DY1056" s="17"/>
      <c r="DZ1056" s="17"/>
      <c r="EA1056" s="17"/>
      <c r="EB1056" s="17"/>
      <c r="EC1056" s="17"/>
      <c r="ED1056" s="17"/>
      <c r="EE1056" s="17"/>
      <c r="EF1056" s="17"/>
      <c r="EG1056" s="17"/>
      <c r="EH1056" s="17"/>
      <c r="EI1056" s="17"/>
      <c r="EJ1056" s="17"/>
      <c r="EK1056" s="17"/>
    </row>
    <row r="1057" spans="1:141" x14ac:dyDescent="0.35">
      <c r="A1057" s="17"/>
      <c r="B1057" s="17"/>
      <c r="C1057" s="17"/>
      <c r="D1057" s="17"/>
      <c r="E1057" s="17"/>
      <c r="F1057" s="17"/>
      <c r="G1057" s="17"/>
      <c r="J1057" s="17"/>
      <c r="K1057" s="17"/>
      <c r="L1057" s="68"/>
      <c r="M1057" s="68"/>
      <c r="N1057" s="17"/>
      <c r="O1057" s="17"/>
      <c r="P1057" s="107"/>
      <c r="R1057" s="17"/>
      <c r="S1057" s="17"/>
      <c r="T1057" s="17"/>
      <c r="V1057" s="17"/>
      <c r="W1057" s="17"/>
      <c r="X1057" s="17"/>
      <c r="Y1057" s="17"/>
      <c r="AB1057" s="45"/>
      <c r="AH1057" s="17"/>
      <c r="AI1057" s="17"/>
      <c r="AJ1057" s="17"/>
      <c r="AK1057" s="17"/>
      <c r="AL1057" s="17"/>
      <c r="AM1057" s="17"/>
      <c r="AN1057" s="17"/>
      <c r="AO1057" s="17"/>
      <c r="AP1057" s="17"/>
      <c r="AQ1057" s="17"/>
      <c r="AR1057" s="17"/>
      <c r="AS1057" s="17"/>
      <c r="AT1057" s="17"/>
      <c r="AU1057" s="17"/>
      <c r="AV1057" s="17"/>
      <c r="AW1057" s="17"/>
      <c r="AX1057" s="17"/>
      <c r="AY1057" s="17"/>
      <c r="AZ1057" s="17"/>
      <c r="BA1057" s="17"/>
      <c r="BB1057" s="17"/>
      <c r="BC1057" s="17"/>
      <c r="BD1057" s="17"/>
      <c r="BE1057" s="17"/>
      <c r="BF1057" s="17"/>
      <c r="BG1057" s="17"/>
      <c r="BH1057" s="17"/>
      <c r="BI1057" s="17"/>
      <c r="BJ1057" s="17"/>
      <c r="BK1057" s="17"/>
      <c r="BL1057" s="17"/>
      <c r="BM1057" s="17"/>
      <c r="BN1057" s="17"/>
      <c r="BO1057" s="17"/>
      <c r="BP1057" s="17"/>
      <c r="BQ1057" s="17"/>
      <c r="BR1057" s="17"/>
      <c r="BS1057" s="17"/>
      <c r="BT1057" s="17"/>
      <c r="BU1057" s="17"/>
      <c r="BV1057" s="17"/>
      <c r="BW1057" s="17"/>
      <c r="BX1057" s="17"/>
      <c r="BY1057" s="17"/>
      <c r="BZ1057" s="17"/>
      <c r="CA1057" s="17"/>
      <c r="CB1057" s="17"/>
      <c r="CC1057" s="17"/>
      <c r="CD1057" s="17"/>
      <c r="CE1057" s="17"/>
      <c r="CF1057" s="17"/>
      <c r="CG1057" s="17"/>
      <c r="CH1057" s="17"/>
      <c r="CI1057" s="17"/>
      <c r="CJ1057" s="17"/>
      <c r="CK1057" s="17"/>
      <c r="CL1057" s="17"/>
      <c r="CM1057" s="17"/>
      <c r="CN1057" s="17"/>
      <c r="CO1057" s="17"/>
      <c r="CP1057" s="17"/>
      <c r="CQ1057" s="17"/>
      <c r="CR1057" s="17"/>
      <c r="CS1057" s="17"/>
      <c r="CT1057" s="17"/>
      <c r="CU1057" s="17"/>
      <c r="CV1057" s="17"/>
      <c r="CW1057" s="17"/>
      <c r="CX1057" s="17"/>
      <c r="CY1057" s="17"/>
      <c r="CZ1057" s="17"/>
      <c r="DA1057" s="17"/>
      <c r="DB1057" s="17"/>
      <c r="DC1057" s="17"/>
      <c r="DD1057" s="17"/>
      <c r="DE1057" s="17"/>
      <c r="DF1057" s="17"/>
      <c r="DG1057" s="17"/>
      <c r="DH1057" s="17"/>
      <c r="DI1057" s="17"/>
      <c r="DJ1057" s="17"/>
      <c r="DK1057" s="17"/>
      <c r="DL1057" s="17"/>
      <c r="DM1057" s="17"/>
      <c r="DN1057" s="17"/>
      <c r="DO1057" s="17"/>
      <c r="DP1057" s="17"/>
      <c r="DQ1057" s="17"/>
      <c r="DR1057" s="17"/>
      <c r="DS1057" s="17"/>
      <c r="DT1057" s="17"/>
      <c r="DU1057" s="17"/>
      <c r="DV1057" s="17"/>
      <c r="DW1057" s="17"/>
      <c r="DX1057" s="17"/>
      <c r="DY1057" s="17"/>
      <c r="DZ1057" s="17"/>
      <c r="EA1057" s="17"/>
      <c r="EB1057" s="17"/>
      <c r="EC1057" s="17"/>
      <c r="ED1057" s="17"/>
      <c r="EE1057" s="17"/>
      <c r="EF1057" s="17"/>
      <c r="EG1057" s="17"/>
      <c r="EH1057" s="17"/>
      <c r="EI1057" s="17"/>
      <c r="EJ1057" s="17"/>
      <c r="EK1057" s="17"/>
    </row>
    <row r="1058" spans="1:141" x14ac:dyDescent="0.35">
      <c r="A1058" s="17"/>
      <c r="B1058" s="17"/>
      <c r="C1058" s="17"/>
      <c r="D1058" s="17"/>
      <c r="E1058" s="17"/>
      <c r="F1058" s="17"/>
      <c r="G1058" s="17"/>
      <c r="J1058" s="17"/>
      <c r="K1058" s="17"/>
      <c r="L1058" s="68"/>
      <c r="M1058" s="68"/>
      <c r="N1058" s="17"/>
      <c r="O1058" s="17"/>
      <c r="P1058" s="107"/>
      <c r="R1058" s="17"/>
      <c r="S1058" s="17"/>
      <c r="T1058" s="17"/>
      <c r="V1058" s="17"/>
      <c r="W1058" s="17"/>
      <c r="X1058" s="17"/>
      <c r="Y1058" s="17"/>
      <c r="AB1058" s="45"/>
      <c r="AH1058" s="17"/>
      <c r="AI1058" s="17"/>
      <c r="AJ1058" s="17"/>
      <c r="AK1058" s="17"/>
      <c r="AL1058" s="17"/>
      <c r="AM1058" s="17"/>
      <c r="AN1058" s="17"/>
      <c r="AO1058" s="17"/>
      <c r="AP1058" s="17"/>
      <c r="AQ1058" s="17"/>
      <c r="AR1058" s="17"/>
      <c r="AS1058" s="17"/>
      <c r="AT1058" s="17"/>
      <c r="AU1058" s="17"/>
      <c r="AV1058" s="17"/>
      <c r="AW1058" s="17"/>
      <c r="AX1058" s="17"/>
      <c r="AY1058" s="17"/>
      <c r="AZ1058" s="17"/>
      <c r="BA1058" s="17"/>
      <c r="BB1058" s="17"/>
      <c r="BC1058" s="17"/>
      <c r="BD1058" s="17"/>
      <c r="BE1058" s="17"/>
      <c r="BF1058" s="17"/>
      <c r="BG1058" s="17"/>
      <c r="BH1058" s="17"/>
      <c r="BI1058" s="17"/>
      <c r="BJ1058" s="17"/>
      <c r="BK1058" s="17"/>
      <c r="BL1058" s="17"/>
      <c r="BM1058" s="17"/>
      <c r="BN1058" s="17"/>
      <c r="BO1058" s="17"/>
      <c r="BP1058" s="17"/>
      <c r="BQ1058" s="17"/>
      <c r="BR1058" s="17"/>
      <c r="BS1058" s="17"/>
      <c r="BT1058" s="17"/>
      <c r="BU1058" s="17"/>
      <c r="BV1058" s="17"/>
      <c r="BW1058" s="17"/>
      <c r="BX1058" s="17"/>
      <c r="BY1058" s="17"/>
      <c r="BZ1058" s="17"/>
      <c r="CA1058" s="17"/>
      <c r="CB1058" s="17"/>
      <c r="CC1058" s="17"/>
      <c r="CD1058" s="17"/>
      <c r="CE1058" s="17"/>
      <c r="CF1058" s="17"/>
      <c r="CG1058" s="17"/>
      <c r="CH1058" s="17"/>
      <c r="CI1058" s="17"/>
      <c r="CJ1058" s="17"/>
      <c r="CK1058" s="17"/>
      <c r="CL1058" s="17"/>
      <c r="CM1058" s="17"/>
      <c r="CN1058" s="17"/>
      <c r="CO1058" s="17"/>
      <c r="CP1058" s="17"/>
      <c r="CQ1058" s="17"/>
      <c r="CR1058" s="17"/>
      <c r="CS1058" s="17"/>
      <c r="CT1058" s="17"/>
      <c r="CU1058" s="17"/>
      <c r="CV1058" s="17"/>
      <c r="CW1058" s="17"/>
      <c r="CX1058" s="17"/>
      <c r="CY1058" s="17"/>
      <c r="CZ1058" s="17"/>
      <c r="DA1058" s="17"/>
      <c r="DB1058" s="17"/>
      <c r="DC1058" s="17"/>
      <c r="DD1058" s="17"/>
      <c r="DE1058" s="17"/>
      <c r="DF1058" s="17"/>
      <c r="DG1058" s="17"/>
      <c r="DH1058" s="17"/>
      <c r="DI1058" s="17"/>
      <c r="DJ1058" s="17"/>
      <c r="DK1058" s="17"/>
      <c r="DL1058" s="17"/>
      <c r="DM1058" s="17"/>
      <c r="DN1058" s="17"/>
      <c r="DO1058" s="17"/>
      <c r="DP1058" s="17"/>
      <c r="DQ1058" s="17"/>
      <c r="DR1058" s="17"/>
      <c r="DS1058" s="17"/>
      <c r="DT1058" s="17"/>
      <c r="DU1058" s="17"/>
      <c r="DV1058" s="17"/>
      <c r="DW1058" s="17"/>
      <c r="DX1058" s="17"/>
      <c r="DY1058" s="17"/>
      <c r="DZ1058" s="17"/>
      <c r="EA1058" s="17"/>
      <c r="EB1058" s="17"/>
      <c r="EC1058" s="17"/>
      <c r="ED1058" s="17"/>
      <c r="EE1058" s="17"/>
      <c r="EF1058" s="17"/>
      <c r="EG1058" s="17"/>
      <c r="EH1058" s="17"/>
      <c r="EI1058" s="17"/>
      <c r="EJ1058" s="17"/>
      <c r="EK1058" s="17"/>
    </row>
    <row r="1059" spans="1:141" x14ac:dyDescent="0.35">
      <c r="A1059" s="17"/>
      <c r="B1059" s="17"/>
      <c r="C1059" s="17"/>
      <c r="D1059" s="17"/>
      <c r="E1059" s="17"/>
      <c r="F1059" s="17"/>
      <c r="G1059" s="17"/>
      <c r="J1059" s="17"/>
      <c r="K1059" s="17"/>
      <c r="L1059" s="68"/>
      <c r="M1059" s="68"/>
      <c r="N1059" s="17"/>
      <c r="O1059" s="17"/>
      <c r="P1059" s="107"/>
      <c r="R1059" s="17"/>
      <c r="S1059" s="17"/>
      <c r="T1059" s="17"/>
      <c r="V1059" s="17"/>
      <c r="W1059" s="17"/>
      <c r="X1059" s="17"/>
      <c r="Y1059" s="17"/>
      <c r="AB1059" s="45"/>
      <c r="AH1059" s="17"/>
      <c r="AI1059" s="17"/>
      <c r="AJ1059" s="17"/>
      <c r="AK1059" s="17"/>
      <c r="AL1059" s="17"/>
      <c r="AM1059" s="17"/>
      <c r="AN1059" s="17"/>
      <c r="AO1059" s="17"/>
      <c r="AP1059" s="17"/>
      <c r="AQ1059" s="17"/>
      <c r="AR1059" s="17"/>
      <c r="AS1059" s="17"/>
      <c r="AT1059" s="17"/>
      <c r="AU1059" s="17"/>
      <c r="AV1059" s="17"/>
      <c r="AW1059" s="17"/>
      <c r="AX1059" s="17"/>
      <c r="AY1059" s="17"/>
      <c r="AZ1059" s="17"/>
      <c r="BA1059" s="17"/>
      <c r="BB1059" s="17"/>
      <c r="BC1059" s="17"/>
      <c r="BD1059" s="17"/>
      <c r="BE1059" s="17"/>
      <c r="BF1059" s="17"/>
      <c r="BG1059" s="17"/>
      <c r="BH1059" s="17"/>
      <c r="BI1059" s="17"/>
      <c r="BJ1059" s="17"/>
      <c r="BK1059" s="17"/>
      <c r="BL1059" s="17"/>
      <c r="BM1059" s="17"/>
      <c r="BN1059" s="17"/>
      <c r="BO1059" s="17"/>
      <c r="BP1059" s="17"/>
      <c r="BQ1059" s="17"/>
      <c r="BR1059" s="17"/>
      <c r="BS1059" s="17"/>
      <c r="BT1059" s="17"/>
      <c r="BU1059" s="17"/>
      <c r="BV1059" s="17"/>
      <c r="BW1059" s="17"/>
      <c r="BX1059" s="17"/>
      <c r="BY1059" s="17"/>
      <c r="BZ1059" s="17"/>
      <c r="CA1059" s="17"/>
      <c r="CB1059" s="17"/>
      <c r="CC1059" s="17"/>
      <c r="CD1059" s="17"/>
      <c r="CE1059" s="17"/>
      <c r="CF1059" s="17"/>
      <c r="CG1059" s="17"/>
      <c r="CH1059" s="17"/>
      <c r="CI1059" s="17"/>
      <c r="CJ1059" s="17"/>
      <c r="CK1059" s="17"/>
      <c r="CL1059" s="17"/>
      <c r="CM1059" s="17"/>
      <c r="CN1059" s="17"/>
      <c r="CO1059" s="17"/>
      <c r="CP1059" s="17"/>
      <c r="CQ1059" s="17"/>
      <c r="CR1059" s="17"/>
      <c r="CS1059" s="17"/>
      <c r="CT1059" s="17"/>
      <c r="CU1059" s="17"/>
      <c r="CV1059" s="17"/>
      <c r="CW1059" s="17"/>
      <c r="CX1059" s="17"/>
      <c r="CY1059" s="17"/>
      <c r="CZ1059" s="17"/>
      <c r="DA1059" s="17"/>
      <c r="DB1059" s="17"/>
      <c r="DC1059" s="17"/>
      <c r="DD1059" s="17"/>
      <c r="DE1059" s="17"/>
      <c r="DF1059" s="17"/>
      <c r="DG1059" s="17"/>
      <c r="DH1059" s="17"/>
      <c r="DI1059" s="17"/>
      <c r="DJ1059" s="17"/>
      <c r="DK1059" s="17"/>
      <c r="DL1059" s="17"/>
      <c r="DM1059" s="17"/>
      <c r="DN1059" s="17"/>
      <c r="DO1059" s="17"/>
      <c r="DP1059" s="17"/>
      <c r="DQ1059" s="17"/>
      <c r="DR1059" s="17"/>
      <c r="DS1059" s="17"/>
      <c r="DT1059" s="17"/>
      <c r="DU1059" s="17"/>
      <c r="DV1059" s="17"/>
      <c r="DW1059" s="17"/>
      <c r="DX1059" s="17"/>
      <c r="DY1059" s="17"/>
      <c r="DZ1059" s="17"/>
      <c r="EA1059" s="17"/>
      <c r="EB1059" s="17"/>
      <c r="EC1059" s="17"/>
      <c r="ED1059" s="17"/>
      <c r="EE1059" s="17"/>
      <c r="EF1059" s="17"/>
      <c r="EG1059" s="17"/>
      <c r="EH1059" s="17"/>
      <c r="EI1059" s="17"/>
      <c r="EJ1059" s="17"/>
      <c r="EK1059" s="17"/>
    </row>
    <row r="1060" spans="1:141" x14ac:dyDescent="0.35">
      <c r="A1060" s="17"/>
      <c r="B1060" s="17"/>
      <c r="C1060" s="17"/>
      <c r="D1060" s="17"/>
      <c r="E1060" s="17"/>
      <c r="F1060" s="17"/>
      <c r="G1060" s="17"/>
      <c r="J1060" s="17"/>
      <c r="K1060" s="17"/>
      <c r="L1060" s="68"/>
      <c r="M1060" s="68"/>
      <c r="N1060" s="17"/>
      <c r="O1060" s="17"/>
      <c r="P1060" s="107"/>
      <c r="R1060" s="17"/>
      <c r="S1060" s="17"/>
      <c r="T1060" s="17"/>
      <c r="V1060" s="17"/>
      <c r="W1060" s="17"/>
      <c r="X1060" s="17"/>
      <c r="Y1060" s="17"/>
      <c r="AB1060" s="45"/>
      <c r="AH1060" s="17"/>
      <c r="AI1060" s="17"/>
      <c r="AJ1060" s="17"/>
      <c r="AK1060" s="17"/>
      <c r="AL1060" s="17"/>
      <c r="AM1060" s="17"/>
      <c r="AN1060" s="17"/>
      <c r="AO1060" s="17"/>
      <c r="AP1060" s="17"/>
      <c r="AQ1060" s="17"/>
      <c r="AR1060" s="17"/>
      <c r="AS1060" s="17"/>
      <c r="AT1060" s="17"/>
      <c r="AU1060" s="17"/>
      <c r="AV1060" s="17"/>
      <c r="AW1060" s="17"/>
      <c r="AX1060" s="17"/>
      <c r="AY1060" s="17"/>
      <c r="AZ1060" s="17"/>
      <c r="BA1060" s="17"/>
      <c r="BB1060" s="17"/>
      <c r="BC1060" s="17"/>
      <c r="BD1060" s="17"/>
      <c r="BE1060" s="17"/>
      <c r="BF1060" s="17"/>
      <c r="BG1060" s="17"/>
      <c r="BH1060" s="17"/>
      <c r="BI1060" s="17"/>
      <c r="BJ1060" s="17"/>
      <c r="BK1060" s="17"/>
      <c r="BL1060" s="17"/>
      <c r="BM1060" s="17"/>
      <c r="BN1060" s="17"/>
      <c r="BO1060" s="17"/>
      <c r="BP1060" s="17"/>
      <c r="BQ1060" s="17"/>
      <c r="BR1060" s="17"/>
      <c r="BS1060" s="17"/>
      <c r="BT1060" s="17"/>
      <c r="BU1060" s="17"/>
      <c r="BV1060" s="17"/>
      <c r="BW1060" s="17"/>
      <c r="BX1060" s="17"/>
      <c r="BY1060" s="17"/>
      <c r="BZ1060" s="17"/>
      <c r="CA1060" s="17"/>
      <c r="CB1060" s="17"/>
      <c r="CC1060" s="17"/>
      <c r="CD1060" s="17"/>
      <c r="CE1060" s="17"/>
      <c r="CF1060" s="17"/>
      <c r="CG1060" s="17"/>
      <c r="CH1060" s="17"/>
      <c r="CI1060" s="17"/>
      <c r="CJ1060" s="17"/>
      <c r="CK1060" s="17"/>
      <c r="CL1060" s="17"/>
      <c r="CM1060" s="17"/>
      <c r="CN1060" s="17"/>
      <c r="CO1060" s="17"/>
      <c r="CP1060" s="17"/>
      <c r="CQ1060" s="17"/>
      <c r="CR1060" s="17"/>
      <c r="CS1060" s="17"/>
      <c r="CT1060" s="17"/>
      <c r="CU1060" s="17"/>
      <c r="CV1060" s="17"/>
      <c r="CW1060" s="17"/>
      <c r="CX1060" s="17"/>
      <c r="CY1060" s="17"/>
      <c r="CZ1060" s="17"/>
      <c r="DA1060" s="17"/>
      <c r="DB1060" s="17"/>
      <c r="DC1060" s="17"/>
      <c r="DD1060" s="17"/>
      <c r="DE1060" s="17"/>
      <c r="DF1060" s="17"/>
      <c r="DG1060" s="17"/>
      <c r="DH1060" s="17"/>
      <c r="DI1060" s="17"/>
      <c r="DJ1060" s="17"/>
      <c r="DK1060" s="17"/>
      <c r="DL1060" s="17"/>
      <c r="DM1060" s="17"/>
      <c r="DN1060" s="17"/>
      <c r="DO1060" s="17"/>
      <c r="DP1060" s="17"/>
      <c r="DQ1060" s="17"/>
      <c r="DR1060" s="17"/>
      <c r="DS1060" s="17"/>
      <c r="DT1060" s="17"/>
      <c r="DU1060" s="17"/>
      <c r="DV1060" s="17"/>
      <c r="DW1060" s="17"/>
      <c r="DX1060" s="17"/>
      <c r="DY1060" s="17"/>
      <c r="DZ1060" s="17"/>
      <c r="EA1060" s="17"/>
      <c r="EB1060" s="17"/>
      <c r="EC1060" s="17"/>
      <c r="ED1060" s="17"/>
      <c r="EE1060" s="17"/>
      <c r="EF1060" s="17"/>
      <c r="EG1060" s="17"/>
      <c r="EH1060" s="17"/>
      <c r="EI1060" s="17"/>
      <c r="EJ1060" s="17"/>
      <c r="EK1060" s="17"/>
    </row>
    <row r="1061" spans="1:141" x14ac:dyDescent="0.35">
      <c r="A1061" s="17"/>
      <c r="B1061" s="17"/>
      <c r="C1061" s="17"/>
      <c r="D1061" s="17"/>
      <c r="E1061" s="17"/>
      <c r="F1061" s="17"/>
      <c r="G1061" s="17"/>
      <c r="J1061" s="17"/>
      <c r="K1061" s="17"/>
      <c r="L1061" s="68"/>
      <c r="M1061" s="68"/>
      <c r="N1061" s="17"/>
      <c r="O1061" s="17"/>
      <c r="P1061" s="107"/>
      <c r="R1061" s="17"/>
      <c r="S1061" s="17"/>
      <c r="T1061" s="17"/>
      <c r="V1061" s="17"/>
      <c r="W1061" s="17"/>
      <c r="X1061" s="17"/>
      <c r="Y1061" s="17"/>
      <c r="AB1061" s="45"/>
      <c r="AH1061" s="17"/>
      <c r="AI1061" s="17"/>
      <c r="AJ1061" s="17"/>
      <c r="AK1061" s="17"/>
      <c r="AL1061" s="17"/>
      <c r="AM1061" s="17"/>
      <c r="AN1061" s="17"/>
      <c r="AO1061" s="17"/>
      <c r="AP1061" s="17"/>
      <c r="AQ1061" s="17"/>
      <c r="AR1061" s="17"/>
      <c r="AS1061" s="17"/>
      <c r="AT1061" s="17"/>
      <c r="AU1061" s="17"/>
      <c r="AV1061" s="17"/>
      <c r="AW1061" s="17"/>
      <c r="AX1061" s="17"/>
      <c r="AY1061" s="17"/>
      <c r="AZ1061" s="17"/>
      <c r="BA1061" s="17"/>
      <c r="BB1061" s="17"/>
      <c r="BC1061" s="17"/>
      <c r="BD1061" s="17"/>
      <c r="BE1061" s="17"/>
      <c r="BF1061" s="17"/>
      <c r="BG1061" s="17"/>
      <c r="BH1061" s="17"/>
      <c r="BI1061" s="17"/>
      <c r="BJ1061" s="17"/>
      <c r="BK1061" s="17"/>
      <c r="BL1061" s="17"/>
      <c r="BM1061" s="17"/>
      <c r="BN1061" s="17"/>
      <c r="BO1061" s="17"/>
      <c r="BP1061" s="17"/>
      <c r="BQ1061" s="17"/>
      <c r="BR1061" s="17"/>
      <c r="BS1061" s="17"/>
      <c r="BT1061" s="17"/>
      <c r="BU1061" s="17"/>
      <c r="BV1061" s="17"/>
      <c r="BW1061" s="17"/>
      <c r="BX1061" s="17"/>
      <c r="BY1061" s="17"/>
      <c r="BZ1061" s="17"/>
      <c r="CA1061" s="17"/>
      <c r="CB1061" s="17"/>
      <c r="CC1061" s="17"/>
      <c r="CD1061" s="17"/>
      <c r="CE1061" s="17"/>
      <c r="CF1061" s="17"/>
      <c r="CG1061" s="17"/>
      <c r="CH1061" s="17"/>
      <c r="CI1061" s="17"/>
      <c r="CJ1061" s="17"/>
      <c r="CK1061" s="17"/>
      <c r="CL1061" s="17"/>
      <c r="CM1061" s="17"/>
      <c r="CN1061" s="17"/>
      <c r="CO1061" s="17"/>
      <c r="CP1061" s="17"/>
      <c r="CQ1061" s="17"/>
      <c r="CR1061" s="17"/>
      <c r="CS1061" s="17"/>
      <c r="CT1061" s="17"/>
      <c r="CU1061" s="17"/>
      <c r="CV1061" s="17"/>
      <c r="CW1061" s="17"/>
      <c r="CX1061" s="17"/>
      <c r="CY1061" s="17"/>
      <c r="CZ1061" s="17"/>
      <c r="DA1061" s="17"/>
      <c r="DB1061" s="17"/>
      <c r="DC1061" s="17"/>
      <c r="DD1061" s="17"/>
      <c r="DE1061" s="17"/>
      <c r="DF1061" s="17"/>
      <c r="DG1061" s="17"/>
      <c r="DH1061" s="17"/>
      <c r="DI1061" s="17"/>
      <c r="DJ1061" s="17"/>
      <c r="DK1061" s="17"/>
      <c r="DL1061" s="17"/>
      <c r="DM1061" s="17"/>
      <c r="DN1061" s="17"/>
      <c r="DO1061" s="17"/>
      <c r="DP1061" s="17"/>
      <c r="DQ1061" s="17"/>
      <c r="DR1061" s="17"/>
      <c r="DS1061" s="17"/>
      <c r="DT1061" s="17"/>
      <c r="DU1061" s="17"/>
      <c r="DV1061" s="17"/>
      <c r="DW1061" s="17"/>
      <c r="DX1061" s="17"/>
      <c r="DY1061" s="17"/>
      <c r="DZ1061" s="17"/>
      <c r="EA1061" s="17"/>
      <c r="EB1061" s="17"/>
      <c r="EC1061" s="17"/>
      <c r="ED1061" s="17"/>
      <c r="EE1061" s="17"/>
      <c r="EF1061" s="17"/>
      <c r="EG1061" s="17"/>
      <c r="EH1061" s="17"/>
      <c r="EI1061" s="17"/>
      <c r="EJ1061" s="17"/>
      <c r="EK1061" s="17"/>
    </row>
    <row r="1062" spans="1:141" x14ac:dyDescent="0.35">
      <c r="A1062" s="17"/>
      <c r="B1062" s="17"/>
      <c r="C1062" s="17"/>
      <c r="D1062" s="17"/>
      <c r="E1062" s="17"/>
      <c r="F1062" s="17"/>
      <c r="G1062" s="17"/>
      <c r="J1062" s="17"/>
      <c r="K1062" s="17"/>
      <c r="L1062" s="68"/>
      <c r="M1062" s="68"/>
      <c r="N1062" s="17"/>
      <c r="O1062" s="17"/>
      <c r="P1062" s="107"/>
      <c r="R1062" s="17"/>
      <c r="S1062" s="17"/>
      <c r="T1062" s="17"/>
      <c r="V1062" s="17"/>
      <c r="W1062" s="17"/>
      <c r="X1062" s="17"/>
      <c r="Y1062" s="17"/>
      <c r="AB1062" s="45"/>
      <c r="AH1062" s="17"/>
      <c r="AI1062" s="17"/>
      <c r="AJ1062" s="17"/>
      <c r="AK1062" s="17"/>
      <c r="AL1062" s="17"/>
      <c r="AM1062" s="17"/>
      <c r="AN1062" s="17"/>
      <c r="AO1062" s="17"/>
      <c r="AP1062" s="17"/>
      <c r="AQ1062" s="17"/>
      <c r="AR1062" s="17"/>
      <c r="AS1062" s="17"/>
      <c r="AT1062" s="17"/>
      <c r="AU1062" s="17"/>
      <c r="AV1062" s="17"/>
      <c r="AW1062" s="17"/>
      <c r="AX1062" s="17"/>
      <c r="AY1062" s="17"/>
      <c r="AZ1062" s="17"/>
      <c r="BA1062" s="17"/>
      <c r="BB1062" s="17"/>
      <c r="BC1062" s="17"/>
      <c r="BD1062" s="17"/>
      <c r="BE1062" s="17"/>
      <c r="BF1062" s="17"/>
      <c r="BG1062" s="17"/>
      <c r="BH1062" s="17"/>
      <c r="BI1062" s="17"/>
      <c r="BJ1062" s="17"/>
      <c r="BK1062" s="17"/>
      <c r="BL1062" s="17"/>
      <c r="BM1062" s="17"/>
      <c r="BN1062" s="17"/>
      <c r="BO1062" s="17"/>
      <c r="BP1062" s="17"/>
      <c r="BQ1062" s="17"/>
      <c r="BR1062" s="17"/>
      <c r="BS1062" s="17"/>
      <c r="BT1062" s="17"/>
      <c r="BU1062" s="17"/>
      <c r="BV1062" s="17"/>
      <c r="BW1062" s="17"/>
      <c r="BX1062" s="17"/>
      <c r="BY1062" s="17"/>
      <c r="BZ1062" s="17"/>
      <c r="CA1062" s="17"/>
      <c r="CB1062" s="17"/>
      <c r="CC1062" s="17"/>
      <c r="CD1062" s="17"/>
      <c r="CE1062" s="17"/>
      <c r="CF1062" s="17"/>
      <c r="CG1062" s="17"/>
      <c r="CH1062" s="17"/>
      <c r="CI1062" s="17"/>
      <c r="CJ1062" s="17"/>
      <c r="CK1062" s="17"/>
      <c r="CL1062" s="17"/>
      <c r="CM1062" s="17"/>
      <c r="CN1062" s="17"/>
      <c r="CO1062" s="17"/>
      <c r="CP1062" s="17"/>
      <c r="CQ1062" s="17"/>
      <c r="CR1062" s="17"/>
      <c r="CS1062" s="17"/>
      <c r="CT1062" s="17"/>
      <c r="CU1062" s="17"/>
      <c r="CV1062" s="17"/>
      <c r="CW1062" s="17"/>
      <c r="CX1062" s="17"/>
      <c r="CY1062" s="17"/>
      <c r="CZ1062" s="17"/>
      <c r="DA1062" s="17"/>
      <c r="DB1062" s="17"/>
      <c r="DC1062" s="17"/>
      <c r="DD1062" s="17"/>
      <c r="DE1062" s="17"/>
      <c r="DF1062" s="17"/>
      <c r="DG1062" s="17"/>
      <c r="DH1062" s="17"/>
      <c r="DI1062" s="17"/>
      <c r="DJ1062" s="17"/>
      <c r="DK1062" s="17"/>
      <c r="DL1062" s="17"/>
      <c r="DM1062" s="17"/>
      <c r="DN1062" s="17"/>
      <c r="DO1062" s="17"/>
      <c r="DP1062" s="17"/>
      <c r="DQ1062" s="17"/>
      <c r="DR1062" s="17"/>
      <c r="DS1062" s="17"/>
      <c r="DT1062" s="17"/>
      <c r="DU1062" s="17"/>
      <c r="DV1062" s="17"/>
      <c r="DW1062" s="17"/>
      <c r="DX1062" s="17"/>
      <c r="DY1062" s="17"/>
      <c r="DZ1062" s="17"/>
      <c r="EA1062" s="17"/>
      <c r="EB1062" s="17"/>
      <c r="EC1062" s="17"/>
      <c r="ED1062" s="17"/>
      <c r="EE1062" s="17"/>
      <c r="EF1062" s="17"/>
      <c r="EG1062" s="17"/>
      <c r="EH1062" s="17"/>
      <c r="EI1062" s="17"/>
      <c r="EJ1062" s="17"/>
      <c r="EK1062" s="17"/>
    </row>
    <row r="1063" spans="1:141" x14ac:dyDescent="0.35">
      <c r="A1063" s="17"/>
      <c r="B1063" s="17"/>
      <c r="C1063" s="17"/>
      <c r="D1063" s="17"/>
      <c r="E1063" s="17"/>
      <c r="F1063" s="17"/>
      <c r="G1063" s="17"/>
      <c r="J1063" s="17"/>
      <c r="K1063" s="17"/>
      <c r="L1063" s="68"/>
      <c r="M1063" s="68"/>
      <c r="N1063" s="17"/>
      <c r="O1063" s="17"/>
      <c r="P1063" s="109"/>
      <c r="R1063" s="17"/>
      <c r="S1063" s="17"/>
      <c r="T1063" s="17"/>
      <c r="V1063" s="17"/>
      <c r="W1063" s="17"/>
      <c r="X1063" s="17"/>
      <c r="Y1063" s="17"/>
      <c r="AB1063" s="45"/>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c r="BL1063" s="17"/>
      <c r="BM1063" s="17"/>
      <c r="BN1063" s="17"/>
      <c r="BO1063" s="17"/>
      <c r="BP1063" s="17"/>
      <c r="BQ1063" s="17"/>
      <c r="BR1063" s="17"/>
      <c r="BS1063" s="17"/>
      <c r="BT1063" s="17"/>
      <c r="BU1063" s="17"/>
      <c r="BV1063" s="17"/>
      <c r="BW1063" s="17"/>
      <c r="BX1063" s="17"/>
      <c r="BY1063" s="17"/>
      <c r="BZ1063" s="17"/>
      <c r="CA1063" s="17"/>
      <c r="CB1063" s="17"/>
      <c r="CC1063" s="17"/>
      <c r="CD1063" s="17"/>
      <c r="CE1063" s="17"/>
      <c r="CF1063" s="17"/>
      <c r="CG1063" s="17"/>
      <c r="CH1063" s="17"/>
      <c r="CI1063" s="17"/>
      <c r="CJ1063" s="17"/>
      <c r="CK1063" s="17"/>
      <c r="CL1063" s="17"/>
      <c r="CM1063" s="17"/>
      <c r="CN1063" s="17"/>
      <c r="CO1063" s="17"/>
      <c r="CP1063" s="17"/>
      <c r="CQ1063" s="17"/>
      <c r="CR1063" s="17"/>
      <c r="CS1063" s="17"/>
      <c r="CT1063" s="17"/>
      <c r="CU1063" s="17"/>
      <c r="CV1063" s="17"/>
      <c r="CW1063" s="17"/>
      <c r="CX1063" s="17"/>
      <c r="CY1063" s="17"/>
      <c r="CZ1063" s="17"/>
      <c r="DA1063" s="17"/>
      <c r="DB1063" s="17"/>
      <c r="DC1063" s="17"/>
      <c r="DD1063" s="17"/>
      <c r="DE1063" s="17"/>
      <c r="DF1063" s="17"/>
      <c r="DG1063" s="17"/>
      <c r="DH1063" s="17"/>
      <c r="DI1063" s="17"/>
      <c r="DJ1063" s="17"/>
      <c r="DK1063" s="17"/>
      <c r="DL1063" s="17"/>
      <c r="DM1063" s="17"/>
      <c r="DN1063" s="17"/>
      <c r="DO1063" s="17"/>
      <c r="DP1063" s="17"/>
      <c r="DQ1063" s="17"/>
      <c r="DR1063" s="17"/>
      <c r="DS1063" s="17"/>
      <c r="DT1063" s="17"/>
      <c r="DU1063" s="17"/>
      <c r="DV1063" s="17"/>
      <c r="DW1063" s="17"/>
      <c r="DX1063" s="17"/>
      <c r="DY1063" s="17"/>
      <c r="DZ1063" s="17"/>
      <c r="EA1063" s="17"/>
      <c r="EB1063" s="17"/>
      <c r="EC1063" s="17"/>
      <c r="ED1063" s="17"/>
      <c r="EE1063" s="17"/>
      <c r="EF1063" s="17"/>
      <c r="EG1063" s="17"/>
      <c r="EH1063" s="17"/>
      <c r="EI1063" s="17"/>
      <c r="EJ1063" s="17"/>
      <c r="EK1063" s="17"/>
    </row>
    <row r="1064" spans="1:141" x14ac:dyDescent="0.35">
      <c r="A1064" s="17"/>
      <c r="B1064" s="17"/>
      <c r="C1064" s="17"/>
      <c r="D1064" s="17"/>
      <c r="E1064" s="17"/>
      <c r="F1064" s="17"/>
      <c r="G1064" s="17"/>
      <c r="J1064" s="17"/>
      <c r="K1064" s="17"/>
      <c r="L1064" s="68"/>
      <c r="M1064" s="68"/>
      <c r="N1064" s="17"/>
      <c r="O1064" s="17"/>
      <c r="P1064" s="109"/>
      <c r="R1064" s="17"/>
      <c r="S1064" s="17"/>
      <c r="T1064" s="17"/>
      <c r="V1064" s="17"/>
      <c r="W1064" s="17"/>
      <c r="X1064" s="17"/>
      <c r="Y1064" s="17"/>
      <c r="AB1064" s="45"/>
      <c r="AH1064" s="17"/>
      <c r="AI1064" s="17"/>
      <c r="AJ1064" s="17"/>
      <c r="AK1064" s="17"/>
      <c r="AL1064" s="17"/>
      <c r="AM1064" s="17"/>
      <c r="AN1064" s="17"/>
      <c r="AO1064" s="17"/>
      <c r="AP1064" s="17"/>
      <c r="AQ1064" s="17"/>
      <c r="AR1064" s="17"/>
      <c r="AS1064" s="17"/>
      <c r="AT1064" s="17"/>
      <c r="AU1064" s="17"/>
      <c r="AV1064" s="17"/>
      <c r="AW1064" s="17"/>
      <c r="AX1064" s="17"/>
      <c r="AY1064" s="17"/>
      <c r="AZ1064" s="17"/>
      <c r="BA1064" s="17"/>
      <c r="BB1064" s="17"/>
      <c r="BC1064" s="17"/>
      <c r="BD1064" s="17"/>
      <c r="BE1064" s="17"/>
      <c r="BF1064" s="17"/>
      <c r="BG1064" s="17"/>
      <c r="BH1064" s="17"/>
      <c r="BI1064" s="17"/>
      <c r="BJ1064" s="17"/>
      <c r="BK1064" s="17"/>
      <c r="BL1064" s="17"/>
      <c r="BM1064" s="17"/>
      <c r="BN1064" s="17"/>
      <c r="BO1064" s="17"/>
      <c r="BP1064" s="17"/>
      <c r="BQ1064" s="17"/>
      <c r="BR1064" s="17"/>
      <c r="BS1064" s="17"/>
      <c r="BT1064" s="17"/>
      <c r="BU1064" s="17"/>
      <c r="BV1064" s="17"/>
      <c r="BW1064" s="17"/>
      <c r="BX1064" s="17"/>
      <c r="BY1064" s="17"/>
      <c r="BZ1064" s="17"/>
      <c r="CA1064" s="17"/>
      <c r="CB1064" s="17"/>
      <c r="CC1064" s="17"/>
      <c r="CD1064" s="17"/>
      <c r="CE1064" s="17"/>
      <c r="CF1064" s="17"/>
      <c r="CG1064" s="17"/>
      <c r="CH1064" s="17"/>
      <c r="CI1064" s="17"/>
      <c r="CJ1064" s="17"/>
      <c r="CK1064" s="17"/>
      <c r="CL1064" s="17"/>
      <c r="CM1064" s="17"/>
      <c r="CN1064" s="17"/>
      <c r="CO1064" s="17"/>
      <c r="CP1064" s="17"/>
      <c r="CQ1064" s="17"/>
      <c r="CR1064" s="17"/>
      <c r="CS1064" s="17"/>
      <c r="CT1064" s="17"/>
      <c r="CU1064" s="17"/>
      <c r="CV1064" s="17"/>
      <c r="CW1064" s="17"/>
      <c r="CX1064" s="17"/>
      <c r="CY1064" s="17"/>
      <c r="CZ1064" s="17"/>
      <c r="DA1064" s="17"/>
      <c r="DB1064" s="17"/>
      <c r="DC1064" s="17"/>
      <c r="DD1064" s="17"/>
      <c r="DE1064" s="17"/>
      <c r="DF1064" s="17"/>
      <c r="DG1064" s="17"/>
      <c r="DH1064" s="17"/>
      <c r="DI1064" s="17"/>
      <c r="DJ1064" s="17"/>
      <c r="DK1064" s="17"/>
      <c r="DL1064" s="17"/>
      <c r="DM1064" s="17"/>
      <c r="DN1064" s="17"/>
      <c r="DO1064" s="17"/>
      <c r="DP1064" s="17"/>
      <c r="DQ1064" s="17"/>
      <c r="DR1064" s="17"/>
      <c r="DS1064" s="17"/>
      <c r="DT1064" s="17"/>
      <c r="DU1064" s="17"/>
      <c r="DV1064" s="17"/>
      <c r="DW1064" s="17"/>
      <c r="DX1064" s="17"/>
      <c r="DY1064" s="17"/>
      <c r="DZ1064" s="17"/>
      <c r="EA1064" s="17"/>
      <c r="EB1064" s="17"/>
      <c r="EC1064" s="17"/>
      <c r="ED1064" s="17"/>
      <c r="EE1064" s="17"/>
      <c r="EF1064" s="17"/>
      <c r="EG1064" s="17"/>
      <c r="EH1064" s="17"/>
      <c r="EI1064" s="17"/>
      <c r="EJ1064" s="17"/>
      <c r="EK1064" s="17"/>
    </row>
    <row r="1065" spans="1:141" x14ac:dyDescent="0.35">
      <c r="A1065" s="17"/>
      <c r="B1065" s="17"/>
      <c r="C1065" s="17"/>
      <c r="D1065" s="17"/>
      <c r="E1065" s="17"/>
      <c r="F1065" s="17"/>
      <c r="G1065" s="17"/>
      <c r="J1065" s="17"/>
      <c r="K1065" s="17"/>
      <c r="L1065" s="68"/>
      <c r="M1065" s="68"/>
      <c r="N1065" s="17"/>
      <c r="O1065" s="17"/>
      <c r="P1065" s="109"/>
      <c r="R1065" s="17"/>
      <c r="S1065" s="17"/>
      <c r="T1065" s="17"/>
      <c r="V1065" s="17"/>
      <c r="W1065" s="17"/>
      <c r="X1065" s="17"/>
      <c r="Y1065" s="17"/>
      <c r="AB1065" s="45"/>
      <c r="AH1065" s="17"/>
      <c r="AI1065" s="17"/>
      <c r="AJ1065" s="17"/>
      <c r="AK1065" s="17"/>
      <c r="AL1065" s="17"/>
      <c r="AM1065" s="17"/>
      <c r="AN1065" s="17"/>
      <c r="AO1065" s="17"/>
      <c r="AP1065" s="17"/>
      <c r="AQ1065" s="17"/>
      <c r="AR1065" s="17"/>
      <c r="AS1065" s="17"/>
      <c r="AT1065" s="17"/>
      <c r="AU1065" s="17"/>
      <c r="AV1065" s="17"/>
      <c r="AW1065" s="17"/>
      <c r="AX1065" s="17"/>
      <c r="AY1065" s="17"/>
      <c r="AZ1065" s="17"/>
      <c r="BA1065" s="17"/>
      <c r="BB1065" s="17"/>
      <c r="BC1065" s="17"/>
      <c r="BD1065" s="17"/>
      <c r="BE1065" s="17"/>
      <c r="BF1065" s="17"/>
      <c r="BG1065" s="17"/>
      <c r="BH1065" s="17"/>
      <c r="BI1065" s="17"/>
      <c r="BJ1065" s="17"/>
      <c r="BK1065" s="17"/>
      <c r="BL1065" s="17"/>
      <c r="BM1065" s="17"/>
      <c r="BN1065" s="17"/>
      <c r="BO1065" s="17"/>
      <c r="BP1065" s="17"/>
      <c r="BQ1065" s="17"/>
      <c r="BR1065" s="17"/>
      <c r="BS1065" s="17"/>
      <c r="BT1065" s="17"/>
      <c r="BU1065" s="17"/>
      <c r="BV1065" s="17"/>
      <c r="BW1065" s="17"/>
      <c r="BX1065" s="17"/>
      <c r="BY1065" s="17"/>
      <c r="BZ1065" s="17"/>
      <c r="CA1065" s="17"/>
      <c r="CB1065" s="17"/>
      <c r="CC1065" s="17"/>
      <c r="CD1065" s="17"/>
      <c r="CE1065" s="17"/>
      <c r="CF1065" s="17"/>
      <c r="CG1065" s="17"/>
      <c r="CH1065" s="17"/>
      <c r="CI1065" s="17"/>
      <c r="CJ1065" s="17"/>
      <c r="CK1065" s="17"/>
      <c r="CL1065" s="17"/>
      <c r="CM1065" s="17"/>
      <c r="CN1065" s="17"/>
      <c r="CO1065" s="17"/>
      <c r="CP1065" s="17"/>
      <c r="CQ1065" s="17"/>
      <c r="CR1065" s="17"/>
      <c r="CS1065" s="17"/>
      <c r="CT1065" s="17"/>
      <c r="CU1065" s="17"/>
      <c r="CV1065" s="17"/>
      <c r="CW1065" s="17"/>
      <c r="CX1065" s="17"/>
      <c r="CY1065" s="17"/>
      <c r="CZ1065" s="17"/>
      <c r="DA1065" s="17"/>
      <c r="DB1065" s="17"/>
      <c r="DC1065" s="17"/>
      <c r="DD1065" s="17"/>
      <c r="DE1065" s="17"/>
      <c r="DF1065" s="17"/>
      <c r="DG1065" s="17"/>
      <c r="DH1065" s="17"/>
      <c r="DI1065" s="17"/>
      <c r="DJ1065" s="17"/>
      <c r="DK1065" s="17"/>
      <c r="DL1065" s="17"/>
      <c r="DM1065" s="17"/>
      <c r="DN1065" s="17"/>
      <c r="DO1065" s="17"/>
      <c r="DP1065" s="17"/>
      <c r="DQ1065" s="17"/>
      <c r="DR1065" s="17"/>
      <c r="DS1065" s="17"/>
      <c r="DT1065" s="17"/>
      <c r="DU1065" s="17"/>
      <c r="DV1065" s="17"/>
      <c r="DW1065" s="17"/>
      <c r="DX1065" s="17"/>
      <c r="DY1065" s="17"/>
      <c r="DZ1065" s="17"/>
      <c r="EA1065" s="17"/>
      <c r="EB1065" s="17"/>
      <c r="EC1065" s="17"/>
      <c r="ED1065" s="17"/>
      <c r="EE1065" s="17"/>
      <c r="EF1065" s="17"/>
      <c r="EG1065" s="17"/>
      <c r="EH1065" s="17"/>
      <c r="EI1065" s="17"/>
      <c r="EJ1065" s="17"/>
      <c r="EK1065" s="17"/>
    </row>
    <row r="1066" spans="1:141" x14ac:dyDescent="0.35">
      <c r="A1066" s="17"/>
      <c r="B1066" s="17"/>
      <c r="C1066" s="17"/>
      <c r="D1066" s="17"/>
      <c r="E1066" s="17"/>
      <c r="F1066" s="17"/>
      <c r="G1066" s="17"/>
      <c r="J1066" s="17"/>
      <c r="K1066" s="17"/>
      <c r="L1066" s="68"/>
      <c r="M1066" s="68"/>
      <c r="N1066" s="17"/>
      <c r="O1066" s="17"/>
      <c r="P1066" s="107"/>
      <c r="R1066" s="17"/>
      <c r="S1066" s="17"/>
      <c r="T1066" s="17"/>
      <c r="V1066" s="17"/>
      <c r="W1066" s="17"/>
      <c r="X1066" s="17"/>
      <c r="Y1066" s="17"/>
      <c r="AB1066" s="45"/>
      <c r="AH1066" s="17"/>
      <c r="AI1066" s="17"/>
      <c r="AJ1066" s="17"/>
      <c r="AK1066" s="17"/>
      <c r="AL1066" s="17"/>
      <c r="AM1066" s="17"/>
      <c r="AN1066" s="17"/>
      <c r="AO1066" s="17"/>
      <c r="AP1066" s="17"/>
      <c r="AQ1066" s="17"/>
      <c r="AR1066" s="17"/>
      <c r="AS1066" s="17"/>
      <c r="AT1066" s="17"/>
      <c r="AU1066" s="17"/>
      <c r="AV1066" s="17"/>
      <c r="AW1066" s="17"/>
      <c r="AX1066" s="17"/>
      <c r="AY1066" s="17"/>
      <c r="AZ1066" s="17"/>
      <c r="BA1066" s="17"/>
      <c r="BB1066" s="17"/>
      <c r="BC1066" s="17"/>
      <c r="BD1066" s="17"/>
      <c r="BE1066" s="17"/>
      <c r="BF1066" s="17"/>
      <c r="BG1066" s="17"/>
      <c r="BH1066" s="17"/>
      <c r="BI1066" s="17"/>
      <c r="BJ1066" s="17"/>
      <c r="BK1066" s="17"/>
      <c r="BL1066" s="17"/>
      <c r="BM1066" s="17"/>
      <c r="BN1066" s="17"/>
      <c r="BO1066" s="17"/>
      <c r="BP1066" s="17"/>
      <c r="BQ1066" s="17"/>
      <c r="BR1066" s="17"/>
      <c r="BS1066" s="17"/>
      <c r="BT1066" s="17"/>
      <c r="BU1066" s="17"/>
      <c r="BV1066" s="17"/>
      <c r="BW1066" s="17"/>
      <c r="BX1066" s="17"/>
      <c r="BY1066" s="17"/>
      <c r="BZ1066" s="17"/>
      <c r="CA1066" s="17"/>
      <c r="CB1066" s="17"/>
      <c r="CC1066" s="17"/>
      <c r="CD1066" s="17"/>
      <c r="CE1066" s="17"/>
      <c r="CF1066" s="17"/>
      <c r="CG1066" s="17"/>
      <c r="CH1066" s="17"/>
      <c r="CI1066" s="17"/>
      <c r="CJ1066" s="17"/>
      <c r="CK1066" s="17"/>
      <c r="CL1066" s="17"/>
      <c r="CM1066" s="17"/>
      <c r="CN1066" s="17"/>
      <c r="CO1066" s="17"/>
      <c r="CP1066" s="17"/>
      <c r="CQ1066" s="17"/>
      <c r="CR1066" s="17"/>
      <c r="CS1066" s="17"/>
      <c r="CT1066" s="17"/>
      <c r="CU1066" s="17"/>
      <c r="CV1066" s="17"/>
      <c r="CW1066" s="17"/>
      <c r="CX1066" s="17"/>
      <c r="CY1066" s="17"/>
      <c r="CZ1066" s="17"/>
      <c r="DA1066" s="17"/>
      <c r="DB1066" s="17"/>
      <c r="DC1066" s="17"/>
      <c r="DD1066" s="17"/>
      <c r="DE1066" s="17"/>
      <c r="DF1066" s="17"/>
      <c r="DG1066" s="17"/>
      <c r="DH1066" s="17"/>
      <c r="DI1066" s="17"/>
      <c r="DJ1066" s="17"/>
      <c r="DK1066" s="17"/>
      <c r="DL1066" s="17"/>
      <c r="DM1066" s="17"/>
      <c r="DN1066" s="17"/>
      <c r="DO1066" s="17"/>
      <c r="DP1066" s="17"/>
      <c r="DQ1066" s="17"/>
      <c r="DR1066" s="17"/>
      <c r="DS1066" s="17"/>
      <c r="DT1066" s="17"/>
      <c r="DU1066" s="17"/>
      <c r="DV1066" s="17"/>
      <c r="DW1066" s="17"/>
      <c r="DX1066" s="17"/>
      <c r="DY1066" s="17"/>
      <c r="DZ1066" s="17"/>
      <c r="EA1066" s="17"/>
      <c r="EB1066" s="17"/>
      <c r="EC1066" s="17"/>
      <c r="ED1066" s="17"/>
      <c r="EE1066" s="17"/>
      <c r="EF1066" s="17"/>
      <c r="EG1066" s="17"/>
      <c r="EH1066" s="17"/>
      <c r="EI1066" s="17"/>
      <c r="EJ1066" s="17"/>
      <c r="EK1066" s="17"/>
    </row>
    <row r="1067" spans="1:141" x14ac:dyDescent="0.35">
      <c r="A1067" s="17"/>
      <c r="B1067" s="17"/>
      <c r="C1067" s="17"/>
      <c r="D1067" s="17"/>
      <c r="E1067" s="17"/>
      <c r="F1067" s="17"/>
      <c r="G1067" s="17"/>
      <c r="J1067" s="17"/>
      <c r="K1067" s="17"/>
      <c r="L1067" s="68"/>
      <c r="M1067" s="68"/>
      <c r="N1067" s="17"/>
      <c r="O1067" s="17"/>
      <c r="P1067" s="107"/>
      <c r="R1067" s="17"/>
      <c r="S1067" s="17"/>
      <c r="T1067" s="17"/>
      <c r="V1067" s="17"/>
      <c r="W1067" s="17"/>
      <c r="X1067" s="17"/>
      <c r="Y1067" s="17"/>
      <c r="AB1067" s="45"/>
      <c r="AH1067" s="17"/>
      <c r="AI1067" s="17"/>
      <c r="AJ1067" s="17"/>
      <c r="AK1067" s="17"/>
      <c r="AL1067" s="17"/>
      <c r="AM1067" s="17"/>
      <c r="AN1067" s="17"/>
      <c r="AO1067" s="17"/>
      <c r="AP1067" s="17"/>
      <c r="AQ1067" s="17"/>
      <c r="AR1067" s="17"/>
      <c r="AS1067" s="17"/>
      <c r="AT1067" s="17"/>
      <c r="AU1067" s="17"/>
      <c r="AV1067" s="17"/>
      <c r="AW1067" s="17"/>
      <c r="AX1067" s="17"/>
      <c r="AY1067" s="17"/>
      <c r="AZ1067" s="17"/>
      <c r="BA1067" s="17"/>
      <c r="BB1067" s="17"/>
      <c r="BC1067" s="17"/>
      <c r="BD1067" s="17"/>
      <c r="BE1067" s="17"/>
      <c r="BF1067" s="17"/>
      <c r="BG1067" s="17"/>
      <c r="BH1067" s="17"/>
      <c r="BI1067" s="17"/>
      <c r="BJ1067" s="17"/>
      <c r="BK1067" s="17"/>
      <c r="BL1067" s="17"/>
      <c r="BM1067" s="17"/>
      <c r="BN1067" s="17"/>
      <c r="BO1067" s="17"/>
      <c r="BP1067" s="17"/>
      <c r="BQ1067" s="17"/>
      <c r="BR1067" s="17"/>
      <c r="BS1067" s="17"/>
      <c r="BT1067" s="17"/>
      <c r="BU1067" s="17"/>
      <c r="BV1067" s="17"/>
      <c r="BW1067" s="17"/>
      <c r="BX1067" s="17"/>
      <c r="BY1067" s="17"/>
      <c r="BZ1067" s="17"/>
      <c r="CA1067" s="17"/>
      <c r="CB1067" s="17"/>
      <c r="CC1067" s="17"/>
      <c r="CD1067" s="17"/>
      <c r="CE1067" s="17"/>
      <c r="CF1067" s="17"/>
      <c r="CG1067" s="17"/>
      <c r="CH1067" s="17"/>
      <c r="CI1067" s="17"/>
      <c r="CJ1067" s="17"/>
      <c r="CK1067" s="17"/>
      <c r="CL1067" s="17"/>
      <c r="CM1067" s="17"/>
      <c r="CN1067" s="17"/>
      <c r="CO1067" s="17"/>
      <c r="CP1067" s="17"/>
      <c r="CQ1067" s="17"/>
      <c r="CR1067" s="17"/>
      <c r="CS1067" s="17"/>
      <c r="CT1067" s="17"/>
      <c r="CU1067" s="17"/>
      <c r="CV1067" s="17"/>
      <c r="CW1067" s="17"/>
      <c r="CX1067" s="17"/>
      <c r="CY1067" s="17"/>
      <c r="CZ1067" s="17"/>
      <c r="DA1067" s="17"/>
      <c r="DB1067" s="17"/>
      <c r="DC1067" s="17"/>
      <c r="DD1067" s="17"/>
      <c r="DE1067" s="17"/>
      <c r="DF1067" s="17"/>
      <c r="DG1067" s="17"/>
      <c r="DH1067" s="17"/>
      <c r="DI1067" s="17"/>
      <c r="DJ1067" s="17"/>
      <c r="DK1067" s="17"/>
      <c r="DL1067" s="17"/>
      <c r="DM1067" s="17"/>
      <c r="DN1067" s="17"/>
      <c r="DO1067" s="17"/>
      <c r="DP1067" s="17"/>
      <c r="DQ1067" s="17"/>
      <c r="DR1067" s="17"/>
      <c r="DS1067" s="17"/>
      <c r="DT1067" s="17"/>
      <c r="DU1067" s="17"/>
      <c r="DV1067" s="17"/>
      <c r="DW1067" s="17"/>
      <c r="DX1067" s="17"/>
      <c r="DY1067" s="17"/>
      <c r="DZ1067" s="17"/>
      <c r="EA1067" s="17"/>
      <c r="EB1067" s="17"/>
      <c r="EC1067" s="17"/>
      <c r="ED1067" s="17"/>
      <c r="EE1067" s="17"/>
      <c r="EF1067" s="17"/>
      <c r="EG1067" s="17"/>
      <c r="EH1067" s="17"/>
      <c r="EI1067" s="17"/>
      <c r="EJ1067" s="17"/>
      <c r="EK1067" s="17"/>
    </row>
    <row r="1068" spans="1:141" x14ac:dyDescent="0.35">
      <c r="A1068" s="17"/>
      <c r="B1068" s="17"/>
      <c r="C1068" s="17"/>
      <c r="D1068" s="17"/>
      <c r="E1068" s="17"/>
      <c r="F1068" s="17"/>
      <c r="G1068" s="17"/>
      <c r="J1068" s="17"/>
      <c r="K1068" s="17"/>
      <c r="L1068" s="68"/>
      <c r="M1068" s="68"/>
      <c r="N1068" s="17"/>
      <c r="O1068" s="17"/>
      <c r="P1068" s="109"/>
      <c r="R1068" s="17"/>
      <c r="S1068" s="17"/>
      <c r="T1068" s="17"/>
      <c r="V1068" s="17"/>
      <c r="W1068" s="17"/>
      <c r="X1068" s="17"/>
      <c r="Y1068" s="17"/>
      <c r="AB1068" s="45"/>
      <c r="AH1068" s="17"/>
      <c r="AI1068" s="17"/>
      <c r="AJ1068" s="17"/>
      <c r="AK1068" s="17"/>
      <c r="AL1068" s="17"/>
      <c r="AM1068" s="17"/>
      <c r="AN1068" s="17"/>
      <c r="AO1068" s="17"/>
      <c r="AP1068" s="17"/>
      <c r="AQ1068" s="17"/>
      <c r="AR1068" s="17"/>
      <c r="AS1068" s="17"/>
      <c r="AT1068" s="17"/>
      <c r="AU1068" s="17"/>
      <c r="AV1068" s="17"/>
      <c r="AW1068" s="17"/>
      <c r="AX1068" s="17"/>
      <c r="AY1068" s="17"/>
      <c r="AZ1068" s="17"/>
      <c r="BA1068" s="17"/>
      <c r="BB1068" s="17"/>
      <c r="BC1068" s="17"/>
      <c r="BD1068" s="17"/>
      <c r="BE1068" s="17"/>
      <c r="BF1068" s="17"/>
      <c r="BG1068" s="17"/>
      <c r="BH1068" s="17"/>
      <c r="BI1068" s="17"/>
      <c r="BJ1068" s="17"/>
      <c r="BK1068" s="17"/>
      <c r="BL1068" s="17"/>
      <c r="BM1068" s="17"/>
      <c r="BN1068" s="17"/>
      <c r="BO1068" s="17"/>
      <c r="BP1068" s="17"/>
      <c r="BQ1068" s="17"/>
      <c r="BR1068" s="17"/>
      <c r="BS1068" s="17"/>
      <c r="BT1068" s="17"/>
      <c r="BU1068" s="17"/>
      <c r="BV1068" s="17"/>
      <c r="BW1068" s="17"/>
      <c r="BX1068" s="17"/>
      <c r="BY1068" s="17"/>
      <c r="BZ1068" s="17"/>
      <c r="CA1068" s="17"/>
      <c r="CB1068" s="17"/>
      <c r="CC1068" s="17"/>
      <c r="CD1068" s="17"/>
      <c r="CE1068" s="17"/>
      <c r="CF1068" s="17"/>
      <c r="CG1068" s="17"/>
      <c r="CH1068" s="17"/>
      <c r="CI1068" s="17"/>
      <c r="CJ1068" s="17"/>
      <c r="CK1068" s="17"/>
      <c r="CL1068" s="17"/>
      <c r="CM1068" s="17"/>
      <c r="CN1068" s="17"/>
      <c r="CO1068" s="17"/>
      <c r="CP1068" s="17"/>
      <c r="CQ1068" s="17"/>
      <c r="CR1068" s="17"/>
      <c r="CS1068" s="17"/>
      <c r="CT1068" s="17"/>
      <c r="CU1068" s="17"/>
      <c r="CV1068" s="17"/>
      <c r="CW1068" s="17"/>
      <c r="CX1068" s="17"/>
      <c r="CY1068" s="17"/>
      <c r="CZ1068" s="17"/>
      <c r="DA1068" s="17"/>
      <c r="DB1068" s="17"/>
      <c r="DC1068" s="17"/>
      <c r="DD1068" s="17"/>
      <c r="DE1068" s="17"/>
      <c r="DF1068" s="17"/>
      <c r="DG1068" s="17"/>
      <c r="DH1068" s="17"/>
      <c r="DI1068" s="17"/>
      <c r="DJ1068" s="17"/>
      <c r="DK1068" s="17"/>
      <c r="DL1068" s="17"/>
      <c r="DM1068" s="17"/>
      <c r="DN1068" s="17"/>
      <c r="DO1068" s="17"/>
      <c r="DP1068" s="17"/>
      <c r="DQ1068" s="17"/>
      <c r="DR1068" s="17"/>
      <c r="DS1068" s="17"/>
      <c r="DT1068" s="17"/>
      <c r="DU1068" s="17"/>
      <c r="DV1068" s="17"/>
      <c r="DW1068" s="17"/>
      <c r="DX1068" s="17"/>
      <c r="DY1068" s="17"/>
      <c r="DZ1068" s="17"/>
      <c r="EA1068" s="17"/>
      <c r="EB1068" s="17"/>
      <c r="EC1068" s="17"/>
      <c r="ED1068" s="17"/>
      <c r="EE1068" s="17"/>
      <c r="EF1068" s="17"/>
      <c r="EG1068" s="17"/>
      <c r="EH1068" s="17"/>
      <c r="EI1068" s="17"/>
      <c r="EJ1068" s="17"/>
      <c r="EK1068" s="17"/>
    </row>
    <row r="1069" spans="1:141" x14ac:dyDescent="0.35">
      <c r="A1069" s="17"/>
      <c r="B1069" s="17"/>
      <c r="C1069" s="17"/>
      <c r="D1069" s="17"/>
      <c r="E1069" s="17"/>
      <c r="F1069" s="17"/>
      <c r="G1069" s="17"/>
      <c r="J1069" s="17"/>
      <c r="K1069" s="17"/>
      <c r="L1069" s="68"/>
      <c r="M1069" s="68"/>
      <c r="N1069" s="17"/>
      <c r="O1069" s="17"/>
      <c r="P1069" s="107"/>
      <c r="R1069" s="17"/>
      <c r="S1069" s="17"/>
      <c r="T1069" s="17"/>
      <c r="V1069" s="17"/>
      <c r="W1069" s="17"/>
      <c r="X1069" s="17"/>
      <c r="Y1069" s="17"/>
      <c r="AB1069" s="45"/>
      <c r="AH1069" s="17"/>
      <c r="AI1069" s="17"/>
      <c r="AJ1069" s="17"/>
      <c r="AK1069" s="17"/>
      <c r="AL1069" s="17"/>
      <c r="AM1069" s="17"/>
      <c r="AN1069" s="17"/>
      <c r="AO1069" s="17"/>
      <c r="AP1069" s="17"/>
      <c r="AQ1069" s="17"/>
      <c r="AR1069" s="17"/>
      <c r="AS1069" s="17"/>
      <c r="AT1069" s="17"/>
      <c r="AU1069" s="17"/>
      <c r="AV1069" s="17"/>
      <c r="AW1069" s="17"/>
      <c r="AX1069" s="17"/>
      <c r="AY1069" s="17"/>
      <c r="AZ1069" s="17"/>
      <c r="BA1069" s="17"/>
      <c r="BB1069" s="17"/>
      <c r="BC1069" s="17"/>
      <c r="BD1069" s="17"/>
      <c r="BE1069" s="17"/>
      <c r="BF1069" s="17"/>
      <c r="BG1069" s="17"/>
      <c r="BH1069" s="17"/>
      <c r="BI1069" s="17"/>
      <c r="BJ1069" s="17"/>
      <c r="BK1069" s="17"/>
      <c r="BL1069" s="17"/>
      <c r="BM1069" s="17"/>
      <c r="BN1069" s="17"/>
      <c r="BO1069" s="17"/>
      <c r="BP1069" s="17"/>
      <c r="BQ1069" s="17"/>
      <c r="BR1069" s="17"/>
      <c r="BS1069" s="17"/>
      <c r="BT1069" s="17"/>
      <c r="BU1069" s="17"/>
      <c r="BV1069" s="17"/>
      <c r="BW1069" s="17"/>
      <c r="BX1069" s="17"/>
      <c r="BY1069" s="17"/>
      <c r="BZ1069" s="17"/>
      <c r="CA1069" s="17"/>
      <c r="CB1069" s="17"/>
      <c r="CC1069" s="17"/>
      <c r="CD1069" s="17"/>
      <c r="CE1069" s="17"/>
      <c r="CF1069" s="17"/>
      <c r="CG1069" s="17"/>
      <c r="CH1069" s="17"/>
      <c r="CI1069" s="17"/>
      <c r="CJ1069" s="17"/>
      <c r="CK1069" s="17"/>
      <c r="CL1069" s="17"/>
      <c r="CM1069" s="17"/>
      <c r="CN1069" s="17"/>
      <c r="CO1069" s="17"/>
      <c r="CP1069" s="17"/>
      <c r="CQ1069" s="17"/>
      <c r="CR1069" s="17"/>
      <c r="CS1069" s="17"/>
      <c r="CT1069" s="17"/>
      <c r="CU1069" s="17"/>
      <c r="CV1069" s="17"/>
      <c r="CW1069" s="17"/>
      <c r="CX1069" s="17"/>
      <c r="CY1069" s="17"/>
      <c r="CZ1069" s="17"/>
      <c r="DA1069" s="17"/>
      <c r="DB1069" s="17"/>
      <c r="DC1069" s="17"/>
      <c r="DD1069" s="17"/>
      <c r="DE1069" s="17"/>
      <c r="DF1069" s="17"/>
      <c r="DG1069" s="17"/>
      <c r="DH1069" s="17"/>
      <c r="DI1069" s="17"/>
      <c r="DJ1069" s="17"/>
      <c r="DK1069" s="17"/>
      <c r="DL1069" s="17"/>
      <c r="DM1069" s="17"/>
      <c r="DN1069" s="17"/>
      <c r="DO1069" s="17"/>
      <c r="DP1069" s="17"/>
      <c r="DQ1069" s="17"/>
      <c r="DR1069" s="17"/>
      <c r="DS1069" s="17"/>
      <c r="DT1069" s="17"/>
      <c r="DU1069" s="17"/>
      <c r="DV1069" s="17"/>
      <c r="DW1069" s="17"/>
      <c r="DX1069" s="17"/>
      <c r="DY1069" s="17"/>
      <c r="DZ1069" s="17"/>
      <c r="EA1069" s="17"/>
      <c r="EB1069" s="17"/>
      <c r="EC1069" s="17"/>
      <c r="ED1069" s="17"/>
      <c r="EE1069" s="17"/>
      <c r="EF1069" s="17"/>
      <c r="EG1069" s="17"/>
      <c r="EH1069" s="17"/>
      <c r="EI1069" s="17"/>
      <c r="EJ1069" s="17"/>
      <c r="EK1069" s="17"/>
    </row>
    <row r="1070" spans="1:141" x14ac:dyDescent="0.35">
      <c r="A1070" s="17"/>
      <c r="B1070" s="17"/>
      <c r="C1070" s="17"/>
      <c r="D1070" s="17"/>
      <c r="E1070" s="17"/>
      <c r="F1070" s="17"/>
      <c r="G1070" s="17"/>
      <c r="J1070" s="17"/>
      <c r="K1070" s="17"/>
      <c r="L1070" s="68"/>
      <c r="M1070" s="68"/>
      <c r="N1070" s="17"/>
      <c r="O1070" s="17"/>
      <c r="P1070" s="107"/>
      <c r="R1070" s="17"/>
      <c r="S1070" s="17"/>
      <c r="T1070" s="17"/>
      <c r="V1070" s="17"/>
      <c r="W1070" s="17"/>
      <c r="X1070" s="17"/>
      <c r="Y1070" s="17"/>
      <c r="AB1070" s="45"/>
      <c r="AH1070" s="17"/>
      <c r="AI1070" s="17"/>
      <c r="AJ1070" s="17"/>
      <c r="AK1070" s="17"/>
      <c r="AL1070" s="17"/>
      <c r="AM1070" s="17"/>
      <c r="AN1070" s="17"/>
      <c r="AO1070" s="17"/>
      <c r="AP1070" s="17"/>
      <c r="AQ1070" s="17"/>
      <c r="AR1070" s="17"/>
      <c r="AS1070" s="17"/>
      <c r="AT1070" s="17"/>
      <c r="AU1070" s="17"/>
      <c r="AV1070" s="17"/>
      <c r="AW1070" s="17"/>
      <c r="AX1070" s="17"/>
      <c r="AY1070" s="17"/>
      <c r="AZ1070" s="17"/>
      <c r="BA1070" s="17"/>
      <c r="BB1070" s="17"/>
      <c r="BC1070" s="17"/>
      <c r="BD1070" s="17"/>
      <c r="BE1070" s="17"/>
      <c r="BF1070" s="17"/>
      <c r="BG1070" s="17"/>
      <c r="BH1070" s="17"/>
      <c r="BI1070" s="17"/>
      <c r="BJ1070" s="17"/>
      <c r="BK1070" s="17"/>
      <c r="BL1070" s="17"/>
      <c r="BM1070" s="17"/>
      <c r="BN1070" s="17"/>
      <c r="BO1070" s="17"/>
      <c r="BP1070" s="17"/>
      <c r="BQ1070" s="17"/>
      <c r="BR1070" s="17"/>
      <c r="BS1070" s="17"/>
      <c r="BT1070" s="17"/>
      <c r="BU1070" s="17"/>
      <c r="BV1070" s="17"/>
      <c r="BW1070" s="17"/>
      <c r="BX1070" s="17"/>
      <c r="BY1070" s="17"/>
      <c r="BZ1070" s="17"/>
      <c r="CA1070" s="17"/>
      <c r="CB1070" s="17"/>
      <c r="CC1070" s="17"/>
      <c r="CD1070" s="17"/>
      <c r="CE1070" s="17"/>
      <c r="CF1070" s="17"/>
      <c r="CG1070" s="17"/>
      <c r="CH1070" s="17"/>
      <c r="CI1070" s="17"/>
      <c r="CJ1070" s="17"/>
      <c r="CK1070" s="17"/>
      <c r="CL1070" s="17"/>
      <c r="CM1070" s="17"/>
      <c r="CN1070" s="17"/>
      <c r="CO1070" s="17"/>
      <c r="CP1070" s="17"/>
      <c r="CQ1070" s="17"/>
      <c r="CR1070" s="17"/>
      <c r="CS1070" s="17"/>
      <c r="CT1070" s="17"/>
      <c r="CU1070" s="17"/>
      <c r="CV1070" s="17"/>
      <c r="CW1070" s="17"/>
      <c r="CX1070" s="17"/>
      <c r="CY1070" s="17"/>
      <c r="CZ1070" s="17"/>
      <c r="DA1070" s="17"/>
      <c r="DB1070" s="17"/>
      <c r="DC1070" s="17"/>
      <c r="DD1070" s="17"/>
      <c r="DE1070" s="17"/>
      <c r="DF1070" s="17"/>
      <c r="DG1070" s="17"/>
      <c r="DH1070" s="17"/>
      <c r="DI1070" s="17"/>
      <c r="DJ1070" s="17"/>
      <c r="DK1070" s="17"/>
      <c r="DL1070" s="17"/>
      <c r="DM1070" s="17"/>
      <c r="DN1070" s="17"/>
      <c r="DO1070" s="17"/>
      <c r="DP1070" s="17"/>
      <c r="DQ1070" s="17"/>
      <c r="DR1070" s="17"/>
      <c r="DS1070" s="17"/>
      <c r="DT1070" s="17"/>
      <c r="DU1070" s="17"/>
      <c r="DV1070" s="17"/>
      <c r="DW1070" s="17"/>
      <c r="DX1070" s="17"/>
      <c r="DY1070" s="17"/>
      <c r="DZ1070" s="17"/>
      <c r="EA1070" s="17"/>
      <c r="EB1070" s="17"/>
      <c r="EC1070" s="17"/>
      <c r="ED1070" s="17"/>
      <c r="EE1070" s="17"/>
      <c r="EF1070" s="17"/>
      <c r="EG1070" s="17"/>
      <c r="EH1070" s="17"/>
      <c r="EI1070" s="17"/>
      <c r="EJ1070" s="17"/>
      <c r="EK1070" s="17"/>
    </row>
    <row r="1071" spans="1:141" x14ac:dyDescent="0.35">
      <c r="A1071" s="17"/>
      <c r="B1071" s="17"/>
      <c r="C1071" s="17"/>
      <c r="D1071" s="17"/>
      <c r="E1071" s="17"/>
      <c r="F1071" s="17"/>
      <c r="G1071" s="17"/>
      <c r="J1071" s="17"/>
      <c r="K1071" s="17"/>
      <c r="L1071" s="68"/>
      <c r="M1071" s="68"/>
      <c r="N1071" s="17"/>
      <c r="O1071" s="17"/>
      <c r="P1071" s="107"/>
      <c r="R1071" s="17"/>
      <c r="S1071" s="17"/>
      <c r="T1071" s="17"/>
      <c r="V1071" s="17"/>
      <c r="W1071" s="17"/>
      <c r="X1071" s="17"/>
      <c r="Y1071" s="17"/>
      <c r="AB1071" s="45"/>
      <c r="AH1071" s="17"/>
      <c r="AI1071" s="17"/>
      <c r="AJ1071" s="17"/>
      <c r="AK1071" s="17"/>
      <c r="AL1071" s="17"/>
      <c r="AM1071" s="17"/>
      <c r="AN1071" s="17"/>
      <c r="AO1071" s="17"/>
      <c r="AP1071" s="17"/>
      <c r="AQ1071" s="17"/>
      <c r="AR1071" s="17"/>
      <c r="AS1071" s="17"/>
      <c r="AT1071" s="17"/>
      <c r="AU1071" s="17"/>
      <c r="AV1071" s="17"/>
      <c r="AW1071" s="17"/>
      <c r="AX1071" s="17"/>
      <c r="AY1071" s="17"/>
      <c r="AZ1071" s="17"/>
      <c r="BA1071" s="17"/>
      <c r="BB1071" s="17"/>
      <c r="BC1071" s="17"/>
      <c r="BD1071" s="17"/>
      <c r="BE1071" s="17"/>
      <c r="BF1071" s="17"/>
      <c r="BG1071" s="17"/>
      <c r="BH1071" s="17"/>
      <c r="BI1071" s="17"/>
      <c r="BJ1071" s="17"/>
      <c r="BK1071" s="17"/>
      <c r="BL1071" s="17"/>
      <c r="BM1071" s="17"/>
      <c r="BN1071" s="17"/>
      <c r="BO1071" s="17"/>
      <c r="BP1071" s="17"/>
      <c r="BQ1071" s="17"/>
      <c r="BR1071" s="17"/>
      <c r="BS1071" s="17"/>
      <c r="BT1071" s="17"/>
      <c r="BU1071" s="17"/>
      <c r="BV1071" s="17"/>
      <c r="BW1071" s="17"/>
      <c r="BX1071" s="17"/>
      <c r="BY1071" s="17"/>
      <c r="BZ1071" s="17"/>
      <c r="CA1071" s="17"/>
      <c r="CB1071" s="17"/>
      <c r="CC1071" s="17"/>
      <c r="CD1071" s="17"/>
      <c r="CE1071" s="17"/>
      <c r="CF1071" s="17"/>
      <c r="CG1071" s="17"/>
      <c r="CH1071" s="17"/>
      <c r="CI1071" s="17"/>
      <c r="CJ1071" s="17"/>
      <c r="CK1071" s="17"/>
      <c r="CL1071" s="17"/>
      <c r="CM1071" s="17"/>
      <c r="CN1071" s="17"/>
      <c r="CO1071" s="17"/>
      <c r="CP1071" s="17"/>
      <c r="CQ1071" s="17"/>
      <c r="CR1071" s="17"/>
      <c r="CS1071" s="17"/>
      <c r="CT1071" s="17"/>
      <c r="CU1071" s="17"/>
      <c r="CV1071" s="17"/>
      <c r="CW1071" s="17"/>
      <c r="CX1071" s="17"/>
      <c r="CY1071" s="17"/>
      <c r="CZ1071" s="17"/>
      <c r="DA1071" s="17"/>
      <c r="DB1071" s="17"/>
      <c r="DC1071" s="17"/>
      <c r="DD1071" s="17"/>
      <c r="DE1071" s="17"/>
      <c r="DF1071" s="17"/>
      <c r="DG1071" s="17"/>
      <c r="DH1071" s="17"/>
      <c r="DI1071" s="17"/>
      <c r="DJ1071" s="17"/>
      <c r="DK1071" s="17"/>
      <c r="DL1071" s="17"/>
      <c r="DM1071" s="17"/>
      <c r="DN1071" s="17"/>
      <c r="DO1071" s="17"/>
      <c r="DP1071" s="17"/>
      <c r="DQ1071" s="17"/>
      <c r="DR1071" s="17"/>
      <c r="DS1071" s="17"/>
      <c r="DT1071" s="17"/>
      <c r="DU1071" s="17"/>
      <c r="DV1071" s="17"/>
      <c r="DW1071" s="17"/>
      <c r="DX1071" s="17"/>
      <c r="DY1071" s="17"/>
      <c r="DZ1071" s="17"/>
      <c r="EA1071" s="17"/>
      <c r="EB1071" s="17"/>
      <c r="EC1071" s="17"/>
      <c r="ED1071" s="17"/>
      <c r="EE1071" s="17"/>
      <c r="EF1071" s="17"/>
      <c r="EG1071" s="17"/>
      <c r="EH1071" s="17"/>
      <c r="EI1071" s="17"/>
      <c r="EJ1071" s="17"/>
      <c r="EK1071" s="17"/>
    </row>
    <row r="1072" spans="1:141" x14ac:dyDescent="0.35">
      <c r="A1072" s="17"/>
      <c r="B1072" s="17"/>
      <c r="C1072" s="17"/>
      <c r="D1072" s="17"/>
      <c r="E1072" s="17"/>
      <c r="F1072" s="17"/>
      <c r="G1072" s="17"/>
      <c r="J1072" s="17"/>
      <c r="K1072" s="17"/>
      <c r="L1072" s="68"/>
      <c r="M1072" s="68"/>
      <c r="N1072" s="17"/>
      <c r="O1072" s="17"/>
      <c r="P1072" s="107"/>
      <c r="R1072" s="17"/>
      <c r="S1072" s="17"/>
      <c r="T1072" s="17"/>
      <c r="V1072" s="17"/>
      <c r="W1072" s="17"/>
      <c r="X1072" s="17"/>
      <c r="Y1072" s="17"/>
      <c r="AB1072" s="45"/>
      <c r="AH1072" s="17"/>
      <c r="AI1072" s="17"/>
      <c r="AJ1072" s="17"/>
      <c r="AK1072" s="17"/>
      <c r="AL1072" s="17"/>
      <c r="AM1072" s="17"/>
      <c r="AN1072" s="17"/>
      <c r="AO1072" s="17"/>
      <c r="AP1072" s="17"/>
      <c r="AQ1072" s="17"/>
      <c r="AR1072" s="17"/>
      <c r="AS1072" s="17"/>
      <c r="AT1072" s="17"/>
      <c r="AU1072" s="17"/>
      <c r="AV1072" s="17"/>
      <c r="AW1072" s="17"/>
      <c r="AX1072" s="17"/>
      <c r="AY1072" s="17"/>
      <c r="AZ1072" s="17"/>
      <c r="BA1072" s="17"/>
      <c r="BB1072" s="17"/>
      <c r="BC1072" s="17"/>
      <c r="BD1072" s="17"/>
      <c r="BE1072" s="17"/>
      <c r="BF1072" s="17"/>
      <c r="BG1072" s="17"/>
      <c r="BH1072" s="17"/>
      <c r="BI1072" s="17"/>
      <c r="BJ1072" s="17"/>
      <c r="BK1072" s="17"/>
      <c r="BL1072" s="17"/>
      <c r="BM1072" s="17"/>
      <c r="BN1072" s="17"/>
      <c r="BO1072" s="17"/>
      <c r="BP1072" s="17"/>
      <c r="BQ1072" s="17"/>
      <c r="BR1072" s="17"/>
      <c r="BS1072" s="17"/>
      <c r="BT1072" s="17"/>
      <c r="BU1072" s="17"/>
      <c r="BV1072" s="17"/>
      <c r="BW1072" s="17"/>
      <c r="BX1072" s="17"/>
      <c r="BY1072" s="17"/>
      <c r="BZ1072" s="17"/>
      <c r="CA1072" s="17"/>
      <c r="CB1072" s="17"/>
      <c r="CC1072" s="17"/>
      <c r="CD1072" s="17"/>
      <c r="CE1072" s="17"/>
      <c r="CF1072" s="17"/>
      <c r="CG1072" s="17"/>
      <c r="CH1072" s="17"/>
      <c r="CI1072" s="17"/>
      <c r="CJ1072" s="17"/>
      <c r="CK1072" s="17"/>
      <c r="CL1072" s="17"/>
      <c r="CM1072" s="17"/>
      <c r="CN1072" s="17"/>
      <c r="CO1072" s="17"/>
      <c r="CP1072" s="17"/>
      <c r="CQ1072" s="17"/>
      <c r="CR1072" s="17"/>
      <c r="CS1072" s="17"/>
      <c r="CT1072" s="17"/>
      <c r="CU1072" s="17"/>
      <c r="CV1072" s="17"/>
      <c r="CW1072" s="17"/>
      <c r="CX1072" s="17"/>
      <c r="CY1072" s="17"/>
      <c r="CZ1072" s="17"/>
      <c r="DA1072" s="17"/>
      <c r="DB1072" s="17"/>
      <c r="DC1072" s="17"/>
      <c r="DD1072" s="17"/>
      <c r="DE1072" s="17"/>
      <c r="DF1072" s="17"/>
      <c r="DG1072" s="17"/>
      <c r="DH1072" s="17"/>
      <c r="DI1072" s="17"/>
      <c r="DJ1072" s="17"/>
      <c r="DK1072" s="17"/>
      <c r="DL1072" s="17"/>
      <c r="DM1072" s="17"/>
      <c r="DN1072" s="17"/>
      <c r="DO1072" s="17"/>
      <c r="DP1072" s="17"/>
      <c r="DQ1072" s="17"/>
      <c r="DR1072" s="17"/>
      <c r="DS1072" s="17"/>
      <c r="DT1072" s="17"/>
      <c r="DU1072" s="17"/>
      <c r="DV1072" s="17"/>
      <c r="DW1072" s="17"/>
      <c r="DX1072" s="17"/>
      <c r="DY1072" s="17"/>
      <c r="DZ1072" s="17"/>
      <c r="EA1072" s="17"/>
      <c r="EB1072" s="17"/>
      <c r="EC1072" s="17"/>
      <c r="ED1072" s="17"/>
      <c r="EE1072" s="17"/>
      <c r="EF1072" s="17"/>
      <c r="EG1072" s="17"/>
      <c r="EH1072" s="17"/>
      <c r="EI1072" s="17"/>
      <c r="EJ1072" s="17"/>
      <c r="EK1072" s="17"/>
    </row>
    <row r="1073" spans="1:141" x14ac:dyDescent="0.35">
      <c r="A1073" s="17"/>
      <c r="B1073" s="17"/>
      <c r="C1073" s="17"/>
      <c r="D1073" s="17"/>
      <c r="E1073" s="17"/>
      <c r="F1073" s="17"/>
      <c r="G1073" s="17"/>
      <c r="J1073" s="17"/>
      <c r="K1073" s="17"/>
      <c r="L1073" s="68"/>
      <c r="M1073" s="68"/>
      <c r="N1073" s="17"/>
      <c r="O1073" s="17"/>
      <c r="P1073" s="107"/>
      <c r="R1073" s="17"/>
      <c r="S1073" s="17"/>
      <c r="T1073" s="17"/>
      <c r="V1073" s="17"/>
      <c r="W1073" s="17"/>
      <c r="X1073" s="17"/>
      <c r="Y1073" s="17"/>
      <c r="AB1073" s="45"/>
      <c r="AH1073" s="17"/>
      <c r="AI1073" s="17"/>
      <c r="AJ1073" s="17"/>
      <c r="AK1073" s="17"/>
      <c r="AL1073" s="17"/>
      <c r="AM1073" s="17"/>
      <c r="AN1073" s="17"/>
      <c r="AO1073" s="17"/>
      <c r="AP1073" s="17"/>
      <c r="AQ1073" s="17"/>
      <c r="AR1073" s="17"/>
      <c r="AS1073" s="17"/>
      <c r="AT1073" s="17"/>
      <c r="AU1073" s="17"/>
      <c r="AV1073" s="17"/>
      <c r="AW1073" s="17"/>
      <c r="AX1073" s="17"/>
      <c r="AY1073" s="17"/>
      <c r="AZ1073" s="17"/>
      <c r="BA1073" s="17"/>
      <c r="BB1073" s="17"/>
      <c r="BC1073" s="17"/>
      <c r="BD1073" s="17"/>
      <c r="BE1073" s="17"/>
      <c r="BF1073" s="17"/>
      <c r="BG1073" s="17"/>
      <c r="BH1073" s="17"/>
      <c r="BI1073" s="17"/>
      <c r="BJ1073" s="17"/>
      <c r="BK1073" s="17"/>
      <c r="BL1073" s="17"/>
      <c r="BM1073" s="17"/>
      <c r="BN1073" s="17"/>
      <c r="BO1073" s="17"/>
      <c r="BP1073" s="17"/>
      <c r="BQ1073" s="17"/>
      <c r="BR1073" s="17"/>
      <c r="BS1073" s="17"/>
      <c r="BT1073" s="17"/>
      <c r="BU1073" s="17"/>
      <c r="BV1073" s="17"/>
      <c r="BW1073" s="17"/>
      <c r="BX1073" s="17"/>
      <c r="BY1073" s="17"/>
      <c r="BZ1073" s="17"/>
      <c r="CA1073" s="17"/>
      <c r="CB1073" s="17"/>
      <c r="CC1073" s="17"/>
      <c r="CD1073" s="17"/>
      <c r="CE1073" s="17"/>
      <c r="CF1073" s="17"/>
      <c r="CG1073" s="17"/>
      <c r="CH1073" s="17"/>
      <c r="CI1073" s="17"/>
      <c r="CJ1073" s="17"/>
      <c r="CK1073" s="17"/>
      <c r="CL1073" s="17"/>
      <c r="CM1073" s="17"/>
      <c r="CN1073" s="17"/>
      <c r="CO1073" s="17"/>
      <c r="CP1073" s="17"/>
      <c r="CQ1073" s="17"/>
      <c r="CR1073" s="17"/>
      <c r="CS1073" s="17"/>
      <c r="CT1073" s="17"/>
      <c r="CU1073" s="17"/>
      <c r="CV1073" s="17"/>
      <c r="CW1073" s="17"/>
      <c r="CX1073" s="17"/>
      <c r="CY1073" s="17"/>
      <c r="CZ1073" s="17"/>
      <c r="DA1073" s="17"/>
      <c r="DB1073" s="17"/>
      <c r="DC1073" s="17"/>
      <c r="DD1073" s="17"/>
      <c r="DE1073" s="17"/>
      <c r="DF1073" s="17"/>
      <c r="DG1073" s="17"/>
      <c r="DH1073" s="17"/>
      <c r="DI1073" s="17"/>
      <c r="DJ1073" s="17"/>
      <c r="DK1073" s="17"/>
      <c r="DL1073" s="17"/>
      <c r="DM1073" s="17"/>
      <c r="DN1073" s="17"/>
      <c r="DO1073" s="17"/>
      <c r="DP1073" s="17"/>
      <c r="DQ1073" s="17"/>
      <c r="DR1073" s="17"/>
      <c r="DS1073" s="17"/>
      <c r="DT1073" s="17"/>
      <c r="DU1073" s="17"/>
      <c r="DV1073" s="17"/>
      <c r="DW1073" s="17"/>
      <c r="DX1073" s="17"/>
      <c r="DY1073" s="17"/>
      <c r="DZ1073" s="17"/>
      <c r="EA1073" s="17"/>
      <c r="EB1073" s="17"/>
      <c r="EC1073" s="17"/>
      <c r="ED1073" s="17"/>
      <c r="EE1073" s="17"/>
      <c r="EF1073" s="17"/>
      <c r="EG1073" s="17"/>
      <c r="EH1073" s="17"/>
      <c r="EI1073" s="17"/>
      <c r="EJ1073" s="17"/>
      <c r="EK1073" s="17"/>
    </row>
    <row r="1074" spans="1:141" x14ac:dyDescent="0.35">
      <c r="A1074" s="17"/>
      <c r="B1074" s="17"/>
      <c r="C1074" s="17"/>
      <c r="D1074" s="17"/>
      <c r="E1074" s="17"/>
      <c r="F1074" s="17"/>
      <c r="G1074" s="17"/>
      <c r="J1074" s="17"/>
      <c r="K1074" s="17"/>
      <c r="L1074" s="68"/>
      <c r="M1074" s="68"/>
      <c r="N1074" s="17"/>
      <c r="O1074" s="17"/>
      <c r="P1074" s="107"/>
      <c r="R1074" s="17"/>
      <c r="S1074" s="17"/>
      <c r="T1074" s="17"/>
      <c r="V1074" s="17"/>
      <c r="W1074" s="17"/>
      <c r="X1074" s="17"/>
      <c r="Y1074" s="17"/>
      <c r="AB1074" s="45"/>
      <c r="AH1074" s="17"/>
      <c r="AI1074" s="17"/>
      <c r="AJ1074" s="17"/>
      <c r="AK1074" s="17"/>
      <c r="AL1074" s="17"/>
      <c r="AM1074" s="17"/>
      <c r="AN1074" s="17"/>
      <c r="AO1074" s="17"/>
      <c r="AP1074" s="17"/>
      <c r="AQ1074" s="17"/>
      <c r="AR1074" s="17"/>
      <c r="AS1074" s="17"/>
      <c r="AT1074" s="17"/>
      <c r="AU1074" s="17"/>
      <c r="AV1074" s="17"/>
      <c r="AW1074" s="17"/>
      <c r="AX1074" s="17"/>
      <c r="AY1074" s="17"/>
      <c r="AZ1074" s="17"/>
      <c r="BA1074" s="17"/>
      <c r="BB1074" s="17"/>
      <c r="BC1074" s="17"/>
      <c r="BD1074" s="17"/>
      <c r="BE1074" s="17"/>
      <c r="BF1074" s="17"/>
      <c r="BG1074" s="17"/>
      <c r="BH1074" s="17"/>
      <c r="BI1074" s="17"/>
      <c r="BJ1074" s="17"/>
      <c r="BK1074" s="17"/>
      <c r="BL1074" s="17"/>
      <c r="BM1074" s="17"/>
      <c r="BN1074" s="17"/>
      <c r="BO1074" s="17"/>
      <c r="BP1074" s="17"/>
      <c r="BQ1074" s="17"/>
      <c r="BR1074" s="17"/>
      <c r="BS1074" s="17"/>
      <c r="BT1074" s="17"/>
      <c r="BU1074" s="17"/>
      <c r="BV1074" s="17"/>
      <c r="BW1074" s="17"/>
      <c r="BX1074" s="17"/>
      <c r="BY1074" s="17"/>
      <c r="BZ1074" s="17"/>
      <c r="CA1074" s="17"/>
      <c r="CB1074" s="17"/>
      <c r="CC1074" s="17"/>
      <c r="CD1074" s="17"/>
      <c r="CE1074" s="17"/>
      <c r="CF1074" s="17"/>
      <c r="CG1074" s="17"/>
      <c r="CH1074" s="17"/>
      <c r="CI1074" s="17"/>
      <c r="CJ1074" s="17"/>
      <c r="CK1074" s="17"/>
      <c r="CL1074" s="17"/>
      <c r="CM1074" s="17"/>
      <c r="CN1074" s="17"/>
      <c r="CO1074" s="17"/>
      <c r="CP1074" s="17"/>
      <c r="CQ1074" s="17"/>
      <c r="CR1074" s="17"/>
      <c r="CS1074" s="17"/>
      <c r="CT1074" s="17"/>
      <c r="CU1074" s="17"/>
      <c r="CV1074" s="17"/>
      <c r="CW1074" s="17"/>
      <c r="CX1074" s="17"/>
      <c r="CY1074" s="17"/>
      <c r="CZ1074" s="17"/>
      <c r="DA1074" s="17"/>
      <c r="DB1074" s="17"/>
      <c r="DC1074" s="17"/>
      <c r="DD1074" s="17"/>
      <c r="DE1074" s="17"/>
      <c r="DF1074" s="17"/>
      <c r="DG1074" s="17"/>
      <c r="DH1074" s="17"/>
      <c r="DI1074" s="17"/>
      <c r="DJ1074" s="17"/>
      <c r="DK1074" s="17"/>
      <c r="DL1074" s="17"/>
      <c r="DM1074" s="17"/>
      <c r="DN1074" s="17"/>
      <c r="DO1074" s="17"/>
      <c r="DP1074" s="17"/>
      <c r="DQ1074" s="17"/>
      <c r="DR1074" s="17"/>
      <c r="DS1074" s="17"/>
      <c r="DT1074" s="17"/>
      <c r="DU1074" s="17"/>
      <c r="DV1074" s="17"/>
      <c r="DW1074" s="17"/>
      <c r="DX1074" s="17"/>
      <c r="DY1074" s="17"/>
      <c r="DZ1074" s="17"/>
      <c r="EA1074" s="17"/>
      <c r="EB1074" s="17"/>
      <c r="EC1074" s="17"/>
      <c r="ED1074" s="17"/>
      <c r="EE1074" s="17"/>
      <c r="EF1074" s="17"/>
      <c r="EG1074" s="17"/>
      <c r="EH1074" s="17"/>
      <c r="EI1074" s="17"/>
      <c r="EJ1074" s="17"/>
      <c r="EK1074" s="17"/>
    </row>
    <row r="1075" spans="1:141" x14ac:dyDescent="0.35">
      <c r="A1075" s="17"/>
      <c r="B1075" s="17"/>
      <c r="C1075" s="17"/>
      <c r="D1075" s="17"/>
      <c r="E1075" s="17"/>
      <c r="F1075" s="17"/>
      <c r="G1075" s="17"/>
      <c r="J1075" s="17"/>
      <c r="K1075" s="17"/>
      <c r="L1075" s="68"/>
      <c r="M1075" s="68"/>
      <c r="N1075" s="17"/>
      <c r="O1075" s="17"/>
      <c r="P1075" s="107"/>
      <c r="R1075" s="17"/>
      <c r="S1075" s="17"/>
      <c r="T1075" s="17"/>
      <c r="V1075" s="17"/>
      <c r="W1075" s="17"/>
      <c r="X1075" s="17"/>
      <c r="Y1075" s="17"/>
      <c r="AB1075" s="45"/>
      <c r="AH1075" s="17"/>
      <c r="AI1075" s="17"/>
      <c r="AJ1075" s="17"/>
      <c r="AK1075" s="17"/>
      <c r="AL1075" s="17"/>
      <c r="AM1075" s="17"/>
      <c r="AN1075" s="17"/>
      <c r="AO1075" s="17"/>
      <c r="AP1075" s="17"/>
      <c r="AQ1075" s="17"/>
      <c r="AR1075" s="17"/>
      <c r="AS1075" s="17"/>
      <c r="AT1075" s="17"/>
      <c r="AU1075" s="17"/>
      <c r="AV1075" s="17"/>
      <c r="AW1075" s="17"/>
      <c r="AX1075" s="17"/>
      <c r="AY1075" s="17"/>
      <c r="AZ1075" s="17"/>
      <c r="BA1075" s="17"/>
      <c r="BB1075" s="17"/>
      <c r="BC1075" s="17"/>
      <c r="BD1075" s="17"/>
      <c r="BE1075" s="17"/>
      <c r="BF1075" s="17"/>
      <c r="BG1075" s="17"/>
      <c r="BH1075" s="17"/>
      <c r="BI1075" s="17"/>
      <c r="BJ1075" s="17"/>
      <c r="BK1075" s="17"/>
      <c r="BL1075" s="17"/>
      <c r="BM1075" s="17"/>
      <c r="BN1075" s="17"/>
      <c r="BO1075" s="17"/>
      <c r="BP1075" s="17"/>
      <c r="BQ1075" s="17"/>
      <c r="BR1075" s="17"/>
      <c r="BS1075" s="17"/>
      <c r="BT1075" s="17"/>
      <c r="BU1075" s="17"/>
      <c r="BV1075" s="17"/>
      <c r="BW1075" s="17"/>
      <c r="BX1075" s="17"/>
      <c r="BY1075" s="17"/>
      <c r="BZ1075" s="17"/>
      <c r="CA1075" s="17"/>
      <c r="CB1075" s="17"/>
      <c r="CC1075" s="17"/>
      <c r="CD1075" s="17"/>
      <c r="CE1075" s="17"/>
      <c r="CF1075" s="17"/>
      <c r="CG1075" s="17"/>
      <c r="CH1075" s="17"/>
      <c r="CI1075" s="17"/>
      <c r="CJ1075" s="17"/>
      <c r="CK1075" s="17"/>
      <c r="CL1075" s="17"/>
      <c r="CM1075" s="17"/>
      <c r="CN1075" s="17"/>
      <c r="CO1075" s="17"/>
      <c r="CP1075" s="17"/>
      <c r="CQ1075" s="17"/>
      <c r="CR1075" s="17"/>
      <c r="CS1075" s="17"/>
      <c r="CT1075" s="17"/>
      <c r="CU1075" s="17"/>
      <c r="CV1075" s="17"/>
      <c r="CW1075" s="17"/>
      <c r="CX1075" s="17"/>
      <c r="CY1075" s="17"/>
      <c r="CZ1075" s="17"/>
      <c r="DA1075" s="17"/>
      <c r="DB1075" s="17"/>
      <c r="DC1075" s="17"/>
      <c r="DD1075" s="17"/>
      <c r="DE1075" s="17"/>
      <c r="DF1075" s="17"/>
      <c r="DG1075" s="17"/>
      <c r="DH1075" s="17"/>
      <c r="DI1075" s="17"/>
      <c r="DJ1075" s="17"/>
      <c r="DK1075" s="17"/>
      <c r="DL1075" s="17"/>
      <c r="DM1075" s="17"/>
      <c r="DN1075" s="17"/>
      <c r="DO1075" s="17"/>
      <c r="DP1075" s="17"/>
      <c r="DQ1075" s="17"/>
      <c r="DR1075" s="17"/>
      <c r="DS1075" s="17"/>
      <c r="DT1075" s="17"/>
      <c r="DU1075" s="17"/>
      <c r="DV1075" s="17"/>
      <c r="DW1075" s="17"/>
      <c r="DX1075" s="17"/>
      <c r="DY1075" s="17"/>
      <c r="DZ1075" s="17"/>
      <c r="EA1075" s="17"/>
      <c r="EB1075" s="17"/>
      <c r="EC1075" s="17"/>
      <c r="ED1075" s="17"/>
      <c r="EE1075" s="17"/>
      <c r="EF1075" s="17"/>
      <c r="EG1075" s="17"/>
      <c r="EH1075" s="17"/>
      <c r="EI1075" s="17"/>
      <c r="EJ1075" s="17"/>
      <c r="EK1075" s="17"/>
    </row>
    <row r="1076" spans="1:141" x14ac:dyDescent="0.35">
      <c r="A1076" s="17"/>
      <c r="B1076" s="17"/>
      <c r="C1076" s="17"/>
      <c r="D1076" s="17"/>
      <c r="E1076" s="17"/>
      <c r="F1076" s="17"/>
      <c r="G1076" s="17"/>
      <c r="J1076" s="17"/>
      <c r="K1076" s="17"/>
      <c r="L1076" s="68"/>
      <c r="M1076" s="68"/>
      <c r="N1076" s="17"/>
      <c r="O1076" s="17"/>
      <c r="P1076" s="107"/>
      <c r="R1076" s="17"/>
      <c r="S1076" s="17"/>
      <c r="T1076" s="17"/>
      <c r="V1076" s="17"/>
      <c r="W1076" s="17"/>
      <c r="X1076" s="17"/>
      <c r="Y1076" s="17"/>
      <c r="AB1076" s="45"/>
      <c r="AH1076" s="17"/>
      <c r="AI1076" s="17"/>
      <c r="AJ1076" s="17"/>
      <c r="AK1076" s="17"/>
      <c r="AL1076" s="17"/>
      <c r="AM1076" s="17"/>
      <c r="AN1076" s="17"/>
      <c r="AO1076" s="17"/>
      <c r="AP1076" s="17"/>
      <c r="AQ1076" s="17"/>
      <c r="AR1076" s="17"/>
      <c r="AS1076" s="17"/>
      <c r="AT1076" s="17"/>
      <c r="AU1076" s="17"/>
      <c r="AV1076" s="17"/>
      <c r="AW1076" s="17"/>
      <c r="AX1076" s="17"/>
      <c r="AY1076" s="17"/>
      <c r="AZ1076" s="17"/>
      <c r="BA1076" s="17"/>
      <c r="BB1076" s="17"/>
      <c r="BC1076" s="17"/>
      <c r="BD1076" s="17"/>
      <c r="BE1076" s="17"/>
      <c r="BF1076" s="17"/>
      <c r="BG1076" s="17"/>
      <c r="BH1076" s="17"/>
      <c r="BI1076" s="17"/>
      <c r="BJ1076" s="17"/>
      <c r="BK1076" s="17"/>
      <c r="BL1076" s="17"/>
      <c r="BM1076" s="17"/>
      <c r="BN1076" s="17"/>
      <c r="BO1076" s="17"/>
      <c r="BP1076" s="17"/>
      <c r="BQ1076" s="17"/>
      <c r="BR1076" s="17"/>
      <c r="BS1076" s="17"/>
      <c r="BT1076" s="17"/>
      <c r="BU1076" s="17"/>
      <c r="BV1076" s="17"/>
      <c r="BW1076" s="17"/>
      <c r="BX1076" s="17"/>
      <c r="BY1076" s="17"/>
      <c r="BZ1076" s="17"/>
      <c r="CA1076" s="17"/>
      <c r="CB1076" s="17"/>
      <c r="CC1076" s="17"/>
      <c r="CD1076" s="17"/>
      <c r="CE1076" s="17"/>
      <c r="CF1076" s="17"/>
      <c r="CG1076" s="17"/>
      <c r="CH1076" s="17"/>
      <c r="CI1076" s="17"/>
      <c r="CJ1076" s="17"/>
      <c r="CK1076" s="17"/>
      <c r="CL1076" s="17"/>
      <c r="CM1076" s="17"/>
      <c r="CN1076" s="17"/>
      <c r="CO1076" s="17"/>
      <c r="CP1076" s="17"/>
      <c r="CQ1076" s="17"/>
      <c r="CR1076" s="17"/>
      <c r="CS1076" s="17"/>
      <c r="CT1076" s="17"/>
      <c r="CU1076" s="17"/>
      <c r="CV1076" s="17"/>
      <c r="CW1076" s="17"/>
      <c r="CX1076" s="17"/>
      <c r="CY1076" s="17"/>
      <c r="CZ1076" s="17"/>
      <c r="DA1076" s="17"/>
      <c r="DB1076" s="17"/>
      <c r="DC1076" s="17"/>
      <c r="DD1076" s="17"/>
      <c r="DE1076" s="17"/>
      <c r="DF1076" s="17"/>
      <c r="DG1076" s="17"/>
      <c r="DH1076" s="17"/>
      <c r="DI1076" s="17"/>
      <c r="DJ1076" s="17"/>
      <c r="DK1076" s="17"/>
      <c r="DL1076" s="17"/>
      <c r="DM1076" s="17"/>
      <c r="DN1076" s="17"/>
      <c r="DO1076" s="17"/>
      <c r="DP1076" s="17"/>
      <c r="DQ1076" s="17"/>
      <c r="DR1076" s="17"/>
      <c r="DS1076" s="17"/>
      <c r="DT1076" s="17"/>
      <c r="DU1076" s="17"/>
      <c r="DV1076" s="17"/>
      <c r="DW1076" s="17"/>
      <c r="DX1076" s="17"/>
      <c r="DY1076" s="17"/>
      <c r="DZ1076" s="17"/>
      <c r="EA1076" s="17"/>
      <c r="EB1076" s="17"/>
      <c r="EC1076" s="17"/>
      <c r="ED1076" s="17"/>
      <c r="EE1076" s="17"/>
      <c r="EF1076" s="17"/>
      <c r="EG1076" s="17"/>
      <c r="EH1076" s="17"/>
      <c r="EI1076" s="17"/>
      <c r="EJ1076" s="17"/>
      <c r="EK1076" s="17"/>
    </row>
    <row r="1077" spans="1:141" x14ac:dyDescent="0.35">
      <c r="A1077" s="17"/>
      <c r="B1077" s="17"/>
      <c r="C1077" s="17"/>
      <c r="D1077" s="17"/>
      <c r="E1077" s="17"/>
      <c r="F1077" s="17"/>
      <c r="G1077" s="17"/>
      <c r="J1077" s="17"/>
      <c r="K1077" s="17"/>
      <c r="L1077" s="68"/>
      <c r="M1077" s="68"/>
      <c r="N1077" s="17"/>
      <c r="O1077" s="17"/>
      <c r="P1077" s="107"/>
      <c r="R1077" s="17"/>
      <c r="S1077" s="17"/>
      <c r="T1077" s="17"/>
      <c r="V1077" s="17"/>
      <c r="W1077" s="17"/>
      <c r="X1077" s="17"/>
      <c r="Y1077" s="17"/>
      <c r="AB1077" s="45"/>
      <c r="AH1077" s="17"/>
      <c r="AI1077" s="17"/>
      <c r="AJ1077" s="17"/>
      <c r="AK1077" s="17"/>
      <c r="AL1077" s="17"/>
      <c r="AM1077" s="17"/>
      <c r="AN1077" s="17"/>
      <c r="AO1077" s="17"/>
      <c r="AP1077" s="17"/>
      <c r="AQ1077" s="17"/>
      <c r="AR1077" s="17"/>
      <c r="AS1077" s="17"/>
      <c r="AT1077" s="17"/>
      <c r="AU1077" s="17"/>
      <c r="AV1077" s="17"/>
      <c r="AW1077" s="17"/>
      <c r="AX1077" s="17"/>
      <c r="AY1077" s="17"/>
      <c r="AZ1077" s="17"/>
      <c r="BA1077" s="17"/>
      <c r="BB1077" s="17"/>
      <c r="BC1077" s="17"/>
      <c r="BD1077" s="17"/>
      <c r="BE1077" s="17"/>
      <c r="BF1077" s="17"/>
      <c r="BG1077" s="17"/>
      <c r="BH1077" s="17"/>
      <c r="BI1077" s="17"/>
      <c r="BJ1077" s="17"/>
      <c r="BK1077" s="17"/>
      <c r="BL1077" s="17"/>
      <c r="BM1077" s="17"/>
      <c r="BN1077" s="17"/>
      <c r="BO1077" s="17"/>
      <c r="BP1077" s="17"/>
      <c r="BQ1077" s="17"/>
      <c r="BR1077" s="17"/>
      <c r="BS1077" s="17"/>
      <c r="BT1077" s="17"/>
      <c r="BU1077" s="17"/>
      <c r="BV1077" s="17"/>
      <c r="BW1077" s="17"/>
      <c r="BX1077" s="17"/>
      <c r="BY1077" s="17"/>
      <c r="BZ1077" s="17"/>
      <c r="CA1077" s="17"/>
      <c r="CB1077" s="17"/>
      <c r="CC1077" s="17"/>
      <c r="CD1077" s="17"/>
      <c r="CE1077" s="17"/>
      <c r="CF1077" s="17"/>
      <c r="CG1077" s="17"/>
      <c r="CH1077" s="17"/>
      <c r="CI1077" s="17"/>
      <c r="CJ1077" s="17"/>
      <c r="CK1077" s="17"/>
      <c r="CL1077" s="17"/>
      <c r="CM1077" s="17"/>
      <c r="CN1077" s="17"/>
      <c r="CO1077" s="17"/>
      <c r="CP1077" s="17"/>
      <c r="CQ1077" s="17"/>
      <c r="CR1077" s="17"/>
      <c r="CS1077" s="17"/>
      <c r="CT1077" s="17"/>
      <c r="CU1077" s="17"/>
      <c r="CV1077" s="17"/>
      <c r="CW1077" s="17"/>
      <c r="CX1077" s="17"/>
      <c r="CY1077" s="17"/>
      <c r="CZ1077" s="17"/>
      <c r="DA1077" s="17"/>
      <c r="DB1077" s="17"/>
      <c r="DC1077" s="17"/>
      <c r="DD1077" s="17"/>
      <c r="DE1077" s="17"/>
      <c r="DF1077" s="17"/>
      <c r="DG1077" s="17"/>
      <c r="DH1077" s="17"/>
      <c r="DI1077" s="17"/>
      <c r="DJ1077" s="17"/>
      <c r="DK1077" s="17"/>
      <c r="DL1077" s="17"/>
      <c r="DM1077" s="17"/>
      <c r="DN1077" s="17"/>
      <c r="DO1077" s="17"/>
      <c r="DP1077" s="17"/>
      <c r="DQ1077" s="17"/>
      <c r="DR1077" s="17"/>
      <c r="DS1077" s="17"/>
      <c r="DT1077" s="17"/>
      <c r="DU1077" s="17"/>
      <c r="DV1077" s="17"/>
      <c r="DW1077" s="17"/>
      <c r="DX1077" s="17"/>
      <c r="DY1077" s="17"/>
      <c r="DZ1077" s="17"/>
      <c r="EA1077" s="17"/>
      <c r="EB1077" s="17"/>
      <c r="EC1077" s="17"/>
      <c r="ED1077" s="17"/>
      <c r="EE1077" s="17"/>
      <c r="EF1077" s="17"/>
      <c r="EG1077" s="17"/>
      <c r="EH1077" s="17"/>
      <c r="EI1077" s="17"/>
      <c r="EJ1077" s="17"/>
      <c r="EK1077" s="17"/>
    </row>
    <row r="1078" spans="1:141" x14ac:dyDescent="0.35">
      <c r="A1078" s="17"/>
      <c r="B1078" s="17"/>
      <c r="C1078" s="17"/>
      <c r="D1078" s="17"/>
      <c r="E1078" s="17"/>
      <c r="F1078" s="17"/>
      <c r="G1078" s="17"/>
      <c r="J1078" s="17"/>
      <c r="K1078" s="17"/>
      <c r="L1078" s="68"/>
      <c r="M1078" s="68"/>
      <c r="N1078" s="17"/>
      <c r="O1078" s="17"/>
      <c r="P1078" s="107"/>
      <c r="R1078" s="17"/>
      <c r="S1078" s="17"/>
      <c r="T1078" s="17"/>
      <c r="V1078" s="17"/>
      <c r="W1078" s="17"/>
      <c r="X1078" s="17"/>
      <c r="Y1078" s="17"/>
      <c r="AB1078" s="45"/>
      <c r="AH1078" s="17"/>
      <c r="AI1078" s="17"/>
      <c r="AJ1078" s="17"/>
      <c r="AK1078" s="17"/>
      <c r="AL1078" s="17"/>
      <c r="AM1078" s="17"/>
      <c r="AN1078" s="17"/>
      <c r="AO1078" s="17"/>
      <c r="AP1078" s="17"/>
      <c r="AQ1078" s="17"/>
      <c r="AR1078" s="17"/>
      <c r="AS1078" s="17"/>
      <c r="AT1078" s="17"/>
      <c r="AU1078" s="17"/>
      <c r="AV1078" s="17"/>
      <c r="AW1078" s="17"/>
      <c r="AX1078" s="17"/>
      <c r="AY1078" s="17"/>
      <c r="AZ1078" s="17"/>
      <c r="BA1078" s="17"/>
      <c r="BB1078" s="17"/>
      <c r="BC1078" s="17"/>
      <c r="BD1078" s="17"/>
      <c r="BE1078" s="17"/>
      <c r="BF1078" s="17"/>
      <c r="BG1078" s="17"/>
      <c r="BH1078" s="17"/>
      <c r="BI1078" s="17"/>
      <c r="BJ1078" s="17"/>
      <c r="BK1078" s="17"/>
      <c r="BL1078" s="17"/>
      <c r="BM1078" s="17"/>
      <c r="BN1078" s="17"/>
      <c r="BO1078" s="17"/>
      <c r="BP1078" s="17"/>
      <c r="BQ1078" s="17"/>
      <c r="BR1078" s="17"/>
      <c r="BS1078" s="17"/>
      <c r="BT1078" s="17"/>
      <c r="BU1078" s="17"/>
      <c r="BV1078" s="17"/>
      <c r="BW1078" s="17"/>
      <c r="BX1078" s="17"/>
      <c r="BY1078" s="17"/>
      <c r="BZ1078" s="17"/>
      <c r="CA1078" s="17"/>
      <c r="CB1078" s="17"/>
      <c r="CC1078" s="17"/>
      <c r="CD1078" s="17"/>
      <c r="CE1078" s="17"/>
      <c r="CF1078" s="17"/>
      <c r="CG1078" s="17"/>
      <c r="CH1078" s="17"/>
      <c r="CI1078" s="17"/>
      <c r="CJ1078" s="17"/>
      <c r="CK1078" s="17"/>
      <c r="CL1078" s="17"/>
      <c r="CM1078" s="17"/>
      <c r="CN1078" s="17"/>
      <c r="CO1078" s="17"/>
      <c r="CP1078" s="17"/>
      <c r="CQ1078" s="17"/>
      <c r="CR1078" s="17"/>
      <c r="CS1078" s="17"/>
      <c r="CT1078" s="17"/>
      <c r="CU1078" s="17"/>
      <c r="CV1078" s="17"/>
      <c r="CW1078" s="17"/>
      <c r="CX1078" s="17"/>
      <c r="CY1078" s="17"/>
      <c r="CZ1078" s="17"/>
      <c r="DA1078" s="17"/>
      <c r="DB1078" s="17"/>
      <c r="DC1078" s="17"/>
      <c r="DD1078" s="17"/>
      <c r="DE1078" s="17"/>
      <c r="DF1078" s="17"/>
      <c r="DG1078" s="17"/>
      <c r="DH1078" s="17"/>
      <c r="DI1078" s="17"/>
      <c r="DJ1078" s="17"/>
      <c r="DK1078" s="17"/>
      <c r="DL1078" s="17"/>
      <c r="DM1078" s="17"/>
      <c r="DN1078" s="17"/>
      <c r="DO1078" s="17"/>
      <c r="DP1078" s="17"/>
      <c r="DQ1078" s="17"/>
      <c r="DR1078" s="17"/>
      <c r="DS1078" s="17"/>
      <c r="DT1078" s="17"/>
      <c r="DU1078" s="17"/>
      <c r="DV1078" s="17"/>
      <c r="DW1078" s="17"/>
      <c r="DX1078" s="17"/>
      <c r="DY1078" s="17"/>
      <c r="DZ1078" s="17"/>
      <c r="EA1078" s="17"/>
      <c r="EB1078" s="17"/>
      <c r="EC1078" s="17"/>
      <c r="ED1078" s="17"/>
      <c r="EE1078" s="17"/>
      <c r="EF1078" s="17"/>
      <c r="EG1078" s="17"/>
      <c r="EH1078" s="17"/>
      <c r="EI1078" s="17"/>
      <c r="EJ1078" s="17"/>
      <c r="EK1078" s="17"/>
    </row>
    <row r="1079" spans="1:141" x14ac:dyDescent="0.35">
      <c r="A1079" s="17"/>
      <c r="B1079" s="17"/>
      <c r="C1079" s="17"/>
      <c r="D1079" s="17"/>
      <c r="E1079" s="17"/>
      <c r="F1079" s="17"/>
      <c r="G1079" s="17"/>
      <c r="J1079" s="17"/>
      <c r="K1079" s="17"/>
      <c r="L1079" s="68"/>
      <c r="M1079" s="68"/>
      <c r="N1079" s="17"/>
      <c r="O1079" s="17"/>
      <c r="P1079" s="107"/>
      <c r="R1079" s="17"/>
      <c r="S1079" s="17"/>
      <c r="T1079" s="17"/>
      <c r="V1079" s="17"/>
      <c r="W1079" s="17"/>
      <c r="X1079" s="17"/>
      <c r="Y1079" s="17"/>
      <c r="AB1079" s="45"/>
      <c r="AH1079" s="17"/>
      <c r="AI1079" s="17"/>
      <c r="AJ1079" s="17"/>
      <c r="AK1079" s="17"/>
      <c r="AL1079" s="17"/>
      <c r="AM1079" s="17"/>
      <c r="AN1079" s="17"/>
      <c r="AO1079" s="17"/>
      <c r="AP1079" s="17"/>
      <c r="AQ1079" s="17"/>
      <c r="AR1079" s="17"/>
      <c r="AS1079" s="17"/>
      <c r="AT1079" s="17"/>
      <c r="AU1079" s="17"/>
      <c r="AV1079" s="17"/>
      <c r="AW1079" s="17"/>
      <c r="AX1079" s="17"/>
      <c r="AY1079" s="17"/>
      <c r="AZ1079" s="17"/>
      <c r="BA1079" s="17"/>
      <c r="BB1079" s="17"/>
      <c r="BC1079" s="17"/>
      <c r="BD1079" s="17"/>
      <c r="BE1079" s="17"/>
      <c r="BF1079" s="17"/>
      <c r="BG1079" s="17"/>
      <c r="BH1079" s="17"/>
      <c r="BI1079" s="17"/>
      <c r="BJ1079" s="17"/>
      <c r="BK1079" s="17"/>
      <c r="BL1079" s="17"/>
      <c r="BM1079" s="17"/>
      <c r="BN1079" s="17"/>
      <c r="BO1079" s="17"/>
      <c r="BP1079" s="17"/>
      <c r="BQ1079" s="17"/>
      <c r="BR1079" s="17"/>
      <c r="BS1079" s="17"/>
      <c r="BT1079" s="17"/>
      <c r="BU1079" s="17"/>
      <c r="BV1079" s="17"/>
      <c r="BW1079" s="17"/>
      <c r="BX1079" s="17"/>
      <c r="BY1079" s="17"/>
      <c r="BZ1079" s="17"/>
      <c r="CA1079" s="17"/>
      <c r="CB1079" s="17"/>
      <c r="CC1079" s="17"/>
      <c r="CD1079" s="17"/>
      <c r="CE1079" s="17"/>
      <c r="CF1079" s="17"/>
      <c r="CG1079" s="17"/>
      <c r="CH1079" s="17"/>
      <c r="CI1079" s="17"/>
      <c r="CJ1079" s="17"/>
      <c r="CK1079" s="17"/>
      <c r="CL1079" s="17"/>
      <c r="CM1079" s="17"/>
      <c r="CN1079" s="17"/>
      <c r="CO1079" s="17"/>
      <c r="CP1079" s="17"/>
      <c r="CQ1079" s="17"/>
      <c r="CR1079" s="17"/>
      <c r="CS1079" s="17"/>
      <c r="CT1079" s="17"/>
      <c r="CU1079" s="17"/>
      <c r="CV1079" s="17"/>
      <c r="CW1079" s="17"/>
      <c r="CX1079" s="17"/>
      <c r="CY1079" s="17"/>
      <c r="CZ1079" s="17"/>
      <c r="DA1079" s="17"/>
      <c r="DB1079" s="17"/>
      <c r="DC1079" s="17"/>
      <c r="DD1079" s="17"/>
      <c r="DE1079" s="17"/>
      <c r="DF1079" s="17"/>
      <c r="DG1079" s="17"/>
      <c r="DH1079" s="17"/>
      <c r="DI1079" s="17"/>
      <c r="DJ1079" s="17"/>
      <c r="DK1079" s="17"/>
      <c r="DL1079" s="17"/>
      <c r="DM1079" s="17"/>
      <c r="DN1079" s="17"/>
      <c r="DO1079" s="17"/>
      <c r="DP1079" s="17"/>
      <c r="DQ1079" s="17"/>
      <c r="DR1079" s="17"/>
      <c r="DS1079" s="17"/>
      <c r="DT1079" s="17"/>
      <c r="DU1079" s="17"/>
      <c r="DV1079" s="17"/>
      <c r="DW1079" s="17"/>
      <c r="DX1079" s="17"/>
      <c r="DY1079" s="17"/>
      <c r="DZ1079" s="17"/>
      <c r="EA1079" s="17"/>
      <c r="EB1079" s="17"/>
      <c r="EC1079" s="17"/>
      <c r="ED1079" s="17"/>
      <c r="EE1079" s="17"/>
      <c r="EF1079" s="17"/>
      <c r="EG1079" s="17"/>
      <c r="EH1079" s="17"/>
      <c r="EI1079" s="17"/>
      <c r="EJ1079" s="17"/>
      <c r="EK1079" s="17"/>
    </row>
    <row r="1080" spans="1:141" x14ac:dyDescent="0.35">
      <c r="A1080" s="17"/>
      <c r="B1080" s="17"/>
      <c r="C1080" s="17"/>
      <c r="D1080" s="17"/>
      <c r="E1080" s="17"/>
      <c r="F1080" s="17"/>
      <c r="G1080" s="17"/>
      <c r="J1080" s="17"/>
      <c r="K1080" s="17"/>
      <c r="L1080" s="68"/>
      <c r="M1080" s="68"/>
      <c r="N1080" s="17"/>
      <c r="O1080" s="17"/>
      <c r="P1080" s="107"/>
      <c r="R1080" s="17"/>
      <c r="S1080" s="17"/>
      <c r="T1080" s="17"/>
      <c r="V1080" s="17"/>
      <c r="W1080" s="17"/>
      <c r="X1080" s="17"/>
      <c r="Y1080" s="17"/>
      <c r="AB1080" s="45"/>
      <c r="AH1080" s="17"/>
      <c r="AI1080" s="17"/>
      <c r="AJ1080" s="17"/>
      <c r="AK1080" s="17"/>
      <c r="AL1080" s="17"/>
      <c r="AM1080" s="17"/>
      <c r="AN1080" s="17"/>
      <c r="AO1080" s="17"/>
      <c r="AP1080" s="17"/>
      <c r="AQ1080" s="17"/>
      <c r="AR1080" s="17"/>
      <c r="AS1080" s="17"/>
      <c r="AT1080" s="17"/>
      <c r="AU1080" s="17"/>
      <c r="AV1080" s="17"/>
      <c r="AW1080" s="17"/>
      <c r="AX1080" s="17"/>
      <c r="AY1080" s="17"/>
      <c r="AZ1080" s="17"/>
      <c r="BA1080" s="17"/>
      <c r="BB1080" s="17"/>
      <c r="BC1080" s="17"/>
      <c r="BD1080" s="17"/>
      <c r="BE1080" s="17"/>
      <c r="BF1080" s="17"/>
      <c r="BG1080" s="17"/>
      <c r="BH1080" s="17"/>
      <c r="BI1080" s="17"/>
      <c r="BJ1080" s="17"/>
      <c r="BK1080" s="17"/>
      <c r="BL1080" s="17"/>
      <c r="BM1080" s="17"/>
      <c r="BN1080" s="17"/>
      <c r="BO1080" s="17"/>
      <c r="BP1080" s="17"/>
      <c r="BQ1080" s="17"/>
      <c r="BR1080" s="17"/>
      <c r="BS1080" s="17"/>
      <c r="BT1080" s="17"/>
      <c r="BU1080" s="17"/>
      <c r="BV1080" s="17"/>
      <c r="BW1080" s="17"/>
      <c r="BX1080" s="17"/>
      <c r="BY1080" s="17"/>
      <c r="BZ1080" s="17"/>
      <c r="CA1080" s="17"/>
      <c r="CB1080" s="17"/>
      <c r="CC1080" s="17"/>
      <c r="CD1080" s="17"/>
      <c r="CE1080" s="17"/>
      <c r="CF1080" s="17"/>
      <c r="CG1080" s="17"/>
      <c r="CH1080" s="17"/>
      <c r="CI1080" s="17"/>
      <c r="CJ1080" s="17"/>
      <c r="CK1080" s="17"/>
      <c r="CL1080" s="17"/>
      <c r="CM1080" s="17"/>
      <c r="CN1080" s="17"/>
      <c r="CO1080" s="17"/>
      <c r="CP1080" s="17"/>
      <c r="CQ1080" s="17"/>
      <c r="CR1080" s="17"/>
      <c r="CS1080" s="17"/>
      <c r="CT1080" s="17"/>
      <c r="CU1080" s="17"/>
      <c r="CV1080" s="17"/>
      <c r="CW1080" s="17"/>
      <c r="CX1080" s="17"/>
      <c r="CY1080" s="17"/>
      <c r="CZ1080" s="17"/>
      <c r="DA1080" s="17"/>
      <c r="DB1080" s="17"/>
      <c r="DC1080" s="17"/>
      <c r="DD1080" s="17"/>
      <c r="DE1080" s="17"/>
      <c r="DF1080" s="17"/>
      <c r="DG1080" s="17"/>
      <c r="DH1080" s="17"/>
      <c r="DI1080" s="17"/>
      <c r="DJ1080" s="17"/>
      <c r="DK1080" s="17"/>
      <c r="DL1080" s="17"/>
      <c r="DM1080" s="17"/>
      <c r="DN1080" s="17"/>
      <c r="DO1080" s="17"/>
      <c r="DP1080" s="17"/>
      <c r="DQ1080" s="17"/>
      <c r="DR1080" s="17"/>
      <c r="DS1080" s="17"/>
      <c r="DT1080" s="17"/>
      <c r="DU1080" s="17"/>
      <c r="DV1080" s="17"/>
      <c r="DW1080" s="17"/>
      <c r="DX1080" s="17"/>
      <c r="DY1080" s="17"/>
      <c r="DZ1080" s="17"/>
      <c r="EA1080" s="17"/>
      <c r="EB1080" s="17"/>
      <c r="EC1080" s="17"/>
      <c r="ED1080" s="17"/>
      <c r="EE1080" s="17"/>
      <c r="EF1080" s="17"/>
      <c r="EG1080" s="17"/>
      <c r="EH1080" s="17"/>
      <c r="EI1080" s="17"/>
      <c r="EJ1080" s="17"/>
      <c r="EK1080" s="17"/>
    </row>
    <row r="1081" spans="1:141" x14ac:dyDescent="0.35">
      <c r="A1081" s="17"/>
      <c r="B1081" s="17"/>
      <c r="C1081" s="17"/>
      <c r="D1081" s="17"/>
      <c r="E1081" s="17"/>
      <c r="F1081" s="17"/>
      <c r="G1081" s="17"/>
      <c r="J1081" s="17"/>
      <c r="K1081" s="17"/>
      <c r="L1081" s="68"/>
      <c r="M1081" s="68"/>
      <c r="N1081" s="17"/>
      <c r="O1081" s="17"/>
      <c r="P1081" s="107"/>
      <c r="R1081" s="17"/>
      <c r="S1081" s="17"/>
      <c r="T1081" s="17"/>
      <c r="V1081" s="17"/>
      <c r="W1081" s="17"/>
      <c r="X1081" s="17"/>
      <c r="Y1081" s="17"/>
      <c r="AB1081" s="45"/>
      <c r="AH1081" s="17"/>
      <c r="AI1081" s="17"/>
      <c r="AJ1081" s="17"/>
      <c r="AK1081" s="17"/>
      <c r="AL1081" s="17"/>
      <c r="AM1081" s="17"/>
      <c r="AN1081" s="17"/>
      <c r="AO1081" s="17"/>
      <c r="AP1081" s="17"/>
      <c r="AQ1081" s="17"/>
      <c r="AR1081" s="17"/>
      <c r="AS1081" s="17"/>
      <c r="AT1081" s="17"/>
      <c r="AU1081" s="17"/>
      <c r="AV1081" s="17"/>
      <c r="AW1081" s="17"/>
      <c r="AX1081" s="17"/>
      <c r="AY1081" s="17"/>
      <c r="AZ1081" s="17"/>
      <c r="BA1081" s="17"/>
      <c r="BB1081" s="17"/>
      <c r="BC1081" s="17"/>
      <c r="BD1081" s="17"/>
      <c r="BE1081" s="17"/>
      <c r="BF1081" s="17"/>
      <c r="BG1081" s="17"/>
      <c r="BH1081" s="17"/>
      <c r="BI1081" s="17"/>
      <c r="BJ1081" s="17"/>
      <c r="BK1081" s="17"/>
      <c r="BL1081" s="17"/>
      <c r="BM1081" s="17"/>
      <c r="BN1081" s="17"/>
      <c r="BO1081" s="17"/>
      <c r="BP1081" s="17"/>
      <c r="BQ1081" s="17"/>
      <c r="BR1081" s="17"/>
      <c r="BS1081" s="17"/>
      <c r="BT1081" s="17"/>
      <c r="BU1081" s="17"/>
      <c r="BV1081" s="17"/>
      <c r="BW1081" s="17"/>
      <c r="BX1081" s="17"/>
      <c r="BY1081" s="17"/>
      <c r="BZ1081" s="17"/>
      <c r="CA1081" s="17"/>
      <c r="CB1081" s="17"/>
      <c r="CC1081" s="17"/>
      <c r="CD1081" s="17"/>
      <c r="CE1081" s="17"/>
      <c r="CF1081" s="17"/>
      <c r="CG1081" s="17"/>
      <c r="CH1081" s="17"/>
      <c r="CI1081" s="17"/>
      <c r="CJ1081" s="17"/>
      <c r="CK1081" s="17"/>
      <c r="CL1081" s="17"/>
      <c r="CM1081" s="17"/>
      <c r="CN1081" s="17"/>
      <c r="CO1081" s="17"/>
      <c r="CP1081" s="17"/>
      <c r="CQ1081" s="17"/>
      <c r="CR1081" s="17"/>
      <c r="CS1081" s="17"/>
      <c r="CT1081" s="17"/>
      <c r="CU1081" s="17"/>
      <c r="CV1081" s="17"/>
      <c r="CW1081" s="17"/>
      <c r="CX1081" s="17"/>
      <c r="CY1081" s="17"/>
      <c r="CZ1081" s="17"/>
      <c r="DA1081" s="17"/>
      <c r="DB1081" s="17"/>
      <c r="DC1081" s="17"/>
      <c r="DD1081" s="17"/>
      <c r="DE1081" s="17"/>
      <c r="DF1081" s="17"/>
      <c r="DG1081" s="17"/>
      <c r="DH1081" s="17"/>
      <c r="DI1081" s="17"/>
      <c r="DJ1081" s="17"/>
      <c r="DK1081" s="17"/>
      <c r="DL1081" s="17"/>
      <c r="DM1081" s="17"/>
      <c r="DN1081" s="17"/>
      <c r="DO1081" s="17"/>
      <c r="DP1081" s="17"/>
      <c r="DQ1081" s="17"/>
      <c r="DR1081" s="17"/>
      <c r="DS1081" s="17"/>
      <c r="DT1081" s="17"/>
      <c r="DU1081" s="17"/>
      <c r="DV1081" s="17"/>
      <c r="DW1081" s="17"/>
      <c r="DX1081" s="17"/>
      <c r="DY1081" s="17"/>
      <c r="DZ1081" s="17"/>
      <c r="EA1081" s="17"/>
      <c r="EB1081" s="17"/>
      <c r="EC1081" s="17"/>
      <c r="ED1081" s="17"/>
      <c r="EE1081" s="17"/>
      <c r="EF1081" s="17"/>
      <c r="EG1081" s="17"/>
      <c r="EH1081" s="17"/>
      <c r="EI1081" s="17"/>
      <c r="EJ1081" s="17"/>
      <c r="EK1081" s="17"/>
    </row>
    <row r="1082" spans="1:141" x14ac:dyDescent="0.35">
      <c r="A1082" s="17"/>
      <c r="B1082" s="17"/>
      <c r="C1082" s="17"/>
      <c r="D1082" s="17"/>
      <c r="E1082" s="17"/>
      <c r="F1082" s="17"/>
      <c r="G1082" s="17"/>
      <c r="J1082" s="17"/>
      <c r="K1082" s="17"/>
      <c r="L1082" s="68"/>
      <c r="M1082" s="68"/>
      <c r="N1082" s="17"/>
      <c r="O1082" s="17"/>
      <c r="P1082" s="109"/>
      <c r="R1082" s="17"/>
      <c r="S1082" s="17"/>
      <c r="T1082" s="17"/>
      <c r="V1082" s="17"/>
      <c r="W1082" s="17"/>
      <c r="X1082" s="17"/>
      <c r="Y1082" s="17"/>
      <c r="AB1082" s="45"/>
      <c r="AH1082" s="17"/>
      <c r="AI1082" s="17"/>
      <c r="AJ1082" s="17"/>
      <c r="AK1082" s="17"/>
      <c r="AL1082" s="17"/>
      <c r="AM1082" s="17"/>
      <c r="AN1082" s="17"/>
      <c r="AO1082" s="17"/>
      <c r="AP1082" s="17"/>
      <c r="AQ1082" s="17"/>
      <c r="AR1082" s="17"/>
      <c r="AS1082" s="17"/>
      <c r="AT1082" s="17"/>
      <c r="AU1082" s="17"/>
      <c r="AV1082" s="17"/>
      <c r="AW1082" s="17"/>
      <c r="AX1082" s="17"/>
      <c r="AY1082" s="17"/>
      <c r="AZ1082" s="17"/>
      <c r="BA1082" s="17"/>
      <c r="BB1082" s="17"/>
      <c r="BC1082" s="17"/>
      <c r="BD1082" s="17"/>
      <c r="BE1082" s="17"/>
      <c r="BF1082" s="17"/>
      <c r="BG1082" s="17"/>
      <c r="BH1082" s="17"/>
      <c r="BI1082" s="17"/>
      <c r="BJ1082" s="17"/>
      <c r="BK1082" s="17"/>
      <c r="BL1082" s="17"/>
      <c r="BM1082" s="17"/>
      <c r="BN1082" s="17"/>
      <c r="BO1082" s="17"/>
      <c r="BP1082" s="17"/>
      <c r="BQ1082" s="17"/>
      <c r="BR1082" s="17"/>
      <c r="BS1082" s="17"/>
      <c r="BT1082" s="17"/>
      <c r="BU1082" s="17"/>
      <c r="BV1082" s="17"/>
      <c r="BW1082" s="17"/>
      <c r="BX1082" s="17"/>
      <c r="BY1082" s="17"/>
      <c r="BZ1082" s="17"/>
      <c r="CA1082" s="17"/>
      <c r="CB1082" s="17"/>
      <c r="CC1082" s="17"/>
      <c r="CD1082" s="17"/>
      <c r="CE1082" s="17"/>
      <c r="CF1082" s="17"/>
      <c r="CG1082" s="17"/>
      <c r="CH1082" s="17"/>
      <c r="CI1082" s="17"/>
      <c r="CJ1082" s="17"/>
      <c r="CK1082" s="17"/>
      <c r="CL1082" s="17"/>
      <c r="CM1082" s="17"/>
      <c r="CN1082" s="17"/>
      <c r="CO1082" s="17"/>
      <c r="CP1082" s="17"/>
      <c r="CQ1082" s="17"/>
      <c r="CR1082" s="17"/>
      <c r="CS1082" s="17"/>
      <c r="CT1082" s="17"/>
      <c r="CU1082" s="17"/>
      <c r="CV1082" s="17"/>
      <c r="CW1082" s="17"/>
      <c r="CX1082" s="17"/>
      <c r="CY1082" s="17"/>
      <c r="CZ1082" s="17"/>
      <c r="DA1082" s="17"/>
      <c r="DB1082" s="17"/>
      <c r="DC1082" s="17"/>
      <c r="DD1082" s="17"/>
      <c r="DE1082" s="17"/>
      <c r="DF1082" s="17"/>
      <c r="DG1082" s="17"/>
      <c r="DH1082" s="17"/>
      <c r="DI1082" s="17"/>
      <c r="DJ1082" s="17"/>
      <c r="DK1082" s="17"/>
      <c r="DL1082" s="17"/>
      <c r="DM1082" s="17"/>
      <c r="DN1082" s="17"/>
      <c r="DO1082" s="17"/>
      <c r="DP1082" s="17"/>
      <c r="DQ1082" s="17"/>
      <c r="DR1082" s="17"/>
      <c r="DS1082" s="17"/>
      <c r="DT1082" s="17"/>
      <c r="DU1082" s="17"/>
      <c r="DV1082" s="17"/>
      <c r="DW1082" s="17"/>
      <c r="DX1082" s="17"/>
      <c r="DY1082" s="17"/>
      <c r="DZ1082" s="17"/>
      <c r="EA1082" s="17"/>
      <c r="EB1082" s="17"/>
      <c r="EC1082" s="17"/>
      <c r="ED1082" s="17"/>
      <c r="EE1082" s="17"/>
      <c r="EF1082" s="17"/>
      <c r="EG1082" s="17"/>
      <c r="EH1082" s="17"/>
      <c r="EI1082" s="17"/>
      <c r="EJ1082" s="17"/>
      <c r="EK1082" s="17"/>
    </row>
    <row r="1083" spans="1:141" x14ac:dyDescent="0.35">
      <c r="A1083" s="17"/>
      <c r="B1083" s="17"/>
      <c r="C1083" s="17"/>
      <c r="D1083" s="17"/>
      <c r="E1083" s="17"/>
      <c r="F1083" s="17"/>
      <c r="G1083" s="17"/>
      <c r="J1083" s="17"/>
      <c r="K1083" s="17"/>
      <c r="L1083" s="68"/>
      <c r="M1083" s="68"/>
      <c r="N1083" s="17"/>
      <c r="O1083" s="17"/>
      <c r="P1083" s="107"/>
      <c r="R1083" s="17"/>
      <c r="S1083" s="17"/>
      <c r="T1083" s="17"/>
      <c r="V1083" s="17"/>
      <c r="W1083" s="17"/>
      <c r="X1083" s="17"/>
      <c r="Y1083" s="17"/>
      <c r="AB1083" s="45"/>
      <c r="AH1083" s="17"/>
      <c r="AI1083" s="17"/>
      <c r="AJ1083" s="17"/>
      <c r="AK1083" s="17"/>
      <c r="AL1083" s="17"/>
      <c r="AM1083" s="17"/>
      <c r="AN1083" s="17"/>
      <c r="AO1083" s="17"/>
      <c r="AP1083" s="17"/>
      <c r="AQ1083" s="17"/>
      <c r="AR1083" s="17"/>
      <c r="AS1083" s="17"/>
      <c r="AT1083" s="17"/>
      <c r="AU1083" s="17"/>
      <c r="AV1083" s="17"/>
      <c r="AW1083" s="17"/>
      <c r="AX1083" s="17"/>
      <c r="AY1083" s="17"/>
      <c r="AZ1083" s="17"/>
      <c r="BA1083" s="17"/>
      <c r="BB1083" s="17"/>
      <c r="BC1083" s="17"/>
      <c r="BD1083" s="17"/>
      <c r="BE1083" s="17"/>
      <c r="BF1083" s="17"/>
      <c r="BG1083" s="17"/>
      <c r="BH1083" s="17"/>
      <c r="BI1083" s="17"/>
      <c r="BJ1083" s="17"/>
      <c r="BK1083" s="17"/>
      <c r="BL1083" s="17"/>
      <c r="BM1083" s="17"/>
      <c r="BN1083" s="17"/>
      <c r="BO1083" s="17"/>
      <c r="BP1083" s="17"/>
      <c r="BQ1083" s="17"/>
      <c r="BR1083" s="17"/>
      <c r="BS1083" s="17"/>
      <c r="BT1083" s="17"/>
      <c r="BU1083" s="17"/>
      <c r="BV1083" s="17"/>
      <c r="BW1083" s="17"/>
      <c r="BX1083" s="17"/>
      <c r="BY1083" s="17"/>
      <c r="BZ1083" s="17"/>
      <c r="CA1083" s="17"/>
      <c r="CB1083" s="17"/>
      <c r="CC1083" s="17"/>
      <c r="CD1083" s="17"/>
      <c r="CE1083" s="17"/>
      <c r="CF1083" s="17"/>
      <c r="CG1083" s="17"/>
      <c r="CH1083" s="17"/>
      <c r="CI1083" s="17"/>
      <c r="CJ1083" s="17"/>
      <c r="CK1083" s="17"/>
      <c r="CL1083" s="17"/>
      <c r="CM1083" s="17"/>
      <c r="CN1083" s="17"/>
      <c r="CO1083" s="17"/>
      <c r="CP1083" s="17"/>
      <c r="CQ1083" s="17"/>
      <c r="CR1083" s="17"/>
      <c r="CS1083" s="17"/>
      <c r="CT1083" s="17"/>
      <c r="CU1083" s="17"/>
      <c r="CV1083" s="17"/>
      <c r="CW1083" s="17"/>
      <c r="CX1083" s="17"/>
      <c r="CY1083" s="17"/>
      <c r="CZ1083" s="17"/>
      <c r="DA1083" s="17"/>
      <c r="DB1083" s="17"/>
      <c r="DC1083" s="17"/>
      <c r="DD1083" s="17"/>
      <c r="DE1083" s="17"/>
      <c r="DF1083" s="17"/>
      <c r="DG1083" s="17"/>
      <c r="DH1083" s="17"/>
      <c r="DI1083" s="17"/>
      <c r="DJ1083" s="17"/>
      <c r="DK1083" s="17"/>
      <c r="DL1083" s="17"/>
      <c r="DM1083" s="17"/>
      <c r="DN1083" s="17"/>
      <c r="DO1083" s="17"/>
      <c r="DP1083" s="17"/>
      <c r="DQ1083" s="17"/>
      <c r="DR1083" s="17"/>
      <c r="DS1083" s="17"/>
      <c r="DT1083" s="17"/>
      <c r="DU1083" s="17"/>
      <c r="DV1083" s="17"/>
      <c r="DW1083" s="17"/>
      <c r="DX1083" s="17"/>
      <c r="DY1083" s="17"/>
      <c r="DZ1083" s="17"/>
      <c r="EA1083" s="17"/>
      <c r="EB1083" s="17"/>
      <c r="EC1083" s="17"/>
      <c r="ED1083" s="17"/>
      <c r="EE1083" s="17"/>
      <c r="EF1083" s="17"/>
      <c r="EG1083" s="17"/>
      <c r="EH1083" s="17"/>
      <c r="EI1083" s="17"/>
      <c r="EJ1083" s="17"/>
      <c r="EK1083" s="17"/>
    </row>
    <row r="1084" spans="1:141" x14ac:dyDescent="0.35">
      <c r="A1084" s="17"/>
      <c r="B1084" s="17"/>
      <c r="C1084" s="17"/>
      <c r="D1084" s="17"/>
      <c r="E1084" s="17"/>
      <c r="F1084" s="17"/>
      <c r="G1084" s="17"/>
      <c r="J1084" s="17"/>
      <c r="K1084" s="17"/>
      <c r="L1084" s="68"/>
      <c r="M1084" s="68"/>
      <c r="N1084" s="17"/>
      <c r="O1084" s="17"/>
      <c r="P1084" s="107"/>
      <c r="R1084" s="17"/>
      <c r="S1084" s="17"/>
      <c r="T1084" s="17"/>
      <c r="V1084" s="17"/>
      <c r="W1084" s="17"/>
      <c r="X1084" s="17"/>
      <c r="Y1084" s="17"/>
      <c r="AB1084" s="45"/>
      <c r="AH1084" s="17"/>
      <c r="AI1084" s="17"/>
      <c r="AJ1084" s="17"/>
      <c r="AK1084" s="17"/>
      <c r="AL1084" s="17"/>
      <c r="AM1084" s="17"/>
      <c r="AN1084" s="17"/>
      <c r="AO1084" s="17"/>
      <c r="AP1084" s="17"/>
      <c r="AQ1084" s="17"/>
      <c r="AR1084" s="17"/>
      <c r="AS1084" s="17"/>
      <c r="AT1084" s="17"/>
      <c r="AU1084" s="17"/>
      <c r="AV1084" s="17"/>
      <c r="AW1084" s="17"/>
      <c r="AX1084" s="17"/>
      <c r="AY1084" s="17"/>
      <c r="AZ1084" s="17"/>
      <c r="BA1084" s="17"/>
      <c r="BB1084" s="17"/>
      <c r="BC1084" s="17"/>
      <c r="BD1084" s="17"/>
      <c r="BE1084" s="17"/>
      <c r="BF1084" s="17"/>
      <c r="BG1084" s="17"/>
      <c r="BH1084" s="17"/>
      <c r="BI1084" s="17"/>
      <c r="BJ1084" s="17"/>
      <c r="BK1084" s="17"/>
      <c r="BL1084" s="17"/>
      <c r="BM1084" s="17"/>
      <c r="BN1084" s="17"/>
      <c r="BO1084" s="17"/>
      <c r="BP1084" s="17"/>
      <c r="BQ1084" s="17"/>
      <c r="BR1084" s="17"/>
      <c r="BS1084" s="17"/>
      <c r="BT1084" s="17"/>
      <c r="BU1084" s="17"/>
      <c r="BV1084" s="17"/>
      <c r="BW1084" s="17"/>
      <c r="BX1084" s="17"/>
      <c r="BY1084" s="17"/>
      <c r="BZ1084" s="17"/>
      <c r="CA1084" s="17"/>
      <c r="CB1084" s="17"/>
      <c r="CC1084" s="17"/>
      <c r="CD1084" s="17"/>
      <c r="CE1084" s="17"/>
      <c r="CF1084" s="17"/>
      <c r="CG1084" s="17"/>
      <c r="CH1084" s="17"/>
      <c r="CI1084" s="17"/>
      <c r="CJ1084" s="17"/>
      <c r="CK1084" s="17"/>
      <c r="CL1084" s="17"/>
      <c r="CM1084" s="17"/>
      <c r="CN1084" s="17"/>
      <c r="CO1084" s="17"/>
      <c r="CP1084" s="17"/>
      <c r="CQ1084" s="17"/>
      <c r="CR1084" s="17"/>
      <c r="CS1084" s="17"/>
      <c r="CT1084" s="17"/>
      <c r="CU1084" s="17"/>
      <c r="CV1084" s="17"/>
      <c r="CW1084" s="17"/>
      <c r="CX1084" s="17"/>
      <c r="CY1084" s="17"/>
      <c r="CZ1084" s="17"/>
      <c r="DA1084" s="17"/>
      <c r="DB1084" s="17"/>
      <c r="DC1084" s="17"/>
      <c r="DD1084" s="17"/>
      <c r="DE1084" s="17"/>
      <c r="DF1084" s="17"/>
      <c r="DG1084" s="17"/>
      <c r="DH1084" s="17"/>
      <c r="DI1084" s="17"/>
      <c r="DJ1084" s="17"/>
      <c r="DK1084" s="17"/>
      <c r="DL1084" s="17"/>
      <c r="DM1084" s="17"/>
      <c r="DN1084" s="17"/>
      <c r="DO1084" s="17"/>
      <c r="DP1084" s="17"/>
      <c r="DQ1084" s="17"/>
      <c r="DR1084" s="17"/>
      <c r="DS1084" s="17"/>
      <c r="DT1084" s="17"/>
      <c r="DU1084" s="17"/>
      <c r="DV1084" s="17"/>
      <c r="DW1084" s="17"/>
      <c r="DX1084" s="17"/>
      <c r="DY1084" s="17"/>
      <c r="DZ1084" s="17"/>
      <c r="EA1084" s="17"/>
      <c r="EB1084" s="17"/>
      <c r="EC1084" s="17"/>
      <c r="ED1084" s="17"/>
      <c r="EE1084" s="17"/>
      <c r="EF1084" s="17"/>
      <c r="EG1084" s="17"/>
      <c r="EH1084" s="17"/>
      <c r="EI1084" s="17"/>
      <c r="EJ1084" s="17"/>
      <c r="EK1084" s="17"/>
    </row>
    <row r="1085" spans="1:141" x14ac:dyDescent="0.35">
      <c r="A1085" s="17"/>
      <c r="B1085" s="17"/>
      <c r="C1085" s="17"/>
      <c r="D1085" s="17"/>
      <c r="E1085" s="17"/>
      <c r="F1085" s="17"/>
      <c r="G1085" s="17"/>
      <c r="J1085" s="17"/>
      <c r="K1085" s="17"/>
      <c r="L1085" s="68"/>
      <c r="M1085" s="68"/>
      <c r="N1085" s="17"/>
      <c r="O1085" s="17"/>
      <c r="P1085" s="107"/>
      <c r="R1085" s="17"/>
      <c r="S1085" s="17"/>
      <c r="T1085" s="17"/>
      <c r="V1085" s="17"/>
      <c r="W1085" s="17"/>
      <c r="X1085" s="17"/>
      <c r="Y1085" s="17"/>
      <c r="AB1085" s="45"/>
      <c r="AH1085" s="17"/>
      <c r="AI1085" s="17"/>
      <c r="AJ1085" s="17"/>
      <c r="AK1085" s="17"/>
      <c r="AL1085" s="17"/>
      <c r="AM1085" s="17"/>
      <c r="AN1085" s="17"/>
      <c r="AO1085" s="17"/>
      <c r="AP1085" s="17"/>
      <c r="AQ1085" s="17"/>
      <c r="AR1085" s="17"/>
      <c r="AS1085" s="17"/>
      <c r="AT1085" s="17"/>
      <c r="AU1085" s="17"/>
      <c r="AV1085" s="17"/>
      <c r="AW1085" s="17"/>
      <c r="AX1085" s="17"/>
      <c r="AY1085" s="17"/>
      <c r="AZ1085" s="17"/>
      <c r="BA1085" s="17"/>
      <c r="BB1085" s="17"/>
      <c r="BC1085" s="17"/>
      <c r="BD1085" s="17"/>
      <c r="BE1085" s="17"/>
      <c r="BF1085" s="17"/>
      <c r="BG1085" s="17"/>
      <c r="BH1085" s="17"/>
      <c r="BI1085" s="17"/>
      <c r="BJ1085" s="17"/>
      <c r="BK1085" s="17"/>
      <c r="BL1085" s="17"/>
      <c r="BM1085" s="17"/>
      <c r="BN1085" s="17"/>
      <c r="BO1085" s="17"/>
      <c r="BP1085" s="17"/>
      <c r="BQ1085" s="17"/>
      <c r="BR1085" s="17"/>
      <c r="BS1085" s="17"/>
      <c r="BT1085" s="17"/>
      <c r="BU1085" s="17"/>
      <c r="BV1085" s="17"/>
      <c r="BW1085" s="17"/>
      <c r="BX1085" s="17"/>
      <c r="BY1085" s="17"/>
      <c r="BZ1085" s="17"/>
      <c r="CA1085" s="17"/>
      <c r="CB1085" s="17"/>
      <c r="CC1085" s="17"/>
      <c r="CD1085" s="17"/>
      <c r="CE1085" s="17"/>
      <c r="CF1085" s="17"/>
      <c r="CG1085" s="17"/>
      <c r="CH1085" s="17"/>
      <c r="CI1085" s="17"/>
      <c r="CJ1085" s="17"/>
      <c r="CK1085" s="17"/>
      <c r="CL1085" s="17"/>
      <c r="CM1085" s="17"/>
      <c r="CN1085" s="17"/>
      <c r="CO1085" s="17"/>
      <c r="CP1085" s="17"/>
      <c r="CQ1085" s="17"/>
      <c r="CR1085" s="17"/>
      <c r="CS1085" s="17"/>
      <c r="CT1085" s="17"/>
      <c r="CU1085" s="17"/>
      <c r="CV1085" s="17"/>
      <c r="CW1085" s="17"/>
      <c r="CX1085" s="17"/>
      <c r="CY1085" s="17"/>
      <c r="CZ1085" s="17"/>
      <c r="DA1085" s="17"/>
      <c r="DB1085" s="17"/>
      <c r="DC1085" s="17"/>
      <c r="DD1085" s="17"/>
      <c r="DE1085" s="17"/>
      <c r="DF1085" s="17"/>
      <c r="DG1085" s="17"/>
      <c r="DH1085" s="17"/>
      <c r="DI1085" s="17"/>
      <c r="DJ1085" s="17"/>
      <c r="DK1085" s="17"/>
      <c r="DL1085" s="17"/>
      <c r="DM1085" s="17"/>
      <c r="DN1085" s="17"/>
      <c r="DO1085" s="17"/>
      <c r="DP1085" s="17"/>
      <c r="DQ1085" s="17"/>
      <c r="DR1085" s="17"/>
      <c r="DS1085" s="17"/>
      <c r="DT1085" s="17"/>
      <c r="DU1085" s="17"/>
      <c r="DV1085" s="17"/>
      <c r="DW1085" s="17"/>
      <c r="DX1085" s="17"/>
      <c r="DY1085" s="17"/>
      <c r="DZ1085" s="17"/>
      <c r="EA1085" s="17"/>
      <c r="EB1085" s="17"/>
      <c r="EC1085" s="17"/>
      <c r="ED1085" s="17"/>
      <c r="EE1085" s="17"/>
      <c r="EF1085" s="17"/>
      <c r="EG1085" s="17"/>
      <c r="EH1085" s="17"/>
      <c r="EI1085" s="17"/>
      <c r="EJ1085" s="17"/>
      <c r="EK1085" s="17"/>
    </row>
    <row r="1086" spans="1:141" x14ac:dyDescent="0.35">
      <c r="A1086" s="17"/>
      <c r="B1086" s="17"/>
      <c r="C1086" s="17"/>
      <c r="D1086" s="17"/>
      <c r="E1086" s="17"/>
      <c r="F1086" s="17"/>
      <c r="G1086" s="17"/>
      <c r="J1086" s="17"/>
      <c r="K1086" s="17"/>
      <c r="L1086" s="68"/>
      <c r="M1086" s="68"/>
      <c r="N1086" s="17"/>
      <c r="O1086" s="17"/>
      <c r="P1086" s="107"/>
      <c r="R1086" s="17"/>
      <c r="S1086" s="17"/>
      <c r="T1086" s="17"/>
      <c r="V1086" s="17"/>
      <c r="W1086" s="17"/>
      <c r="X1086" s="17"/>
      <c r="Y1086" s="17"/>
      <c r="AB1086" s="45"/>
      <c r="AH1086" s="17"/>
      <c r="AI1086" s="17"/>
      <c r="AJ1086" s="17"/>
      <c r="AK1086" s="17"/>
      <c r="AL1086" s="17"/>
      <c r="AM1086" s="17"/>
      <c r="AN1086" s="17"/>
      <c r="AO1086" s="17"/>
      <c r="AP1086" s="17"/>
      <c r="AQ1086" s="17"/>
      <c r="AR1086" s="17"/>
      <c r="AS1086" s="17"/>
      <c r="AT1086" s="17"/>
      <c r="AU1086" s="17"/>
      <c r="AV1086" s="17"/>
      <c r="AW1086" s="17"/>
      <c r="AX1086" s="17"/>
      <c r="AY1086" s="17"/>
      <c r="AZ1086" s="17"/>
      <c r="BA1086" s="17"/>
      <c r="BB1086" s="17"/>
      <c r="BC1086" s="17"/>
      <c r="BD1086" s="17"/>
      <c r="BE1086" s="17"/>
      <c r="BF1086" s="17"/>
      <c r="BG1086" s="17"/>
      <c r="BH1086" s="17"/>
      <c r="BI1086" s="17"/>
      <c r="BJ1086" s="17"/>
      <c r="BK1086" s="17"/>
      <c r="BL1086" s="17"/>
      <c r="BM1086" s="17"/>
      <c r="BN1086" s="17"/>
      <c r="BO1086" s="17"/>
      <c r="BP1086" s="17"/>
      <c r="BQ1086" s="17"/>
      <c r="BR1086" s="17"/>
      <c r="BS1086" s="17"/>
      <c r="BT1086" s="17"/>
      <c r="BU1086" s="17"/>
      <c r="BV1086" s="17"/>
      <c r="BW1086" s="17"/>
      <c r="BX1086" s="17"/>
      <c r="BY1086" s="17"/>
      <c r="BZ1086" s="17"/>
      <c r="CA1086" s="17"/>
      <c r="CB1086" s="17"/>
      <c r="CC1086" s="17"/>
      <c r="CD1086" s="17"/>
      <c r="CE1086" s="17"/>
      <c r="CF1086" s="17"/>
      <c r="CG1086" s="17"/>
      <c r="CH1086" s="17"/>
      <c r="CI1086" s="17"/>
      <c r="CJ1086" s="17"/>
      <c r="CK1086" s="17"/>
      <c r="CL1086" s="17"/>
      <c r="CM1086" s="17"/>
      <c r="CN1086" s="17"/>
      <c r="CO1086" s="17"/>
      <c r="CP1086" s="17"/>
      <c r="CQ1086" s="17"/>
      <c r="CR1086" s="17"/>
      <c r="CS1086" s="17"/>
      <c r="CT1086" s="17"/>
      <c r="CU1086" s="17"/>
      <c r="CV1086" s="17"/>
      <c r="CW1086" s="17"/>
      <c r="CX1086" s="17"/>
      <c r="CY1086" s="17"/>
      <c r="CZ1086" s="17"/>
      <c r="DA1086" s="17"/>
      <c r="DB1086" s="17"/>
      <c r="DC1086" s="17"/>
      <c r="DD1086" s="17"/>
      <c r="DE1086" s="17"/>
      <c r="DF1086" s="17"/>
      <c r="DG1086" s="17"/>
      <c r="DH1086" s="17"/>
      <c r="DI1086" s="17"/>
      <c r="DJ1086" s="17"/>
      <c r="DK1086" s="17"/>
      <c r="DL1086" s="17"/>
      <c r="DM1086" s="17"/>
      <c r="DN1086" s="17"/>
      <c r="DO1086" s="17"/>
      <c r="DP1086" s="17"/>
      <c r="DQ1086" s="17"/>
      <c r="DR1086" s="17"/>
      <c r="DS1086" s="17"/>
      <c r="DT1086" s="17"/>
      <c r="DU1086" s="17"/>
      <c r="DV1086" s="17"/>
      <c r="DW1086" s="17"/>
      <c r="DX1086" s="17"/>
      <c r="DY1086" s="17"/>
      <c r="DZ1086" s="17"/>
      <c r="EA1086" s="17"/>
      <c r="EB1086" s="17"/>
      <c r="EC1086" s="17"/>
      <c r="ED1086" s="17"/>
      <c r="EE1086" s="17"/>
      <c r="EF1086" s="17"/>
      <c r="EG1086" s="17"/>
      <c r="EH1086" s="17"/>
      <c r="EI1086" s="17"/>
      <c r="EJ1086" s="17"/>
      <c r="EK1086" s="17"/>
    </row>
    <row r="1087" spans="1:141" x14ac:dyDescent="0.35">
      <c r="A1087" s="17"/>
      <c r="B1087" s="17"/>
      <c r="C1087" s="17"/>
      <c r="D1087" s="17"/>
      <c r="E1087" s="17"/>
      <c r="F1087" s="17"/>
      <c r="G1087" s="17"/>
      <c r="J1087" s="17"/>
      <c r="K1087" s="17"/>
      <c r="L1087" s="68"/>
      <c r="M1087" s="68"/>
      <c r="N1087" s="17"/>
      <c r="O1087" s="17"/>
      <c r="P1087" s="109"/>
      <c r="R1087" s="17"/>
      <c r="S1087" s="17"/>
      <c r="T1087" s="17"/>
      <c r="V1087" s="17"/>
      <c r="W1087" s="17"/>
      <c r="X1087" s="17"/>
      <c r="Y1087" s="17"/>
      <c r="AB1087" s="45"/>
      <c r="AH1087" s="17"/>
      <c r="AI1087" s="17"/>
      <c r="AJ1087" s="17"/>
      <c r="AK1087" s="17"/>
      <c r="AL1087" s="17"/>
      <c r="AM1087" s="17"/>
      <c r="AN1087" s="17"/>
      <c r="AO1087" s="17"/>
      <c r="AP1087" s="17"/>
      <c r="AQ1087" s="17"/>
      <c r="AR1087" s="17"/>
      <c r="AS1087" s="17"/>
      <c r="AT1087" s="17"/>
      <c r="AU1087" s="17"/>
      <c r="AV1087" s="17"/>
      <c r="AW1087" s="17"/>
      <c r="AX1087" s="17"/>
      <c r="AY1087" s="17"/>
      <c r="AZ1087" s="17"/>
      <c r="BA1087" s="17"/>
      <c r="BB1087" s="17"/>
      <c r="BC1087" s="17"/>
      <c r="BD1087" s="17"/>
      <c r="BE1087" s="17"/>
      <c r="BF1087" s="17"/>
      <c r="BG1087" s="17"/>
      <c r="BH1087" s="17"/>
      <c r="BI1087" s="17"/>
      <c r="BJ1087" s="17"/>
      <c r="BK1087" s="17"/>
      <c r="BL1087" s="17"/>
      <c r="BM1087" s="17"/>
      <c r="BN1087" s="17"/>
      <c r="BO1087" s="17"/>
      <c r="BP1087" s="17"/>
      <c r="BQ1087" s="17"/>
      <c r="BR1087" s="17"/>
      <c r="BS1087" s="17"/>
      <c r="BT1087" s="17"/>
      <c r="BU1087" s="17"/>
      <c r="BV1087" s="17"/>
      <c r="BW1087" s="17"/>
      <c r="BX1087" s="17"/>
      <c r="BY1087" s="17"/>
      <c r="BZ1087" s="17"/>
      <c r="CA1087" s="17"/>
      <c r="CB1087" s="17"/>
      <c r="CC1087" s="17"/>
      <c r="CD1087" s="17"/>
      <c r="CE1087" s="17"/>
      <c r="CF1087" s="17"/>
      <c r="CG1087" s="17"/>
      <c r="CH1087" s="17"/>
      <c r="CI1087" s="17"/>
      <c r="CJ1087" s="17"/>
      <c r="CK1087" s="17"/>
      <c r="CL1087" s="17"/>
      <c r="CM1087" s="17"/>
      <c r="CN1087" s="17"/>
      <c r="CO1087" s="17"/>
      <c r="CP1087" s="17"/>
      <c r="CQ1087" s="17"/>
      <c r="CR1087" s="17"/>
      <c r="CS1087" s="17"/>
      <c r="CT1087" s="17"/>
      <c r="CU1087" s="17"/>
      <c r="CV1087" s="17"/>
      <c r="CW1087" s="17"/>
      <c r="CX1087" s="17"/>
      <c r="CY1087" s="17"/>
      <c r="CZ1087" s="17"/>
      <c r="DA1087" s="17"/>
      <c r="DB1087" s="17"/>
      <c r="DC1087" s="17"/>
      <c r="DD1087" s="17"/>
      <c r="DE1087" s="17"/>
      <c r="DF1087" s="17"/>
      <c r="DG1087" s="17"/>
      <c r="DH1087" s="17"/>
      <c r="DI1087" s="17"/>
      <c r="DJ1087" s="17"/>
      <c r="DK1087" s="17"/>
      <c r="DL1087" s="17"/>
      <c r="DM1087" s="17"/>
      <c r="DN1087" s="17"/>
      <c r="DO1087" s="17"/>
      <c r="DP1087" s="17"/>
      <c r="DQ1087" s="17"/>
      <c r="DR1087" s="17"/>
      <c r="DS1087" s="17"/>
      <c r="DT1087" s="17"/>
      <c r="DU1087" s="17"/>
      <c r="DV1087" s="17"/>
      <c r="DW1087" s="17"/>
      <c r="DX1087" s="17"/>
      <c r="DY1087" s="17"/>
      <c r="DZ1087" s="17"/>
      <c r="EA1087" s="17"/>
      <c r="EB1087" s="17"/>
      <c r="EC1087" s="17"/>
      <c r="ED1087" s="17"/>
      <c r="EE1087" s="17"/>
      <c r="EF1087" s="17"/>
      <c r="EG1087" s="17"/>
      <c r="EH1087" s="17"/>
      <c r="EI1087" s="17"/>
      <c r="EJ1087" s="17"/>
      <c r="EK1087" s="17"/>
    </row>
    <row r="1088" spans="1:141" x14ac:dyDescent="0.35">
      <c r="A1088" s="17"/>
      <c r="B1088" s="17"/>
      <c r="C1088" s="17"/>
      <c r="D1088" s="17"/>
      <c r="E1088" s="17"/>
      <c r="F1088" s="17"/>
      <c r="G1088" s="17"/>
      <c r="J1088" s="17"/>
      <c r="K1088" s="17"/>
      <c r="L1088" s="68"/>
      <c r="M1088" s="68"/>
      <c r="N1088" s="17"/>
      <c r="O1088" s="17"/>
      <c r="P1088" s="109"/>
      <c r="R1088" s="17"/>
      <c r="S1088" s="17"/>
      <c r="T1088" s="17"/>
      <c r="V1088" s="17"/>
      <c r="W1088" s="17"/>
      <c r="X1088" s="17"/>
      <c r="Y1088" s="17"/>
      <c r="AB1088" s="45"/>
      <c r="AH1088" s="17"/>
      <c r="AI1088" s="17"/>
      <c r="AJ1088" s="17"/>
      <c r="AK1088" s="17"/>
      <c r="AL1088" s="17"/>
      <c r="AM1088" s="17"/>
      <c r="AN1088" s="17"/>
      <c r="AO1088" s="17"/>
      <c r="AP1088" s="17"/>
      <c r="AQ1088" s="17"/>
      <c r="AR1088" s="17"/>
      <c r="AS1088" s="17"/>
      <c r="AT1088" s="17"/>
      <c r="AU1088" s="17"/>
      <c r="AV1088" s="17"/>
      <c r="AW1088" s="17"/>
      <c r="AX1088" s="17"/>
      <c r="AY1088" s="17"/>
      <c r="AZ1088" s="17"/>
      <c r="BA1088" s="17"/>
      <c r="BB1088" s="17"/>
      <c r="BC1088" s="17"/>
      <c r="BD1088" s="17"/>
      <c r="BE1088" s="17"/>
      <c r="BF1088" s="17"/>
      <c r="BG1088" s="17"/>
      <c r="BH1088" s="17"/>
      <c r="BI1088" s="17"/>
      <c r="BJ1088" s="17"/>
      <c r="BK1088" s="17"/>
      <c r="BL1088" s="17"/>
      <c r="BM1088" s="17"/>
      <c r="BN1088" s="17"/>
      <c r="BO1088" s="17"/>
      <c r="BP1088" s="17"/>
      <c r="BQ1088" s="17"/>
      <c r="BR1088" s="17"/>
      <c r="BS1088" s="17"/>
      <c r="BT1088" s="17"/>
      <c r="BU1088" s="17"/>
      <c r="BV1088" s="17"/>
      <c r="BW1088" s="17"/>
      <c r="BX1088" s="17"/>
      <c r="BY1088" s="17"/>
      <c r="BZ1088" s="17"/>
      <c r="CA1088" s="17"/>
      <c r="CB1088" s="17"/>
      <c r="CC1088" s="17"/>
      <c r="CD1088" s="17"/>
      <c r="CE1088" s="17"/>
      <c r="CF1088" s="17"/>
      <c r="CG1088" s="17"/>
      <c r="CH1088" s="17"/>
      <c r="CI1088" s="17"/>
      <c r="CJ1088" s="17"/>
      <c r="CK1088" s="17"/>
      <c r="CL1088" s="17"/>
      <c r="CM1088" s="17"/>
      <c r="CN1088" s="17"/>
      <c r="CO1088" s="17"/>
      <c r="CP1088" s="17"/>
      <c r="CQ1088" s="17"/>
      <c r="CR1088" s="17"/>
      <c r="CS1088" s="17"/>
      <c r="CT1088" s="17"/>
      <c r="CU1088" s="17"/>
      <c r="CV1088" s="17"/>
      <c r="CW1088" s="17"/>
      <c r="CX1088" s="17"/>
      <c r="CY1088" s="17"/>
      <c r="CZ1088" s="17"/>
      <c r="DA1088" s="17"/>
      <c r="DB1088" s="17"/>
      <c r="DC1088" s="17"/>
      <c r="DD1088" s="17"/>
      <c r="DE1088" s="17"/>
      <c r="DF1088" s="17"/>
      <c r="DG1088" s="17"/>
      <c r="DH1088" s="17"/>
      <c r="DI1088" s="17"/>
      <c r="DJ1088" s="17"/>
      <c r="DK1088" s="17"/>
      <c r="DL1088" s="17"/>
      <c r="DM1088" s="17"/>
      <c r="DN1088" s="17"/>
      <c r="DO1088" s="17"/>
      <c r="DP1088" s="17"/>
      <c r="DQ1088" s="17"/>
      <c r="DR1088" s="17"/>
      <c r="DS1088" s="17"/>
      <c r="DT1088" s="17"/>
      <c r="DU1088" s="17"/>
      <c r="DV1088" s="17"/>
      <c r="DW1088" s="17"/>
      <c r="DX1088" s="17"/>
      <c r="DY1088" s="17"/>
      <c r="DZ1088" s="17"/>
      <c r="EA1088" s="17"/>
      <c r="EB1088" s="17"/>
      <c r="EC1088" s="17"/>
      <c r="ED1088" s="17"/>
      <c r="EE1088" s="17"/>
      <c r="EF1088" s="17"/>
      <c r="EG1088" s="17"/>
      <c r="EH1088" s="17"/>
      <c r="EI1088" s="17"/>
      <c r="EJ1088" s="17"/>
      <c r="EK1088" s="17"/>
    </row>
    <row r="1089" spans="1:141" x14ac:dyDescent="0.35">
      <c r="A1089" s="17"/>
      <c r="B1089" s="17"/>
      <c r="C1089" s="17"/>
      <c r="D1089" s="17"/>
      <c r="E1089" s="17"/>
      <c r="F1089" s="17"/>
      <c r="G1089" s="17"/>
      <c r="J1089" s="17"/>
      <c r="K1089" s="17"/>
      <c r="L1089" s="68"/>
      <c r="M1089" s="68"/>
      <c r="N1089" s="17"/>
      <c r="O1089" s="17"/>
      <c r="P1089" s="107"/>
      <c r="R1089" s="17"/>
      <c r="S1089" s="17"/>
      <c r="T1089" s="17"/>
      <c r="V1089" s="17"/>
      <c r="W1089" s="17"/>
      <c r="X1089" s="17"/>
      <c r="Y1089" s="17"/>
      <c r="AB1089" s="45"/>
      <c r="AH1089" s="17"/>
      <c r="AI1089" s="17"/>
      <c r="AJ1089" s="17"/>
      <c r="AK1089" s="17"/>
      <c r="AL1089" s="17"/>
      <c r="AM1089" s="17"/>
      <c r="AN1089" s="17"/>
      <c r="AO1089" s="17"/>
      <c r="AP1089" s="17"/>
      <c r="AQ1089" s="17"/>
      <c r="AR1089" s="17"/>
      <c r="AS1089" s="17"/>
      <c r="AT1089" s="17"/>
      <c r="AU1089" s="17"/>
      <c r="AV1089" s="17"/>
      <c r="AW1089" s="17"/>
      <c r="AX1089" s="17"/>
      <c r="AY1089" s="17"/>
      <c r="AZ1089" s="17"/>
      <c r="BA1089" s="17"/>
      <c r="BB1089" s="17"/>
      <c r="BC1089" s="17"/>
      <c r="BD1089" s="17"/>
      <c r="BE1089" s="17"/>
      <c r="BF1089" s="17"/>
      <c r="BG1089" s="17"/>
      <c r="BH1089" s="17"/>
      <c r="BI1089" s="17"/>
      <c r="BJ1089" s="17"/>
      <c r="BK1089" s="17"/>
      <c r="BL1089" s="17"/>
      <c r="BM1089" s="17"/>
      <c r="BN1089" s="17"/>
      <c r="BO1089" s="17"/>
      <c r="BP1089" s="17"/>
      <c r="BQ1089" s="17"/>
      <c r="BR1089" s="17"/>
      <c r="BS1089" s="17"/>
      <c r="BT1089" s="17"/>
      <c r="BU1089" s="17"/>
      <c r="BV1089" s="17"/>
      <c r="BW1089" s="17"/>
      <c r="BX1089" s="17"/>
      <c r="BY1089" s="17"/>
      <c r="BZ1089" s="17"/>
      <c r="CA1089" s="17"/>
      <c r="CB1089" s="17"/>
      <c r="CC1089" s="17"/>
      <c r="CD1089" s="17"/>
      <c r="CE1089" s="17"/>
      <c r="CF1089" s="17"/>
      <c r="CG1089" s="17"/>
      <c r="CH1089" s="17"/>
      <c r="CI1089" s="17"/>
      <c r="CJ1089" s="17"/>
      <c r="CK1089" s="17"/>
      <c r="CL1089" s="17"/>
      <c r="CM1089" s="17"/>
      <c r="CN1089" s="17"/>
      <c r="CO1089" s="17"/>
      <c r="CP1089" s="17"/>
      <c r="CQ1089" s="17"/>
      <c r="CR1089" s="17"/>
      <c r="CS1089" s="17"/>
      <c r="CT1089" s="17"/>
      <c r="CU1089" s="17"/>
      <c r="CV1089" s="17"/>
      <c r="CW1089" s="17"/>
      <c r="CX1089" s="17"/>
      <c r="CY1089" s="17"/>
      <c r="CZ1089" s="17"/>
      <c r="DA1089" s="17"/>
      <c r="DB1089" s="17"/>
      <c r="DC1089" s="17"/>
      <c r="DD1089" s="17"/>
      <c r="DE1089" s="17"/>
      <c r="DF1089" s="17"/>
      <c r="DG1089" s="17"/>
      <c r="DH1089" s="17"/>
      <c r="DI1089" s="17"/>
      <c r="DJ1089" s="17"/>
      <c r="DK1089" s="17"/>
      <c r="DL1089" s="17"/>
      <c r="DM1089" s="17"/>
      <c r="DN1089" s="17"/>
      <c r="DO1089" s="17"/>
      <c r="DP1089" s="17"/>
      <c r="DQ1089" s="17"/>
      <c r="DR1089" s="17"/>
      <c r="DS1089" s="17"/>
      <c r="DT1089" s="17"/>
      <c r="DU1089" s="17"/>
      <c r="DV1089" s="17"/>
      <c r="DW1089" s="17"/>
      <c r="DX1089" s="17"/>
      <c r="DY1089" s="17"/>
      <c r="DZ1089" s="17"/>
      <c r="EA1089" s="17"/>
      <c r="EB1089" s="17"/>
      <c r="EC1089" s="17"/>
      <c r="ED1089" s="17"/>
      <c r="EE1089" s="17"/>
      <c r="EF1089" s="17"/>
      <c r="EG1089" s="17"/>
      <c r="EH1089" s="17"/>
      <c r="EI1089" s="17"/>
      <c r="EJ1089" s="17"/>
      <c r="EK1089" s="17"/>
    </row>
    <row r="1090" spans="1:141" x14ac:dyDescent="0.35">
      <c r="A1090" s="17"/>
      <c r="B1090" s="17"/>
      <c r="C1090" s="17"/>
      <c r="D1090" s="17"/>
      <c r="E1090" s="17"/>
      <c r="F1090" s="17"/>
      <c r="G1090" s="17"/>
      <c r="J1090" s="17"/>
      <c r="K1090" s="17"/>
      <c r="L1090" s="68"/>
      <c r="M1090" s="68"/>
      <c r="N1090" s="17"/>
      <c r="O1090" s="17"/>
      <c r="P1090" s="109"/>
      <c r="R1090" s="17"/>
      <c r="S1090" s="17"/>
      <c r="T1090" s="17"/>
      <c r="V1090" s="17"/>
      <c r="W1090" s="17"/>
      <c r="X1090" s="17"/>
      <c r="Y1090" s="17"/>
      <c r="AB1090" s="45"/>
      <c r="AH1090" s="17"/>
      <c r="AI1090" s="17"/>
      <c r="AJ1090" s="17"/>
      <c r="AK1090" s="17"/>
      <c r="AL1090" s="17"/>
      <c r="AM1090" s="17"/>
      <c r="AN1090" s="17"/>
      <c r="AO1090" s="17"/>
      <c r="AP1090" s="17"/>
      <c r="AQ1090" s="17"/>
      <c r="AR1090" s="17"/>
      <c r="AS1090" s="17"/>
      <c r="AT1090" s="17"/>
      <c r="AU1090" s="17"/>
      <c r="AV1090" s="17"/>
      <c r="AW1090" s="17"/>
      <c r="AX1090" s="17"/>
      <c r="AY1090" s="17"/>
      <c r="AZ1090" s="17"/>
      <c r="BA1090" s="17"/>
      <c r="BB1090" s="17"/>
      <c r="BC1090" s="17"/>
      <c r="BD1090" s="17"/>
      <c r="BE1090" s="17"/>
      <c r="BF1090" s="17"/>
      <c r="BG1090" s="17"/>
      <c r="BH1090" s="17"/>
      <c r="BI1090" s="17"/>
      <c r="BJ1090" s="17"/>
      <c r="BK1090" s="17"/>
      <c r="BL1090" s="17"/>
      <c r="BM1090" s="17"/>
      <c r="BN1090" s="17"/>
      <c r="BO1090" s="17"/>
      <c r="BP1090" s="17"/>
      <c r="BQ1090" s="17"/>
      <c r="BR1090" s="17"/>
      <c r="BS1090" s="17"/>
      <c r="BT1090" s="17"/>
      <c r="BU1090" s="17"/>
      <c r="BV1090" s="17"/>
      <c r="BW1090" s="17"/>
      <c r="BX1090" s="17"/>
      <c r="BY1090" s="17"/>
      <c r="BZ1090" s="17"/>
      <c r="CA1090" s="17"/>
      <c r="CB1090" s="17"/>
      <c r="CC1090" s="17"/>
      <c r="CD1090" s="17"/>
      <c r="CE1090" s="17"/>
      <c r="CF1090" s="17"/>
      <c r="CG1090" s="17"/>
      <c r="CH1090" s="17"/>
      <c r="CI1090" s="17"/>
      <c r="CJ1090" s="17"/>
      <c r="CK1090" s="17"/>
      <c r="CL1090" s="17"/>
      <c r="CM1090" s="17"/>
      <c r="CN1090" s="17"/>
      <c r="CO1090" s="17"/>
      <c r="CP1090" s="17"/>
      <c r="CQ1090" s="17"/>
      <c r="CR1090" s="17"/>
      <c r="CS1090" s="17"/>
      <c r="CT1090" s="17"/>
      <c r="CU1090" s="17"/>
      <c r="CV1090" s="17"/>
      <c r="CW1090" s="17"/>
      <c r="CX1090" s="17"/>
      <c r="CY1090" s="17"/>
      <c r="CZ1090" s="17"/>
      <c r="DA1090" s="17"/>
      <c r="DB1090" s="17"/>
      <c r="DC1090" s="17"/>
      <c r="DD1090" s="17"/>
      <c r="DE1090" s="17"/>
      <c r="DF1090" s="17"/>
      <c r="DG1090" s="17"/>
      <c r="DH1090" s="17"/>
      <c r="DI1090" s="17"/>
      <c r="DJ1090" s="17"/>
      <c r="DK1090" s="17"/>
      <c r="DL1090" s="17"/>
      <c r="DM1090" s="17"/>
      <c r="DN1090" s="17"/>
      <c r="DO1090" s="17"/>
      <c r="DP1090" s="17"/>
      <c r="DQ1090" s="17"/>
      <c r="DR1090" s="17"/>
      <c r="DS1090" s="17"/>
      <c r="DT1090" s="17"/>
      <c r="DU1090" s="17"/>
      <c r="DV1090" s="17"/>
      <c r="DW1090" s="17"/>
      <c r="DX1090" s="17"/>
      <c r="DY1090" s="17"/>
      <c r="DZ1090" s="17"/>
      <c r="EA1090" s="17"/>
      <c r="EB1090" s="17"/>
      <c r="EC1090" s="17"/>
      <c r="ED1090" s="17"/>
      <c r="EE1090" s="17"/>
      <c r="EF1090" s="17"/>
      <c r="EG1090" s="17"/>
      <c r="EH1090" s="17"/>
      <c r="EI1090" s="17"/>
      <c r="EJ1090" s="17"/>
      <c r="EK1090" s="17"/>
    </row>
    <row r="1091" spans="1:141" x14ac:dyDescent="0.35">
      <c r="A1091" s="17"/>
      <c r="B1091" s="17"/>
      <c r="C1091" s="17"/>
      <c r="D1091" s="17"/>
      <c r="E1091" s="17"/>
      <c r="F1091" s="17"/>
      <c r="G1091" s="17"/>
      <c r="J1091" s="17"/>
      <c r="K1091" s="17"/>
      <c r="L1091" s="68"/>
      <c r="M1091" s="68"/>
      <c r="N1091" s="17"/>
      <c r="O1091" s="17"/>
      <c r="P1091" s="107"/>
      <c r="R1091" s="17"/>
      <c r="S1091" s="17"/>
      <c r="T1091" s="17"/>
      <c r="V1091" s="17"/>
      <c r="W1091" s="17"/>
      <c r="X1091" s="17"/>
      <c r="Y1091" s="17"/>
      <c r="AB1091" s="45"/>
      <c r="AH1091" s="17"/>
      <c r="AI1091" s="17"/>
      <c r="AJ1091" s="17"/>
      <c r="AK1091" s="17"/>
      <c r="AL1091" s="17"/>
      <c r="AM1091" s="17"/>
      <c r="AN1091" s="17"/>
      <c r="AO1091" s="17"/>
      <c r="AP1091" s="17"/>
      <c r="AQ1091" s="17"/>
      <c r="AR1091" s="17"/>
      <c r="AS1091" s="17"/>
      <c r="AT1091" s="17"/>
      <c r="AU1091" s="17"/>
      <c r="AV1091" s="17"/>
      <c r="AW1091" s="17"/>
      <c r="AX1091" s="17"/>
      <c r="AY1091" s="17"/>
      <c r="AZ1091" s="17"/>
      <c r="BA1091" s="17"/>
      <c r="BB1091" s="17"/>
      <c r="BC1091" s="17"/>
      <c r="BD1091" s="17"/>
      <c r="BE1091" s="17"/>
      <c r="BF1091" s="17"/>
      <c r="BG1091" s="17"/>
      <c r="BH1091" s="17"/>
      <c r="BI1091" s="17"/>
      <c r="BJ1091" s="17"/>
      <c r="BK1091" s="17"/>
      <c r="BL1091" s="17"/>
      <c r="BM1091" s="17"/>
      <c r="BN1091" s="17"/>
      <c r="BO1091" s="17"/>
      <c r="BP1091" s="17"/>
      <c r="BQ1091" s="17"/>
      <c r="BR1091" s="17"/>
      <c r="BS1091" s="17"/>
      <c r="BT1091" s="17"/>
      <c r="BU1091" s="17"/>
      <c r="BV1091" s="17"/>
      <c r="BW1091" s="17"/>
      <c r="BX1091" s="17"/>
      <c r="BY1091" s="17"/>
      <c r="BZ1091" s="17"/>
      <c r="CA1091" s="17"/>
      <c r="CB1091" s="17"/>
      <c r="CC1091" s="17"/>
      <c r="CD1091" s="17"/>
      <c r="CE1091" s="17"/>
      <c r="CF1091" s="17"/>
      <c r="CG1091" s="17"/>
      <c r="CH1091" s="17"/>
      <c r="CI1091" s="17"/>
      <c r="CJ1091" s="17"/>
      <c r="CK1091" s="17"/>
      <c r="CL1091" s="17"/>
      <c r="CM1091" s="17"/>
      <c r="CN1091" s="17"/>
      <c r="CO1091" s="17"/>
      <c r="CP1091" s="17"/>
      <c r="CQ1091" s="17"/>
      <c r="CR1091" s="17"/>
      <c r="CS1091" s="17"/>
      <c r="CT1091" s="17"/>
      <c r="CU1091" s="17"/>
      <c r="CV1091" s="17"/>
      <c r="CW1091" s="17"/>
      <c r="CX1091" s="17"/>
      <c r="CY1091" s="17"/>
      <c r="CZ1091" s="17"/>
      <c r="DA1091" s="17"/>
      <c r="DB1091" s="17"/>
      <c r="DC1091" s="17"/>
      <c r="DD1091" s="17"/>
      <c r="DE1091" s="17"/>
      <c r="DF1091" s="17"/>
      <c r="DG1091" s="17"/>
      <c r="DH1091" s="17"/>
      <c r="DI1091" s="17"/>
      <c r="DJ1091" s="17"/>
      <c r="DK1091" s="17"/>
      <c r="DL1091" s="17"/>
      <c r="DM1091" s="17"/>
      <c r="DN1091" s="17"/>
      <c r="DO1091" s="17"/>
      <c r="DP1091" s="17"/>
      <c r="DQ1091" s="17"/>
      <c r="DR1091" s="17"/>
      <c r="DS1091" s="17"/>
      <c r="DT1091" s="17"/>
      <c r="DU1091" s="17"/>
      <c r="DV1091" s="17"/>
      <c r="DW1091" s="17"/>
      <c r="DX1091" s="17"/>
      <c r="DY1091" s="17"/>
      <c r="DZ1091" s="17"/>
      <c r="EA1091" s="17"/>
      <c r="EB1091" s="17"/>
      <c r="EC1091" s="17"/>
      <c r="ED1091" s="17"/>
      <c r="EE1091" s="17"/>
      <c r="EF1091" s="17"/>
      <c r="EG1091" s="17"/>
      <c r="EH1091" s="17"/>
      <c r="EI1091" s="17"/>
      <c r="EJ1091" s="17"/>
      <c r="EK1091" s="17"/>
    </row>
    <row r="1092" spans="1:141" x14ac:dyDescent="0.35">
      <c r="A1092" s="17"/>
      <c r="B1092" s="17"/>
      <c r="C1092" s="17"/>
      <c r="D1092" s="17"/>
      <c r="E1092" s="17"/>
      <c r="F1092" s="17"/>
      <c r="G1092" s="17"/>
      <c r="J1092" s="17"/>
      <c r="K1092" s="17"/>
      <c r="L1092" s="68"/>
      <c r="M1092" s="68"/>
      <c r="N1092" s="17"/>
      <c r="O1092" s="17"/>
      <c r="P1092" s="107"/>
      <c r="R1092" s="17"/>
      <c r="S1092" s="17"/>
      <c r="T1092" s="17"/>
      <c r="V1092" s="17"/>
      <c r="W1092" s="17"/>
      <c r="X1092" s="17"/>
      <c r="Y1092" s="17"/>
      <c r="AB1092" s="45"/>
      <c r="AH1092" s="17"/>
      <c r="AI1092" s="17"/>
      <c r="AJ1092" s="17"/>
      <c r="AK1092" s="17"/>
      <c r="AL1092" s="17"/>
      <c r="AM1092" s="17"/>
      <c r="AN1092" s="17"/>
      <c r="AO1092" s="17"/>
      <c r="AP1092" s="17"/>
      <c r="AQ1092" s="17"/>
      <c r="AR1092" s="17"/>
      <c r="AS1092" s="17"/>
      <c r="AT1092" s="17"/>
      <c r="AU1092" s="17"/>
      <c r="AV1092" s="17"/>
      <c r="AW1092" s="17"/>
      <c r="AX1092" s="17"/>
      <c r="AY1092" s="17"/>
      <c r="AZ1092" s="17"/>
      <c r="BA1092" s="17"/>
      <c r="BB1092" s="17"/>
      <c r="BC1092" s="17"/>
      <c r="BD1092" s="17"/>
      <c r="BE1092" s="17"/>
      <c r="BF1092" s="17"/>
      <c r="BG1092" s="17"/>
      <c r="BH1092" s="17"/>
      <c r="BI1092" s="17"/>
      <c r="BJ1092" s="17"/>
      <c r="BK1092" s="17"/>
      <c r="BL1092" s="17"/>
      <c r="BM1092" s="17"/>
      <c r="BN1092" s="17"/>
      <c r="BO1092" s="17"/>
      <c r="BP1092" s="17"/>
      <c r="BQ1092" s="17"/>
      <c r="BR1092" s="17"/>
      <c r="BS1092" s="17"/>
      <c r="BT1092" s="17"/>
      <c r="BU1092" s="17"/>
      <c r="BV1092" s="17"/>
      <c r="BW1092" s="17"/>
      <c r="BX1092" s="17"/>
      <c r="BY1092" s="17"/>
      <c r="BZ1092" s="17"/>
      <c r="CA1092" s="17"/>
      <c r="CB1092" s="17"/>
      <c r="CC1092" s="17"/>
      <c r="CD1092" s="17"/>
      <c r="CE1092" s="17"/>
      <c r="CF1092" s="17"/>
      <c r="CG1092" s="17"/>
      <c r="CH1092" s="17"/>
      <c r="CI1092" s="17"/>
      <c r="CJ1092" s="17"/>
      <c r="CK1092" s="17"/>
      <c r="CL1092" s="17"/>
      <c r="CM1092" s="17"/>
      <c r="CN1092" s="17"/>
      <c r="CO1092" s="17"/>
      <c r="CP1092" s="17"/>
      <c r="CQ1092" s="17"/>
      <c r="CR1092" s="17"/>
      <c r="CS1092" s="17"/>
      <c r="CT1092" s="17"/>
      <c r="CU1092" s="17"/>
      <c r="CV1092" s="17"/>
      <c r="CW1092" s="17"/>
      <c r="CX1092" s="17"/>
      <c r="CY1092" s="17"/>
      <c r="CZ1092" s="17"/>
      <c r="DA1092" s="17"/>
      <c r="DB1092" s="17"/>
      <c r="DC1092" s="17"/>
      <c r="DD1092" s="17"/>
      <c r="DE1092" s="17"/>
      <c r="DF1092" s="17"/>
      <c r="DG1092" s="17"/>
      <c r="DH1092" s="17"/>
      <c r="DI1092" s="17"/>
      <c r="DJ1092" s="17"/>
      <c r="DK1092" s="17"/>
      <c r="DL1092" s="17"/>
      <c r="DM1092" s="17"/>
      <c r="DN1092" s="17"/>
      <c r="DO1092" s="17"/>
      <c r="DP1092" s="17"/>
      <c r="DQ1092" s="17"/>
      <c r="DR1092" s="17"/>
      <c r="DS1092" s="17"/>
      <c r="DT1092" s="17"/>
      <c r="DU1092" s="17"/>
      <c r="DV1092" s="17"/>
      <c r="DW1092" s="17"/>
      <c r="DX1092" s="17"/>
      <c r="DY1092" s="17"/>
      <c r="DZ1092" s="17"/>
      <c r="EA1092" s="17"/>
      <c r="EB1092" s="17"/>
      <c r="EC1092" s="17"/>
      <c r="ED1092" s="17"/>
      <c r="EE1092" s="17"/>
      <c r="EF1092" s="17"/>
      <c r="EG1092" s="17"/>
      <c r="EH1092" s="17"/>
      <c r="EI1092" s="17"/>
      <c r="EJ1092" s="17"/>
      <c r="EK1092" s="17"/>
    </row>
    <row r="1093" spans="1:141" x14ac:dyDescent="0.35">
      <c r="A1093" s="17"/>
      <c r="B1093" s="17"/>
      <c r="C1093" s="17"/>
      <c r="D1093" s="17"/>
      <c r="E1093" s="17"/>
      <c r="F1093" s="17"/>
      <c r="G1093" s="17"/>
      <c r="J1093" s="17"/>
      <c r="K1093" s="17"/>
      <c r="L1093" s="68"/>
      <c r="M1093" s="68"/>
      <c r="N1093" s="17"/>
      <c r="O1093" s="17"/>
      <c r="P1093" s="107"/>
      <c r="R1093" s="17"/>
      <c r="S1093" s="17"/>
      <c r="T1093" s="17"/>
      <c r="V1093" s="17"/>
      <c r="W1093" s="17"/>
      <c r="X1093" s="17"/>
      <c r="Y1093" s="17"/>
      <c r="AB1093" s="45"/>
      <c r="AH1093" s="17"/>
      <c r="AI1093" s="17"/>
      <c r="AJ1093" s="17"/>
      <c r="AK1093" s="17"/>
      <c r="AL1093" s="17"/>
      <c r="AM1093" s="17"/>
      <c r="AN1093" s="17"/>
      <c r="AO1093" s="17"/>
      <c r="AP1093" s="17"/>
      <c r="AQ1093" s="17"/>
      <c r="AR1093" s="17"/>
      <c r="AS1093" s="17"/>
      <c r="AT1093" s="17"/>
      <c r="AU1093" s="17"/>
      <c r="AV1093" s="17"/>
      <c r="AW1093" s="17"/>
      <c r="AX1093" s="17"/>
      <c r="AY1093" s="17"/>
      <c r="AZ1093" s="17"/>
      <c r="BA1093" s="17"/>
      <c r="BB1093" s="17"/>
      <c r="BC1093" s="17"/>
      <c r="BD1093" s="17"/>
      <c r="BE1093" s="17"/>
      <c r="BF1093" s="17"/>
      <c r="BG1093" s="17"/>
      <c r="BH1093" s="17"/>
      <c r="BI1093" s="17"/>
      <c r="BJ1093" s="17"/>
      <c r="BK1093" s="17"/>
      <c r="BL1093" s="17"/>
      <c r="BM1093" s="17"/>
      <c r="BN1093" s="17"/>
      <c r="BO1093" s="17"/>
      <c r="BP1093" s="17"/>
      <c r="BQ1093" s="17"/>
      <c r="BR1093" s="17"/>
      <c r="BS1093" s="17"/>
      <c r="BT1093" s="17"/>
      <c r="BU1093" s="17"/>
      <c r="BV1093" s="17"/>
      <c r="BW1093" s="17"/>
      <c r="BX1093" s="17"/>
      <c r="BY1093" s="17"/>
      <c r="BZ1093" s="17"/>
      <c r="CA1093" s="17"/>
      <c r="CB1093" s="17"/>
      <c r="CC1093" s="17"/>
      <c r="CD1093" s="17"/>
      <c r="CE1093" s="17"/>
      <c r="CF1093" s="17"/>
      <c r="CG1093" s="17"/>
      <c r="CH1093" s="17"/>
      <c r="CI1093" s="17"/>
      <c r="CJ1093" s="17"/>
      <c r="CK1093" s="17"/>
      <c r="CL1093" s="17"/>
      <c r="CM1093" s="17"/>
      <c r="CN1093" s="17"/>
      <c r="CO1093" s="17"/>
      <c r="CP1093" s="17"/>
      <c r="CQ1093" s="17"/>
      <c r="CR1093" s="17"/>
      <c r="CS1093" s="17"/>
      <c r="CT1093" s="17"/>
      <c r="CU1093" s="17"/>
      <c r="CV1093" s="17"/>
      <c r="CW1093" s="17"/>
      <c r="CX1093" s="17"/>
      <c r="CY1093" s="17"/>
      <c r="CZ1093" s="17"/>
      <c r="DA1093" s="17"/>
      <c r="DB1093" s="17"/>
      <c r="DC1093" s="17"/>
      <c r="DD1093" s="17"/>
      <c r="DE1093" s="17"/>
      <c r="DF1093" s="17"/>
      <c r="DG1093" s="17"/>
      <c r="DH1093" s="17"/>
      <c r="DI1093" s="17"/>
      <c r="DJ1093" s="17"/>
      <c r="DK1093" s="17"/>
      <c r="DL1093" s="17"/>
      <c r="DM1093" s="17"/>
      <c r="DN1093" s="17"/>
      <c r="DO1093" s="17"/>
      <c r="DP1093" s="17"/>
      <c r="DQ1093" s="17"/>
      <c r="DR1093" s="17"/>
      <c r="DS1093" s="17"/>
      <c r="DT1093" s="17"/>
      <c r="DU1093" s="17"/>
      <c r="DV1093" s="17"/>
      <c r="DW1093" s="17"/>
      <c r="DX1093" s="17"/>
      <c r="DY1093" s="17"/>
      <c r="DZ1093" s="17"/>
      <c r="EA1093" s="17"/>
      <c r="EB1093" s="17"/>
      <c r="EC1093" s="17"/>
      <c r="ED1093" s="17"/>
      <c r="EE1093" s="17"/>
      <c r="EF1093" s="17"/>
      <c r="EG1093" s="17"/>
      <c r="EH1093" s="17"/>
      <c r="EI1093" s="17"/>
      <c r="EJ1093" s="17"/>
      <c r="EK1093" s="17"/>
    </row>
    <row r="1094" spans="1:141" x14ac:dyDescent="0.35">
      <c r="A1094" s="17"/>
      <c r="B1094" s="17"/>
      <c r="C1094" s="17"/>
      <c r="D1094" s="17"/>
      <c r="E1094" s="17"/>
      <c r="F1094" s="17"/>
      <c r="G1094" s="17"/>
      <c r="J1094" s="17"/>
      <c r="K1094" s="17"/>
      <c r="L1094" s="68"/>
      <c r="M1094" s="68"/>
      <c r="N1094" s="17"/>
      <c r="O1094" s="17"/>
      <c r="P1094" s="107"/>
      <c r="R1094" s="17"/>
      <c r="S1094" s="17"/>
      <c r="T1094" s="17"/>
      <c r="V1094" s="17"/>
      <c r="W1094" s="17"/>
      <c r="X1094" s="17"/>
      <c r="Y1094" s="17"/>
      <c r="AB1094" s="45"/>
      <c r="AH1094" s="17"/>
      <c r="AI1094" s="17"/>
      <c r="AJ1094" s="17"/>
      <c r="AK1094" s="17"/>
      <c r="AL1094" s="17"/>
      <c r="AM1094" s="17"/>
      <c r="AN1094" s="17"/>
      <c r="AO1094" s="17"/>
      <c r="AP1094" s="17"/>
      <c r="AQ1094" s="17"/>
      <c r="AR1094" s="17"/>
      <c r="AS1094" s="17"/>
      <c r="AT1094" s="17"/>
      <c r="AU1094" s="17"/>
      <c r="AV1094" s="17"/>
      <c r="AW1094" s="17"/>
      <c r="AX1094" s="17"/>
      <c r="AY1094" s="17"/>
      <c r="AZ1094" s="17"/>
      <c r="BA1094" s="17"/>
      <c r="BB1094" s="17"/>
      <c r="BC1094" s="17"/>
      <c r="BD1094" s="17"/>
      <c r="BE1094" s="17"/>
      <c r="BF1094" s="17"/>
      <c r="BG1094" s="17"/>
      <c r="BH1094" s="17"/>
      <c r="BI1094" s="17"/>
      <c r="BJ1094" s="17"/>
      <c r="BK1094" s="17"/>
      <c r="BL1094" s="17"/>
      <c r="BM1094" s="17"/>
      <c r="BN1094" s="17"/>
      <c r="BO1094" s="17"/>
      <c r="BP1094" s="17"/>
      <c r="BQ1094" s="17"/>
      <c r="BR1094" s="17"/>
      <c r="BS1094" s="17"/>
      <c r="BT1094" s="17"/>
      <c r="BU1094" s="17"/>
      <c r="BV1094" s="17"/>
      <c r="BW1094" s="17"/>
      <c r="BX1094" s="17"/>
      <c r="BY1094" s="17"/>
      <c r="BZ1094" s="17"/>
      <c r="CA1094" s="17"/>
      <c r="CB1094" s="17"/>
      <c r="CC1094" s="17"/>
      <c r="CD1094" s="17"/>
      <c r="CE1094" s="17"/>
      <c r="CF1094" s="17"/>
      <c r="CG1094" s="17"/>
      <c r="CH1094" s="17"/>
      <c r="CI1094" s="17"/>
      <c r="CJ1094" s="17"/>
      <c r="CK1094" s="17"/>
      <c r="CL1094" s="17"/>
      <c r="CM1094" s="17"/>
      <c r="CN1094" s="17"/>
      <c r="CO1094" s="17"/>
      <c r="CP1094" s="17"/>
      <c r="CQ1094" s="17"/>
      <c r="CR1094" s="17"/>
      <c r="CS1094" s="17"/>
      <c r="CT1094" s="17"/>
      <c r="CU1094" s="17"/>
      <c r="CV1094" s="17"/>
      <c r="CW1094" s="17"/>
      <c r="CX1094" s="17"/>
      <c r="CY1094" s="17"/>
      <c r="CZ1094" s="17"/>
      <c r="DA1094" s="17"/>
      <c r="DB1094" s="17"/>
      <c r="DC1094" s="17"/>
      <c r="DD1094" s="17"/>
      <c r="DE1094" s="17"/>
      <c r="DF1094" s="17"/>
      <c r="DG1094" s="17"/>
      <c r="DH1094" s="17"/>
      <c r="DI1094" s="17"/>
      <c r="DJ1094" s="17"/>
      <c r="DK1094" s="17"/>
      <c r="DL1094" s="17"/>
      <c r="DM1094" s="17"/>
      <c r="DN1094" s="17"/>
      <c r="DO1094" s="17"/>
      <c r="DP1094" s="17"/>
      <c r="DQ1094" s="17"/>
      <c r="DR1094" s="17"/>
      <c r="DS1094" s="17"/>
      <c r="DT1094" s="17"/>
      <c r="DU1094" s="17"/>
      <c r="DV1094" s="17"/>
      <c r="DW1094" s="17"/>
      <c r="DX1094" s="17"/>
      <c r="DY1094" s="17"/>
      <c r="DZ1094" s="17"/>
      <c r="EA1094" s="17"/>
      <c r="EB1094" s="17"/>
      <c r="EC1094" s="17"/>
      <c r="ED1094" s="17"/>
      <c r="EE1094" s="17"/>
      <c r="EF1094" s="17"/>
      <c r="EG1094" s="17"/>
      <c r="EH1094" s="17"/>
      <c r="EI1094" s="17"/>
      <c r="EJ1094" s="17"/>
      <c r="EK1094" s="17"/>
    </row>
    <row r="1095" spans="1:141" x14ac:dyDescent="0.35">
      <c r="A1095" s="17"/>
      <c r="B1095" s="17"/>
      <c r="C1095" s="17"/>
      <c r="D1095" s="17"/>
      <c r="E1095" s="17"/>
      <c r="F1095" s="17"/>
      <c r="G1095" s="17"/>
      <c r="J1095" s="17"/>
      <c r="K1095" s="17"/>
      <c r="L1095" s="68"/>
      <c r="M1095" s="68"/>
      <c r="N1095" s="17"/>
      <c r="O1095" s="17"/>
      <c r="P1095" s="107"/>
      <c r="R1095" s="17"/>
      <c r="S1095" s="17"/>
      <c r="T1095" s="17"/>
      <c r="V1095" s="17"/>
      <c r="W1095" s="17"/>
      <c r="X1095" s="17"/>
      <c r="Y1095" s="17"/>
      <c r="AB1095" s="45"/>
      <c r="AH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17"/>
      <c r="CB1095" s="17"/>
      <c r="CC1095" s="17"/>
      <c r="CD1095" s="17"/>
      <c r="CE1095" s="17"/>
      <c r="CF1095" s="17"/>
      <c r="CG1095" s="17"/>
      <c r="CH1095" s="17"/>
      <c r="CI1095" s="17"/>
      <c r="CJ1095" s="17"/>
      <c r="CK1095" s="17"/>
      <c r="CL1095" s="17"/>
      <c r="CM1095" s="17"/>
      <c r="CN1095" s="17"/>
      <c r="CO1095" s="17"/>
      <c r="CP1095" s="17"/>
      <c r="CQ1095" s="17"/>
      <c r="CR1095" s="17"/>
      <c r="CS1095" s="17"/>
      <c r="CT1095" s="17"/>
      <c r="CU1095" s="17"/>
      <c r="CV1095" s="17"/>
      <c r="CW1095" s="17"/>
      <c r="CX1095" s="17"/>
      <c r="CY1095" s="17"/>
      <c r="CZ1095" s="17"/>
      <c r="DA1095" s="17"/>
      <c r="DB1095" s="17"/>
      <c r="DC1095" s="17"/>
      <c r="DD1095" s="17"/>
      <c r="DE1095" s="17"/>
      <c r="DF1095" s="17"/>
      <c r="DG1095" s="17"/>
      <c r="DH1095" s="17"/>
      <c r="DI1095" s="17"/>
      <c r="DJ1095" s="17"/>
      <c r="DK1095" s="17"/>
      <c r="DL1095" s="17"/>
      <c r="DM1095" s="17"/>
      <c r="DN1095" s="17"/>
      <c r="DO1095" s="17"/>
      <c r="DP1095" s="17"/>
      <c r="DQ1095" s="17"/>
      <c r="DR1095" s="17"/>
      <c r="DS1095" s="17"/>
      <c r="DT1095" s="17"/>
      <c r="DU1095" s="17"/>
      <c r="DV1095" s="17"/>
      <c r="DW1095" s="17"/>
      <c r="DX1095" s="17"/>
      <c r="DY1095" s="17"/>
      <c r="DZ1095" s="17"/>
      <c r="EA1095" s="17"/>
      <c r="EB1095" s="17"/>
      <c r="EC1095" s="17"/>
      <c r="ED1095" s="17"/>
      <c r="EE1095" s="17"/>
      <c r="EF1095" s="17"/>
      <c r="EG1095" s="17"/>
      <c r="EH1095" s="17"/>
      <c r="EI1095" s="17"/>
      <c r="EJ1095" s="17"/>
      <c r="EK1095" s="17"/>
    </row>
    <row r="1096" spans="1:141" x14ac:dyDescent="0.35">
      <c r="A1096" s="17"/>
      <c r="B1096" s="17"/>
      <c r="C1096" s="17"/>
      <c r="D1096" s="17"/>
      <c r="E1096" s="17"/>
      <c r="F1096" s="17"/>
      <c r="G1096" s="17"/>
      <c r="J1096" s="17"/>
      <c r="K1096" s="17"/>
      <c r="L1096" s="68"/>
      <c r="M1096" s="68"/>
      <c r="N1096" s="17"/>
      <c r="O1096" s="17"/>
      <c r="P1096" s="107"/>
      <c r="R1096" s="17"/>
      <c r="S1096" s="17"/>
      <c r="T1096" s="17"/>
      <c r="V1096" s="17"/>
      <c r="W1096" s="17"/>
      <c r="X1096" s="17"/>
      <c r="Y1096" s="17"/>
      <c r="AB1096" s="45"/>
      <c r="AH1096" s="17"/>
      <c r="AI1096" s="17"/>
      <c r="AJ1096" s="17"/>
      <c r="AK1096" s="17"/>
      <c r="AL1096" s="17"/>
      <c r="AM1096" s="17"/>
      <c r="AN1096" s="17"/>
      <c r="AO1096" s="17"/>
      <c r="AP1096" s="17"/>
      <c r="AQ1096" s="17"/>
      <c r="AR1096" s="17"/>
      <c r="AS1096" s="17"/>
      <c r="AT1096" s="17"/>
      <c r="AU1096" s="17"/>
      <c r="AV1096" s="17"/>
      <c r="AW1096" s="17"/>
      <c r="AX1096" s="17"/>
      <c r="AY1096" s="17"/>
      <c r="AZ1096" s="17"/>
      <c r="BA1096" s="17"/>
      <c r="BB1096" s="17"/>
      <c r="BC1096" s="17"/>
      <c r="BD1096" s="17"/>
      <c r="BE1096" s="17"/>
      <c r="BF1096" s="17"/>
      <c r="BG1096" s="17"/>
      <c r="BH1096" s="17"/>
      <c r="BI1096" s="17"/>
      <c r="BJ1096" s="17"/>
      <c r="BK1096" s="17"/>
      <c r="BL1096" s="17"/>
      <c r="BM1096" s="17"/>
      <c r="BN1096" s="17"/>
      <c r="BO1096" s="17"/>
      <c r="BP1096" s="17"/>
      <c r="BQ1096" s="17"/>
      <c r="BR1096" s="17"/>
      <c r="BS1096" s="17"/>
      <c r="BT1096" s="17"/>
      <c r="BU1096" s="17"/>
      <c r="BV1096" s="17"/>
      <c r="BW1096" s="17"/>
      <c r="BX1096" s="17"/>
      <c r="BY1096" s="17"/>
      <c r="BZ1096" s="17"/>
      <c r="CA1096" s="17"/>
      <c r="CB1096" s="17"/>
      <c r="CC1096" s="17"/>
      <c r="CD1096" s="17"/>
      <c r="CE1096" s="17"/>
      <c r="CF1096" s="17"/>
      <c r="CG1096" s="17"/>
      <c r="CH1096" s="17"/>
      <c r="CI1096" s="17"/>
      <c r="CJ1096" s="17"/>
      <c r="CK1096" s="17"/>
      <c r="CL1096" s="17"/>
      <c r="CM1096" s="17"/>
      <c r="CN1096" s="17"/>
      <c r="CO1096" s="17"/>
      <c r="CP1096" s="17"/>
      <c r="CQ1096" s="17"/>
      <c r="CR1096" s="17"/>
      <c r="CS1096" s="17"/>
      <c r="CT1096" s="17"/>
      <c r="CU1096" s="17"/>
      <c r="CV1096" s="17"/>
      <c r="CW1096" s="17"/>
      <c r="CX1096" s="17"/>
      <c r="CY1096" s="17"/>
      <c r="CZ1096" s="17"/>
      <c r="DA1096" s="17"/>
      <c r="DB1096" s="17"/>
      <c r="DC1096" s="17"/>
      <c r="DD1096" s="17"/>
      <c r="DE1096" s="17"/>
      <c r="DF1096" s="17"/>
      <c r="DG1096" s="17"/>
      <c r="DH1096" s="17"/>
      <c r="DI1096" s="17"/>
      <c r="DJ1096" s="17"/>
      <c r="DK1096" s="17"/>
      <c r="DL1096" s="17"/>
      <c r="DM1096" s="17"/>
      <c r="DN1096" s="17"/>
      <c r="DO1096" s="17"/>
      <c r="DP1096" s="17"/>
      <c r="DQ1096" s="17"/>
      <c r="DR1096" s="17"/>
      <c r="DS1096" s="17"/>
      <c r="DT1096" s="17"/>
      <c r="DU1096" s="17"/>
      <c r="DV1096" s="17"/>
      <c r="DW1096" s="17"/>
      <c r="DX1096" s="17"/>
      <c r="DY1096" s="17"/>
      <c r="DZ1096" s="17"/>
      <c r="EA1096" s="17"/>
      <c r="EB1096" s="17"/>
      <c r="EC1096" s="17"/>
      <c r="ED1096" s="17"/>
      <c r="EE1096" s="17"/>
      <c r="EF1096" s="17"/>
      <c r="EG1096" s="17"/>
      <c r="EH1096" s="17"/>
      <c r="EI1096" s="17"/>
      <c r="EJ1096" s="17"/>
      <c r="EK1096" s="17"/>
    </row>
    <row r="1097" spans="1:141" x14ac:dyDescent="0.35">
      <c r="A1097" s="17"/>
      <c r="B1097" s="17"/>
      <c r="C1097" s="17"/>
      <c r="D1097" s="17"/>
      <c r="E1097" s="17"/>
      <c r="F1097" s="17"/>
      <c r="G1097" s="17"/>
      <c r="J1097" s="17"/>
      <c r="K1097" s="17"/>
      <c r="L1097" s="68"/>
      <c r="M1097" s="68"/>
      <c r="N1097" s="17"/>
      <c r="O1097" s="17"/>
      <c r="P1097" s="107"/>
      <c r="R1097" s="17"/>
      <c r="S1097" s="17"/>
      <c r="T1097" s="17"/>
      <c r="V1097" s="17"/>
      <c r="W1097" s="17"/>
      <c r="X1097" s="17"/>
      <c r="Y1097" s="17"/>
      <c r="AB1097" s="45"/>
      <c r="AH1097" s="17"/>
      <c r="AI1097" s="17"/>
      <c r="AJ1097" s="17"/>
      <c r="AK1097" s="17"/>
      <c r="AL1097" s="17"/>
      <c r="AM1097" s="17"/>
      <c r="AN1097" s="17"/>
      <c r="AO1097" s="17"/>
      <c r="AP1097" s="17"/>
      <c r="AQ1097" s="17"/>
      <c r="AR1097" s="17"/>
      <c r="AS1097" s="17"/>
      <c r="AT1097" s="17"/>
      <c r="AU1097" s="17"/>
      <c r="AV1097" s="17"/>
      <c r="AW1097" s="17"/>
      <c r="AX1097" s="17"/>
      <c r="AY1097" s="17"/>
      <c r="AZ1097" s="17"/>
      <c r="BA1097" s="17"/>
      <c r="BB1097" s="17"/>
      <c r="BC1097" s="17"/>
      <c r="BD1097" s="17"/>
      <c r="BE1097" s="17"/>
      <c r="BF1097" s="17"/>
      <c r="BG1097" s="17"/>
      <c r="BH1097" s="17"/>
      <c r="BI1097" s="17"/>
      <c r="BJ1097" s="17"/>
      <c r="BK1097" s="17"/>
      <c r="BL1097" s="17"/>
      <c r="BM1097" s="17"/>
      <c r="BN1097" s="17"/>
      <c r="BO1097" s="17"/>
      <c r="BP1097" s="17"/>
      <c r="BQ1097" s="17"/>
      <c r="BR1097" s="17"/>
      <c r="BS1097" s="17"/>
      <c r="BT1097" s="17"/>
      <c r="BU1097" s="17"/>
      <c r="BV1097" s="17"/>
      <c r="BW1097" s="17"/>
      <c r="BX1097" s="17"/>
      <c r="BY1097" s="17"/>
      <c r="BZ1097" s="17"/>
      <c r="CA1097" s="17"/>
      <c r="CB1097" s="17"/>
      <c r="CC1097" s="17"/>
      <c r="CD1097" s="17"/>
      <c r="CE1097" s="17"/>
      <c r="CF1097" s="17"/>
      <c r="CG1097" s="17"/>
      <c r="CH1097" s="17"/>
      <c r="CI1097" s="17"/>
      <c r="CJ1097" s="17"/>
      <c r="CK1097" s="17"/>
      <c r="CL1097" s="17"/>
      <c r="CM1097" s="17"/>
      <c r="CN1097" s="17"/>
      <c r="CO1097" s="17"/>
      <c r="CP1097" s="17"/>
      <c r="CQ1097" s="17"/>
      <c r="CR1097" s="17"/>
      <c r="CS1097" s="17"/>
      <c r="CT1097" s="17"/>
      <c r="CU1097" s="17"/>
      <c r="CV1097" s="17"/>
      <c r="CW1097" s="17"/>
      <c r="CX1097" s="17"/>
      <c r="CY1097" s="17"/>
      <c r="CZ1097" s="17"/>
      <c r="DA1097" s="17"/>
      <c r="DB1097" s="17"/>
      <c r="DC1097" s="17"/>
      <c r="DD1097" s="17"/>
      <c r="DE1097" s="17"/>
      <c r="DF1097" s="17"/>
      <c r="DG1097" s="17"/>
      <c r="DH1097" s="17"/>
      <c r="DI1097" s="17"/>
      <c r="DJ1097" s="17"/>
      <c r="DK1097" s="17"/>
      <c r="DL1097" s="17"/>
      <c r="DM1097" s="17"/>
      <c r="DN1097" s="17"/>
      <c r="DO1097" s="17"/>
      <c r="DP1097" s="17"/>
      <c r="DQ1097" s="17"/>
      <c r="DR1097" s="17"/>
      <c r="DS1097" s="17"/>
      <c r="DT1097" s="17"/>
      <c r="DU1097" s="17"/>
      <c r="DV1097" s="17"/>
      <c r="DW1097" s="17"/>
      <c r="DX1097" s="17"/>
      <c r="DY1097" s="17"/>
      <c r="DZ1097" s="17"/>
      <c r="EA1097" s="17"/>
      <c r="EB1097" s="17"/>
      <c r="EC1097" s="17"/>
      <c r="ED1097" s="17"/>
      <c r="EE1097" s="17"/>
      <c r="EF1097" s="17"/>
      <c r="EG1097" s="17"/>
      <c r="EH1097" s="17"/>
      <c r="EI1097" s="17"/>
      <c r="EJ1097" s="17"/>
      <c r="EK1097" s="17"/>
    </row>
    <row r="1098" spans="1:141" x14ac:dyDescent="0.35">
      <c r="A1098" s="17"/>
      <c r="B1098" s="17"/>
      <c r="C1098" s="17"/>
      <c r="D1098" s="17"/>
      <c r="E1098" s="17"/>
      <c r="F1098" s="17"/>
      <c r="G1098" s="17"/>
      <c r="J1098" s="17"/>
      <c r="K1098" s="17"/>
      <c r="L1098" s="68"/>
      <c r="M1098" s="68"/>
      <c r="N1098" s="17"/>
      <c r="O1098" s="17"/>
      <c r="P1098" s="107"/>
      <c r="R1098" s="17"/>
      <c r="S1098" s="17"/>
      <c r="T1098" s="17"/>
      <c r="V1098" s="17"/>
      <c r="W1098" s="17"/>
      <c r="X1098" s="17"/>
      <c r="Y1098" s="17"/>
      <c r="AB1098" s="45"/>
      <c r="AH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c r="BC1098" s="17"/>
      <c r="BD1098" s="17"/>
      <c r="BE1098" s="17"/>
      <c r="BF1098" s="17"/>
      <c r="BG1098" s="17"/>
      <c r="BH1098" s="17"/>
      <c r="BI1098" s="17"/>
      <c r="BJ1098" s="17"/>
      <c r="BK1098" s="17"/>
      <c r="BL1098" s="17"/>
      <c r="BM1098" s="17"/>
      <c r="BN1098" s="17"/>
      <c r="BO1098" s="17"/>
      <c r="BP1098" s="17"/>
      <c r="BQ1098" s="17"/>
      <c r="BR1098" s="17"/>
      <c r="BS1098" s="17"/>
      <c r="BT1098" s="17"/>
      <c r="BU1098" s="17"/>
      <c r="BV1098" s="17"/>
      <c r="BW1098" s="17"/>
      <c r="BX1098" s="17"/>
      <c r="BY1098" s="17"/>
      <c r="BZ1098" s="17"/>
      <c r="CA1098" s="17"/>
      <c r="CB1098" s="17"/>
      <c r="CC1098" s="17"/>
      <c r="CD1098" s="17"/>
      <c r="CE1098" s="17"/>
      <c r="CF1098" s="17"/>
      <c r="CG1098" s="17"/>
      <c r="CH1098" s="17"/>
      <c r="CI1098" s="17"/>
      <c r="CJ1098" s="17"/>
      <c r="CK1098" s="17"/>
      <c r="CL1098" s="17"/>
      <c r="CM1098" s="17"/>
      <c r="CN1098" s="17"/>
      <c r="CO1098" s="17"/>
      <c r="CP1098" s="17"/>
      <c r="CQ1098" s="17"/>
      <c r="CR1098" s="17"/>
      <c r="CS1098" s="17"/>
      <c r="CT1098" s="17"/>
      <c r="CU1098" s="17"/>
      <c r="CV1098" s="17"/>
      <c r="CW1098" s="17"/>
      <c r="CX1098" s="17"/>
      <c r="CY1098" s="17"/>
      <c r="CZ1098" s="17"/>
      <c r="DA1098" s="17"/>
      <c r="DB1098" s="17"/>
      <c r="DC1098" s="17"/>
      <c r="DD1098" s="17"/>
      <c r="DE1098" s="17"/>
      <c r="DF1098" s="17"/>
      <c r="DG1098" s="17"/>
      <c r="DH1098" s="17"/>
      <c r="DI1098" s="17"/>
      <c r="DJ1098" s="17"/>
      <c r="DK1098" s="17"/>
      <c r="DL1098" s="17"/>
      <c r="DM1098" s="17"/>
      <c r="DN1098" s="17"/>
      <c r="DO1098" s="17"/>
      <c r="DP1098" s="17"/>
      <c r="DQ1098" s="17"/>
      <c r="DR1098" s="17"/>
      <c r="DS1098" s="17"/>
      <c r="DT1098" s="17"/>
      <c r="DU1098" s="17"/>
      <c r="DV1098" s="17"/>
      <c r="DW1098" s="17"/>
      <c r="DX1098" s="17"/>
      <c r="DY1098" s="17"/>
      <c r="DZ1098" s="17"/>
      <c r="EA1098" s="17"/>
      <c r="EB1098" s="17"/>
      <c r="EC1098" s="17"/>
      <c r="ED1098" s="17"/>
      <c r="EE1098" s="17"/>
      <c r="EF1098" s="17"/>
      <c r="EG1098" s="17"/>
      <c r="EH1098" s="17"/>
      <c r="EI1098" s="17"/>
      <c r="EJ1098" s="17"/>
      <c r="EK1098" s="17"/>
    </row>
    <row r="1099" spans="1:141" x14ac:dyDescent="0.35">
      <c r="A1099" s="17"/>
      <c r="B1099" s="17"/>
      <c r="C1099" s="17"/>
      <c r="D1099" s="17"/>
      <c r="E1099" s="17"/>
      <c r="F1099" s="17"/>
      <c r="G1099" s="17"/>
      <c r="J1099" s="17"/>
      <c r="K1099" s="17"/>
      <c r="L1099" s="68"/>
      <c r="M1099" s="68"/>
      <c r="N1099" s="17"/>
      <c r="O1099" s="17"/>
      <c r="P1099" s="107"/>
      <c r="R1099" s="17"/>
      <c r="S1099" s="17"/>
      <c r="T1099" s="17"/>
      <c r="V1099" s="17"/>
      <c r="W1099" s="17"/>
      <c r="X1099" s="17"/>
      <c r="Y1099" s="17"/>
      <c r="AB1099" s="45"/>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17"/>
      <c r="CB1099" s="17"/>
      <c r="CC1099" s="17"/>
      <c r="CD1099" s="17"/>
      <c r="CE1099" s="17"/>
      <c r="CF1099" s="17"/>
      <c r="CG1099" s="17"/>
      <c r="CH1099" s="17"/>
      <c r="CI1099" s="17"/>
      <c r="CJ1099" s="17"/>
      <c r="CK1099" s="17"/>
      <c r="CL1099" s="17"/>
      <c r="CM1099" s="17"/>
      <c r="CN1099" s="17"/>
      <c r="CO1099" s="17"/>
      <c r="CP1099" s="17"/>
      <c r="CQ1099" s="17"/>
      <c r="CR1099" s="17"/>
      <c r="CS1099" s="17"/>
      <c r="CT1099" s="17"/>
      <c r="CU1099" s="17"/>
      <c r="CV1099" s="17"/>
      <c r="CW1099" s="17"/>
      <c r="CX1099" s="17"/>
      <c r="CY1099" s="17"/>
      <c r="CZ1099" s="17"/>
      <c r="DA1099" s="17"/>
      <c r="DB1099" s="17"/>
      <c r="DC1099" s="17"/>
      <c r="DD1099" s="17"/>
      <c r="DE1099" s="17"/>
      <c r="DF1099" s="17"/>
      <c r="DG1099" s="17"/>
      <c r="DH1099" s="17"/>
      <c r="DI1099" s="17"/>
      <c r="DJ1099" s="17"/>
      <c r="DK1099" s="17"/>
      <c r="DL1099" s="17"/>
      <c r="DM1099" s="17"/>
      <c r="DN1099" s="17"/>
      <c r="DO1099" s="17"/>
      <c r="DP1099" s="17"/>
      <c r="DQ1099" s="17"/>
      <c r="DR1099" s="17"/>
      <c r="DS1099" s="17"/>
      <c r="DT1099" s="17"/>
      <c r="DU1099" s="17"/>
      <c r="DV1099" s="17"/>
      <c r="DW1099" s="17"/>
      <c r="DX1099" s="17"/>
      <c r="DY1099" s="17"/>
      <c r="DZ1099" s="17"/>
      <c r="EA1099" s="17"/>
      <c r="EB1099" s="17"/>
      <c r="EC1099" s="17"/>
      <c r="ED1099" s="17"/>
      <c r="EE1099" s="17"/>
      <c r="EF1099" s="17"/>
      <c r="EG1099" s="17"/>
      <c r="EH1099" s="17"/>
      <c r="EI1099" s="17"/>
      <c r="EJ1099" s="17"/>
      <c r="EK1099" s="17"/>
    </row>
    <row r="1100" spans="1:141" x14ac:dyDescent="0.35">
      <c r="A1100" s="17"/>
      <c r="B1100" s="17"/>
      <c r="C1100" s="17"/>
      <c r="D1100" s="17"/>
      <c r="E1100" s="17"/>
      <c r="F1100" s="17"/>
      <c r="G1100" s="17"/>
      <c r="J1100" s="17"/>
      <c r="K1100" s="17"/>
      <c r="L1100" s="68"/>
      <c r="M1100" s="68"/>
      <c r="N1100" s="17"/>
      <c r="O1100" s="17"/>
      <c r="P1100" s="107"/>
      <c r="R1100" s="17"/>
      <c r="S1100" s="17"/>
      <c r="T1100" s="17"/>
      <c r="V1100" s="17"/>
      <c r="W1100" s="17"/>
      <c r="X1100" s="17"/>
      <c r="Y1100" s="17"/>
      <c r="AB1100" s="45"/>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c r="BL1100" s="17"/>
      <c r="BM1100" s="17"/>
      <c r="BN1100" s="17"/>
      <c r="BO1100" s="17"/>
      <c r="BP1100" s="17"/>
      <c r="BQ1100" s="17"/>
      <c r="BR1100" s="17"/>
      <c r="BS1100" s="17"/>
      <c r="BT1100" s="17"/>
      <c r="BU1100" s="17"/>
      <c r="BV1100" s="17"/>
      <c r="BW1100" s="17"/>
      <c r="BX1100" s="17"/>
      <c r="BY1100" s="17"/>
      <c r="BZ1100" s="17"/>
      <c r="CA1100" s="17"/>
      <c r="CB1100" s="17"/>
      <c r="CC1100" s="17"/>
      <c r="CD1100" s="17"/>
      <c r="CE1100" s="17"/>
      <c r="CF1100" s="17"/>
      <c r="CG1100" s="17"/>
      <c r="CH1100" s="17"/>
      <c r="CI1100" s="17"/>
      <c r="CJ1100" s="17"/>
      <c r="CK1100" s="17"/>
      <c r="CL1100" s="17"/>
      <c r="CM1100" s="17"/>
      <c r="CN1100" s="17"/>
      <c r="CO1100" s="17"/>
      <c r="CP1100" s="17"/>
      <c r="CQ1100" s="17"/>
      <c r="CR1100" s="17"/>
      <c r="CS1100" s="17"/>
      <c r="CT1100" s="17"/>
      <c r="CU1100" s="17"/>
      <c r="CV1100" s="17"/>
      <c r="CW1100" s="17"/>
      <c r="CX1100" s="17"/>
      <c r="CY1100" s="17"/>
      <c r="CZ1100" s="17"/>
      <c r="DA1100" s="17"/>
      <c r="DB1100" s="17"/>
      <c r="DC1100" s="17"/>
      <c r="DD1100" s="17"/>
      <c r="DE1100" s="17"/>
      <c r="DF1100" s="17"/>
      <c r="DG1100" s="17"/>
      <c r="DH1100" s="17"/>
      <c r="DI1100" s="17"/>
      <c r="DJ1100" s="17"/>
      <c r="DK1100" s="17"/>
      <c r="DL1100" s="17"/>
      <c r="DM1100" s="17"/>
      <c r="DN1100" s="17"/>
      <c r="DO1100" s="17"/>
      <c r="DP1100" s="17"/>
      <c r="DQ1100" s="17"/>
      <c r="DR1100" s="17"/>
      <c r="DS1100" s="17"/>
      <c r="DT1100" s="17"/>
      <c r="DU1100" s="17"/>
      <c r="DV1100" s="17"/>
      <c r="DW1100" s="17"/>
      <c r="DX1100" s="17"/>
      <c r="DY1100" s="17"/>
      <c r="DZ1100" s="17"/>
      <c r="EA1100" s="17"/>
      <c r="EB1100" s="17"/>
      <c r="EC1100" s="17"/>
      <c r="ED1100" s="17"/>
      <c r="EE1100" s="17"/>
      <c r="EF1100" s="17"/>
      <c r="EG1100" s="17"/>
      <c r="EH1100" s="17"/>
      <c r="EI1100" s="17"/>
      <c r="EJ1100" s="17"/>
      <c r="EK1100" s="17"/>
    </row>
    <row r="1101" spans="1:141" x14ac:dyDescent="0.35">
      <c r="A1101" s="17"/>
      <c r="B1101" s="17"/>
      <c r="C1101" s="17"/>
      <c r="D1101" s="17"/>
      <c r="E1101" s="17"/>
      <c r="F1101" s="17"/>
      <c r="G1101" s="17"/>
      <c r="J1101" s="17"/>
      <c r="K1101" s="17"/>
      <c r="L1101" s="68"/>
      <c r="M1101" s="68"/>
      <c r="N1101" s="17"/>
      <c r="O1101" s="17"/>
      <c r="P1101" s="107"/>
      <c r="R1101" s="17"/>
      <c r="S1101" s="17"/>
      <c r="T1101" s="17"/>
      <c r="V1101" s="17"/>
      <c r="W1101" s="17"/>
      <c r="X1101" s="17"/>
      <c r="Y1101" s="17"/>
      <c r="AB1101" s="45"/>
      <c r="AH1101" s="17"/>
      <c r="AI1101" s="17"/>
      <c r="AJ1101" s="17"/>
      <c r="AK1101" s="17"/>
      <c r="AL1101" s="17"/>
      <c r="AM1101" s="17"/>
      <c r="AN1101" s="17"/>
      <c r="AO1101" s="17"/>
      <c r="AP1101" s="17"/>
      <c r="AQ1101" s="17"/>
      <c r="AR1101" s="17"/>
      <c r="AS1101" s="17"/>
      <c r="AT1101" s="17"/>
      <c r="AU1101" s="17"/>
      <c r="AV1101" s="17"/>
      <c r="AW1101" s="17"/>
      <c r="AX1101" s="17"/>
      <c r="AY1101" s="17"/>
      <c r="AZ1101" s="17"/>
      <c r="BA1101" s="17"/>
      <c r="BB1101" s="17"/>
      <c r="BC1101" s="17"/>
      <c r="BD1101" s="17"/>
      <c r="BE1101" s="17"/>
      <c r="BF1101" s="17"/>
      <c r="BG1101" s="17"/>
      <c r="BH1101" s="17"/>
      <c r="BI1101" s="17"/>
      <c r="BJ1101" s="17"/>
      <c r="BK1101" s="17"/>
      <c r="BL1101" s="17"/>
      <c r="BM1101" s="17"/>
      <c r="BN1101" s="17"/>
      <c r="BO1101" s="17"/>
      <c r="BP1101" s="17"/>
      <c r="BQ1101" s="17"/>
      <c r="BR1101" s="17"/>
      <c r="BS1101" s="17"/>
      <c r="BT1101" s="17"/>
      <c r="BU1101" s="17"/>
      <c r="BV1101" s="17"/>
      <c r="BW1101" s="17"/>
      <c r="BX1101" s="17"/>
      <c r="BY1101" s="17"/>
      <c r="BZ1101" s="17"/>
      <c r="CA1101" s="17"/>
      <c r="CB1101" s="17"/>
      <c r="CC1101" s="17"/>
      <c r="CD1101" s="17"/>
      <c r="CE1101" s="17"/>
      <c r="CF1101" s="17"/>
      <c r="CG1101" s="17"/>
      <c r="CH1101" s="17"/>
      <c r="CI1101" s="17"/>
      <c r="CJ1101" s="17"/>
      <c r="CK1101" s="17"/>
      <c r="CL1101" s="17"/>
      <c r="CM1101" s="17"/>
      <c r="CN1101" s="17"/>
      <c r="CO1101" s="17"/>
      <c r="CP1101" s="17"/>
      <c r="CQ1101" s="17"/>
      <c r="CR1101" s="17"/>
      <c r="CS1101" s="17"/>
      <c r="CT1101" s="17"/>
      <c r="CU1101" s="17"/>
      <c r="CV1101" s="17"/>
      <c r="CW1101" s="17"/>
      <c r="CX1101" s="17"/>
      <c r="CY1101" s="17"/>
      <c r="CZ1101" s="17"/>
      <c r="DA1101" s="17"/>
      <c r="DB1101" s="17"/>
      <c r="DC1101" s="17"/>
      <c r="DD1101" s="17"/>
      <c r="DE1101" s="17"/>
      <c r="DF1101" s="17"/>
      <c r="DG1101" s="17"/>
      <c r="DH1101" s="17"/>
      <c r="DI1101" s="17"/>
      <c r="DJ1101" s="17"/>
      <c r="DK1101" s="17"/>
      <c r="DL1101" s="17"/>
      <c r="DM1101" s="17"/>
      <c r="DN1101" s="17"/>
      <c r="DO1101" s="17"/>
      <c r="DP1101" s="17"/>
      <c r="DQ1101" s="17"/>
      <c r="DR1101" s="17"/>
      <c r="DS1101" s="17"/>
      <c r="DT1101" s="17"/>
      <c r="DU1101" s="17"/>
      <c r="DV1101" s="17"/>
      <c r="DW1101" s="17"/>
      <c r="DX1101" s="17"/>
      <c r="DY1101" s="17"/>
      <c r="DZ1101" s="17"/>
      <c r="EA1101" s="17"/>
      <c r="EB1101" s="17"/>
      <c r="EC1101" s="17"/>
      <c r="ED1101" s="17"/>
      <c r="EE1101" s="17"/>
      <c r="EF1101" s="17"/>
      <c r="EG1101" s="17"/>
      <c r="EH1101" s="17"/>
      <c r="EI1101" s="17"/>
      <c r="EJ1101" s="17"/>
      <c r="EK1101" s="17"/>
    </row>
    <row r="1102" spans="1:141" x14ac:dyDescent="0.35">
      <c r="A1102" s="17"/>
      <c r="B1102" s="17"/>
      <c r="C1102" s="17"/>
      <c r="D1102" s="17"/>
      <c r="E1102" s="17"/>
      <c r="F1102" s="17"/>
      <c r="G1102" s="17"/>
      <c r="J1102" s="17"/>
      <c r="K1102" s="17"/>
      <c r="L1102" s="68"/>
      <c r="M1102" s="68"/>
      <c r="N1102" s="17"/>
      <c r="O1102" s="17"/>
      <c r="P1102" s="107"/>
      <c r="R1102" s="17"/>
      <c r="S1102" s="17"/>
      <c r="T1102" s="17"/>
      <c r="V1102" s="17"/>
      <c r="W1102" s="17"/>
      <c r="X1102" s="17"/>
      <c r="Y1102" s="17"/>
      <c r="AB1102" s="45"/>
      <c r="AH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c r="BL1102" s="17"/>
      <c r="BM1102" s="17"/>
      <c r="BN1102" s="17"/>
      <c r="BO1102" s="17"/>
      <c r="BP1102" s="17"/>
      <c r="BQ1102" s="17"/>
      <c r="BR1102" s="17"/>
      <c r="BS1102" s="17"/>
      <c r="BT1102" s="17"/>
      <c r="BU1102" s="17"/>
      <c r="BV1102" s="17"/>
      <c r="BW1102" s="17"/>
      <c r="BX1102" s="17"/>
      <c r="BY1102" s="17"/>
      <c r="BZ1102" s="17"/>
      <c r="CA1102" s="17"/>
      <c r="CB1102" s="17"/>
      <c r="CC1102" s="17"/>
      <c r="CD1102" s="17"/>
      <c r="CE1102" s="17"/>
      <c r="CF1102" s="17"/>
      <c r="CG1102" s="17"/>
      <c r="CH1102" s="17"/>
      <c r="CI1102" s="17"/>
      <c r="CJ1102" s="17"/>
      <c r="CK1102" s="17"/>
      <c r="CL1102" s="17"/>
      <c r="CM1102" s="17"/>
      <c r="CN1102" s="17"/>
      <c r="CO1102" s="17"/>
      <c r="CP1102" s="17"/>
      <c r="CQ1102" s="17"/>
      <c r="CR1102" s="17"/>
      <c r="CS1102" s="17"/>
      <c r="CT1102" s="17"/>
      <c r="CU1102" s="17"/>
      <c r="CV1102" s="17"/>
      <c r="CW1102" s="17"/>
      <c r="CX1102" s="17"/>
      <c r="CY1102" s="17"/>
      <c r="CZ1102" s="17"/>
      <c r="DA1102" s="17"/>
      <c r="DB1102" s="17"/>
      <c r="DC1102" s="17"/>
      <c r="DD1102" s="17"/>
      <c r="DE1102" s="17"/>
      <c r="DF1102" s="17"/>
      <c r="DG1102" s="17"/>
      <c r="DH1102" s="17"/>
      <c r="DI1102" s="17"/>
      <c r="DJ1102" s="17"/>
      <c r="DK1102" s="17"/>
      <c r="DL1102" s="17"/>
      <c r="DM1102" s="17"/>
      <c r="DN1102" s="17"/>
      <c r="DO1102" s="17"/>
      <c r="DP1102" s="17"/>
      <c r="DQ1102" s="17"/>
      <c r="DR1102" s="17"/>
      <c r="DS1102" s="17"/>
      <c r="DT1102" s="17"/>
      <c r="DU1102" s="17"/>
      <c r="DV1102" s="17"/>
      <c r="DW1102" s="17"/>
      <c r="DX1102" s="17"/>
      <c r="DY1102" s="17"/>
      <c r="DZ1102" s="17"/>
      <c r="EA1102" s="17"/>
      <c r="EB1102" s="17"/>
      <c r="EC1102" s="17"/>
      <c r="ED1102" s="17"/>
      <c r="EE1102" s="17"/>
      <c r="EF1102" s="17"/>
      <c r="EG1102" s="17"/>
      <c r="EH1102" s="17"/>
      <c r="EI1102" s="17"/>
      <c r="EJ1102" s="17"/>
      <c r="EK1102" s="17"/>
    </row>
    <row r="1103" spans="1:141" x14ac:dyDescent="0.35">
      <c r="A1103" s="17"/>
      <c r="B1103" s="17"/>
      <c r="C1103" s="17"/>
      <c r="D1103" s="17"/>
      <c r="E1103" s="17"/>
      <c r="F1103" s="17"/>
      <c r="G1103" s="17"/>
      <c r="J1103" s="17"/>
      <c r="K1103" s="17"/>
      <c r="L1103" s="68"/>
      <c r="M1103" s="68"/>
      <c r="N1103" s="17"/>
      <c r="O1103" s="17"/>
      <c r="P1103" s="107"/>
      <c r="R1103" s="17"/>
      <c r="S1103" s="17"/>
      <c r="T1103" s="17"/>
      <c r="V1103" s="17"/>
      <c r="W1103" s="17"/>
      <c r="X1103" s="17"/>
      <c r="Y1103" s="17"/>
      <c r="AB1103" s="45"/>
      <c r="AH1103" s="17"/>
      <c r="AI1103" s="17"/>
      <c r="AJ1103" s="17"/>
      <c r="AK1103" s="17"/>
      <c r="AL1103" s="17"/>
      <c r="AM1103" s="17"/>
      <c r="AN1103" s="17"/>
      <c r="AO1103" s="17"/>
      <c r="AP1103" s="17"/>
      <c r="AQ1103" s="17"/>
      <c r="AR1103" s="17"/>
      <c r="AS1103" s="17"/>
      <c r="AT1103" s="17"/>
      <c r="AU1103" s="17"/>
      <c r="AV1103" s="17"/>
      <c r="AW1103" s="17"/>
      <c r="AX1103" s="17"/>
      <c r="AY1103" s="17"/>
      <c r="AZ1103" s="17"/>
      <c r="BA1103" s="17"/>
      <c r="BB1103" s="17"/>
      <c r="BC1103" s="17"/>
      <c r="BD1103" s="17"/>
      <c r="BE1103" s="17"/>
      <c r="BF1103" s="17"/>
      <c r="BG1103" s="17"/>
      <c r="BH1103" s="17"/>
      <c r="BI1103" s="17"/>
      <c r="BJ1103" s="17"/>
      <c r="BK1103" s="17"/>
      <c r="BL1103" s="17"/>
      <c r="BM1103" s="17"/>
      <c r="BN1103" s="17"/>
      <c r="BO1103" s="17"/>
      <c r="BP1103" s="17"/>
      <c r="BQ1103" s="17"/>
      <c r="BR1103" s="17"/>
      <c r="BS1103" s="17"/>
      <c r="BT1103" s="17"/>
      <c r="BU1103" s="17"/>
      <c r="BV1103" s="17"/>
      <c r="BW1103" s="17"/>
      <c r="BX1103" s="17"/>
      <c r="BY1103" s="17"/>
      <c r="BZ1103" s="17"/>
      <c r="CA1103" s="17"/>
      <c r="CB1103" s="17"/>
      <c r="CC1103" s="17"/>
      <c r="CD1103" s="17"/>
      <c r="CE1103" s="17"/>
      <c r="CF1103" s="17"/>
      <c r="CG1103" s="17"/>
      <c r="CH1103" s="17"/>
      <c r="CI1103" s="17"/>
      <c r="CJ1103" s="17"/>
      <c r="CK1103" s="17"/>
      <c r="CL1103" s="17"/>
      <c r="CM1103" s="17"/>
      <c r="CN1103" s="17"/>
      <c r="CO1103" s="17"/>
      <c r="CP1103" s="17"/>
      <c r="CQ1103" s="17"/>
      <c r="CR1103" s="17"/>
      <c r="CS1103" s="17"/>
      <c r="CT1103" s="17"/>
      <c r="CU1103" s="17"/>
      <c r="CV1103" s="17"/>
      <c r="CW1103" s="17"/>
      <c r="CX1103" s="17"/>
      <c r="CY1103" s="17"/>
      <c r="CZ1103" s="17"/>
      <c r="DA1103" s="17"/>
      <c r="DB1103" s="17"/>
      <c r="DC1103" s="17"/>
      <c r="DD1103" s="17"/>
      <c r="DE1103" s="17"/>
      <c r="DF1103" s="17"/>
      <c r="DG1103" s="17"/>
      <c r="DH1103" s="17"/>
      <c r="DI1103" s="17"/>
      <c r="DJ1103" s="17"/>
      <c r="DK1103" s="17"/>
      <c r="DL1103" s="17"/>
      <c r="DM1103" s="17"/>
      <c r="DN1103" s="17"/>
      <c r="DO1103" s="17"/>
      <c r="DP1103" s="17"/>
      <c r="DQ1103" s="17"/>
      <c r="DR1103" s="17"/>
      <c r="DS1103" s="17"/>
      <c r="DT1103" s="17"/>
      <c r="DU1103" s="17"/>
      <c r="DV1103" s="17"/>
      <c r="DW1103" s="17"/>
      <c r="DX1103" s="17"/>
      <c r="DY1103" s="17"/>
      <c r="DZ1103" s="17"/>
      <c r="EA1103" s="17"/>
      <c r="EB1103" s="17"/>
      <c r="EC1103" s="17"/>
      <c r="ED1103" s="17"/>
      <c r="EE1103" s="17"/>
      <c r="EF1103" s="17"/>
      <c r="EG1103" s="17"/>
      <c r="EH1103" s="17"/>
      <c r="EI1103" s="17"/>
      <c r="EJ1103" s="17"/>
      <c r="EK1103" s="17"/>
    </row>
    <row r="1104" spans="1:141" x14ac:dyDescent="0.35">
      <c r="A1104" s="17"/>
      <c r="B1104" s="17"/>
      <c r="C1104" s="17"/>
      <c r="D1104" s="17"/>
      <c r="E1104" s="17"/>
      <c r="F1104" s="17"/>
      <c r="G1104" s="17"/>
      <c r="J1104" s="17"/>
      <c r="K1104" s="17"/>
      <c r="L1104" s="68"/>
      <c r="M1104" s="68"/>
      <c r="N1104" s="17"/>
      <c r="O1104" s="17"/>
      <c r="P1104" s="107"/>
      <c r="R1104" s="17"/>
      <c r="S1104" s="17"/>
      <c r="T1104" s="17"/>
      <c r="V1104" s="17"/>
      <c r="W1104" s="17"/>
      <c r="X1104" s="17"/>
      <c r="Y1104" s="17"/>
      <c r="AB1104" s="45"/>
      <c r="AH1104" s="17"/>
      <c r="AI1104" s="17"/>
      <c r="AJ1104" s="17"/>
      <c r="AK1104" s="17"/>
      <c r="AL1104" s="17"/>
      <c r="AM1104" s="17"/>
      <c r="AN1104" s="17"/>
      <c r="AO1104" s="17"/>
      <c r="AP1104" s="17"/>
      <c r="AQ1104" s="17"/>
      <c r="AR1104" s="17"/>
      <c r="AS1104" s="17"/>
      <c r="AT1104" s="17"/>
      <c r="AU1104" s="17"/>
      <c r="AV1104" s="17"/>
      <c r="AW1104" s="17"/>
      <c r="AX1104" s="17"/>
      <c r="AY1104" s="17"/>
      <c r="AZ1104" s="17"/>
      <c r="BA1104" s="17"/>
      <c r="BB1104" s="17"/>
      <c r="BC1104" s="17"/>
      <c r="BD1104" s="17"/>
      <c r="BE1104" s="17"/>
      <c r="BF1104" s="17"/>
      <c r="BG1104" s="17"/>
      <c r="BH1104" s="17"/>
      <c r="BI1104" s="17"/>
      <c r="BJ1104" s="17"/>
      <c r="BK1104" s="17"/>
      <c r="BL1104" s="17"/>
      <c r="BM1104" s="17"/>
      <c r="BN1104" s="17"/>
      <c r="BO1104" s="17"/>
      <c r="BP1104" s="17"/>
      <c r="BQ1104" s="17"/>
      <c r="BR1104" s="17"/>
      <c r="BS1104" s="17"/>
      <c r="BT1104" s="17"/>
      <c r="BU1104" s="17"/>
      <c r="BV1104" s="17"/>
      <c r="BW1104" s="17"/>
      <c r="BX1104" s="17"/>
      <c r="BY1104" s="17"/>
      <c r="BZ1104" s="17"/>
      <c r="CA1104" s="17"/>
      <c r="CB1104" s="17"/>
      <c r="CC1104" s="17"/>
      <c r="CD1104" s="17"/>
      <c r="CE1104" s="17"/>
      <c r="CF1104" s="17"/>
      <c r="CG1104" s="17"/>
      <c r="CH1104" s="17"/>
      <c r="CI1104" s="17"/>
      <c r="CJ1104" s="17"/>
      <c r="CK1104" s="17"/>
      <c r="CL1104" s="17"/>
      <c r="CM1104" s="17"/>
      <c r="CN1104" s="17"/>
      <c r="CO1104" s="17"/>
      <c r="CP1104" s="17"/>
      <c r="CQ1104" s="17"/>
      <c r="CR1104" s="17"/>
      <c r="CS1104" s="17"/>
      <c r="CT1104" s="17"/>
      <c r="CU1104" s="17"/>
      <c r="CV1104" s="17"/>
      <c r="CW1104" s="17"/>
      <c r="CX1104" s="17"/>
      <c r="CY1104" s="17"/>
      <c r="CZ1104" s="17"/>
      <c r="DA1104" s="17"/>
      <c r="DB1104" s="17"/>
      <c r="DC1104" s="17"/>
      <c r="DD1104" s="17"/>
      <c r="DE1104" s="17"/>
      <c r="DF1104" s="17"/>
      <c r="DG1104" s="17"/>
      <c r="DH1104" s="17"/>
      <c r="DI1104" s="17"/>
      <c r="DJ1104" s="17"/>
      <c r="DK1104" s="17"/>
      <c r="DL1104" s="17"/>
      <c r="DM1104" s="17"/>
      <c r="DN1104" s="17"/>
      <c r="DO1104" s="17"/>
      <c r="DP1104" s="17"/>
      <c r="DQ1104" s="17"/>
      <c r="DR1104" s="17"/>
      <c r="DS1104" s="17"/>
      <c r="DT1104" s="17"/>
      <c r="DU1104" s="17"/>
      <c r="DV1104" s="17"/>
      <c r="DW1104" s="17"/>
      <c r="DX1104" s="17"/>
      <c r="DY1104" s="17"/>
      <c r="DZ1104" s="17"/>
      <c r="EA1104" s="17"/>
      <c r="EB1104" s="17"/>
      <c r="EC1104" s="17"/>
      <c r="ED1104" s="17"/>
      <c r="EE1104" s="17"/>
      <c r="EF1104" s="17"/>
      <c r="EG1104" s="17"/>
      <c r="EH1104" s="17"/>
      <c r="EI1104" s="17"/>
      <c r="EJ1104" s="17"/>
      <c r="EK1104" s="17"/>
    </row>
    <row r="1105" spans="1:141" x14ac:dyDescent="0.35">
      <c r="A1105" s="17"/>
      <c r="B1105" s="17"/>
      <c r="C1105" s="17"/>
      <c r="D1105" s="17"/>
      <c r="E1105" s="17"/>
      <c r="F1105" s="17"/>
      <c r="G1105" s="17"/>
      <c r="J1105" s="17"/>
      <c r="K1105" s="17"/>
      <c r="L1105" s="68"/>
      <c r="M1105" s="68"/>
      <c r="N1105" s="17"/>
      <c r="O1105" s="17"/>
      <c r="P1105" s="107"/>
      <c r="R1105" s="17"/>
      <c r="S1105" s="17"/>
      <c r="T1105" s="17"/>
      <c r="V1105" s="17"/>
      <c r="W1105" s="17"/>
      <c r="X1105" s="17"/>
      <c r="Y1105" s="17"/>
      <c r="AB1105" s="45"/>
      <c r="AH1105" s="17"/>
      <c r="AI1105" s="17"/>
      <c r="AJ1105" s="17"/>
      <c r="AK1105" s="17"/>
      <c r="AL1105" s="17"/>
      <c r="AM1105" s="17"/>
      <c r="AN1105" s="17"/>
      <c r="AO1105" s="17"/>
      <c r="AP1105" s="17"/>
      <c r="AQ1105" s="17"/>
      <c r="AR1105" s="17"/>
      <c r="AS1105" s="17"/>
      <c r="AT1105" s="17"/>
      <c r="AU1105" s="17"/>
      <c r="AV1105" s="17"/>
      <c r="AW1105" s="17"/>
      <c r="AX1105" s="17"/>
      <c r="AY1105" s="17"/>
      <c r="AZ1105" s="17"/>
      <c r="BA1105" s="17"/>
      <c r="BB1105" s="17"/>
      <c r="BC1105" s="17"/>
      <c r="BD1105" s="17"/>
      <c r="BE1105" s="17"/>
      <c r="BF1105" s="17"/>
      <c r="BG1105" s="17"/>
      <c r="BH1105" s="17"/>
      <c r="BI1105" s="17"/>
      <c r="BJ1105" s="17"/>
      <c r="BK1105" s="17"/>
      <c r="BL1105" s="17"/>
      <c r="BM1105" s="17"/>
      <c r="BN1105" s="17"/>
      <c r="BO1105" s="17"/>
      <c r="BP1105" s="17"/>
      <c r="BQ1105" s="17"/>
      <c r="BR1105" s="17"/>
      <c r="BS1105" s="17"/>
      <c r="BT1105" s="17"/>
      <c r="BU1105" s="17"/>
      <c r="BV1105" s="17"/>
      <c r="BW1105" s="17"/>
      <c r="BX1105" s="17"/>
      <c r="BY1105" s="17"/>
      <c r="BZ1105" s="17"/>
      <c r="CA1105" s="17"/>
      <c r="CB1105" s="17"/>
      <c r="CC1105" s="17"/>
      <c r="CD1105" s="17"/>
      <c r="CE1105" s="17"/>
      <c r="CF1105" s="17"/>
      <c r="CG1105" s="17"/>
      <c r="CH1105" s="17"/>
      <c r="CI1105" s="17"/>
      <c r="CJ1105" s="17"/>
      <c r="CK1105" s="17"/>
      <c r="CL1105" s="17"/>
      <c r="CM1105" s="17"/>
      <c r="CN1105" s="17"/>
      <c r="CO1105" s="17"/>
      <c r="CP1105" s="17"/>
      <c r="CQ1105" s="17"/>
      <c r="CR1105" s="17"/>
      <c r="CS1105" s="17"/>
      <c r="CT1105" s="17"/>
      <c r="CU1105" s="17"/>
      <c r="CV1105" s="17"/>
      <c r="CW1105" s="17"/>
      <c r="CX1105" s="17"/>
      <c r="CY1105" s="17"/>
      <c r="CZ1105" s="17"/>
      <c r="DA1105" s="17"/>
      <c r="DB1105" s="17"/>
      <c r="DC1105" s="17"/>
      <c r="DD1105" s="17"/>
      <c r="DE1105" s="17"/>
      <c r="DF1105" s="17"/>
      <c r="DG1105" s="17"/>
      <c r="DH1105" s="17"/>
      <c r="DI1105" s="17"/>
      <c r="DJ1105" s="17"/>
      <c r="DK1105" s="17"/>
      <c r="DL1105" s="17"/>
      <c r="DM1105" s="17"/>
      <c r="DN1105" s="17"/>
      <c r="DO1105" s="17"/>
      <c r="DP1105" s="17"/>
      <c r="DQ1105" s="17"/>
      <c r="DR1105" s="17"/>
      <c r="DS1105" s="17"/>
      <c r="DT1105" s="17"/>
      <c r="DU1105" s="17"/>
      <c r="DV1105" s="17"/>
      <c r="DW1105" s="17"/>
      <c r="DX1105" s="17"/>
      <c r="DY1105" s="17"/>
      <c r="DZ1105" s="17"/>
      <c r="EA1105" s="17"/>
      <c r="EB1105" s="17"/>
      <c r="EC1105" s="17"/>
      <c r="ED1105" s="17"/>
      <c r="EE1105" s="17"/>
      <c r="EF1105" s="17"/>
      <c r="EG1105" s="17"/>
      <c r="EH1105" s="17"/>
      <c r="EI1105" s="17"/>
      <c r="EJ1105" s="17"/>
      <c r="EK1105" s="17"/>
    </row>
    <row r="1106" spans="1:141" x14ac:dyDescent="0.35">
      <c r="A1106" s="17"/>
      <c r="B1106" s="17"/>
      <c r="C1106" s="17"/>
      <c r="D1106" s="17"/>
      <c r="E1106" s="17"/>
      <c r="F1106" s="17"/>
      <c r="G1106" s="17"/>
      <c r="J1106" s="17"/>
      <c r="K1106" s="17"/>
      <c r="L1106" s="68"/>
      <c r="M1106" s="68"/>
      <c r="N1106" s="17"/>
      <c r="O1106" s="17"/>
      <c r="P1106" s="107"/>
      <c r="R1106" s="17"/>
      <c r="S1106" s="17"/>
      <c r="T1106" s="17"/>
      <c r="V1106" s="17"/>
      <c r="W1106" s="17"/>
      <c r="X1106" s="17"/>
      <c r="Y1106" s="17"/>
      <c r="AB1106" s="45"/>
      <c r="AH1106" s="17"/>
      <c r="AI1106" s="17"/>
      <c r="AJ1106" s="17"/>
      <c r="AK1106" s="17"/>
      <c r="AL1106" s="17"/>
      <c r="AM1106" s="17"/>
      <c r="AN1106" s="17"/>
      <c r="AO1106" s="17"/>
      <c r="AP1106" s="17"/>
      <c r="AQ1106" s="17"/>
      <c r="AR1106" s="17"/>
      <c r="AS1106" s="17"/>
      <c r="AT1106" s="17"/>
      <c r="AU1106" s="17"/>
      <c r="AV1106" s="17"/>
      <c r="AW1106" s="17"/>
      <c r="AX1106" s="17"/>
      <c r="AY1106" s="17"/>
      <c r="AZ1106" s="17"/>
      <c r="BA1106" s="17"/>
      <c r="BB1106" s="17"/>
      <c r="BC1106" s="17"/>
      <c r="BD1106" s="17"/>
      <c r="BE1106" s="17"/>
      <c r="BF1106" s="17"/>
      <c r="BG1106" s="17"/>
      <c r="BH1106" s="17"/>
      <c r="BI1106" s="17"/>
      <c r="BJ1106" s="17"/>
      <c r="BK1106" s="17"/>
      <c r="BL1106" s="17"/>
      <c r="BM1106" s="17"/>
      <c r="BN1106" s="17"/>
      <c r="BO1106" s="17"/>
      <c r="BP1106" s="17"/>
      <c r="BQ1106" s="17"/>
      <c r="BR1106" s="17"/>
      <c r="BS1106" s="17"/>
      <c r="BT1106" s="17"/>
      <c r="BU1106" s="17"/>
      <c r="BV1106" s="17"/>
      <c r="BW1106" s="17"/>
      <c r="BX1106" s="17"/>
      <c r="BY1106" s="17"/>
      <c r="BZ1106" s="17"/>
      <c r="CA1106" s="17"/>
      <c r="CB1106" s="17"/>
      <c r="CC1106" s="17"/>
      <c r="CD1106" s="17"/>
      <c r="CE1106" s="17"/>
      <c r="CF1106" s="17"/>
      <c r="CG1106" s="17"/>
      <c r="CH1106" s="17"/>
      <c r="CI1106" s="17"/>
      <c r="CJ1106" s="17"/>
      <c r="CK1106" s="17"/>
      <c r="CL1106" s="17"/>
      <c r="CM1106" s="17"/>
      <c r="CN1106" s="17"/>
      <c r="CO1106" s="17"/>
      <c r="CP1106" s="17"/>
      <c r="CQ1106" s="17"/>
      <c r="CR1106" s="17"/>
      <c r="CS1106" s="17"/>
      <c r="CT1106" s="17"/>
      <c r="CU1106" s="17"/>
      <c r="CV1106" s="17"/>
      <c r="CW1106" s="17"/>
      <c r="CX1106" s="17"/>
      <c r="CY1106" s="17"/>
      <c r="CZ1106" s="17"/>
      <c r="DA1106" s="17"/>
      <c r="DB1106" s="17"/>
      <c r="DC1106" s="17"/>
      <c r="DD1106" s="17"/>
      <c r="DE1106" s="17"/>
      <c r="DF1106" s="17"/>
      <c r="DG1106" s="17"/>
      <c r="DH1106" s="17"/>
      <c r="DI1106" s="17"/>
      <c r="DJ1106" s="17"/>
      <c r="DK1106" s="17"/>
      <c r="DL1106" s="17"/>
      <c r="DM1106" s="17"/>
      <c r="DN1106" s="17"/>
      <c r="DO1106" s="17"/>
      <c r="DP1106" s="17"/>
      <c r="DQ1106" s="17"/>
      <c r="DR1106" s="17"/>
      <c r="DS1106" s="17"/>
      <c r="DT1106" s="17"/>
      <c r="DU1106" s="17"/>
      <c r="DV1106" s="17"/>
      <c r="DW1106" s="17"/>
      <c r="DX1106" s="17"/>
      <c r="DY1106" s="17"/>
      <c r="DZ1106" s="17"/>
      <c r="EA1106" s="17"/>
      <c r="EB1106" s="17"/>
      <c r="EC1106" s="17"/>
      <c r="ED1106" s="17"/>
      <c r="EE1106" s="17"/>
      <c r="EF1106" s="17"/>
      <c r="EG1106" s="17"/>
      <c r="EH1106" s="17"/>
      <c r="EI1106" s="17"/>
      <c r="EJ1106" s="17"/>
      <c r="EK1106" s="17"/>
    </row>
    <row r="1107" spans="1:141" x14ac:dyDescent="0.35">
      <c r="A1107" s="17"/>
      <c r="B1107" s="17"/>
      <c r="C1107" s="17"/>
      <c r="D1107" s="17"/>
      <c r="E1107" s="17"/>
      <c r="F1107" s="17"/>
      <c r="G1107" s="17"/>
      <c r="J1107" s="17"/>
      <c r="K1107" s="17"/>
      <c r="L1107" s="68"/>
      <c r="M1107" s="68"/>
      <c r="N1107" s="17"/>
      <c r="O1107" s="17"/>
      <c r="P1107" s="107"/>
      <c r="R1107" s="17"/>
      <c r="S1107" s="17"/>
      <c r="T1107" s="17"/>
      <c r="V1107" s="17"/>
      <c r="W1107" s="17"/>
      <c r="X1107" s="17"/>
      <c r="Y1107" s="17"/>
      <c r="AB1107" s="45"/>
      <c r="AH1107" s="17"/>
      <c r="AI1107" s="17"/>
      <c r="AJ1107" s="17"/>
      <c r="AK1107" s="17"/>
      <c r="AL1107" s="17"/>
      <c r="AM1107" s="17"/>
      <c r="AN1107" s="17"/>
      <c r="AO1107" s="17"/>
      <c r="AP1107" s="17"/>
      <c r="AQ1107" s="17"/>
      <c r="AR1107" s="17"/>
      <c r="AS1107" s="17"/>
      <c r="AT1107" s="17"/>
      <c r="AU1107" s="17"/>
      <c r="AV1107" s="17"/>
      <c r="AW1107" s="17"/>
      <c r="AX1107" s="17"/>
      <c r="AY1107" s="17"/>
      <c r="AZ1107" s="17"/>
      <c r="BA1107" s="17"/>
      <c r="BB1107" s="17"/>
      <c r="BC1107" s="17"/>
      <c r="BD1107" s="17"/>
      <c r="BE1107" s="17"/>
      <c r="BF1107" s="17"/>
      <c r="BG1107" s="17"/>
      <c r="BH1107" s="17"/>
      <c r="BI1107" s="17"/>
      <c r="BJ1107" s="17"/>
      <c r="BK1107" s="17"/>
      <c r="BL1107" s="17"/>
      <c r="BM1107" s="17"/>
      <c r="BN1107" s="17"/>
      <c r="BO1107" s="17"/>
      <c r="BP1107" s="17"/>
      <c r="BQ1107" s="17"/>
      <c r="BR1107" s="17"/>
      <c r="BS1107" s="17"/>
      <c r="BT1107" s="17"/>
      <c r="BU1107" s="17"/>
      <c r="BV1107" s="17"/>
      <c r="BW1107" s="17"/>
      <c r="BX1107" s="17"/>
      <c r="BY1107" s="17"/>
      <c r="BZ1107" s="17"/>
      <c r="CA1107" s="17"/>
      <c r="CB1107" s="17"/>
      <c r="CC1107" s="17"/>
      <c r="CD1107" s="17"/>
      <c r="CE1107" s="17"/>
      <c r="CF1107" s="17"/>
      <c r="CG1107" s="17"/>
      <c r="CH1107" s="17"/>
      <c r="CI1107" s="17"/>
      <c r="CJ1107" s="17"/>
      <c r="CK1107" s="17"/>
      <c r="CL1107" s="17"/>
      <c r="CM1107" s="17"/>
      <c r="CN1107" s="17"/>
      <c r="CO1107" s="17"/>
      <c r="CP1107" s="17"/>
      <c r="CQ1107" s="17"/>
      <c r="CR1107" s="17"/>
      <c r="CS1107" s="17"/>
      <c r="CT1107" s="17"/>
      <c r="CU1107" s="17"/>
      <c r="CV1107" s="17"/>
      <c r="CW1107" s="17"/>
      <c r="CX1107" s="17"/>
      <c r="CY1107" s="17"/>
      <c r="CZ1107" s="17"/>
      <c r="DA1107" s="17"/>
      <c r="DB1107" s="17"/>
      <c r="DC1107" s="17"/>
      <c r="DD1107" s="17"/>
      <c r="DE1107" s="17"/>
      <c r="DF1107" s="17"/>
      <c r="DG1107" s="17"/>
      <c r="DH1107" s="17"/>
      <c r="DI1107" s="17"/>
      <c r="DJ1107" s="17"/>
      <c r="DK1107" s="17"/>
      <c r="DL1107" s="17"/>
      <c r="DM1107" s="17"/>
      <c r="DN1107" s="17"/>
      <c r="DO1107" s="17"/>
      <c r="DP1107" s="17"/>
      <c r="DQ1107" s="17"/>
      <c r="DR1107" s="17"/>
      <c r="DS1107" s="17"/>
      <c r="DT1107" s="17"/>
      <c r="DU1107" s="17"/>
      <c r="DV1107" s="17"/>
      <c r="DW1107" s="17"/>
      <c r="DX1107" s="17"/>
      <c r="DY1107" s="17"/>
      <c r="DZ1107" s="17"/>
      <c r="EA1107" s="17"/>
      <c r="EB1107" s="17"/>
      <c r="EC1107" s="17"/>
      <c r="ED1107" s="17"/>
      <c r="EE1107" s="17"/>
      <c r="EF1107" s="17"/>
      <c r="EG1107" s="17"/>
      <c r="EH1107" s="17"/>
      <c r="EI1107" s="17"/>
      <c r="EJ1107" s="17"/>
      <c r="EK1107" s="17"/>
    </row>
    <row r="1108" spans="1:141" x14ac:dyDescent="0.35">
      <c r="A1108" s="17"/>
      <c r="B1108" s="17"/>
      <c r="C1108" s="17"/>
      <c r="D1108" s="17"/>
      <c r="E1108" s="17"/>
      <c r="F1108" s="17"/>
      <c r="G1108" s="17"/>
      <c r="J1108" s="17"/>
      <c r="K1108" s="17"/>
      <c r="L1108" s="68"/>
      <c r="M1108" s="68"/>
      <c r="N1108" s="17"/>
      <c r="O1108" s="17"/>
      <c r="P1108" s="107"/>
      <c r="R1108" s="17"/>
      <c r="S1108" s="17"/>
      <c r="T1108" s="17"/>
      <c r="V1108" s="17"/>
      <c r="W1108" s="17"/>
      <c r="X1108" s="17"/>
      <c r="Y1108" s="17"/>
      <c r="AB1108" s="45"/>
      <c r="AH1108" s="17"/>
      <c r="AI1108" s="17"/>
      <c r="AJ1108" s="17"/>
      <c r="AK1108" s="17"/>
      <c r="AL1108" s="17"/>
      <c r="AM1108" s="17"/>
      <c r="AN1108" s="17"/>
      <c r="AO1108" s="17"/>
      <c r="AP1108" s="17"/>
      <c r="AQ1108" s="17"/>
      <c r="AR1108" s="17"/>
      <c r="AS1108" s="17"/>
      <c r="AT1108" s="17"/>
      <c r="AU1108" s="17"/>
      <c r="AV1108" s="17"/>
      <c r="AW1108" s="17"/>
      <c r="AX1108" s="17"/>
      <c r="AY1108" s="17"/>
      <c r="AZ1108" s="17"/>
      <c r="BA1108" s="17"/>
      <c r="BB1108" s="17"/>
      <c r="BC1108" s="17"/>
      <c r="BD1108" s="17"/>
      <c r="BE1108" s="17"/>
      <c r="BF1108" s="17"/>
      <c r="BG1108" s="17"/>
      <c r="BH1108" s="17"/>
      <c r="BI1108" s="17"/>
      <c r="BJ1108" s="17"/>
      <c r="BK1108" s="17"/>
      <c r="BL1108" s="17"/>
      <c r="BM1108" s="17"/>
      <c r="BN1108" s="17"/>
      <c r="BO1108" s="17"/>
      <c r="BP1108" s="17"/>
      <c r="BQ1108" s="17"/>
      <c r="BR1108" s="17"/>
      <c r="BS1108" s="17"/>
      <c r="BT1108" s="17"/>
      <c r="BU1108" s="17"/>
      <c r="BV1108" s="17"/>
      <c r="BW1108" s="17"/>
      <c r="BX1108" s="17"/>
      <c r="BY1108" s="17"/>
      <c r="BZ1108" s="17"/>
      <c r="CA1108" s="17"/>
      <c r="CB1108" s="17"/>
      <c r="CC1108" s="17"/>
      <c r="CD1108" s="17"/>
      <c r="CE1108" s="17"/>
      <c r="CF1108" s="17"/>
      <c r="CG1108" s="17"/>
      <c r="CH1108" s="17"/>
      <c r="CI1108" s="17"/>
      <c r="CJ1108" s="17"/>
      <c r="CK1108" s="17"/>
      <c r="CL1108" s="17"/>
      <c r="CM1108" s="17"/>
      <c r="CN1108" s="17"/>
      <c r="CO1108" s="17"/>
      <c r="CP1108" s="17"/>
      <c r="CQ1108" s="17"/>
      <c r="CR1108" s="17"/>
      <c r="CS1108" s="17"/>
      <c r="CT1108" s="17"/>
      <c r="CU1108" s="17"/>
      <c r="CV1108" s="17"/>
      <c r="CW1108" s="17"/>
      <c r="CX1108" s="17"/>
      <c r="CY1108" s="17"/>
      <c r="CZ1108" s="17"/>
      <c r="DA1108" s="17"/>
      <c r="DB1108" s="17"/>
      <c r="DC1108" s="17"/>
      <c r="DD1108" s="17"/>
      <c r="DE1108" s="17"/>
      <c r="DF1108" s="17"/>
      <c r="DG1108" s="17"/>
      <c r="DH1108" s="17"/>
      <c r="DI1108" s="17"/>
      <c r="DJ1108" s="17"/>
      <c r="DK1108" s="17"/>
      <c r="DL1108" s="17"/>
      <c r="DM1108" s="17"/>
      <c r="DN1108" s="17"/>
      <c r="DO1108" s="17"/>
      <c r="DP1108" s="17"/>
      <c r="DQ1108" s="17"/>
      <c r="DR1108" s="17"/>
      <c r="DS1108" s="17"/>
      <c r="DT1108" s="17"/>
      <c r="DU1108" s="17"/>
      <c r="DV1108" s="17"/>
      <c r="DW1108" s="17"/>
      <c r="DX1108" s="17"/>
      <c r="DY1108" s="17"/>
      <c r="DZ1108" s="17"/>
      <c r="EA1108" s="17"/>
      <c r="EB1108" s="17"/>
      <c r="EC1108" s="17"/>
      <c r="ED1108" s="17"/>
      <c r="EE1108" s="17"/>
      <c r="EF1108" s="17"/>
      <c r="EG1108" s="17"/>
      <c r="EH1108" s="17"/>
      <c r="EI1108" s="17"/>
      <c r="EJ1108" s="17"/>
      <c r="EK1108" s="17"/>
    </row>
    <row r="1109" spans="1:141" x14ac:dyDescent="0.35">
      <c r="A1109" s="17"/>
      <c r="B1109" s="17"/>
      <c r="C1109" s="17"/>
      <c r="D1109" s="17"/>
      <c r="E1109" s="17"/>
      <c r="F1109" s="17"/>
      <c r="G1109" s="17"/>
      <c r="J1109" s="17"/>
      <c r="K1109" s="17"/>
      <c r="L1109" s="68"/>
      <c r="M1109" s="68"/>
      <c r="N1109" s="17"/>
      <c r="O1109" s="17"/>
      <c r="P1109" s="107"/>
      <c r="R1109" s="17"/>
      <c r="S1109" s="17"/>
      <c r="T1109" s="17"/>
      <c r="V1109" s="17"/>
      <c r="W1109" s="17"/>
      <c r="X1109" s="17"/>
      <c r="Y1109" s="17"/>
      <c r="AB1109" s="45"/>
      <c r="AH1109" s="17"/>
      <c r="AI1109" s="17"/>
      <c r="AJ1109" s="17"/>
      <c r="AK1109" s="17"/>
      <c r="AL1109" s="17"/>
      <c r="AM1109" s="17"/>
      <c r="AN1109" s="17"/>
      <c r="AO1109" s="17"/>
      <c r="AP1109" s="17"/>
      <c r="AQ1109" s="17"/>
      <c r="AR1109" s="17"/>
      <c r="AS1109" s="17"/>
      <c r="AT1109" s="17"/>
      <c r="AU1109" s="17"/>
      <c r="AV1109" s="17"/>
      <c r="AW1109" s="17"/>
      <c r="AX1109" s="17"/>
      <c r="AY1109" s="17"/>
      <c r="AZ1109" s="17"/>
      <c r="BA1109" s="17"/>
      <c r="BB1109" s="17"/>
      <c r="BC1109" s="17"/>
      <c r="BD1109" s="17"/>
      <c r="BE1109" s="17"/>
      <c r="BF1109" s="17"/>
      <c r="BG1109" s="17"/>
      <c r="BH1109" s="17"/>
      <c r="BI1109" s="17"/>
      <c r="BJ1109" s="17"/>
      <c r="BK1109" s="17"/>
      <c r="BL1109" s="17"/>
      <c r="BM1109" s="17"/>
      <c r="BN1109" s="17"/>
      <c r="BO1109" s="17"/>
      <c r="BP1109" s="17"/>
      <c r="BQ1109" s="17"/>
      <c r="BR1109" s="17"/>
      <c r="BS1109" s="17"/>
      <c r="BT1109" s="17"/>
      <c r="BU1109" s="17"/>
      <c r="BV1109" s="17"/>
      <c r="BW1109" s="17"/>
      <c r="BX1109" s="17"/>
      <c r="BY1109" s="17"/>
      <c r="BZ1109" s="17"/>
      <c r="CA1109" s="17"/>
      <c r="CB1109" s="17"/>
      <c r="CC1109" s="17"/>
      <c r="CD1109" s="17"/>
      <c r="CE1109" s="17"/>
      <c r="CF1109" s="17"/>
      <c r="CG1109" s="17"/>
      <c r="CH1109" s="17"/>
      <c r="CI1109" s="17"/>
      <c r="CJ1109" s="17"/>
      <c r="CK1109" s="17"/>
      <c r="CL1109" s="17"/>
      <c r="CM1109" s="17"/>
      <c r="CN1109" s="17"/>
      <c r="CO1109" s="17"/>
      <c r="CP1109" s="17"/>
      <c r="CQ1109" s="17"/>
      <c r="CR1109" s="17"/>
      <c r="CS1109" s="17"/>
      <c r="CT1109" s="17"/>
      <c r="CU1109" s="17"/>
      <c r="CV1109" s="17"/>
      <c r="CW1109" s="17"/>
      <c r="CX1109" s="17"/>
      <c r="CY1109" s="17"/>
      <c r="CZ1109" s="17"/>
      <c r="DA1109" s="17"/>
      <c r="DB1109" s="17"/>
      <c r="DC1109" s="17"/>
      <c r="DD1109" s="17"/>
      <c r="DE1109" s="17"/>
      <c r="DF1109" s="17"/>
      <c r="DG1109" s="17"/>
      <c r="DH1109" s="17"/>
      <c r="DI1109" s="17"/>
      <c r="DJ1109" s="17"/>
      <c r="DK1109" s="17"/>
      <c r="DL1109" s="17"/>
      <c r="DM1109" s="17"/>
      <c r="DN1109" s="17"/>
      <c r="DO1109" s="17"/>
      <c r="DP1109" s="17"/>
      <c r="DQ1109" s="17"/>
      <c r="DR1109" s="17"/>
      <c r="DS1109" s="17"/>
      <c r="DT1109" s="17"/>
      <c r="DU1109" s="17"/>
      <c r="DV1109" s="17"/>
      <c r="DW1109" s="17"/>
      <c r="DX1109" s="17"/>
      <c r="DY1109" s="17"/>
      <c r="DZ1109" s="17"/>
      <c r="EA1109" s="17"/>
      <c r="EB1109" s="17"/>
      <c r="EC1109" s="17"/>
      <c r="ED1109" s="17"/>
      <c r="EE1109" s="17"/>
      <c r="EF1109" s="17"/>
      <c r="EG1109" s="17"/>
      <c r="EH1109" s="17"/>
      <c r="EI1109" s="17"/>
      <c r="EJ1109" s="17"/>
      <c r="EK1109" s="17"/>
    </row>
    <row r="1110" spans="1:141" x14ac:dyDescent="0.35">
      <c r="A1110" s="17"/>
      <c r="B1110" s="17"/>
      <c r="C1110" s="17"/>
      <c r="D1110" s="17"/>
      <c r="E1110" s="17"/>
      <c r="F1110" s="17"/>
      <c r="G1110" s="17"/>
      <c r="J1110" s="17"/>
      <c r="K1110" s="17"/>
      <c r="L1110" s="68"/>
      <c r="M1110" s="68"/>
      <c r="N1110" s="17"/>
      <c r="O1110" s="17"/>
      <c r="P1110" s="107"/>
      <c r="R1110" s="17"/>
      <c r="S1110" s="17"/>
      <c r="T1110" s="17"/>
      <c r="V1110" s="17"/>
      <c r="W1110" s="17"/>
      <c r="X1110" s="17"/>
      <c r="Y1110" s="17"/>
      <c r="AB1110" s="45"/>
      <c r="AH1110" s="17"/>
      <c r="AI1110" s="17"/>
      <c r="AJ1110" s="17"/>
      <c r="AK1110" s="17"/>
      <c r="AL1110" s="17"/>
      <c r="AM1110" s="17"/>
      <c r="AN1110" s="17"/>
      <c r="AO1110" s="17"/>
      <c r="AP1110" s="17"/>
      <c r="AQ1110" s="17"/>
      <c r="AR1110" s="17"/>
      <c r="AS1110" s="17"/>
      <c r="AT1110" s="17"/>
      <c r="AU1110" s="17"/>
      <c r="AV1110" s="17"/>
      <c r="AW1110" s="17"/>
      <c r="AX1110" s="17"/>
      <c r="AY1110" s="17"/>
      <c r="AZ1110" s="17"/>
      <c r="BA1110" s="17"/>
      <c r="BB1110" s="17"/>
      <c r="BC1110" s="17"/>
      <c r="BD1110" s="17"/>
      <c r="BE1110" s="17"/>
      <c r="BF1110" s="17"/>
      <c r="BG1110" s="17"/>
      <c r="BH1110" s="17"/>
      <c r="BI1110" s="17"/>
      <c r="BJ1110" s="17"/>
      <c r="BK1110" s="17"/>
      <c r="BL1110" s="17"/>
      <c r="BM1110" s="17"/>
      <c r="BN1110" s="17"/>
      <c r="BO1110" s="17"/>
      <c r="BP1110" s="17"/>
      <c r="BQ1110" s="17"/>
      <c r="BR1110" s="17"/>
      <c r="BS1110" s="17"/>
      <c r="BT1110" s="17"/>
      <c r="BU1110" s="17"/>
      <c r="BV1110" s="17"/>
      <c r="BW1110" s="17"/>
      <c r="BX1110" s="17"/>
      <c r="BY1110" s="17"/>
      <c r="BZ1110" s="17"/>
      <c r="CA1110" s="17"/>
      <c r="CB1110" s="17"/>
      <c r="CC1110" s="17"/>
      <c r="CD1110" s="17"/>
      <c r="CE1110" s="17"/>
      <c r="CF1110" s="17"/>
      <c r="CG1110" s="17"/>
      <c r="CH1110" s="17"/>
      <c r="CI1110" s="17"/>
      <c r="CJ1110" s="17"/>
      <c r="CK1110" s="17"/>
      <c r="CL1110" s="17"/>
      <c r="CM1110" s="17"/>
      <c r="CN1110" s="17"/>
      <c r="CO1110" s="17"/>
      <c r="CP1110" s="17"/>
      <c r="CQ1110" s="17"/>
      <c r="CR1110" s="17"/>
      <c r="CS1110" s="17"/>
      <c r="CT1110" s="17"/>
      <c r="CU1110" s="17"/>
      <c r="CV1110" s="17"/>
      <c r="CW1110" s="17"/>
      <c r="CX1110" s="17"/>
      <c r="CY1110" s="17"/>
      <c r="CZ1110" s="17"/>
      <c r="DA1110" s="17"/>
      <c r="DB1110" s="17"/>
      <c r="DC1110" s="17"/>
      <c r="DD1110" s="17"/>
      <c r="DE1110" s="17"/>
      <c r="DF1110" s="17"/>
      <c r="DG1110" s="17"/>
      <c r="DH1110" s="17"/>
      <c r="DI1110" s="17"/>
      <c r="DJ1110" s="17"/>
      <c r="DK1110" s="17"/>
      <c r="DL1110" s="17"/>
      <c r="DM1110" s="17"/>
      <c r="DN1110" s="17"/>
      <c r="DO1110" s="17"/>
      <c r="DP1110" s="17"/>
      <c r="DQ1110" s="17"/>
      <c r="DR1110" s="17"/>
      <c r="DS1110" s="17"/>
      <c r="DT1110" s="17"/>
      <c r="DU1110" s="17"/>
      <c r="DV1110" s="17"/>
      <c r="DW1110" s="17"/>
      <c r="DX1110" s="17"/>
      <c r="DY1110" s="17"/>
      <c r="DZ1110" s="17"/>
      <c r="EA1110" s="17"/>
      <c r="EB1110" s="17"/>
      <c r="EC1110" s="17"/>
      <c r="ED1110" s="17"/>
      <c r="EE1110" s="17"/>
      <c r="EF1110" s="17"/>
      <c r="EG1110" s="17"/>
      <c r="EH1110" s="17"/>
      <c r="EI1110" s="17"/>
      <c r="EJ1110" s="17"/>
      <c r="EK1110" s="17"/>
    </row>
    <row r="1111" spans="1:141" x14ac:dyDescent="0.35">
      <c r="A1111" s="17"/>
      <c r="B1111" s="17"/>
      <c r="C1111" s="17"/>
      <c r="D1111" s="17"/>
      <c r="E1111" s="17"/>
      <c r="F1111" s="17"/>
      <c r="G1111" s="17"/>
      <c r="J1111" s="17"/>
      <c r="K1111" s="17"/>
      <c r="L1111" s="68"/>
      <c r="M1111" s="68"/>
      <c r="N1111" s="17"/>
      <c r="O1111" s="17"/>
      <c r="P1111" s="107"/>
      <c r="R1111" s="17"/>
      <c r="S1111" s="17"/>
      <c r="T1111" s="17"/>
      <c r="V1111" s="17"/>
      <c r="W1111" s="17"/>
      <c r="X1111" s="17"/>
      <c r="Y1111" s="17"/>
      <c r="AB1111" s="45"/>
      <c r="AH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c r="BL1111" s="17"/>
      <c r="BM1111" s="17"/>
      <c r="BN1111" s="17"/>
      <c r="BO1111" s="17"/>
      <c r="BP1111" s="17"/>
      <c r="BQ1111" s="17"/>
      <c r="BR1111" s="17"/>
      <c r="BS1111" s="17"/>
      <c r="BT1111" s="17"/>
      <c r="BU1111" s="17"/>
      <c r="BV1111" s="17"/>
      <c r="BW1111" s="17"/>
      <c r="BX1111" s="17"/>
      <c r="BY1111" s="17"/>
      <c r="BZ1111" s="17"/>
      <c r="CA1111" s="17"/>
      <c r="CB1111" s="17"/>
      <c r="CC1111" s="17"/>
      <c r="CD1111" s="17"/>
      <c r="CE1111" s="17"/>
      <c r="CF1111" s="17"/>
      <c r="CG1111" s="17"/>
      <c r="CH1111" s="17"/>
      <c r="CI1111" s="17"/>
      <c r="CJ1111" s="17"/>
      <c r="CK1111" s="17"/>
      <c r="CL1111" s="17"/>
      <c r="CM1111" s="17"/>
      <c r="CN1111" s="17"/>
      <c r="CO1111" s="17"/>
      <c r="CP1111" s="17"/>
      <c r="CQ1111" s="17"/>
      <c r="CR1111" s="17"/>
      <c r="CS1111" s="17"/>
      <c r="CT1111" s="17"/>
      <c r="CU1111" s="17"/>
      <c r="CV1111" s="17"/>
      <c r="CW1111" s="17"/>
      <c r="CX1111" s="17"/>
      <c r="CY1111" s="17"/>
      <c r="CZ1111" s="17"/>
      <c r="DA1111" s="17"/>
      <c r="DB1111" s="17"/>
      <c r="DC1111" s="17"/>
      <c r="DD1111" s="17"/>
      <c r="DE1111" s="17"/>
      <c r="DF1111" s="17"/>
      <c r="DG1111" s="17"/>
      <c r="DH1111" s="17"/>
      <c r="DI1111" s="17"/>
      <c r="DJ1111" s="17"/>
      <c r="DK1111" s="17"/>
      <c r="DL1111" s="17"/>
      <c r="DM1111" s="17"/>
      <c r="DN1111" s="17"/>
      <c r="DO1111" s="17"/>
      <c r="DP1111" s="17"/>
      <c r="DQ1111" s="17"/>
      <c r="DR1111" s="17"/>
      <c r="DS1111" s="17"/>
      <c r="DT1111" s="17"/>
      <c r="DU1111" s="17"/>
      <c r="DV1111" s="17"/>
      <c r="DW1111" s="17"/>
      <c r="DX1111" s="17"/>
      <c r="DY1111" s="17"/>
      <c r="DZ1111" s="17"/>
      <c r="EA1111" s="17"/>
      <c r="EB1111" s="17"/>
      <c r="EC1111" s="17"/>
      <c r="ED1111" s="17"/>
      <c r="EE1111" s="17"/>
      <c r="EF1111" s="17"/>
      <c r="EG1111" s="17"/>
      <c r="EH1111" s="17"/>
      <c r="EI1111" s="17"/>
      <c r="EJ1111" s="17"/>
      <c r="EK1111" s="17"/>
    </row>
    <row r="1112" spans="1:141" x14ac:dyDescent="0.35">
      <c r="A1112" s="17"/>
      <c r="B1112" s="17"/>
      <c r="C1112" s="17"/>
      <c r="D1112" s="17"/>
      <c r="E1112" s="17"/>
      <c r="F1112" s="17"/>
      <c r="G1112" s="17"/>
      <c r="J1112" s="17"/>
      <c r="K1112" s="17"/>
      <c r="L1112" s="68"/>
      <c r="M1112" s="68"/>
      <c r="N1112" s="17"/>
      <c r="O1112" s="17"/>
      <c r="P1112" s="107"/>
      <c r="R1112" s="17"/>
      <c r="S1112" s="17"/>
      <c r="T1112" s="17"/>
      <c r="V1112" s="17"/>
      <c r="W1112" s="17"/>
      <c r="X1112" s="17"/>
      <c r="Y1112" s="17"/>
      <c r="AB1112" s="45"/>
      <c r="AH1112" s="17"/>
      <c r="AI1112" s="17"/>
      <c r="AJ1112" s="17"/>
      <c r="AK1112" s="17"/>
      <c r="AL1112" s="17"/>
      <c r="AM1112" s="17"/>
      <c r="AN1112" s="17"/>
      <c r="AO1112" s="17"/>
      <c r="AP1112" s="17"/>
      <c r="AQ1112" s="17"/>
      <c r="AR1112" s="17"/>
      <c r="AS1112" s="17"/>
      <c r="AT1112" s="17"/>
      <c r="AU1112" s="17"/>
      <c r="AV1112" s="17"/>
      <c r="AW1112" s="17"/>
      <c r="AX1112" s="17"/>
      <c r="AY1112" s="17"/>
      <c r="AZ1112" s="17"/>
      <c r="BA1112" s="17"/>
      <c r="BB1112" s="17"/>
      <c r="BC1112" s="17"/>
      <c r="BD1112" s="17"/>
      <c r="BE1112" s="17"/>
      <c r="BF1112" s="17"/>
      <c r="BG1112" s="17"/>
      <c r="BH1112" s="17"/>
      <c r="BI1112" s="17"/>
      <c r="BJ1112" s="17"/>
      <c r="BK1112" s="17"/>
      <c r="BL1112" s="17"/>
      <c r="BM1112" s="17"/>
      <c r="BN1112" s="17"/>
      <c r="BO1112" s="17"/>
      <c r="BP1112" s="17"/>
      <c r="BQ1112" s="17"/>
      <c r="BR1112" s="17"/>
      <c r="BS1112" s="17"/>
      <c r="BT1112" s="17"/>
      <c r="BU1112" s="17"/>
      <c r="BV1112" s="17"/>
      <c r="BW1112" s="17"/>
      <c r="BX1112" s="17"/>
      <c r="BY1112" s="17"/>
      <c r="BZ1112" s="17"/>
      <c r="CA1112" s="17"/>
      <c r="CB1112" s="17"/>
      <c r="CC1112" s="17"/>
      <c r="CD1112" s="17"/>
      <c r="CE1112" s="17"/>
      <c r="CF1112" s="17"/>
      <c r="CG1112" s="17"/>
      <c r="CH1112" s="17"/>
      <c r="CI1112" s="17"/>
      <c r="CJ1112" s="17"/>
      <c r="CK1112" s="17"/>
      <c r="CL1112" s="17"/>
      <c r="CM1112" s="17"/>
      <c r="CN1112" s="17"/>
      <c r="CO1112" s="17"/>
      <c r="CP1112" s="17"/>
      <c r="CQ1112" s="17"/>
      <c r="CR1112" s="17"/>
      <c r="CS1112" s="17"/>
      <c r="CT1112" s="17"/>
      <c r="CU1112" s="17"/>
      <c r="CV1112" s="17"/>
      <c r="CW1112" s="17"/>
      <c r="CX1112" s="17"/>
      <c r="CY1112" s="17"/>
      <c r="CZ1112" s="17"/>
      <c r="DA1112" s="17"/>
      <c r="DB1112" s="17"/>
      <c r="DC1112" s="17"/>
      <c r="DD1112" s="17"/>
      <c r="DE1112" s="17"/>
      <c r="DF1112" s="17"/>
      <c r="DG1112" s="17"/>
      <c r="DH1112" s="17"/>
      <c r="DI1112" s="17"/>
      <c r="DJ1112" s="17"/>
      <c r="DK1112" s="17"/>
      <c r="DL1112" s="17"/>
      <c r="DM1112" s="17"/>
      <c r="DN1112" s="17"/>
      <c r="DO1112" s="17"/>
      <c r="DP1112" s="17"/>
      <c r="DQ1112" s="17"/>
      <c r="DR1112" s="17"/>
      <c r="DS1112" s="17"/>
      <c r="DT1112" s="17"/>
      <c r="DU1112" s="17"/>
      <c r="DV1112" s="17"/>
      <c r="DW1112" s="17"/>
      <c r="DX1112" s="17"/>
      <c r="DY1112" s="17"/>
      <c r="DZ1112" s="17"/>
      <c r="EA1112" s="17"/>
      <c r="EB1112" s="17"/>
      <c r="EC1112" s="17"/>
      <c r="ED1112" s="17"/>
      <c r="EE1112" s="17"/>
      <c r="EF1112" s="17"/>
      <c r="EG1112" s="17"/>
      <c r="EH1112" s="17"/>
      <c r="EI1112" s="17"/>
      <c r="EJ1112" s="17"/>
      <c r="EK1112" s="17"/>
    </row>
    <row r="1113" spans="1:141" x14ac:dyDescent="0.35">
      <c r="A1113" s="17"/>
      <c r="B1113" s="17"/>
      <c r="C1113" s="17"/>
      <c r="D1113" s="17"/>
      <c r="E1113" s="17"/>
      <c r="F1113" s="17"/>
      <c r="G1113" s="17"/>
      <c r="J1113" s="17"/>
      <c r="K1113" s="17"/>
      <c r="L1113" s="68"/>
      <c r="M1113" s="68"/>
      <c r="N1113" s="17"/>
      <c r="O1113" s="17"/>
      <c r="P1113" s="109"/>
      <c r="R1113" s="17"/>
      <c r="S1113" s="17"/>
      <c r="T1113" s="17"/>
      <c r="V1113" s="17"/>
      <c r="W1113" s="17"/>
      <c r="X1113" s="17"/>
      <c r="Y1113" s="17"/>
      <c r="AB1113" s="45"/>
      <c r="AH1113" s="17"/>
      <c r="AI1113" s="17"/>
      <c r="AJ1113" s="17"/>
      <c r="AK1113" s="17"/>
      <c r="AL1113" s="17"/>
      <c r="AM1113" s="17"/>
      <c r="AN1113" s="17"/>
      <c r="AO1113" s="17"/>
      <c r="AP1113" s="17"/>
      <c r="AQ1113" s="17"/>
      <c r="AR1113" s="17"/>
      <c r="AS1113" s="17"/>
      <c r="AT1113" s="17"/>
      <c r="AU1113" s="17"/>
      <c r="AV1113" s="17"/>
      <c r="AW1113" s="17"/>
      <c r="AX1113" s="17"/>
      <c r="AY1113" s="17"/>
      <c r="AZ1113" s="17"/>
      <c r="BA1113" s="17"/>
      <c r="BB1113" s="17"/>
      <c r="BC1113" s="17"/>
      <c r="BD1113" s="17"/>
      <c r="BE1113" s="17"/>
      <c r="BF1113" s="17"/>
      <c r="BG1113" s="17"/>
      <c r="BH1113" s="17"/>
      <c r="BI1113" s="17"/>
      <c r="BJ1113" s="17"/>
      <c r="BK1113" s="17"/>
      <c r="BL1113" s="17"/>
      <c r="BM1113" s="17"/>
      <c r="BN1113" s="17"/>
      <c r="BO1113" s="17"/>
      <c r="BP1113" s="17"/>
      <c r="BQ1113" s="17"/>
      <c r="BR1113" s="17"/>
      <c r="BS1113" s="17"/>
      <c r="BT1113" s="17"/>
      <c r="BU1113" s="17"/>
      <c r="BV1113" s="17"/>
      <c r="BW1113" s="17"/>
      <c r="BX1113" s="17"/>
      <c r="BY1113" s="17"/>
      <c r="BZ1113" s="17"/>
      <c r="CA1113" s="17"/>
      <c r="CB1113" s="17"/>
      <c r="CC1113" s="17"/>
      <c r="CD1113" s="17"/>
      <c r="CE1113" s="17"/>
      <c r="CF1113" s="17"/>
      <c r="CG1113" s="17"/>
      <c r="CH1113" s="17"/>
      <c r="CI1113" s="17"/>
      <c r="CJ1113" s="17"/>
      <c r="CK1113" s="17"/>
      <c r="CL1113" s="17"/>
      <c r="CM1113" s="17"/>
      <c r="CN1113" s="17"/>
      <c r="CO1113" s="17"/>
      <c r="CP1113" s="17"/>
      <c r="CQ1113" s="17"/>
      <c r="CR1113" s="17"/>
      <c r="CS1113" s="17"/>
      <c r="CT1113" s="17"/>
      <c r="CU1113" s="17"/>
      <c r="CV1113" s="17"/>
      <c r="CW1113" s="17"/>
      <c r="CX1113" s="17"/>
      <c r="CY1113" s="17"/>
      <c r="CZ1113" s="17"/>
      <c r="DA1113" s="17"/>
      <c r="DB1113" s="17"/>
      <c r="DC1113" s="17"/>
      <c r="DD1113" s="17"/>
      <c r="DE1113" s="17"/>
      <c r="DF1113" s="17"/>
      <c r="DG1113" s="17"/>
      <c r="DH1113" s="17"/>
      <c r="DI1113" s="17"/>
      <c r="DJ1113" s="17"/>
      <c r="DK1113" s="17"/>
      <c r="DL1113" s="17"/>
      <c r="DM1113" s="17"/>
      <c r="DN1113" s="17"/>
      <c r="DO1113" s="17"/>
      <c r="DP1113" s="17"/>
      <c r="DQ1113" s="17"/>
      <c r="DR1113" s="17"/>
      <c r="DS1113" s="17"/>
      <c r="DT1113" s="17"/>
      <c r="DU1113" s="17"/>
      <c r="DV1113" s="17"/>
      <c r="DW1113" s="17"/>
      <c r="DX1113" s="17"/>
      <c r="DY1113" s="17"/>
      <c r="DZ1113" s="17"/>
      <c r="EA1113" s="17"/>
      <c r="EB1113" s="17"/>
      <c r="EC1113" s="17"/>
      <c r="ED1113" s="17"/>
      <c r="EE1113" s="17"/>
      <c r="EF1113" s="17"/>
      <c r="EG1113" s="17"/>
      <c r="EH1113" s="17"/>
      <c r="EI1113" s="17"/>
      <c r="EJ1113" s="17"/>
      <c r="EK1113" s="17"/>
    </row>
    <row r="1114" spans="1:141" x14ac:dyDescent="0.35">
      <c r="A1114" s="17"/>
      <c r="B1114" s="17"/>
      <c r="C1114" s="17"/>
      <c r="D1114" s="17"/>
      <c r="E1114" s="17"/>
      <c r="F1114" s="17"/>
      <c r="G1114" s="17"/>
      <c r="J1114" s="17"/>
      <c r="K1114" s="17"/>
      <c r="L1114" s="68"/>
      <c r="M1114" s="68"/>
      <c r="N1114" s="17"/>
      <c r="O1114" s="17"/>
      <c r="P1114" s="107"/>
      <c r="R1114" s="17"/>
      <c r="S1114" s="17"/>
      <c r="T1114" s="17"/>
      <c r="V1114" s="17"/>
      <c r="W1114" s="17"/>
      <c r="X1114" s="17"/>
      <c r="Y1114" s="17"/>
      <c r="AB1114" s="45"/>
      <c r="AH1114" s="17"/>
      <c r="AI1114" s="17"/>
      <c r="AJ1114" s="17"/>
      <c r="AK1114" s="17"/>
      <c r="AL1114" s="17"/>
      <c r="AM1114" s="17"/>
      <c r="AN1114" s="17"/>
      <c r="AO1114" s="17"/>
      <c r="AP1114" s="17"/>
      <c r="AQ1114" s="17"/>
      <c r="AR1114" s="17"/>
      <c r="AS1114" s="17"/>
      <c r="AT1114" s="17"/>
      <c r="AU1114" s="17"/>
      <c r="AV1114" s="17"/>
      <c r="AW1114" s="17"/>
      <c r="AX1114" s="17"/>
      <c r="AY1114" s="17"/>
      <c r="AZ1114" s="17"/>
      <c r="BA1114" s="17"/>
      <c r="BB1114" s="17"/>
      <c r="BC1114" s="17"/>
      <c r="BD1114" s="17"/>
      <c r="BE1114" s="17"/>
      <c r="BF1114" s="17"/>
      <c r="BG1114" s="17"/>
      <c r="BH1114" s="17"/>
      <c r="BI1114" s="17"/>
      <c r="BJ1114" s="17"/>
      <c r="BK1114" s="17"/>
      <c r="BL1114" s="17"/>
      <c r="BM1114" s="17"/>
      <c r="BN1114" s="17"/>
      <c r="BO1114" s="17"/>
      <c r="BP1114" s="17"/>
      <c r="BQ1114" s="17"/>
      <c r="BR1114" s="17"/>
      <c r="BS1114" s="17"/>
      <c r="BT1114" s="17"/>
      <c r="BU1114" s="17"/>
      <c r="BV1114" s="17"/>
      <c r="BW1114" s="17"/>
      <c r="BX1114" s="17"/>
      <c r="BY1114" s="17"/>
      <c r="BZ1114" s="17"/>
      <c r="CA1114" s="17"/>
      <c r="CB1114" s="17"/>
      <c r="CC1114" s="17"/>
      <c r="CD1114" s="17"/>
      <c r="CE1114" s="17"/>
      <c r="CF1114" s="17"/>
      <c r="CG1114" s="17"/>
      <c r="CH1114" s="17"/>
      <c r="CI1114" s="17"/>
      <c r="CJ1114" s="17"/>
      <c r="CK1114" s="17"/>
      <c r="CL1114" s="17"/>
      <c r="CM1114" s="17"/>
      <c r="CN1114" s="17"/>
      <c r="CO1114" s="17"/>
      <c r="CP1114" s="17"/>
      <c r="CQ1114" s="17"/>
      <c r="CR1114" s="17"/>
      <c r="CS1114" s="17"/>
      <c r="CT1114" s="17"/>
      <c r="CU1114" s="17"/>
      <c r="CV1114" s="17"/>
      <c r="CW1114" s="17"/>
      <c r="CX1114" s="17"/>
      <c r="CY1114" s="17"/>
      <c r="CZ1114" s="17"/>
      <c r="DA1114" s="17"/>
      <c r="DB1114" s="17"/>
      <c r="DC1114" s="17"/>
      <c r="DD1114" s="17"/>
      <c r="DE1114" s="17"/>
      <c r="DF1114" s="17"/>
      <c r="DG1114" s="17"/>
      <c r="DH1114" s="17"/>
      <c r="DI1114" s="17"/>
      <c r="DJ1114" s="17"/>
      <c r="DK1114" s="17"/>
      <c r="DL1114" s="17"/>
      <c r="DM1114" s="17"/>
      <c r="DN1114" s="17"/>
      <c r="DO1114" s="17"/>
      <c r="DP1114" s="17"/>
      <c r="DQ1114" s="17"/>
      <c r="DR1114" s="17"/>
      <c r="DS1114" s="17"/>
      <c r="DT1114" s="17"/>
      <c r="DU1114" s="17"/>
      <c r="DV1114" s="17"/>
      <c r="DW1114" s="17"/>
      <c r="DX1114" s="17"/>
      <c r="DY1114" s="17"/>
      <c r="DZ1114" s="17"/>
      <c r="EA1114" s="17"/>
      <c r="EB1114" s="17"/>
      <c r="EC1114" s="17"/>
      <c r="ED1114" s="17"/>
      <c r="EE1114" s="17"/>
      <c r="EF1114" s="17"/>
      <c r="EG1114" s="17"/>
      <c r="EH1114" s="17"/>
      <c r="EI1114" s="17"/>
      <c r="EJ1114" s="17"/>
      <c r="EK1114" s="17"/>
    </row>
    <row r="1115" spans="1:141" x14ac:dyDescent="0.35">
      <c r="A1115" s="17"/>
      <c r="B1115" s="17"/>
      <c r="C1115" s="17"/>
      <c r="D1115" s="17"/>
      <c r="E1115" s="17"/>
      <c r="F1115" s="17"/>
      <c r="G1115" s="17"/>
      <c r="J1115" s="17"/>
      <c r="K1115" s="17"/>
      <c r="L1115" s="68"/>
      <c r="M1115" s="68"/>
      <c r="N1115" s="17"/>
      <c r="O1115" s="17"/>
      <c r="P1115" s="109"/>
      <c r="R1115" s="17"/>
      <c r="S1115" s="17"/>
      <c r="T1115" s="17"/>
      <c r="V1115" s="17"/>
      <c r="W1115" s="17"/>
      <c r="X1115" s="17"/>
      <c r="Y1115" s="17"/>
      <c r="AB1115" s="45"/>
      <c r="AH1115" s="17"/>
      <c r="AI1115" s="17"/>
      <c r="AJ1115" s="17"/>
      <c r="AK1115" s="17"/>
      <c r="AL1115" s="17"/>
      <c r="AM1115" s="17"/>
      <c r="AN1115" s="17"/>
      <c r="AO1115" s="17"/>
      <c r="AP1115" s="17"/>
      <c r="AQ1115" s="17"/>
      <c r="AR1115" s="17"/>
      <c r="AS1115" s="17"/>
      <c r="AT1115" s="17"/>
      <c r="AU1115" s="17"/>
      <c r="AV1115" s="17"/>
      <c r="AW1115" s="17"/>
      <c r="AX1115" s="17"/>
      <c r="AY1115" s="17"/>
      <c r="AZ1115" s="17"/>
      <c r="BA1115" s="17"/>
      <c r="BB1115" s="17"/>
      <c r="BC1115" s="17"/>
      <c r="BD1115" s="17"/>
      <c r="BE1115" s="17"/>
      <c r="BF1115" s="17"/>
      <c r="BG1115" s="17"/>
      <c r="BH1115" s="17"/>
      <c r="BI1115" s="17"/>
      <c r="BJ1115" s="17"/>
      <c r="BK1115" s="17"/>
      <c r="BL1115" s="17"/>
      <c r="BM1115" s="17"/>
      <c r="BN1115" s="17"/>
      <c r="BO1115" s="17"/>
      <c r="BP1115" s="17"/>
      <c r="BQ1115" s="17"/>
      <c r="BR1115" s="17"/>
      <c r="BS1115" s="17"/>
      <c r="BT1115" s="17"/>
      <c r="BU1115" s="17"/>
      <c r="BV1115" s="17"/>
      <c r="BW1115" s="17"/>
      <c r="BX1115" s="17"/>
      <c r="BY1115" s="17"/>
      <c r="BZ1115" s="17"/>
      <c r="CA1115" s="17"/>
      <c r="CB1115" s="17"/>
      <c r="CC1115" s="17"/>
      <c r="CD1115" s="17"/>
      <c r="CE1115" s="17"/>
      <c r="CF1115" s="17"/>
      <c r="CG1115" s="17"/>
      <c r="CH1115" s="17"/>
      <c r="CI1115" s="17"/>
      <c r="CJ1115" s="17"/>
      <c r="CK1115" s="17"/>
      <c r="CL1115" s="17"/>
      <c r="CM1115" s="17"/>
      <c r="CN1115" s="17"/>
      <c r="CO1115" s="17"/>
      <c r="CP1115" s="17"/>
      <c r="CQ1115" s="17"/>
      <c r="CR1115" s="17"/>
      <c r="CS1115" s="17"/>
      <c r="CT1115" s="17"/>
      <c r="CU1115" s="17"/>
      <c r="CV1115" s="17"/>
      <c r="CW1115" s="17"/>
      <c r="CX1115" s="17"/>
      <c r="CY1115" s="17"/>
      <c r="CZ1115" s="17"/>
      <c r="DA1115" s="17"/>
      <c r="DB1115" s="17"/>
      <c r="DC1115" s="17"/>
      <c r="DD1115" s="17"/>
      <c r="DE1115" s="17"/>
      <c r="DF1115" s="17"/>
      <c r="DG1115" s="17"/>
      <c r="DH1115" s="17"/>
      <c r="DI1115" s="17"/>
      <c r="DJ1115" s="17"/>
      <c r="DK1115" s="17"/>
      <c r="DL1115" s="17"/>
      <c r="DM1115" s="17"/>
      <c r="DN1115" s="17"/>
      <c r="DO1115" s="17"/>
      <c r="DP1115" s="17"/>
      <c r="DQ1115" s="17"/>
      <c r="DR1115" s="17"/>
      <c r="DS1115" s="17"/>
      <c r="DT1115" s="17"/>
      <c r="DU1115" s="17"/>
      <c r="DV1115" s="17"/>
      <c r="DW1115" s="17"/>
      <c r="DX1115" s="17"/>
      <c r="DY1115" s="17"/>
      <c r="DZ1115" s="17"/>
      <c r="EA1115" s="17"/>
      <c r="EB1115" s="17"/>
      <c r="EC1115" s="17"/>
      <c r="ED1115" s="17"/>
      <c r="EE1115" s="17"/>
      <c r="EF1115" s="17"/>
      <c r="EG1115" s="17"/>
      <c r="EH1115" s="17"/>
      <c r="EI1115" s="17"/>
      <c r="EJ1115" s="17"/>
      <c r="EK1115" s="17"/>
    </row>
    <row r="1116" spans="1:141" x14ac:dyDescent="0.35">
      <c r="A1116" s="17"/>
      <c r="B1116" s="17"/>
      <c r="C1116" s="17"/>
      <c r="D1116" s="17"/>
      <c r="E1116" s="17"/>
      <c r="F1116" s="17"/>
      <c r="G1116" s="17"/>
      <c r="J1116" s="17"/>
      <c r="K1116" s="17"/>
      <c r="L1116" s="68"/>
      <c r="M1116" s="68"/>
      <c r="N1116" s="17"/>
      <c r="O1116" s="17"/>
      <c r="P1116" s="107"/>
      <c r="R1116" s="17"/>
      <c r="S1116" s="17"/>
      <c r="T1116" s="17"/>
      <c r="V1116" s="17"/>
      <c r="W1116" s="17"/>
      <c r="X1116" s="17"/>
      <c r="Y1116" s="17"/>
      <c r="AB1116" s="45"/>
      <c r="AH1116" s="17"/>
      <c r="AI1116" s="17"/>
      <c r="AJ1116" s="17"/>
      <c r="AK1116" s="17"/>
      <c r="AL1116" s="17"/>
      <c r="AM1116" s="17"/>
      <c r="AN1116" s="17"/>
      <c r="AO1116" s="17"/>
      <c r="AP1116" s="17"/>
      <c r="AQ1116" s="17"/>
      <c r="AR1116" s="17"/>
      <c r="AS1116" s="17"/>
      <c r="AT1116" s="17"/>
      <c r="AU1116" s="17"/>
      <c r="AV1116" s="17"/>
      <c r="AW1116" s="17"/>
      <c r="AX1116" s="17"/>
      <c r="AY1116" s="17"/>
      <c r="AZ1116" s="17"/>
      <c r="BA1116" s="17"/>
      <c r="BB1116" s="17"/>
      <c r="BC1116" s="17"/>
      <c r="BD1116" s="17"/>
      <c r="BE1116" s="17"/>
      <c r="BF1116" s="17"/>
      <c r="BG1116" s="17"/>
      <c r="BH1116" s="17"/>
      <c r="BI1116" s="17"/>
      <c r="BJ1116" s="17"/>
      <c r="BK1116" s="17"/>
      <c r="BL1116" s="17"/>
      <c r="BM1116" s="17"/>
      <c r="BN1116" s="17"/>
      <c r="BO1116" s="17"/>
      <c r="BP1116" s="17"/>
      <c r="BQ1116" s="17"/>
      <c r="BR1116" s="17"/>
      <c r="BS1116" s="17"/>
      <c r="BT1116" s="17"/>
      <c r="BU1116" s="17"/>
      <c r="BV1116" s="17"/>
      <c r="BW1116" s="17"/>
      <c r="BX1116" s="17"/>
      <c r="BY1116" s="17"/>
      <c r="BZ1116" s="17"/>
      <c r="CA1116" s="17"/>
      <c r="CB1116" s="17"/>
      <c r="CC1116" s="17"/>
      <c r="CD1116" s="17"/>
      <c r="CE1116" s="17"/>
      <c r="CF1116" s="17"/>
      <c r="CG1116" s="17"/>
      <c r="CH1116" s="17"/>
      <c r="CI1116" s="17"/>
      <c r="CJ1116" s="17"/>
      <c r="CK1116" s="17"/>
      <c r="CL1116" s="17"/>
      <c r="CM1116" s="17"/>
      <c r="CN1116" s="17"/>
      <c r="CO1116" s="17"/>
      <c r="CP1116" s="17"/>
      <c r="CQ1116" s="17"/>
      <c r="CR1116" s="17"/>
      <c r="CS1116" s="17"/>
      <c r="CT1116" s="17"/>
      <c r="CU1116" s="17"/>
      <c r="CV1116" s="17"/>
      <c r="CW1116" s="17"/>
      <c r="CX1116" s="17"/>
      <c r="CY1116" s="17"/>
      <c r="CZ1116" s="17"/>
      <c r="DA1116" s="17"/>
      <c r="DB1116" s="17"/>
      <c r="DC1116" s="17"/>
      <c r="DD1116" s="17"/>
      <c r="DE1116" s="17"/>
      <c r="DF1116" s="17"/>
      <c r="DG1116" s="17"/>
      <c r="DH1116" s="17"/>
      <c r="DI1116" s="17"/>
      <c r="DJ1116" s="17"/>
      <c r="DK1116" s="17"/>
      <c r="DL1116" s="17"/>
      <c r="DM1116" s="17"/>
      <c r="DN1116" s="17"/>
      <c r="DO1116" s="17"/>
      <c r="DP1116" s="17"/>
      <c r="DQ1116" s="17"/>
      <c r="DR1116" s="17"/>
      <c r="DS1116" s="17"/>
      <c r="DT1116" s="17"/>
      <c r="DU1116" s="17"/>
      <c r="DV1116" s="17"/>
      <c r="DW1116" s="17"/>
      <c r="DX1116" s="17"/>
      <c r="DY1116" s="17"/>
      <c r="DZ1116" s="17"/>
      <c r="EA1116" s="17"/>
      <c r="EB1116" s="17"/>
      <c r="EC1116" s="17"/>
      <c r="ED1116" s="17"/>
      <c r="EE1116" s="17"/>
      <c r="EF1116" s="17"/>
      <c r="EG1116" s="17"/>
      <c r="EH1116" s="17"/>
      <c r="EI1116" s="17"/>
      <c r="EJ1116" s="17"/>
      <c r="EK1116" s="17"/>
    </row>
    <row r="1117" spans="1:141" x14ac:dyDescent="0.35">
      <c r="A1117" s="17"/>
      <c r="B1117" s="17"/>
      <c r="C1117" s="17"/>
      <c r="D1117" s="17"/>
      <c r="E1117" s="17"/>
      <c r="F1117" s="17"/>
      <c r="G1117" s="17"/>
      <c r="J1117" s="17"/>
      <c r="K1117" s="17"/>
      <c r="L1117" s="68"/>
      <c r="M1117" s="68"/>
      <c r="N1117" s="17"/>
      <c r="O1117" s="17"/>
      <c r="P1117" s="107"/>
      <c r="R1117" s="17"/>
      <c r="S1117" s="17"/>
      <c r="T1117" s="17"/>
      <c r="V1117" s="17"/>
      <c r="W1117" s="17"/>
      <c r="X1117" s="17"/>
      <c r="Y1117" s="17"/>
      <c r="AB1117" s="45"/>
      <c r="AH1117" s="17"/>
      <c r="AI1117" s="17"/>
      <c r="AJ1117" s="17"/>
      <c r="AK1117" s="17"/>
      <c r="AL1117" s="17"/>
      <c r="AM1117" s="17"/>
      <c r="AN1117" s="17"/>
      <c r="AO1117" s="17"/>
      <c r="AP1117" s="17"/>
      <c r="AQ1117" s="17"/>
      <c r="AR1117" s="17"/>
      <c r="AS1117" s="17"/>
      <c r="AT1117" s="17"/>
      <c r="AU1117" s="17"/>
      <c r="AV1117" s="17"/>
      <c r="AW1117" s="17"/>
      <c r="AX1117" s="17"/>
      <c r="AY1117" s="17"/>
      <c r="AZ1117" s="17"/>
      <c r="BA1117" s="17"/>
      <c r="BB1117" s="17"/>
      <c r="BC1117" s="17"/>
      <c r="BD1117" s="17"/>
      <c r="BE1117" s="17"/>
      <c r="BF1117" s="17"/>
      <c r="BG1117" s="17"/>
      <c r="BH1117" s="17"/>
      <c r="BI1117" s="17"/>
      <c r="BJ1117" s="17"/>
      <c r="BK1117" s="17"/>
      <c r="BL1117" s="17"/>
      <c r="BM1117" s="17"/>
      <c r="BN1117" s="17"/>
      <c r="BO1117" s="17"/>
      <c r="BP1117" s="17"/>
      <c r="BQ1117" s="17"/>
      <c r="BR1117" s="17"/>
      <c r="BS1117" s="17"/>
      <c r="BT1117" s="17"/>
      <c r="BU1117" s="17"/>
      <c r="BV1117" s="17"/>
      <c r="BW1117" s="17"/>
      <c r="BX1117" s="17"/>
      <c r="BY1117" s="17"/>
      <c r="BZ1117" s="17"/>
      <c r="CA1117" s="17"/>
      <c r="CB1117" s="17"/>
      <c r="CC1117" s="17"/>
      <c r="CD1117" s="17"/>
      <c r="CE1117" s="17"/>
      <c r="CF1117" s="17"/>
      <c r="CG1117" s="17"/>
      <c r="CH1117" s="17"/>
      <c r="CI1117" s="17"/>
      <c r="CJ1117" s="17"/>
      <c r="CK1117" s="17"/>
      <c r="CL1117" s="17"/>
      <c r="CM1117" s="17"/>
      <c r="CN1117" s="17"/>
      <c r="CO1117" s="17"/>
      <c r="CP1117" s="17"/>
      <c r="CQ1117" s="17"/>
      <c r="CR1117" s="17"/>
      <c r="CS1117" s="17"/>
      <c r="CT1117" s="17"/>
      <c r="CU1117" s="17"/>
      <c r="CV1117" s="17"/>
      <c r="CW1117" s="17"/>
      <c r="CX1117" s="17"/>
      <c r="CY1117" s="17"/>
      <c r="CZ1117" s="17"/>
      <c r="DA1117" s="17"/>
      <c r="DB1117" s="17"/>
      <c r="DC1117" s="17"/>
      <c r="DD1117" s="17"/>
      <c r="DE1117" s="17"/>
      <c r="DF1117" s="17"/>
      <c r="DG1117" s="17"/>
      <c r="DH1117" s="17"/>
      <c r="DI1117" s="17"/>
      <c r="DJ1117" s="17"/>
      <c r="DK1117" s="17"/>
      <c r="DL1117" s="17"/>
      <c r="DM1117" s="17"/>
      <c r="DN1117" s="17"/>
      <c r="DO1117" s="17"/>
      <c r="DP1117" s="17"/>
      <c r="DQ1117" s="17"/>
      <c r="DR1117" s="17"/>
      <c r="DS1117" s="17"/>
      <c r="DT1117" s="17"/>
      <c r="DU1117" s="17"/>
      <c r="DV1117" s="17"/>
      <c r="DW1117" s="17"/>
      <c r="DX1117" s="17"/>
      <c r="DY1117" s="17"/>
      <c r="DZ1117" s="17"/>
      <c r="EA1117" s="17"/>
      <c r="EB1117" s="17"/>
      <c r="EC1117" s="17"/>
      <c r="ED1117" s="17"/>
      <c r="EE1117" s="17"/>
      <c r="EF1117" s="17"/>
      <c r="EG1117" s="17"/>
      <c r="EH1117" s="17"/>
      <c r="EI1117" s="17"/>
      <c r="EJ1117" s="17"/>
      <c r="EK1117" s="17"/>
    </row>
    <row r="1118" spans="1:141" x14ac:dyDescent="0.35">
      <c r="A1118" s="17"/>
      <c r="B1118" s="17"/>
      <c r="C1118" s="17"/>
      <c r="D1118" s="17"/>
      <c r="E1118" s="17"/>
      <c r="F1118" s="17"/>
      <c r="G1118" s="17"/>
      <c r="J1118" s="17"/>
      <c r="K1118" s="17"/>
      <c r="L1118" s="68"/>
      <c r="M1118" s="68"/>
      <c r="N1118" s="17"/>
      <c r="O1118" s="17"/>
      <c r="P1118" s="107"/>
      <c r="R1118" s="17"/>
      <c r="S1118" s="17"/>
      <c r="T1118" s="17"/>
      <c r="V1118" s="17"/>
      <c r="W1118" s="17"/>
      <c r="X1118" s="17"/>
      <c r="Y1118" s="17"/>
      <c r="AB1118" s="45"/>
      <c r="AH1118" s="17"/>
      <c r="AI1118" s="17"/>
      <c r="AJ1118" s="17"/>
      <c r="AK1118" s="17"/>
      <c r="AL1118" s="17"/>
      <c r="AM1118" s="17"/>
      <c r="AN1118" s="17"/>
      <c r="AO1118" s="17"/>
      <c r="AP1118" s="17"/>
      <c r="AQ1118" s="17"/>
      <c r="AR1118" s="17"/>
      <c r="AS1118" s="17"/>
      <c r="AT1118" s="17"/>
      <c r="AU1118" s="17"/>
      <c r="AV1118" s="17"/>
      <c r="AW1118" s="17"/>
      <c r="AX1118" s="17"/>
      <c r="AY1118" s="17"/>
      <c r="AZ1118" s="17"/>
      <c r="BA1118" s="17"/>
      <c r="BB1118" s="17"/>
      <c r="BC1118" s="17"/>
      <c r="BD1118" s="17"/>
      <c r="BE1118" s="17"/>
      <c r="BF1118" s="17"/>
      <c r="BG1118" s="17"/>
      <c r="BH1118" s="17"/>
      <c r="BI1118" s="17"/>
      <c r="BJ1118" s="17"/>
      <c r="BK1118" s="17"/>
      <c r="BL1118" s="17"/>
      <c r="BM1118" s="17"/>
      <c r="BN1118" s="17"/>
      <c r="BO1118" s="17"/>
      <c r="BP1118" s="17"/>
      <c r="BQ1118" s="17"/>
      <c r="BR1118" s="17"/>
      <c r="BS1118" s="17"/>
      <c r="BT1118" s="17"/>
      <c r="BU1118" s="17"/>
      <c r="BV1118" s="17"/>
      <c r="BW1118" s="17"/>
      <c r="BX1118" s="17"/>
      <c r="BY1118" s="17"/>
      <c r="BZ1118" s="17"/>
      <c r="CA1118" s="17"/>
      <c r="CB1118" s="17"/>
      <c r="CC1118" s="17"/>
      <c r="CD1118" s="17"/>
      <c r="CE1118" s="17"/>
      <c r="CF1118" s="17"/>
      <c r="CG1118" s="17"/>
      <c r="CH1118" s="17"/>
      <c r="CI1118" s="17"/>
      <c r="CJ1118" s="17"/>
      <c r="CK1118" s="17"/>
      <c r="CL1118" s="17"/>
      <c r="CM1118" s="17"/>
      <c r="CN1118" s="17"/>
      <c r="CO1118" s="17"/>
      <c r="CP1118" s="17"/>
      <c r="CQ1118" s="17"/>
      <c r="CR1118" s="17"/>
      <c r="CS1118" s="17"/>
      <c r="CT1118" s="17"/>
      <c r="CU1118" s="17"/>
      <c r="CV1118" s="17"/>
      <c r="CW1118" s="17"/>
      <c r="CX1118" s="17"/>
      <c r="CY1118" s="17"/>
      <c r="CZ1118" s="17"/>
      <c r="DA1118" s="17"/>
      <c r="DB1118" s="17"/>
      <c r="DC1118" s="17"/>
      <c r="DD1118" s="17"/>
      <c r="DE1118" s="17"/>
      <c r="DF1118" s="17"/>
      <c r="DG1118" s="17"/>
      <c r="DH1118" s="17"/>
      <c r="DI1118" s="17"/>
      <c r="DJ1118" s="17"/>
      <c r="DK1118" s="17"/>
      <c r="DL1118" s="17"/>
      <c r="DM1118" s="17"/>
      <c r="DN1118" s="17"/>
      <c r="DO1118" s="17"/>
      <c r="DP1118" s="17"/>
      <c r="DQ1118" s="17"/>
      <c r="DR1118" s="17"/>
      <c r="DS1118" s="17"/>
      <c r="DT1118" s="17"/>
      <c r="DU1118" s="17"/>
      <c r="DV1118" s="17"/>
      <c r="DW1118" s="17"/>
      <c r="DX1118" s="17"/>
      <c r="DY1118" s="17"/>
      <c r="DZ1118" s="17"/>
      <c r="EA1118" s="17"/>
      <c r="EB1118" s="17"/>
      <c r="EC1118" s="17"/>
      <c r="ED1118" s="17"/>
      <c r="EE1118" s="17"/>
      <c r="EF1118" s="17"/>
      <c r="EG1118" s="17"/>
      <c r="EH1118" s="17"/>
      <c r="EI1118" s="17"/>
      <c r="EJ1118" s="17"/>
      <c r="EK1118" s="17"/>
    </row>
    <row r="1119" spans="1:141" x14ac:dyDescent="0.35">
      <c r="A1119" s="17"/>
      <c r="B1119" s="17"/>
      <c r="C1119" s="17"/>
      <c r="D1119" s="17"/>
      <c r="E1119" s="17"/>
      <c r="F1119" s="17"/>
      <c r="G1119" s="17"/>
      <c r="J1119" s="17"/>
      <c r="K1119" s="17"/>
      <c r="L1119" s="68"/>
      <c r="M1119" s="68"/>
      <c r="N1119" s="17"/>
      <c r="O1119" s="17"/>
      <c r="P1119" s="109"/>
      <c r="R1119" s="17"/>
      <c r="S1119" s="17"/>
      <c r="T1119" s="17"/>
      <c r="V1119" s="17"/>
      <c r="W1119" s="17"/>
      <c r="X1119" s="17"/>
      <c r="Y1119" s="17"/>
      <c r="AB1119" s="45"/>
      <c r="AH1119" s="17"/>
      <c r="AI1119" s="17"/>
      <c r="AJ1119" s="17"/>
      <c r="AK1119" s="17"/>
      <c r="AL1119" s="17"/>
      <c r="AM1119" s="17"/>
      <c r="AN1119" s="17"/>
      <c r="AO1119" s="17"/>
      <c r="AP1119" s="17"/>
      <c r="AQ1119" s="17"/>
      <c r="AR1119" s="17"/>
      <c r="AS1119" s="17"/>
      <c r="AT1119" s="17"/>
      <c r="AU1119" s="17"/>
      <c r="AV1119" s="17"/>
      <c r="AW1119" s="17"/>
      <c r="AX1119" s="17"/>
      <c r="AY1119" s="17"/>
      <c r="AZ1119" s="17"/>
      <c r="BA1119" s="17"/>
      <c r="BB1119" s="17"/>
      <c r="BC1119" s="17"/>
      <c r="BD1119" s="17"/>
      <c r="BE1119" s="17"/>
      <c r="BF1119" s="17"/>
      <c r="BG1119" s="17"/>
      <c r="BH1119" s="17"/>
      <c r="BI1119" s="17"/>
      <c r="BJ1119" s="17"/>
      <c r="BK1119" s="17"/>
      <c r="BL1119" s="17"/>
      <c r="BM1119" s="17"/>
      <c r="BN1119" s="17"/>
      <c r="BO1119" s="17"/>
      <c r="BP1119" s="17"/>
      <c r="BQ1119" s="17"/>
      <c r="BR1119" s="17"/>
      <c r="BS1119" s="17"/>
      <c r="BT1119" s="17"/>
      <c r="BU1119" s="17"/>
      <c r="BV1119" s="17"/>
      <c r="BW1119" s="17"/>
      <c r="BX1119" s="17"/>
      <c r="BY1119" s="17"/>
      <c r="BZ1119" s="17"/>
      <c r="CA1119" s="17"/>
      <c r="CB1119" s="17"/>
      <c r="CC1119" s="17"/>
      <c r="CD1119" s="17"/>
      <c r="CE1119" s="17"/>
      <c r="CF1119" s="17"/>
      <c r="CG1119" s="17"/>
      <c r="CH1119" s="17"/>
      <c r="CI1119" s="17"/>
      <c r="CJ1119" s="17"/>
      <c r="CK1119" s="17"/>
      <c r="CL1119" s="17"/>
      <c r="CM1119" s="17"/>
      <c r="CN1119" s="17"/>
      <c r="CO1119" s="17"/>
      <c r="CP1119" s="17"/>
      <c r="CQ1119" s="17"/>
      <c r="CR1119" s="17"/>
      <c r="CS1119" s="17"/>
      <c r="CT1119" s="17"/>
      <c r="CU1119" s="17"/>
      <c r="CV1119" s="17"/>
      <c r="CW1119" s="17"/>
      <c r="CX1119" s="17"/>
      <c r="CY1119" s="17"/>
      <c r="CZ1119" s="17"/>
      <c r="DA1119" s="17"/>
      <c r="DB1119" s="17"/>
      <c r="DC1119" s="17"/>
      <c r="DD1119" s="17"/>
      <c r="DE1119" s="17"/>
      <c r="DF1119" s="17"/>
      <c r="DG1119" s="17"/>
      <c r="DH1119" s="17"/>
      <c r="DI1119" s="17"/>
      <c r="DJ1119" s="17"/>
      <c r="DK1119" s="17"/>
      <c r="DL1119" s="17"/>
      <c r="DM1119" s="17"/>
      <c r="DN1119" s="17"/>
      <c r="DO1119" s="17"/>
      <c r="DP1119" s="17"/>
      <c r="DQ1119" s="17"/>
      <c r="DR1119" s="17"/>
      <c r="DS1119" s="17"/>
      <c r="DT1119" s="17"/>
      <c r="DU1119" s="17"/>
      <c r="DV1119" s="17"/>
      <c r="DW1119" s="17"/>
      <c r="DX1119" s="17"/>
      <c r="DY1119" s="17"/>
      <c r="DZ1119" s="17"/>
      <c r="EA1119" s="17"/>
      <c r="EB1119" s="17"/>
      <c r="EC1119" s="17"/>
      <c r="ED1119" s="17"/>
      <c r="EE1119" s="17"/>
      <c r="EF1119" s="17"/>
      <c r="EG1119" s="17"/>
      <c r="EH1119" s="17"/>
      <c r="EI1119" s="17"/>
      <c r="EJ1119" s="17"/>
      <c r="EK1119" s="17"/>
    </row>
    <row r="1120" spans="1:141" x14ac:dyDescent="0.35">
      <c r="A1120" s="17"/>
      <c r="B1120" s="17"/>
      <c r="C1120" s="17"/>
      <c r="D1120" s="17"/>
      <c r="E1120" s="17"/>
      <c r="F1120" s="17"/>
      <c r="G1120" s="17"/>
      <c r="J1120" s="17"/>
      <c r="K1120" s="17"/>
      <c r="L1120" s="68"/>
      <c r="M1120" s="68"/>
      <c r="N1120" s="17"/>
      <c r="O1120" s="17"/>
      <c r="P1120" s="109"/>
      <c r="R1120" s="17"/>
      <c r="S1120" s="17"/>
      <c r="T1120" s="17"/>
      <c r="V1120" s="17"/>
      <c r="W1120" s="17"/>
      <c r="X1120" s="17"/>
      <c r="Y1120" s="17"/>
      <c r="AB1120" s="45"/>
      <c r="AH1120" s="17"/>
      <c r="AI1120" s="17"/>
      <c r="AJ1120" s="17"/>
      <c r="AK1120" s="17"/>
      <c r="AL1120" s="17"/>
      <c r="AM1120" s="17"/>
      <c r="AN1120" s="17"/>
      <c r="AO1120" s="17"/>
      <c r="AP1120" s="17"/>
      <c r="AQ1120" s="17"/>
      <c r="AR1120" s="17"/>
      <c r="AS1120" s="17"/>
      <c r="AT1120" s="17"/>
      <c r="AU1120" s="17"/>
      <c r="AV1120" s="17"/>
      <c r="AW1120" s="17"/>
      <c r="AX1120" s="17"/>
      <c r="AY1120" s="17"/>
      <c r="AZ1120" s="17"/>
      <c r="BA1120" s="17"/>
      <c r="BB1120" s="17"/>
      <c r="BC1120" s="17"/>
      <c r="BD1120" s="17"/>
      <c r="BE1120" s="17"/>
      <c r="BF1120" s="17"/>
      <c r="BG1120" s="17"/>
      <c r="BH1120" s="17"/>
      <c r="BI1120" s="17"/>
      <c r="BJ1120" s="17"/>
      <c r="BK1120" s="17"/>
      <c r="BL1120" s="17"/>
      <c r="BM1120" s="17"/>
      <c r="BN1120" s="17"/>
      <c r="BO1120" s="17"/>
      <c r="BP1120" s="17"/>
      <c r="BQ1120" s="17"/>
      <c r="BR1120" s="17"/>
      <c r="BS1120" s="17"/>
      <c r="BT1120" s="17"/>
      <c r="BU1120" s="17"/>
      <c r="BV1120" s="17"/>
      <c r="BW1120" s="17"/>
      <c r="BX1120" s="17"/>
      <c r="BY1120" s="17"/>
      <c r="BZ1120" s="17"/>
      <c r="CA1120" s="17"/>
      <c r="CB1120" s="17"/>
      <c r="CC1120" s="17"/>
      <c r="CD1120" s="17"/>
      <c r="CE1120" s="17"/>
      <c r="CF1120" s="17"/>
      <c r="CG1120" s="17"/>
      <c r="CH1120" s="17"/>
      <c r="CI1120" s="17"/>
      <c r="CJ1120" s="17"/>
      <c r="CK1120" s="17"/>
      <c r="CL1120" s="17"/>
      <c r="CM1120" s="17"/>
      <c r="CN1120" s="17"/>
      <c r="CO1120" s="17"/>
      <c r="CP1120" s="17"/>
      <c r="CQ1120" s="17"/>
      <c r="CR1120" s="17"/>
      <c r="CS1120" s="17"/>
      <c r="CT1120" s="17"/>
      <c r="CU1120" s="17"/>
      <c r="CV1120" s="17"/>
      <c r="CW1120" s="17"/>
      <c r="CX1120" s="17"/>
      <c r="CY1120" s="17"/>
      <c r="CZ1120" s="17"/>
      <c r="DA1120" s="17"/>
      <c r="DB1120" s="17"/>
      <c r="DC1120" s="17"/>
      <c r="DD1120" s="17"/>
      <c r="DE1120" s="17"/>
      <c r="DF1120" s="17"/>
      <c r="DG1120" s="17"/>
      <c r="DH1120" s="17"/>
      <c r="DI1120" s="17"/>
      <c r="DJ1120" s="17"/>
      <c r="DK1120" s="17"/>
      <c r="DL1120" s="17"/>
      <c r="DM1120" s="17"/>
      <c r="DN1120" s="17"/>
      <c r="DO1120" s="17"/>
      <c r="DP1120" s="17"/>
      <c r="DQ1120" s="17"/>
      <c r="DR1120" s="17"/>
      <c r="DS1120" s="17"/>
      <c r="DT1120" s="17"/>
      <c r="DU1120" s="17"/>
      <c r="DV1120" s="17"/>
      <c r="DW1120" s="17"/>
      <c r="DX1120" s="17"/>
      <c r="DY1120" s="17"/>
      <c r="DZ1120" s="17"/>
      <c r="EA1120" s="17"/>
      <c r="EB1120" s="17"/>
      <c r="EC1120" s="17"/>
      <c r="ED1120" s="17"/>
      <c r="EE1120" s="17"/>
      <c r="EF1120" s="17"/>
      <c r="EG1120" s="17"/>
      <c r="EH1120" s="17"/>
      <c r="EI1120" s="17"/>
      <c r="EJ1120" s="17"/>
      <c r="EK1120" s="17"/>
    </row>
    <row r="1121" spans="1:141" x14ac:dyDescent="0.35">
      <c r="A1121" s="17"/>
      <c r="B1121" s="17"/>
      <c r="C1121" s="17"/>
      <c r="D1121" s="17"/>
      <c r="E1121" s="17"/>
      <c r="F1121" s="17"/>
      <c r="G1121" s="17"/>
      <c r="J1121" s="17"/>
      <c r="K1121" s="17"/>
      <c r="L1121" s="68"/>
      <c r="M1121" s="68"/>
      <c r="N1121" s="17"/>
      <c r="O1121" s="17"/>
      <c r="P1121" s="107"/>
      <c r="R1121" s="17"/>
      <c r="S1121" s="17"/>
      <c r="T1121" s="17"/>
      <c r="V1121" s="17"/>
      <c r="W1121" s="17"/>
      <c r="X1121" s="17"/>
      <c r="Y1121" s="17"/>
      <c r="AB1121" s="45"/>
      <c r="AH1121" s="17"/>
      <c r="AI1121" s="17"/>
      <c r="AJ1121" s="17"/>
      <c r="AK1121" s="17"/>
      <c r="AL1121" s="17"/>
      <c r="AM1121" s="17"/>
      <c r="AN1121" s="17"/>
      <c r="AO1121" s="17"/>
      <c r="AP1121" s="17"/>
      <c r="AQ1121" s="17"/>
      <c r="AR1121" s="17"/>
      <c r="AS1121" s="17"/>
      <c r="AT1121" s="17"/>
      <c r="AU1121" s="17"/>
      <c r="AV1121" s="17"/>
      <c r="AW1121" s="17"/>
      <c r="AX1121" s="17"/>
      <c r="AY1121" s="17"/>
      <c r="AZ1121" s="17"/>
      <c r="BA1121" s="17"/>
      <c r="BB1121" s="17"/>
      <c r="BC1121" s="17"/>
      <c r="BD1121" s="17"/>
      <c r="BE1121" s="17"/>
      <c r="BF1121" s="17"/>
      <c r="BG1121" s="17"/>
      <c r="BH1121" s="17"/>
      <c r="BI1121" s="17"/>
      <c r="BJ1121" s="17"/>
      <c r="BK1121" s="17"/>
      <c r="BL1121" s="17"/>
      <c r="BM1121" s="17"/>
      <c r="BN1121" s="17"/>
      <c r="BO1121" s="17"/>
      <c r="BP1121" s="17"/>
      <c r="BQ1121" s="17"/>
      <c r="BR1121" s="17"/>
      <c r="BS1121" s="17"/>
      <c r="BT1121" s="17"/>
      <c r="BU1121" s="17"/>
      <c r="BV1121" s="17"/>
      <c r="BW1121" s="17"/>
      <c r="BX1121" s="17"/>
      <c r="BY1121" s="17"/>
      <c r="BZ1121" s="17"/>
      <c r="CA1121" s="17"/>
      <c r="CB1121" s="17"/>
      <c r="CC1121" s="17"/>
      <c r="CD1121" s="17"/>
      <c r="CE1121" s="17"/>
      <c r="CF1121" s="17"/>
      <c r="CG1121" s="17"/>
      <c r="CH1121" s="17"/>
      <c r="CI1121" s="17"/>
      <c r="CJ1121" s="17"/>
      <c r="CK1121" s="17"/>
      <c r="CL1121" s="17"/>
      <c r="CM1121" s="17"/>
      <c r="CN1121" s="17"/>
      <c r="CO1121" s="17"/>
      <c r="CP1121" s="17"/>
      <c r="CQ1121" s="17"/>
      <c r="CR1121" s="17"/>
      <c r="CS1121" s="17"/>
      <c r="CT1121" s="17"/>
      <c r="CU1121" s="17"/>
      <c r="CV1121" s="17"/>
      <c r="CW1121" s="17"/>
      <c r="CX1121" s="17"/>
      <c r="CY1121" s="17"/>
      <c r="CZ1121" s="17"/>
      <c r="DA1121" s="17"/>
      <c r="DB1121" s="17"/>
      <c r="DC1121" s="17"/>
      <c r="DD1121" s="17"/>
      <c r="DE1121" s="17"/>
      <c r="DF1121" s="17"/>
      <c r="DG1121" s="17"/>
      <c r="DH1121" s="17"/>
      <c r="DI1121" s="17"/>
      <c r="DJ1121" s="17"/>
      <c r="DK1121" s="17"/>
      <c r="DL1121" s="17"/>
      <c r="DM1121" s="17"/>
      <c r="DN1121" s="17"/>
      <c r="DO1121" s="17"/>
      <c r="DP1121" s="17"/>
      <c r="DQ1121" s="17"/>
      <c r="DR1121" s="17"/>
      <c r="DS1121" s="17"/>
      <c r="DT1121" s="17"/>
      <c r="DU1121" s="17"/>
      <c r="DV1121" s="17"/>
      <c r="DW1121" s="17"/>
      <c r="DX1121" s="17"/>
      <c r="DY1121" s="17"/>
      <c r="DZ1121" s="17"/>
      <c r="EA1121" s="17"/>
      <c r="EB1121" s="17"/>
      <c r="EC1121" s="17"/>
      <c r="ED1121" s="17"/>
      <c r="EE1121" s="17"/>
      <c r="EF1121" s="17"/>
      <c r="EG1121" s="17"/>
      <c r="EH1121" s="17"/>
      <c r="EI1121" s="17"/>
      <c r="EJ1121" s="17"/>
      <c r="EK1121" s="17"/>
    </row>
    <row r="1122" spans="1:141" x14ac:dyDescent="0.35">
      <c r="A1122" s="17"/>
      <c r="B1122" s="17"/>
      <c r="C1122" s="17"/>
      <c r="D1122" s="17"/>
      <c r="E1122" s="17"/>
      <c r="F1122" s="17"/>
      <c r="G1122" s="17"/>
      <c r="J1122" s="17"/>
      <c r="K1122" s="17"/>
      <c r="L1122" s="68"/>
      <c r="M1122" s="68"/>
      <c r="N1122" s="17"/>
      <c r="O1122" s="17"/>
      <c r="P1122" s="109"/>
      <c r="R1122" s="17"/>
      <c r="S1122" s="17"/>
      <c r="T1122" s="17"/>
      <c r="V1122" s="17"/>
      <c r="W1122" s="17"/>
      <c r="X1122" s="17"/>
      <c r="Y1122" s="17"/>
      <c r="AB1122" s="45"/>
      <c r="AH1122" s="17"/>
      <c r="AI1122" s="17"/>
      <c r="AJ1122" s="17"/>
      <c r="AK1122" s="17"/>
      <c r="AL1122" s="17"/>
      <c r="AM1122" s="17"/>
      <c r="AN1122" s="17"/>
      <c r="AO1122" s="17"/>
      <c r="AP1122" s="17"/>
      <c r="AQ1122" s="17"/>
      <c r="AR1122" s="17"/>
      <c r="AS1122" s="17"/>
      <c r="AT1122" s="17"/>
      <c r="AU1122" s="17"/>
      <c r="AV1122" s="17"/>
      <c r="AW1122" s="17"/>
      <c r="AX1122" s="17"/>
      <c r="AY1122" s="17"/>
      <c r="AZ1122" s="17"/>
      <c r="BA1122" s="17"/>
      <c r="BB1122" s="17"/>
      <c r="BC1122" s="17"/>
      <c r="BD1122" s="17"/>
      <c r="BE1122" s="17"/>
      <c r="BF1122" s="17"/>
      <c r="BG1122" s="17"/>
      <c r="BH1122" s="17"/>
      <c r="BI1122" s="17"/>
      <c r="BJ1122" s="17"/>
      <c r="BK1122" s="17"/>
      <c r="BL1122" s="17"/>
      <c r="BM1122" s="17"/>
      <c r="BN1122" s="17"/>
      <c r="BO1122" s="17"/>
      <c r="BP1122" s="17"/>
      <c r="BQ1122" s="17"/>
      <c r="BR1122" s="17"/>
      <c r="BS1122" s="17"/>
      <c r="BT1122" s="17"/>
      <c r="BU1122" s="17"/>
      <c r="BV1122" s="17"/>
      <c r="BW1122" s="17"/>
      <c r="BX1122" s="17"/>
      <c r="BY1122" s="17"/>
      <c r="BZ1122" s="17"/>
      <c r="CA1122" s="17"/>
      <c r="CB1122" s="17"/>
      <c r="CC1122" s="17"/>
      <c r="CD1122" s="17"/>
      <c r="CE1122" s="17"/>
      <c r="CF1122" s="17"/>
      <c r="CG1122" s="17"/>
      <c r="CH1122" s="17"/>
      <c r="CI1122" s="17"/>
      <c r="CJ1122" s="17"/>
      <c r="CK1122" s="17"/>
      <c r="CL1122" s="17"/>
      <c r="CM1122" s="17"/>
      <c r="CN1122" s="17"/>
      <c r="CO1122" s="17"/>
      <c r="CP1122" s="17"/>
      <c r="CQ1122" s="17"/>
      <c r="CR1122" s="17"/>
      <c r="CS1122" s="17"/>
      <c r="CT1122" s="17"/>
      <c r="CU1122" s="17"/>
      <c r="CV1122" s="17"/>
      <c r="CW1122" s="17"/>
      <c r="CX1122" s="17"/>
      <c r="CY1122" s="17"/>
      <c r="CZ1122" s="17"/>
      <c r="DA1122" s="17"/>
      <c r="DB1122" s="17"/>
      <c r="DC1122" s="17"/>
      <c r="DD1122" s="17"/>
      <c r="DE1122" s="17"/>
      <c r="DF1122" s="17"/>
      <c r="DG1122" s="17"/>
      <c r="DH1122" s="17"/>
      <c r="DI1122" s="17"/>
      <c r="DJ1122" s="17"/>
      <c r="DK1122" s="17"/>
      <c r="DL1122" s="17"/>
      <c r="DM1122" s="17"/>
      <c r="DN1122" s="17"/>
      <c r="DO1122" s="17"/>
      <c r="DP1122" s="17"/>
      <c r="DQ1122" s="17"/>
      <c r="DR1122" s="17"/>
      <c r="DS1122" s="17"/>
      <c r="DT1122" s="17"/>
      <c r="DU1122" s="17"/>
      <c r="DV1122" s="17"/>
      <c r="DW1122" s="17"/>
      <c r="DX1122" s="17"/>
      <c r="DY1122" s="17"/>
      <c r="DZ1122" s="17"/>
      <c r="EA1122" s="17"/>
      <c r="EB1122" s="17"/>
      <c r="EC1122" s="17"/>
      <c r="ED1122" s="17"/>
      <c r="EE1122" s="17"/>
      <c r="EF1122" s="17"/>
      <c r="EG1122" s="17"/>
      <c r="EH1122" s="17"/>
      <c r="EI1122" s="17"/>
      <c r="EJ1122" s="17"/>
      <c r="EK1122" s="17"/>
    </row>
    <row r="1123" spans="1:141" x14ac:dyDescent="0.35">
      <c r="A1123" s="17"/>
      <c r="B1123" s="17"/>
      <c r="C1123" s="17"/>
      <c r="D1123" s="17"/>
      <c r="E1123" s="17"/>
      <c r="F1123" s="17"/>
      <c r="G1123" s="17"/>
      <c r="J1123" s="17"/>
      <c r="K1123" s="17"/>
      <c r="L1123" s="68"/>
      <c r="M1123" s="68"/>
      <c r="N1123" s="17"/>
      <c r="O1123" s="17"/>
      <c r="P1123" s="109"/>
      <c r="R1123" s="17"/>
      <c r="S1123" s="17"/>
      <c r="T1123" s="17"/>
      <c r="V1123" s="17"/>
      <c r="W1123" s="17"/>
      <c r="X1123" s="17"/>
      <c r="Y1123" s="17"/>
      <c r="AB1123" s="45"/>
      <c r="AH1123" s="17"/>
      <c r="AI1123" s="17"/>
      <c r="AJ1123" s="17"/>
      <c r="AK1123" s="17"/>
      <c r="AL1123" s="17"/>
      <c r="AM1123" s="17"/>
      <c r="AN1123" s="17"/>
      <c r="AO1123" s="17"/>
      <c r="AP1123" s="17"/>
      <c r="AQ1123" s="17"/>
      <c r="AR1123" s="17"/>
      <c r="AS1123" s="17"/>
      <c r="AT1123" s="17"/>
      <c r="AU1123" s="17"/>
      <c r="AV1123" s="17"/>
      <c r="AW1123" s="17"/>
      <c r="AX1123" s="17"/>
      <c r="AY1123" s="17"/>
      <c r="AZ1123" s="17"/>
      <c r="BA1123" s="17"/>
      <c r="BB1123" s="17"/>
      <c r="BC1123" s="17"/>
      <c r="BD1123" s="17"/>
      <c r="BE1123" s="17"/>
      <c r="BF1123" s="17"/>
      <c r="BG1123" s="17"/>
      <c r="BH1123" s="17"/>
      <c r="BI1123" s="17"/>
      <c r="BJ1123" s="17"/>
      <c r="BK1123" s="17"/>
      <c r="BL1123" s="17"/>
      <c r="BM1123" s="17"/>
      <c r="BN1123" s="17"/>
      <c r="BO1123" s="17"/>
      <c r="BP1123" s="17"/>
      <c r="BQ1123" s="17"/>
      <c r="BR1123" s="17"/>
      <c r="BS1123" s="17"/>
      <c r="BT1123" s="17"/>
      <c r="BU1123" s="17"/>
      <c r="BV1123" s="17"/>
      <c r="BW1123" s="17"/>
      <c r="BX1123" s="17"/>
      <c r="BY1123" s="17"/>
      <c r="BZ1123" s="17"/>
      <c r="CA1123" s="17"/>
      <c r="CB1123" s="17"/>
      <c r="CC1123" s="17"/>
      <c r="CD1123" s="17"/>
      <c r="CE1123" s="17"/>
      <c r="CF1123" s="17"/>
      <c r="CG1123" s="17"/>
      <c r="CH1123" s="17"/>
      <c r="CI1123" s="17"/>
      <c r="CJ1123" s="17"/>
      <c r="CK1123" s="17"/>
      <c r="CL1123" s="17"/>
      <c r="CM1123" s="17"/>
      <c r="CN1123" s="17"/>
      <c r="CO1123" s="17"/>
      <c r="CP1123" s="17"/>
      <c r="CQ1123" s="17"/>
      <c r="CR1123" s="17"/>
      <c r="CS1123" s="17"/>
      <c r="CT1123" s="17"/>
      <c r="CU1123" s="17"/>
      <c r="CV1123" s="17"/>
      <c r="CW1123" s="17"/>
      <c r="CX1123" s="17"/>
      <c r="CY1123" s="17"/>
      <c r="CZ1123" s="17"/>
      <c r="DA1123" s="17"/>
      <c r="DB1123" s="17"/>
      <c r="DC1123" s="17"/>
      <c r="DD1123" s="17"/>
      <c r="DE1123" s="17"/>
      <c r="DF1123" s="17"/>
      <c r="DG1123" s="17"/>
      <c r="DH1123" s="17"/>
      <c r="DI1123" s="17"/>
      <c r="DJ1123" s="17"/>
      <c r="DK1123" s="17"/>
      <c r="DL1123" s="17"/>
      <c r="DM1123" s="17"/>
      <c r="DN1123" s="17"/>
      <c r="DO1123" s="17"/>
      <c r="DP1123" s="17"/>
      <c r="DQ1123" s="17"/>
      <c r="DR1123" s="17"/>
      <c r="DS1123" s="17"/>
      <c r="DT1123" s="17"/>
      <c r="DU1123" s="17"/>
      <c r="DV1123" s="17"/>
      <c r="DW1123" s="17"/>
      <c r="DX1123" s="17"/>
      <c r="DY1123" s="17"/>
      <c r="DZ1123" s="17"/>
      <c r="EA1123" s="17"/>
      <c r="EB1123" s="17"/>
      <c r="EC1123" s="17"/>
      <c r="ED1123" s="17"/>
      <c r="EE1123" s="17"/>
      <c r="EF1123" s="17"/>
      <c r="EG1123" s="17"/>
      <c r="EH1123" s="17"/>
      <c r="EI1123" s="17"/>
      <c r="EJ1123" s="17"/>
      <c r="EK1123" s="17"/>
    </row>
    <row r="1124" spans="1:141" x14ac:dyDescent="0.35">
      <c r="A1124" s="17"/>
      <c r="B1124" s="17"/>
      <c r="C1124" s="17"/>
      <c r="D1124" s="17"/>
      <c r="E1124" s="17"/>
      <c r="F1124" s="17"/>
      <c r="G1124" s="17"/>
      <c r="J1124" s="17"/>
      <c r="K1124" s="17"/>
      <c r="L1124" s="68"/>
      <c r="M1124" s="68"/>
      <c r="N1124" s="17"/>
      <c r="O1124" s="17"/>
      <c r="P1124" s="107"/>
      <c r="R1124" s="17"/>
      <c r="S1124" s="17"/>
      <c r="T1124" s="17"/>
      <c r="V1124" s="17"/>
      <c r="W1124" s="17"/>
      <c r="X1124" s="17"/>
      <c r="Y1124" s="17"/>
      <c r="AB1124" s="45"/>
      <c r="AH1124" s="17"/>
      <c r="AI1124" s="17"/>
      <c r="AJ1124" s="17"/>
      <c r="AK1124" s="17"/>
      <c r="AL1124" s="17"/>
      <c r="AM1124" s="17"/>
      <c r="AN1124" s="17"/>
      <c r="AO1124" s="17"/>
      <c r="AP1124" s="17"/>
      <c r="AQ1124" s="17"/>
      <c r="AR1124" s="17"/>
      <c r="AS1124" s="17"/>
      <c r="AT1124" s="17"/>
      <c r="AU1124" s="17"/>
      <c r="AV1124" s="17"/>
      <c r="AW1124" s="17"/>
      <c r="AX1124" s="17"/>
      <c r="AY1124" s="17"/>
      <c r="AZ1124" s="17"/>
      <c r="BA1124" s="17"/>
      <c r="BB1124" s="17"/>
      <c r="BC1124" s="17"/>
      <c r="BD1124" s="17"/>
      <c r="BE1124" s="17"/>
      <c r="BF1124" s="17"/>
      <c r="BG1124" s="17"/>
      <c r="BH1124" s="17"/>
      <c r="BI1124" s="17"/>
      <c r="BJ1124" s="17"/>
      <c r="BK1124" s="17"/>
      <c r="BL1124" s="17"/>
      <c r="BM1124" s="17"/>
      <c r="BN1124" s="17"/>
      <c r="BO1124" s="17"/>
      <c r="BP1124" s="17"/>
      <c r="BQ1124" s="17"/>
      <c r="BR1124" s="17"/>
      <c r="BS1124" s="17"/>
      <c r="BT1124" s="17"/>
      <c r="BU1124" s="17"/>
      <c r="BV1124" s="17"/>
      <c r="BW1124" s="17"/>
      <c r="BX1124" s="17"/>
      <c r="BY1124" s="17"/>
      <c r="BZ1124" s="17"/>
      <c r="CA1124" s="17"/>
      <c r="CB1124" s="17"/>
      <c r="CC1124" s="17"/>
      <c r="CD1124" s="17"/>
      <c r="CE1124" s="17"/>
      <c r="CF1124" s="17"/>
      <c r="CG1124" s="17"/>
      <c r="CH1124" s="17"/>
      <c r="CI1124" s="17"/>
      <c r="CJ1124" s="17"/>
      <c r="CK1124" s="17"/>
      <c r="CL1124" s="17"/>
      <c r="CM1124" s="17"/>
      <c r="CN1124" s="17"/>
      <c r="CO1124" s="17"/>
      <c r="CP1124" s="17"/>
      <c r="CQ1124" s="17"/>
      <c r="CR1124" s="17"/>
      <c r="CS1124" s="17"/>
      <c r="CT1124" s="17"/>
      <c r="CU1124" s="17"/>
      <c r="CV1124" s="17"/>
      <c r="CW1124" s="17"/>
      <c r="CX1124" s="17"/>
      <c r="CY1124" s="17"/>
      <c r="CZ1124" s="17"/>
      <c r="DA1124" s="17"/>
      <c r="DB1124" s="17"/>
      <c r="DC1124" s="17"/>
      <c r="DD1124" s="17"/>
      <c r="DE1124" s="17"/>
      <c r="DF1124" s="17"/>
      <c r="DG1124" s="17"/>
      <c r="DH1124" s="17"/>
      <c r="DI1124" s="17"/>
      <c r="DJ1124" s="17"/>
      <c r="DK1124" s="17"/>
      <c r="DL1124" s="17"/>
      <c r="DM1124" s="17"/>
      <c r="DN1124" s="17"/>
      <c r="DO1124" s="17"/>
      <c r="DP1124" s="17"/>
      <c r="DQ1124" s="17"/>
      <c r="DR1124" s="17"/>
      <c r="DS1124" s="17"/>
      <c r="DT1124" s="17"/>
      <c r="DU1124" s="17"/>
      <c r="DV1124" s="17"/>
      <c r="DW1124" s="17"/>
      <c r="DX1124" s="17"/>
      <c r="DY1124" s="17"/>
      <c r="DZ1124" s="17"/>
      <c r="EA1124" s="17"/>
      <c r="EB1124" s="17"/>
      <c r="EC1124" s="17"/>
      <c r="ED1124" s="17"/>
      <c r="EE1124" s="17"/>
      <c r="EF1124" s="17"/>
      <c r="EG1124" s="17"/>
      <c r="EH1124" s="17"/>
      <c r="EI1124" s="17"/>
      <c r="EJ1124" s="17"/>
      <c r="EK1124" s="17"/>
    </row>
    <row r="1125" spans="1:141" x14ac:dyDescent="0.35">
      <c r="A1125" s="17"/>
      <c r="B1125" s="17"/>
      <c r="C1125" s="17"/>
      <c r="D1125" s="17"/>
      <c r="E1125" s="17"/>
      <c r="F1125" s="17"/>
      <c r="G1125" s="17"/>
      <c r="J1125" s="17"/>
      <c r="K1125" s="17"/>
      <c r="L1125" s="68"/>
      <c r="M1125" s="68"/>
      <c r="N1125" s="17"/>
      <c r="O1125" s="17"/>
      <c r="P1125" s="107"/>
      <c r="R1125" s="17"/>
      <c r="S1125" s="17"/>
      <c r="T1125" s="17"/>
      <c r="V1125" s="17"/>
      <c r="W1125" s="17"/>
      <c r="X1125" s="17"/>
      <c r="Y1125" s="17"/>
      <c r="AB1125" s="45"/>
      <c r="AH1125" s="17"/>
      <c r="AI1125" s="17"/>
      <c r="AJ1125" s="17"/>
      <c r="AK1125" s="17"/>
      <c r="AL1125" s="17"/>
      <c r="AM1125" s="17"/>
      <c r="AN1125" s="17"/>
      <c r="AO1125" s="17"/>
      <c r="AP1125" s="17"/>
      <c r="AQ1125" s="17"/>
      <c r="AR1125" s="17"/>
      <c r="AS1125" s="17"/>
      <c r="AT1125" s="17"/>
      <c r="AU1125" s="17"/>
      <c r="AV1125" s="17"/>
      <c r="AW1125" s="17"/>
      <c r="AX1125" s="17"/>
      <c r="AY1125" s="17"/>
      <c r="AZ1125" s="17"/>
      <c r="BA1125" s="17"/>
      <c r="BB1125" s="17"/>
      <c r="BC1125" s="17"/>
      <c r="BD1125" s="17"/>
      <c r="BE1125" s="17"/>
      <c r="BF1125" s="17"/>
      <c r="BG1125" s="17"/>
      <c r="BH1125" s="17"/>
      <c r="BI1125" s="17"/>
      <c r="BJ1125" s="17"/>
      <c r="BK1125" s="17"/>
      <c r="BL1125" s="17"/>
      <c r="BM1125" s="17"/>
      <c r="BN1125" s="17"/>
      <c r="BO1125" s="17"/>
      <c r="BP1125" s="17"/>
      <c r="BQ1125" s="17"/>
      <c r="BR1125" s="17"/>
      <c r="BS1125" s="17"/>
      <c r="BT1125" s="17"/>
      <c r="BU1125" s="17"/>
      <c r="BV1125" s="17"/>
      <c r="BW1125" s="17"/>
      <c r="BX1125" s="17"/>
      <c r="BY1125" s="17"/>
      <c r="BZ1125" s="17"/>
      <c r="CA1125" s="17"/>
      <c r="CB1125" s="17"/>
      <c r="CC1125" s="17"/>
      <c r="CD1125" s="17"/>
      <c r="CE1125" s="17"/>
      <c r="CF1125" s="17"/>
      <c r="CG1125" s="17"/>
      <c r="CH1125" s="17"/>
      <c r="CI1125" s="17"/>
      <c r="CJ1125" s="17"/>
      <c r="CK1125" s="17"/>
      <c r="CL1125" s="17"/>
      <c r="CM1125" s="17"/>
      <c r="CN1125" s="17"/>
      <c r="CO1125" s="17"/>
      <c r="CP1125" s="17"/>
      <c r="CQ1125" s="17"/>
      <c r="CR1125" s="17"/>
      <c r="CS1125" s="17"/>
      <c r="CT1125" s="17"/>
      <c r="CU1125" s="17"/>
      <c r="CV1125" s="17"/>
      <c r="CW1125" s="17"/>
      <c r="CX1125" s="17"/>
      <c r="CY1125" s="17"/>
      <c r="CZ1125" s="17"/>
      <c r="DA1125" s="17"/>
      <c r="DB1125" s="17"/>
      <c r="DC1125" s="17"/>
      <c r="DD1125" s="17"/>
      <c r="DE1125" s="17"/>
      <c r="DF1125" s="17"/>
      <c r="DG1125" s="17"/>
      <c r="DH1125" s="17"/>
      <c r="DI1125" s="17"/>
      <c r="DJ1125" s="17"/>
      <c r="DK1125" s="17"/>
      <c r="DL1125" s="17"/>
      <c r="DM1125" s="17"/>
      <c r="DN1125" s="17"/>
      <c r="DO1125" s="17"/>
      <c r="DP1125" s="17"/>
      <c r="DQ1125" s="17"/>
      <c r="DR1125" s="17"/>
      <c r="DS1125" s="17"/>
      <c r="DT1125" s="17"/>
      <c r="DU1125" s="17"/>
      <c r="DV1125" s="17"/>
      <c r="DW1125" s="17"/>
      <c r="DX1125" s="17"/>
      <c r="DY1125" s="17"/>
      <c r="DZ1125" s="17"/>
      <c r="EA1125" s="17"/>
      <c r="EB1125" s="17"/>
      <c r="EC1125" s="17"/>
      <c r="ED1125" s="17"/>
      <c r="EE1125" s="17"/>
      <c r="EF1125" s="17"/>
      <c r="EG1125" s="17"/>
      <c r="EH1125" s="17"/>
      <c r="EI1125" s="17"/>
      <c r="EJ1125" s="17"/>
      <c r="EK1125" s="17"/>
    </row>
    <row r="1126" spans="1:141" x14ac:dyDescent="0.35">
      <c r="A1126" s="17"/>
      <c r="B1126" s="17"/>
      <c r="C1126" s="17"/>
      <c r="D1126" s="17"/>
      <c r="E1126" s="17"/>
      <c r="F1126" s="17"/>
      <c r="G1126" s="17"/>
      <c r="J1126" s="17"/>
      <c r="K1126" s="17"/>
      <c r="L1126" s="68"/>
      <c r="M1126" s="68"/>
      <c r="N1126" s="17"/>
      <c r="O1126" s="17"/>
      <c r="P1126" s="107"/>
      <c r="R1126" s="17"/>
      <c r="S1126" s="17"/>
      <c r="T1126" s="17"/>
      <c r="V1126" s="17"/>
      <c r="W1126" s="17"/>
      <c r="X1126" s="17"/>
      <c r="Y1126" s="17"/>
      <c r="AB1126" s="45"/>
      <c r="AH1126" s="17"/>
      <c r="AI1126" s="17"/>
      <c r="AJ1126" s="17"/>
      <c r="AK1126" s="17"/>
      <c r="AL1126" s="17"/>
      <c r="AM1126" s="17"/>
      <c r="AN1126" s="17"/>
      <c r="AO1126" s="17"/>
      <c r="AP1126" s="17"/>
      <c r="AQ1126" s="17"/>
      <c r="AR1126" s="17"/>
      <c r="AS1126" s="17"/>
      <c r="AT1126" s="17"/>
      <c r="AU1126" s="17"/>
      <c r="AV1126" s="17"/>
      <c r="AW1126" s="17"/>
      <c r="AX1126" s="17"/>
      <c r="AY1126" s="17"/>
      <c r="AZ1126" s="17"/>
      <c r="BA1126" s="17"/>
      <c r="BB1126" s="17"/>
      <c r="BC1126" s="17"/>
      <c r="BD1126" s="17"/>
      <c r="BE1126" s="17"/>
      <c r="BF1126" s="17"/>
      <c r="BG1126" s="17"/>
      <c r="BH1126" s="17"/>
      <c r="BI1126" s="17"/>
      <c r="BJ1126" s="17"/>
      <c r="BK1126" s="17"/>
      <c r="BL1126" s="17"/>
      <c r="BM1126" s="17"/>
      <c r="BN1126" s="17"/>
      <c r="BO1126" s="17"/>
      <c r="BP1126" s="17"/>
      <c r="BQ1126" s="17"/>
      <c r="BR1126" s="17"/>
      <c r="BS1126" s="17"/>
      <c r="BT1126" s="17"/>
      <c r="BU1126" s="17"/>
      <c r="BV1126" s="17"/>
      <c r="BW1126" s="17"/>
      <c r="BX1126" s="17"/>
      <c r="BY1126" s="17"/>
      <c r="BZ1126" s="17"/>
      <c r="CA1126" s="17"/>
      <c r="CB1126" s="17"/>
      <c r="CC1126" s="17"/>
      <c r="CD1126" s="17"/>
      <c r="CE1126" s="17"/>
      <c r="CF1126" s="17"/>
      <c r="CG1126" s="17"/>
      <c r="CH1126" s="17"/>
      <c r="CI1126" s="17"/>
      <c r="CJ1126" s="17"/>
      <c r="CK1126" s="17"/>
      <c r="CL1126" s="17"/>
      <c r="CM1126" s="17"/>
      <c r="CN1126" s="17"/>
      <c r="CO1126" s="17"/>
      <c r="CP1126" s="17"/>
      <c r="CQ1126" s="17"/>
      <c r="CR1126" s="17"/>
      <c r="CS1126" s="17"/>
      <c r="CT1126" s="17"/>
      <c r="CU1126" s="17"/>
      <c r="CV1126" s="17"/>
      <c r="CW1126" s="17"/>
      <c r="CX1126" s="17"/>
      <c r="CY1126" s="17"/>
      <c r="CZ1126" s="17"/>
      <c r="DA1126" s="17"/>
      <c r="DB1126" s="17"/>
      <c r="DC1126" s="17"/>
      <c r="DD1126" s="17"/>
      <c r="DE1126" s="17"/>
      <c r="DF1126" s="17"/>
      <c r="DG1126" s="17"/>
      <c r="DH1126" s="17"/>
      <c r="DI1126" s="17"/>
      <c r="DJ1126" s="17"/>
      <c r="DK1126" s="17"/>
      <c r="DL1126" s="17"/>
      <c r="DM1126" s="17"/>
      <c r="DN1126" s="17"/>
      <c r="DO1126" s="17"/>
      <c r="DP1126" s="17"/>
      <c r="DQ1126" s="17"/>
      <c r="DR1126" s="17"/>
      <c r="DS1126" s="17"/>
      <c r="DT1126" s="17"/>
      <c r="DU1126" s="17"/>
      <c r="DV1126" s="17"/>
      <c r="DW1126" s="17"/>
      <c r="DX1126" s="17"/>
      <c r="DY1126" s="17"/>
      <c r="DZ1126" s="17"/>
      <c r="EA1126" s="17"/>
      <c r="EB1126" s="17"/>
      <c r="EC1126" s="17"/>
      <c r="ED1126" s="17"/>
      <c r="EE1126" s="17"/>
      <c r="EF1126" s="17"/>
      <c r="EG1126" s="17"/>
      <c r="EH1126" s="17"/>
      <c r="EI1126" s="17"/>
      <c r="EJ1126" s="17"/>
      <c r="EK1126" s="17"/>
    </row>
    <row r="1127" spans="1:141" x14ac:dyDescent="0.35">
      <c r="A1127" s="17"/>
      <c r="B1127" s="17"/>
      <c r="C1127" s="17"/>
      <c r="D1127" s="17"/>
      <c r="E1127" s="17"/>
      <c r="F1127" s="17"/>
      <c r="G1127" s="17"/>
      <c r="J1127" s="17"/>
      <c r="K1127" s="17"/>
      <c r="L1127" s="68"/>
      <c r="M1127" s="68"/>
      <c r="N1127" s="17"/>
      <c r="O1127" s="17"/>
      <c r="P1127" s="107"/>
      <c r="R1127" s="17"/>
      <c r="S1127" s="17"/>
      <c r="T1127" s="17"/>
      <c r="V1127" s="17"/>
      <c r="W1127" s="17"/>
      <c r="X1127" s="17"/>
      <c r="Y1127" s="17"/>
      <c r="AB1127" s="45"/>
      <c r="AH1127" s="17"/>
      <c r="AI1127" s="17"/>
      <c r="AJ1127" s="17"/>
      <c r="AK1127" s="17"/>
      <c r="AL1127" s="17"/>
      <c r="AM1127" s="17"/>
      <c r="AN1127" s="17"/>
      <c r="AO1127" s="17"/>
      <c r="AP1127" s="17"/>
      <c r="AQ1127" s="17"/>
      <c r="AR1127" s="17"/>
      <c r="AS1127" s="17"/>
      <c r="AT1127" s="17"/>
      <c r="AU1127" s="17"/>
      <c r="AV1127" s="17"/>
      <c r="AW1127" s="17"/>
      <c r="AX1127" s="17"/>
      <c r="AY1127" s="17"/>
      <c r="AZ1127" s="17"/>
      <c r="BA1127" s="17"/>
      <c r="BB1127" s="17"/>
      <c r="BC1127" s="17"/>
      <c r="BD1127" s="17"/>
      <c r="BE1127" s="17"/>
      <c r="BF1127" s="17"/>
      <c r="BG1127" s="17"/>
      <c r="BH1127" s="17"/>
      <c r="BI1127" s="17"/>
      <c r="BJ1127" s="17"/>
      <c r="BK1127" s="17"/>
      <c r="BL1127" s="17"/>
      <c r="BM1127" s="17"/>
      <c r="BN1127" s="17"/>
      <c r="BO1127" s="17"/>
      <c r="BP1127" s="17"/>
      <c r="BQ1127" s="17"/>
      <c r="BR1127" s="17"/>
      <c r="BS1127" s="17"/>
      <c r="BT1127" s="17"/>
      <c r="BU1127" s="17"/>
      <c r="BV1127" s="17"/>
      <c r="BW1127" s="17"/>
      <c r="BX1127" s="17"/>
      <c r="BY1127" s="17"/>
      <c r="BZ1127" s="17"/>
      <c r="CA1127" s="17"/>
      <c r="CB1127" s="17"/>
      <c r="CC1127" s="17"/>
      <c r="CD1127" s="17"/>
      <c r="CE1127" s="17"/>
      <c r="CF1127" s="17"/>
      <c r="CG1127" s="17"/>
      <c r="CH1127" s="17"/>
      <c r="CI1127" s="17"/>
      <c r="CJ1127" s="17"/>
      <c r="CK1127" s="17"/>
      <c r="CL1127" s="17"/>
      <c r="CM1127" s="17"/>
      <c r="CN1127" s="17"/>
      <c r="CO1127" s="17"/>
      <c r="CP1127" s="17"/>
      <c r="CQ1127" s="17"/>
      <c r="CR1127" s="17"/>
      <c r="CS1127" s="17"/>
      <c r="CT1127" s="17"/>
      <c r="CU1127" s="17"/>
      <c r="CV1127" s="17"/>
      <c r="CW1127" s="17"/>
      <c r="CX1127" s="17"/>
      <c r="CY1127" s="17"/>
      <c r="CZ1127" s="17"/>
      <c r="DA1127" s="17"/>
      <c r="DB1127" s="17"/>
      <c r="DC1127" s="17"/>
      <c r="DD1127" s="17"/>
      <c r="DE1127" s="17"/>
      <c r="DF1127" s="17"/>
      <c r="DG1127" s="17"/>
      <c r="DH1127" s="17"/>
      <c r="DI1127" s="17"/>
      <c r="DJ1127" s="17"/>
      <c r="DK1127" s="17"/>
      <c r="DL1127" s="17"/>
      <c r="DM1127" s="17"/>
      <c r="DN1127" s="17"/>
      <c r="DO1127" s="17"/>
      <c r="DP1127" s="17"/>
      <c r="DQ1127" s="17"/>
      <c r="DR1127" s="17"/>
      <c r="DS1127" s="17"/>
      <c r="DT1127" s="17"/>
      <c r="DU1127" s="17"/>
      <c r="DV1127" s="17"/>
      <c r="DW1127" s="17"/>
      <c r="DX1127" s="17"/>
      <c r="DY1127" s="17"/>
      <c r="DZ1127" s="17"/>
      <c r="EA1127" s="17"/>
      <c r="EB1127" s="17"/>
      <c r="EC1127" s="17"/>
      <c r="ED1127" s="17"/>
      <c r="EE1127" s="17"/>
      <c r="EF1127" s="17"/>
      <c r="EG1127" s="17"/>
      <c r="EH1127" s="17"/>
      <c r="EI1127" s="17"/>
      <c r="EJ1127" s="17"/>
      <c r="EK1127" s="17"/>
    </row>
    <row r="1128" spans="1:141" x14ac:dyDescent="0.35">
      <c r="A1128" s="17"/>
      <c r="B1128" s="17"/>
      <c r="C1128" s="17"/>
      <c r="D1128" s="17"/>
      <c r="E1128" s="17"/>
      <c r="F1128" s="17"/>
      <c r="G1128" s="17"/>
      <c r="J1128" s="17"/>
      <c r="K1128" s="17"/>
      <c r="L1128" s="68"/>
      <c r="M1128" s="68"/>
      <c r="N1128" s="17"/>
      <c r="O1128" s="17"/>
      <c r="P1128" s="107"/>
      <c r="R1128" s="17"/>
      <c r="S1128" s="17"/>
      <c r="T1128" s="17"/>
      <c r="V1128" s="17"/>
      <c r="W1128" s="17"/>
      <c r="X1128" s="17"/>
      <c r="Y1128" s="17"/>
      <c r="AB1128" s="45"/>
      <c r="AH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c r="BL1128" s="17"/>
      <c r="BM1128" s="17"/>
      <c r="BN1128" s="17"/>
      <c r="BO1128" s="17"/>
      <c r="BP1128" s="17"/>
      <c r="BQ1128" s="17"/>
      <c r="BR1128" s="17"/>
      <c r="BS1128" s="17"/>
      <c r="BT1128" s="17"/>
      <c r="BU1128" s="17"/>
      <c r="BV1128" s="17"/>
      <c r="BW1128" s="17"/>
      <c r="BX1128" s="17"/>
      <c r="BY1128" s="17"/>
      <c r="BZ1128" s="17"/>
      <c r="CA1128" s="17"/>
      <c r="CB1128" s="17"/>
      <c r="CC1128" s="17"/>
      <c r="CD1128" s="17"/>
      <c r="CE1128" s="17"/>
      <c r="CF1128" s="17"/>
      <c r="CG1128" s="17"/>
      <c r="CH1128" s="17"/>
      <c r="CI1128" s="17"/>
      <c r="CJ1128" s="17"/>
      <c r="CK1128" s="17"/>
      <c r="CL1128" s="17"/>
      <c r="CM1128" s="17"/>
      <c r="CN1128" s="17"/>
      <c r="CO1128" s="17"/>
      <c r="CP1128" s="17"/>
      <c r="CQ1128" s="17"/>
      <c r="CR1128" s="17"/>
      <c r="CS1128" s="17"/>
      <c r="CT1128" s="17"/>
      <c r="CU1128" s="17"/>
      <c r="CV1128" s="17"/>
      <c r="CW1128" s="17"/>
      <c r="CX1128" s="17"/>
      <c r="CY1128" s="17"/>
      <c r="CZ1128" s="17"/>
      <c r="DA1128" s="17"/>
      <c r="DB1128" s="17"/>
      <c r="DC1128" s="17"/>
      <c r="DD1128" s="17"/>
      <c r="DE1128" s="17"/>
      <c r="DF1128" s="17"/>
      <c r="DG1128" s="17"/>
      <c r="DH1128" s="17"/>
      <c r="DI1128" s="17"/>
      <c r="DJ1128" s="17"/>
      <c r="DK1128" s="17"/>
      <c r="DL1128" s="17"/>
      <c r="DM1128" s="17"/>
      <c r="DN1128" s="17"/>
      <c r="DO1128" s="17"/>
      <c r="DP1128" s="17"/>
      <c r="DQ1128" s="17"/>
      <c r="DR1128" s="17"/>
      <c r="DS1128" s="17"/>
      <c r="DT1128" s="17"/>
      <c r="DU1128" s="17"/>
      <c r="DV1128" s="17"/>
      <c r="DW1128" s="17"/>
      <c r="DX1128" s="17"/>
      <c r="DY1128" s="17"/>
      <c r="DZ1128" s="17"/>
      <c r="EA1128" s="17"/>
      <c r="EB1128" s="17"/>
      <c r="EC1128" s="17"/>
      <c r="ED1128" s="17"/>
      <c r="EE1128" s="17"/>
      <c r="EF1128" s="17"/>
      <c r="EG1128" s="17"/>
      <c r="EH1128" s="17"/>
      <c r="EI1128" s="17"/>
      <c r="EJ1128" s="17"/>
      <c r="EK1128" s="17"/>
    </row>
    <row r="1129" spans="1:141" x14ac:dyDescent="0.35">
      <c r="A1129" s="17"/>
      <c r="B1129" s="17"/>
      <c r="C1129" s="17"/>
      <c r="D1129" s="17"/>
      <c r="E1129" s="17"/>
      <c r="F1129" s="17"/>
      <c r="G1129" s="17"/>
      <c r="J1129" s="17"/>
      <c r="K1129" s="17"/>
      <c r="L1129" s="68"/>
      <c r="M1129" s="68"/>
      <c r="N1129" s="17"/>
      <c r="O1129" s="17"/>
      <c r="P1129" s="107"/>
      <c r="R1129" s="17"/>
      <c r="S1129" s="17"/>
      <c r="T1129" s="17"/>
      <c r="V1129" s="17"/>
      <c r="W1129" s="17"/>
      <c r="X1129" s="17"/>
      <c r="Y1129" s="17"/>
      <c r="AB1129" s="45"/>
      <c r="AH1129" s="17"/>
      <c r="AI1129" s="17"/>
      <c r="AJ1129" s="17"/>
      <c r="AK1129" s="17"/>
      <c r="AL1129" s="17"/>
      <c r="AM1129" s="17"/>
      <c r="AN1129" s="17"/>
      <c r="AO1129" s="17"/>
      <c r="AP1129" s="17"/>
      <c r="AQ1129" s="17"/>
      <c r="AR1129" s="17"/>
      <c r="AS1129" s="17"/>
      <c r="AT1129" s="17"/>
      <c r="AU1129" s="17"/>
      <c r="AV1129" s="17"/>
      <c r="AW1129" s="17"/>
      <c r="AX1129" s="17"/>
      <c r="AY1129" s="17"/>
      <c r="AZ1129" s="17"/>
      <c r="BA1129" s="17"/>
      <c r="BB1129" s="17"/>
      <c r="BC1129" s="17"/>
      <c r="BD1129" s="17"/>
      <c r="BE1129" s="17"/>
      <c r="BF1129" s="17"/>
      <c r="BG1129" s="17"/>
      <c r="BH1129" s="17"/>
      <c r="BI1129" s="17"/>
      <c r="BJ1129" s="17"/>
      <c r="BK1129" s="17"/>
      <c r="BL1129" s="17"/>
      <c r="BM1129" s="17"/>
      <c r="BN1129" s="17"/>
      <c r="BO1129" s="17"/>
      <c r="BP1129" s="17"/>
      <c r="BQ1129" s="17"/>
      <c r="BR1129" s="17"/>
      <c r="BS1129" s="17"/>
      <c r="BT1129" s="17"/>
      <c r="BU1129" s="17"/>
      <c r="BV1129" s="17"/>
      <c r="BW1129" s="17"/>
      <c r="BX1129" s="17"/>
      <c r="BY1129" s="17"/>
      <c r="BZ1129" s="17"/>
      <c r="CA1129" s="17"/>
      <c r="CB1129" s="17"/>
      <c r="CC1129" s="17"/>
      <c r="CD1129" s="17"/>
      <c r="CE1129" s="17"/>
      <c r="CF1129" s="17"/>
      <c r="CG1129" s="17"/>
      <c r="CH1129" s="17"/>
      <c r="CI1129" s="17"/>
      <c r="CJ1129" s="17"/>
      <c r="CK1129" s="17"/>
      <c r="CL1129" s="17"/>
      <c r="CM1129" s="17"/>
      <c r="CN1129" s="17"/>
      <c r="CO1129" s="17"/>
      <c r="CP1129" s="17"/>
      <c r="CQ1129" s="17"/>
      <c r="CR1129" s="17"/>
      <c r="CS1129" s="17"/>
      <c r="CT1129" s="17"/>
      <c r="CU1129" s="17"/>
      <c r="CV1129" s="17"/>
      <c r="CW1129" s="17"/>
      <c r="CX1129" s="17"/>
      <c r="CY1129" s="17"/>
      <c r="CZ1129" s="17"/>
      <c r="DA1129" s="17"/>
      <c r="DB1129" s="17"/>
      <c r="DC1129" s="17"/>
      <c r="DD1129" s="17"/>
      <c r="DE1129" s="17"/>
      <c r="DF1129" s="17"/>
      <c r="DG1129" s="17"/>
      <c r="DH1129" s="17"/>
      <c r="DI1129" s="17"/>
      <c r="DJ1129" s="17"/>
      <c r="DK1129" s="17"/>
      <c r="DL1129" s="17"/>
      <c r="DM1129" s="17"/>
      <c r="DN1129" s="17"/>
      <c r="DO1129" s="17"/>
      <c r="DP1129" s="17"/>
      <c r="DQ1129" s="17"/>
      <c r="DR1129" s="17"/>
      <c r="DS1129" s="17"/>
      <c r="DT1129" s="17"/>
      <c r="DU1129" s="17"/>
      <c r="DV1129" s="17"/>
      <c r="DW1129" s="17"/>
      <c r="DX1129" s="17"/>
      <c r="DY1129" s="17"/>
      <c r="DZ1129" s="17"/>
      <c r="EA1129" s="17"/>
      <c r="EB1129" s="17"/>
      <c r="EC1129" s="17"/>
      <c r="ED1129" s="17"/>
      <c r="EE1129" s="17"/>
      <c r="EF1129" s="17"/>
      <c r="EG1129" s="17"/>
      <c r="EH1129" s="17"/>
      <c r="EI1129" s="17"/>
      <c r="EJ1129" s="17"/>
      <c r="EK1129" s="17"/>
    </row>
    <row r="1130" spans="1:141" x14ac:dyDescent="0.35">
      <c r="A1130" s="17"/>
      <c r="B1130" s="17"/>
      <c r="C1130" s="17"/>
      <c r="D1130" s="17"/>
      <c r="E1130" s="17"/>
      <c r="F1130" s="17"/>
      <c r="G1130" s="17"/>
      <c r="J1130" s="17"/>
      <c r="K1130" s="17"/>
      <c r="L1130" s="68"/>
      <c r="M1130" s="68"/>
      <c r="N1130" s="17"/>
      <c r="O1130" s="17"/>
      <c r="P1130" s="107"/>
      <c r="R1130" s="17"/>
      <c r="S1130" s="17"/>
      <c r="T1130" s="17"/>
      <c r="V1130" s="17"/>
      <c r="W1130" s="17"/>
      <c r="X1130" s="17"/>
      <c r="Y1130" s="17"/>
      <c r="AB1130" s="45"/>
      <c r="AH1130" s="17"/>
      <c r="AI1130" s="17"/>
      <c r="AJ1130" s="17"/>
      <c r="AK1130" s="17"/>
      <c r="AL1130" s="17"/>
      <c r="AM1130" s="17"/>
      <c r="AN1130" s="17"/>
      <c r="AO1130" s="17"/>
      <c r="AP1130" s="17"/>
      <c r="AQ1130" s="17"/>
      <c r="AR1130" s="17"/>
      <c r="AS1130" s="17"/>
      <c r="AT1130" s="17"/>
      <c r="AU1130" s="17"/>
      <c r="AV1130" s="17"/>
      <c r="AW1130" s="17"/>
      <c r="AX1130" s="17"/>
      <c r="AY1130" s="17"/>
      <c r="AZ1130" s="17"/>
      <c r="BA1130" s="17"/>
      <c r="BB1130" s="17"/>
      <c r="BC1130" s="17"/>
      <c r="BD1130" s="17"/>
      <c r="BE1130" s="17"/>
      <c r="BF1130" s="17"/>
      <c r="BG1130" s="17"/>
      <c r="BH1130" s="17"/>
      <c r="BI1130" s="17"/>
      <c r="BJ1130" s="17"/>
      <c r="BK1130" s="17"/>
      <c r="BL1130" s="17"/>
      <c r="BM1130" s="17"/>
      <c r="BN1130" s="17"/>
      <c r="BO1130" s="17"/>
      <c r="BP1130" s="17"/>
      <c r="BQ1130" s="17"/>
      <c r="BR1130" s="17"/>
      <c r="BS1130" s="17"/>
      <c r="BT1130" s="17"/>
      <c r="BU1130" s="17"/>
      <c r="BV1130" s="17"/>
      <c r="BW1130" s="17"/>
      <c r="BX1130" s="17"/>
      <c r="BY1130" s="17"/>
      <c r="BZ1130" s="17"/>
      <c r="CA1130" s="17"/>
      <c r="CB1130" s="17"/>
      <c r="CC1130" s="17"/>
      <c r="CD1130" s="17"/>
      <c r="CE1130" s="17"/>
      <c r="CF1130" s="17"/>
      <c r="CG1130" s="17"/>
      <c r="CH1130" s="17"/>
      <c r="CI1130" s="17"/>
      <c r="CJ1130" s="17"/>
      <c r="CK1130" s="17"/>
      <c r="CL1130" s="17"/>
      <c r="CM1130" s="17"/>
      <c r="CN1130" s="17"/>
      <c r="CO1130" s="17"/>
      <c r="CP1130" s="17"/>
      <c r="CQ1130" s="17"/>
      <c r="CR1130" s="17"/>
      <c r="CS1130" s="17"/>
      <c r="CT1130" s="17"/>
      <c r="CU1130" s="17"/>
      <c r="CV1130" s="17"/>
      <c r="CW1130" s="17"/>
      <c r="CX1130" s="17"/>
      <c r="CY1130" s="17"/>
      <c r="CZ1130" s="17"/>
      <c r="DA1130" s="17"/>
      <c r="DB1130" s="17"/>
      <c r="DC1130" s="17"/>
      <c r="DD1130" s="17"/>
      <c r="DE1130" s="17"/>
      <c r="DF1130" s="17"/>
      <c r="DG1130" s="17"/>
      <c r="DH1130" s="17"/>
      <c r="DI1130" s="17"/>
      <c r="DJ1130" s="17"/>
      <c r="DK1130" s="17"/>
      <c r="DL1130" s="17"/>
      <c r="DM1130" s="17"/>
      <c r="DN1130" s="17"/>
      <c r="DO1130" s="17"/>
      <c r="DP1130" s="17"/>
      <c r="DQ1130" s="17"/>
      <c r="DR1130" s="17"/>
      <c r="DS1130" s="17"/>
      <c r="DT1130" s="17"/>
      <c r="DU1130" s="17"/>
      <c r="DV1130" s="17"/>
      <c r="DW1130" s="17"/>
      <c r="DX1130" s="17"/>
      <c r="DY1130" s="17"/>
      <c r="DZ1130" s="17"/>
      <c r="EA1130" s="17"/>
      <c r="EB1130" s="17"/>
      <c r="EC1130" s="17"/>
      <c r="ED1130" s="17"/>
      <c r="EE1130" s="17"/>
      <c r="EF1130" s="17"/>
      <c r="EG1130" s="17"/>
      <c r="EH1130" s="17"/>
      <c r="EI1130" s="17"/>
      <c r="EJ1130" s="17"/>
      <c r="EK1130" s="17"/>
    </row>
    <row r="1131" spans="1:141" x14ac:dyDescent="0.35">
      <c r="A1131" s="17"/>
      <c r="B1131" s="17"/>
      <c r="C1131" s="17"/>
      <c r="D1131" s="17"/>
      <c r="E1131" s="17"/>
      <c r="F1131" s="17"/>
      <c r="G1131" s="17"/>
      <c r="J1131" s="17"/>
      <c r="K1131" s="17"/>
      <c r="L1131" s="68"/>
      <c r="M1131" s="68"/>
      <c r="N1131" s="17"/>
      <c r="O1131" s="17"/>
      <c r="P1131" s="107"/>
      <c r="R1131" s="17"/>
      <c r="S1131" s="17"/>
      <c r="T1131" s="17"/>
      <c r="V1131" s="17"/>
      <c r="W1131" s="17"/>
      <c r="X1131" s="17"/>
      <c r="Y1131" s="17"/>
      <c r="AB1131" s="45"/>
      <c r="AH1131" s="17"/>
      <c r="AI1131" s="17"/>
      <c r="AJ1131" s="17"/>
      <c r="AK1131" s="17"/>
      <c r="AL1131" s="17"/>
      <c r="AM1131" s="17"/>
      <c r="AN1131" s="17"/>
      <c r="AO1131" s="17"/>
      <c r="AP1131" s="17"/>
      <c r="AQ1131" s="17"/>
      <c r="AR1131" s="17"/>
      <c r="AS1131" s="17"/>
      <c r="AT1131" s="17"/>
      <c r="AU1131" s="17"/>
      <c r="AV1131" s="17"/>
      <c r="AW1131" s="17"/>
      <c r="AX1131" s="17"/>
      <c r="AY1131" s="17"/>
      <c r="AZ1131" s="17"/>
      <c r="BA1131" s="17"/>
      <c r="BB1131" s="17"/>
      <c r="BC1131" s="17"/>
      <c r="BD1131" s="17"/>
      <c r="BE1131" s="17"/>
      <c r="BF1131" s="17"/>
      <c r="BG1131" s="17"/>
      <c r="BH1131" s="17"/>
      <c r="BI1131" s="17"/>
      <c r="BJ1131" s="17"/>
      <c r="BK1131" s="17"/>
      <c r="BL1131" s="17"/>
      <c r="BM1131" s="17"/>
      <c r="BN1131" s="17"/>
      <c r="BO1131" s="17"/>
      <c r="BP1131" s="17"/>
      <c r="BQ1131" s="17"/>
      <c r="BR1131" s="17"/>
      <c r="BS1131" s="17"/>
      <c r="BT1131" s="17"/>
      <c r="BU1131" s="17"/>
      <c r="BV1131" s="17"/>
      <c r="BW1131" s="17"/>
      <c r="BX1131" s="17"/>
      <c r="BY1131" s="17"/>
      <c r="BZ1131" s="17"/>
      <c r="CA1131" s="17"/>
      <c r="CB1131" s="17"/>
      <c r="CC1131" s="17"/>
      <c r="CD1131" s="17"/>
      <c r="CE1131" s="17"/>
      <c r="CF1131" s="17"/>
      <c r="CG1131" s="17"/>
      <c r="CH1131" s="17"/>
      <c r="CI1131" s="17"/>
      <c r="CJ1131" s="17"/>
      <c r="CK1131" s="17"/>
      <c r="CL1131" s="17"/>
      <c r="CM1131" s="17"/>
      <c r="CN1131" s="17"/>
      <c r="CO1131" s="17"/>
      <c r="CP1131" s="17"/>
      <c r="CQ1131" s="17"/>
      <c r="CR1131" s="17"/>
      <c r="CS1131" s="17"/>
      <c r="CT1131" s="17"/>
      <c r="CU1131" s="17"/>
      <c r="CV1131" s="17"/>
      <c r="CW1131" s="17"/>
      <c r="CX1131" s="17"/>
      <c r="CY1131" s="17"/>
      <c r="CZ1131" s="17"/>
      <c r="DA1131" s="17"/>
      <c r="DB1131" s="17"/>
      <c r="DC1131" s="17"/>
      <c r="DD1131" s="17"/>
      <c r="DE1131" s="17"/>
      <c r="DF1131" s="17"/>
      <c r="DG1131" s="17"/>
      <c r="DH1131" s="17"/>
      <c r="DI1131" s="17"/>
      <c r="DJ1131" s="17"/>
      <c r="DK1131" s="17"/>
      <c r="DL1131" s="17"/>
      <c r="DM1131" s="17"/>
      <c r="DN1131" s="17"/>
      <c r="DO1131" s="17"/>
      <c r="DP1131" s="17"/>
      <c r="DQ1131" s="17"/>
      <c r="DR1131" s="17"/>
      <c r="DS1131" s="17"/>
      <c r="DT1131" s="17"/>
      <c r="DU1131" s="17"/>
      <c r="DV1131" s="17"/>
      <c r="DW1131" s="17"/>
      <c r="DX1131" s="17"/>
      <c r="DY1131" s="17"/>
      <c r="DZ1131" s="17"/>
      <c r="EA1131" s="17"/>
      <c r="EB1131" s="17"/>
      <c r="EC1131" s="17"/>
      <c r="ED1131" s="17"/>
      <c r="EE1131" s="17"/>
      <c r="EF1131" s="17"/>
      <c r="EG1131" s="17"/>
      <c r="EH1131" s="17"/>
      <c r="EI1131" s="17"/>
      <c r="EJ1131" s="17"/>
      <c r="EK1131" s="17"/>
    </row>
    <row r="1132" spans="1:141" x14ac:dyDescent="0.35">
      <c r="A1132" s="17"/>
      <c r="B1132" s="17"/>
      <c r="C1132" s="17"/>
      <c r="D1132" s="17"/>
      <c r="E1132" s="17"/>
      <c r="F1132" s="17"/>
      <c r="G1132" s="17"/>
      <c r="J1132" s="17"/>
      <c r="K1132" s="17"/>
      <c r="L1132" s="68"/>
      <c r="M1132" s="68"/>
      <c r="N1132" s="17"/>
      <c r="O1132" s="17"/>
      <c r="P1132" s="107"/>
      <c r="R1132" s="17"/>
      <c r="S1132" s="17"/>
      <c r="T1132" s="17"/>
      <c r="V1132" s="17"/>
      <c r="W1132" s="17"/>
      <c r="X1132" s="17"/>
      <c r="Y1132" s="17"/>
      <c r="AB1132" s="45"/>
      <c r="AH1132" s="17"/>
      <c r="AI1132" s="17"/>
      <c r="AJ1132" s="17"/>
      <c r="AK1132" s="17"/>
      <c r="AL1132" s="17"/>
      <c r="AM1132" s="17"/>
      <c r="AN1132" s="17"/>
      <c r="AO1132" s="17"/>
      <c r="AP1132" s="17"/>
      <c r="AQ1132" s="17"/>
      <c r="AR1132" s="17"/>
      <c r="AS1132" s="17"/>
      <c r="AT1132" s="17"/>
      <c r="AU1132" s="17"/>
      <c r="AV1132" s="17"/>
      <c r="AW1132" s="17"/>
      <c r="AX1132" s="17"/>
      <c r="AY1132" s="17"/>
      <c r="AZ1132" s="17"/>
      <c r="BA1132" s="17"/>
      <c r="BB1132" s="17"/>
      <c r="BC1132" s="17"/>
      <c r="BD1132" s="17"/>
      <c r="BE1132" s="17"/>
      <c r="BF1132" s="17"/>
      <c r="BG1132" s="17"/>
      <c r="BH1132" s="17"/>
      <c r="BI1132" s="17"/>
      <c r="BJ1132" s="17"/>
      <c r="BK1132" s="17"/>
      <c r="BL1132" s="17"/>
      <c r="BM1132" s="17"/>
      <c r="BN1132" s="17"/>
      <c r="BO1132" s="17"/>
      <c r="BP1132" s="17"/>
      <c r="BQ1132" s="17"/>
      <c r="BR1132" s="17"/>
      <c r="BS1132" s="17"/>
      <c r="BT1132" s="17"/>
      <c r="BU1132" s="17"/>
      <c r="BV1132" s="17"/>
      <c r="BW1132" s="17"/>
      <c r="BX1132" s="17"/>
      <c r="BY1132" s="17"/>
      <c r="BZ1132" s="17"/>
      <c r="CA1132" s="17"/>
      <c r="CB1132" s="17"/>
      <c r="CC1132" s="17"/>
      <c r="CD1132" s="17"/>
      <c r="CE1132" s="17"/>
      <c r="CF1132" s="17"/>
      <c r="CG1132" s="17"/>
      <c r="CH1132" s="17"/>
      <c r="CI1132" s="17"/>
      <c r="CJ1132" s="17"/>
      <c r="CK1132" s="17"/>
      <c r="CL1132" s="17"/>
      <c r="CM1132" s="17"/>
      <c r="CN1132" s="17"/>
      <c r="CO1132" s="17"/>
      <c r="CP1132" s="17"/>
      <c r="CQ1132" s="17"/>
      <c r="CR1132" s="17"/>
      <c r="CS1132" s="17"/>
      <c r="CT1132" s="17"/>
      <c r="CU1132" s="17"/>
      <c r="CV1132" s="17"/>
      <c r="CW1132" s="17"/>
      <c r="CX1132" s="17"/>
      <c r="CY1132" s="17"/>
      <c r="CZ1132" s="17"/>
      <c r="DA1132" s="17"/>
      <c r="DB1132" s="17"/>
      <c r="DC1132" s="17"/>
      <c r="DD1132" s="17"/>
      <c r="DE1132" s="17"/>
      <c r="DF1132" s="17"/>
      <c r="DG1132" s="17"/>
      <c r="DH1132" s="17"/>
      <c r="DI1132" s="17"/>
      <c r="DJ1132" s="17"/>
      <c r="DK1132" s="17"/>
      <c r="DL1132" s="17"/>
      <c r="DM1132" s="17"/>
      <c r="DN1132" s="17"/>
      <c r="DO1132" s="17"/>
      <c r="DP1132" s="17"/>
      <c r="DQ1132" s="17"/>
      <c r="DR1132" s="17"/>
      <c r="DS1132" s="17"/>
      <c r="DT1132" s="17"/>
      <c r="DU1132" s="17"/>
      <c r="DV1132" s="17"/>
      <c r="DW1132" s="17"/>
      <c r="DX1132" s="17"/>
      <c r="DY1132" s="17"/>
      <c r="DZ1132" s="17"/>
      <c r="EA1132" s="17"/>
      <c r="EB1132" s="17"/>
      <c r="EC1132" s="17"/>
      <c r="ED1132" s="17"/>
      <c r="EE1132" s="17"/>
      <c r="EF1132" s="17"/>
      <c r="EG1132" s="17"/>
      <c r="EH1132" s="17"/>
      <c r="EI1132" s="17"/>
      <c r="EJ1132" s="17"/>
      <c r="EK1132" s="17"/>
    </row>
    <row r="1133" spans="1:141" x14ac:dyDescent="0.35">
      <c r="A1133" s="17"/>
      <c r="B1133" s="17"/>
      <c r="C1133" s="17"/>
      <c r="D1133" s="17"/>
      <c r="E1133" s="17"/>
      <c r="F1133" s="17"/>
      <c r="G1133" s="17"/>
      <c r="J1133" s="17"/>
      <c r="K1133" s="17"/>
      <c r="L1133" s="68"/>
      <c r="M1133" s="68"/>
      <c r="N1133" s="17"/>
      <c r="O1133" s="17"/>
      <c r="P1133" s="107"/>
      <c r="R1133" s="17"/>
      <c r="S1133" s="17"/>
      <c r="T1133" s="17"/>
      <c r="V1133" s="17"/>
      <c r="W1133" s="17"/>
      <c r="X1133" s="17"/>
      <c r="Y1133" s="17"/>
      <c r="AB1133" s="45"/>
      <c r="AH1133" s="17"/>
      <c r="AI1133" s="17"/>
      <c r="AJ1133" s="17"/>
      <c r="AK1133" s="17"/>
      <c r="AL1133" s="17"/>
      <c r="AM1133" s="17"/>
      <c r="AN1133" s="17"/>
      <c r="AO1133" s="17"/>
      <c r="AP1133" s="17"/>
      <c r="AQ1133" s="17"/>
      <c r="AR1133" s="17"/>
      <c r="AS1133" s="17"/>
      <c r="AT1133" s="17"/>
      <c r="AU1133" s="17"/>
      <c r="AV1133" s="17"/>
      <c r="AW1133" s="17"/>
      <c r="AX1133" s="17"/>
      <c r="AY1133" s="17"/>
      <c r="AZ1133" s="17"/>
      <c r="BA1133" s="17"/>
      <c r="BB1133" s="17"/>
      <c r="BC1133" s="17"/>
      <c r="BD1133" s="17"/>
      <c r="BE1133" s="17"/>
      <c r="BF1133" s="17"/>
      <c r="BG1133" s="17"/>
      <c r="BH1133" s="17"/>
      <c r="BI1133" s="17"/>
      <c r="BJ1133" s="17"/>
      <c r="BK1133" s="17"/>
      <c r="BL1133" s="17"/>
      <c r="BM1133" s="17"/>
      <c r="BN1133" s="17"/>
      <c r="BO1133" s="17"/>
      <c r="BP1133" s="17"/>
      <c r="BQ1133" s="17"/>
      <c r="BR1133" s="17"/>
      <c r="BS1133" s="17"/>
      <c r="BT1133" s="17"/>
      <c r="BU1133" s="17"/>
      <c r="BV1133" s="17"/>
      <c r="BW1133" s="17"/>
      <c r="BX1133" s="17"/>
      <c r="BY1133" s="17"/>
      <c r="BZ1133" s="17"/>
      <c r="CA1133" s="17"/>
      <c r="CB1133" s="17"/>
      <c r="CC1133" s="17"/>
      <c r="CD1133" s="17"/>
      <c r="CE1133" s="17"/>
      <c r="CF1133" s="17"/>
      <c r="CG1133" s="17"/>
      <c r="CH1133" s="17"/>
      <c r="CI1133" s="17"/>
      <c r="CJ1133" s="17"/>
      <c r="CK1133" s="17"/>
      <c r="CL1133" s="17"/>
      <c r="CM1133" s="17"/>
      <c r="CN1133" s="17"/>
      <c r="CO1133" s="17"/>
      <c r="CP1133" s="17"/>
      <c r="CQ1133" s="17"/>
      <c r="CR1133" s="17"/>
      <c r="CS1133" s="17"/>
      <c r="CT1133" s="17"/>
      <c r="CU1133" s="17"/>
      <c r="CV1133" s="17"/>
      <c r="CW1133" s="17"/>
      <c r="CX1133" s="17"/>
      <c r="CY1133" s="17"/>
      <c r="CZ1133" s="17"/>
      <c r="DA1133" s="17"/>
      <c r="DB1133" s="17"/>
      <c r="DC1133" s="17"/>
      <c r="DD1133" s="17"/>
      <c r="DE1133" s="17"/>
      <c r="DF1133" s="17"/>
      <c r="DG1133" s="17"/>
      <c r="DH1133" s="17"/>
      <c r="DI1133" s="17"/>
      <c r="DJ1133" s="17"/>
      <c r="DK1133" s="17"/>
      <c r="DL1133" s="17"/>
      <c r="DM1133" s="17"/>
      <c r="DN1133" s="17"/>
      <c r="DO1133" s="17"/>
      <c r="DP1133" s="17"/>
      <c r="DQ1133" s="17"/>
      <c r="DR1133" s="17"/>
      <c r="DS1133" s="17"/>
      <c r="DT1133" s="17"/>
      <c r="DU1133" s="17"/>
      <c r="DV1133" s="17"/>
      <c r="DW1133" s="17"/>
      <c r="DX1133" s="17"/>
      <c r="DY1133" s="17"/>
      <c r="DZ1133" s="17"/>
      <c r="EA1133" s="17"/>
      <c r="EB1133" s="17"/>
      <c r="EC1133" s="17"/>
      <c r="ED1133" s="17"/>
      <c r="EE1133" s="17"/>
      <c r="EF1133" s="17"/>
      <c r="EG1133" s="17"/>
      <c r="EH1133" s="17"/>
      <c r="EI1133" s="17"/>
      <c r="EJ1133" s="17"/>
      <c r="EK1133" s="17"/>
    </row>
    <row r="1134" spans="1:141" x14ac:dyDescent="0.35">
      <c r="A1134" s="17"/>
      <c r="B1134" s="17"/>
      <c r="C1134" s="17"/>
      <c r="D1134" s="17"/>
      <c r="E1134" s="17"/>
      <c r="F1134" s="17"/>
      <c r="G1134" s="17"/>
      <c r="J1134" s="17"/>
      <c r="K1134" s="17"/>
      <c r="L1134" s="68"/>
      <c r="M1134" s="68"/>
      <c r="N1134" s="17"/>
      <c r="O1134" s="17"/>
      <c r="P1134" s="107"/>
      <c r="R1134" s="17"/>
      <c r="S1134" s="17"/>
      <c r="T1134" s="17"/>
      <c r="V1134" s="17"/>
      <c r="W1134" s="17"/>
      <c r="X1134" s="17"/>
      <c r="Y1134" s="17"/>
      <c r="AB1134" s="45"/>
      <c r="AH1134" s="17"/>
      <c r="AI1134" s="17"/>
      <c r="AJ1134" s="17"/>
      <c r="AK1134" s="17"/>
      <c r="AL1134" s="17"/>
      <c r="AM1134" s="17"/>
      <c r="AN1134" s="17"/>
      <c r="AO1134" s="17"/>
      <c r="AP1134" s="17"/>
      <c r="AQ1134" s="17"/>
      <c r="AR1134" s="17"/>
      <c r="AS1134" s="17"/>
      <c r="AT1134" s="17"/>
      <c r="AU1134" s="17"/>
      <c r="AV1134" s="17"/>
      <c r="AW1134" s="17"/>
      <c r="AX1134" s="17"/>
      <c r="AY1134" s="17"/>
      <c r="AZ1134" s="17"/>
      <c r="BA1134" s="17"/>
      <c r="BB1134" s="17"/>
      <c r="BC1134" s="17"/>
      <c r="BD1134" s="17"/>
      <c r="BE1134" s="17"/>
      <c r="BF1134" s="17"/>
      <c r="BG1134" s="17"/>
      <c r="BH1134" s="17"/>
      <c r="BI1134" s="17"/>
      <c r="BJ1134" s="17"/>
      <c r="BK1134" s="17"/>
      <c r="BL1134" s="17"/>
      <c r="BM1134" s="17"/>
      <c r="BN1134" s="17"/>
      <c r="BO1134" s="17"/>
      <c r="BP1134" s="17"/>
      <c r="BQ1134" s="17"/>
      <c r="BR1134" s="17"/>
      <c r="BS1134" s="17"/>
      <c r="BT1134" s="17"/>
      <c r="BU1134" s="17"/>
      <c r="BV1134" s="17"/>
      <c r="BW1134" s="17"/>
      <c r="BX1134" s="17"/>
      <c r="BY1134" s="17"/>
      <c r="BZ1134" s="17"/>
      <c r="CA1134" s="17"/>
      <c r="CB1134" s="17"/>
      <c r="CC1134" s="17"/>
      <c r="CD1134" s="17"/>
      <c r="CE1134" s="17"/>
      <c r="CF1134" s="17"/>
      <c r="CG1134" s="17"/>
      <c r="CH1134" s="17"/>
      <c r="CI1134" s="17"/>
      <c r="CJ1134" s="17"/>
      <c r="CK1134" s="17"/>
      <c r="CL1134" s="17"/>
      <c r="CM1134" s="17"/>
      <c r="CN1134" s="17"/>
      <c r="CO1134" s="17"/>
      <c r="CP1134" s="17"/>
      <c r="CQ1134" s="17"/>
      <c r="CR1134" s="17"/>
      <c r="CS1134" s="17"/>
      <c r="CT1134" s="17"/>
      <c r="CU1134" s="17"/>
      <c r="CV1134" s="17"/>
      <c r="CW1134" s="17"/>
      <c r="CX1134" s="17"/>
      <c r="CY1134" s="17"/>
      <c r="CZ1134" s="17"/>
      <c r="DA1134" s="17"/>
      <c r="DB1134" s="17"/>
      <c r="DC1134" s="17"/>
      <c r="DD1134" s="17"/>
      <c r="DE1134" s="17"/>
      <c r="DF1134" s="17"/>
      <c r="DG1134" s="17"/>
      <c r="DH1134" s="17"/>
      <c r="DI1134" s="17"/>
      <c r="DJ1134" s="17"/>
      <c r="DK1134" s="17"/>
      <c r="DL1134" s="17"/>
      <c r="DM1134" s="17"/>
      <c r="DN1134" s="17"/>
      <c r="DO1134" s="17"/>
      <c r="DP1134" s="17"/>
      <c r="DQ1134" s="17"/>
      <c r="DR1134" s="17"/>
      <c r="DS1134" s="17"/>
      <c r="DT1134" s="17"/>
      <c r="DU1134" s="17"/>
      <c r="DV1134" s="17"/>
      <c r="DW1134" s="17"/>
      <c r="DX1134" s="17"/>
      <c r="DY1134" s="17"/>
      <c r="DZ1134" s="17"/>
      <c r="EA1134" s="17"/>
      <c r="EB1134" s="17"/>
      <c r="EC1134" s="17"/>
      <c r="ED1134" s="17"/>
      <c r="EE1134" s="17"/>
      <c r="EF1134" s="17"/>
      <c r="EG1134" s="17"/>
      <c r="EH1134" s="17"/>
      <c r="EI1134" s="17"/>
      <c r="EJ1134" s="17"/>
      <c r="EK1134" s="17"/>
    </row>
    <row r="1135" spans="1:141" x14ac:dyDescent="0.35">
      <c r="A1135" s="17"/>
      <c r="B1135" s="17"/>
      <c r="C1135" s="17"/>
      <c r="D1135" s="17"/>
      <c r="E1135" s="17"/>
      <c r="F1135" s="17"/>
      <c r="G1135" s="17"/>
      <c r="J1135" s="17"/>
      <c r="K1135" s="17"/>
      <c r="L1135" s="68"/>
      <c r="M1135" s="68"/>
      <c r="N1135" s="17"/>
      <c r="O1135" s="17"/>
      <c r="P1135" s="107"/>
      <c r="R1135" s="17"/>
      <c r="S1135" s="17"/>
      <c r="T1135" s="17"/>
      <c r="V1135" s="17"/>
      <c r="W1135" s="17"/>
      <c r="X1135" s="17"/>
      <c r="Y1135" s="17"/>
      <c r="AB1135" s="45"/>
      <c r="AH1135" s="17"/>
      <c r="AI1135" s="17"/>
      <c r="AJ1135" s="17"/>
      <c r="AK1135" s="17"/>
      <c r="AL1135" s="17"/>
      <c r="AM1135" s="17"/>
      <c r="AN1135" s="17"/>
      <c r="AO1135" s="17"/>
      <c r="AP1135" s="17"/>
      <c r="AQ1135" s="17"/>
      <c r="AR1135" s="17"/>
      <c r="AS1135" s="17"/>
      <c r="AT1135" s="17"/>
      <c r="AU1135" s="17"/>
      <c r="AV1135" s="17"/>
      <c r="AW1135" s="17"/>
      <c r="AX1135" s="17"/>
      <c r="AY1135" s="17"/>
      <c r="AZ1135" s="17"/>
      <c r="BA1135" s="17"/>
      <c r="BB1135" s="17"/>
      <c r="BC1135" s="17"/>
      <c r="BD1135" s="17"/>
      <c r="BE1135" s="17"/>
      <c r="BF1135" s="17"/>
      <c r="BG1135" s="17"/>
      <c r="BH1135" s="17"/>
      <c r="BI1135" s="17"/>
      <c r="BJ1135" s="17"/>
      <c r="BK1135" s="17"/>
      <c r="BL1135" s="17"/>
      <c r="BM1135" s="17"/>
      <c r="BN1135" s="17"/>
      <c r="BO1135" s="17"/>
      <c r="BP1135" s="17"/>
      <c r="BQ1135" s="17"/>
      <c r="BR1135" s="17"/>
      <c r="BS1135" s="17"/>
      <c r="BT1135" s="17"/>
      <c r="BU1135" s="17"/>
      <c r="BV1135" s="17"/>
      <c r="BW1135" s="17"/>
      <c r="BX1135" s="17"/>
      <c r="BY1135" s="17"/>
      <c r="BZ1135" s="17"/>
      <c r="CA1135" s="17"/>
      <c r="CB1135" s="17"/>
      <c r="CC1135" s="17"/>
      <c r="CD1135" s="17"/>
      <c r="CE1135" s="17"/>
      <c r="CF1135" s="17"/>
      <c r="CG1135" s="17"/>
      <c r="CH1135" s="17"/>
      <c r="CI1135" s="17"/>
      <c r="CJ1135" s="17"/>
      <c r="CK1135" s="17"/>
      <c r="CL1135" s="17"/>
      <c r="CM1135" s="17"/>
      <c r="CN1135" s="17"/>
      <c r="CO1135" s="17"/>
      <c r="CP1135" s="17"/>
      <c r="CQ1135" s="17"/>
      <c r="CR1135" s="17"/>
      <c r="CS1135" s="17"/>
      <c r="CT1135" s="17"/>
      <c r="CU1135" s="17"/>
      <c r="CV1135" s="17"/>
      <c r="CW1135" s="17"/>
      <c r="CX1135" s="17"/>
      <c r="CY1135" s="17"/>
      <c r="CZ1135" s="17"/>
      <c r="DA1135" s="17"/>
      <c r="DB1135" s="17"/>
      <c r="DC1135" s="17"/>
      <c r="DD1135" s="17"/>
      <c r="DE1135" s="17"/>
      <c r="DF1135" s="17"/>
      <c r="DG1135" s="17"/>
      <c r="DH1135" s="17"/>
      <c r="DI1135" s="17"/>
      <c r="DJ1135" s="17"/>
      <c r="DK1135" s="17"/>
      <c r="DL1135" s="17"/>
      <c r="DM1135" s="17"/>
      <c r="DN1135" s="17"/>
      <c r="DO1135" s="17"/>
      <c r="DP1135" s="17"/>
      <c r="DQ1135" s="17"/>
      <c r="DR1135" s="17"/>
      <c r="DS1135" s="17"/>
      <c r="DT1135" s="17"/>
      <c r="DU1135" s="17"/>
      <c r="DV1135" s="17"/>
      <c r="DW1135" s="17"/>
      <c r="DX1135" s="17"/>
      <c r="DY1135" s="17"/>
      <c r="DZ1135" s="17"/>
      <c r="EA1135" s="17"/>
      <c r="EB1135" s="17"/>
      <c r="EC1135" s="17"/>
      <c r="ED1135" s="17"/>
      <c r="EE1135" s="17"/>
      <c r="EF1135" s="17"/>
      <c r="EG1135" s="17"/>
      <c r="EH1135" s="17"/>
      <c r="EI1135" s="17"/>
      <c r="EJ1135" s="17"/>
      <c r="EK1135" s="17"/>
    </row>
    <row r="1136" spans="1:141" x14ac:dyDescent="0.35">
      <c r="A1136" s="17"/>
      <c r="B1136" s="17"/>
      <c r="C1136" s="17"/>
      <c r="D1136" s="17"/>
      <c r="E1136" s="17"/>
      <c r="F1136" s="17"/>
      <c r="G1136" s="17"/>
      <c r="J1136" s="17"/>
      <c r="K1136" s="17"/>
      <c r="L1136" s="68"/>
      <c r="M1136" s="68"/>
      <c r="N1136" s="17"/>
      <c r="O1136" s="17"/>
      <c r="P1136" s="107"/>
      <c r="R1136" s="17"/>
      <c r="S1136" s="17"/>
      <c r="T1136" s="17"/>
      <c r="V1136" s="17"/>
      <c r="W1136" s="17"/>
      <c r="X1136" s="17"/>
      <c r="Y1136" s="17"/>
      <c r="AB1136" s="45"/>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c r="BL1136" s="17"/>
      <c r="BM1136" s="17"/>
      <c r="BN1136" s="17"/>
      <c r="BO1136" s="17"/>
      <c r="BP1136" s="17"/>
      <c r="BQ1136" s="17"/>
      <c r="BR1136" s="17"/>
      <c r="BS1136" s="17"/>
      <c r="BT1136" s="17"/>
      <c r="BU1136" s="17"/>
      <c r="BV1136" s="17"/>
      <c r="BW1136" s="17"/>
      <c r="BX1136" s="17"/>
      <c r="BY1136" s="17"/>
      <c r="BZ1136" s="17"/>
      <c r="CA1136" s="17"/>
      <c r="CB1136" s="17"/>
      <c r="CC1136" s="17"/>
      <c r="CD1136" s="17"/>
      <c r="CE1136" s="17"/>
      <c r="CF1136" s="17"/>
      <c r="CG1136" s="17"/>
      <c r="CH1136" s="17"/>
      <c r="CI1136" s="17"/>
      <c r="CJ1136" s="17"/>
      <c r="CK1136" s="17"/>
      <c r="CL1136" s="17"/>
      <c r="CM1136" s="17"/>
      <c r="CN1136" s="17"/>
      <c r="CO1136" s="17"/>
      <c r="CP1136" s="17"/>
      <c r="CQ1136" s="17"/>
      <c r="CR1136" s="17"/>
      <c r="CS1136" s="17"/>
      <c r="CT1136" s="17"/>
      <c r="CU1136" s="17"/>
      <c r="CV1136" s="17"/>
      <c r="CW1136" s="17"/>
      <c r="CX1136" s="17"/>
      <c r="CY1136" s="17"/>
      <c r="CZ1136" s="17"/>
      <c r="DA1136" s="17"/>
      <c r="DB1136" s="17"/>
      <c r="DC1136" s="17"/>
      <c r="DD1136" s="17"/>
      <c r="DE1136" s="17"/>
      <c r="DF1136" s="17"/>
      <c r="DG1136" s="17"/>
      <c r="DH1136" s="17"/>
      <c r="DI1136" s="17"/>
      <c r="DJ1136" s="17"/>
      <c r="DK1136" s="17"/>
      <c r="DL1136" s="17"/>
      <c r="DM1136" s="17"/>
      <c r="DN1136" s="17"/>
      <c r="DO1136" s="17"/>
      <c r="DP1136" s="17"/>
      <c r="DQ1136" s="17"/>
      <c r="DR1136" s="17"/>
      <c r="DS1136" s="17"/>
      <c r="DT1136" s="17"/>
      <c r="DU1136" s="17"/>
      <c r="DV1136" s="17"/>
      <c r="DW1136" s="17"/>
      <c r="DX1136" s="17"/>
      <c r="DY1136" s="17"/>
      <c r="DZ1136" s="17"/>
      <c r="EA1136" s="17"/>
      <c r="EB1136" s="17"/>
      <c r="EC1136" s="17"/>
      <c r="ED1136" s="17"/>
      <c r="EE1136" s="17"/>
      <c r="EF1136" s="17"/>
      <c r="EG1136" s="17"/>
      <c r="EH1136" s="17"/>
      <c r="EI1136" s="17"/>
      <c r="EJ1136" s="17"/>
      <c r="EK1136" s="17"/>
    </row>
    <row r="1137" spans="1:141" x14ac:dyDescent="0.35">
      <c r="A1137" s="17"/>
      <c r="B1137" s="17"/>
      <c r="C1137" s="17"/>
      <c r="D1137" s="17"/>
      <c r="E1137" s="17"/>
      <c r="F1137" s="17"/>
      <c r="G1137" s="17"/>
      <c r="J1137" s="17"/>
      <c r="K1137" s="17"/>
      <c r="L1137" s="68"/>
      <c r="M1137" s="68"/>
      <c r="N1137" s="17"/>
      <c r="O1137" s="17"/>
      <c r="P1137" s="107"/>
      <c r="R1137" s="17"/>
      <c r="S1137" s="17"/>
      <c r="T1137" s="17"/>
      <c r="V1137" s="17"/>
      <c r="W1137" s="17"/>
      <c r="X1137" s="17"/>
      <c r="Y1137" s="17"/>
      <c r="AB1137" s="45"/>
      <c r="AH1137" s="17"/>
      <c r="AI1137" s="17"/>
      <c r="AJ1137" s="17"/>
      <c r="AK1137" s="17"/>
      <c r="AL1137" s="17"/>
      <c r="AM1137" s="17"/>
      <c r="AN1137" s="17"/>
      <c r="AO1137" s="17"/>
      <c r="AP1137" s="17"/>
      <c r="AQ1137" s="17"/>
      <c r="AR1137" s="17"/>
      <c r="AS1137" s="17"/>
      <c r="AT1137" s="17"/>
      <c r="AU1137" s="17"/>
      <c r="AV1137" s="17"/>
      <c r="AW1137" s="17"/>
      <c r="AX1137" s="17"/>
      <c r="AY1137" s="17"/>
      <c r="AZ1137" s="17"/>
      <c r="BA1137" s="17"/>
      <c r="BB1137" s="17"/>
      <c r="BC1137" s="17"/>
      <c r="BD1137" s="17"/>
      <c r="BE1137" s="17"/>
      <c r="BF1137" s="17"/>
      <c r="BG1137" s="17"/>
      <c r="BH1137" s="17"/>
      <c r="BI1137" s="17"/>
      <c r="BJ1137" s="17"/>
      <c r="BK1137" s="17"/>
      <c r="BL1137" s="17"/>
      <c r="BM1137" s="17"/>
      <c r="BN1137" s="17"/>
      <c r="BO1137" s="17"/>
      <c r="BP1137" s="17"/>
      <c r="BQ1137" s="17"/>
      <c r="BR1137" s="17"/>
      <c r="BS1137" s="17"/>
      <c r="BT1137" s="17"/>
      <c r="BU1137" s="17"/>
      <c r="BV1137" s="17"/>
      <c r="BW1137" s="17"/>
      <c r="BX1137" s="17"/>
      <c r="BY1137" s="17"/>
      <c r="BZ1137" s="17"/>
      <c r="CA1137" s="17"/>
      <c r="CB1137" s="17"/>
      <c r="CC1137" s="17"/>
      <c r="CD1137" s="17"/>
      <c r="CE1137" s="17"/>
      <c r="CF1137" s="17"/>
      <c r="CG1137" s="17"/>
      <c r="CH1137" s="17"/>
      <c r="CI1137" s="17"/>
      <c r="CJ1137" s="17"/>
      <c r="CK1137" s="17"/>
      <c r="CL1137" s="17"/>
      <c r="CM1137" s="17"/>
      <c r="CN1137" s="17"/>
      <c r="CO1137" s="17"/>
      <c r="CP1137" s="17"/>
      <c r="CQ1137" s="17"/>
      <c r="CR1137" s="17"/>
      <c r="CS1137" s="17"/>
      <c r="CT1137" s="17"/>
      <c r="CU1137" s="17"/>
      <c r="CV1137" s="17"/>
      <c r="CW1137" s="17"/>
      <c r="CX1137" s="17"/>
      <c r="CY1137" s="17"/>
      <c r="CZ1137" s="17"/>
      <c r="DA1137" s="17"/>
      <c r="DB1137" s="17"/>
      <c r="DC1137" s="17"/>
      <c r="DD1137" s="17"/>
      <c r="DE1137" s="17"/>
      <c r="DF1137" s="17"/>
      <c r="DG1137" s="17"/>
      <c r="DH1137" s="17"/>
      <c r="DI1137" s="17"/>
      <c r="DJ1137" s="17"/>
      <c r="DK1137" s="17"/>
      <c r="DL1137" s="17"/>
      <c r="DM1137" s="17"/>
      <c r="DN1137" s="17"/>
      <c r="DO1137" s="17"/>
      <c r="DP1137" s="17"/>
      <c r="DQ1137" s="17"/>
      <c r="DR1137" s="17"/>
      <c r="DS1137" s="17"/>
      <c r="DT1137" s="17"/>
      <c r="DU1137" s="17"/>
      <c r="DV1137" s="17"/>
      <c r="DW1137" s="17"/>
      <c r="DX1137" s="17"/>
      <c r="DY1137" s="17"/>
      <c r="DZ1137" s="17"/>
      <c r="EA1137" s="17"/>
      <c r="EB1137" s="17"/>
      <c r="EC1137" s="17"/>
      <c r="ED1137" s="17"/>
      <c r="EE1137" s="17"/>
      <c r="EF1137" s="17"/>
      <c r="EG1137" s="17"/>
      <c r="EH1137" s="17"/>
      <c r="EI1137" s="17"/>
      <c r="EJ1137" s="17"/>
      <c r="EK1137" s="17"/>
    </row>
    <row r="1138" spans="1:141" x14ac:dyDescent="0.35">
      <c r="A1138" s="17"/>
      <c r="B1138" s="17"/>
      <c r="C1138" s="17"/>
      <c r="D1138" s="17"/>
      <c r="E1138" s="17"/>
      <c r="F1138" s="17"/>
      <c r="G1138" s="17"/>
      <c r="J1138" s="17"/>
      <c r="K1138" s="17"/>
      <c r="L1138" s="68"/>
      <c r="M1138" s="68"/>
      <c r="N1138" s="17"/>
      <c r="O1138" s="17"/>
      <c r="P1138" s="107"/>
      <c r="R1138" s="17"/>
      <c r="S1138" s="17"/>
      <c r="T1138" s="17"/>
      <c r="V1138" s="17"/>
      <c r="W1138" s="17"/>
      <c r="X1138" s="17"/>
      <c r="Y1138" s="17"/>
      <c r="AB1138" s="45"/>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c r="BL1138" s="17"/>
      <c r="BM1138" s="17"/>
      <c r="BN1138" s="17"/>
      <c r="BO1138" s="17"/>
      <c r="BP1138" s="17"/>
      <c r="BQ1138" s="17"/>
      <c r="BR1138" s="17"/>
      <c r="BS1138" s="17"/>
      <c r="BT1138" s="17"/>
      <c r="BU1138" s="17"/>
      <c r="BV1138" s="17"/>
      <c r="BW1138" s="17"/>
      <c r="BX1138" s="17"/>
      <c r="BY1138" s="17"/>
      <c r="BZ1138" s="17"/>
      <c r="CA1138" s="17"/>
      <c r="CB1138" s="17"/>
      <c r="CC1138" s="17"/>
      <c r="CD1138" s="17"/>
      <c r="CE1138" s="17"/>
      <c r="CF1138" s="17"/>
      <c r="CG1138" s="17"/>
      <c r="CH1138" s="17"/>
      <c r="CI1138" s="17"/>
      <c r="CJ1138" s="17"/>
      <c r="CK1138" s="17"/>
      <c r="CL1138" s="17"/>
      <c r="CM1138" s="17"/>
      <c r="CN1138" s="17"/>
      <c r="CO1138" s="17"/>
      <c r="CP1138" s="17"/>
      <c r="CQ1138" s="17"/>
      <c r="CR1138" s="17"/>
      <c r="CS1138" s="17"/>
      <c r="CT1138" s="17"/>
      <c r="CU1138" s="17"/>
      <c r="CV1138" s="17"/>
      <c r="CW1138" s="17"/>
      <c r="CX1138" s="17"/>
      <c r="CY1138" s="17"/>
      <c r="CZ1138" s="17"/>
      <c r="DA1138" s="17"/>
      <c r="DB1138" s="17"/>
      <c r="DC1138" s="17"/>
      <c r="DD1138" s="17"/>
      <c r="DE1138" s="17"/>
      <c r="DF1138" s="17"/>
      <c r="DG1138" s="17"/>
      <c r="DH1138" s="17"/>
      <c r="DI1138" s="17"/>
      <c r="DJ1138" s="17"/>
      <c r="DK1138" s="17"/>
      <c r="DL1138" s="17"/>
      <c r="DM1138" s="17"/>
      <c r="DN1138" s="17"/>
      <c r="DO1138" s="17"/>
      <c r="DP1138" s="17"/>
      <c r="DQ1138" s="17"/>
      <c r="DR1138" s="17"/>
      <c r="DS1138" s="17"/>
      <c r="DT1138" s="17"/>
      <c r="DU1138" s="17"/>
      <c r="DV1138" s="17"/>
      <c r="DW1138" s="17"/>
      <c r="DX1138" s="17"/>
      <c r="DY1138" s="17"/>
      <c r="DZ1138" s="17"/>
      <c r="EA1138" s="17"/>
      <c r="EB1138" s="17"/>
      <c r="EC1138" s="17"/>
      <c r="ED1138" s="17"/>
      <c r="EE1138" s="17"/>
      <c r="EF1138" s="17"/>
      <c r="EG1138" s="17"/>
      <c r="EH1138" s="17"/>
      <c r="EI1138" s="17"/>
      <c r="EJ1138" s="17"/>
      <c r="EK1138" s="17"/>
    </row>
    <row r="1139" spans="1:141" x14ac:dyDescent="0.35">
      <c r="A1139" s="17"/>
      <c r="B1139" s="17"/>
      <c r="C1139" s="17"/>
      <c r="D1139" s="17"/>
      <c r="E1139" s="17"/>
      <c r="F1139" s="17"/>
      <c r="G1139" s="17"/>
      <c r="J1139" s="17"/>
      <c r="K1139" s="17"/>
      <c r="L1139" s="68"/>
      <c r="M1139" s="68"/>
      <c r="N1139" s="17"/>
      <c r="O1139" s="17"/>
      <c r="P1139" s="109"/>
      <c r="R1139" s="17"/>
      <c r="S1139" s="17"/>
      <c r="T1139" s="17"/>
      <c r="V1139" s="17"/>
      <c r="W1139" s="17"/>
      <c r="X1139" s="17"/>
      <c r="Y1139" s="17"/>
      <c r="AB1139" s="45"/>
      <c r="AH1139" s="17"/>
      <c r="AI1139" s="17"/>
      <c r="AJ1139" s="17"/>
      <c r="AK1139" s="17"/>
      <c r="AL1139" s="17"/>
      <c r="AM1139" s="17"/>
      <c r="AN1139" s="17"/>
      <c r="AO1139" s="17"/>
      <c r="AP1139" s="17"/>
      <c r="AQ1139" s="17"/>
      <c r="AR1139" s="17"/>
      <c r="AS1139" s="17"/>
      <c r="AT1139" s="17"/>
      <c r="AU1139" s="17"/>
      <c r="AV1139" s="17"/>
      <c r="AW1139" s="17"/>
      <c r="AX1139" s="17"/>
      <c r="AY1139" s="17"/>
      <c r="AZ1139" s="17"/>
      <c r="BA1139" s="17"/>
      <c r="BB1139" s="17"/>
      <c r="BC1139" s="17"/>
      <c r="BD1139" s="17"/>
      <c r="BE1139" s="17"/>
      <c r="BF1139" s="17"/>
      <c r="BG1139" s="17"/>
      <c r="BH1139" s="17"/>
      <c r="BI1139" s="17"/>
      <c r="BJ1139" s="17"/>
      <c r="BK1139" s="17"/>
      <c r="BL1139" s="17"/>
      <c r="BM1139" s="17"/>
      <c r="BN1139" s="17"/>
      <c r="BO1139" s="17"/>
      <c r="BP1139" s="17"/>
      <c r="BQ1139" s="17"/>
      <c r="BR1139" s="17"/>
      <c r="BS1139" s="17"/>
      <c r="BT1139" s="17"/>
      <c r="BU1139" s="17"/>
      <c r="BV1139" s="17"/>
      <c r="BW1139" s="17"/>
      <c r="BX1139" s="17"/>
      <c r="BY1139" s="17"/>
      <c r="BZ1139" s="17"/>
      <c r="CA1139" s="17"/>
      <c r="CB1139" s="17"/>
      <c r="CC1139" s="17"/>
      <c r="CD1139" s="17"/>
      <c r="CE1139" s="17"/>
      <c r="CF1139" s="17"/>
      <c r="CG1139" s="17"/>
      <c r="CH1139" s="17"/>
      <c r="CI1139" s="17"/>
      <c r="CJ1139" s="17"/>
      <c r="CK1139" s="17"/>
      <c r="CL1139" s="17"/>
      <c r="CM1139" s="17"/>
      <c r="CN1139" s="17"/>
      <c r="CO1139" s="17"/>
      <c r="CP1139" s="17"/>
      <c r="CQ1139" s="17"/>
      <c r="CR1139" s="17"/>
      <c r="CS1139" s="17"/>
      <c r="CT1139" s="17"/>
      <c r="CU1139" s="17"/>
      <c r="CV1139" s="17"/>
      <c r="CW1139" s="17"/>
      <c r="CX1139" s="17"/>
      <c r="CY1139" s="17"/>
      <c r="CZ1139" s="17"/>
      <c r="DA1139" s="17"/>
      <c r="DB1139" s="17"/>
      <c r="DC1139" s="17"/>
      <c r="DD1139" s="17"/>
      <c r="DE1139" s="17"/>
      <c r="DF1139" s="17"/>
      <c r="DG1139" s="17"/>
      <c r="DH1139" s="17"/>
      <c r="DI1139" s="17"/>
      <c r="DJ1139" s="17"/>
      <c r="DK1139" s="17"/>
      <c r="DL1139" s="17"/>
      <c r="DM1139" s="17"/>
      <c r="DN1139" s="17"/>
      <c r="DO1139" s="17"/>
      <c r="DP1139" s="17"/>
      <c r="DQ1139" s="17"/>
      <c r="DR1139" s="17"/>
      <c r="DS1139" s="17"/>
      <c r="DT1139" s="17"/>
      <c r="DU1139" s="17"/>
      <c r="DV1139" s="17"/>
      <c r="DW1139" s="17"/>
      <c r="DX1139" s="17"/>
      <c r="DY1139" s="17"/>
      <c r="DZ1139" s="17"/>
      <c r="EA1139" s="17"/>
      <c r="EB1139" s="17"/>
      <c r="EC1139" s="17"/>
      <c r="ED1139" s="17"/>
      <c r="EE1139" s="17"/>
      <c r="EF1139" s="17"/>
      <c r="EG1139" s="17"/>
      <c r="EH1139" s="17"/>
      <c r="EI1139" s="17"/>
      <c r="EJ1139" s="17"/>
      <c r="EK1139" s="17"/>
    </row>
    <row r="1140" spans="1:141" x14ac:dyDescent="0.35">
      <c r="A1140" s="17"/>
      <c r="B1140" s="17"/>
      <c r="C1140" s="17"/>
      <c r="D1140" s="17"/>
      <c r="E1140" s="17"/>
      <c r="F1140" s="17"/>
      <c r="G1140" s="17"/>
      <c r="J1140" s="17"/>
      <c r="K1140" s="17"/>
      <c r="L1140" s="68"/>
      <c r="M1140" s="68"/>
      <c r="N1140" s="17"/>
      <c r="O1140" s="17"/>
      <c r="P1140" s="109"/>
      <c r="R1140" s="17"/>
      <c r="S1140" s="17"/>
      <c r="T1140" s="17"/>
      <c r="V1140" s="17"/>
      <c r="W1140" s="17"/>
      <c r="X1140" s="17"/>
      <c r="Y1140" s="17"/>
      <c r="AB1140" s="45"/>
      <c r="AH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c r="BL1140" s="17"/>
      <c r="BM1140" s="17"/>
      <c r="BN1140" s="17"/>
      <c r="BO1140" s="17"/>
      <c r="BP1140" s="17"/>
      <c r="BQ1140" s="17"/>
      <c r="BR1140" s="17"/>
      <c r="BS1140" s="17"/>
      <c r="BT1140" s="17"/>
      <c r="BU1140" s="17"/>
      <c r="BV1140" s="17"/>
      <c r="BW1140" s="17"/>
      <c r="BX1140" s="17"/>
      <c r="BY1140" s="17"/>
      <c r="BZ1140" s="17"/>
      <c r="CA1140" s="17"/>
      <c r="CB1140" s="17"/>
      <c r="CC1140" s="17"/>
      <c r="CD1140" s="17"/>
      <c r="CE1140" s="17"/>
      <c r="CF1140" s="17"/>
      <c r="CG1140" s="17"/>
      <c r="CH1140" s="17"/>
      <c r="CI1140" s="17"/>
      <c r="CJ1140" s="17"/>
      <c r="CK1140" s="17"/>
      <c r="CL1140" s="17"/>
      <c r="CM1140" s="17"/>
      <c r="CN1140" s="17"/>
      <c r="CO1140" s="17"/>
      <c r="CP1140" s="17"/>
      <c r="CQ1140" s="17"/>
      <c r="CR1140" s="17"/>
      <c r="CS1140" s="17"/>
      <c r="CT1140" s="17"/>
      <c r="CU1140" s="17"/>
      <c r="CV1140" s="17"/>
      <c r="CW1140" s="17"/>
      <c r="CX1140" s="17"/>
      <c r="CY1140" s="17"/>
      <c r="CZ1140" s="17"/>
      <c r="DA1140" s="17"/>
      <c r="DB1140" s="17"/>
      <c r="DC1140" s="17"/>
      <c r="DD1140" s="17"/>
      <c r="DE1140" s="17"/>
      <c r="DF1140" s="17"/>
      <c r="DG1140" s="17"/>
      <c r="DH1140" s="17"/>
      <c r="DI1140" s="17"/>
      <c r="DJ1140" s="17"/>
      <c r="DK1140" s="17"/>
      <c r="DL1140" s="17"/>
      <c r="DM1140" s="17"/>
      <c r="DN1140" s="17"/>
      <c r="DO1140" s="17"/>
      <c r="DP1140" s="17"/>
      <c r="DQ1140" s="17"/>
      <c r="DR1140" s="17"/>
      <c r="DS1140" s="17"/>
      <c r="DT1140" s="17"/>
      <c r="DU1140" s="17"/>
      <c r="DV1140" s="17"/>
      <c r="DW1140" s="17"/>
      <c r="DX1140" s="17"/>
      <c r="DY1140" s="17"/>
      <c r="DZ1140" s="17"/>
      <c r="EA1140" s="17"/>
      <c r="EB1140" s="17"/>
      <c r="EC1140" s="17"/>
      <c r="ED1140" s="17"/>
      <c r="EE1140" s="17"/>
      <c r="EF1140" s="17"/>
      <c r="EG1140" s="17"/>
      <c r="EH1140" s="17"/>
      <c r="EI1140" s="17"/>
      <c r="EJ1140" s="17"/>
      <c r="EK1140" s="17"/>
    </row>
    <row r="1141" spans="1:141" x14ac:dyDescent="0.35">
      <c r="A1141" s="17"/>
      <c r="B1141" s="17"/>
      <c r="C1141" s="17"/>
      <c r="D1141" s="17"/>
      <c r="E1141" s="17"/>
      <c r="F1141" s="17"/>
      <c r="G1141" s="17"/>
      <c r="J1141" s="17"/>
      <c r="K1141" s="17"/>
      <c r="L1141" s="68"/>
      <c r="M1141" s="68"/>
      <c r="N1141" s="17"/>
      <c r="O1141" s="17"/>
      <c r="P1141" s="107"/>
      <c r="R1141" s="17"/>
      <c r="S1141" s="17"/>
      <c r="T1141" s="17"/>
      <c r="V1141" s="17"/>
      <c r="W1141" s="17"/>
      <c r="X1141" s="17"/>
      <c r="Y1141" s="17"/>
      <c r="AB1141" s="45"/>
      <c r="AH1141" s="17"/>
      <c r="AI1141" s="17"/>
      <c r="AJ1141" s="17"/>
      <c r="AK1141" s="17"/>
      <c r="AL1141" s="17"/>
      <c r="AM1141" s="17"/>
      <c r="AN1141" s="17"/>
      <c r="AO1141" s="17"/>
      <c r="AP1141" s="17"/>
      <c r="AQ1141" s="17"/>
      <c r="AR1141" s="17"/>
      <c r="AS1141" s="17"/>
      <c r="AT1141" s="17"/>
      <c r="AU1141" s="17"/>
      <c r="AV1141" s="17"/>
      <c r="AW1141" s="17"/>
      <c r="AX1141" s="17"/>
      <c r="AY1141" s="17"/>
      <c r="AZ1141" s="17"/>
      <c r="BA1141" s="17"/>
      <c r="BB1141" s="17"/>
      <c r="BC1141" s="17"/>
      <c r="BD1141" s="17"/>
      <c r="BE1141" s="17"/>
      <c r="BF1141" s="17"/>
      <c r="BG1141" s="17"/>
      <c r="BH1141" s="17"/>
      <c r="BI1141" s="17"/>
      <c r="BJ1141" s="17"/>
      <c r="BK1141" s="17"/>
      <c r="BL1141" s="17"/>
      <c r="BM1141" s="17"/>
      <c r="BN1141" s="17"/>
      <c r="BO1141" s="17"/>
      <c r="BP1141" s="17"/>
      <c r="BQ1141" s="17"/>
      <c r="BR1141" s="17"/>
      <c r="BS1141" s="17"/>
      <c r="BT1141" s="17"/>
      <c r="BU1141" s="17"/>
      <c r="BV1141" s="17"/>
      <c r="BW1141" s="17"/>
      <c r="BX1141" s="17"/>
      <c r="BY1141" s="17"/>
      <c r="BZ1141" s="17"/>
      <c r="CA1141" s="17"/>
      <c r="CB1141" s="17"/>
      <c r="CC1141" s="17"/>
      <c r="CD1141" s="17"/>
      <c r="CE1141" s="17"/>
      <c r="CF1141" s="17"/>
      <c r="CG1141" s="17"/>
      <c r="CH1141" s="17"/>
      <c r="CI1141" s="17"/>
      <c r="CJ1141" s="17"/>
      <c r="CK1141" s="17"/>
      <c r="CL1141" s="17"/>
      <c r="CM1141" s="17"/>
      <c r="CN1141" s="17"/>
      <c r="CO1141" s="17"/>
      <c r="CP1141" s="17"/>
      <c r="CQ1141" s="17"/>
      <c r="CR1141" s="17"/>
      <c r="CS1141" s="17"/>
      <c r="CT1141" s="17"/>
      <c r="CU1141" s="17"/>
      <c r="CV1141" s="17"/>
      <c r="CW1141" s="17"/>
      <c r="CX1141" s="17"/>
      <c r="CY1141" s="17"/>
      <c r="CZ1141" s="17"/>
      <c r="DA1141" s="17"/>
      <c r="DB1141" s="17"/>
      <c r="DC1141" s="17"/>
      <c r="DD1141" s="17"/>
      <c r="DE1141" s="17"/>
      <c r="DF1141" s="17"/>
      <c r="DG1141" s="17"/>
      <c r="DH1141" s="17"/>
      <c r="DI1141" s="17"/>
      <c r="DJ1141" s="17"/>
      <c r="DK1141" s="17"/>
      <c r="DL1141" s="17"/>
      <c r="DM1141" s="17"/>
      <c r="DN1141" s="17"/>
      <c r="DO1141" s="17"/>
      <c r="DP1141" s="17"/>
      <c r="DQ1141" s="17"/>
      <c r="DR1141" s="17"/>
      <c r="DS1141" s="17"/>
      <c r="DT1141" s="17"/>
      <c r="DU1141" s="17"/>
      <c r="DV1141" s="17"/>
      <c r="DW1141" s="17"/>
      <c r="DX1141" s="17"/>
      <c r="DY1141" s="17"/>
      <c r="DZ1141" s="17"/>
      <c r="EA1141" s="17"/>
      <c r="EB1141" s="17"/>
      <c r="EC1141" s="17"/>
      <c r="ED1141" s="17"/>
      <c r="EE1141" s="17"/>
      <c r="EF1141" s="17"/>
      <c r="EG1141" s="17"/>
      <c r="EH1141" s="17"/>
      <c r="EI1141" s="17"/>
      <c r="EJ1141" s="17"/>
      <c r="EK1141" s="17"/>
    </row>
    <row r="1142" spans="1:141" x14ac:dyDescent="0.35">
      <c r="A1142" s="17"/>
      <c r="B1142" s="17"/>
      <c r="C1142" s="17"/>
      <c r="D1142" s="17"/>
      <c r="E1142" s="17"/>
      <c r="F1142" s="17"/>
      <c r="G1142" s="17"/>
      <c r="J1142" s="17"/>
      <c r="K1142" s="17"/>
      <c r="L1142" s="68"/>
      <c r="M1142" s="68"/>
      <c r="N1142" s="17"/>
      <c r="O1142" s="17"/>
      <c r="P1142" s="107"/>
      <c r="R1142" s="17"/>
      <c r="S1142" s="17"/>
      <c r="T1142" s="17"/>
      <c r="V1142" s="17"/>
      <c r="W1142" s="17"/>
      <c r="X1142" s="17"/>
      <c r="Y1142" s="17"/>
      <c r="AB1142" s="45"/>
      <c r="AH1142" s="17"/>
      <c r="AI1142" s="17"/>
      <c r="AJ1142" s="17"/>
      <c r="AK1142" s="17"/>
      <c r="AL1142" s="17"/>
      <c r="AM1142" s="17"/>
      <c r="AN1142" s="17"/>
      <c r="AO1142" s="17"/>
      <c r="AP1142" s="17"/>
      <c r="AQ1142" s="17"/>
      <c r="AR1142" s="17"/>
      <c r="AS1142" s="17"/>
      <c r="AT1142" s="17"/>
      <c r="AU1142" s="17"/>
      <c r="AV1142" s="17"/>
      <c r="AW1142" s="17"/>
      <c r="AX1142" s="17"/>
      <c r="AY1142" s="17"/>
      <c r="AZ1142" s="17"/>
      <c r="BA1142" s="17"/>
      <c r="BB1142" s="17"/>
      <c r="BC1142" s="17"/>
      <c r="BD1142" s="17"/>
      <c r="BE1142" s="17"/>
      <c r="BF1142" s="17"/>
      <c r="BG1142" s="17"/>
      <c r="BH1142" s="17"/>
      <c r="BI1142" s="17"/>
      <c r="BJ1142" s="17"/>
      <c r="BK1142" s="17"/>
      <c r="BL1142" s="17"/>
      <c r="BM1142" s="17"/>
      <c r="BN1142" s="17"/>
      <c r="BO1142" s="17"/>
      <c r="BP1142" s="17"/>
      <c r="BQ1142" s="17"/>
      <c r="BR1142" s="17"/>
      <c r="BS1142" s="17"/>
      <c r="BT1142" s="17"/>
      <c r="BU1142" s="17"/>
      <c r="BV1142" s="17"/>
      <c r="BW1142" s="17"/>
      <c r="BX1142" s="17"/>
      <c r="BY1142" s="17"/>
      <c r="BZ1142" s="17"/>
      <c r="CA1142" s="17"/>
      <c r="CB1142" s="17"/>
      <c r="CC1142" s="17"/>
      <c r="CD1142" s="17"/>
      <c r="CE1142" s="17"/>
      <c r="CF1142" s="17"/>
      <c r="CG1142" s="17"/>
      <c r="CH1142" s="17"/>
      <c r="CI1142" s="17"/>
      <c r="CJ1142" s="17"/>
      <c r="CK1142" s="17"/>
      <c r="CL1142" s="17"/>
      <c r="CM1142" s="17"/>
      <c r="CN1142" s="17"/>
      <c r="CO1142" s="17"/>
      <c r="CP1142" s="17"/>
      <c r="CQ1142" s="17"/>
      <c r="CR1142" s="17"/>
      <c r="CS1142" s="17"/>
      <c r="CT1142" s="17"/>
      <c r="CU1142" s="17"/>
      <c r="CV1142" s="17"/>
      <c r="CW1142" s="17"/>
      <c r="CX1142" s="17"/>
      <c r="CY1142" s="17"/>
      <c r="CZ1142" s="17"/>
      <c r="DA1142" s="17"/>
      <c r="DB1142" s="17"/>
      <c r="DC1142" s="17"/>
      <c r="DD1142" s="17"/>
      <c r="DE1142" s="17"/>
      <c r="DF1142" s="17"/>
      <c r="DG1142" s="17"/>
      <c r="DH1142" s="17"/>
      <c r="DI1142" s="17"/>
      <c r="DJ1142" s="17"/>
      <c r="DK1142" s="17"/>
      <c r="DL1142" s="17"/>
      <c r="DM1142" s="17"/>
      <c r="DN1142" s="17"/>
      <c r="DO1142" s="17"/>
      <c r="DP1142" s="17"/>
      <c r="DQ1142" s="17"/>
      <c r="DR1142" s="17"/>
      <c r="DS1142" s="17"/>
      <c r="DT1142" s="17"/>
      <c r="DU1142" s="17"/>
      <c r="DV1142" s="17"/>
      <c r="DW1142" s="17"/>
      <c r="DX1142" s="17"/>
      <c r="DY1142" s="17"/>
      <c r="DZ1142" s="17"/>
      <c r="EA1142" s="17"/>
      <c r="EB1142" s="17"/>
      <c r="EC1142" s="17"/>
      <c r="ED1142" s="17"/>
      <c r="EE1142" s="17"/>
      <c r="EF1142" s="17"/>
      <c r="EG1142" s="17"/>
      <c r="EH1142" s="17"/>
      <c r="EI1142" s="17"/>
      <c r="EJ1142" s="17"/>
      <c r="EK1142" s="17"/>
    </row>
    <row r="1143" spans="1:141" x14ac:dyDescent="0.35">
      <c r="A1143" s="17"/>
      <c r="B1143" s="17"/>
      <c r="C1143" s="17"/>
      <c r="D1143" s="17"/>
      <c r="E1143" s="17"/>
      <c r="F1143" s="17"/>
      <c r="G1143" s="17"/>
      <c r="J1143" s="17"/>
      <c r="K1143" s="17"/>
      <c r="L1143" s="68"/>
      <c r="M1143" s="68"/>
      <c r="N1143" s="17"/>
      <c r="O1143" s="17"/>
      <c r="P1143" s="107"/>
      <c r="R1143" s="17"/>
      <c r="S1143" s="17"/>
      <c r="T1143" s="17"/>
      <c r="V1143" s="17"/>
      <c r="W1143" s="17"/>
      <c r="X1143" s="17"/>
      <c r="Y1143" s="17"/>
      <c r="AB1143" s="45"/>
      <c r="AH1143" s="17"/>
      <c r="AI1143" s="17"/>
      <c r="AJ1143" s="17"/>
      <c r="AK1143" s="17"/>
      <c r="AL1143" s="17"/>
      <c r="AM1143" s="17"/>
      <c r="AN1143" s="17"/>
      <c r="AO1143" s="17"/>
      <c r="AP1143" s="17"/>
      <c r="AQ1143" s="17"/>
      <c r="AR1143" s="17"/>
      <c r="AS1143" s="17"/>
      <c r="AT1143" s="17"/>
      <c r="AU1143" s="17"/>
      <c r="AV1143" s="17"/>
      <c r="AW1143" s="17"/>
      <c r="AX1143" s="17"/>
      <c r="AY1143" s="17"/>
      <c r="AZ1143" s="17"/>
      <c r="BA1143" s="17"/>
      <c r="BB1143" s="17"/>
      <c r="BC1143" s="17"/>
      <c r="BD1143" s="17"/>
      <c r="BE1143" s="17"/>
      <c r="BF1143" s="17"/>
      <c r="BG1143" s="17"/>
      <c r="BH1143" s="17"/>
      <c r="BI1143" s="17"/>
      <c r="BJ1143" s="17"/>
      <c r="BK1143" s="17"/>
      <c r="BL1143" s="17"/>
      <c r="BM1143" s="17"/>
      <c r="BN1143" s="17"/>
      <c r="BO1143" s="17"/>
      <c r="BP1143" s="17"/>
      <c r="BQ1143" s="17"/>
      <c r="BR1143" s="17"/>
      <c r="BS1143" s="17"/>
      <c r="BT1143" s="17"/>
      <c r="BU1143" s="17"/>
      <c r="BV1143" s="17"/>
      <c r="BW1143" s="17"/>
      <c r="BX1143" s="17"/>
      <c r="BY1143" s="17"/>
      <c r="BZ1143" s="17"/>
      <c r="CA1143" s="17"/>
      <c r="CB1143" s="17"/>
      <c r="CC1143" s="17"/>
      <c r="CD1143" s="17"/>
      <c r="CE1143" s="17"/>
      <c r="CF1143" s="17"/>
      <c r="CG1143" s="17"/>
      <c r="CH1143" s="17"/>
      <c r="CI1143" s="17"/>
      <c r="CJ1143" s="17"/>
      <c r="CK1143" s="17"/>
      <c r="CL1143" s="17"/>
      <c r="CM1143" s="17"/>
      <c r="CN1143" s="17"/>
      <c r="CO1143" s="17"/>
      <c r="CP1143" s="17"/>
      <c r="CQ1143" s="17"/>
      <c r="CR1143" s="17"/>
      <c r="CS1143" s="17"/>
      <c r="CT1143" s="17"/>
      <c r="CU1143" s="17"/>
      <c r="CV1143" s="17"/>
      <c r="CW1143" s="17"/>
      <c r="CX1143" s="17"/>
      <c r="CY1143" s="17"/>
      <c r="CZ1143" s="17"/>
      <c r="DA1143" s="17"/>
      <c r="DB1143" s="17"/>
      <c r="DC1143" s="17"/>
      <c r="DD1143" s="17"/>
      <c r="DE1143" s="17"/>
      <c r="DF1143" s="17"/>
      <c r="DG1143" s="17"/>
      <c r="DH1143" s="17"/>
      <c r="DI1143" s="17"/>
      <c r="DJ1143" s="17"/>
      <c r="DK1143" s="17"/>
      <c r="DL1143" s="17"/>
      <c r="DM1143" s="17"/>
      <c r="DN1143" s="17"/>
      <c r="DO1143" s="17"/>
      <c r="DP1143" s="17"/>
      <c r="DQ1143" s="17"/>
      <c r="DR1143" s="17"/>
      <c r="DS1143" s="17"/>
      <c r="DT1143" s="17"/>
      <c r="DU1143" s="17"/>
      <c r="DV1143" s="17"/>
      <c r="DW1143" s="17"/>
      <c r="DX1143" s="17"/>
      <c r="DY1143" s="17"/>
      <c r="DZ1143" s="17"/>
      <c r="EA1143" s="17"/>
      <c r="EB1143" s="17"/>
      <c r="EC1143" s="17"/>
      <c r="ED1143" s="17"/>
      <c r="EE1143" s="17"/>
      <c r="EF1143" s="17"/>
      <c r="EG1143" s="17"/>
      <c r="EH1143" s="17"/>
      <c r="EI1143" s="17"/>
      <c r="EJ1143" s="17"/>
      <c r="EK1143" s="17"/>
    </row>
    <row r="1144" spans="1:141" x14ac:dyDescent="0.35">
      <c r="A1144" s="17"/>
      <c r="B1144" s="17"/>
      <c r="C1144" s="17"/>
      <c r="D1144" s="17"/>
      <c r="E1144" s="17"/>
      <c r="F1144" s="17"/>
      <c r="G1144" s="17"/>
      <c r="J1144" s="17"/>
      <c r="K1144" s="17"/>
      <c r="L1144" s="68"/>
      <c r="M1144" s="68"/>
      <c r="N1144" s="17"/>
      <c r="O1144" s="17"/>
      <c r="P1144" s="107"/>
      <c r="R1144" s="17"/>
      <c r="S1144" s="17"/>
      <c r="T1144" s="17"/>
      <c r="V1144" s="17"/>
      <c r="W1144" s="17"/>
      <c r="X1144" s="17"/>
      <c r="Y1144" s="17"/>
      <c r="AB1144" s="45"/>
      <c r="AH1144" s="17"/>
      <c r="AI1144" s="17"/>
      <c r="AJ1144" s="17"/>
      <c r="AK1144" s="17"/>
      <c r="AL1144" s="17"/>
      <c r="AM1144" s="17"/>
      <c r="AN1144" s="17"/>
      <c r="AO1144" s="17"/>
      <c r="AP1144" s="17"/>
      <c r="AQ1144" s="17"/>
      <c r="AR1144" s="17"/>
      <c r="AS1144" s="17"/>
      <c r="AT1144" s="17"/>
      <c r="AU1144" s="17"/>
      <c r="AV1144" s="17"/>
      <c r="AW1144" s="17"/>
      <c r="AX1144" s="17"/>
      <c r="AY1144" s="17"/>
      <c r="AZ1144" s="17"/>
      <c r="BA1144" s="17"/>
      <c r="BB1144" s="17"/>
      <c r="BC1144" s="17"/>
      <c r="BD1144" s="17"/>
      <c r="BE1144" s="17"/>
      <c r="BF1144" s="17"/>
      <c r="BG1144" s="17"/>
      <c r="BH1144" s="17"/>
      <c r="BI1144" s="17"/>
      <c r="BJ1144" s="17"/>
      <c r="BK1144" s="17"/>
      <c r="BL1144" s="17"/>
      <c r="BM1144" s="17"/>
      <c r="BN1144" s="17"/>
      <c r="BO1144" s="17"/>
      <c r="BP1144" s="17"/>
      <c r="BQ1144" s="17"/>
      <c r="BR1144" s="17"/>
      <c r="BS1144" s="17"/>
      <c r="BT1144" s="17"/>
      <c r="BU1144" s="17"/>
      <c r="BV1144" s="17"/>
      <c r="BW1144" s="17"/>
      <c r="BX1144" s="17"/>
      <c r="BY1144" s="17"/>
      <c r="BZ1144" s="17"/>
      <c r="CA1144" s="17"/>
      <c r="CB1144" s="17"/>
      <c r="CC1144" s="17"/>
      <c r="CD1144" s="17"/>
      <c r="CE1144" s="17"/>
      <c r="CF1144" s="17"/>
      <c r="CG1144" s="17"/>
      <c r="CH1144" s="17"/>
      <c r="CI1144" s="17"/>
      <c r="CJ1144" s="17"/>
      <c r="CK1144" s="17"/>
      <c r="CL1144" s="17"/>
      <c r="CM1144" s="17"/>
      <c r="CN1144" s="17"/>
      <c r="CO1144" s="17"/>
      <c r="CP1144" s="17"/>
      <c r="CQ1144" s="17"/>
      <c r="CR1144" s="17"/>
      <c r="CS1144" s="17"/>
      <c r="CT1144" s="17"/>
      <c r="CU1144" s="17"/>
      <c r="CV1144" s="17"/>
      <c r="CW1144" s="17"/>
      <c r="CX1144" s="17"/>
      <c r="CY1144" s="17"/>
      <c r="CZ1144" s="17"/>
      <c r="DA1144" s="17"/>
      <c r="DB1144" s="17"/>
      <c r="DC1144" s="17"/>
      <c r="DD1144" s="17"/>
      <c r="DE1144" s="17"/>
      <c r="DF1144" s="17"/>
      <c r="DG1144" s="17"/>
      <c r="DH1144" s="17"/>
      <c r="DI1144" s="17"/>
      <c r="DJ1144" s="17"/>
      <c r="DK1144" s="17"/>
      <c r="DL1144" s="17"/>
      <c r="DM1144" s="17"/>
      <c r="DN1144" s="17"/>
      <c r="DO1144" s="17"/>
      <c r="DP1144" s="17"/>
      <c r="DQ1144" s="17"/>
      <c r="DR1144" s="17"/>
      <c r="DS1144" s="17"/>
      <c r="DT1144" s="17"/>
      <c r="DU1144" s="17"/>
      <c r="DV1144" s="17"/>
      <c r="DW1144" s="17"/>
      <c r="DX1144" s="17"/>
      <c r="DY1144" s="17"/>
      <c r="DZ1144" s="17"/>
      <c r="EA1144" s="17"/>
      <c r="EB1144" s="17"/>
      <c r="EC1144" s="17"/>
      <c r="ED1144" s="17"/>
      <c r="EE1144" s="17"/>
      <c r="EF1144" s="17"/>
      <c r="EG1144" s="17"/>
      <c r="EH1144" s="17"/>
      <c r="EI1144" s="17"/>
      <c r="EJ1144" s="17"/>
      <c r="EK1144" s="17"/>
    </row>
    <row r="1145" spans="1:141" x14ac:dyDescent="0.35">
      <c r="A1145" s="17"/>
      <c r="B1145" s="17"/>
      <c r="C1145" s="17"/>
      <c r="D1145" s="17"/>
      <c r="E1145" s="17"/>
      <c r="F1145" s="17"/>
      <c r="G1145" s="17"/>
      <c r="J1145" s="17"/>
      <c r="K1145" s="17"/>
      <c r="L1145" s="68"/>
      <c r="M1145" s="68"/>
      <c r="N1145" s="17"/>
      <c r="O1145" s="17"/>
      <c r="P1145" s="107"/>
      <c r="R1145" s="17"/>
      <c r="S1145" s="17"/>
      <c r="T1145" s="17"/>
      <c r="V1145" s="17"/>
      <c r="W1145" s="17"/>
      <c r="X1145" s="17"/>
      <c r="Y1145" s="17"/>
      <c r="AB1145" s="45"/>
      <c r="AH1145" s="17"/>
      <c r="AI1145" s="17"/>
      <c r="AJ1145" s="17"/>
      <c r="AK1145" s="17"/>
      <c r="AL1145" s="17"/>
      <c r="AM1145" s="17"/>
      <c r="AN1145" s="17"/>
      <c r="AO1145" s="17"/>
      <c r="AP1145" s="17"/>
      <c r="AQ1145" s="17"/>
      <c r="AR1145" s="17"/>
      <c r="AS1145" s="17"/>
      <c r="AT1145" s="17"/>
      <c r="AU1145" s="17"/>
      <c r="AV1145" s="17"/>
      <c r="AW1145" s="17"/>
      <c r="AX1145" s="17"/>
      <c r="AY1145" s="17"/>
      <c r="AZ1145" s="17"/>
      <c r="BA1145" s="17"/>
      <c r="BB1145" s="17"/>
      <c r="BC1145" s="17"/>
      <c r="BD1145" s="17"/>
      <c r="BE1145" s="17"/>
      <c r="BF1145" s="17"/>
      <c r="BG1145" s="17"/>
      <c r="BH1145" s="17"/>
      <c r="BI1145" s="17"/>
      <c r="BJ1145" s="17"/>
      <c r="BK1145" s="17"/>
      <c r="BL1145" s="17"/>
      <c r="BM1145" s="17"/>
      <c r="BN1145" s="17"/>
      <c r="BO1145" s="17"/>
      <c r="BP1145" s="17"/>
      <c r="BQ1145" s="17"/>
      <c r="BR1145" s="17"/>
      <c r="BS1145" s="17"/>
      <c r="BT1145" s="17"/>
      <c r="BU1145" s="17"/>
      <c r="BV1145" s="17"/>
      <c r="BW1145" s="17"/>
      <c r="BX1145" s="17"/>
      <c r="BY1145" s="17"/>
      <c r="BZ1145" s="17"/>
      <c r="CA1145" s="17"/>
      <c r="CB1145" s="17"/>
      <c r="CC1145" s="17"/>
      <c r="CD1145" s="17"/>
      <c r="CE1145" s="17"/>
      <c r="CF1145" s="17"/>
      <c r="CG1145" s="17"/>
      <c r="CH1145" s="17"/>
      <c r="CI1145" s="17"/>
      <c r="CJ1145" s="17"/>
      <c r="CK1145" s="17"/>
      <c r="CL1145" s="17"/>
      <c r="CM1145" s="17"/>
      <c r="CN1145" s="17"/>
      <c r="CO1145" s="17"/>
      <c r="CP1145" s="17"/>
      <c r="CQ1145" s="17"/>
      <c r="CR1145" s="17"/>
      <c r="CS1145" s="17"/>
      <c r="CT1145" s="17"/>
      <c r="CU1145" s="17"/>
      <c r="CV1145" s="17"/>
      <c r="CW1145" s="17"/>
      <c r="CX1145" s="17"/>
      <c r="CY1145" s="17"/>
      <c r="CZ1145" s="17"/>
      <c r="DA1145" s="17"/>
      <c r="DB1145" s="17"/>
      <c r="DC1145" s="17"/>
      <c r="DD1145" s="17"/>
      <c r="DE1145" s="17"/>
      <c r="DF1145" s="17"/>
      <c r="DG1145" s="17"/>
      <c r="DH1145" s="17"/>
      <c r="DI1145" s="17"/>
      <c r="DJ1145" s="17"/>
      <c r="DK1145" s="17"/>
      <c r="DL1145" s="17"/>
      <c r="DM1145" s="17"/>
      <c r="DN1145" s="17"/>
      <c r="DO1145" s="17"/>
      <c r="DP1145" s="17"/>
      <c r="DQ1145" s="17"/>
      <c r="DR1145" s="17"/>
      <c r="DS1145" s="17"/>
      <c r="DT1145" s="17"/>
      <c r="DU1145" s="17"/>
      <c r="DV1145" s="17"/>
      <c r="DW1145" s="17"/>
      <c r="DX1145" s="17"/>
      <c r="DY1145" s="17"/>
      <c r="DZ1145" s="17"/>
      <c r="EA1145" s="17"/>
      <c r="EB1145" s="17"/>
      <c r="EC1145" s="17"/>
      <c r="ED1145" s="17"/>
      <c r="EE1145" s="17"/>
      <c r="EF1145" s="17"/>
      <c r="EG1145" s="17"/>
      <c r="EH1145" s="17"/>
      <c r="EI1145" s="17"/>
      <c r="EJ1145" s="17"/>
      <c r="EK1145" s="17"/>
    </row>
    <row r="1146" spans="1:141" x14ac:dyDescent="0.35">
      <c r="A1146" s="17"/>
      <c r="B1146" s="17"/>
      <c r="C1146" s="17"/>
      <c r="D1146" s="17"/>
      <c r="E1146" s="17"/>
      <c r="F1146" s="17"/>
      <c r="G1146" s="17"/>
      <c r="J1146" s="17"/>
      <c r="K1146" s="17"/>
      <c r="L1146" s="68"/>
      <c r="M1146" s="68"/>
      <c r="N1146" s="17"/>
      <c r="O1146" s="17"/>
      <c r="P1146" s="107"/>
      <c r="R1146" s="17"/>
      <c r="S1146" s="17"/>
      <c r="T1146" s="17"/>
      <c r="V1146" s="17"/>
      <c r="W1146" s="17"/>
      <c r="X1146" s="17"/>
      <c r="Y1146" s="17"/>
      <c r="AB1146" s="45"/>
      <c r="AH1146" s="17"/>
      <c r="AI1146" s="17"/>
      <c r="AJ1146" s="17"/>
      <c r="AK1146" s="17"/>
      <c r="AL1146" s="17"/>
      <c r="AM1146" s="17"/>
      <c r="AN1146" s="17"/>
      <c r="AO1146" s="17"/>
      <c r="AP1146" s="17"/>
      <c r="AQ1146" s="17"/>
      <c r="AR1146" s="17"/>
      <c r="AS1146" s="17"/>
      <c r="AT1146" s="17"/>
      <c r="AU1146" s="17"/>
      <c r="AV1146" s="17"/>
      <c r="AW1146" s="17"/>
      <c r="AX1146" s="17"/>
      <c r="AY1146" s="17"/>
      <c r="AZ1146" s="17"/>
      <c r="BA1146" s="17"/>
      <c r="BB1146" s="17"/>
      <c r="BC1146" s="17"/>
      <c r="BD1146" s="17"/>
      <c r="BE1146" s="17"/>
      <c r="BF1146" s="17"/>
      <c r="BG1146" s="17"/>
      <c r="BH1146" s="17"/>
      <c r="BI1146" s="17"/>
      <c r="BJ1146" s="17"/>
      <c r="BK1146" s="17"/>
      <c r="BL1146" s="17"/>
      <c r="BM1146" s="17"/>
      <c r="BN1146" s="17"/>
      <c r="BO1146" s="17"/>
      <c r="BP1146" s="17"/>
      <c r="BQ1146" s="17"/>
      <c r="BR1146" s="17"/>
      <c r="BS1146" s="17"/>
      <c r="BT1146" s="17"/>
      <c r="BU1146" s="17"/>
      <c r="BV1146" s="17"/>
      <c r="BW1146" s="17"/>
      <c r="BX1146" s="17"/>
      <c r="BY1146" s="17"/>
      <c r="BZ1146" s="17"/>
      <c r="CA1146" s="17"/>
      <c r="CB1146" s="17"/>
      <c r="CC1146" s="17"/>
      <c r="CD1146" s="17"/>
      <c r="CE1146" s="17"/>
      <c r="CF1146" s="17"/>
      <c r="CG1146" s="17"/>
      <c r="CH1146" s="17"/>
      <c r="CI1146" s="17"/>
      <c r="CJ1146" s="17"/>
      <c r="CK1146" s="17"/>
      <c r="CL1146" s="17"/>
      <c r="CM1146" s="17"/>
      <c r="CN1146" s="17"/>
      <c r="CO1146" s="17"/>
      <c r="CP1146" s="17"/>
      <c r="CQ1146" s="17"/>
      <c r="CR1146" s="17"/>
      <c r="CS1146" s="17"/>
      <c r="CT1146" s="17"/>
      <c r="CU1146" s="17"/>
      <c r="CV1146" s="17"/>
      <c r="CW1146" s="17"/>
      <c r="CX1146" s="17"/>
      <c r="CY1146" s="17"/>
      <c r="CZ1146" s="17"/>
      <c r="DA1146" s="17"/>
      <c r="DB1146" s="17"/>
      <c r="DC1146" s="17"/>
      <c r="DD1146" s="17"/>
      <c r="DE1146" s="17"/>
      <c r="DF1146" s="17"/>
      <c r="DG1146" s="17"/>
      <c r="DH1146" s="17"/>
      <c r="DI1146" s="17"/>
      <c r="DJ1146" s="17"/>
      <c r="DK1146" s="17"/>
      <c r="DL1146" s="17"/>
      <c r="DM1146" s="17"/>
      <c r="DN1146" s="17"/>
      <c r="DO1146" s="17"/>
      <c r="DP1146" s="17"/>
      <c r="DQ1146" s="17"/>
      <c r="DR1146" s="17"/>
      <c r="DS1146" s="17"/>
      <c r="DT1146" s="17"/>
      <c r="DU1146" s="17"/>
      <c r="DV1146" s="17"/>
      <c r="DW1146" s="17"/>
      <c r="DX1146" s="17"/>
      <c r="DY1146" s="17"/>
      <c r="DZ1146" s="17"/>
      <c r="EA1146" s="17"/>
      <c r="EB1146" s="17"/>
      <c r="EC1146" s="17"/>
      <c r="ED1146" s="17"/>
      <c r="EE1146" s="17"/>
      <c r="EF1146" s="17"/>
      <c r="EG1146" s="17"/>
      <c r="EH1146" s="17"/>
      <c r="EI1146" s="17"/>
      <c r="EJ1146" s="17"/>
      <c r="EK1146" s="17"/>
    </row>
    <row r="1147" spans="1:141" x14ac:dyDescent="0.35">
      <c r="A1147" s="17"/>
      <c r="B1147" s="17"/>
      <c r="C1147" s="17"/>
      <c r="D1147" s="17"/>
      <c r="E1147" s="17"/>
      <c r="F1147" s="17"/>
      <c r="G1147" s="17"/>
      <c r="J1147" s="17"/>
      <c r="K1147" s="17"/>
      <c r="L1147" s="68"/>
      <c r="M1147" s="68"/>
      <c r="N1147" s="17"/>
      <c r="O1147" s="17"/>
      <c r="P1147" s="107"/>
      <c r="R1147" s="17"/>
      <c r="S1147" s="17"/>
      <c r="T1147" s="17"/>
      <c r="V1147" s="17"/>
      <c r="W1147" s="17"/>
      <c r="X1147" s="17"/>
      <c r="Y1147" s="17"/>
      <c r="AB1147" s="45"/>
      <c r="AH1147" s="17"/>
      <c r="AI1147" s="17"/>
      <c r="AJ1147" s="17"/>
      <c r="AK1147" s="17"/>
      <c r="AL1147" s="17"/>
      <c r="AM1147" s="17"/>
      <c r="AN1147" s="17"/>
      <c r="AO1147" s="17"/>
      <c r="AP1147" s="17"/>
      <c r="AQ1147" s="17"/>
      <c r="AR1147" s="17"/>
      <c r="AS1147" s="17"/>
      <c r="AT1147" s="17"/>
      <c r="AU1147" s="17"/>
      <c r="AV1147" s="17"/>
      <c r="AW1147" s="17"/>
      <c r="AX1147" s="17"/>
      <c r="AY1147" s="17"/>
      <c r="AZ1147" s="17"/>
      <c r="BA1147" s="17"/>
      <c r="BB1147" s="17"/>
      <c r="BC1147" s="17"/>
      <c r="BD1147" s="17"/>
      <c r="BE1147" s="17"/>
      <c r="BF1147" s="17"/>
      <c r="BG1147" s="17"/>
      <c r="BH1147" s="17"/>
      <c r="BI1147" s="17"/>
      <c r="BJ1147" s="17"/>
      <c r="BK1147" s="17"/>
      <c r="BL1147" s="17"/>
      <c r="BM1147" s="17"/>
      <c r="BN1147" s="17"/>
      <c r="BO1147" s="17"/>
      <c r="BP1147" s="17"/>
      <c r="BQ1147" s="17"/>
      <c r="BR1147" s="17"/>
      <c r="BS1147" s="17"/>
      <c r="BT1147" s="17"/>
      <c r="BU1147" s="17"/>
      <c r="BV1147" s="17"/>
      <c r="BW1147" s="17"/>
      <c r="BX1147" s="17"/>
      <c r="BY1147" s="17"/>
      <c r="BZ1147" s="17"/>
      <c r="CA1147" s="17"/>
      <c r="CB1147" s="17"/>
      <c r="CC1147" s="17"/>
      <c r="CD1147" s="17"/>
      <c r="CE1147" s="17"/>
      <c r="CF1147" s="17"/>
      <c r="CG1147" s="17"/>
      <c r="CH1147" s="17"/>
      <c r="CI1147" s="17"/>
      <c r="CJ1147" s="17"/>
      <c r="CK1147" s="17"/>
      <c r="CL1147" s="17"/>
      <c r="CM1147" s="17"/>
      <c r="CN1147" s="17"/>
      <c r="CO1147" s="17"/>
      <c r="CP1147" s="17"/>
      <c r="CQ1147" s="17"/>
      <c r="CR1147" s="17"/>
      <c r="CS1147" s="17"/>
      <c r="CT1147" s="17"/>
      <c r="CU1147" s="17"/>
      <c r="CV1147" s="17"/>
      <c r="CW1147" s="17"/>
      <c r="CX1147" s="17"/>
      <c r="CY1147" s="17"/>
      <c r="CZ1147" s="17"/>
      <c r="DA1147" s="17"/>
      <c r="DB1147" s="17"/>
      <c r="DC1147" s="17"/>
      <c r="DD1147" s="17"/>
      <c r="DE1147" s="17"/>
      <c r="DF1147" s="17"/>
      <c r="DG1147" s="17"/>
      <c r="DH1147" s="17"/>
      <c r="DI1147" s="17"/>
      <c r="DJ1147" s="17"/>
      <c r="DK1147" s="17"/>
      <c r="DL1147" s="17"/>
      <c r="DM1147" s="17"/>
      <c r="DN1147" s="17"/>
      <c r="DO1147" s="17"/>
      <c r="DP1147" s="17"/>
      <c r="DQ1147" s="17"/>
      <c r="DR1147" s="17"/>
      <c r="DS1147" s="17"/>
      <c r="DT1147" s="17"/>
      <c r="DU1147" s="17"/>
      <c r="DV1147" s="17"/>
      <c r="DW1147" s="17"/>
      <c r="DX1147" s="17"/>
      <c r="DY1147" s="17"/>
      <c r="DZ1147" s="17"/>
      <c r="EA1147" s="17"/>
      <c r="EB1147" s="17"/>
      <c r="EC1147" s="17"/>
      <c r="ED1147" s="17"/>
      <c r="EE1147" s="17"/>
      <c r="EF1147" s="17"/>
      <c r="EG1147" s="17"/>
      <c r="EH1147" s="17"/>
      <c r="EI1147" s="17"/>
      <c r="EJ1147" s="17"/>
      <c r="EK1147" s="17"/>
    </row>
    <row r="1148" spans="1:141" x14ac:dyDescent="0.35">
      <c r="A1148" s="17"/>
      <c r="B1148" s="17"/>
      <c r="C1148" s="17"/>
      <c r="D1148" s="17"/>
      <c r="E1148" s="17"/>
      <c r="F1148" s="17"/>
      <c r="G1148" s="17"/>
      <c r="J1148" s="17"/>
      <c r="K1148" s="17"/>
      <c r="L1148" s="68"/>
      <c r="M1148" s="68"/>
      <c r="N1148" s="17"/>
      <c r="O1148" s="17"/>
      <c r="P1148" s="107"/>
      <c r="R1148" s="17"/>
      <c r="S1148" s="17"/>
      <c r="T1148" s="17"/>
      <c r="V1148" s="17"/>
      <c r="W1148" s="17"/>
      <c r="X1148" s="17"/>
      <c r="Y1148" s="17"/>
      <c r="AB1148" s="45"/>
      <c r="AH1148" s="17"/>
      <c r="AI1148" s="17"/>
      <c r="AJ1148" s="17"/>
      <c r="AK1148" s="17"/>
      <c r="AL1148" s="17"/>
      <c r="AM1148" s="17"/>
      <c r="AN1148" s="17"/>
      <c r="AO1148" s="17"/>
      <c r="AP1148" s="17"/>
      <c r="AQ1148" s="17"/>
      <c r="AR1148" s="17"/>
      <c r="AS1148" s="17"/>
      <c r="AT1148" s="17"/>
      <c r="AU1148" s="17"/>
      <c r="AV1148" s="17"/>
      <c r="AW1148" s="17"/>
      <c r="AX1148" s="17"/>
      <c r="AY1148" s="17"/>
      <c r="AZ1148" s="17"/>
      <c r="BA1148" s="17"/>
      <c r="BB1148" s="17"/>
      <c r="BC1148" s="17"/>
      <c r="BD1148" s="17"/>
      <c r="BE1148" s="17"/>
      <c r="BF1148" s="17"/>
      <c r="BG1148" s="17"/>
      <c r="BH1148" s="17"/>
      <c r="BI1148" s="17"/>
      <c r="BJ1148" s="17"/>
      <c r="BK1148" s="17"/>
      <c r="BL1148" s="17"/>
      <c r="BM1148" s="17"/>
      <c r="BN1148" s="17"/>
      <c r="BO1148" s="17"/>
      <c r="BP1148" s="17"/>
      <c r="BQ1148" s="17"/>
      <c r="BR1148" s="17"/>
      <c r="BS1148" s="17"/>
      <c r="BT1148" s="17"/>
      <c r="BU1148" s="17"/>
      <c r="BV1148" s="17"/>
      <c r="BW1148" s="17"/>
      <c r="BX1148" s="17"/>
      <c r="BY1148" s="17"/>
      <c r="BZ1148" s="17"/>
      <c r="CA1148" s="17"/>
      <c r="CB1148" s="17"/>
      <c r="CC1148" s="17"/>
      <c r="CD1148" s="17"/>
      <c r="CE1148" s="17"/>
      <c r="CF1148" s="17"/>
      <c r="CG1148" s="17"/>
      <c r="CH1148" s="17"/>
      <c r="CI1148" s="17"/>
      <c r="CJ1148" s="17"/>
      <c r="CK1148" s="17"/>
      <c r="CL1148" s="17"/>
      <c r="CM1148" s="17"/>
      <c r="CN1148" s="17"/>
      <c r="CO1148" s="17"/>
      <c r="CP1148" s="17"/>
      <c r="CQ1148" s="17"/>
      <c r="CR1148" s="17"/>
      <c r="CS1148" s="17"/>
      <c r="CT1148" s="17"/>
      <c r="CU1148" s="17"/>
      <c r="CV1148" s="17"/>
      <c r="CW1148" s="17"/>
      <c r="CX1148" s="17"/>
      <c r="CY1148" s="17"/>
      <c r="CZ1148" s="17"/>
      <c r="DA1148" s="17"/>
      <c r="DB1148" s="17"/>
      <c r="DC1148" s="17"/>
      <c r="DD1148" s="17"/>
      <c r="DE1148" s="17"/>
      <c r="DF1148" s="17"/>
      <c r="DG1148" s="17"/>
      <c r="DH1148" s="17"/>
      <c r="DI1148" s="17"/>
      <c r="DJ1148" s="17"/>
      <c r="DK1148" s="17"/>
      <c r="DL1148" s="17"/>
      <c r="DM1148" s="17"/>
      <c r="DN1148" s="17"/>
      <c r="DO1148" s="17"/>
      <c r="DP1148" s="17"/>
      <c r="DQ1148" s="17"/>
      <c r="DR1148" s="17"/>
      <c r="DS1148" s="17"/>
      <c r="DT1148" s="17"/>
      <c r="DU1148" s="17"/>
      <c r="DV1148" s="17"/>
      <c r="DW1148" s="17"/>
      <c r="DX1148" s="17"/>
      <c r="DY1148" s="17"/>
      <c r="DZ1148" s="17"/>
      <c r="EA1148" s="17"/>
      <c r="EB1148" s="17"/>
      <c r="EC1148" s="17"/>
      <c r="ED1148" s="17"/>
      <c r="EE1148" s="17"/>
      <c r="EF1148" s="17"/>
      <c r="EG1148" s="17"/>
      <c r="EH1148" s="17"/>
      <c r="EI1148" s="17"/>
      <c r="EJ1148" s="17"/>
      <c r="EK1148" s="17"/>
    </row>
    <row r="1149" spans="1:141" x14ac:dyDescent="0.35">
      <c r="A1149" s="17"/>
      <c r="B1149" s="17"/>
      <c r="C1149" s="17"/>
      <c r="D1149" s="17"/>
      <c r="E1149" s="17"/>
      <c r="F1149" s="17"/>
      <c r="G1149" s="17"/>
      <c r="J1149" s="17"/>
      <c r="K1149" s="17"/>
      <c r="L1149" s="68"/>
      <c r="M1149" s="68"/>
      <c r="N1149" s="17"/>
      <c r="O1149" s="17"/>
      <c r="P1149" s="107"/>
      <c r="R1149" s="17"/>
      <c r="S1149" s="17"/>
      <c r="T1149" s="17"/>
      <c r="V1149" s="17"/>
      <c r="W1149" s="17"/>
      <c r="X1149" s="17"/>
      <c r="Y1149" s="17"/>
      <c r="AB1149" s="45"/>
      <c r="AH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c r="BC1149" s="17"/>
      <c r="BD1149" s="17"/>
      <c r="BE1149" s="17"/>
      <c r="BF1149" s="17"/>
      <c r="BG1149" s="17"/>
      <c r="BH1149" s="17"/>
      <c r="BI1149" s="17"/>
      <c r="BJ1149" s="17"/>
      <c r="BK1149" s="17"/>
      <c r="BL1149" s="17"/>
      <c r="BM1149" s="17"/>
      <c r="BN1149" s="17"/>
      <c r="BO1149" s="17"/>
      <c r="BP1149" s="17"/>
      <c r="BQ1149" s="17"/>
      <c r="BR1149" s="17"/>
      <c r="BS1149" s="17"/>
      <c r="BT1149" s="17"/>
      <c r="BU1149" s="17"/>
      <c r="BV1149" s="17"/>
      <c r="BW1149" s="17"/>
      <c r="BX1149" s="17"/>
      <c r="BY1149" s="17"/>
      <c r="BZ1149" s="17"/>
      <c r="CA1149" s="17"/>
      <c r="CB1149" s="17"/>
      <c r="CC1149" s="17"/>
      <c r="CD1149" s="17"/>
      <c r="CE1149" s="17"/>
      <c r="CF1149" s="17"/>
      <c r="CG1149" s="17"/>
      <c r="CH1149" s="17"/>
      <c r="CI1149" s="17"/>
      <c r="CJ1149" s="17"/>
      <c r="CK1149" s="17"/>
      <c r="CL1149" s="17"/>
      <c r="CM1149" s="17"/>
      <c r="CN1149" s="17"/>
      <c r="CO1149" s="17"/>
      <c r="CP1149" s="17"/>
      <c r="CQ1149" s="17"/>
      <c r="CR1149" s="17"/>
      <c r="CS1149" s="17"/>
      <c r="CT1149" s="17"/>
      <c r="CU1149" s="17"/>
      <c r="CV1149" s="17"/>
      <c r="CW1149" s="17"/>
      <c r="CX1149" s="17"/>
      <c r="CY1149" s="17"/>
      <c r="CZ1149" s="17"/>
      <c r="DA1149" s="17"/>
      <c r="DB1149" s="17"/>
      <c r="DC1149" s="17"/>
      <c r="DD1149" s="17"/>
      <c r="DE1149" s="17"/>
      <c r="DF1149" s="17"/>
      <c r="DG1149" s="17"/>
      <c r="DH1149" s="17"/>
      <c r="DI1149" s="17"/>
      <c r="DJ1149" s="17"/>
      <c r="DK1149" s="17"/>
      <c r="DL1149" s="17"/>
      <c r="DM1149" s="17"/>
      <c r="DN1149" s="17"/>
      <c r="DO1149" s="17"/>
      <c r="DP1149" s="17"/>
      <c r="DQ1149" s="17"/>
      <c r="DR1149" s="17"/>
      <c r="DS1149" s="17"/>
      <c r="DT1149" s="17"/>
      <c r="DU1149" s="17"/>
      <c r="DV1149" s="17"/>
      <c r="DW1149" s="17"/>
      <c r="DX1149" s="17"/>
      <c r="DY1149" s="17"/>
      <c r="DZ1149" s="17"/>
      <c r="EA1149" s="17"/>
      <c r="EB1149" s="17"/>
      <c r="EC1149" s="17"/>
      <c r="ED1149" s="17"/>
      <c r="EE1149" s="17"/>
      <c r="EF1149" s="17"/>
      <c r="EG1149" s="17"/>
      <c r="EH1149" s="17"/>
      <c r="EI1149" s="17"/>
      <c r="EJ1149" s="17"/>
      <c r="EK1149" s="17"/>
    </row>
    <row r="1150" spans="1:141" x14ac:dyDescent="0.35">
      <c r="A1150" s="17"/>
      <c r="B1150" s="17"/>
      <c r="C1150" s="17"/>
      <c r="D1150" s="17"/>
      <c r="E1150" s="17"/>
      <c r="F1150" s="17"/>
      <c r="G1150" s="17"/>
      <c r="J1150" s="17"/>
      <c r="K1150" s="17"/>
      <c r="L1150" s="68"/>
      <c r="M1150" s="68"/>
      <c r="N1150" s="17"/>
      <c r="O1150" s="17"/>
      <c r="P1150" s="107"/>
      <c r="R1150" s="17"/>
      <c r="S1150" s="17"/>
      <c r="T1150" s="17"/>
      <c r="V1150" s="17"/>
      <c r="W1150" s="17"/>
      <c r="X1150" s="17"/>
      <c r="Y1150" s="17"/>
      <c r="AB1150" s="45"/>
      <c r="AH1150" s="17"/>
      <c r="AI1150" s="17"/>
      <c r="AJ1150" s="17"/>
      <c r="AK1150" s="17"/>
      <c r="AL1150" s="17"/>
      <c r="AM1150" s="17"/>
      <c r="AN1150" s="17"/>
      <c r="AO1150" s="17"/>
      <c r="AP1150" s="17"/>
      <c r="AQ1150" s="17"/>
      <c r="AR1150" s="17"/>
      <c r="AS1150" s="17"/>
      <c r="AT1150" s="17"/>
      <c r="AU1150" s="17"/>
      <c r="AV1150" s="17"/>
      <c r="AW1150" s="17"/>
      <c r="AX1150" s="17"/>
      <c r="AY1150" s="17"/>
      <c r="AZ1150" s="17"/>
      <c r="BA1150" s="17"/>
      <c r="BB1150" s="17"/>
      <c r="BC1150" s="17"/>
      <c r="BD1150" s="17"/>
      <c r="BE1150" s="17"/>
      <c r="BF1150" s="17"/>
      <c r="BG1150" s="17"/>
      <c r="BH1150" s="17"/>
      <c r="BI1150" s="17"/>
      <c r="BJ1150" s="17"/>
      <c r="BK1150" s="17"/>
      <c r="BL1150" s="17"/>
      <c r="BM1150" s="17"/>
      <c r="BN1150" s="17"/>
      <c r="BO1150" s="17"/>
      <c r="BP1150" s="17"/>
      <c r="BQ1150" s="17"/>
      <c r="BR1150" s="17"/>
      <c r="BS1150" s="17"/>
      <c r="BT1150" s="17"/>
      <c r="BU1150" s="17"/>
      <c r="BV1150" s="17"/>
      <c r="BW1150" s="17"/>
      <c r="BX1150" s="17"/>
      <c r="BY1150" s="17"/>
      <c r="BZ1150" s="17"/>
      <c r="CA1150" s="17"/>
      <c r="CB1150" s="17"/>
      <c r="CC1150" s="17"/>
      <c r="CD1150" s="17"/>
      <c r="CE1150" s="17"/>
      <c r="CF1150" s="17"/>
      <c r="CG1150" s="17"/>
      <c r="CH1150" s="17"/>
      <c r="CI1150" s="17"/>
      <c r="CJ1150" s="17"/>
      <c r="CK1150" s="17"/>
      <c r="CL1150" s="17"/>
      <c r="CM1150" s="17"/>
      <c r="CN1150" s="17"/>
      <c r="CO1150" s="17"/>
      <c r="CP1150" s="17"/>
      <c r="CQ1150" s="17"/>
      <c r="CR1150" s="17"/>
      <c r="CS1150" s="17"/>
      <c r="CT1150" s="17"/>
      <c r="CU1150" s="17"/>
      <c r="CV1150" s="17"/>
      <c r="CW1150" s="17"/>
      <c r="CX1150" s="17"/>
      <c r="CY1150" s="17"/>
      <c r="CZ1150" s="17"/>
      <c r="DA1150" s="17"/>
      <c r="DB1150" s="17"/>
      <c r="DC1150" s="17"/>
      <c r="DD1150" s="17"/>
      <c r="DE1150" s="17"/>
      <c r="DF1150" s="17"/>
      <c r="DG1150" s="17"/>
      <c r="DH1150" s="17"/>
      <c r="DI1150" s="17"/>
      <c r="DJ1150" s="17"/>
      <c r="DK1150" s="17"/>
      <c r="DL1150" s="17"/>
      <c r="DM1150" s="17"/>
      <c r="DN1150" s="17"/>
      <c r="DO1150" s="17"/>
      <c r="DP1150" s="17"/>
      <c r="DQ1150" s="17"/>
      <c r="DR1150" s="17"/>
      <c r="DS1150" s="17"/>
      <c r="DT1150" s="17"/>
      <c r="DU1150" s="17"/>
      <c r="DV1150" s="17"/>
      <c r="DW1150" s="17"/>
      <c r="DX1150" s="17"/>
      <c r="DY1150" s="17"/>
      <c r="DZ1150" s="17"/>
      <c r="EA1150" s="17"/>
      <c r="EB1150" s="17"/>
      <c r="EC1150" s="17"/>
      <c r="ED1150" s="17"/>
      <c r="EE1150" s="17"/>
      <c r="EF1150" s="17"/>
      <c r="EG1150" s="17"/>
      <c r="EH1150" s="17"/>
      <c r="EI1150" s="17"/>
      <c r="EJ1150" s="17"/>
      <c r="EK1150" s="17"/>
    </row>
    <row r="1151" spans="1:141" x14ac:dyDescent="0.35">
      <c r="A1151" s="17"/>
      <c r="B1151" s="17"/>
      <c r="C1151" s="17"/>
      <c r="D1151" s="17"/>
      <c r="E1151" s="17"/>
      <c r="F1151" s="17"/>
      <c r="G1151" s="17"/>
      <c r="J1151" s="17"/>
      <c r="K1151" s="17"/>
      <c r="L1151" s="68"/>
      <c r="M1151" s="68"/>
      <c r="N1151" s="17"/>
      <c r="O1151" s="17"/>
      <c r="P1151" s="107"/>
      <c r="R1151" s="17"/>
      <c r="S1151" s="17"/>
      <c r="T1151" s="17"/>
      <c r="V1151" s="17"/>
      <c r="W1151" s="17"/>
      <c r="X1151" s="17"/>
      <c r="Y1151" s="17"/>
      <c r="AB1151" s="45"/>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c r="BL1151" s="17"/>
      <c r="BM1151" s="17"/>
      <c r="BN1151" s="17"/>
      <c r="BO1151" s="17"/>
      <c r="BP1151" s="17"/>
      <c r="BQ1151" s="17"/>
      <c r="BR1151" s="17"/>
      <c r="BS1151" s="17"/>
      <c r="BT1151" s="17"/>
      <c r="BU1151" s="17"/>
      <c r="BV1151" s="17"/>
      <c r="BW1151" s="17"/>
      <c r="BX1151" s="17"/>
      <c r="BY1151" s="17"/>
      <c r="BZ1151" s="17"/>
      <c r="CA1151" s="17"/>
      <c r="CB1151" s="17"/>
      <c r="CC1151" s="17"/>
      <c r="CD1151" s="17"/>
      <c r="CE1151" s="17"/>
      <c r="CF1151" s="17"/>
      <c r="CG1151" s="17"/>
      <c r="CH1151" s="17"/>
      <c r="CI1151" s="17"/>
      <c r="CJ1151" s="17"/>
      <c r="CK1151" s="17"/>
      <c r="CL1151" s="17"/>
      <c r="CM1151" s="17"/>
      <c r="CN1151" s="17"/>
      <c r="CO1151" s="17"/>
      <c r="CP1151" s="17"/>
      <c r="CQ1151" s="17"/>
      <c r="CR1151" s="17"/>
      <c r="CS1151" s="17"/>
      <c r="CT1151" s="17"/>
      <c r="CU1151" s="17"/>
      <c r="CV1151" s="17"/>
      <c r="CW1151" s="17"/>
      <c r="CX1151" s="17"/>
      <c r="CY1151" s="17"/>
      <c r="CZ1151" s="17"/>
      <c r="DA1151" s="17"/>
      <c r="DB1151" s="17"/>
      <c r="DC1151" s="17"/>
      <c r="DD1151" s="17"/>
      <c r="DE1151" s="17"/>
      <c r="DF1151" s="17"/>
      <c r="DG1151" s="17"/>
      <c r="DH1151" s="17"/>
      <c r="DI1151" s="17"/>
      <c r="DJ1151" s="17"/>
      <c r="DK1151" s="17"/>
      <c r="DL1151" s="17"/>
      <c r="DM1151" s="17"/>
      <c r="DN1151" s="17"/>
      <c r="DO1151" s="17"/>
      <c r="DP1151" s="17"/>
      <c r="DQ1151" s="17"/>
      <c r="DR1151" s="17"/>
      <c r="DS1151" s="17"/>
      <c r="DT1151" s="17"/>
      <c r="DU1151" s="17"/>
      <c r="DV1151" s="17"/>
      <c r="DW1151" s="17"/>
      <c r="DX1151" s="17"/>
      <c r="DY1151" s="17"/>
      <c r="DZ1151" s="17"/>
      <c r="EA1151" s="17"/>
      <c r="EB1151" s="17"/>
      <c r="EC1151" s="17"/>
      <c r="ED1151" s="17"/>
      <c r="EE1151" s="17"/>
      <c r="EF1151" s="17"/>
      <c r="EG1151" s="17"/>
      <c r="EH1151" s="17"/>
      <c r="EI1151" s="17"/>
      <c r="EJ1151" s="17"/>
      <c r="EK1151" s="17"/>
    </row>
    <row r="1152" spans="1:141" x14ac:dyDescent="0.35">
      <c r="A1152" s="17"/>
      <c r="B1152" s="17"/>
      <c r="C1152" s="17"/>
      <c r="D1152" s="17"/>
      <c r="E1152" s="17"/>
      <c r="F1152" s="17"/>
      <c r="G1152" s="17"/>
      <c r="J1152" s="17"/>
      <c r="K1152" s="17"/>
      <c r="L1152" s="68"/>
      <c r="M1152" s="68"/>
      <c r="N1152" s="17"/>
      <c r="O1152" s="17"/>
      <c r="P1152" s="107"/>
      <c r="R1152" s="17"/>
      <c r="S1152" s="17"/>
      <c r="T1152" s="17"/>
      <c r="V1152" s="17"/>
      <c r="W1152" s="17"/>
      <c r="X1152" s="17"/>
      <c r="Y1152" s="17"/>
      <c r="AB1152" s="45"/>
      <c r="AH1152" s="17"/>
      <c r="AI1152" s="17"/>
      <c r="AJ1152" s="17"/>
      <c r="AK1152" s="17"/>
      <c r="AL1152" s="17"/>
      <c r="AM1152" s="17"/>
      <c r="AN1152" s="17"/>
      <c r="AO1152" s="17"/>
      <c r="AP1152" s="17"/>
      <c r="AQ1152" s="17"/>
      <c r="AR1152" s="17"/>
      <c r="AS1152" s="17"/>
      <c r="AT1152" s="17"/>
      <c r="AU1152" s="17"/>
      <c r="AV1152" s="17"/>
      <c r="AW1152" s="17"/>
      <c r="AX1152" s="17"/>
      <c r="AY1152" s="17"/>
      <c r="AZ1152" s="17"/>
      <c r="BA1152" s="17"/>
      <c r="BB1152" s="17"/>
      <c r="BC1152" s="17"/>
      <c r="BD1152" s="17"/>
      <c r="BE1152" s="17"/>
      <c r="BF1152" s="17"/>
      <c r="BG1152" s="17"/>
      <c r="BH1152" s="17"/>
      <c r="BI1152" s="17"/>
      <c r="BJ1152" s="17"/>
      <c r="BK1152" s="17"/>
      <c r="BL1152" s="17"/>
      <c r="BM1152" s="17"/>
      <c r="BN1152" s="17"/>
      <c r="BO1152" s="17"/>
      <c r="BP1152" s="17"/>
      <c r="BQ1152" s="17"/>
      <c r="BR1152" s="17"/>
      <c r="BS1152" s="17"/>
      <c r="BT1152" s="17"/>
      <c r="BU1152" s="17"/>
      <c r="BV1152" s="17"/>
      <c r="BW1152" s="17"/>
      <c r="BX1152" s="17"/>
      <c r="BY1152" s="17"/>
      <c r="BZ1152" s="17"/>
      <c r="CA1152" s="17"/>
      <c r="CB1152" s="17"/>
      <c r="CC1152" s="17"/>
      <c r="CD1152" s="17"/>
      <c r="CE1152" s="17"/>
      <c r="CF1152" s="17"/>
      <c r="CG1152" s="17"/>
      <c r="CH1152" s="17"/>
      <c r="CI1152" s="17"/>
      <c r="CJ1152" s="17"/>
      <c r="CK1152" s="17"/>
      <c r="CL1152" s="17"/>
      <c r="CM1152" s="17"/>
      <c r="CN1152" s="17"/>
      <c r="CO1152" s="17"/>
      <c r="CP1152" s="17"/>
      <c r="CQ1152" s="17"/>
      <c r="CR1152" s="17"/>
      <c r="CS1152" s="17"/>
      <c r="CT1152" s="17"/>
      <c r="CU1152" s="17"/>
      <c r="CV1152" s="17"/>
      <c r="CW1152" s="17"/>
      <c r="CX1152" s="17"/>
      <c r="CY1152" s="17"/>
      <c r="CZ1152" s="17"/>
      <c r="DA1152" s="17"/>
      <c r="DB1152" s="17"/>
      <c r="DC1152" s="17"/>
      <c r="DD1152" s="17"/>
      <c r="DE1152" s="17"/>
      <c r="DF1152" s="17"/>
      <c r="DG1152" s="17"/>
      <c r="DH1152" s="17"/>
      <c r="DI1152" s="17"/>
      <c r="DJ1152" s="17"/>
      <c r="DK1152" s="17"/>
      <c r="DL1152" s="17"/>
      <c r="DM1152" s="17"/>
      <c r="DN1152" s="17"/>
      <c r="DO1152" s="17"/>
      <c r="DP1152" s="17"/>
      <c r="DQ1152" s="17"/>
      <c r="DR1152" s="17"/>
      <c r="DS1152" s="17"/>
      <c r="DT1152" s="17"/>
      <c r="DU1152" s="17"/>
      <c r="DV1152" s="17"/>
      <c r="DW1152" s="17"/>
      <c r="DX1152" s="17"/>
      <c r="DY1152" s="17"/>
      <c r="DZ1152" s="17"/>
      <c r="EA1152" s="17"/>
      <c r="EB1152" s="17"/>
      <c r="EC1152" s="17"/>
      <c r="ED1152" s="17"/>
      <c r="EE1152" s="17"/>
      <c r="EF1152" s="17"/>
      <c r="EG1152" s="17"/>
      <c r="EH1152" s="17"/>
      <c r="EI1152" s="17"/>
      <c r="EJ1152" s="17"/>
      <c r="EK1152" s="17"/>
    </row>
    <row r="1153" spans="1:141" x14ac:dyDescent="0.35">
      <c r="A1153" s="17"/>
      <c r="B1153" s="17"/>
      <c r="C1153" s="17"/>
      <c r="D1153" s="17"/>
      <c r="E1153" s="17"/>
      <c r="F1153" s="17"/>
      <c r="G1153" s="17"/>
      <c r="J1153" s="17"/>
      <c r="K1153" s="17"/>
      <c r="L1153" s="68"/>
      <c r="M1153" s="68"/>
      <c r="N1153" s="17"/>
      <c r="O1153" s="17"/>
      <c r="P1153" s="107"/>
      <c r="R1153" s="17"/>
      <c r="S1153" s="17"/>
      <c r="T1153" s="17"/>
      <c r="V1153" s="17"/>
      <c r="W1153" s="17"/>
      <c r="X1153" s="17"/>
      <c r="Y1153" s="17"/>
      <c r="AB1153" s="45"/>
      <c r="AH1153" s="17"/>
      <c r="AI1153" s="17"/>
      <c r="AJ1153" s="17"/>
      <c r="AK1153" s="17"/>
      <c r="AL1153" s="17"/>
      <c r="AM1153" s="17"/>
      <c r="AN1153" s="17"/>
      <c r="AO1153" s="17"/>
      <c r="AP1153" s="17"/>
      <c r="AQ1153" s="17"/>
      <c r="AR1153" s="17"/>
      <c r="AS1153" s="17"/>
      <c r="AT1153" s="17"/>
      <c r="AU1153" s="17"/>
      <c r="AV1153" s="17"/>
      <c r="AW1153" s="17"/>
      <c r="AX1153" s="17"/>
      <c r="AY1153" s="17"/>
      <c r="AZ1153" s="17"/>
      <c r="BA1153" s="17"/>
      <c r="BB1153" s="17"/>
      <c r="BC1153" s="17"/>
      <c r="BD1153" s="17"/>
      <c r="BE1153" s="17"/>
      <c r="BF1153" s="17"/>
      <c r="BG1153" s="17"/>
      <c r="BH1153" s="17"/>
      <c r="BI1153" s="17"/>
      <c r="BJ1153" s="17"/>
      <c r="BK1153" s="17"/>
      <c r="BL1153" s="17"/>
      <c r="BM1153" s="17"/>
      <c r="BN1153" s="17"/>
      <c r="BO1153" s="17"/>
      <c r="BP1153" s="17"/>
      <c r="BQ1153" s="17"/>
      <c r="BR1153" s="17"/>
      <c r="BS1153" s="17"/>
      <c r="BT1153" s="17"/>
      <c r="BU1153" s="17"/>
      <c r="BV1153" s="17"/>
      <c r="BW1153" s="17"/>
      <c r="BX1153" s="17"/>
      <c r="BY1153" s="17"/>
      <c r="BZ1153" s="17"/>
      <c r="CA1153" s="17"/>
      <c r="CB1153" s="17"/>
      <c r="CC1153" s="17"/>
      <c r="CD1153" s="17"/>
      <c r="CE1153" s="17"/>
      <c r="CF1153" s="17"/>
      <c r="CG1153" s="17"/>
      <c r="CH1153" s="17"/>
      <c r="CI1153" s="17"/>
      <c r="CJ1153" s="17"/>
      <c r="CK1153" s="17"/>
      <c r="CL1153" s="17"/>
      <c r="CM1153" s="17"/>
      <c r="CN1153" s="17"/>
      <c r="CO1153" s="17"/>
      <c r="CP1153" s="17"/>
      <c r="CQ1153" s="17"/>
      <c r="CR1153" s="17"/>
      <c r="CS1153" s="17"/>
      <c r="CT1153" s="17"/>
      <c r="CU1153" s="17"/>
      <c r="CV1153" s="17"/>
      <c r="CW1153" s="17"/>
      <c r="CX1153" s="17"/>
      <c r="CY1153" s="17"/>
      <c r="CZ1153" s="17"/>
      <c r="DA1153" s="17"/>
      <c r="DB1153" s="17"/>
      <c r="DC1153" s="17"/>
      <c r="DD1153" s="17"/>
      <c r="DE1153" s="17"/>
      <c r="DF1153" s="17"/>
      <c r="DG1153" s="17"/>
      <c r="DH1153" s="17"/>
      <c r="DI1153" s="17"/>
      <c r="DJ1153" s="17"/>
      <c r="DK1153" s="17"/>
      <c r="DL1153" s="17"/>
      <c r="DM1153" s="17"/>
      <c r="DN1153" s="17"/>
      <c r="DO1153" s="17"/>
      <c r="DP1153" s="17"/>
      <c r="DQ1153" s="17"/>
      <c r="DR1153" s="17"/>
      <c r="DS1153" s="17"/>
      <c r="DT1153" s="17"/>
      <c r="DU1153" s="17"/>
      <c r="DV1153" s="17"/>
      <c r="DW1153" s="17"/>
      <c r="DX1153" s="17"/>
      <c r="DY1153" s="17"/>
      <c r="DZ1153" s="17"/>
      <c r="EA1153" s="17"/>
      <c r="EB1153" s="17"/>
      <c r="EC1153" s="17"/>
      <c r="ED1153" s="17"/>
      <c r="EE1153" s="17"/>
      <c r="EF1153" s="17"/>
      <c r="EG1153" s="17"/>
      <c r="EH1153" s="17"/>
      <c r="EI1153" s="17"/>
      <c r="EJ1153" s="17"/>
      <c r="EK1153" s="17"/>
    </row>
    <row r="1154" spans="1:141" x14ac:dyDescent="0.35">
      <c r="A1154" s="17"/>
      <c r="B1154" s="17"/>
      <c r="C1154" s="17"/>
      <c r="D1154" s="17"/>
      <c r="E1154" s="17"/>
      <c r="F1154" s="17"/>
      <c r="G1154" s="17"/>
      <c r="J1154" s="17"/>
      <c r="K1154" s="17"/>
      <c r="L1154" s="68"/>
      <c r="M1154" s="68"/>
      <c r="N1154" s="17"/>
      <c r="O1154" s="17"/>
      <c r="P1154" s="107"/>
      <c r="R1154" s="17"/>
      <c r="S1154" s="17"/>
      <c r="T1154" s="17"/>
      <c r="V1154" s="17"/>
      <c r="W1154" s="17"/>
      <c r="X1154" s="17"/>
      <c r="Y1154" s="17"/>
      <c r="AB1154" s="45"/>
      <c r="AH1154" s="17"/>
      <c r="AI1154" s="17"/>
      <c r="AJ1154" s="17"/>
      <c r="AK1154" s="17"/>
      <c r="AL1154" s="17"/>
      <c r="AM1154" s="17"/>
      <c r="AN1154" s="17"/>
      <c r="AO1154" s="17"/>
      <c r="AP1154" s="17"/>
      <c r="AQ1154" s="17"/>
      <c r="AR1154" s="17"/>
      <c r="AS1154" s="17"/>
      <c r="AT1154" s="17"/>
      <c r="AU1154" s="17"/>
      <c r="AV1154" s="17"/>
      <c r="AW1154" s="17"/>
      <c r="AX1154" s="17"/>
      <c r="AY1154" s="17"/>
      <c r="AZ1154" s="17"/>
      <c r="BA1154" s="17"/>
      <c r="BB1154" s="17"/>
      <c r="BC1154" s="17"/>
      <c r="BD1154" s="17"/>
      <c r="BE1154" s="17"/>
      <c r="BF1154" s="17"/>
      <c r="BG1154" s="17"/>
      <c r="BH1154" s="17"/>
      <c r="BI1154" s="17"/>
      <c r="BJ1154" s="17"/>
      <c r="BK1154" s="17"/>
      <c r="BL1154" s="17"/>
      <c r="BM1154" s="17"/>
      <c r="BN1154" s="17"/>
      <c r="BO1154" s="17"/>
      <c r="BP1154" s="17"/>
      <c r="BQ1154" s="17"/>
      <c r="BR1154" s="17"/>
      <c r="BS1154" s="17"/>
      <c r="BT1154" s="17"/>
      <c r="BU1154" s="17"/>
      <c r="BV1154" s="17"/>
      <c r="BW1154" s="17"/>
      <c r="BX1154" s="17"/>
      <c r="BY1154" s="17"/>
      <c r="BZ1154" s="17"/>
      <c r="CA1154" s="17"/>
      <c r="CB1154" s="17"/>
      <c r="CC1154" s="17"/>
      <c r="CD1154" s="17"/>
      <c r="CE1154" s="17"/>
      <c r="CF1154" s="17"/>
      <c r="CG1154" s="17"/>
      <c r="CH1154" s="17"/>
      <c r="CI1154" s="17"/>
      <c r="CJ1154" s="17"/>
      <c r="CK1154" s="17"/>
      <c r="CL1154" s="17"/>
      <c r="CM1154" s="17"/>
      <c r="CN1154" s="17"/>
      <c r="CO1154" s="17"/>
      <c r="CP1154" s="17"/>
      <c r="CQ1154" s="17"/>
      <c r="CR1154" s="17"/>
      <c r="CS1154" s="17"/>
      <c r="CT1154" s="17"/>
      <c r="CU1154" s="17"/>
      <c r="CV1154" s="17"/>
      <c r="CW1154" s="17"/>
      <c r="CX1154" s="17"/>
      <c r="CY1154" s="17"/>
      <c r="CZ1154" s="17"/>
      <c r="DA1154" s="17"/>
      <c r="DB1154" s="17"/>
      <c r="DC1154" s="17"/>
      <c r="DD1154" s="17"/>
      <c r="DE1154" s="17"/>
      <c r="DF1154" s="17"/>
      <c r="DG1154" s="17"/>
      <c r="DH1154" s="17"/>
      <c r="DI1154" s="17"/>
      <c r="DJ1154" s="17"/>
      <c r="DK1154" s="17"/>
      <c r="DL1154" s="17"/>
      <c r="DM1154" s="17"/>
      <c r="DN1154" s="17"/>
      <c r="DO1154" s="17"/>
      <c r="DP1154" s="17"/>
      <c r="DQ1154" s="17"/>
      <c r="DR1154" s="17"/>
      <c r="DS1154" s="17"/>
      <c r="DT1154" s="17"/>
      <c r="DU1154" s="17"/>
      <c r="DV1154" s="17"/>
      <c r="DW1154" s="17"/>
      <c r="DX1154" s="17"/>
      <c r="DY1154" s="17"/>
      <c r="DZ1154" s="17"/>
      <c r="EA1154" s="17"/>
      <c r="EB1154" s="17"/>
      <c r="EC1154" s="17"/>
      <c r="ED1154" s="17"/>
      <c r="EE1154" s="17"/>
      <c r="EF1154" s="17"/>
      <c r="EG1154" s="17"/>
      <c r="EH1154" s="17"/>
      <c r="EI1154" s="17"/>
      <c r="EJ1154" s="17"/>
      <c r="EK1154" s="17"/>
    </row>
    <row r="1155" spans="1:141" x14ac:dyDescent="0.35">
      <c r="A1155" s="17"/>
      <c r="B1155" s="17"/>
      <c r="C1155" s="17"/>
      <c r="D1155" s="17"/>
      <c r="E1155" s="17"/>
      <c r="F1155" s="17"/>
      <c r="G1155" s="17"/>
      <c r="J1155" s="17"/>
      <c r="K1155" s="17"/>
      <c r="L1155" s="68"/>
      <c r="M1155" s="68"/>
      <c r="N1155" s="17"/>
      <c r="O1155" s="17"/>
      <c r="P1155" s="109"/>
      <c r="R1155" s="17"/>
      <c r="S1155" s="17"/>
      <c r="T1155" s="17"/>
      <c r="V1155" s="17"/>
      <c r="W1155" s="17"/>
      <c r="X1155" s="17"/>
      <c r="Y1155" s="17"/>
      <c r="AB1155" s="45"/>
      <c r="AH1155" s="17"/>
      <c r="AI1155" s="17"/>
      <c r="AJ1155" s="17"/>
      <c r="AK1155" s="17"/>
      <c r="AL1155" s="17"/>
      <c r="AM1155" s="17"/>
      <c r="AN1155" s="17"/>
      <c r="AO1155" s="17"/>
      <c r="AP1155" s="17"/>
      <c r="AQ1155" s="17"/>
      <c r="AR1155" s="17"/>
      <c r="AS1155" s="17"/>
      <c r="AT1155" s="17"/>
      <c r="AU1155" s="17"/>
      <c r="AV1155" s="17"/>
      <c r="AW1155" s="17"/>
      <c r="AX1155" s="17"/>
      <c r="AY1155" s="17"/>
      <c r="AZ1155" s="17"/>
      <c r="BA1155" s="17"/>
      <c r="BB1155" s="17"/>
      <c r="BC1155" s="17"/>
      <c r="BD1155" s="17"/>
      <c r="BE1155" s="17"/>
      <c r="BF1155" s="17"/>
      <c r="BG1155" s="17"/>
      <c r="BH1155" s="17"/>
      <c r="BI1155" s="17"/>
      <c r="BJ1155" s="17"/>
      <c r="BK1155" s="17"/>
      <c r="BL1155" s="17"/>
      <c r="BM1155" s="17"/>
      <c r="BN1155" s="17"/>
      <c r="BO1155" s="17"/>
      <c r="BP1155" s="17"/>
      <c r="BQ1155" s="17"/>
      <c r="BR1155" s="17"/>
      <c r="BS1155" s="17"/>
      <c r="BT1155" s="17"/>
      <c r="BU1155" s="17"/>
      <c r="BV1155" s="17"/>
      <c r="BW1155" s="17"/>
      <c r="BX1155" s="17"/>
      <c r="BY1155" s="17"/>
      <c r="BZ1155" s="17"/>
      <c r="CA1155" s="17"/>
      <c r="CB1155" s="17"/>
      <c r="CC1155" s="17"/>
      <c r="CD1155" s="17"/>
      <c r="CE1155" s="17"/>
      <c r="CF1155" s="17"/>
      <c r="CG1155" s="17"/>
      <c r="CH1155" s="17"/>
      <c r="CI1155" s="17"/>
      <c r="CJ1155" s="17"/>
      <c r="CK1155" s="17"/>
      <c r="CL1155" s="17"/>
      <c r="CM1155" s="17"/>
      <c r="CN1155" s="17"/>
      <c r="CO1155" s="17"/>
      <c r="CP1155" s="17"/>
      <c r="CQ1155" s="17"/>
      <c r="CR1155" s="17"/>
      <c r="CS1155" s="17"/>
      <c r="CT1155" s="17"/>
      <c r="CU1155" s="17"/>
      <c r="CV1155" s="17"/>
      <c r="CW1155" s="17"/>
      <c r="CX1155" s="17"/>
      <c r="CY1155" s="17"/>
      <c r="CZ1155" s="17"/>
      <c r="DA1155" s="17"/>
      <c r="DB1155" s="17"/>
      <c r="DC1155" s="17"/>
      <c r="DD1155" s="17"/>
      <c r="DE1155" s="17"/>
      <c r="DF1155" s="17"/>
      <c r="DG1155" s="17"/>
      <c r="DH1155" s="17"/>
      <c r="DI1155" s="17"/>
      <c r="DJ1155" s="17"/>
      <c r="DK1155" s="17"/>
      <c r="DL1155" s="17"/>
      <c r="DM1155" s="17"/>
      <c r="DN1155" s="17"/>
      <c r="DO1155" s="17"/>
      <c r="DP1155" s="17"/>
      <c r="DQ1155" s="17"/>
      <c r="DR1155" s="17"/>
      <c r="DS1155" s="17"/>
      <c r="DT1155" s="17"/>
      <c r="DU1155" s="17"/>
      <c r="DV1155" s="17"/>
      <c r="DW1155" s="17"/>
      <c r="DX1155" s="17"/>
      <c r="DY1155" s="17"/>
      <c r="DZ1155" s="17"/>
      <c r="EA1155" s="17"/>
      <c r="EB1155" s="17"/>
      <c r="EC1155" s="17"/>
      <c r="ED1155" s="17"/>
      <c r="EE1155" s="17"/>
      <c r="EF1155" s="17"/>
      <c r="EG1155" s="17"/>
      <c r="EH1155" s="17"/>
      <c r="EI1155" s="17"/>
      <c r="EJ1155" s="17"/>
      <c r="EK1155" s="17"/>
    </row>
    <row r="1156" spans="1:141" x14ac:dyDescent="0.35">
      <c r="A1156" s="17"/>
      <c r="B1156" s="17"/>
      <c r="C1156" s="17"/>
      <c r="D1156" s="17"/>
      <c r="E1156" s="17"/>
      <c r="F1156" s="17"/>
      <c r="G1156" s="17"/>
      <c r="J1156" s="17"/>
      <c r="K1156" s="17"/>
      <c r="L1156" s="68"/>
      <c r="M1156" s="68"/>
      <c r="N1156" s="17"/>
      <c r="O1156" s="17"/>
      <c r="P1156" s="107"/>
      <c r="R1156" s="17"/>
      <c r="S1156" s="17"/>
      <c r="T1156" s="17"/>
      <c r="V1156" s="17"/>
      <c r="W1156" s="17"/>
      <c r="X1156" s="17"/>
      <c r="Y1156" s="17"/>
      <c r="AB1156" s="45"/>
      <c r="AH1156" s="17"/>
      <c r="AI1156" s="17"/>
      <c r="AJ1156" s="17"/>
      <c r="AK1156" s="17"/>
      <c r="AL1156" s="17"/>
      <c r="AM1156" s="17"/>
      <c r="AN1156" s="17"/>
      <c r="AO1156" s="17"/>
      <c r="AP1156" s="17"/>
      <c r="AQ1156" s="17"/>
      <c r="AR1156" s="17"/>
      <c r="AS1156" s="17"/>
      <c r="AT1156" s="17"/>
      <c r="AU1156" s="17"/>
      <c r="AV1156" s="17"/>
      <c r="AW1156" s="17"/>
      <c r="AX1156" s="17"/>
      <c r="AY1156" s="17"/>
      <c r="AZ1156" s="17"/>
      <c r="BA1156" s="17"/>
      <c r="BB1156" s="17"/>
      <c r="BC1156" s="17"/>
      <c r="BD1156" s="17"/>
      <c r="BE1156" s="17"/>
      <c r="BF1156" s="17"/>
      <c r="BG1156" s="17"/>
      <c r="BH1156" s="17"/>
      <c r="BI1156" s="17"/>
      <c r="BJ1156" s="17"/>
      <c r="BK1156" s="17"/>
      <c r="BL1156" s="17"/>
      <c r="BM1156" s="17"/>
      <c r="BN1156" s="17"/>
      <c r="BO1156" s="17"/>
      <c r="BP1156" s="17"/>
      <c r="BQ1156" s="17"/>
      <c r="BR1156" s="17"/>
      <c r="BS1156" s="17"/>
      <c r="BT1156" s="17"/>
      <c r="BU1156" s="17"/>
      <c r="BV1156" s="17"/>
      <c r="BW1156" s="17"/>
      <c r="BX1156" s="17"/>
      <c r="BY1156" s="17"/>
      <c r="BZ1156" s="17"/>
      <c r="CA1156" s="17"/>
      <c r="CB1156" s="17"/>
      <c r="CC1156" s="17"/>
      <c r="CD1156" s="17"/>
      <c r="CE1156" s="17"/>
      <c r="CF1156" s="17"/>
      <c r="CG1156" s="17"/>
      <c r="CH1156" s="17"/>
      <c r="CI1156" s="17"/>
      <c r="CJ1156" s="17"/>
      <c r="CK1156" s="17"/>
      <c r="CL1156" s="17"/>
      <c r="CM1156" s="17"/>
      <c r="CN1156" s="17"/>
      <c r="CO1156" s="17"/>
      <c r="CP1156" s="17"/>
      <c r="CQ1156" s="17"/>
      <c r="CR1156" s="17"/>
      <c r="CS1156" s="17"/>
      <c r="CT1156" s="17"/>
      <c r="CU1156" s="17"/>
      <c r="CV1156" s="17"/>
      <c r="CW1156" s="17"/>
      <c r="CX1156" s="17"/>
      <c r="CY1156" s="17"/>
      <c r="CZ1156" s="17"/>
      <c r="DA1156" s="17"/>
      <c r="DB1156" s="17"/>
      <c r="DC1156" s="17"/>
      <c r="DD1156" s="17"/>
      <c r="DE1156" s="17"/>
      <c r="DF1156" s="17"/>
      <c r="DG1156" s="17"/>
      <c r="DH1156" s="17"/>
      <c r="DI1156" s="17"/>
      <c r="DJ1156" s="17"/>
      <c r="DK1156" s="17"/>
      <c r="DL1156" s="17"/>
      <c r="DM1156" s="17"/>
      <c r="DN1156" s="17"/>
      <c r="DO1156" s="17"/>
      <c r="DP1156" s="17"/>
      <c r="DQ1156" s="17"/>
      <c r="DR1156" s="17"/>
      <c r="DS1156" s="17"/>
      <c r="DT1156" s="17"/>
      <c r="DU1156" s="17"/>
      <c r="DV1156" s="17"/>
      <c r="DW1156" s="17"/>
      <c r="DX1156" s="17"/>
      <c r="DY1156" s="17"/>
      <c r="DZ1156" s="17"/>
      <c r="EA1156" s="17"/>
      <c r="EB1156" s="17"/>
      <c r="EC1156" s="17"/>
      <c r="ED1156" s="17"/>
      <c r="EE1156" s="17"/>
      <c r="EF1156" s="17"/>
      <c r="EG1156" s="17"/>
      <c r="EH1156" s="17"/>
      <c r="EI1156" s="17"/>
      <c r="EJ1156" s="17"/>
      <c r="EK1156" s="17"/>
    </row>
    <row r="1157" spans="1:141" x14ac:dyDescent="0.35">
      <c r="A1157" s="17"/>
      <c r="B1157" s="17"/>
      <c r="C1157" s="17"/>
      <c r="D1157" s="17"/>
      <c r="E1157" s="17"/>
      <c r="F1157" s="17"/>
      <c r="G1157" s="17"/>
      <c r="J1157" s="17"/>
      <c r="K1157" s="17"/>
      <c r="L1157" s="68"/>
      <c r="M1157" s="68"/>
      <c r="N1157" s="17"/>
      <c r="O1157" s="17"/>
      <c r="P1157" s="107"/>
      <c r="R1157" s="17"/>
      <c r="S1157" s="17"/>
      <c r="T1157" s="17"/>
      <c r="V1157" s="17"/>
      <c r="W1157" s="17"/>
      <c r="X1157" s="17"/>
      <c r="Y1157" s="17"/>
      <c r="AB1157" s="45"/>
      <c r="AH1157" s="17"/>
      <c r="AI1157" s="17"/>
      <c r="AJ1157" s="17"/>
      <c r="AK1157" s="17"/>
      <c r="AL1157" s="17"/>
      <c r="AM1157" s="17"/>
      <c r="AN1157" s="17"/>
      <c r="AO1157" s="17"/>
      <c r="AP1157" s="17"/>
      <c r="AQ1157" s="17"/>
      <c r="AR1157" s="17"/>
      <c r="AS1157" s="17"/>
      <c r="AT1157" s="17"/>
      <c r="AU1157" s="17"/>
      <c r="AV1157" s="17"/>
      <c r="AW1157" s="17"/>
      <c r="AX1157" s="17"/>
      <c r="AY1157" s="17"/>
      <c r="AZ1157" s="17"/>
      <c r="BA1157" s="17"/>
      <c r="BB1157" s="17"/>
      <c r="BC1157" s="17"/>
      <c r="BD1157" s="17"/>
      <c r="BE1157" s="17"/>
      <c r="BF1157" s="17"/>
      <c r="BG1157" s="17"/>
      <c r="BH1157" s="17"/>
      <c r="BI1157" s="17"/>
      <c r="BJ1157" s="17"/>
      <c r="BK1157" s="17"/>
      <c r="BL1157" s="17"/>
      <c r="BM1157" s="17"/>
      <c r="BN1157" s="17"/>
      <c r="BO1157" s="17"/>
      <c r="BP1157" s="17"/>
      <c r="BQ1157" s="17"/>
      <c r="BR1157" s="17"/>
      <c r="BS1157" s="17"/>
      <c r="BT1157" s="17"/>
      <c r="BU1157" s="17"/>
      <c r="BV1157" s="17"/>
      <c r="BW1157" s="17"/>
      <c r="BX1157" s="17"/>
      <c r="BY1157" s="17"/>
      <c r="BZ1157" s="17"/>
      <c r="CA1157" s="17"/>
      <c r="CB1157" s="17"/>
      <c r="CC1157" s="17"/>
      <c r="CD1157" s="17"/>
      <c r="CE1157" s="17"/>
      <c r="CF1157" s="17"/>
      <c r="CG1157" s="17"/>
      <c r="CH1157" s="17"/>
      <c r="CI1157" s="17"/>
      <c r="CJ1157" s="17"/>
      <c r="CK1157" s="17"/>
      <c r="CL1157" s="17"/>
      <c r="CM1157" s="17"/>
      <c r="CN1157" s="17"/>
      <c r="CO1157" s="17"/>
      <c r="CP1157" s="17"/>
      <c r="CQ1157" s="17"/>
      <c r="CR1157" s="17"/>
      <c r="CS1157" s="17"/>
      <c r="CT1157" s="17"/>
      <c r="CU1157" s="17"/>
      <c r="CV1157" s="17"/>
      <c r="CW1157" s="17"/>
      <c r="CX1157" s="17"/>
      <c r="CY1157" s="17"/>
      <c r="CZ1157" s="17"/>
      <c r="DA1157" s="17"/>
      <c r="DB1157" s="17"/>
      <c r="DC1157" s="17"/>
      <c r="DD1157" s="17"/>
      <c r="DE1157" s="17"/>
      <c r="DF1157" s="17"/>
      <c r="DG1157" s="17"/>
      <c r="DH1157" s="17"/>
      <c r="DI1157" s="17"/>
      <c r="DJ1157" s="17"/>
      <c r="DK1157" s="17"/>
      <c r="DL1157" s="17"/>
      <c r="DM1157" s="17"/>
      <c r="DN1157" s="17"/>
      <c r="DO1157" s="17"/>
      <c r="DP1157" s="17"/>
      <c r="DQ1157" s="17"/>
      <c r="DR1157" s="17"/>
      <c r="DS1157" s="17"/>
      <c r="DT1157" s="17"/>
      <c r="DU1157" s="17"/>
      <c r="DV1157" s="17"/>
      <c r="DW1157" s="17"/>
      <c r="DX1157" s="17"/>
      <c r="DY1157" s="17"/>
      <c r="DZ1157" s="17"/>
      <c r="EA1157" s="17"/>
      <c r="EB1157" s="17"/>
      <c r="EC1157" s="17"/>
      <c r="ED1157" s="17"/>
      <c r="EE1157" s="17"/>
      <c r="EF1157" s="17"/>
      <c r="EG1157" s="17"/>
      <c r="EH1157" s="17"/>
      <c r="EI1157" s="17"/>
      <c r="EJ1157" s="17"/>
      <c r="EK1157" s="17"/>
    </row>
    <row r="1158" spans="1:141" x14ac:dyDescent="0.35">
      <c r="A1158" s="17"/>
      <c r="B1158" s="17"/>
      <c r="C1158" s="17"/>
      <c r="D1158" s="17"/>
      <c r="E1158" s="17"/>
      <c r="F1158" s="17"/>
      <c r="G1158" s="17"/>
      <c r="J1158" s="17"/>
      <c r="K1158" s="17"/>
      <c r="L1158" s="68"/>
      <c r="M1158" s="68"/>
      <c r="N1158" s="17"/>
      <c r="O1158" s="17"/>
      <c r="P1158" s="107"/>
      <c r="R1158" s="17"/>
      <c r="S1158" s="17"/>
      <c r="T1158" s="17"/>
      <c r="V1158" s="17"/>
      <c r="W1158" s="17"/>
      <c r="X1158" s="17"/>
      <c r="Y1158" s="17"/>
      <c r="AB1158" s="45"/>
      <c r="AH1158" s="17"/>
      <c r="AI1158" s="17"/>
      <c r="AJ1158" s="17"/>
      <c r="AK1158" s="17"/>
      <c r="AL1158" s="17"/>
      <c r="AM1158" s="17"/>
      <c r="AN1158" s="17"/>
      <c r="AO1158" s="17"/>
      <c r="AP1158" s="17"/>
      <c r="AQ1158" s="17"/>
      <c r="AR1158" s="17"/>
      <c r="AS1158" s="17"/>
      <c r="AT1158" s="17"/>
      <c r="AU1158" s="17"/>
      <c r="AV1158" s="17"/>
      <c r="AW1158" s="17"/>
      <c r="AX1158" s="17"/>
      <c r="AY1158" s="17"/>
      <c r="AZ1158" s="17"/>
      <c r="BA1158" s="17"/>
      <c r="BB1158" s="17"/>
      <c r="BC1158" s="17"/>
      <c r="BD1158" s="17"/>
      <c r="BE1158" s="17"/>
      <c r="BF1158" s="17"/>
      <c r="BG1158" s="17"/>
      <c r="BH1158" s="17"/>
      <c r="BI1158" s="17"/>
      <c r="BJ1158" s="17"/>
      <c r="BK1158" s="17"/>
      <c r="BL1158" s="17"/>
      <c r="BM1158" s="17"/>
      <c r="BN1158" s="17"/>
      <c r="BO1158" s="17"/>
      <c r="BP1158" s="17"/>
      <c r="BQ1158" s="17"/>
      <c r="BR1158" s="17"/>
      <c r="BS1158" s="17"/>
      <c r="BT1158" s="17"/>
      <c r="BU1158" s="17"/>
      <c r="BV1158" s="17"/>
      <c r="BW1158" s="17"/>
      <c r="BX1158" s="17"/>
      <c r="BY1158" s="17"/>
      <c r="BZ1158" s="17"/>
      <c r="CA1158" s="17"/>
      <c r="CB1158" s="17"/>
      <c r="CC1158" s="17"/>
      <c r="CD1158" s="17"/>
      <c r="CE1158" s="17"/>
      <c r="CF1158" s="17"/>
      <c r="CG1158" s="17"/>
      <c r="CH1158" s="17"/>
      <c r="CI1158" s="17"/>
      <c r="CJ1158" s="17"/>
      <c r="CK1158" s="17"/>
      <c r="CL1158" s="17"/>
      <c r="CM1158" s="17"/>
      <c r="CN1158" s="17"/>
      <c r="CO1158" s="17"/>
      <c r="CP1158" s="17"/>
      <c r="CQ1158" s="17"/>
      <c r="CR1158" s="17"/>
      <c r="CS1158" s="17"/>
      <c r="CT1158" s="17"/>
      <c r="CU1158" s="17"/>
      <c r="CV1158" s="17"/>
      <c r="CW1158" s="17"/>
      <c r="CX1158" s="17"/>
      <c r="CY1158" s="17"/>
      <c r="CZ1158" s="17"/>
      <c r="DA1158" s="17"/>
      <c r="DB1158" s="17"/>
      <c r="DC1158" s="17"/>
      <c r="DD1158" s="17"/>
      <c r="DE1158" s="17"/>
      <c r="DF1158" s="17"/>
      <c r="DG1158" s="17"/>
      <c r="DH1158" s="17"/>
      <c r="DI1158" s="17"/>
      <c r="DJ1158" s="17"/>
      <c r="DK1158" s="17"/>
      <c r="DL1158" s="17"/>
      <c r="DM1158" s="17"/>
      <c r="DN1158" s="17"/>
      <c r="DO1158" s="17"/>
      <c r="DP1158" s="17"/>
      <c r="DQ1158" s="17"/>
      <c r="DR1158" s="17"/>
      <c r="DS1158" s="17"/>
      <c r="DT1158" s="17"/>
      <c r="DU1158" s="17"/>
      <c r="DV1158" s="17"/>
      <c r="DW1158" s="17"/>
      <c r="DX1158" s="17"/>
      <c r="DY1158" s="17"/>
      <c r="DZ1158" s="17"/>
      <c r="EA1158" s="17"/>
      <c r="EB1158" s="17"/>
      <c r="EC1158" s="17"/>
      <c r="ED1158" s="17"/>
      <c r="EE1158" s="17"/>
      <c r="EF1158" s="17"/>
      <c r="EG1158" s="17"/>
      <c r="EH1158" s="17"/>
      <c r="EI1158" s="17"/>
      <c r="EJ1158" s="17"/>
      <c r="EK1158" s="17"/>
    </row>
    <row r="1159" spans="1:141" x14ac:dyDescent="0.35">
      <c r="A1159" s="17"/>
      <c r="B1159" s="17"/>
      <c r="C1159" s="17"/>
      <c r="D1159" s="17"/>
      <c r="E1159" s="17"/>
      <c r="F1159" s="17"/>
      <c r="G1159" s="17"/>
      <c r="J1159" s="17"/>
      <c r="K1159" s="17"/>
      <c r="L1159" s="68"/>
      <c r="M1159" s="68"/>
      <c r="N1159" s="17"/>
      <c r="O1159" s="17"/>
      <c r="P1159" s="107"/>
      <c r="R1159" s="17"/>
      <c r="S1159" s="17"/>
      <c r="T1159" s="17"/>
      <c r="V1159" s="17"/>
      <c r="W1159" s="17"/>
      <c r="X1159" s="17"/>
      <c r="Y1159" s="17"/>
      <c r="AB1159" s="45"/>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c r="BL1159" s="17"/>
      <c r="BM1159" s="17"/>
      <c r="BN1159" s="17"/>
      <c r="BO1159" s="17"/>
      <c r="BP1159" s="17"/>
      <c r="BQ1159" s="17"/>
      <c r="BR1159" s="17"/>
      <c r="BS1159" s="17"/>
      <c r="BT1159" s="17"/>
      <c r="BU1159" s="17"/>
      <c r="BV1159" s="17"/>
      <c r="BW1159" s="17"/>
      <c r="BX1159" s="17"/>
      <c r="BY1159" s="17"/>
      <c r="BZ1159" s="17"/>
      <c r="CA1159" s="17"/>
      <c r="CB1159" s="17"/>
      <c r="CC1159" s="17"/>
      <c r="CD1159" s="17"/>
      <c r="CE1159" s="17"/>
      <c r="CF1159" s="17"/>
      <c r="CG1159" s="17"/>
      <c r="CH1159" s="17"/>
      <c r="CI1159" s="17"/>
      <c r="CJ1159" s="17"/>
      <c r="CK1159" s="17"/>
      <c r="CL1159" s="17"/>
      <c r="CM1159" s="17"/>
      <c r="CN1159" s="17"/>
      <c r="CO1159" s="17"/>
      <c r="CP1159" s="17"/>
      <c r="CQ1159" s="17"/>
      <c r="CR1159" s="17"/>
      <c r="CS1159" s="17"/>
      <c r="CT1159" s="17"/>
      <c r="CU1159" s="17"/>
      <c r="CV1159" s="17"/>
      <c r="CW1159" s="17"/>
      <c r="CX1159" s="17"/>
      <c r="CY1159" s="17"/>
      <c r="CZ1159" s="17"/>
      <c r="DA1159" s="17"/>
      <c r="DB1159" s="17"/>
      <c r="DC1159" s="17"/>
      <c r="DD1159" s="17"/>
      <c r="DE1159" s="17"/>
      <c r="DF1159" s="17"/>
      <c r="DG1159" s="17"/>
      <c r="DH1159" s="17"/>
      <c r="DI1159" s="17"/>
      <c r="DJ1159" s="17"/>
      <c r="DK1159" s="17"/>
      <c r="DL1159" s="17"/>
      <c r="DM1159" s="17"/>
      <c r="DN1159" s="17"/>
      <c r="DO1159" s="17"/>
      <c r="DP1159" s="17"/>
      <c r="DQ1159" s="17"/>
      <c r="DR1159" s="17"/>
      <c r="DS1159" s="17"/>
      <c r="DT1159" s="17"/>
      <c r="DU1159" s="17"/>
      <c r="DV1159" s="17"/>
      <c r="DW1159" s="17"/>
      <c r="DX1159" s="17"/>
      <c r="DY1159" s="17"/>
      <c r="DZ1159" s="17"/>
      <c r="EA1159" s="17"/>
      <c r="EB1159" s="17"/>
      <c r="EC1159" s="17"/>
      <c r="ED1159" s="17"/>
      <c r="EE1159" s="17"/>
      <c r="EF1159" s="17"/>
      <c r="EG1159" s="17"/>
      <c r="EH1159" s="17"/>
      <c r="EI1159" s="17"/>
      <c r="EJ1159" s="17"/>
      <c r="EK1159" s="17"/>
    </row>
    <row r="1160" spans="1:141" x14ac:dyDescent="0.35">
      <c r="A1160" s="17"/>
      <c r="B1160" s="17"/>
      <c r="C1160" s="17"/>
      <c r="D1160" s="17"/>
      <c r="E1160" s="17"/>
      <c r="F1160" s="17"/>
      <c r="G1160" s="17"/>
      <c r="J1160" s="17"/>
      <c r="K1160" s="17"/>
      <c r="L1160" s="68"/>
      <c r="M1160" s="68"/>
      <c r="N1160" s="17"/>
      <c r="O1160" s="17"/>
      <c r="P1160" s="109"/>
      <c r="R1160" s="17"/>
      <c r="S1160" s="17"/>
      <c r="T1160" s="17"/>
      <c r="V1160" s="17"/>
      <c r="W1160" s="17"/>
      <c r="X1160" s="17"/>
      <c r="Y1160" s="17"/>
      <c r="AB1160" s="45"/>
      <c r="AH1160" s="17"/>
      <c r="AI1160" s="17"/>
      <c r="AJ1160" s="17"/>
      <c r="AK1160" s="17"/>
      <c r="AL1160" s="17"/>
      <c r="AM1160" s="17"/>
      <c r="AN1160" s="17"/>
      <c r="AO1160" s="17"/>
      <c r="AP1160" s="17"/>
      <c r="AQ1160" s="17"/>
      <c r="AR1160" s="17"/>
      <c r="AS1160" s="17"/>
      <c r="AT1160" s="17"/>
      <c r="AU1160" s="17"/>
      <c r="AV1160" s="17"/>
      <c r="AW1160" s="17"/>
      <c r="AX1160" s="17"/>
      <c r="AY1160" s="17"/>
      <c r="AZ1160" s="17"/>
      <c r="BA1160" s="17"/>
      <c r="BB1160" s="17"/>
      <c r="BC1160" s="17"/>
      <c r="BD1160" s="17"/>
      <c r="BE1160" s="17"/>
      <c r="BF1160" s="17"/>
      <c r="BG1160" s="17"/>
      <c r="BH1160" s="17"/>
      <c r="BI1160" s="17"/>
      <c r="BJ1160" s="17"/>
      <c r="BK1160" s="17"/>
      <c r="BL1160" s="17"/>
      <c r="BM1160" s="17"/>
      <c r="BN1160" s="17"/>
      <c r="BO1160" s="17"/>
      <c r="BP1160" s="17"/>
      <c r="BQ1160" s="17"/>
      <c r="BR1160" s="17"/>
      <c r="BS1160" s="17"/>
      <c r="BT1160" s="17"/>
      <c r="BU1160" s="17"/>
      <c r="BV1160" s="17"/>
      <c r="BW1160" s="17"/>
      <c r="BX1160" s="17"/>
      <c r="BY1160" s="17"/>
      <c r="BZ1160" s="17"/>
      <c r="CA1160" s="17"/>
      <c r="CB1160" s="17"/>
      <c r="CC1160" s="17"/>
      <c r="CD1160" s="17"/>
      <c r="CE1160" s="17"/>
      <c r="CF1160" s="17"/>
      <c r="CG1160" s="17"/>
      <c r="CH1160" s="17"/>
      <c r="CI1160" s="17"/>
      <c r="CJ1160" s="17"/>
      <c r="CK1160" s="17"/>
      <c r="CL1160" s="17"/>
      <c r="CM1160" s="17"/>
      <c r="CN1160" s="17"/>
      <c r="CO1160" s="17"/>
      <c r="CP1160" s="17"/>
      <c r="CQ1160" s="17"/>
      <c r="CR1160" s="17"/>
      <c r="CS1160" s="17"/>
      <c r="CT1160" s="17"/>
      <c r="CU1160" s="17"/>
      <c r="CV1160" s="17"/>
      <c r="CW1160" s="17"/>
      <c r="CX1160" s="17"/>
      <c r="CY1160" s="17"/>
      <c r="CZ1160" s="17"/>
      <c r="DA1160" s="17"/>
      <c r="DB1160" s="17"/>
      <c r="DC1160" s="17"/>
      <c r="DD1160" s="17"/>
      <c r="DE1160" s="17"/>
      <c r="DF1160" s="17"/>
      <c r="DG1160" s="17"/>
      <c r="DH1160" s="17"/>
      <c r="DI1160" s="17"/>
      <c r="DJ1160" s="17"/>
      <c r="DK1160" s="17"/>
      <c r="DL1160" s="17"/>
      <c r="DM1160" s="17"/>
      <c r="DN1160" s="17"/>
      <c r="DO1160" s="17"/>
      <c r="DP1160" s="17"/>
      <c r="DQ1160" s="17"/>
      <c r="DR1160" s="17"/>
      <c r="DS1160" s="17"/>
      <c r="DT1160" s="17"/>
      <c r="DU1160" s="17"/>
      <c r="DV1160" s="17"/>
      <c r="DW1160" s="17"/>
      <c r="DX1160" s="17"/>
      <c r="DY1160" s="17"/>
      <c r="DZ1160" s="17"/>
      <c r="EA1160" s="17"/>
      <c r="EB1160" s="17"/>
      <c r="EC1160" s="17"/>
      <c r="ED1160" s="17"/>
      <c r="EE1160" s="17"/>
      <c r="EF1160" s="17"/>
      <c r="EG1160" s="17"/>
      <c r="EH1160" s="17"/>
      <c r="EI1160" s="17"/>
      <c r="EJ1160" s="17"/>
      <c r="EK1160" s="17"/>
    </row>
    <row r="1161" spans="1:141" x14ac:dyDescent="0.35">
      <c r="A1161" s="17"/>
      <c r="B1161" s="17"/>
      <c r="C1161" s="17"/>
      <c r="D1161" s="17"/>
      <c r="E1161" s="17"/>
      <c r="F1161" s="17"/>
      <c r="G1161" s="17"/>
      <c r="J1161" s="17"/>
      <c r="K1161" s="17"/>
      <c r="L1161" s="68"/>
      <c r="M1161" s="68"/>
      <c r="N1161" s="17"/>
      <c r="O1161" s="17"/>
      <c r="P1161" s="107"/>
      <c r="R1161" s="17"/>
      <c r="S1161" s="17"/>
      <c r="T1161" s="17"/>
      <c r="V1161" s="17"/>
      <c r="W1161" s="17"/>
      <c r="X1161" s="17"/>
      <c r="Y1161" s="17"/>
      <c r="AB1161" s="45"/>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c r="BL1161" s="17"/>
      <c r="BM1161" s="17"/>
      <c r="BN1161" s="17"/>
      <c r="BO1161" s="17"/>
      <c r="BP1161" s="17"/>
      <c r="BQ1161" s="17"/>
      <c r="BR1161" s="17"/>
      <c r="BS1161" s="17"/>
      <c r="BT1161" s="17"/>
      <c r="BU1161" s="17"/>
      <c r="BV1161" s="17"/>
      <c r="BW1161" s="17"/>
      <c r="BX1161" s="17"/>
      <c r="BY1161" s="17"/>
      <c r="BZ1161" s="17"/>
      <c r="CA1161" s="17"/>
      <c r="CB1161" s="17"/>
      <c r="CC1161" s="17"/>
      <c r="CD1161" s="17"/>
      <c r="CE1161" s="17"/>
      <c r="CF1161" s="17"/>
      <c r="CG1161" s="17"/>
      <c r="CH1161" s="17"/>
      <c r="CI1161" s="17"/>
      <c r="CJ1161" s="17"/>
      <c r="CK1161" s="17"/>
      <c r="CL1161" s="17"/>
      <c r="CM1161" s="17"/>
      <c r="CN1161" s="17"/>
      <c r="CO1161" s="17"/>
      <c r="CP1161" s="17"/>
      <c r="CQ1161" s="17"/>
      <c r="CR1161" s="17"/>
      <c r="CS1161" s="17"/>
      <c r="CT1161" s="17"/>
      <c r="CU1161" s="17"/>
      <c r="CV1161" s="17"/>
      <c r="CW1161" s="17"/>
      <c r="CX1161" s="17"/>
      <c r="CY1161" s="17"/>
      <c r="CZ1161" s="17"/>
      <c r="DA1161" s="17"/>
      <c r="DB1161" s="17"/>
      <c r="DC1161" s="17"/>
      <c r="DD1161" s="17"/>
      <c r="DE1161" s="17"/>
      <c r="DF1161" s="17"/>
      <c r="DG1161" s="17"/>
      <c r="DH1161" s="17"/>
      <c r="DI1161" s="17"/>
      <c r="DJ1161" s="17"/>
      <c r="DK1161" s="17"/>
      <c r="DL1161" s="17"/>
      <c r="DM1161" s="17"/>
      <c r="DN1161" s="17"/>
      <c r="DO1161" s="17"/>
      <c r="DP1161" s="17"/>
      <c r="DQ1161" s="17"/>
      <c r="DR1161" s="17"/>
      <c r="DS1161" s="17"/>
      <c r="DT1161" s="17"/>
      <c r="DU1161" s="17"/>
      <c r="DV1161" s="17"/>
      <c r="DW1161" s="17"/>
      <c r="DX1161" s="17"/>
      <c r="DY1161" s="17"/>
      <c r="DZ1161" s="17"/>
      <c r="EA1161" s="17"/>
      <c r="EB1161" s="17"/>
      <c r="EC1161" s="17"/>
      <c r="ED1161" s="17"/>
      <c r="EE1161" s="17"/>
      <c r="EF1161" s="17"/>
      <c r="EG1161" s="17"/>
      <c r="EH1161" s="17"/>
      <c r="EI1161" s="17"/>
      <c r="EJ1161" s="17"/>
      <c r="EK1161" s="17"/>
    </row>
    <row r="1162" spans="1:141" x14ac:dyDescent="0.35">
      <c r="A1162" s="17"/>
      <c r="B1162" s="17"/>
      <c r="C1162" s="17"/>
      <c r="D1162" s="17"/>
      <c r="E1162" s="17"/>
      <c r="F1162" s="17"/>
      <c r="G1162" s="17"/>
      <c r="J1162" s="17"/>
      <c r="K1162" s="17"/>
      <c r="L1162" s="68"/>
      <c r="M1162" s="68"/>
      <c r="N1162" s="17"/>
      <c r="O1162" s="17"/>
      <c r="P1162" s="109"/>
      <c r="R1162" s="17"/>
      <c r="S1162" s="17"/>
      <c r="T1162" s="17"/>
      <c r="V1162" s="17"/>
      <c r="W1162" s="17"/>
      <c r="X1162" s="17"/>
      <c r="Y1162" s="17"/>
      <c r="AB1162" s="45"/>
      <c r="AH1162" s="17"/>
      <c r="AI1162" s="17"/>
      <c r="AJ1162" s="17"/>
      <c r="AK1162" s="17"/>
      <c r="AL1162" s="17"/>
      <c r="AM1162" s="17"/>
      <c r="AN1162" s="17"/>
      <c r="AO1162" s="17"/>
      <c r="AP1162" s="17"/>
      <c r="AQ1162" s="17"/>
      <c r="AR1162" s="17"/>
      <c r="AS1162" s="17"/>
      <c r="AT1162" s="17"/>
      <c r="AU1162" s="17"/>
      <c r="AV1162" s="17"/>
      <c r="AW1162" s="17"/>
      <c r="AX1162" s="17"/>
      <c r="AY1162" s="17"/>
      <c r="AZ1162" s="17"/>
      <c r="BA1162" s="17"/>
      <c r="BB1162" s="17"/>
      <c r="BC1162" s="17"/>
      <c r="BD1162" s="17"/>
      <c r="BE1162" s="17"/>
      <c r="BF1162" s="17"/>
      <c r="BG1162" s="17"/>
      <c r="BH1162" s="17"/>
      <c r="BI1162" s="17"/>
      <c r="BJ1162" s="17"/>
      <c r="BK1162" s="17"/>
      <c r="BL1162" s="17"/>
      <c r="BM1162" s="17"/>
      <c r="BN1162" s="17"/>
      <c r="BO1162" s="17"/>
      <c r="BP1162" s="17"/>
      <c r="BQ1162" s="17"/>
      <c r="BR1162" s="17"/>
      <c r="BS1162" s="17"/>
      <c r="BT1162" s="17"/>
      <c r="BU1162" s="17"/>
      <c r="BV1162" s="17"/>
      <c r="BW1162" s="17"/>
      <c r="BX1162" s="17"/>
      <c r="BY1162" s="17"/>
      <c r="BZ1162" s="17"/>
      <c r="CA1162" s="17"/>
      <c r="CB1162" s="17"/>
      <c r="CC1162" s="17"/>
      <c r="CD1162" s="17"/>
      <c r="CE1162" s="17"/>
      <c r="CF1162" s="17"/>
      <c r="CG1162" s="17"/>
      <c r="CH1162" s="17"/>
      <c r="CI1162" s="17"/>
      <c r="CJ1162" s="17"/>
      <c r="CK1162" s="17"/>
      <c r="CL1162" s="17"/>
      <c r="CM1162" s="17"/>
      <c r="CN1162" s="17"/>
      <c r="CO1162" s="17"/>
      <c r="CP1162" s="17"/>
      <c r="CQ1162" s="17"/>
      <c r="CR1162" s="17"/>
      <c r="CS1162" s="17"/>
      <c r="CT1162" s="17"/>
      <c r="CU1162" s="17"/>
      <c r="CV1162" s="17"/>
      <c r="CW1162" s="17"/>
      <c r="CX1162" s="17"/>
      <c r="CY1162" s="17"/>
      <c r="CZ1162" s="17"/>
      <c r="DA1162" s="17"/>
      <c r="DB1162" s="17"/>
      <c r="DC1162" s="17"/>
      <c r="DD1162" s="17"/>
      <c r="DE1162" s="17"/>
      <c r="DF1162" s="17"/>
      <c r="DG1162" s="17"/>
      <c r="DH1162" s="17"/>
      <c r="DI1162" s="17"/>
      <c r="DJ1162" s="17"/>
      <c r="DK1162" s="17"/>
      <c r="DL1162" s="17"/>
      <c r="DM1162" s="17"/>
      <c r="DN1162" s="17"/>
      <c r="DO1162" s="17"/>
      <c r="DP1162" s="17"/>
      <c r="DQ1162" s="17"/>
      <c r="DR1162" s="17"/>
      <c r="DS1162" s="17"/>
      <c r="DT1162" s="17"/>
      <c r="DU1162" s="17"/>
      <c r="DV1162" s="17"/>
      <c r="DW1162" s="17"/>
      <c r="DX1162" s="17"/>
      <c r="DY1162" s="17"/>
      <c r="DZ1162" s="17"/>
      <c r="EA1162" s="17"/>
      <c r="EB1162" s="17"/>
      <c r="EC1162" s="17"/>
      <c r="ED1162" s="17"/>
      <c r="EE1162" s="17"/>
      <c r="EF1162" s="17"/>
      <c r="EG1162" s="17"/>
      <c r="EH1162" s="17"/>
      <c r="EI1162" s="17"/>
      <c r="EJ1162" s="17"/>
      <c r="EK1162" s="17"/>
    </row>
    <row r="1163" spans="1:141" x14ac:dyDescent="0.35">
      <c r="A1163" s="17"/>
      <c r="B1163" s="17"/>
      <c r="C1163" s="17"/>
      <c r="D1163" s="17"/>
      <c r="E1163" s="17"/>
      <c r="F1163" s="17"/>
      <c r="G1163" s="17"/>
      <c r="J1163" s="17"/>
      <c r="K1163" s="17"/>
      <c r="L1163" s="68"/>
      <c r="M1163" s="68"/>
      <c r="N1163" s="17"/>
      <c r="O1163" s="17"/>
      <c r="P1163" s="107"/>
      <c r="R1163" s="17"/>
      <c r="S1163" s="17"/>
      <c r="T1163" s="17"/>
      <c r="V1163" s="17"/>
      <c r="W1163" s="17"/>
      <c r="X1163" s="17"/>
      <c r="Y1163" s="17"/>
      <c r="AB1163" s="45"/>
      <c r="AH1163" s="17"/>
      <c r="AI1163" s="17"/>
      <c r="AJ1163" s="17"/>
      <c r="AK1163" s="17"/>
      <c r="AL1163" s="17"/>
      <c r="AM1163" s="17"/>
      <c r="AN1163" s="17"/>
      <c r="AO1163" s="17"/>
      <c r="AP1163" s="17"/>
      <c r="AQ1163" s="17"/>
      <c r="AR1163" s="17"/>
      <c r="AS1163" s="17"/>
      <c r="AT1163" s="17"/>
      <c r="AU1163" s="17"/>
      <c r="AV1163" s="17"/>
      <c r="AW1163" s="17"/>
      <c r="AX1163" s="17"/>
      <c r="AY1163" s="17"/>
      <c r="AZ1163" s="17"/>
      <c r="BA1163" s="17"/>
      <c r="BB1163" s="17"/>
      <c r="BC1163" s="17"/>
      <c r="BD1163" s="17"/>
      <c r="BE1163" s="17"/>
      <c r="BF1163" s="17"/>
      <c r="BG1163" s="17"/>
      <c r="BH1163" s="17"/>
      <c r="BI1163" s="17"/>
      <c r="BJ1163" s="17"/>
      <c r="BK1163" s="17"/>
      <c r="BL1163" s="17"/>
      <c r="BM1163" s="17"/>
      <c r="BN1163" s="17"/>
      <c r="BO1163" s="17"/>
      <c r="BP1163" s="17"/>
      <c r="BQ1163" s="17"/>
      <c r="BR1163" s="17"/>
      <c r="BS1163" s="17"/>
      <c r="BT1163" s="17"/>
      <c r="BU1163" s="17"/>
      <c r="BV1163" s="17"/>
      <c r="BW1163" s="17"/>
      <c r="BX1163" s="17"/>
      <c r="BY1163" s="17"/>
      <c r="BZ1163" s="17"/>
      <c r="CA1163" s="17"/>
      <c r="CB1163" s="17"/>
      <c r="CC1163" s="17"/>
      <c r="CD1163" s="17"/>
      <c r="CE1163" s="17"/>
      <c r="CF1163" s="17"/>
      <c r="CG1163" s="17"/>
      <c r="CH1163" s="17"/>
      <c r="CI1163" s="17"/>
      <c r="CJ1163" s="17"/>
      <c r="CK1163" s="17"/>
      <c r="CL1163" s="17"/>
      <c r="CM1163" s="17"/>
      <c r="CN1163" s="17"/>
      <c r="CO1163" s="17"/>
      <c r="CP1163" s="17"/>
      <c r="CQ1163" s="17"/>
      <c r="CR1163" s="17"/>
      <c r="CS1163" s="17"/>
      <c r="CT1163" s="17"/>
      <c r="CU1163" s="17"/>
      <c r="CV1163" s="17"/>
      <c r="CW1163" s="17"/>
      <c r="CX1163" s="17"/>
      <c r="CY1163" s="17"/>
      <c r="CZ1163" s="17"/>
      <c r="DA1163" s="17"/>
      <c r="DB1163" s="17"/>
      <c r="DC1163" s="17"/>
      <c r="DD1163" s="17"/>
      <c r="DE1163" s="17"/>
      <c r="DF1163" s="17"/>
      <c r="DG1163" s="17"/>
      <c r="DH1163" s="17"/>
      <c r="DI1163" s="17"/>
      <c r="DJ1163" s="17"/>
      <c r="DK1163" s="17"/>
      <c r="DL1163" s="17"/>
      <c r="DM1163" s="17"/>
      <c r="DN1163" s="17"/>
      <c r="DO1163" s="17"/>
      <c r="DP1163" s="17"/>
      <c r="DQ1163" s="17"/>
      <c r="DR1163" s="17"/>
      <c r="DS1163" s="17"/>
      <c r="DT1163" s="17"/>
      <c r="DU1163" s="17"/>
      <c r="DV1163" s="17"/>
      <c r="DW1163" s="17"/>
      <c r="DX1163" s="17"/>
      <c r="DY1163" s="17"/>
      <c r="DZ1163" s="17"/>
      <c r="EA1163" s="17"/>
      <c r="EB1163" s="17"/>
      <c r="EC1163" s="17"/>
      <c r="ED1163" s="17"/>
      <c r="EE1163" s="17"/>
      <c r="EF1163" s="17"/>
      <c r="EG1163" s="17"/>
      <c r="EH1163" s="17"/>
      <c r="EI1163" s="17"/>
      <c r="EJ1163" s="17"/>
      <c r="EK1163" s="17"/>
    </row>
    <row r="1164" spans="1:141" x14ac:dyDescent="0.35">
      <c r="A1164" s="17"/>
      <c r="B1164" s="17"/>
      <c r="C1164" s="17"/>
      <c r="D1164" s="17"/>
      <c r="E1164" s="17"/>
      <c r="F1164" s="17"/>
      <c r="G1164" s="17"/>
      <c r="J1164" s="17"/>
      <c r="K1164" s="17"/>
      <c r="L1164" s="68"/>
      <c r="M1164" s="68"/>
      <c r="N1164" s="17"/>
      <c r="O1164" s="17"/>
      <c r="P1164" s="109"/>
      <c r="R1164" s="17"/>
      <c r="S1164" s="17"/>
      <c r="T1164" s="17"/>
      <c r="V1164" s="17"/>
      <c r="W1164" s="17"/>
      <c r="X1164" s="17"/>
      <c r="Y1164" s="17"/>
      <c r="AB1164" s="45"/>
      <c r="AH1164" s="17"/>
      <c r="AI1164" s="17"/>
      <c r="AJ1164" s="17"/>
      <c r="AK1164" s="17"/>
      <c r="AL1164" s="17"/>
      <c r="AM1164" s="17"/>
      <c r="AN1164" s="17"/>
      <c r="AO1164" s="17"/>
      <c r="AP1164" s="17"/>
      <c r="AQ1164" s="17"/>
      <c r="AR1164" s="17"/>
      <c r="AS1164" s="17"/>
      <c r="AT1164" s="17"/>
      <c r="AU1164" s="17"/>
      <c r="AV1164" s="17"/>
      <c r="AW1164" s="17"/>
      <c r="AX1164" s="17"/>
      <c r="AY1164" s="17"/>
      <c r="AZ1164" s="17"/>
      <c r="BA1164" s="17"/>
      <c r="BB1164" s="17"/>
      <c r="BC1164" s="17"/>
      <c r="BD1164" s="17"/>
      <c r="BE1164" s="17"/>
      <c r="BF1164" s="17"/>
      <c r="BG1164" s="17"/>
      <c r="BH1164" s="17"/>
      <c r="BI1164" s="17"/>
      <c r="BJ1164" s="17"/>
      <c r="BK1164" s="17"/>
      <c r="BL1164" s="17"/>
      <c r="BM1164" s="17"/>
      <c r="BN1164" s="17"/>
      <c r="BO1164" s="17"/>
      <c r="BP1164" s="17"/>
      <c r="BQ1164" s="17"/>
      <c r="BR1164" s="17"/>
      <c r="BS1164" s="17"/>
      <c r="BT1164" s="17"/>
      <c r="BU1164" s="17"/>
      <c r="BV1164" s="17"/>
      <c r="BW1164" s="17"/>
      <c r="BX1164" s="17"/>
      <c r="BY1164" s="17"/>
      <c r="BZ1164" s="17"/>
      <c r="CA1164" s="17"/>
      <c r="CB1164" s="17"/>
      <c r="CC1164" s="17"/>
      <c r="CD1164" s="17"/>
      <c r="CE1164" s="17"/>
      <c r="CF1164" s="17"/>
      <c r="CG1164" s="17"/>
      <c r="CH1164" s="17"/>
      <c r="CI1164" s="17"/>
      <c r="CJ1164" s="17"/>
      <c r="CK1164" s="17"/>
      <c r="CL1164" s="17"/>
      <c r="CM1164" s="17"/>
      <c r="CN1164" s="17"/>
      <c r="CO1164" s="17"/>
      <c r="CP1164" s="17"/>
      <c r="CQ1164" s="17"/>
      <c r="CR1164" s="17"/>
      <c r="CS1164" s="17"/>
      <c r="CT1164" s="17"/>
      <c r="CU1164" s="17"/>
      <c r="CV1164" s="17"/>
      <c r="CW1164" s="17"/>
      <c r="CX1164" s="17"/>
      <c r="CY1164" s="17"/>
      <c r="CZ1164" s="17"/>
      <c r="DA1164" s="17"/>
      <c r="DB1164" s="17"/>
      <c r="DC1164" s="17"/>
      <c r="DD1164" s="17"/>
      <c r="DE1164" s="17"/>
      <c r="DF1164" s="17"/>
      <c r="DG1164" s="17"/>
      <c r="DH1164" s="17"/>
      <c r="DI1164" s="17"/>
      <c r="DJ1164" s="17"/>
      <c r="DK1164" s="17"/>
      <c r="DL1164" s="17"/>
      <c r="DM1164" s="17"/>
      <c r="DN1164" s="17"/>
      <c r="DO1164" s="17"/>
      <c r="DP1164" s="17"/>
      <c r="DQ1164" s="17"/>
      <c r="DR1164" s="17"/>
      <c r="DS1164" s="17"/>
      <c r="DT1164" s="17"/>
      <c r="DU1164" s="17"/>
      <c r="DV1164" s="17"/>
      <c r="DW1164" s="17"/>
      <c r="DX1164" s="17"/>
      <c r="DY1164" s="17"/>
      <c r="DZ1164" s="17"/>
      <c r="EA1164" s="17"/>
      <c r="EB1164" s="17"/>
      <c r="EC1164" s="17"/>
      <c r="ED1164" s="17"/>
      <c r="EE1164" s="17"/>
      <c r="EF1164" s="17"/>
      <c r="EG1164" s="17"/>
      <c r="EH1164" s="17"/>
      <c r="EI1164" s="17"/>
      <c r="EJ1164" s="17"/>
      <c r="EK1164" s="17"/>
    </row>
    <row r="1165" spans="1:141" x14ac:dyDescent="0.35">
      <c r="A1165" s="17"/>
      <c r="B1165" s="17"/>
      <c r="C1165" s="17"/>
      <c r="D1165" s="17"/>
      <c r="E1165" s="17"/>
      <c r="F1165" s="17"/>
      <c r="G1165" s="17"/>
      <c r="J1165" s="17"/>
      <c r="K1165" s="17"/>
      <c r="L1165" s="68"/>
      <c r="M1165" s="68"/>
      <c r="N1165" s="17"/>
      <c r="O1165" s="17"/>
      <c r="P1165" s="109"/>
      <c r="R1165" s="17"/>
      <c r="S1165" s="17"/>
      <c r="T1165" s="17"/>
      <c r="V1165" s="17"/>
      <c r="W1165" s="17"/>
      <c r="X1165" s="17"/>
      <c r="Y1165" s="17"/>
      <c r="AB1165" s="45"/>
      <c r="AH1165" s="17"/>
      <c r="AI1165" s="17"/>
      <c r="AJ1165" s="17"/>
      <c r="AK1165" s="17"/>
      <c r="AL1165" s="17"/>
      <c r="AM1165" s="17"/>
      <c r="AN1165" s="17"/>
      <c r="AO1165" s="17"/>
      <c r="AP1165" s="17"/>
      <c r="AQ1165" s="17"/>
      <c r="AR1165" s="17"/>
      <c r="AS1165" s="17"/>
      <c r="AT1165" s="17"/>
      <c r="AU1165" s="17"/>
      <c r="AV1165" s="17"/>
      <c r="AW1165" s="17"/>
      <c r="AX1165" s="17"/>
      <c r="AY1165" s="17"/>
      <c r="AZ1165" s="17"/>
      <c r="BA1165" s="17"/>
      <c r="BB1165" s="17"/>
      <c r="BC1165" s="17"/>
      <c r="BD1165" s="17"/>
      <c r="BE1165" s="17"/>
      <c r="BF1165" s="17"/>
      <c r="BG1165" s="17"/>
      <c r="BH1165" s="17"/>
      <c r="BI1165" s="17"/>
      <c r="BJ1165" s="17"/>
      <c r="BK1165" s="17"/>
      <c r="BL1165" s="17"/>
      <c r="BM1165" s="17"/>
      <c r="BN1165" s="17"/>
      <c r="BO1165" s="17"/>
      <c r="BP1165" s="17"/>
      <c r="BQ1165" s="17"/>
      <c r="BR1165" s="17"/>
      <c r="BS1165" s="17"/>
      <c r="BT1165" s="17"/>
      <c r="BU1165" s="17"/>
      <c r="BV1165" s="17"/>
      <c r="BW1165" s="17"/>
      <c r="BX1165" s="17"/>
      <c r="BY1165" s="17"/>
      <c r="BZ1165" s="17"/>
      <c r="CA1165" s="17"/>
      <c r="CB1165" s="17"/>
      <c r="CC1165" s="17"/>
      <c r="CD1165" s="17"/>
      <c r="CE1165" s="17"/>
      <c r="CF1165" s="17"/>
      <c r="CG1165" s="17"/>
      <c r="CH1165" s="17"/>
      <c r="CI1165" s="17"/>
      <c r="CJ1165" s="17"/>
      <c r="CK1165" s="17"/>
      <c r="CL1165" s="17"/>
      <c r="CM1165" s="17"/>
      <c r="CN1165" s="17"/>
      <c r="CO1165" s="17"/>
      <c r="CP1165" s="17"/>
      <c r="CQ1165" s="17"/>
      <c r="CR1165" s="17"/>
      <c r="CS1165" s="17"/>
      <c r="CT1165" s="17"/>
      <c r="CU1165" s="17"/>
      <c r="CV1165" s="17"/>
      <c r="CW1165" s="17"/>
      <c r="CX1165" s="17"/>
      <c r="CY1165" s="17"/>
      <c r="CZ1165" s="17"/>
      <c r="DA1165" s="17"/>
      <c r="DB1165" s="17"/>
      <c r="DC1165" s="17"/>
      <c r="DD1165" s="17"/>
      <c r="DE1165" s="17"/>
      <c r="DF1165" s="17"/>
      <c r="DG1165" s="17"/>
      <c r="DH1165" s="17"/>
      <c r="DI1165" s="17"/>
      <c r="DJ1165" s="17"/>
      <c r="DK1165" s="17"/>
      <c r="DL1165" s="17"/>
      <c r="DM1165" s="17"/>
      <c r="DN1165" s="17"/>
      <c r="DO1165" s="17"/>
      <c r="DP1165" s="17"/>
      <c r="DQ1165" s="17"/>
      <c r="DR1165" s="17"/>
      <c r="DS1165" s="17"/>
      <c r="DT1165" s="17"/>
      <c r="DU1165" s="17"/>
      <c r="DV1165" s="17"/>
      <c r="DW1165" s="17"/>
      <c r="DX1165" s="17"/>
      <c r="DY1165" s="17"/>
      <c r="DZ1165" s="17"/>
      <c r="EA1165" s="17"/>
      <c r="EB1165" s="17"/>
      <c r="EC1165" s="17"/>
      <c r="ED1165" s="17"/>
      <c r="EE1165" s="17"/>
      <c r="EF1165" s="17"/>
      <c r="EG1165" s="17"/>
      <c r="EH1165" s="17"/>
      <c r="EI1165" s="17"/>
      <c r="EJ1165" s="17"/>
      <c r="EK1165" s="17"/>
    </row>
    <row r="1166" spans="1:141" x14ac:dyDescent="0.35">
      <c r="A1166" s="17"/>
      <c r="B1166" s="17"/>
      <c r="C1166" s="17"/>
      <c r="D1166" s="17"/>
      <c r="E1166" s="17"/>
      <c r="F1166" s="17"/>
      <c r="G1166" s="17"/>
      <c r="J1166" s="17"/>
      <c r="K1166" s="17"/>
      <c r="L1166" s="68"/>
      <c r="M1166" s="68"/>
      <c r="N1166" s="17"/>
      <c r="O1166" s="17"/>
      <c r="P1166" s="107"/>
      <c r="R1166" s="17"/>
      <c r="S1166" s="17"/>
      <c r="T1166" s="17"/>
      <c r="V1166" s="17"/>
      <c r="W1166" s="17"/>
      <c r="X1166" s="17"/>
      <c r="Y1166" s="17"/>
      <c r="AB1166" s="45"/>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c r="BH1166" s="17"/>
      <c r="BI1166" s="17"/>
      <c r="BJ1166" s="17"/>
      <c r="BK1166" s="17"/>
      <c r="BL1166" s="17"/>
      <c r="BM1166" s="17"/>
      <c r="BN1166" s="17"/>
      <c r="BO1166" s="17"/>
      <c r="BP1166" s="17"/>
      <c r="BQ1166" s="17"/>
      <c r="BR1166" s="17"/>
      <c r="BS1166" s="17"/>
      <c r="BT1166" s="17"/>
      <c r="BU1166" s="17"/>
      <c r="BV1166" s="17"/>
      <c r="BW1166" s="17"/>
      <c r="BX1166" s="17"/>
      <c r="BY1166" s="17"/>
      <c r="BZ1166" s="17"/>
      <c r="CA1166" s="17"/>
      <c r="CB1166" s="17"/>
      <c r="CC1166" s="17"/>
      <c r="CD1166" s="17"/>
      <c r="CE1166" s="17"/>
      <c r="CF1166" s="17"/>
      <c r="CG1166" s="17"/>
      <c r="CH1166" s="17"/>
      <c r="CI1166" s="17"/>
      <c r="CJ1166" s="17"/>
      <c r="CK1166" s="17"/>
      <c r="CL1166" s="17"/>
      <c r="CM1166" s="17"/>
      <c r="CN1166" s="17"/>
      <c r="CO1166" s="17"/>
      <c r="CP1166" s="17"/>
      <c r="CQ1166" s="17"/>
      <c r="CR1166" s="17"/>
      <c r="CS1166" s="17"/>
      <c r="CT1166" s="17"/>
      <c r="CU1166" s="17"/>
      <c r="CV1166" s="17"/>
      <c r="CW1166" s="17"/>
      <c r="CX1166" s="17"/>
      <c r="CY1166" s="17"/>
      <c r="CZ1166" s="17"/>
      <c r="DA1166" s="17"/>
      <c r="DB1166" s="17"/>
      <c r="DC1166" s="17"/>
      <c r="DD1166" s="17"/>
      <c r="DE1166" s="17"/>
      <c r="DF1166" s="17"/>
      <c r="DG1166" s="17"/>
      <c r="DH1166" s="17"/>
      <c r="DI1166" s="17"/>
      <c r="DJ1166" s="17"/>
      <c r="DK1166" s="17"/>
      <c r="DL1166" s="17"/>
      <c r="DM1166" s="17"/>
      <c r="DN1166" s="17"/>
      <c r="DO1166" s="17"/>
      <c r="DP1166" s="17"/>
      <c r="DQ1166" s="17"/>
      <c r="DR1166" s="17"/>
      <c r="DS1166" s="17"/>
      <c r="DT1166" s="17"/>
      <c r="DU1166" s="17"/>
      <c r="DV1166" s="17"/>
      <c r="DW1166" s="17"/>
      <c r="DX1166" s="17"/>
      <c r="DY1166" s="17"/>
      <c r="DZ1166" s="17"/>
      <c r="EA1166" s="17"/>
      <c r="EB1166" s="17"/>
      <c r="EC1166" s="17"/>
      <c r="ED1166" s="17"/>
      <c r="EE1166" s="17"/>
      <c r="EF1166" s="17"/>
      <c r="EG1166" s="17"/>
      <c r="EH1166" s="17"/>
      <c r="EI1166" s="17"/>
      <c r="EJ1166" s="17"/>
      <c r="EK1166" s="17"/>
    </row>
    <row r="1167" spans="1:141" x14ac:dyDescent="0.35">
      <c r="A1167" s="17"/>
      <c r="B1167" s="17"/>
      <c r="C1167" s="17"/>
      <c r="D1167" s="17"/>
      <c r="E1167" s="17"/>
      <c r="F1167" s="17"/>
      <c r="G1167" s="17"/>
      <c r="J1167" s="17"/>
      <c r="K1167" s="17"/>
      <c r="L1167" s="68"/>
      <c r="M1167" s="68"/>
      <c r="N1167" s="17"/>
      <c r="O1167" s="17"/>
      <c r="P1167" s="107"/>
      <c r="R1167" s="17"/>
      <c r="S1167" s="17"/>
      <c r="T1167" s="17"/>
      <c r="V1167" s="17"/>
      <c r="W1167" s="17"/>
      <c r="X1167" s="17"/>
      <c r="Y1167" s="17"/>
      <c r="AB1167" s="45"/>
      <c r="AH1167" s="17"/>
      <c r="AI1167" s="17"/>
      <c r="AJ1167" s="17"/>
      <c r="AK1167" s="17"/>
      <c r="AL1167" s="17"/>
      <c r="AM1167" s="17"/>
      <c r="AN1167" s="17"/>
      <c r="AO1167" s="17"/>
      <c r="AP1167" s="17"/>
      <c r="AQ1167" s="17"/>
      <c r="AR1167" s="17"/>
      <c r="AS1167" s="17"/>
      <c r="AT1167" s="17"/>
      <c r="AU1167" s="17"/>
      <c r="AV1167" s="17"/>
      <c r="AW1167" s="17"/>
      <c r="AX1167" s="17"/>
      <c r="AY1167" s="17"/>
      <c r="AZ1167" s="17"/>
      <c r="BA1167" s="17"/>
      <c r="BB1167" s="17"/>
      <c r="BC1167" s="17"/>
      <c r="BD1167" s="17"/>
      <c r="BE1167" s="17"/>
      <c r="BF1167" s="17"/>
      <c r="BG1167" s="17"/>
      <c r="BH1167" s="17"/>
      <c r="BI1167" s="17"/>
      <c r="BJ1167" s="17"/>
      <c r="BK1167" s="17"/>
      <c r="BL1167" s="17"/>
      <c r="BM1167" s="17"/>
      <c r="BN1167" s="17"/>
      <c r="BO1167" s="17"/>
      <c r="BP1167" s="17"/>
      <c r="BQ1167" s="17"/>
      <c r="BR1167" s="17"/>
      <c r="BS1167" s="17"/>
      <c r="BT1167" s="17"/>
      <c r="BU1167" s="17"/>
      <c r="BV1167" s="17"/>
      <c r="BW1167" s="17"/>
      <c r="BX1167" s="17"/>
      <c r="BY1167" s="17"/>
      <c r="BZ1167" s="17"/>
      <c r="CA1167" s="17"/>
      <c r="CB1167" s="17"/>
      <c r="CC1167" s="17"/>
      <c r="CD1167" s="17"/>
      <c r="CE1167" s="17"/>
      <c r="CF1167" s="17"/>
      <c r="CG1167" s="17"/>
      <c r="CH1167" s="17"/>
      <c r="CI1167" s="17"/>
      <c r="CJ1167" s="17"/>
      <c r="CK1167" s="17"/>
      <c r="CL1167" s="17"/>
      <c r="CM1167" s="17"/>
      <c r="CN1167" s="17"/>
      <c r="CO1167" s="17"/>
      <c r="CP1167" s="17"/>
      <c r="CQ1167" s="17"/>
      <c r="CR1167" s="17"/>
      <c r="CS1167" s="17"/>
      <c r="CT1167" s="17"/>
      <c r="CU1167" s="17"/>
      <c r="CV1167" s="17"/>
      <c r="CW1167" s="17"/>
      <c r="CX1167" s="17"/>
      <c r="CY1167" s="17"/>
      <c r="CZ1167" s="17"/>
      <c r="DA1167" s="17"/>
      <c r="DB1167" s="17"/>
      <c r="DC1167" s="17"/>
      <c r="DD1167" s="17"/>
      <c r="DE1167" s="17"/>
      <c r="DF1167" s="17"/>
      <c r="DG1167" s="17"/>
      <c r="DH1167" s="17"/>
      <c r="DI1167" s="17"/>
      <c r="DJ1167" s="17"/>
      <c r="DK1167" s="17"/>
      <c r="DL1167" s="17"/>
      <c r="DM1167" s="17"/>
      <c r="DN1167" s="17"/>
      <c r="DO1167" s="17"/>
      <c r="DP1167" s="17"/>
      <c r="DQ1167" s="17"/>
      <c r="DR1167" s="17"/>
      <c r="DS1167" s="17"/>
      <c r="DT1167" s="17"/>
      <c r="DU1167" s="17"/>
      <c r="DV1167" s="17"/>
      <c r="DW1167" s="17"/>
      <c r="DX1167" s="17"/>
      <c r="DY1167" s="17"/>
      <c r="DZ1167" s="17"/>
      <c r="EA1167" s="17"/>
      <c r="EB1167" s="17"/>
      <c r="EC1167" s="17"/>
      <c r="ED1167" s="17"/>
      <c r="EE1167" s="17"/>
      <c r="EF1167" s="17"/>
      <c r="EG1167" s="17"/>
      <c r="EH1167" s="17"/>
      <c r="EI1167" s="17"/>
      <c r="EJ1167" s="17"/>
      <c r="EK1167" s="17"/>
    </row>
    <row r="1168" spans="1:141" x14ac:dyDescent="0.35">
      <c r="A1168" s="17"/>
      <c r="B1168" s="17"/>
      <c r="C1168" s="17"/>
      <c r="D1168" s="17"/>
      <c r="E1168" s="17"/>
      <c r="F1168" s="17"/>
      <c r="G1168" s="17"/>
      <c r="J1168" s="17"/>
      <c r="K1168" s="17"/>
      <c r="L1168" s="68"/>
      <c r="M1168" s="68"/>
      <c r="N1168" s="17"/>
      <c r="O1168" s="17"/>
      <c r="P1168" s="109"/>
      <c r="R1168" s="17"/>
      <c r="S1168" s="17"/>
      <c r="T1168" s="17"/>
      <c r="V1168" s="17"/>
      <c r="W1168" s="17"/>
      <c r="X1168" s="17"/>
      <c r="Y1168" s="17"/>
      <c r="AB1168" s="45"/>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c r="BL1168" s="17"/>
      <c r="BM1168" s="17"/>
      <c r="BN1168" s="17"/>
      <c r="BO1168" s="17"/>
      <c r="BP1168" s="17"/>
      <c r="BQ1168" s="17"/>
      <c r="BR1168" s="17"/>
      <c r="BS1168" s="17"/>
      <c r="BT1168" s="17"/>
      <c r="BU1168" s="17"/>
      <c r="BV1168" s="17"/>
      <c r="BW1168" s="17"/>
      <c r="BX1168" s="17"/>
      <c r="BY1168" s="17"/>
      <c r="BZ1168" s="17"/>
      <c r="CA1168" s="17"/>
      <c r="CB1168" s="17"/>
      <c r="CC1168" s="17"/>
      <c r="CD1168" s="17"/>
      <c r="CE1168" s="17"/>
      <c r="CF1168" s="17"/>
      <c r="CG1168" s="17"/>
      <c r="CH1168" s="17"/>
      <c r="CI1168" s="17"/>
      <c r="CJ1168" s="17"/>
      <c r="CK1168" s="17"/>
      <c r="CL1168" s="17"/>
      <c r="CM1168" s="17"/>
      <c r="CN1168" s="17"/>
      <c r="CO1168" s="17"/>
      <c r="CP1168" s="17"/>
      <c r="CQ1168" s="17"/>
      <c r="CR1168" s="17"/>
      <c r="CS1168" s="17"/>
      <c r="CT1168" s="17"/>
      <c r="CU1168" s="17"/>
      <c r="CV1168" s="17"/>
      <c r="CW1168" s="17"/>
      <c r="CX1168" s="17"/>
      <c r="CY1168" s="17"/>
      <c r="CZ1168" s="17"/>
      <c r="DA1168" s="17"/>
      <c r="DB1168" s="17"/>
      <c r="DC1168" s="17"/>
      <c r="DD1168" s="17"/>
      <c r="DE1168" s="17"/>
      <c r="DF1168" s="17"/>
      <c r="DG1168" s="17"/>
      <c r="DH1168" s="17"/>
      <c r="DI1168" s="17"/>
      <c r="DJ1168" s="17"/>
      <c r="DK1168" s="17"/>
      <c r="DL1168" s="17"/>
      <c r="DM1168" s="17"/>
      <c r="DN1168" s="17"/>
      <c r="DO1168" s="17"/>
      <c r="DP1168" s="17"/>
      <c r="DQ1168" s="17"/>
      <c r="DR1168" s="17"/>
      <c r="DS1168" s="17"/>
      <c r="DT1168" s="17"/>
      <c r="DU1168" s="17"/>
      <c r="DV1168" s="17"/>
      <c r="DW1168" s="17"/>
      <c r="DX1168" s="17"/>
      <c r="DY1168" s="17"/>
      <c r="DZ1168" s="17"/>
      <c r="EA1168" s="17"/>
      <c r="EB1168" s="17"/>
      <c r="EC1168" s="17"/>
      <c r="ED1168" s="17"/>
      <c r="EE1168" s="17"/>
      <c r="EF1168" s="17"/>
      <c r="EG1168" s="17"/>
      <c r="EH1168" s="17"/>
      <c r="EI1168" s="17"/>
      <c r="EJ1168" s="17"/>
      <c r="EK1168" s="17"/>
    </row>
    <row r="1169" spans="1:141" x14ac:dyDescent="0.35">
      <c r="A1169" s="17"/>
      <c r="B1169" s="17"/>
      <c r="C1169" s="17"/>
      <c r="D1169" s="17"/>
      <c r="E1169" s="17"/>
      <c r="F1169" s="17"/>
      <c r="G1169" s="17"/>
      <c r="J1169" s="17"/>
      <c r="K1169" s="17"/>
      <c r="L1169" s="68"/>
      <c r="M1169" s="68"/>
      <c r="N1169" s="17"/>
      <c r="O1169" s="17"/>
      <c r="P1169" s="107"/>
      <c r="R1169" s="17"/>
      <c r="S1169" s="17"/>
      <c r="T1169" s="17"/>
      <c r="V1169" s="17"/>
      <c r="W1169" s="17"/>
      <c r="X1169" s="17"/>
      <c r="Y1169" s="17"/>
      <c r="AB1169" s="45"/>
      <c r="AH1169" s="17"/>
      <c r="AI1169" s="17"/>
      <c r="AJ1169" s="17"/>
      <c r="AK1169" s="17"/>
      <c r="AL1169" s="17"/>
      <c r="AM1169" s="17"/>
      <c r="AN1169" s="17"/>
      <c r="AO1169" s="17"/>
      <c r="AP1169" s="17"/>
      <c r="AQ1169" s="17"/>
      <c r="AR1169" s="17"/>
      <c r="AS1169" s="17"/>
      <c r="AT1169" s="17"/>
      <c r="AU1169" s="17"/>
      <c r="AV1169" s="17"/>
      <c r="AW1169" s="17"/>
      <c r="AX1169" s="17"/>
      <c r="AY1169" s="17"/>
      <c r="AZ1169" s="17"/>
      <c r="BA1169" s="17"/>
      <c r="BB1169" s="17"/>
      <c r="BC1169" s="17"/>
      <c r="BD1169" s="17"/>
      <c r="BE1169" s="17"/>
      <c r="BF1169" s="17"/>
      <c r="BG1169" s="17"/>
      <c r="BH1169" s="17"/>
      <c r="BI1169" s="17"/>
      <c r="BJ1169" s="17"/>
      <c r="BK1169" s="17"/>
      <c r="BL1169" s="17"/>
      <c r="BM1169" s="17"/>
      <c r="BN1169" s="17"/>
      <c r="BO1169" s="17"/>
      <c r="BP1169" s="17"/>
      <c r="BQ1169" s="17"/>
      <c r="BR1169" s="17"/>
      <c r="BS1169" s="17"/>
      <c r="BT1169" s="17"/>
      <c r="BU1169" s="17"/>
      <c r="BV1169" s="17"/>
      <c r="BW1169" s="17"/>
      <c r="BX1169" s="17"/>
      <c r="BY1169" s="17"/>
      <c r="BZ1169" s="17"/>
      <c r="CA1169" s="17"/>
      <c r="CB1169" s="17"/>
      <c r="CC1169" s="17"/>
      <c r="CD1169" s="17"/>
      <c r="CE1169" s="17"/>
      <c r="CF1169" s="17"/>
      <c r="CG1169" s="17"/>
      <c r="CH1169" s="17"/>
      <c r="CI1169" s="17"/>
      <c r="CJ1169" s="17"/>
      <c r="CK1169" s="17"/>
      <c r="CL1169" s="17"/>
      <c r="CM1169" s="17"/>
      <c r="CN1169" s="17"/>
      <c r="CO1169" s="17"/>
      <c r="CP1169" s="17"/>
      <c r="CQ1169" s="17"/>
      <c r="CR1169" s="17"/>
      <c r="CS1169" s="17"/>
      <c r="CT1169" s="17"/>
      <c r="CU1169" s="17"/>
      <c r="CV1169" s="17"/>
      <c r="CW1169" s="17"/>
      <c r="CX1169" s="17"/>
      <c r="CY1169" s="17"/>
      <c r="CZ1169" s="17"/>
      <c r="DA1169" s="17"/>
      <c r="DB1169" s="17"/>
      <c r="DC1169" s="17"/>
      <c r="DD1169" s="17"/>
      <c r="DE1169" s="17"/>
      <c r="DF1169" s="17"/>
      <c r="DG1169" s="17"/>
      <c r="DH1169" s="17"/>
      <c r="DI1169" s="17"/>
      <c r="DJ1169" s="17"/>
      <c r="DK1169" s="17"/>
      <c r="DL1169" s="17"/>
      <c r="DM1169" s="17"/>
      <c r="DN1169" s="17"/>
      <c r="DO1169" s="17"/>
      <c r="DP1169" s="17"/>
      <c r="DQ1169" s="17"/>
      <c r="DR1169" s="17"/>
      <c r="DS1169" s="17"/>
      <c r="DT1169" s="17"/>
      <c r="DU1169" s="17"/>
      <c r="DV1169" s="17"/>
      <c r="DW1169" s="17"/>
      <c r="DX1169" s="17"/>
      <c r="DY1169" s="17"/>
      <c r="DZ1169" s="17"/>
      <c r="EA1169" s="17"/>
      <c r="EB1169" s="17"/>
      <c r="EC1169" s="17"/>
      <c r="ED1169" s="17"/>
      <c r="EE1169" s="17"/>
      <c r="EF1169" s="17"/>
      <c r="EG1169" s="17"/>
      <c r="EH1169" s="17"/>
      <c r="EI1169" s="17"/>
      <c r="EJ1169" s="17"/>
      <c r="EK1169" s="17"/>
    </row>
    <row r="1170" spans="1:141" x14ac:dyDescent="0.35">
      <c r="A1170" s="17"/>
      <c r="B1170" s="17"/>
      <c r="C1170" s="17"/>
      <c r="D1170" s="17"/>
      <c r="E1170" s="17"/>
      <c r="F1170" s="17"/>
      <c r="G1170" s="17"/>
      <c r="J1170" s="17"/>
      <c r="K1170" s="17"/>
      <c r="L1170" s="68"/>
      <c r="M1170" s="68"/>
      <c r="N1170" s="17"/>
      <c r="O1170" s="17"/>
      <c r="P1170" s="107"/>
      <c r="R1170" s="17"/>
      <c r="S1170" s="17"/>
      <c r="T1170" s="17"/>
      <c r="V1170" s="17"/>
      <c r="W1170" s="17"/>
      <c r="X1170" s="17"/>
      <c r="Y1170" s="17"/>
      <c r="AB1170" s="45"/>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c r="BL1170" s="17"/>
      <c r="BM1170" s="17"/>
      <c r="BN1170" s="17"/>
      <c r="BO1170" s="17"/>
      <c r="BP1170" s="17"/>
      <c r="BQ1170" s="17"/>
      <c r="BR1170" s="17"/>
      <c r="BS1170" s="17"/>
      <c r="BT1170" s="17"/>
      <c r="BU1170" s="17"/>
      <c r="BV1170" s="17"/>
      <c r="BW1170" s="17"/>
      <c r="BX1170" s="17"/>
      <c r="BY1170" s="17"/>
      <c r="BZ1170" s="17"/>
      <c r="CA1170" s="17"/>
      <c r="CB1170" s="17"/>
      <c r="CC1170" s="17"/>
      <c r="CD1170" s="17"/>
      <c r="CE1170" s="17"/>
      <c r="CF1170" s="17"/>
      <c r="CG1170" s="17"/>
      <c r="CH1170" s="17"/>
      <c r="CI1170" s="17"/>
      <c r="CJ1170" s="17"/>
      <c r="CK1170" s="17"/>
      <c r="CL1170" s="17"/>
      <c r="CM1170" s="17"/>
      <c r="CN1170" s="17"/>
      <c r="CO1170" s="17"/>
      <c r="CP1170" s="17"/>
      <c r="CQ1170" s="17"/>
      <c r="CR1170" s="17"/>
      <c r="CS1170" s="17"/>
      <c r="CT1170" s="17"/>
      <c r="CU1170" s="17"/>
      <c r="CV1170" s="17"/>
      <c r="CW1170" s="17"/>
      <c r="CX1170" s="17"/>
      <c r="CY1170" s="17"/>
      <c r="CZ1170" s="17"/>
      <c r="DA1170" s="17"/>
      <c r="DB1170" s="17"/>
      <c r="DC1170" s="17"/>
      <c r="DD1170" s="17"/>
      <c r="DE1170" s="17"/>
      <c r="DF1170" s="17"/>
      <c r="DG1170" s="17"/>
      <c r="DH1170" s="17"/>
      <c r="DI1170" s="17"/>
      <c r="DJ1170" s="17"/>
      <c r="DK1170" s="17"/>
      <c r="DL1170" s="17"/>
      <c r="DM1170" s="17"/>
      <c r="DN1170" s="17"/>
      <c r="DO1170" s="17"/>
      <c r="DP1170" s="17"/>
      <c r="DQ1170" s="17"/>
      <c r="DR1170" s="17"/>
      <c r="DS1170" s="17"/>
      <c r="DT1170" s="17"/>
      <c r="DU1170" s="17"/>
      <c r="DV1170" s="17"/>
      <c r="DW1170" s="17"/>
      <c r="DX1170" s="17"/>
      <c r="DY1170" s="17"/>
      <c r="DZ1170" s="17"/>
      <c r="EA1170" s="17"/>
      <c r="EB1170" s="17"/>
      <c r="EC1170" s="17"/>
      <c r="ED1170" s="17"/>
      <c r="EE1170" s="17"/>
      <c r="EF1170" s="17"/>
      <c r="EG1170" s="17"/>
      <c r="EH1170" s="17"/>
      <c r="EI1170" s="17"/>
      <c r="EJ1170" s="17"/>
      <c r="EK1170" s="17"/>
    </row>
    <row r="1171" spans="1:141" x14ac:dyDescent="0.35">
      <c r="A1171" s="17"/>
      <c r="B1171" s="17"/>
      <c r="C1171" s="17"/>
      <c r="D1171" s="17"/>
      <c r="E1171" s="17"/>
      <c r="F1171" s="17"/>
      <c r="G1171" s="17"/>
      <c r="J1171" s="17"/>
      <c r="K1171" s="17"/>
      <c r="L1171" s="68"/>
      <c r="M1171" s="68"/>
      <c r="N1171" s="17"/>
      <c r="O1171" s="17"/>
      <c r="P1171" s="109"/>
      <c r="R1171" s="17"/>
      <c r="S1171" s="17"/>
      <c r="T1171" s="17"/>
      <c r="V1171" s="17"/>
      <c r="W1171" s="17"/>
      <c r="X1171" s="17"/>
      <c r="Y1171" s="17"/>
      <c r="AB1171" s="45"/>
      <c r="AH1171" s="17"/>
      <c r="AI1171" s="17"/>
      <c r="AJ1171" s="17"/>
      <c r="AK1171" s="17"/>
      <c r="AL1171" s="17"/>
      <c r="AM1171" s="17"/>
      <c r="AN1171" s="17"/>
      <c r="AO1171" s="17"/>
      <c r="AP1171" s="17"/>
      <c r="AQ1171" s="17"/>
      <c r="AR1171" s="17"/>
      <c r="AS1171" s="17"/>
      <c r="AT1171" s="17"/>
      <c r="AU1171" s="17"/>
      <c r="AV1171" s="17"/>
      <c r="AW1171" s="17"/>
      <c r="AX1171" s="17"/>
      <c r="AY1171" s="17"/>
      <c r="AZ1171" s="17"/>
      <c r="BA1171" s="17"/>
      <c r="BB1171" s="17"/>
      <c r="BC1171" s="17"/>
      <c r="BD1171" s="17"/>
      <c r="BE1171" s="17"/>
      <c r="BF1171" s="17"/>
      <c r="BG1171" s="17"/>
      <c r="BH1171" s="17"/>
      <c r="BI1171" s="17"/>
      <c r="BJ1171" s="17"/>
      <c r="BK1171" s="17"/>
      <c r="BL1171" s="17"/>
      <c r="BM1171" s="17"/>
      <c r="BN1171" s="17"/>
      <c r="BO1171" s="17"/>
      <c r="BP1171" s="17"/>
      <c r="BQ1171" s="17"/>
      <c r="BR1171" s="17"/>
      <c r="BS1171" s="17"/>
      <c r="BT1171" s="17"/>
      <c r="BU1171" s="17"/>
      <c r="BV1171" s="17"/>
      <c r="BW1171" s="17"/>
      <c r="BX1171" s="17"/>
      <c r="BY1171" s="17"/>
      <c r="BZ1171" s="17"/>
      <c r="CA1171" s="17"/>
      <c r="CB1171" s="17"/>
      <c r="CC1171" s="17"/>
      <c r="CD1171" s="17"/>
      <c r="CE1171" s="17"/>
      <c r="CF1171" s="17"/>
      <c r="CG1171" s="17"/>
      <c r="CH1171" s="17"/>
      <c r="CI1171" s="17"/>
      <c r="CJ1171" s="17"/>
      <c r="CK1171" s="17"/>
      <c r="CL1171" s="17"/>
      <c r="CM1171" s="17"/>
      <c r="CN1171" s="17"/>
      <c r="CO1171" s="17"/>
      <c r="CP1171" s="17"/>
      <c r="CQ1171" s="17"/>
      <c r="CR1171" s="17"/>
      <c r="CS1171" s="17"/>
      <c r="CT1171" s="17"/>
      <c r="CU1171" s="17"/>
      <c r="CV1171" s="17"/>
      <c r="CW1171" s="17"/>
      <c r="CX1171" s="17"/>
      <c r="CY1171" s="17"/>
      <c r="CZ1171" s="17"/>
      <c r="DA1171" s="17"/>
      <c r="DB1171" s="17"/>
      <c r="DC1171" s="17"/>
      <c r="DD1171" s="17"/>
      <c r="DE1171" s="17"/>
      <c r="DF1171" s="17"/>
      <c r="DG1171" s="17"/>
      <c r="DH1171" s="17"/>
      <c r="DI1171" s="17"/>
      <c r="DJ1171" s="17"/>
      <c r="DK1171" s="17"/>
      <c r="DL1171" s="17"/>
      <c r="DM1171" s="17"/>
      <c r="DN1171" s="17"/>
      <c r="DO1171" s="17"/>
      <c r="DP1171" s="17"/>
      <c r="DQ1171" s="17"/>
      <c r="DR1171" s="17"/>
      <c r="DS1171" s="17"/>
      <c r="DT1171" s="17"/>
      <c r="DU1171" s="17"/>
      <c r="DV1171" s="17"/>
      <c r="DW1171" s="17"/>
      <c r="DX1171" s="17"/>
      <c r="DY1171" s="17"/>
      <c r="DZ1171" s="17"/>
      <c r="EA1171" s="17"/>
      <c r="EB1171" s="17"/>
      <c r="EC1171" s="17"/>
      <c r="ED1171" s="17"/>
      <c r="EE1171" s="17"/>
      <c r="EF1171" s="17"/>
      <c r="EG1171" s="17"/>
      <c r="EH1171" s="17"/>
      <c r="EI1171" s="17"/>
      <c r="EJ1171" s="17"/>
      <c r="EK1171" s="17"/>
    </row>
    <row r="1172" spans="1:141" x14ac:dyDescent="0.35">
      <c r="A1172" s="17"/>
      <c r="B1172" s="17"/>
      <c r="C1172" s="17"/>
      <c r="D1172" s="17"/>
      <c r="E1172" s="17"/>
      <c r="F1172" s="17"/>
      <c r="G1172" s="17"/>
      <c r="J1172" s="17"/>
      <c r="K1172" s="17"/>
      <c r="L1172" s="68"/>
      <c r="M1172" s="68"/>
      <c r="N1172" s="17"/>
      <c r="O1172" s="17"/>
      <c r="P1172" s="107"/>
      <c r="R1172" s="17"/>
      <c r="S1172" s="17"/>
      <c r="T1172" s="17"/>
      <c r="V1172" s="17"/>
      <c r="W1172" s="17"/>
      <c r="X1172" s="17"/>
      <c r="Y1172" s="17"/>
      <c r="AB1172" s="45"/>
      <c r="AH1172" s="17"/>
      <c r="AI1172" s="17"/>
      <c r="AJ1172" s="17"/>
      <c r="AK1172" s="17"/>
      <c r="AL1172" s="17"/>
      <c r="AM1172" s="17"/>
      <c r="AN1172" s="17"/>
      <c r="AO1172" s="17"/>
      <c r="AP1172" s="17"/>
      <c r="AQ1172" s="17"/>
      <c r="AR1172" s="17"/>
      <c r="AS1172" s="17"/>
      <c r="AT1172" s="17"/>
      <c r="AU1172" s="17"/>
      <c r="AV1172" s="17"/>
      <c r="AW1172" s="17"/>
      <c r="AX1172" s="17"/>
      <c r="AY1172" s="17"/>
      <c r="AZ1172" s="17"/>
      <c r="BA1172" s="17"/>
      <c r="BB1172" s="17"/>
      <c r="BC1172" s="17"/>
      <c r="BD1172" s="17"/>
      <c r="BE1172" s="17"/>
      <c r="BF1172" s="17"/>
      <c r="BG1172" s="17"/>
      <c r="BH1172" s="17"/>
      <c r="BI1172" s="17"/>
      <c r="BJ1172" s="17"/>
      <c r="BK1172" s="17"/>
      <c r="BL1172" s="17"/>
      <c r="BM1172" s="17"/>
      <c r="BN1172" s="17"/>
      <c r="BO1172" s="17"/>
      <c r="BP1172" s="17"/>
      <c r="BQ1172" s="17"/>
      <c r="BR1172" s="17"/>
      <c r="BS1172" s="17"/>
      <c r="BT1172" s="17"/>
      <c r="BU1172" s="17"/>
      <c r="BV1172" s="17"/>
      <c r="BW1172" s="17"/>
      <c r="BX1172" s="17"/>
      <c r="BY1172" s="17"/>
      <c r="BZ1172" s="17"/>
      <c r="CA1172" s="17"/>
      <c r="CB1172" s="17"/>
      <c r="CC1172" s="17"/>
      <c r="CD1172" s="17"/>
      <c r="CE1172" s="17"/>
      <c r="CF1172" s="17"/>
      <c r="CG1172" s="17"/>
      <c r="CH1172" s="17"/>
      <c r="CI1172" s="17"/>
      <c r="CJ1172" s="17"/>
      <c r="CK1172" s="17"/>
      <c r="CL1172" s="17"/>
      <c r="CM1172" s="17"/>
      <c r="CN1172" s="17"/>
      <c r="CO1172" s="17"/>
      <c r="CP1172" s="17"/>
      <c r="CQ1172" s="17"/>
      <c r="CR1172" s="17"/>
      <c r="CS1172" s="17"/>
      <c r="CT1172" s="17"/>
      <c r="CU1172" s="17"/>
      <c r="CV1172" s="17"/>
      <c r="CW1172" s="17"/>
      <c r="CX1172" s="17"/>
      <c r="CY1172" s="17"/>
      <c r="CZ1172" s="17"/>
      <c r="DA1172" s="17"/>
      <c r="DB1172" s="17"/>
      <c r="DC1172" s="17"/>
      <c r="DD1172" s="17"/>
      <c r="DE1172" s="17"/>
      <c r="DF1172" s="17"/>
      <c r="DG1172" s="17"/>
      <c r="DH1172" s="17"/>
      <c r="DI1172" s="17"/>
      <c r="DJ1172" s="17"/>
      <c r="DK1172" s="17"/>
      <c r="DL1172" s="17"/>
      <c r="DM1172" s="17"/>
      <c r="DN1172" s="17"/>
      <c r="DO1172" s="17"/>
      <c r="DP1172" s="17"/>
      <c r="DQ1172" s="17"/>
      <c r="DR1172" s="17"/>
      <c r="DS1172" s="17"/>
      <c r="DT1172" s="17"/>
      <c r="DU1172" s="17"/>
      <c r="DV1172" s="17"/>
      <c r="DW1172" s="17"/>
      <c r="DX1172" s="17"/>
      <c r="DY1172" s="17"/>
      <c r="DZ1172" s="17"/>
      <c r="EA1172" s="17"/>
      <c r="EB1172" s="17"/>
      <c r="EC1172" s="17"/>
      <c r="ED1172" s="17"/>
      <c r="EE1172" s="17"/>
      <c r="EF1172" s="17"/>
      <c r="EG1172" s="17"/>
      <c r="EH1172" s="17"/>
      <c r="EI1172" s="17"/>
      <c r="EJ1172" s="17"/>
      <c r="EK1172" s="17"/>
    </row>
    <row r="1173" spans="1:141" x14ac:dyDescent="0.35">
      <c r="A1173" s="17"/>
      <c r="B1173" s="17"/>
      <c r="C1173" s="17"/>
      <c r="D1173" s="17"/>
      <c r="E1173" s="17"/>
      <c r="F1173" s="17"/>
      <c r="G1173" s="17"/>
      <c r="J1173" s="17"/>
      <c r="K1173" s="17"/>
      <c r="L1173" s="68"/>
      <c r="M1173" s="68"/>
      <c r="N1173" s="17"/>
      <c r="O1173" s="17"/>
      <c r="P1173" s="107"/>
      <c r="R1173" s="17"/>
      <c r="S1173" s="17"/>
      <c r="T1173" s="17"/>
      <c r="V1173" s="17"/>
      <c r="W1173" s="17"/>
      <c r="X1173" s="17"/>
      <c r="Y1173" s="17"/>
      <c r="AB1173" s="45"/>
      <c r="AH1173" s="17"/>
      <c r="AI1173" s="17"/>
      <c r="AJ1173" s="17"/>
      <c r="AK1173" s="17"/>
      <c r="AL1173" s="17"/>
      <c r="AM1173" s="17"/>
      <c r="AN1173" s="17"/>
      <c r="AO1173" s="17"/>
      <c r="AP1173" s="17"/>
      <c r="AQ1173" s="17"/>
      <c r="AR1173" s="17"/>
      <c r="AS1173" s="17"/>
      <c r="AT1173" s="17"/>
      <c r="AU1173" s="17"/>
      <c r="AV1173" s="17"/>
      <c r="AW1173" s="17"/>
      <c r="AX1173" s="17"/>
      <c r="AY1173" s="17"/>
      <c r="AZ1173" s="17"/>
      <c r="BA1173" s="17"/>
      <c r="BB1173" s="17"/>
      <c r="BC1173" s="17"/>
      <c r="BD1173" s="17"/>
      <c r="BE1173" s="17"/>
      <c r="BF1173" s="17"/>
      <c r="BG1173" s="17"/>
      <c r="BH1173" s="17"/>
      <c r="BI1173" s="17"/>
      <c r="BJ1173" s="17"/>
      <c r="BK1173" s="17"/>
      <c r="BL1173" s="17"/>
      <c r="BM1173" s="17"/>
      <c r="BN1173" s="17"/>
      <c r="BO1173" s="17"/>
      <c r="BP1173" s="17"/>
      <c r="BQ1173" s="17"/>
      <c r="BR1173" s="17"/>
      <c r="BS1173" s="17"/>
      <c r="BT1173" s="17"/>
      <c r="BU1173" s="17"/>
      <c r="BV1173" s="17"/>
      <c r="BW1173" s="17"/>
      <c r="BX1173" s="17"/>
      <c r="BY1173" s="17"/>
      <c r="BZ1173" s="17"/>
      <c r="CA1173" s="17"/>
      <c r="CB1173" s="17"/>
      <c r="CC1173" s="17"/>
      <c r="CD1173" s="17"/>
      <c r="CE1173" s="17"/>
      <c r="CF1173" s="17"/>
      <c r="CG1173" s="17"/>
      <c r="CH1173" s="17"/>
      <c r="CI1173" s="17"/>
      <c r="CJ1173" s="17"/>
      <c r="CK1173" s="17"/>
      <c r="CL1173" s="17"/>
      <c r="CM1173" s="17"/>
      <c r="CN1173" s="17"/>
      <c r="CO1173" s="17"/>
      <c r="CP1173" s="17"/>
      <c r="CQ1173" s="17"/>
      <c r="CR1173" s="17"/>
      <c r="CS1173" s="17"/>
      <c r="CT1173" s="17"/>
      <c r="CU1173" s="17"/>
      <c r="CV1173" s="17"/>
      <c r="CW1173" s="17"/>
      <c r="CX1173" s="17"/>
      <c r="CY1173" s="17"/>
      <c r="CZ1173" s="17"/>
      <c r="DA1173" s="17"/>
      <c r="DB1173" s="17"/>
      <c r="DC1173" s="17"/>
      <c r="DD1173" s="17"/>
      <c r="DE1173" s="17"/>
      <c r="DF1173" s="17"/>
      <c r="DG1173" s="17"/>
      <c r="DH1173" s="17"/>
      <c r="DI1173" s="17"/>
      <c r="DJ1173" s="17"/>
      <c r="DK1173" s="17"/>
      <c r="DL1173" s="17"/>
      <c r="DM1173" s="17"/>
      <c r="DN1173" s="17"/>
      <c r="DO1173" s="17"/>
      <c r="DP1173" s="17"/>
      <c r="DQ1173" s="17"/>
      <c r="DR1173" s="17"/>
      <c r="DS1173" s="17"/>
      <c r="DT1173" s="17"/>
      <c r="DU1173" s="17"/>
      <c r="DV1173" s="17"/>
      <c r="DW1173" s="17"/>
      <c r="DX1173" s="17"/>
      <c r="DY1173" s="17"/>
      <c r="DZ1173" s="17"/>
      <c r="EA1173" s="17"/>
      <c r="EB1173" s="17"/>
      <c r="EC1173" s="17"/>
      <c r="ED1173" s="17"/>
      <c r="EE1173" s="17"/>
      <c r="EF1173" s="17"/>
      <c r="EG1173" s="17"/>
      <c r="EH1173" s="17"/>
      <c r="EI1173" s="17"/>
      <c r="EJ1173" s="17"/>
      <c r="EK1173" s="17"/>
    </row>
    <row r="1174" spans="1:141" x14ac:dyDescent="0.35">
      <c r="A1174" s="17"/>
      <c r="B1174" s="17"/>
      <c r="C1174" s="17"/>
      <c r="D1174" s="17"/>
      <c r="E1174" s="17"/>
      <c r="F1174" s="17"/>
      <c r="G1174" s="17"/>
      <c r="J1174" s="17"/>
      <c r="K1174" s="17"/>
      <c r="L1174" s="68"/>
      <c r="M1174" s="68"/>
      <c r="N1174" s="17"/>
      <c r="O1174" s="17"/>
      <c r="P1174" s="107"/>
      <c r="R1174" s="17"/>
      <c r="S1174" s="17"/>
      <c r="T1174" s="17"/>
      <c r="V1174" s="17"/>
      <c r="W1174" s="17"/>
      <c r="X1174" s="17"/>
      <c r="Y1174" s="17"/>
      <c r="AB1174" s="45"/>
      <c r="AH1174" s="17"/>
      <c r="AI1174" s="17"/>
      <c r="AJ1174" s="17"/>
      <c r="AK1174" s="17"/>
      <c r="AL1174" s="17"/>
      <c r="AM1174" s="17"/>
      <c r="AN1174" s="17"/>
      <c r="AO1174" s="17"/>
      <c r="AP1174" s="17"/>
      <c r="AQ1174" s="17"/>
      <c r="AR1174" s="17"/>
      <c r="AS1174" s="17"/>
      <c r="AT1174" s="17"/>
      <c r="AU1174" s="17"/>
      <c r="AV1174" s="17"/>
      <c r="AW1174" s="17"/>
      <c r="AX1174" s="17"/>
      <c r="AY1174" s="17"/>
      <c r="AZ1174" s="17"/>
      <c r="BA1174" s="17"/>
      <c r="BB1174" s="17"/>
      <c r="BC1174" s="17"/>
      <c r="BD1174" s="17"/>
      <c r="BE1174" s="17"/>
      <c r="BF1174" s="17"/>
      <c r="BG1174" s="17"/>
      <c r="BH1174" s="17"/>
      <c r="BI1174" s="17"/>
      <c r="BJ1174" s="17"/>
      <c r="BK1174" s="17"/>
      <c r="BL1174" s="17"/>
      <c r="BM1174" s="17"/>
      <c r="BN1174" s="17"/>
      <c r="BO1174" s="17"/>
      <c r="BP1174" s="17"/>
      <c r="BQ1174" s="17"/>
      <c r="BR1174" s="17"/>
      <c r="BS1174" s="17"/>
      <c r="BT1174" s="17"/>
      <c r="BU1174" s="17"/>
      <c r="BV1174" s="17"/>
      <c r="BW1174" s="17"/>
      <c r="BX1174" s="17"/>
      <c r="BY1174" s="17"/>
      <c r="BZ1174" s="17"/>
      <c r="CA1174" s="17"/>
      <c r="CB1174" s="17"/>
      <c r="CC1174" s="17"/>
      <c r="CD1174" s="17"/>
      <c r="CE1174" s="17"/>
      <c r="CF1174" s="17"/>
      <c r="CG1174" s="17"/>
      <c r="CH1174" s="17"/>
      <c r="CI1174" s="17"/>
      <c r="CJ1174" s="17"/>
      <c r="CK1174" s="17"/>
      <c r="CL1174" s="17"/>
      <c r="CM1174" s="17"/>
      <c r="CN1174" s="17"/>
      <c r="CO1174" s="17"/>
      <c r="CP1174" s="17"/>
      <c r="CQ1174" s="17"/>
      <c r="CR1174" s="17"/>
      <c r="CS1174" s="17"/>
      <c r="CT1174" s="17"/>
      <c r="CU1174" s="17"/>
      <c r="CV1174" s="17"/>
      <c r="CW1174" s="17"/>
      <c r="CX1174" s="17"/>
      <c r="CY1174" s="17"/>
      <c r="CZ1174" s="17"/>
      <c r="DA1174" s="17"/>
      <c r="DB1174" s="17"/>
      <c r="DC1174" s="17"/>
      <c r="DD1174" s="17"/>
      <c r="DE1174" s="17"/>
      <c r="DF1174" s="17"/>
      <c r="DG1174" s="17"/>
      <c r="DH1174" s="17"/>
      <c r="DI1174" s="17"/>
      <c r="DJ1174" s="17"/>
      <c r="DK1174" s="17"/>
      <c r="DL1174" s="17"/>
      <c r="DM1174" s="17"/>
      <c r="DN1174" s="17"/>
      <c r="DO1174" s="17"/>
      <c r="DP1174" s="17"/>
      <c r="DQ1174" s="17"/>
      <c r="DR1174" s="17"/>
      <c r="DS1174" s="17"/>
      <c r="DT1174" s="17"/>
      <c r="DU1174" s="17"/>
      <c r="DV1174" s="17"/>
      <c r="DW1174" s="17"/>
      <c r="DX1174" s="17"/>
      <c r="DY1174" s="17"/>
      <c r="DZ1174" s="17"/>
      <c r="EA1174" s="17"/>
      <c r="EB1174" s="17"/>
      <c r="EC1174" s="17"/>
      <c r="ED1174" s="17"/>
      <c r="EE1174" s="17"/>
      <c r="EF1174" s="17"/>
      <c r="EG1174" s="17"/>
      <c r="EH1174" s="17"/>
      <c r="EI1174" s="17"/>
      <c r="EJ1174" s="17"/>
      <c r="EK1174" s="17"/>
    </row>
    <row r="1175" spans="1:141" x14ac:dyDescent="0.35">
      <c r="A1175" s="17"/>
      <c r="B1175" s="17"/>
      <c r="C1175" s="17"/>
      <c r="D1175" s="17"/>
      <c r="E1175" s="17"/>
      <c r="F1175" s="17"/>
      <c r="G1175" s="17"/>
      <c r="J1175" s="17"/>
      <c r="K1175" s="17"/>
      <c r="L1175" s="68"/>
      <c r="M1175" s="68"/>
      <c r="N1175" s="17"/>
      <c r="O1175" s="17"/>
      <c r="P1175" s="107"/>
      <c r="R1175" s="17"/>
      <c r="S1175" s="17"/>
      <c r="T1175" s="17"/>
      <c r="V1175" s="17"/>
      <c r="W1175" s="17"/>
      <c r="X1175" s="17"/>
      <c r="Y1175" s="17"/>
      <c r="AB1175" s="45"/>
      <c r="AH1175" s="17"/>
      <c r="AI1175" s="17"/>
      <c r="AJ1175" s="17"/>
      <c r="AK1175" s="17"/>
      <c r="AL1175" s="17"/>
      <c r="AM1175" s="17"/>
      <c r="AN1175" s="17"/>
      <c r="AO1175" s="17"/>
      <c r="AP1175" s="17"/>
      <c r="AQ1175" s="17"/>
      <c r="AR1175" s="17"/>
      <c r="AS1175" s="17"/>
      <c r="AT1175" s="17"/>
      <c r="AU1175" s="17"/>
      <c r="AV1175" s="17"/>
      <c r="AW1175" s="17"/>
      <c r="AX1175" s="17"/>
      <c r="AY1175" s="17"/>
      <c r="AZ1175" s="17"/>
      <c r="BA1175" s="17"/>
      <c r="BB1175" s="17"/>
      <c r="BC1175" s="17"/>
      <c r="BD1175" s="17"/>
      <c r="BE1175" s="17"/>
      <c r="BF1175" s="17"/>
      <c r="BG1175" s="17"/>
      <c r="BH1175" s="17"/>
      <c r="BI1175" s="17"/>
      <c r="BJ1175" s="17"/>
      <c r="BK1175" s="17"/>
      <c r="BL1175" s="17"/>
      <c r="BM1175" s="17"/>
      <c r="BN1175" s="17"/>
      <c r="BO1175" s="17"/>
      <c r="BP1175" s="17"/>
      <c r="BQ1175" s="17"/>
      <c r="BR1175" s="17"/>
      <c r="BS1175" s="17"/>
      <c r="BT1175" s="17"/>
      <c r="BU1175" s="17"/>
      <c r="BV1175" s="17"/>
      <c r="BW1175" s="17"/>
      <c r="BX1175" s="17"/>
      <c r="BY1175" s="17"/>
      <c r="BZ1175" s="17"/>
      <c r="CA1175" s="17"/>
      <c r="CB1175" s="17"/>
      <c r="CC1175" s="17"/>
      <c r="CD1175" s="17"/>
      <c r="CE1175" s="17"/>
      <c r="CF1175" s="17"/>
      <c r="CG1175" s="17"/>
      <c r="CH1175" s="17"/>
      <c r="CI1175" s="17"/>
      <c r="CJ1175" s="17"/>
      <c r="CK1175" s="17"/>
      <c r="CL1175" s="17"/>
      <c r="CM1175" s="17"/>
      <c r="CN1175" s="17"/>
      <c r="CO1175" s="17"/>
      <c r="CP1175" s="17"/>
      <c r="CQ1175" s="17"/>
      <c r="CR1175" s="17"/>
      <c r="CS1175" s="17"/>
      <c r="CT1175" s="17"/>
      <c r="CU1175" s="17"/>
      <c r="CV1175" s="17"/>
      <c r="CW1175" s="17"/>
      <c r="CX1175" s="17"/>
      <c r="CY1175" s="17"/>
      <c r="CZ1175" s="17"/>
      <c r="DA1175" s="17"/>
      <c r="DB1175" s="17"/>
      <c r="DC1175" s="17"/>
      <c r="DD1175" s="17"/>
      <c r="DE1175" s="17"/>
      <c r="DF1175" s="17"/>
      <c r="DG1175" s="17"/>
      <c r="DH1175" s="17"/>
      <c r="DI1175" s="17"/>
      <c r="DJ1175" s="17"/>
      <c r="DK1175" s="17"/>
      <c r="DL1175" s="17"/>
      <c r="DM1175" s="17"/>
      <c r="DN1175" s="17"/>
      <c r="DO1175" s="17"/>
      <c r="DP1175" s="17"/>
      <c r="DQ1175" s="17"/>
      <c r="DR1175" s="17"/>
      <c r="DS1175" s="17"/>
      <c r="DT1175" s="17"/>
      <c r="DU1175" s="17"/>
      <c r="DV1175" s="17"/>
      <c r="DW1175" s="17"/>
      <c r="DX1175" s="17"/>
      <c r="DY1175" s="17"/>
      <c r="DZ1175" s="17"/>
      <c r="EA1175" s="17"/>
      <c r="EB1175" s="17"/>
      <c r="EC1175" s="17"/>
      <c r="ED1175" s="17"/>
      <c r="EE1175" s="17"/>
      <c r="EF1175" s="17"/>
      <c r="EG1175" s="17"/>
      <c r="EH1175" s="17"/>
      <c r="EI1175" s="17"/>
      <c r="EJ1175" s="17"/>
      <c r="EK1175" s="17"/>
    </row>
    <row r="1176" spans="1:141" x14ac:dyDescent="0.35">
      <c r="A1176" s="17"/>
      <c r="B1176" s="17"/>
      <c r="C1176" s="17"/>
      <c r="D1176" s="17"/>
      <c r="E1176" s="17"/>
      <c r="F1176" s="17"/>
      <c r="G1176" s="17"/>
      <c r="J1176" s="17"/>
      <c r="K1176" s="17"/>
      <c r="L1176" s="68"/>
      <c r="M1176" s="68"/>
      <c r="N1176" s="17"/>
      <c r="O1176" s="17"/>
      <c r="P1176" s="109"/>
      <c r="R1176" s="17"/>
      <c r="S1176" s="17"/>
      <c r="T1176" s="17"/>
      <c r="V1176" s="17"/>
      <c r="W1176" s="17"/>
      <c r="X1176" s="17"/>
      <c r="Y1176" s="17"/>
      <c r="AB1176" s="45"/>
      <c r="AH1176" s="17"/>
      <c r="AI1176" s="17"/>
      <c r="AJ1176" s="17"/>
      <c r="AK1176" s="17"/>
      <c r="AL1176" s="17"/>
      <c r="AM1176" s="17"/>
      <c r="AN1176" s="17"/>
      <c r="AO1176" s="17"/>
      <c r="AP1176" s="17"/>
      <c r="AQ1176" s="17"/>
      <c r="AR1176" s="17"/>
      <c r="AS1176" s="17"/>
      <c r="AT1176" s="17"/>
      <c r="AU1176" s="17"/>
      <c r="AV1176" s="17"/>
      <c r="AW1176" s="17"/>
      <c r="AX1176" s="17"/>
      <c r="AY1176" s="17"/>
      <c r="AZ1176" s="17"/>
      <c r="BA1176" s="17"/>
      <c r="BB1176" s="17"/>
      <c r="BC1176" s="17"/>
      <c r="BD1176" s="17"/>
      <c r="BE1176" s="17"/>
      <c r="BF1176" s="17"/>
      <c r="BG1176" s="17"/>
      <c r="BH1176" s="17"/>
      <c r="BI1176" s="17"/>
      <c r="BJ1176" s="17"/>
      <c r="BK1176" s="17"/>
      <c r="BL1176" s="17"/>
      <c r="BM1176" s="17"/>
      <c r="BN1176" s="17"/>
      <c r="BO1176" s="17"/>
      <c r="BP1176" s="17"/>
      <c r="BQ1176" s="17"/>
      <c r="BR1176" s="17"/>
      <c r="BS1176" s="17"/>
      <c r="BT1176" s="17"/>
      <c r="BU1176" s="17"/>
      <c r="BV1176" s="17"/>
      <c r="BW1176" s="17"/>
      <c r="BX1176" s="17"/>
      <c r="BY1176" s="17"/>
      <c r="BZ1176" s="17"/>
      <c r="CA1176" s="17"/>
      <c r="CB1176" s="17"/>
      <c r="CC1176" s="17"/>
      <c r="CD1176" s="17"/>
      <c r="CE1176" s="17"/>
      <c r="CF1176" s="17"/>
      <c r="CG1176" s="17"/>
      <c r="CH1176" s="17"/>
      <c r="CI1176" s="17"/>
      <c r="CJ1176" s="17"/>
      <c r="CK1176" s="17"/>
      <c r="CL1176" s="17"/>
      <c r="CM1176" s="17"/>
      <c r="CN1176" s="17"/>
      <c r="CO1176" s="17"/>
      <c r="CP1176" s="17"/>
      <c r="CQ1176" s="17"/>
      <c r="CR1176" s="17"/>
      <c r="CS1176" s="17"/>
      <c r="CT1176" s="17"/>
      <c r="CU1176" s="17"/>
      <c r="CV1176" s="17"/>
      <c r="CW1176" s="17"/>
      <c r="CX1176" s="17"/>
      <c r="CY1176" s="17"/>
      <c r="CZ1176" s="17"/>
      <c r="DA1176" s="17"/>
      <c r="DB1176" s="17"/>
      <c r="DC1176" s="17"/>
      <c r="DD1176" s="17"/>
      <c r="DE1176" s="17"/>
      <c r="DF1176" s="17"/>
      <c r="DG1176" s="17"/>
      <c r="DH1176" s="17"/>
      <c r="DI1176" s="17"/>
      <c r="DJ1176" s="17"/>
      <c r="DK1176" s="17"/>
      <c r="DL1176" s="17"/>
      <c r="DM1176" s="17"/>
      <c r="DN1176" s="17"/>
      <c r="DO1176" s="17"/>
      <c r="DP1176" s="17"/>
      <c r="DQ1176" s="17"/>
      <c r="DR1176" s="17"/>
      <c r="DS1176" s="17"/>
      <c r="DT1176" s="17"/>
      <c r="DU1176" s="17"/>
      <c r="DV1176" s="17"/>
      <c r="DW1176" s="17"/>
      <c r="DX1176" s="17"/>
      <c r="DY1176" s="17"/>
      <c r="DZ1176" s="17"/>
      <c r="EA1176" s="17"/>
      <c r="EB1176" s="17"/>
      <c r="EC1176" s="17"/>
      <c r="ED1176" s="17"/>
      <c r="EE1176" s="17"/>
      <c r="EF1176" s="17"/>
      <c r="EG1176" s="17"/>
      <c r="EH1176" s="17"/>
      <c r="EI1176" s="17"/>
      <c r="EJ1176" s="17"/>
      <c r="EK1176" s="17"/>
    </row>
    <row r="1177" spans="1:141" x14ac:dyDescent="0.35">
      <c r="A1177" s="17"/>
      <c r="B1177" s="17"/>
      <c r="C1177" s="17"/>
      <c r="D1177" s="17"/>
      <c r="E1177" s="17"/>
      <c r="F1177" s="17"/>
      <c r="G1177" s="17"/>
      <c r="J1177" s="17"/>
      <c r="K1177" s="17"/>
      <c r="L1177" s="68"/>
      <c r="M1177" s="68"/>
      <c r="N1177" s="17"/>
      <c r="O1177" s="17"/>
      <c r="P1177" s="109"/>
      <c r="R1177" s="17"/>
      <c r="S1177" s="17"/>
      <c r="T1177" s="17"/>
      <c r="V1177" s="17"/>
      <c r="W1177" s="17"/>
      <c r="X1177" s="17"/>
      <c r="Y1177" s="17"/>
      <c r="AB1177" s="45"/>
      <c r="AH1177" s="17"/>
      <c r="AI1177" s="17"/>
      <c r="AJ1177" s="17"/>
      <c r="AK1177" s="17"/>
      <c r="AL1177" s="17"/>
      <c r="AM1177" s="17"/>
      <c r="AN1177" s="17"/>
      <c r="AO1177" s="17"/>
      <c r="AP1177" s="17"/>
      <c r="AQ1177" s="17"/>
      <c r="AR1177" s="17"/>
      <c r="AS1177" s="17"/>
      <c r="AT1177" s="17"/>
      <c r="AU1177" s="17"/>
      <c r="AV1177" s="17"/>
      <c r="AW1177" s="17"/>
      <c r="AX1177" s="17"/>
      <c r="AY1177" s="17"/>
      <c r="AZ1177" s="17"/>
      <c r="BA1177" s="17"/>
      <c r="BB1177" s="17"/>
      <c r="BC1177" s="17"/>
      <c r="BD1177" s="17"/>
      <c r="BE1177" s="17"/>
      <c r="BF1177" s="17"/>
      <c r="BG1177" s="17"/>
      <c r="BH1177" s="17"/>
      <c r="BI1177" s="17"/>
      <c r="BJ1177" s="17"/>
      <c r="BK1177" s="17"/>
      <c r="BL1177" s="17"/>
      <c r="BM1177" s="17"/>
      <c r="BN1177" s="17"/>
      <c r="BO1177" s="17"/>
      <c r="BP1177" s="17"/>
      <c r="BQ1177" s="17"/>
      <c r="BR1177" s="17"/>
      <c r="BS1177" s="17"/>
      <c r="BT1177" s="17"/>
      <c r="BU1177" s="17"/>
      <c r="BV1177" s="17"/>
      <c r="BW1177" s="17"/>
      <c r="BX1177" s="17"/>
      <c r="BY1177" s="17"/>
      <c r="BZ1177" s="17"/>
      <c r="CA1177" s="17"/>
      <c r="CB1177" s="17"/>
      <c r="CC1177" s="17"/>
      <c r="CD1177" s="17"/>
      <c r="CE1177" s="17"/>
      <c r="CF1177" s="17"/>
      <c r="CG1177" s="17"/>
      <c r="CH1177" s="17"/>
      <c r="CI1177" s="17"/>
      <c r="CJ1177" s="17"/>
      <c r="CK1177" s="17"/>
      <c r="CL1177" s="17"/>
      <c r="CM1177" s="17"/>
      <c r="CN1177" s="17"/>
      <c r="CO1177" s="17"/>
      <c r="CP1177" s="17"/>
      <c r="CQ1177" s="17"/>
      <c r="CR1177" s="17"/>
      <c r="CS1177" s="17"/>
      <c r="CT1177" s="17"/>
      <c r="CU1177" s="17"/>
      <c r="CV1177" s="17"/>
      <c r="CW1177" s="17"/>
      <c r="CX1177" s="17"/>
      <c r="CY1177" s="17"/>
      <c r="CZ1177" s="17"/>
      <c r="DA1177" s="17"/>
      <c r="DB1177" s="17"/>
      <c r="DC1177" s="17"/>
      <c r="DD1177" s="17"/>
      <c r="DE1177" s="17"/>
      <c r="DF1177" s="17"/>
      <c r="DG1177" s="17"/>
      <c r="DH1177" s="17"/>
      <c r="DI1177" s="17"/>
      <c r="DJ1177" s="17"/>
      <c r="DK1177" s="17"/>
      <c r="DL1177" s="17"/>
      <c r="DM1177" s="17"/>
      <c r="DN1177" s="17"/>
      <c r="DO1177" s="17"/>
      <c r="DP1177" s="17"/>
      <c r="DQ1177" s="17"/>
      <c r="DR1177" s="17"/>
      <c r="DS1177" s="17"/>
      <c r="DT1177" s="17"/>
      <c r="DU1177" s="17"/>
      <c r="DV1177" s="17"/>
      <c r="DW1177" s="17"/>
      <c r="DX1177" s="17"/>
      <c r="DY1177" s="17"/>
      <c r="DZ1177" s="17"/>
      <c r="EA1177" s="17"/>
      <c r="EB1177" s="17"/>
      <c r="EC1177" s="17"/>
      <c r="ED1177" s="17"/>
      <c r="EE1177" s="17"/>
      <c r="EF1177" s="17"/>
      <c r="EG1177" s="17"/>
      <c r="EH1177" s="17"/>
      <c r="EI1177" s="17"/>
      <c r="EJ1177" s="17"/>
      <c r="EK1177" s="17"/>
    </row>
    <row r="1178" spans="1:141" x14ac:dyDescent="0.35">
      <c r="A1178" s="17"/>
      <c r="B1178" s="17"/>
      <c r="C1178" s="17"/>
      <c r="D1178" s="17"/>
      <c r="E1178" s="17"/>
      <c r="F1178" s="17"/>
      <c r="G1178" s="17"/>
      <c r="J1178" s="17"/>
      <c r="K1178" s="17"/>
      <c r="L1178" s="68"/>
      <c r="M1178" s="68"/>
      <c r="N1178" s="17"/>
      <c r="O1178" s="17"/>
      <c r="P1178" s="107"/>
      <c r="R1178" s="17"/>
      <c r="S1178" s="17"/>
      <c r="T1178" s="17"/>
      <c r="V1178" s="17"/>
      <c r="W1178" s="17"/>
      <c r="X1178" s="17"/>
      <c r="Y1178" s="17"/>
      <c r="AB1178" s="45"/>
      <c r="AH1178" s="17"/>
      <c r="AI1178" s="17"/>
      <c r="AJ1178" s="17"/>
      <c r="AK1178" s="17"/>
      <c r="AL1178" s="17"/>
      <c r="AM1178" s="17"/>
      <c r="AN1178" s="17"/>
      <c r="AO1178" s="17"/>
      <c r="AP1178" s="17"/>
      <c r="AQ1178" s="17"/>
      <c r="AR1178" s="17"/>
      <c r="AS1178" s="17"/>
      <c r="AT1178" s="17"/>
      <c r="AU1178" s="17"/>
      <c r="AV1178" s="17"/>
      <c r="AW1178" s="17"/>
      <c r="AX1178" s="17"/>
      <c r="AY1178" s="17"/>
      <c r="AZ1178" s="17"/>
      <c r="BA1178" s="17"/>
      <c r="BB1178" s="17"/>
      <c r="BC1178" s="17"/>
      <c r="BD1178" s="17"/>
      <c r="BE1178" s="17"/>
      <c r="BF1178" s="17"/>
      <c r="BG1178" s="17"/>
      <c r="BH1178" s="17"/>
      <c r="BI1178" s="17"/>
      <c r="BJ1178" s="17"/>
      <c r="BK1178" s="17"/>
      <c r="BL1178" s="17"/>
      <c r="BM1178" s="17"/>
      <c r="BN1178" s="17"/>
      <c r="BO1178" s="17"/>
      <c r="BP1178" s="17"/>
      <c r="BQ1178" s="17"/>
      <c r="BR1178" s="17"/>
      <c r="BS1178" s="17"/>
      <c r="BT1178" s="17"/>
      <c r="BU1178" s="17"/>
      <c r="BV1178" s="17"/>
      <c r="BW1178" s="17"/>
      <c r="BX1178" s="17"/>
      <c r="BY1178" s="17"/>
      <c r="BZ1178" s="17"/>
      <c r="CA1178" s="17"/>
      <c r="CB1178" s="17"/>
      <c r="CC1178" s="17"/>
      <c r="CD1178" s="17"/>
      <c r="CE1178" s="17"/>
      <c r="CF1178" s="17"/>
      <c r="CG1178" s="17"/>
      <c r="CH1178" s="17"/>
      <c r="CI1178" s="17"/>
      <c r="CJ1178" s="17"/>
      <c r="CK1178" s="17"/>
      <c r="CL1178" s="17"/>
      <c r="CM1178" s="17"/>
      <c r="CN1178" s="17"/>
      <c r="CO1178" s="17"/>
      <c r="CP1178" s="17"/>
      <c r="CQ1178" s="17"/>
      <c r="CR1178" s="17"/>
      <c r="CS1178" s="17"/>
      <c r="CT1178" s="17"/>
      <c r="CU1178" s="17"/>
      <c r="CV1178" s="17"/>
      <c r="CW1178" s="17"/>
      <c r="CX1178" s="17"/>
      <c r="CY1178" s="17"/>
      <c r="CZ1178" s="17"/>
      <c r="DA1178" s="17"/>
      <c r="DB1178" s="17"/>
      <c r="DC1178" s="17"/>
      <c r="DD1178" s="17"/>
      <c r="DE1178" s="17"/>
      <c r="DF1178" s="17"/>
      <c r="DG1178" s="17"/>
      <c r="DH1178" s="17"/>
      <c r="DI1178" s="17"/>
      <c r="DJ1178" s="17"/>
      <c r="DK1178" s="17"/>
      <c r="DL1178" s="17"/>
      <c r="DM1178" s="17"/>
      <c r="DN1178" s="17"/>
      <c r="DO1178" s="17"/>
      <c r="DP1178" s="17"/>
      <c r="DQ1178" s="17"/>
      <c r="DR1178" s="17"/>
      <c r="DS1178" s="17"/>
      <c r="DT1178" s="17"/>
      <c r="DU1178" s="17"/>
      <c r="DV1178" s="17"/>
      <c r="DW1178" s="17"/>
      <c r="DX1178" s="17"/>
      <c r="DY1178" s="17"/>
      <c r="DZ1178" s="17"/>
      <c r="EA1178" s="17"/>
      <c r="EB1178" s="17"/>
      <c r="EC1178" s="17"/>
      <c r="ED1178" s="17"/>
      <c r="EE1178" s="17"/>
      <c r="EF1178" s="17"/>
      <c r="EG1178" s="17"/>
      <c r="EH1178" s="17"/>
      <c r="EI1178" s="17"/>
      <c r="EJ1178" s="17"/>
      <c r="EK1178" s="17"/>
    </row>
    <row r="1179" spans="1:141" x14ac:dyDescent="0.35">
      <c r="A1179" s="17"/>
      <c r="B1179" s="17"/>
      <c r="C1179" s="17"/>
      <c r="D1179" s="17"/>
      <c r="E1179" s="17"/>
      <c r="F1179" s="17"/>
      <c r="G1179" s="17"/>
      <c r="J1179" s="17"/>
      <c r="K1179" s="17"/>
      <c r="L1179" s="68"/>
      <c r="M1179" s="68"/>
      <c r="N1179" s="17"/>
      <c r="O1179" s="17"/>
      <c r="P1179" s="107"/>
      <c r="R1179" s="17"/>
      <c r="S1179" s="17"/>
      <c r="T1179" s="17"/>
      <c r="V1179" s="17"/>
      <c r="W1179" s="17"/>
      <c r="X1179" s="17"/>
      <c r="Y1179" s="17"/>
      <c r="AB1179" s="45"/>
      <c r="AH1179" s="17"/>
      <c r="AI1179" s="17"/>
      <c r="AJ1179" s="17"/>
      <c r="AK1179" s="17"/>
      <c r="AL1179" s="17"/>
      <c r="AM1179" s="17"/>
      <c r="AN1179" s="17"/>
      <c r="AO1179" s="17"/>
      <c r="AP1179" s="17"/>
      <c r="AQ1179" s="17"/>
      <c r="AR1179" s="17"/>
      <c r="AS1179" s="17"/>
      <c r="AT1179" s="17"/>
      <c r="AU1179" s="17"/>
      <c r="AV1179" s="17"/>
      <c r="AW1179" s="17"/>
      <c r="AX1179" s="17"/>
      <c r="AY1179" s="17"/>
      <c r="AZ1179" s="17"/>
      <c r="BA1179" s="17"/>
      <c r="BB1179" s="17"/>
      <c r="BC1179" s="17"/>
      <c r="BD1179" s="17"/>
      <c r="BE1179" s="17"/>
      <c r="BF1179" s="17"/>
      <c r="BG1179" s="17"/>
      <c r="BH1179" s="17"/>
      <c r="BI1179" s="17"/>
      <c r="BJ1179" s="17"/>
      <c r="BK1179" s="17"/>
      <c r="BL1179" s="17"/>
      <c r="BM1179" s="17"/>
      <c r="BN1179" s="17"/>
      <c r="BO1179" s="17"/>
      <c r="BP1179" s="17"/>
      <c r="BQ1179" s="17"/>
      <c r="BR1179" s="17"/>
      <c r="BS1179" s="17"/>
      <c r="BT1179" s="17"/>
      <c r="BU1179" s="17"/>
      <c r="BV1179" s="17"/>
      <c r="BW1179" s="17"/>
      <c r="BX1179" s="17"/>
      <c r="BY1179" s="17"/>
      <c r="BZ1179" s="17"/>
      <c r="CA1179" s="17"/>
      <c r="CB1179" s="17"/>
      <c r="CC1179" s="17"/>
      <c r="CD1179" s="17"/>
      <c r="CE1179" s="17"/>
      <c r="CF1179" s="17"/>
      <c r="CG1179" s="17"/>
      <c r="CH1179" s="17"/>
      <c r="CI1179" s="17"/>
      <c r="CJ1179" s="17"/>
      <c r="CK1179" s="17"/>
      <c r="CL1179" s="17"/>
      <c r="CM1179" s="17"/>
      <c r="CN1179" s="17"/>
      <c r="CO1179" s="17"/>
      <c r="CP1179" s="17"/>
      <c r="CQ1179" s="17"/>
      <c r="CR1179" s="17"/>
      <c r="CS1179" s="17"/>
      <c r="CT1179" s="17"/>
      <c r="CU1179" s="17"/>
      <c r="CV1179" s="17"/>
      <c r="CW1179" s="17"/>
      <c r="CX1179" s="17"/>
      <c r="CY1179" s="17"/>
      <c r="CZ1179" s="17"/>
      <c r="DA1179" s="17"/>
      <c r="DB1179" s="17"/>
      <c r="DC1179" s="17"/>
      <c r="DD1179" s="17"/>
      <c r="DE1179" s="17"/>
      <c r="DF1179" s="17"/>
      <c r="DG1179" s="17"/>
      <c r="DH1179" s="17"/>
      <c r="DI1179" s="17"/>
      <c r="DJ1179" s="17"/>
      <c r="DK1179" s="17"/>
      <c r="DL1179" s="17"/>
      <c r="DM1179" s="17"/>
      <c r="DN1179" s="17"/>
      <c r="DO1179" s="17"/>
      <c r="DP1179" s="17"/>
      <c r="DQ1179" s="17"/>
      <c r="DR1179" s="17"/>
      <c r="DS1179" s="17"/>
      <c r="DT1179" s="17"/>
      <c r="DU1179" s="17"/>
      <c r="DV1179" s="17"/>
      <c r="DW1179" s="17"/>
      <c r="DX1179" s="17"/>
      <c r="DY1179" s="17"/>
      <c r="DZ1179" s="17"/>
      <c r="EA1179" s="17"/>
      <c r="EB1179" s="17"/>
      <c r="EC1179" s="17"/>
      <c r="ED1179" s="17"/>
      <c r="EE1179" s="17"/>
      <c r="EF1179" s="17"/>
      <c r="EG1179" s="17"/>
      <c r="EH1179" s="17"/>
      <c r="EI1179" s="17"/>
      <c r="EJ1179" s="17"/>
      <c r="EK1179" s="17"/>
    </row>
    <row r="1180" spans="1:141" x14ac:dyDescent="0.35">
      <c r="A1180" s="17"/>
      <c r="B1180" s="17"/>
      <c r="C1180" s="17"/>
      <c r="D1180" s="17"/>
      <c r="E1180" s="17"/>
      <c r="F1180" s="17"/>
      <c r="G1180" s="17"/>
      <c r="J1180" s="17"/>
      <c r="K1180" s="17"/>
      <c r="L1180" s="68"/>
      <c r="M1180" s="68"/>
      <c r="N1180" s="17"/>
      <c r="O1180" s="17"/>
      <c r="P1180" s="107"/>
      <c r="R1180" s="17"/>
      <c r="S1180" s="17"/>
      <c r="T1180" s="17"/>
      <c r="V1180" s="17"/>
      <c r="W1180" s="17"/>
      <c r="X1180" s="17"/>
      <c r="Y1180" s="17"/>
      <c r="AB1180" s="45"/>
      <c r="AH1180" s="17"/>
      <c r="AI1180" s="17"/>
      <c r="AJ1180" s="17"/>
      <c r="AK1180" s="17"/>
      <c r="AL1180" s="17"/>
      <c r="AM1180" s="17"/>
      <c r="AN1180" s="17"/>
      <c r="AO1180" s="17"/>
      <c r="AP1180" s="17"/>
      <c r="AQ1180" s="17"/>
      <c r="AR1180" s="17"/>
      <c r="AS1180" s="17"/>
      <c r="AT1180" s="17"/>
      <c r="AU1180" s="17"/>
      <c r="AV1180" s="17"/>
      <c r="AW1180" s="17"/>
      <c r="AX1180" s="17"/>
      <c r="AY1180" s="17"/>
      <c r="AZ1180" s="17"/>
      <c r="BA1180" s="17"/>
      <c r="BB1180" s="17"/>
      <c r="BC1180" s="17"/>
      <c r="BD1180" s="17"/>
      <c r="BE1180" s="17"/>
      <c r="BF1180" s="17"/>
      <c r="BG1180" s="17"/>
      <c r="BH1180" s="17"/>
      <c r="BI1180" s="17"/>
      <c r="BJ1180" s="17"/>
      <c r="BK1180" s="17"/>
      <c r="BL1180" s="17"/>
      <c r="BM1180" s="17"/>
      <c r="BN1180" s="17"/>
      <c r="BO1180" s="17"/>
      <c r="BP1180" s="17"/>
      <c r="BQ1180" s="17"/>
      <c r="BR1180" s="17"/>
      <c r="BS1180" s="17"/>
      <c r="BT1180" s="17"/>
      <c r="BU1180" s="17"/>
      <c r="BV1180" s="17"/>
      <c r="BW1180" s="17"/>
      <c r="BX1180" s="17"/>
      <c r="BY1180" s="17"/>
      <c r="BZ1180" s="17"/>
      <c r="CA1180" s="17"/>
      <c r="CB1180" s="17"/>
      <c r="CC1180" s="17"/>
      <c r="CD1180" s="17"/>
      <c r="CE1180" s="17"/>
      <c r="CF1180" s="17"/>
      <c r="CG1180" s="17"/>
      <c r="CH1180" s="17"/>
      <c r="CI1180" s="17"/>
      <c r="CJ1180" s="17"/>
      <c r="CK1180" s="17"/>
      <c r="CL1180" s="17"/>
      <c r="CM1180" s="17"/>
      <c r="CN1180" s="17"/>
      <c r="CO1180" s="17"/>
      <c r="CP1180" s="17"/>
      <c r="CQ1180" s="17"/>
      <c r="CR1180" s="17"/>
      <c r="CS1180" s="17"/>
      <c r="CT1180" s="17"/>
      <c r="CU1180" s="17"/>
      <c r="CV1180" s="17"/>
      <c r="CW1180" s="17"/>
      <c r="CX1180" s="17"/>
      <c r="CY1180" s="17"/>
      <c r="CZ1180" s="17"/>
      <c r="DA1180" s="17"/>
      <c r="DB1180" s="17"/>
      <c r="DC1180" s="17"/>
      <c r="DD1180" s="17"/>
      <c r="DE1180" s="17"/>
      <c r="DF1180" s="17"/>
      <c r="DG1180" s="17"/>
      <c r="DH1180" s="17"/>
      <c r="DI1180" s="17"/>
      <c r="DJ1180" s="17"/>
      <c r="DK1180" s="17"/>
      <c r="DL1180" s="17"/>
      <c r="DM1180" s="17"/>
      <c r="DN1180" s="17"/>
      <c r="DO1180" s="17"/>
      <c r="DP1180" s="17"/>
      <c r="DQ1180" s="17"/>
      <c r="DR1180" s="17"/>
      <c r="DS1180" s="17"/>
      <c r="DT1180" s="17"/>
      <c r="DU1180" s="17"/>
      <c r="DV1180" s="17"/>
      <c r="DW1180" s="17"/>
      <c r="DX1180" s="17"/>
      <c r="DY1180" s="17"/>
      <c r="DZ1180" s="17"/>
      <c r="EA1180" s="17"/>
      <c r="EB1180" s="17"/>
      <c r="EC1180" s="17"/>
      <c r="ED1180" s="17"/>
      <c r="EE1180" s="17"/>
      <c r="EF1180" s="17"/>
      <c r="EG1180" s="17"/>
      <c r="EH1180" s="17"/>
      <c r="EI1180" s="17"/>
      <c r="EJ1180" s="17"/>
      <c r="EK1180" s="17"/>
    </row>
    <row r="1181" spans="1:141" x14ac:dyDescent="0.35">
      <c r="A1181" s="17"/>
      <c r="B1181" s="17"/>
      <c r="C1181" s="17"/>
      <c r="D1181" s="17"/>
      <c r="E1181" s="17"/>
      <c r="F1181" s="17"/>
      <c r="G1181" s="17"/>
      <c r="J1181" s="17"/>
      <c r="K1181" s="17"/>
      <c r="L1181" s="68"/>
      <c r="M1181" s="68"/>
      <c r="N1181" s="17"/>
      <c r="O1181" s="17"/>
      <c r="P1181" s="107"/>
      <c r="R1181" s="17"/>
      <c r="S1181" s="17"/>
      <c r="T1181" s="17"/>
      <c r="V1181" s="17"/>
      <c r="W1181" s="17"/>
      <c r="X1181" s="17"/>
      <c r="Y1181" s="17"/>
      <c r="AB1181" s="45"/>
      <c r="AH1181" s="17"/>
      <c r="AI1181" s="17"/>
      <c r="AJ1181" s="17"/>
      <c r="AK1181" s="17"/>
      <c r="AL1181" s="17"/>
      <c r="AM1181" s="17"/>
      <c r="AN1181" s="17"/>
      <c r="AO1181" s="17"/>
      <c r="AP1181" s="17"/>
      <c r="AQ1181" s="17"/>
      <c r="AR1181" s="17"/>
      <c r="AS1181" s="17"/>
      <c r="AT1181" s="17"/>
      <c r="AU1181" s="17"/>
      <c r="AV1181" s="17"/>
      <c r="AW1181" s="17"/>
      <c r="AX1181" s="17"/>
      <c r="AY1181" s="17"/>
      <c r="AZ1181" s="17"/>
      <c r="BA1181" s="17"/>
      <c r="BB1181" s="17"/>
      <c r="BC1181" s="17"/>
      <c r="BD1181" s="17"/>
      <c r="BE1181" s="17"/>
      <c r="BF1181" s="17"/>
      <c r="BG1181" s="17"/>
      <c r="BH1181" s="17"/>
      <c r="BI1181" s="17"/>
      <c r="BJ1181" s="17"/>
      <c r="BK1181" s="17"/>
      <c r="BL1181" s="17"/>
      <c r="BM1181" s="17"/>
      <c r="BN1181" s="17"/>
      <c r="BO1181" s="17"/>
      <c r="BP1181" s="17"/>
      <c r="BQ1181" s="17"/>
      <c r="BR1181" s="17"/>
      <c r="BS1181" s="17"/>
      <c r="BT1181" s="17"/>
      <c r="BU1181" s="17"/>
      <c r="BV1181" s="17"/>
      <c r="BW1181" s="17"/>
      <c r="BX1181" s="17"/>
      <c r="BY1181" s="17"/>
      <c r="BZ1181" s="17"/>
      <c r="CA1181" s="17"/>
      <c r="CB1181" s="17"/>
      <c r="CC1181" s="17"/>
      <c r="CD1181" s="17"/>
      <c r="CE1181" s="17"/>
      <c r="CF1181" s="17"/>
      <c r="CG1181" s="17"/>
      <c r="CH1181" s="17"/>
      <c r="CI1181" s="17"/>
      <c r="CJ1181" s="17"/>
      <c r="CK1181" s="17"/>
      <c r="CL1181" s="17"/>
      <c r="CM1181" s="17"/>
      <c r="CN1181" s="17"/>
      <c r="CO1181" s="17"/>
      <c r="CP1181" s="17"/>
      <c r="CQ1181" s="17"/>
      <c r="CR1181" s="17"/>
      <c r="CS1181" s="17"/>
      <c r="CT1181" s="17"/>
      <c r="CU1181" s="17"/>
      <c r="CV1181" s="17"/>
      <c r="CW1181" s="17"/>
      <c r="CX1181" s="17"/>
      <c r="CY1181" s="17"/>
      <c r="CZ1181" s="17"/>
      <c r="DA1181" s="17"/>
      <c r="DB1181" s="17"/>
      <c r="DC1181" s="17"/>
      <c r="DD1181" s="17"/>
      <c r="DE1181" s="17"/>
      <c r="DF1181" s="17"/>
      <c r="DG1181" s="17"/>
      <c r="DH1181" s="17"/>
      <c r="DI1181" s="17"/>
      <c r="DJ1181" s="17"/>
      <c r="DK1181" s="17"/>
      <c r="DL1181" s="17"/>
      <c r="DM1181" s="17"/>
      <c r="DN1181" s="17"/>
      <c r="DO1181" s="17"/>
      <c r="DP1181" s="17"/>
      <c r="DQ1181" s="17"/>
      <c r="DR1181" s="17"/>
      <c r="DS1181" s="17"/>
      <c r="DT1181" s="17"/>
      <c r="DU1181" s="17"/>
      <c r="DV1181" s="17"/>
      <c r="DW1181" s="17"/>
      <c r="DX1181" s="17"/>
      <c r="DY1181" s="17"/>
      <c r="DZ1181" s="17"/>
      <c r="EA1181" s="17"/>
      <c r="EB1181" s="17"/>
      <c r="EC1181" s="17"/>
      <c r="ED1181" s="17"/>
      <c r="EE1181" s="17"/>
      <c r="EF1181" s="17"/>
      <c r="EG1181" s="17"/>
      <c r="EH1181" s="17"/>
      <c r="EI1181" s="17"/>
      <c r="EJ1181" s="17"/>
      <c r="EK1181" s="17"/>
    </row>
    <row r="1182" spans="1:141" x14ac:dyDescent="0.35">
      <c r="A1182" s="17"/>
      <c r="B1182" s="17"/>
      <c r="C1182" s="17"/>
      <c r="D1182" s="17"/>
      <c r="E1182" s="17"/>
      <c r="F1182" s="17"/>
      <c r="G1182" s="17"/>
      <c r="J1182" s="17"/>
      <c r="K1182" s="17"/>
      <c r="L1182" s="68"/>
      <c r="M1182" s="68"/>
      <c r="N1182" s="17"/>
      <c r="O1182" s="17"/>
      <c r="P1182" s="107"/>
      <c r="R1182" s="17"/>
      <c r="S1182" s="17"/>
      <c r="T1182" s="17"/>
      <c r="V1182" s="17"/>
      <c r="W1182" s="17"/>
      <c r="X1182" s="17"/>
      <c r="Y1182" s="17"/>
      <c r="AB1182" s="45"/>
      <c r="AH1182" s="17"/>
      <c r="AI1182" s="17"/>
      <c r="AJ1182" s="17"/>
      <c r="AK1182" s="17"/>
      <c r="AL1182" s="17"/>
      <c r="AM1182" s="17"/>
      <c r="AN1182" s="17"/>
      <c r="AO1182" s="17"/>
      <c r="AP1182" s="17"/>
      <c r="AQ1182" s="17"/>
      <c r="AR1182" s="17"/>
      <c r="AS1182" s="17"/>
      <c r="AT1182" s="17"/>
      <c r="AU1182" s="17"/>
      <c r="AV1182" s="17"/>
      <c r="AW1182" s="17"/>
      <c r="AX1182" s="17"/>
      <c r="AY1182" s="17"/>
      <c r="AZ1182" s="17"/>
      <c r="BA1182" s="17"/>
      <c r="BB1182" s="17"/>
      <c r="BC1182" s="17"/>
      <c r="BD1182" s="17"/>
      <c r="BE1182" s="17"/>
      <c r="BF1182" s="17"/>
      <c r="BG1182" s="17"/>
      <c r="BH1182" s="17"/>
      <c r="BI1182" s="17"/>
      <c r="BJ1182" s="17"/>
      <c r="BK1182" s="17"/>
      <c r="BL1182" s="17"/>
      <c r="BM1182" s="17"/>
      <c r="BN1182" s="17"/>
      <c r="BO1182" s="17"/>
      <c r="BP1182" s="17"/>
      <c r="BQ1182" s="17"/>
      <c r="BR1182" s="17"/>
      <c r="BS1182" s="17"/>
      <c r="BT1182" s="17"/>
      <c r="BU1182" s="17"/>
      <c r="BV1182" s="17"/>
      <c r="BW1182" s="17"/>
      <c r="BX1182" s="17"/>
      <c r="BY1182" s="17"/>
      <c r="BZ1182" s="17"/>
      <c r="CA1182" s="17"/>
      <c r="CB1182" s="17"/>
      <c r="CC1182" s="17"/>
      <c r="CD1182" s="17"/>
      <c r="CE1182" s="17"/>
      <c r="CF1182" s="17"/>
      <c r="CG1182" s="17"/>
      <c r="CH1182" s="17"/>
      <c r="CI1182" s="17"/>
      <c r="CJ1182" s="17"/>
      <c r="CK1182" s="17"/>
      <c r="CL1182" s="17"/>
      <c r="CM1182" s="17"/>
      <c r="CN1182" s="17"/>
      <c r="CO1182" s="17"/>
      <c r="CP1182" s="17"/>
      <c r="CQ1182" s="17"/>
      <c r="CR1182" s="17"/>
      <c r="CS1182" s="17"/>
      <c r="CT1182" s="17"/>
      <c r="CU1182" s="17"/>
      <c r="CV1182" s="17"/>
      <c r="CW1182" s="17"/>
      <c r="CX1182" s="17"/>
      <c r="CY1182" s="17"/>
      <c r="CZ1182" s="17"/>
      <c r="DA1182" s="17"/>
      <c r="DB1182" s="17"/>
      <c r="DC1182" s="17"/>
      <c r="DD1182" s="17"/>
      <c r="DE1182" s="17"/>
      <c r="DF1182" s="17"/>
      <c r="DG1182" s="17"/>
      <c r="DH1182" s="17"/>
      <c r="DI1182" s="17"/>
      <c r="DJ1182" s="17"/>
      <c r="DK1182" s="17"/>
      <c r="DL1182" s="17"/>
      <c r="DM1182" s="17"/>
      <c r="DN1182" s="17"/>
      <c r="DO1182" s="17"/>
      <c r="DP1182" s="17"/>
      <c r="DQ1182" s="17"/>
      <c r="DR1182" s="17"/>
      <c r="DS1182" s="17"/>
      <c r="DT1182" s="17"/>
      <c r="DU1182" s="17"/>
      <c r="DV1182" s="17"/>
      <c r="DW1182" s="17"/>
      <c r="DX1182" s="17"/>
      <c r="DY1182" s="17"/>
      <c r="DZ1182" s="17"/>
      <c r="EA1182" s="17"/>
      <c r="EB1182" s="17"/>
      <c r="EC1182" s="17"/>
      <c r="ED1182" s="17"/>
      <c r="EE1182" s="17"/>
      <c r="EF1182" s="17"/>
      <c r="EG1182" s="17"/>
      <c r="EH1182" s="17"/>
      <c r="EI1182" s="17"/>
      <c r="EJ1182" s="17"/>
      <c r="EK1182" s="17"/>
    </row>
    <row r="1183" spans="1:141" x14ac:dyDescent="0.35">
      <c r="A1183" s="17"/>
      <c r="B1183" s="17"/>
      <c r="C1183" s="17"/>
      <c r="D1183" s="17"/>
      <c r="E1183" s="17"/>
      <c r="F1183" s="17"/>
      <c r="G1183" s="17"/>
      <c r="J1183" s="17"/>
      <c r="K1183" s="17"/>
      <c r="L1183" s="68"/>
      <c r="M1183" s="68"/>
      <c r="N1183" s="17"/>
      <c r="O1183" s="17"/>
      <c r="P1183" s="109"/>
      <c r="R1183" s="17"/>
      <c r="S1183" s="17"/>
      <c r="T1183" s="17"/>
      <c r="V1183" s="17"/>
      <c r="W1183" s="17"/>
      <c r="X1183" s="17"/>
      <c r="Y1183" s="17"/>
      <c r="AB1183" s="45"/>
      <c r="AH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c r="BL1183" s="17"/>
      <c r="BM1183" s="17"/>
      <c r="BN1183" s="17"/>
      <c r="BO1183" s="17"/>
      <c r="BP1183" s="17"/>
      <c r="BQ1183" s="17"/>
      <c r="BR1183" s="17"/>
      <c r="BS1183" s="17"/>
      <c r="BT1183" s="17"/>
      <c r="BU1183" s="17"/>
      <c r="BV1183" s="17"/>
      <c r="BW1183" s="17"/>
      <c r="BX1183" s="17"/>
      <c r="BY1183" s="17"/>
      <c r="BZ1183" s="17"/>
      <c r="CA1183" s="17"/>
      <c r="CB1183" s="17"/>
      <c r="CC1183" s="17"/>
      <c r="CD1183" s="17"/>
      <c r="CE1183" s="17"/>
      <c r="CF1183" s="17"/>
      <c r="CG1183" s="17"/>
      <c r="CH1183" s="17"/>
      <c r="CI1183" s="17"/>
      <c r="CJ1183" s="17"/>
      <c r="CK1183" s="17"/>
      <c r="CL1183" s="17"/>
      <c r="CM1183" s="17"/>
      <c r="CN1183" s="17"/>
      <c r="CO1183" s="17"/>
      <c r="CP1183" s="17"/>
      <c r="CQ1183" s="17"/>
      <c r="CR1183" s="17"/>
      <c r="CS1183" s="17"/>
      <c r="CT1183" s="17"/>
      <c r="CU1183" s="17"/>
      <c r="CV1183" s="17"/>
      <c r="CW1183" s="17"/>
      <c r="CX1183" s="17"/>
      <c r="CY1183" s="17"/>
      <c r="CZ1183" s="17"/>
      <c r="DA1183" s="17"/>
      <c r="DB1183" s="17"/>
      <c r="DC1183" s="17"/>
      <c r="DD1183" s="17"/>
      <c r="DE1183" s="17"/>
      <c r="DF1183" s="17"/>
      <c r="DG1183" s="17"/>
      <c r="DH1183" s="17"/>
      <c r="DI1183" s="17"/>
      <c r="DJ1183" s="17"/>
      <c r="DK1183" s="17"/>
      <c r="DL1183" s="17"/>
      <c r="DM1183" s="17"/>
      <c r="DN1183" s="17"/>
      <c r="DO1183" s="17"/>
      <c r="DP1183" s="17"/>
      <c r="DQ1183" s="17"/>
      <c r="DR1183" s="17"/>
      <c r="DS1183" s="17"/>
      <c r="DT1183" s="17"/>
      <c r="DU1183" s="17"/>
      <c r="DV1183" s="17"/>
      <c r="DW1183" s="17"/>
      <c r="DX1183" s="17"/>
      <c r="DY1183" s="17"/>
      <c r="DZ1183" s="17"/>
      <c r="EA1183" s="17"/>
      <c r="EB1183" s="17"/>
      <c r="EC1183" s="17"/>
      <c r="ED1183" s="17"/>
      <c r="EE1183" s="17"/>
      <c r="EF1183" s="17"/>
      <c r="EG1183" s="17"/>
      <c r="EH1183" s="17"/>
      <c r="EI1183" s="17"/>
      <c r="EJ1183" s="17"/>
      <c r="EK1183" s="17"/>
    </row>
    <row r="1184" spans="1:141" x14ac:dyDescent="0.35">
      <c r="A1184" s="17"/>
      <c r="B1184" s="17"/>
      <c r="C1184" s="17"/>
      <c r="D1184" s="17"/>
      <c r="E1184" s="17"/>
      <c r="F1184" s="17"/>
      <c r="G1184" s="17"/>
      <c r="J1184" s="17"/>
      <c r="K1184" s="17"/>
      <c r="L1184" s="68"/>
      <c r="M1184" s="68"/>
      <c r="N1184" s="17"/>
      <c r="O1184" s="17"/>
      <c r="P1184" s="107"/>
      <c r="R1184" s="17"/>
      <c r="S1184" s="17"/>
      <c r="T1184" s="17"/>
      <c r="V1184" s="17"/>
      <c r="W1184" s="17"/>
      <c r="X1184" s="17"/>
      <c r="Y1184" s="17"/>
      <c r="AB1184" s="45"/>
      <c r="AH1184" s="17"/>
      <c r="AI1184" s="17"/>
      <c r="AJ1184" s="17"/>
      <c r="AK1184" s="17"/>
      <c r="AL1184" s="17"/>
      <c r="AM1184" s="17"/>
      <c r="AN1184" s="17"/>
      <c r="AO1184" s="17"/>
      <c r="AP1184" s="17"/>
      <c r="AQ1184" s="17"/>
      <c r="AR1184" s="17"/>
      <c r="AS1184" s="17"/>
      <c r="AT1184" s="17"/>
      <c r="AU1184" s="17"/>
      <c r="AV1184" s="17"/>
      <c r="AW1184" s="17"/>
      <c r="AX1184" s="17"/>
      <c r="AY1184" s="17"/>
      <c r="AZ1184" s="17"/>
      <c r="BA1184" s="17"/>
      <c r="BB1184" s="17"/>
      <c r="BC1184" s="17"/>
      <c r="BD1184" s="17"/>
      <c r="BE1184" s="17"/>
      <c r="BF1184" s="17"/>
      <c r="BG1184" s="17"/>
      <c r="BH1184" s="17"/>
      <c r="BI1184" s="17"/>
      <c r="BJ1184" s="17"/>
      <c r="BK1184" s="17"/>
      <c r="BL1184" s="17"/>
      <c r="BM1184" s="17"/>
      <c r="BN1184" s="17"/>
      <c r="BO1184" s="17"/>
      <c r="BP1184" s="17"/>
      <c r="BQ1184" s="17"/>
      <c r="BR1184" s="17"/>
      <c r="BS1184" s="17"/>
      <c r="BT1184" s="17"/>
      <c r="BU1184" s="17"/>
      <c r="BV1184" s="17"/>
      <c r="BW1184" s="17"/>
      <c r="BX1184" s="17"/>
      <c r="BY1184" s="17"/>
      <c r="BZ1184" s="17"/>
      <c r="CA1184" s="17"/>
      <c r="CB1184" s="17"/>
      <c r="CC1184" s="17"/>
      <c r="CD1184" s="17"/>
      <c r="CE1184" s="17"/>
      <c r="CF1184" s="17"/>
      <c r="CG1184" s="17"/>
      <c r="CH1184" s="17"/>
      <c r="CI1184" s="17"/>
      <c r="CJ1184" s="17"/>
      <c r="CK1184" s="17"/>
      <c r="CL1184" s="17"/>
      <c r="CM1184" s="17"/>
      <c r="CN1184" s="17"/>
      <c r="CO1184" s="17"/>
      <c r="CP1184" s="17"/>
      <c r="CQ1184" s="17"/>
      <c r="CR1184" s="17"/>
      <c r="CS1184" s="17"/>
      <c r="CT1184" s="17"/>
      <c r="CU1184" s="17"/>
      <c r="CV1184" s="17"/>
      <c r="CW1184" s="17"/>
      <c r="CX1184" s="17"/>
      <c r="CY1184" s="17"/>
      <c r="CZ1184" s="17"/>
      <c r="DA1184" s="17"/>
      <c r="DB1184" s="17"/>
      <c r="DC1184" s="17"/>
      <c r="DD1184" s="17"/>
      <c r="DE1184" s="17"/>
      <c r="DF1184" s="17"/>
      <c r="DG1184" s="17"/>
      <c r="DH1184" s="17"/>
      <c r="DI1184" s="17"/>
      <c r="DJ1184" s="17"/>
      <c r="DK1184" s="17"/>
      <c r="DL1184" s="17"/>
      <c r="DM1184" s="17"/>
      <c r="DN1184" s="17"/>
      <c r="DO1184" s="17"/>
      <c r="DP1184" s="17"/>
      <c r="DQ1184" s="17"/>
      <c r="DR1184" s="17"/>
      <c r="DS1184" s="17"/>
      <c r="DT1184" s="17"/>
      <c r="DU1184" s="17"/>
      <c r="DV1184" s="17"/>
      <c r="DW1184" s="17"/>
      <c r="DX1184" s="17"/>
      <c r="DY1184" s="17"/>
      <c r="DZ1184" s="17"/>
      <c r="EA1184" s="17"/>
      <c r="EB1184" s="17"/>
      <c r="EC1184" s="17"/>
      <c r="ED1184" s="17"/>
      <c r="EE1184" s="17"/>
      <c r="EF1184" s="17"/>
      <c r="EG1184" s="17"/>
      <c r="EH1184" s="17"/>
      <c r="EI1184" s="17"/>
      <c r="EJ1184" s="17"/>
      <c r="EK1184" s="17"/>
    </row>
    <row r="1185" spans="1:141" x14ac:dyDescent="0.35">
      <c r="A1185" s="17"/>
      <c r="B1185" s="17"/>
      <c r="C1185" s="17"/>
      <c r="D1185" s="17"/>
      <c r="E1185" s="17"/>
      <c r="F1185" s="17"/>
      <c r="G1185" s="17"/>
      <c r="J1185" s="17"/>
      <c r="K1185" s="17"/>
      <c r="L1185" s="68"/>
      <c r="M1185" s="68"/>
      <c r="N1185" s="17"/>
      <c r="O1185" s="17"/>
      <c r="P1185" s="107"/>
      <c r="R1185" s="17"/>
      <c r="S1185" s="17"/>
      <c r="T1185" s="17"/>
      <c r="V1185" s="17"/>
      <c r="W1185" s="17"/>
      <c r="X1185" s="17"/>
      <c r="Y1185" s="17"/>
      <c r="AB1185" s="45"/>
      <c r="AH1185" s="17"/>
      <c r="AI1185" s="17"/>
      <c r="AJ1185" s="17"/>
      <c r="AK1185" s="17"/>
      <c r="AL1185" s="17"/>
      <c r="AM1185" s="17"/>
      <c r="AN1185" s="17"/>
      <c r="AO1185" s="17"/>
      <c r="AP1185" s="17"/>
      <c r="AQ1185" s="17"/>
      <c r="AR1185" s="17"/>
      <c r="AS1185" s="17"/>
      <c r="AT1185" s="17"/>
      <c r="AU1185" s="17"/>
      <c r="AV1185" s="17"/>
      <c r="AW1185" s="17"/>
      <c r="AX1185" s="17"/>
      <c r="AY1185" s="17"/>
      <c r="AZ1185" s="17"/>
      <c r="BA1185" s="17"/>
      <c r="BB1185" s="17"/>
      <c r="BC1185" s="17"/>
      <c r="BD1185" s="17"/>
      <c r="BE1185" s="17"/>
      <c r="BF1185" s="17"/>
      <c r="BG1185" s="17"/>
      <c r="BH1185" s="17"/>
      <c r="BI1185" s="17"/>
      <c r="BJ1185" s="17"/>
      <c r="BK1185" s="17"/>
      <c r="BL1185" s="17"/>
      <c r="BM1185" s="17"/>
      <c r="BN1185" s="17"/>
      <c r="BO1185" s="17"/>
      <c r="BP1185" s="17"/>
      <c r="BQ1185" s="17"/>
      <c r="BR1185" s="17"/>
      <c r="BS1185" s="17"/>
      <c r="BT1185" s="17"/>
      <c r="BU1185" s="17"/>
      <c r="BV1185" s="17"/>
      <c r="BW1185" s="17"/>
      <c r="BX1185" s="17"/>
      <c r="BY1185" s="17"/>
      <c r="BZ1185" s="17"/>
      <c r="CA1185" s="17"/>
      <c r="CB1185" s="17"/>
      <c r="CC1185" s="17"/>
      <c r="CD1185" s="17"/>
      <c r="CE1185" s="17"/>
      <c r="CF1185" s="17"/>
      <c r="CG1185" s="17"/>
      <c r="CH1185" s="17"/>
      <c r="CI1185" s="17"/>
      <c r="CJ1185" s="17"/>
      <c r="CK1185" s="17"/>
      <c r="CL1185" s="17"/>
      <c r="CM1185" s="17"/>
      <c r="CN1185" s="17"/>
      <c r="CO1185" s="17"/>
      <c r="CP1185" s="17"/>
      <c r="CQ1185" s="17"/>
      <c r="CR1185" s="17"/>
      <c r="CS1185" s="17"/>
      <c r="CT1185" s="17"/>
      <c r="CU1185" s="17"/>
      <c r="CV1185" s="17"/>
      <c r="CW1185" s="17"/>
      <c r="CX1185" s="17"/>
      <c r="CY1185" s="17"/>
      <c r="CZ1185" s="17"/>
      <c r="DA1185" s="17"/>
      <c r="DB1185" s="17"/>
      <c r="DC1185" s="17"/>
      <c r="DD1185" s="17"/>
      <c r="DE1185" s="17"/>
      <c r="DF1185" s="17"/>
      <c r="DG1185" s="17"/>
      <c r="DH1185" s="17"/>
      <c r="DI1185" s="17"/>
      <c r="DJ1185" s="17"/>
      <c r="DK1185" s="17"/>
      <c r="DL1185" s="17"/>
      <c r="DM1185" s="17"/>
      <c r="DN1185" s="17"/>
      <c r="DO1185" s="17"/>
      <c r="DP1185" s="17"/>
      <c r="DQ1185" s="17"/>
      <c r="DR1185" s="17"/>
      <c r="DS1185" s="17"/>
      <c r="DT1185" s="17"/>
      <c r="DU1185" s="17"/>
      <c r="DV1185" s="17"/>
      <c r="DW1185" s="17"/>
      <c r="DX1185" s="17"/>
      <c r="DY1185" s="17"/>
      <c r="DZ1185" s="17"/>
      <c r="EA1185" s="17"/>
      <c r="EB1185" s="17"/>
      <c r="EC1185" s="17"/>
      <c r="ED1185" s="17"/>
      <c r="EE1185" s="17"/>
      <c r="EF1185" s="17"/>
      <c r="EG1185" s="17"/>
      <c r="EH1185" s="17"/>
      <c r="EI1185" s="17"/>
      <c r="EJ1185" s="17"/>
      <c r="EK1185" s="17"/>
    </row>
    <row r="1186" spans="1:141" x14ac:dyDescent="0.35">
      <c r="A1186" s="17"/>
      <c r="B1186" s="17"/>
      <c r="C1186" s="17"/>
      <c r="D1186" s="17"/>
      <c r="E1186" s="17"/>
      <c r="F1186" s="17"/>
      <c r="G1186" s="17"/>
      <c r="J1186" s="17"/>
      <c r="K1186" s="17"/>
      <c r="L1186" s="68"/>
      <c r="M1186" s="68"/>
      <c r="N1186" s="17"/>
      <c r="O1186" s="17"/>
      <c r="P1186" s="107"/>
      <c r="R1186" s="17"/>
      <c r="S1186" s="17"/>
      <c r="T1186" s="17"/>
      <c r="V1186" s="17"/>
      <c r="W1186" s="17"/>
      <c r="X1186" s="17"/>
      <c r="Y1186" s="17"/>
      <c r="AB1186" s="45"/>
      <c r="AH1186" s="17"/>
      <c r="AI1186" s="17"/>
      <c r="AJ1186" s="17"/>
      <c r="AK1186" s="17"/>
      <c r="AL1186" s="17"/>
      <c r="AM1186" s="17"/>
      <c r="AN1186" s="17"/>
      <c r="AO1186" s="17"/>
      <c r="AP1186" s="17"/>
      <c r="AQ1186" s="17"/>
      <c r="AR1186" s="17"/>
      <c r="AS1186" s="17"/>
      <c r="AT1186" s="17"/>
      <c r="AU1186" s="17"/>
      <c r="AV1186" s="17"/>
      <c r="AW1186" s="17"/>
      <c r="AX1186" s="17"/>
      <c r="AY1186" s="17"/>
      <c r="AZ1186" s="17"/>
      <c r="BA1186" s="17"/>
      <c r="BB1186" s="17"/>
      <c r="BC1186" s="17"/>
      <c r="BD1186" s="17"/>
      <c r="BE1186" s="17"/>
      <c r="BF1186" s="17"/>
      <c r="BG1186" s="17"/>
      <c r="BH1186" s="17"/>
      <c r="BI1186" s="17"/>
      <c r="BJ1186" s="17"/>
      <c r="BK1186" s="17"/>
      <c r="BL1186" s="17"/>
      <c r="BM1186" s="17"/>
      <c r="BN1186" s="17"/>
      <c r="BO1186" s="17"/>
      <c r="BP1186" s="17"/>
      <c r="BQ1186" s="17"/>
      <c r="BR1186" s="17"/>
      <c r="BS1186" s="17"/>
      <c r="BT1186" s="17"/>
      <c r="BU1186" s="17"/>
      <c r="BV1186" s="17"/>
      <c r="BW1186" s="17"/>
      <c r="BX1186" s="17"/>
      <c r="BY1186" s="17"/>
      <c r="BZ1186" s="17"/>
      <c r="CA1186" s="17"/>
      <c r="CB1186" s="17"/>
      <c r="CC1186" s="17"/>
      <c r="CD1186" s="17"/>
      <c r="CE1186" s="17"/>
      <c r="CF1186" s="17"/>
      <c r="CG1186" s="17"/>
      <c r="CH1186" s="17"/>
      <c r="CI1186" s="17"/>
      <c r="CJ1186" s="17"/>
      <c r="CK1186" s="17"/>
      <c r="CL1186" s="17"/>
      <c r="CM1186" s="17"/>
      <c r="CN1186" s="17"/>
      <c r="CO1186" s="17"/>
      <c r="CP1186" s="17"/>
      <c r="CQ1186" s="17"/>
      <c r="CR1186" s="17"/>
      <c r="CS1186" s="17"/>
      <c r="CT1186" s="17"/>
      <c r="CU1186" s="17"/>
      <c r="CV1186" s="17"/>
      <c r="CW1186" s="17"/>
      <c r="CX1186" s="17"/>
      <c r="CY1186" s="17"/>
      <c r="CZ1186" s="17"/>
      <c r="DA1186" s="17"/>
      <c r="DB1186" s="17"/>
      <c r="DC1186" s="17"/>
      <c r="DD1186" s="17"/>
      <c r="DE1186" s="17"/>
      <c r="DF1186" s="17"/>
      <c r="DG1186" s="17"/>
      <c r="DH1186" s="17"/>
      <c r="DI1186" s="17"/>
      <c r="DJ1186" s="17"/>
      <c r="DK1186" s="17"/>
      <c r="DL1186" s="17"/>
      <c r="DM1186" s="17"/>
      <c r="DN1186" s="17"/>
      <c r="DO1186" s="17"/>
      <c r="DP1186" s="17"/>
      <c r="DQ1186" s="17"/>
      <c r="DR1186" s="17"/>
      <c r="DS1186" s="17"/>
      <c r="DT1186" s="17"/>
      <c r="DU1186" s="17"/>
      <c r="DV1186" s="17"/>
      <c r="DW1186" s="17"/>
      <c r="DX1186" s="17"/>
      <c r="DY1186" s="17"/>
      <c r="DZ1186" s="17"/>
      <c r="EA1186" s="17"/>
      <c r="EB1186" s="17"/>
      <c r="EC1186" s="17"/>
      <c r="ED1186" s="17"/>
      <c r="EE1186" s="17"/>
      <c r="EF1186" s="17"/>
      <c r="EG1186" s="17"/>
      <c r="EH1186" s="17"/>
      <c r="EI1186" s="17"/>
      <c r="EJ1186" s="17"/>
      <c r="EK1186" s="17"/>
    </row>
    <row r="1187" spans="1:141" x14ac:dyDescent="0.35">
      <c r="A1187" s="17"/>
      <c r="B1187" s="17"/>
      <c r="C1187" s="17"/>
      <c r="D1187" s="17"/>
      <c r="E1187" s="17"/>
      <c r="F1187" s="17"/>
      <c r="G1187" s="17"/>
      <c r="J1187" s="17"/>
      <c r="K1187" s="17"/>
      <c r="L1187" s="68"/>
      <c r="M1187" s="68"/>
      <c r="N1187" s="17"/>
      <c r="O1187" s="17"/>
      <c r="P1187" s="107"/>
      <c r="R1187" s="17"/>
      <c r="S1187" s="17"/>
      <c r="T1187" s="17"/>
      <c r="V1187" s="17"/>
      <c r="W1187" s="17"/>
      <c r="X1187" s="17"/>
      <c r="Y1187" s="17"/>
      <c r="AB1187" s="45"/>
      <c r="AH1187" s="17"/>
      <c r="AI1187" s="17"/>
      <c r="AJ1187" s="17"/>
      <c r="AK1187" s="17"/>
      <c r="AL1187" s="17"/>
      <c r="AM1187" s="17"/>
      <c r="AN1187" s="17"/>
      <c r="AO1187" s="17"/>
      <c r="AP1187" s="17"/>
      <c r="AQ1187" s="17"/>
      <c r="AR1187" s="17"/>
      <c r="AS1187" s="17"/>
      <c r="AT1187" s="17"/>
      <c r="AU1187" s="17"/>
      <c r="AV1187" s="17"/>
      <c r="AW1187" s="17"/>
      <c r="AX1187" s="17"/>
      <c r="AY1187" s="17"/>
      <c r="AZ1187" s="17"/>
      <c r="BA1187" s="17"/>
      <c r="BB1187" s="17"/>
      <c r="BC1187" s="17"/>
      <c r="BD1187" s="17"/>
      <c r="BE1187" s="17"/>
      <c r="BF1187" s="17"/>
      <c r="BG1187" s="17"/>
      <c r="BH1187" s="17"/>
      <c r="BI1187" s="17"/>
      <c r="BJ1187" s="17"/>
      <c r="BK1187" s="17"/>
      <c r="BL1187" s="17"/>
      <c r="BM1187" s="17"/>
      <c r="BN1187" s="17"/>
      <c r="BO1187" s="17"/>
      <c r="BP1187" s="17"/>
      <c r="BQ1187" s="17"/>
      <c r="BR1187" s="17"/>
      <c r="BS1187" s="17"/>
      <c r="BT1187" s="17"/>
      <c r="BU1187" s="17"/>
      <c r="BV1187" s="17"/>
      <c r="BW1187" s="17"/>
      <c r="BX1187" s="17"/>
      <c r="BY1187" s="17"/>
      <c r="BZ1187" s="17"/>
      <c r="CA1187" s="17"/>
      <c r="CB1187" s="17"/>
      <c r="CC1187" s="17"/>
      <c r="CD1187" s="17"/>
      <c r="CE1187" s="17"/>
      <c r="CF1187" s="17"/>
      <c r="CG1187" s="17"/>
      <c r="CH1187" s="17"/>
      <c r="CI1187" s="17"/>
      <c r="CJ1187" s="17"/>
      <c r="CK1187" s="17"/>
      <c r="CL1187" s="17"/>
      <c r="CM1187" s="17"/>
      <c r="CN1187" s="17"/>
      <c r="CO1187" s="17"/>
      <c r="CP1187" s="17"/>
      <c r="CQ1187" s="17"/>
      <c r="CR1187" s="17"/>
      <c r="CS1187" s="17"/>
      <c r="CT1187" s="17"/>
      <c r="CU1187" s="17"/>
      <c r="CV1187" s="17"/>
      <c r="CW1187" s="17"/>
      <c r="CX1187" s="17"/>
      <c r="CY1187" s="17"/>
      <c r="CZ1187" s="17"/>
      <c r="DA1187" s="17"/>
      <c r="DB1187" s="17"/>
      <c r="DC1187" s="17"/>
      <c r="DD1187" s="17"/>
      <c r="DE1187" s="17"/>
      <c r="DF1187" s="17"/>
      <c r="DG1187" s="17"/>
      <c r="DH1187" s="17"/>
      <c r="DI1187" s="17"/>
      <c r="DJ1187" s="17"/>
      <c r="DK1187" s="17"/>
      <c r="DL1187" s="17"/>
      <c r="DM1187" s="17"/>
      <c r="DN1187" s="17"/>
      <c r="DO1187" s="17"/>
      <c r="DP1187" s="17"/>
      <c r="DQ1187" s="17"/>
      <c r="DR1187" s="17"/>
      <c r="DS1187" s="17"/>
      <c r="DT1187" s="17"/>
      <c r="DU1187" s="17"/>
      <c r="DV1187" s="17"/>
      <c r="DW1187" s="17"/>
      <c r="DX1187" s="17"/>
      <c r="DY1187" s="17"/>
      <c r="DZ1187" s="17"/>
      <c r="EA1187" s="17"/>
      <c r="EB1187" s="17"/>
      <c r="EC1187" s="17"/>
      <c r="ED1187" s="17"/>
      <c r="EE1187" s="17"/>
      <c r="EF1187" s="17"/>
      <c r="EG1187" s="17"/>
      <c r="EH1187" s="17"/>
      <c r="EI1187" s="17"/>
      <c r="EJ1187" s="17"/>
      <c r="EK1187" s="17"/>
    </row>
    <row r="1188" spans="1:141" x14ac:dyDescent="0.35">
      <c r="A1188" s="17"/>
      <c r="B1188" s="17"/>
      <c r="C1188" s="17"/>
      <c r="D1188" s="17"/>
      <c r="E1188" s="17"/>
      <c r="F1188" s="17"/>
      <c r="G1188" s="17"/>
      <c r="J1188" s="17"/>
      <c r="K1188" s="17"/>
      <c r="L1188" s="68"/>
      <c r="M1188" s="68"/>
      <c r="N1188" s="17"/>
      <c r="O1188" s="17"/>
      <c r="P1188" s="107"/>
      <c r="R1188" s="17"/>
      <c r="S1188" s="17"/>
      <c r="T1188" s="17"/>
      <c r="V1188" s="17"/>
      <c r="W1188" s="17"/>
      <c r="X1188" s="17"/>
      <c r="Y1188" s="17"/>
      <c r="AB1188" s="45"/>
      <c r="AH1188" s="17"/>
      <c r="AI1188" s="17"/>
      <c r="AJ1188" s="17"/>
      <c r="AK1188" s="17"/>
      <c r="AL1188" s="17"/>
      <c r="AM1188" s="17"/>
      <c r="AN1188" s="17"/>
      <c r="AO1188" s="17"/>
      <c r="AP1188" s="17"/>
      <c r="AQ1188" s="17"/>
      <c r="AR1188" s="17"/>
      <c r="AS1188" s="17"/>
      <c r="AT1188" s="17"/>
      <c r="AU1188" s="17"/>
      <c r="AV1188" s="17"/>
      <c r="AW1188" s="17"/>
      <c r="AX1188" s="17"/>
      <c r="AY1188" s="17"/>
      <c r="AZ1188" s="17"/>
      <c r="BA1188" s="17"/>
      <c r="BB1188" s="17"/>
      <c r="BC1188" s="17"/>
      <c r="BD1188" s="17"/>
      <c r="BE1188" s="17"/>
      <c r="BF1188" s="17"/>
      <c r="BG1188" s="17"/>
      <c r="BH1188" s="17"/>
      <c r="BI1188" s="17"/>
      <c r="BJ1188" s="17"/>
      <c r="BK1188" s="17"/>
      <c r="BL1188" s="17"/>
      <c r="BM1188" s="17"/>
      <c r="BN1188" s="17"/>
      <c r="BO1188" s="17"/>
      <c r="BP1188" s="17"/>
      <c r="BQ1188" s="17"/>
      <c r="BR1188" s="17"/>
      <c r="BS1188" s="17"/>
      <c r="BT1188" s="17"/>
      <c r="BU1188" s="17"/>
      <c r="BV1188" s="17"/>
      <c r="BW1188" s="17"/>
      <c r="BX1188" s="17"/>
      <c r="BY1188" s="17"/>
      <c r="BZ1188" s="17"/>
      <c r="CA1188" s="17"/>
      <c r="CB1188" s="17"/>
      <c r="CC1188" s="17"/>
      <c r="CD1188" s="17"/>
      <c r="CE1188" s="17"/>
      <c r="CF1188" s="17"/>
      <c r="CG1188" s="17"/>
      <c r="CH1188" s="17"/>
      <c r="CI1188" s="17"/>
      <c r="CJ1188" s="17"/>
      <c r="CK1188" s="17"/>
      <c r="CL1188" s="17"/>
      <c r="CM1188" s="17"/>
      <c r="CN1188" s="17"/>
      <c r="CO1188" s="17"/>
      <c r="CP1188" s="17"/>
      <c r="CQ1188" s="17"/>
      <c r="CR1188" s="17"/>
      <c r="CS1188" s="17"/>
      <c r="CT1188" s="17"/>
      <c r="CU1188" s="17"/>
      <c r="CV1188" s="17"/>
      <c r="CW1188" s="17"/>
      <c r="CX1188" s="17"/>
      <c r="CY1188" s="17"/>
      <c r="CZ1188" s="17"/>
      <c r="DA1188" s="17"/>
      <c r="DB1188" s="17"/>
      <c r="DC1188" s="17"/>
      <c r="DD1188" s="17"/>
      <c r="DE1188" s="17"/>
      <c r="DF1188" s="17"/>
      <c r="DG1188" s="17"/>
      <c r="DH1188" s="17"/>
      <c r="DI1188" s="17"/>
      <c r="DJ1188" s="17"/>
      <c r="DK1188" s="17"/>
      <c r="DL1188" s="17"/>
      <c r="DM1188" s="17"/>
      <c r="DN1188" s="17"/>
      <c r="DO1188" s="17"/>
      <c r="DP1188" s="17"/>
      <c r="DQ1188" s="17"/>
      <c r="DR1188" s="17"/>
      <c r="DS1188" s="17"/>
      <c r="DT1188" s="17"/>
      <c r="DU1188" s="17"/>
      <c r="DV1188" s="17"/>
      <c r="DW1188" s="17"/>
      <c r="DX1188" s="17"/>
      <c r="DY1188" s="17"/>
      <c r="DZ1188" s="17"/>
      <c r="EA1188" s="17"/>
      <c r="EB1188" s="17"/>
      <c r="EC1188" s="17"/>
      <c r="ED1188" s="17"/>
      <c r="EE1188" s="17"/>
      <c r="EF1188" s="17"/>
      <c r="EG1188" s="17"/>
      <c r="EH1188" s="17"/>
      <c r="EI1188" s="17"/>
      <c r="EJ1188" s="17"/>
      <c r="EK1188" s="17"/>
    </row>
    <row r="1189" spans="1:141" x14ac:dyDescent="0.35">
      <c r="A1189" s="17"/>
      <c r="B1189" s="17"/>
      <c r="C1189" s="17"/>
      <c r="D1189" s="17"/>
      <c r="E1189" s="17"/>
      <c r="F1189" s="17"/>
      <c r="G1189" s="17"/>
      <c r="J1189" s="17"/>
      <c r="K1189" s="17"/>
      <c r="L1189" s="68"/>
      <c r="M1189" s="68"/>
      <c r="N1189" s="17"/>
      <c r="O1189" s="17"/>
      <c r="P1189" s="107"/>
      <c r="R1189" s="17"/>
      <c r="S1189" s="17"/>
      <c r="T1189" s="17"/>
      <c r="V1189" s="17"/>
      <c r="W1189" s="17"/>
      <c r="X1189" s="17"/>
      <c r="Y1189" s="17"/>
      <c r="AB1189" s="45"/>
      <c r="AH1189" s="17"/>
      <c r="AI1189" s="17"/>
      <c r="AJ1189" s="17"/>
      <c r="AK1189" s="17"/>
      <c r="AL1189" s="17"/>
      <c r="AM1189" s="17"/>
      <c r="AN1189" s="17"/>
      <c r="AO1189" s="17"/>
      <c r="AP1189" s="17"/>
      <c r="AQ1189" s="17"/>
      <c r="AR1189" s="17"/>
      <c r="AS1189" s="17"/>
      <c r="AT1189" s="17"/>
      <c r="AU1189" s="17"/>
      <c r="AV1189" s="17"/>
      <c r="AW1189" s="17"/>
      <c r="AX1189" s="17"/>
      <c r="AY1189" s="17"/>
      <c r="AZ1189" s="17"/>
      <c r="BA1189" s="17"/>
      <c r="BB1189" s="17"/>
      <c r="BC1189" s="17"/>
      <c r="BD1189" s="17"/>
      <c r="BE1189" s="17"/>
      <c r="BF1189" s="17"/>
      <c r="BG1189" s="17"/>
      <c r="BH1189" s="17"/>
      <c r="BI1189" s="17"/>
      <c r="BJ1189" s="17"/>
      <c r="BK1189" s="17"/>
      <c r="BL1189" s="17"/>
      <c r="BM1189" s="17"/>
      <c r="BN1189" s="17"/>
      <c r="BO1189" s="17"/>
      <c r="BP1189" s="17"/>
      <c r="BQ1189" s="17"/>
      <c r="BR1189" s="17"/>
      <c r="BS1189" s="17"/>
      <c r="BT1189" s="17"/>
      <c r="BU1189" s="17"/>
      <c r="BV1189" s="17"/>
      <c r="BW1189" s="17"/>
      <c r="BX1189" s="17"/>
      <c r="BY1189" s="17"/>
      <c r="BZ1189" s="17"/>
      <c r="CA1189" s="17"/>
      <c r="CB1189" s="17"/>
      <c r="CC1189" s="17"/>
      <c r="CD1189" s="17"/>
      <c r="CE1189" s="17"/>
      <c r="CF1189" s="17"/>
      <c r="CG1189" s="17"/>
      <c r="CH1189" s="17"/>
      <c r="CI1189" s="17"/>
      <c r="CJ1189" s="17"/>
      <c r="CK1189" s="17"/>
      <c r="CL1189" s="17"/>
      <c r="CM1189" s="17"/>
      <c r="CN1189" s="17"/>
      <c r="CO1189" s="17"/>
      <c r="CP1189" s="17"/>
      <c r="CQ1189" s="17"/>
      <c r="CR1189" s="17"/>
      <c r="CS1189" s="17"/>
      <c r="CT1189" s="17"/>
      <c r="CU1189" s="17"/>
      <c r="CV1189" s="17"/>
      <c r="CW1189" s="17"/>
      <c r="CX1189" s="17"/>
      <c r="CY1189" s="17"/>
      <c r="CZ1189" s="17"/>
      <c r="DA1189" s="17"/>
      <c r="DB1189" s="17"/>
      <c r="DC1189" s="17"/>
      <c r="DD1189" s="17"/>
      <c r="DE1189" s="17"/>
      <c r="DF1189" s="17"/>
      <c r="DG1189" s="17"/>
      <c r="DH1189" s="17"/>
      <c r="DI1189" s="17"/>
      <c r="DJ1189" s="17"/>
      <c r="DK1189" s="17"/>
      <c r="DL1189" s="17"/>
      <c r="DM1189" s="17"/>
      <c r="DN1189" s="17"/>
      <c r="DO1189" s="17"/>
      <c r="DP1189" s="17"/>
      <c r="DQ1189" s="17"/>
      <c r="DR1189" s="17"/>
      <c r="DS1189" s="17"/>
      <c r="DT1189" s="17"/>
      <c r="DU1189" s="17"/>
      <c r="DV1189" s="17"/>
      <c r="DW1189" s="17"/>
      <c r="DX1189" s="17"/>
      <c r="DY1189" s="17"/>
      <c r="DZ1189" s="17"/>
      <c r="EA1189" s="17"/>
      <c r="EB1189" s="17"/>
      <c r="EC1189" s="17"/>
      <c r="ED1189" s="17"/>
      <c r="EE1189" s="17"/>
      <c r="EF1189" s="17"/>
      <c r="EG1189" s="17"/>
      <c r="EH1189" s="17"/>
      <c r="EI1189" s="17"/>
      <c r="EJ1189" s="17"/>
      <c r="EK1189" s="17"/>
    </row>
    <row r="1190" spans="1:141" x14ac:dyDescent="0.35">
      <c r="A1190" s="17"/>
      <c r="B1190" s="17"/>
      <c r="C1190" s="17"/>
      <c r="D1190" s="17"/>
      <c r="E1190" s="17"/>
      <c r="F1190" s="17"/>
      <c r="G1190" s="17"/>
      <c r="J1190" s="17"/>
      <c r="K1190" s="17"/>
      <c r="L1190" s="68"/>
      <c r="M1190" s="68"/>
      <c r="N1190" s="17"/>
      <c r="O1190" s="17"/>
      <c r="P1190" s="107"/>
      <c r="R1190" s="17"/>
      <c r="S1190" s="17"/>
      <c r="T1190" s="17"/>
      <c r="V1190" s="17"/>
      <c r="W1190" s="17"/>
      <c r="X1190" s="17"/>
      <c r="Y1190" s="17"/>
      <c r="AB1190" s="45"/>
      <c r="AH1190" s="17"/>
      <c r="AI1190" s="17"/>
      <c r="AJ1190" s="17"/>
      <c r="AK1190" s="17"/>
      <c r="AL1190" s="17"/>
      <c r="AM1190" s="17"/>
      <c r="AN1190" s="17"/>
      <c r="AO1190" s="17"/>
      <c r="AP1190" s="17"/>
      <c r="AQ1190" s="17"/>
      <c r="AR1190" s="17"/>
      <c r="AS1190" s="17"/>
      <c r="AT1190" s="17"/>
      <c r="AU1190" s="17"/>
      <c r="AV1190" s="17"/>
      <c r="AW1190" s="17"/>
      <c r="AX1190" s="17"/>
      <c r="AY1190" s="17"/>
      <c r="AZ1190" s="17"/>
      <c r="BA1190" s="17"/>
      <c r="BB1190" s="17"/>
      <c r="BC1190" s="17"/>
      <c r="BD1190" s="17"/>
      <c r="BE1190" s="17"/>
      <c r="BF1190" s="17"/>
      <c r="BG1190" s="17"/>
      <c r="BH1190" s="17"/>
      <c r="BI1190" s="17"/>
      <c r="BJ1190" s="17"/>
      <c r="BK1190" s="17"/>
      <c r="BL1190" s="17"/>
      <c r="BM1190" s="17"/>
      <c r="BN1190" s="17"/>
      <c r="BO1190" s="17"/>
      <c r="BP1190" s="17"/>
      <c r="BQ1190" s="17"/>
      <c r="BR1190" s="17"/>
      <c r="BS1190" s="17"/>
      <c r="BT1190" s="17"/>
      <c r="BU1190" s="17"/>
      <c r="BV1190" s="17"/>
      <c r="BW1190" s="17"/>
      <c r="BX1190" s="17"/>
      <c r="BY1190" s="17"/>
      <c r="BZ1190" s="17"/>
      <c r="CA1190" s="17"/>
      <c r="CB1190" s="17"/>
      <c r="CC1190" s="17"/>
      <c r="CD1190" s="17"/>
      <c r="CE1190" s="17"/>
      <c r="CF1190" s="17"/>
      <c r="CG1190" s="17"/>
      <c r="CH1190" s="17"/>
      <c r="CI1190" s="17"/>
      <c r="CJ1190" s="17"/>
      <c r="CK1190" s="17"/>
      <c r="CL1190" s="17"/>
      <c r="CM1190" s="17"/>
      <c r="CN1190" s="17"/>
      <c r="CO1190" s="17"/>
      <c r="CP1190" s="17"/>
      <c r="CQ1190" s="17"/>
      <c r="CR1190" s="17"/>
      <c r="CS1190" s="17"/>
      <c r="CT1190" s="17"/>
      <c r="CU1190" s="17"/>
      <c r="CV1190" s="17"/>
      <c r="CW1190" s="17"/>
      <c r="CX1190" s="17"/>
      <c r="CY1190" s="17"/>
      <c r="CZ1190" s="17"/>
      <c r="DA1190" s="17"/>
      <c r="DB1190" s="17"/>
      <c r="DC1190" s="17"/>
      <c r="DD1190" s="17"/>
      <c r="DE1190" s="17"/>
      <c r="DF1190" s="17"/>
      <c r="DG1190" s="17"/>
      <c r="DH1190" s="17"/>
      <c r="DI1190" s="17"/>
      <c r="DJ1190" s="17"/>
      <c r="DK1190" s="17"/>
      <c r="DL1190" s="17"/>
      <c r="DM1190" s="17"/>
      <c r="DN1190" s="17"/>
      <c r="DO1190" s="17"/>
      <c r="DP1190" s="17"/>
      <c r="DQ1190" s="17"/>
      <c r="DR1190" s="17"/>
      <c r="DS1190" s="17"/>
      <c r="DT1190" s="17"/>
      <c r="DU1190" s="17"/>
      <c r="DV1190" s="17"/>
      <c r="DW1190" s="17"/>
      <c r="DX1190" s="17"/>
      <c r="DY1190" s="17"/>
      <c r="DZ1190" s="17"/>
      <c r="EA1190" s="17"/>
      <c r="EB1190" s="17"/>
      <c r="EC1190" s="17"/>
      <c r="ED1190" s="17"/>
      <c r="EE1190" s="17"/>
      <c r="EF1190" s="17"/>
      <c r="EG1190" s="17"/>
      <c r="EH1190" s="17"/>
      <c r="EI1190" s="17"/>
      <c r="EJ1190" s="17"/>
      <c r="EK1190" s="17"/>
    </row>
    <row r="1191" spans="1:141" x14ac:dyDescent="0.35">
      <c r="A1191" s="17"/>
      <c r="B1191" s="17"/>
      <c r="C1191" s="17"/>
      <c r="D1191" s="17"/>
      <c r="E1191" s="17"/>
      <c r="F1191" s="17"/>
      <c r="G1191" s="17"/>
      <c r="J1191" s="17"/>
      <c r="K1191" s="17"/>
      <c r="L1191" s="68"/>
      <c r="M1191" s="68"/>
      <c r="N1191" s="17"/>
      <c r="O1191" s="17"/>
      <c r="P1191" s="107"/>
      <c r="R1191" s="17"/>
      <c r="S1191" s="17"/>
      <c r="T1191" s="17"/>
      <c r="V1191" s="17"/>
      <c r="W1191" s="17"/>
      <c r="X1191" s="17"/>
      <c r="Y1191" s="17"/>
      <c r="AB1191" s="45"/>
      <c r="AH1191" s="17"/>
      <c r="AI1191" s="17"/>
      <c r="AJ1191" s="17"/>
      <c r="AK1191" s="17"/>
      <c r="AL1191" s="17"/>
      <c r="AM1191" s="17"/>
      <c r="AN1191" s="17"/>
      <c r="AO1191" s="17"/>
      <c r="AP1191" s="17"/>
      <c r="AQ1191" s="17"/>
      <c r="AR1191" s="17"/>
      <c r="AS1191" s="17"/>
      <c r="AT1191" s="17"/>
      <c r="AU1191" s="17"/>
      <c r="AV1191" s="17"/>
      <c r="AW1191" s="17"/>
      <c r="AX1191" s="17"/>
      <c r="AY1191" s="17"/>
      <c r="AZ1191" s="17"/>
      <c r="BA1191" s="17"/>
      <c r="BB1191" s="17"/>
      <c r="BC1191" s="17"/>
      <c r="BD1191" s="17"/>
      <c r="BE1191" s="17"/>
      <c r="BF1191" s="17"/>
      <c r="BG1191" s="17"/>
      <c r="BH1191" s="17"/>
      <c r="BI1191" s="17"/>
      <c r="BJ1191" s="17"/>
      <c r="BK1191" s="17"/>
      <c r="BL1191" s="17"/>
      <c r="BM1191" s="17"/>
      <c r="BN1191" s="17"/>
      <c r="BO1191" s="17"/>
      <c r="BP1191" s="17"/>
      <c r="BQ1191" s="17"/>
      <c r="BR1191" s="17"/>
      <c r="BS1191" s="17"/>
      <c r="BT1191" s="17"/>
      <c r="BU1191" s="17"/>
      <c r="BV1191" s="17"/>
      <c r="BW1191" s="17"/>
      <c r="BX1191" s="17"/>
      <c r="BY1191" s="17"/>
      <c r="BZ1191" s="17"/>
      <c r="CA1191" s="17"/>
      <c r="CB1191" s="17"/>
      <c r="CC1191" s="17"/>
      <c r="CD1191" s="17"/>
      <c r="CE1191" s="17"/>
      <c r="CF1191" s="17"/>
      <c r="CG1191" s="17"/>
      <c r="CH1191" s="17"/>
      <c r="CI1191" s="17"/>
      <c r="CJ1191" s="17"/>
      <c r="CK1191" s="17"/>
      <c r="CL1191" s="17"/>
      <c r="CM1191" s="17"/>
      <c r="CN1191" s="17"/>
      <c r="CO1191" s="17"/>
      <c r="CP1191" s="17"/>
      <c r="CQ1191" s="17"/>
      <c r="CR1191" s="17"/>
      <c r="CS1191" s="17"/>
      <c r="CT1191" s="17"/>
      <c r="CU1191" s="17"/>
      <c r="CV1191" s="17"/>
      <c r="CW1191" s="17"/>
      <c r="CX1191" s="17"/>
      <c r="CY1191" s="17"/>
      <c r="CZ1191" s="17"/>
      <c r="DA1191" s="17"/>
      <c r="DB1191" s="17"/>
      <c r="DC1191" s="17"/>
      <c r="DD1191" s="17"/>
      <c r="DE1191" s="17"/>
      <c r="DF1191" s="17"/>
      <c r="DG1191" s="17"/>
      <c r="DH1191" s="17"/>
      <c r="DI1191" s="17"/>
      <c r="DJ1191" s="17"/>
      <c r="DK1191" s="17"/>
      <c r="DL1191" s="17"/>
      <c r="DM1191" s="17"/>
      <c r="DN1191" s="17"/>
      <c r="DO1191" s="17"/>
      <c r="DP1191" s="17"/>
      <c r="DQ1191" s="17"/>
      <c r="DR1191" s="17"/>
      <c r="DS1191" s="17"/>
      <c r="DT1191" s="17"/>
      <c r="DU1191" s="17"/>
      <c r="DV1191" s="17"/>
      <c r="DW1191" s="17"/>
      <c r="DX1191" s="17"/>
      <c r="DY1191" s="17"/>
      <c r="DZ1191" s="17"/>
      <c r="EA1191" s="17"/>
      <c r="EB1191" s="17"/>
      <c r="EC1191" s="17"/>
      <c r="ED1191" s="17"/>
      <c r="EE1191" s="17"/>
      <c r="EF1191" s="17"/>
      <c r="EG1191" s="17"/>
      <c r="EH1191" s="17"/>
      <c r="EI1191" s="17"/>
      <c r="EJ1191" s="17"/>
      <c r="EK1191" s="17"/>
    </row>
    <row r="1192" spans="1:141" x14ac:dyDescent="0.35">
      <c r="A1192" s="17"/>
      <c r="B1192" s="17"/>
      <c r="C1192" s="17"/>
      <c r="D1192" s="17"/>
      <c r="E1192" s="17"/>
      <c r="F1192" s="17"/>
      <c r="G1192" s="17"/>
      <c r="J1192" s="17"/>
      <c r="K1192" s="17"/>
      <c r="L1192" s="68"/>
      <c r="M1192" s="68"/>
      <c r="N1192" s="17"/>
      <c r="O1192" s="17"/>
      <c r="P1192" s="107"/>
      <c r="R1192" s="17"/>
      <c r="S1192" s="17"/>
      <c r="T1192" s="17"/>
      <c r="V1192" s="17"/>
      <c r="W1192" s="17"/>
      <c r="X1192" s="17"/>
      <c r="Y1192" s="17"/>
      <c r="AB1192" s="45"/>
      <c r="AH1192" s="17"/>
      <c r="AI1192" s="17"/>
      <c r="AJ1192" s="17"/>
      <c r="AK1192" s="17"/>
      <c r="AL1192" s="17"/>
      <c r="AM1192" s="17"/>
      <c r="AN1192" s="17"/>
      <c r="AO1192" s="17"/>
      <c r="AP1192" s="17"/>
      <c r="AQ1192" s="17"/>
      <c r="AR1192" s="17"/>
      <c r="AS1192" s="17"/>
      <c r="AT1192" s="17"/>
      <c r="AU1192" s="17"/>
      <c r="AV1192" s="17"/>
      <c r="AW1192" s="17"/>
      <c r="AX1192" s="17"/>
      <c r="AY1192" s="17"/>
      <c r="AZ1192" s="17"/>
      <c r="BA1192" s="17"/>
      <c r="BB1192" s="17"/>
      <c r="BC1192" s="17"/>
      <c r="BD1192" s="17"/>
      <c r="BE1192" s="17"/>
      <c r="BF1192" s="17"/>
      <c r="BG1192" s="17"/>
      <c r="BH1192" s="17"/>
      <c r="BI1192" s="17"/>
      <c r="BJ1192" s="17"/>
      <c r="BK1192" s="17"/>
      <c r="BL1192" s="17"/>
      <c r="BM1192" s="17"/>
      <c r="BN1192" s="17"/>
      <c r="BO1192" s="17"/>
      <c r="BP1192" s="17"/>
      <c r="BQ1192" s="17"/>
      <c r="BR1192" s="17"/>
      <c r="BS1192" s="17"/>
      <c r="BT1192" s="17"/>
      <c r="BU1192" s="17"/>
      <c r="BV1192" s="17"/>
      <c r="BW1192" s="17"/>
      <c r="BX1192" s="17"/>
      <c r="BY1192" s="17"/>
      <c r="BZ1192" s="17"/>
      <c r="CA1192" s="17"/>
      <c r="CB1192" s="17"/>
      <c r="CC1192" s="17"/>
      <c r="CD1192" s="17"/>
      <c r="CE1192" s="17"/>
      <c r="CF1192" s="17"/>
      <c r="CG1192" s="17"/>
      <c r="CH1192" s="17"/>
      <c r="CI1192" s="17"/>
      <c r="CJ1192" s="17"/>
      <c r="CK1192" s="17"/>
      <c r="CL1192" s="17"/>
      <c r="CM1192" s="17"/>
      <c r="CN1192" s="17"/>
      <c r="CO1192" s="17"/>
      <c r="CP1192" s="17"/>
      <c r="CQ1192" s="17"/>
      <c r="CR1192" s="17"/>
      <c r="CS1192" s="17"/>
      <c r="CT1192" s="17"/>
      <c r="CU1192" s="17"/>
      <c r="CV1192" s="17"/>
      <c r="CW1192" s="17"/>
      <c r="CX1192" s="17"/>
      <c r="CY1192" s="17"/>
      <c r="CZ1192" s="17"/>
      <c r="DA1192" s="17"/>
      <c r="DB1192" s="17"/>
      <c r="DC1192" s="17"/>
      <c r="DD1192" s="17"/>
      <c r="DE1192" s="17"/>
      <c r="DF1192" s="17"/>
      <c r="DG1192" s="17"/>
      <c r="DH1192" s="17"/>
      <c r="DI1192" s="17"/>
      <c r="DJ1192" s="17"/>
      <c r="DK1192" s="17"/>
      <c r="DL1192" s="17"/>
      <c r="DM1192" s="17"/>
      <c r="DN1192" s="17"/>
      <c r="DO1192" s="17"/>
      <c r="DP1192" s="17"/>
      <c r="DQ1192" s="17"/>
      <c r="DR1192" s="17"/>
      <c r="DS1192" s="17"/>
      <c r="DT1192" s="17"/>
      <c r="DU1192" s="17"/>
      <c r="DV1192" s="17"/>
      <c r="DW1192" s="17"/>
      <c r="DX1192" s="17"/>
      <c r="DY1192" s="17"/>
      <c r="DZ1192" s="17"/>
      <c r="EA1192" s="17"/>
      <c r="EB1192" s="17"/>
      <c r="EC1192" s="17"/>
      <c r="ED1192" s="17"/>
      <c r="EE1192" s="17"/>
      <c r="EF1192" s="17"/>
      <c r="EG1192" s="17"/>
      <c r="EH1192" s="17"/>
      <c r="EI1192" s="17"/>
      <c r="EJ1192" s="17"/>
      <c r="EK1192" s="17"/>
    </row>
    <row r="1193" spans="1:141" x14ac:dyDescent="0.35">
      <c r="A1193" s="17"/>
      <c r="B1193" s="17"/>
      <c r="C1193" s="17"/>
      <c r="D1193" s="17"/>
      <c r="E1193" s="17"/>
      <c r="F1193" s="17"/>
      <c r="G1193" s="17"/>
      <c r="J1193" s="17"/>
      <c r="K1193" s="17"/>
      <c r="L1193" s="68"/>
      <c r="M1193" s="68"/>
      <c r="N1193" s="17"/>
      <c r="O1193" s="17"/>
      <c r="P1193" s="107"/>
      <c r="R1193" s="17"/>
      <c r="S1193" s="17"/>
      <c r="T1193" s="17"/>
      <c r="V1193" s="17"/>
      <c r="W1193" s="17"/>
      <c r="X1193" s="17"/>
      <c r="Y1193" s="17"/>
      <c r="AB1193" s="45"/>
      <c r="AH1193" s="17"/>
      <c r="AI1193" s="17"/>
      <c r="AJ1193" s="17"/>
      <c r="AK1193" s="17"/>
      <c r="AL1193" s="17"/>
      <c r="AM1193" s="17"/>
      <c r="AN1193" s="17"/>
      <c r="AO1193" s="17"/>
      <c r="AP1193" s="17"/>
      <c r="AQ1193" s="17"/>
      <c r="AR1193" s="17"/>
      <c r="AS1193" s="17"/>
      <c r="AT1193" s="17"/>
      <c r="AU1193" s="17"/>
      <c r="AV1193" s="17"/>
      <c r="AW1193" s="17"/>
      <c r="AX1193" s="17"/>
      <c r="AY1193" s="17"/>
      <c r="AZ1193" s="17"/>
      <c r="BA1193" s="17"/>
      <c r="BB1193" s="17"/>
      <c r="BC1193" s="17"/>
      <c r="BD1193" s="17"/>
      <c r="BE1193" s="17"/>
      <c r="BF1193" s="17"/>
      <c r="BG1193" s="17"/>
      <c r="BH1193" s="17"/>
      <c r="BI1193" s="17"/>
      <c r="BJ1193" s="17"/>
      <c r="BK1193" s="17"/>
      <c r="BL1193" s="17"/>
      <c r="BM1193" s="17"/>
      <c r="BN1193" s="17"/>
      <c r="BO1193" s="17"/>
      <c r="BP1193" s="17"/>
      <c r="BQ1193" s="17"/>
      <c r="BR1193" s="17"/>
      <c r="BS1193" s="17"/>
      <c r="BT1193" s="17"/>
      <c r="BU1193" s="17"/>
      <c r="BV1193" s="17"/>
      <c r="BW1193" s="17"/>
      <c r="BX1193" s="17"/>
      <c r="BY1193" s="17"/>
      <c r="BZ1193" s="17"/>
      <c r="CA1193" s="17"/>
      <c r="CB1193" s="17"/>
      <c r="CC1193" s="17"/>
      <c r="CD1193" s="17"/>
      <c r="CE1193" s="17"/>
      <c r="CF1193" s="17"/>
      <c r="CG1193" s="17"/>
      <c r="CH1193" s="17"/>
      <c r="CI1193" s="17"/>
      <c r="CJ1193" s="17"/>
      <c r="CK1193" s="17"/>
      <c r="CL1193" s="17"/>
      <c r="CM1193" s="17"/>
      <c r="CN1193" s="17"/>
      <c r="CO1193" s="17"/>
      <c r="CP1193" s="17"/>
      <c r="CQ1193" s="17"/>
      <c r="CR1193" s="17"/>
      <c r="CS1193" s="17"/>
      <c r="CT1193" s="17"/>
      <c r="CU1193" s="17"/>
      <c r="CV1193" s="17"/>
      <c r="CW1193" s="17"/>
      <c r="CX1193" s="17"/>
      <c r="CY1193" s="17"/>
      <c r="CZ1193" s="17"/>
      <c r="DA1193" s="17"/>
      <c r="DB1193" s="17"/>
      <c r="DC1193" s="17"/>
      <c r="DD1193" s="17"/>
      <c r="DE1193" s="17"/>
      <c r="DF1193" s="17"/>
      <c r="DG1193" s="17"/>
      <c r="DH1193" s="17"/>
      <c r="DI1193" s="17"/>
      <c r="DJ1193" s="17"/>
      <c r="DK1193" s="17"/>
      <c r="DL1193" s="17"/>
      <c r="DM1193" s="17"/>
      <c r="DN1193" s="17"/>
      <c r="DO1193" s="17"/>
      <c r="DP1193" s="17"/>
      <c r="DQ1193" s="17"/>
      <c r="DR1193" s="17"/>
      <c r="DS1193" s="17"/>
      <c r="DT1193" s="17"/>
      <c r="DU1193" s="17"/>
      <c r="DV1193" s="17"/>
      <c r="DW1193" s="17"/>
      <c r="DX1193" s="17"/>
      <c r="DY1193" s="17"/>
      <c r="DZ1193" s="17"/>
      <c r="EA1193" s="17"/>
      <c r="EB1193" s="17"/>
      <c r="EC1193" s="17"/>
      <c r="ED1193" s="17"/>
      <c r="EE1193" s="17"/>
      <c r="EF1193" s="17"/>
      <c r="EG1193" s="17"/>
      <c r="EH1193" s="17"/>
      <c r="EI1193" s="17"/>
      <c r="EJ1193" s="17"/>
      <c r="EK1193" s="17"/>
    </row>
    <row r="1194" spans="1:141" x14ac:dyDescent="0.35">
      <c r="A1194" s="17"/>
      <c r="B1194" s="17"/>
      <c r="C1194" s="17"/>
      <c r="D1194" s="17"/>
      <c r="E1194" s="17"/>
      <c r="F1194" s="17"/>
      <c r="G1194" s="17"/>
      <c r="J1194" s="17"/>
      <c r="K1194" s="17"/>
      <c r="L1194" s="68"/>
      <c r="M1194" s="68"/>
      <c r="N1194" s="17"/>
      <c r="O1194" s="17"/>
      <c r="P1194" s="109"/>
      <c r="R1194" s="17"/>
      <c r="S1194" s="17"/>
      <c r="T1194" s="17"/>
      <c r="V1194" s="17"/>
      <c r="W1194" s="17"/>
      <c r="X1194" s="17"/>
      <c r="Y1194" s="17"/>
      <c r="AB1194" s="45"/>
      <c r="AH1194" s="17"/>
      <c r="AI1194" s="17"/>
      <c r="AJ1194" s="17"/>
      <c r="AK1194" s="17"/>
      <c r="AL1194" s="17"/>
      <c r="AM1194" s="17"/>
      <c r="AN1194" s="17"/>
      <c r="AO1194" s="17"/>
      <c r="AP1194" s="17"/>
      <c r="AQ1194" s="17"/>
      <c r="AR1194" s="17"/>
      <c r="AS1194" s="17"/>
      <c r="AT1194" s="17"/>
      <c r="AU1194" s="17"/>
      <c r="AV1194" s="17"/>
      <c r="AW1194" s="17"/>
      <c r="AX1194" s="17"/>
      <c r="AY1194" s="17"/>
      <c r="AZ1194" s="17"/>
      <c r="BA1194" s="17"/>
      <c r="BB1194" s="17"/>
      <c r="BC1194" s="17"/>
      <c r="BD1194" s="17"/>
      <c r="BE1194" s="17"/>
      <c r="BF1194" s="17"/>
      <c r="BG1194" s="17"/>
      <c r="BH1194" s="17"/>
      <c r="BI1194" s="17"/>
      <c r="BJ1194" s="17"/>
      <c r="BK1194" s="17"/>
      <c r="BL1194" s="17"/>
      <c r="BM1194" s="17"/>
      <c r="BN1194" s="17"/>
      <c r="BO1194" s="17"/>
      <c r="BP1194" s="17"/>
      <c r="BQ1194" s="17"/>
      <c r="BR1194" s="17"/>
      <c r="BS1194" s="17"/>
      <c r="BT1194" s="17"/>
      <c r="BU1194" s="17"/>
      <c r="BV1194" s="17"/>
      <c r="BW1194" s="17"/>
      <c r="BX1194" s="17"/>
      <c r="BY1194" s="17"/>
      <c r="BZ1194" s="17"/>
      <c r="CA1194" s="17"/>
      <c r="CB1194" s="17"/>
      <c r="CC1194" s="17"/>
      <c r="CD1194" s="17"/>
      <c r="CE1194" s="17"/>
      <c r="CF1194" s="17"/>
      <c r="CG1194" s="17"/>
      <c r="CH1194" s="17"/>
      <c r="CI1194" s="17"/>
      <c r="CJ1194" s="17"/>
      <c r="CK1194" s="17"/>
      <c r="CL1194" s="17"/>
      <c r="CM1194" s="17"/>
      <c r="CN1194" s="17"/>
      <c r="CO1194" s="17"/>
      <c r="CP1194" s="17"/>
      <c r="CQ1194" s="17"/>
      <c r="CR1194" s="17"/>
      <c r="CS1194" s="17"/>
      <c r="CT1194" s="17"/>
      <c r="CU1194" s="17"/>
      <c r="CV1194" s="17"/>
      <c r="CW1194" s="17"/>
      <c r="CX1194" s="17"/>
      <c r="CY1194" s="17"/>
      <c r="CZ1194" s="17"/>
      <c r="DA1194" s="17"/>
      <c r="DB1194" s="17"/>
      <c r="DC1194" s="17"/>
      <c r="DD1194" s="17"/>
      <c r="DE1194" s="17"/>
      <c r="DF1194" s="17"/>
      <c r="DG1194" s="17"/>
      <c r="DH1194" s="17"/>
      <c r="DI1194" s="17"/>
      <c r="DJ1194" s="17"/>
      <c r="DK1194" s="17"/>
      <c r="DL1194" s="17"/>
      <c r="DM1194" s="17"/>
      <c r="DN1194" s="17"/>
      <c r="DO1194" s="17"/>
      <c r="DP1194" s="17"/>
      <c r="DQ1194" s="17"/>
      <c r="DR1194" s="17"/>
      <c r="DS1194" s="17"/>
      <c r="DT1194" s="17"/>
      <c r="DU1194" s="17"/>
      <c r="DV1194" s="17"/>
      <c r="DW1194" s="17"/>
      <c r="DX1194" s="17"/>
      <c r="DY1194" s="17"/>
      <c r="DZ1194" s="17"/>
      <c r="EA1194" s="17"/>
      <c r="EB1194" s="17"/>
      <c r="EC1194" s="17"/>
      <c r="ED1194" s="17"/>
      <c r="EE1194" s="17"/>
      <c r="EF1194" s="17"/>
      <c r="EG1194" s="17"/>
      <c r="EH1194" s="17"/>
      <c r="EI1194" s="17"/>
      <c r="EJ1194" s="17"/>
      <c r="EK1194" s="17"/>
    </row>
    <row r="1195" spans="1:141" x14ac:dyDescent="0.35">
      <c r="A1195" s="17"/>
      <c r="B1195" s="17"/>
      <c r="C1195" s="17"/>
      <c r="D1195" s="17"/>
      <c r="E1195" s="17"/>
      <c r="F1195" s="17"/>
      <c r="G1195" s="17"/>
      <c r="J1195" s="17"/>
      <c r="K1195" s="17"/>
      <c r="L1195" s="68"/>
      <c r="M1195" s="68"/>
      <c r="N1195" s="17"/>
      <c r="O1195" s="17"/>
      <c r="P1195" s="107"/>
      <c r="R1195" s="17"/>
      <c r="S1195" s="17"/>
      <c r="T1195" s="17"/>
      <c r="V1195" s="17"/>
      <c r="W1195" s="17"/>
      <c r="X1195" s="17"/>
      <c r="Y1195" s="17"/>
      <c r="AB1195" s="45"/>
      <c r="AH1195" s="17"/>
      <c r="AI1195" s="17"/>
      <c r="AJ1195" s="17"/>
      <c r="AK1195" s="17"/>
      <c r="AL1195" s="17"/>
      <c r="AM1195" s="17"/>
      <c r="AN1195" s="17"/>
      <c r="AO1195" s="17"/>
      <c r="AP1195" s="17"/>
      <c r="AQ1195" s="17"/>
      <c r="AR1195" s="17"/>
      <c r="AS1195" s="17"/>
      <c r="AT1195" s="17"/>
      <c r="AU1195" s="17"/>
      <c r="AV1195" s="17"/>
      <c r="AW1195" s="17"/>
      <c r="AX1195" s="17"/>
      <c r="AY1195" s="17"/>
      <c r="AZ1195" s="17"/>
      <c r="BA1195" s="17"/>
      <c r="BB1195" s="17"/>
      <c r="BC1195" s="17"/>
      <c r="BD1195" s="17"/>
      <c r="BE1195" s="17"/>
      <c r="BF1195" s="17"/>
      <c r="BG1195" s="17"/>
      <c r="BH1195" s="17"/>
      <c r="BI1195" s="17"/>
      <c r="BJ1195" s="17"/>
      <c r="BK1195" s="17"/>
      <c r="BL1195" s="17"/>
      <c r="BM1195" s="17"/>
      <c r="BN1195" s="17"/>
      <c r="BO1195" s="17"/>
      <c r="BP1195" s="17"/>
      <c r="BQ1195" s="17"/>
      <c r="BR1195" s="17"/>
      <c r="BS1195" s="17"/>
      <c r="BT1195" s="17"/>
      <c r="BU1195" s="17"/>
      <c r="BV1195" s="17"/>
      <c r="BW1195" s="17"/>
      <c r="BX1195" s="17"/>
      <c r="BY1195" s="17"/>
      <c r="BZ1195" s="17"/>
      <c r="CA1195" s="17"/>
      <c r="CB1195" s="17"/>
      <c r="CC1195" s="17"/>
      <c r="CD1195" s="17"/>
      <c r="CE1195" s="17"/>
      <c r="CF1195" s="17"/>
      <c r="CG1195" s="17"/>
      <c r="CH1195" s="17"/>
      <c r="CI1195" s="17"/>
      <c r="CJ1195" s="17"/>
      <c r="CK1195" s="17"/>
      <c r="CL1195" s="17"/>
      <c r="CM1195" s="17"/>
      <c r="CN1195" s="17"/>
      <c r="CO1195" s="17"/>
      <c r="CP1195" s="17"/>
      <c r="CQ1195" s="17"/>
      <c r="CR1195" s="17"/>
      <c r="CS1195" s="17"/>
      <c r="CT1195" s="17"/>
      <c r="CU1195" s="17"/>
      <c r="CV1195" s="17"/>
      <c r="CW1195" s="17"/>
      <c r="CX1195" s="17"/>
      <c r="CY1195" s="17"/>
      <c r="CZ1195" s="17"/>
      <c r="DA1195" s="17"/>
      <c r="DB1195" s="17"/>
      <c r="DC1195" s="17"/>
      <c r="DD1195" s="17"/>
      <c r="DE1195" s="17"/>
      <c r="DF1195" s="17"/>
      <c r="DG1195" s="17"/>
      <c r="DH1195" s="17"/>
      <c r="DI1195" s="17"/>
      <c r="DJ1195" s="17"/>
      <c r="DK1195" s="17"/>
      <c r="DL1195" s="17"/>
      <c r="DM1195" s="17"/>
      <c r="DN1195" s="17"/>
      <c r="DO1195" s="17"/>
      <c r="DP1195" s="17"/>
      <c r="DQ1195" s="17"/>
      <c r="DR1195" s="17"/>
      <c r="DS1195" s="17"/>
      <c r="DT1195" s="17"/>
      <c r="DU1195" s="17"/>
      <c r="DV1195" s="17"/>
      <c r="DW1195" s="17"/>
      <c r="DX1195" s="17"/>
      <c r="DY1195" s="17"/>
      <c r="DZ1195" s="17"/>
      <c r="EA1195" s="17"/>
      <c r="EB1195" s="17"/>
      <c r="EC1195" s="17"/>
      <c r="ED1195" s="17"/>
      <c r="EE1195" s="17"/>
      <c r="EF1195" s="17"/>
      <c r="EG1195" s="17"/>
      <c r="EH1195" s="17"/>
      <c r="EI1195" s="17"/>
      <c r="EJ1195" s="17"/>
      <c r="EK1195" s="17"/>
    </row>
    <row r="1196" spans="1:141" x14ac:dyDescent="0.35">
      <c r="A1196" s="17"/>
      <c r="B1196" s="17"/>
      <c r="C1196" s="17"/>
      <c r="D1196" s="17"/>
      <c r="E1196" s="17"/>
      <c r="F1196" s="17"/>
      <c r="G1196" s="17"/>
      <c r="J1196" s="17"/>
      <c r="K1196" s="17"/>
      <c r="L1196" s="68"/>
      <c r="M1196" s="68"/>
      <c r="N1196" s="17"/>
      <c r="O1196" s="17"/>
      <c r="P1196" s="107"/>
      <c r="R1196" s="17"/>
      <c r="S1196" s="17"/>
      <c r="T1196" s="17"/>
      <c r="V1196" s="17"/>
      <c r="W1196" s="17"/>
      <c r="X1196" s="17"/>
      <c r="Y1196" s="17"/>
      <c r="AB1196" s="45"/>
      <c r="AH1196" s="17"/>
      <c r="AI1196" s="17"/>
      <c r="AJ1196" s="17"/>
      <c r="AK1196" s="17"/>
      <c r="AL1196" s="17"/>
      <c r="AM1196" s="17"/>
      <c r="AN1196" s="17"/>
      <c r="AO1196" s="17"/>
      <c r="AP1196" s="17"/>
      <c r="AQ1196" s="17"/>
      <c r="AR1196" s="17"/>
      <c r="AS1196" s="17"/>
      <c r="AT1196" s="17"/>
      <c r="AU1196" s="17"/>
      <c r="AV1196" s="17"/>
      <c r="AW1196" s="17"/>
      <c r="AX1196" s="17"/>
      <c r="AY1196" s="17"/>
      <c r="AZ1196" s="17"/>
      <c r="BA1196" s="17"/>
      <c r="BB1196" s="17"/>
      <c r="BC1196" s="17"/>
      <c r="BD1196" s="17"/>
      <c r="BE1196" s="17"/>
      <c r="BF1196" s="17"/>
      <c r="BG1196" s="17"/>
      <c r="BH1196" s="17"/>
      <c r="BI1196" s="17"/>
      <c r="BJ1196" s="17"/>
      <c r="BK1196" s="17"/>
      <c r="BL1196" s="17"/>
      <c r="BM1196" s="17"/>
      <c r="BN1196" s="17"/>
      <c r="BO1196" s="17"/>
      <c r="BP1196" s="17"/>
      <c r="BQ1196" s="17"/>
      <c r="BR1196" s="17"/>
      <c r="BS1196" s="17"/>
      <c r="BT1196" s="17"/>
      <c r="BU1196" s="17"/>
      <c r="BV1196" s="17"/>
      <c r="BW1196" s="17"/>
      <c r="BX1196" s="17"/>
      <c r="BY1196" s="17"/>
      <c r="BZ1196" s="17"/>
      <c r="CA1196" s="17"/>
      <c r="CB1196" s="17"/>
      <c r="CC1196" s="17"/>
      <c r="CD1196" s="17"/>
      <c r="CE1196" s="17"/>
      <c r="CF1196" s="17"/>
      <c r="CG1196" s="17"/>
      <c r="CH1196" s="17"/>
      <c r="CI1196" s="17"/>
      <c r="CJ1196" s="17"/>
      <c r="CK1196" s="17"/>
      <c r="CL1196" s="17"/>
      <c r="CM1196" s="17"/>
      <c r="CN1196" s="17"/>
      <c r="CO1196" s="17"/>
      <c r="CP1196" s="17"/>
      <c r="CQ1196" s="17"/>
      <c r="CR1196" s="17"/>
      <c r="CS1196" s="17"/>
      <c r="CT1196" s="17"/>
      <c r="CU1196" s="17"/>
      <c r="CV1196" s="17"/>
      <c r="CW1196" s="17"/>
      <c r="CX1196" s="17"/>
      <c r="CY1196" s="17"/>
      <c r="CZ1196" s="17"/>
      <c r="DA1196" s="17"/>
      <c r="DB1196" s="17"/>
      <c r="DC1196" s="17"/>
      <c r="DD1196" s="17"/>
      <c r="DE1196" s="17"/>
      <c r="DF1196" s="17"/>
      <c r="DG1196" s="17"/>
      <c r="DH1196" s="17"/>
      <c r="DI1196" s="17"/>
      <c r="DJ1196" s="17"/>
      <c r="DK1196" s="17"/>
      <c r="DL1196" s="17"/>
      <c r="DM1196" s="17"/>
      <c r="DN1196" s="17"/>
      <c r="DO1196" s="17"/>
      <c r="DP1196" s="17"/>
      <c r="DQ1196" s="17"/>
      <c r="DR1196" s="17"/>
      <c r="DS1196" s="17"/>
      <c r="DT1196" s="17"/>
      <c r="DU1196" s="17"/>
      <c r="DV1196" s="17"/>
      <c r="DW1196" s="17"/>
      <c r="DX1196" s="17"/>
      <c r="DY1196" s="17"/>
      <c r="DZ1196" s="17"/>
      <c r="EA1196" s="17"/>
      <c r="EB1196" s="17"/>
      <c r="EC1196" s="17"/>
      <c r="ED1196" s="17"/>
      <c r="EE1196" s="17"/>
      <c r="EF1196" s="17"/>
      <c r="EG1196" s="17"/>
      <c r="EH1196" s="17"/>
      <c r="EI1196" s="17"/>
      <c r="EJ1196" s="17"/>
      <c r="EK1196" s="17"/>
    </row>
    <row r="1197" spans="1:141" x14ac:dyDescent="0.35">
      <c r="A1197" s="17"/>
      <c r="B1197" s="17"/>
      <c r="C1197" s="17"/>
      <c r="D1197" s="17"/>
      <c r="E1197" s="17"/>
      <c r="F1197" s="17"/>
      <c r="G1197" s="17"/>
      <c r="J1197" s="17"/>
      <c r="K1197" s="17"/>
      <c r="L1197" s="68"/>
      <c r="M1197" s="68"/>
      <c r="N1197" s="17"/>
      <c r="O1197" s="17"/>
      <c r="P1197" s="107"/>
      <c r="R1197" s="17"/>
      <c r="S1197" s="17"/>
      <c r="T1197" s="17"/>
      <c r="V1197" s="17"/>
      <c r="W1197" s="17"/>
      <c r="X1197" s="17"/>
      <c r="Y1197" s="17"/>
      <c r="AB1197" s="45"/>
      <c r="AH1197" s="17"/>
      <c r="AI1197" s="17"/>
      <c r="AJ1197" s="17"/>
      <c r="AK1197" s="17"/>
      <c r="AL1197" s="17"/>
      <c r="AM1197" s="17"/>
      <c r="AN1197" s="17"/>
      <c r="AO1197" s="17"/>
      <c r="AP1197" s="17"/>
      <c r="AQ1197" s="17"/>
      <c r="AR1197" s="17"/>
      <c r="AS1197" s="17"/>
      <c r="AT1197" s="17"/>
      <c r="AU1197" s="17"/>
      <c r="AV1197" s="17"/>
      <c r="AW1197" s="17"/>
      <c r="AX1197" s="17"/>
      <c r="AY1197" s="17"/>
      <c r="AZ1197" s="17"/>
      <c r="BA1197" s="17"/>
      <c r="BB1197" s="17"/>
      <c r="BC1197" s="17"/>
      <c r="BD1197" s="17"/>
      <c r="BE1197" s="17"/>
      <c r="BF1197" s="17"/>
      <c r="BG1197" s="17"/>
      <c r="BH1197" s="17"/>
      <c r="BI1197" s="17"/>
      <c r="BJ1197" s="17"/>
      <c r="BK1197" s="17"/>
      <c r="BL1197" s="17"/>
      <c r="BM1197" s="17"/>
      <c r="BN1197" s="17"/>
      <c r="BO1197" s="17"/>
      <c r="BP1197" s="17"/>
      <c r="BQ1197" s="17"/>
      <c r="BR1197" s="17"/>
      <c r="BS1197" s="17"/>
      <c r="BT1197" s="17"/>
      <c r="BU1197" s="17"/>
      <c r="BV1197" s="17"/>
      <c r="BW1197" s="17"/>
      <c r="BX1197" s="17"/>
      <c r="BY1197" s="17"/>
      <c r="BZ1197" s="17"/>
      <c r="CA1197" s="17"/>
      <c r="CB1197" s="17"/>
      <c r="CC1197" s="17"/>
      <c r="CD1197" s="17"/>
      <c r="CE1197" s="17"/>
      <c r="CF1197" s="17"/>
      <c r="CG1197" s="17"/>
      <c r="CH1197" s="17"/>
      <c r="CI1197" s="17"/>
      <c r="CJ1197" s="17"/>
      <c r="CK1197" s="17"/>
      <c r="CL1197" s="17"/>
      <c r="CM1197" s="17"/>
      <c r="CN1197" s="17"/>
      <c r="CO1197" s="17"/>
      <c r="CP1197" s="17"/>
      <c r="CQ1197" s="17"/>
      <c r="CR1197" s="17"/>
      <c r="CS1197" s="17"/>
      <c r="CT1197" s="17"/>
      <c r="CU1197" s="17"/>
      <c r="CV1197" s="17"/>
      <c r="CW1197" s="17"/>
      <c r="CX1197" s="17"/>
      <c r="CY1197" s="17"/>
      <c r="CZ1197" s="17"/>
      <c r="DA1197" s="17"/>
      <c r="DB1197" s="17"/>
      <c r="DC1197" s="17"/>
      <c r="DD1197" s="17"/>
      <c r="DE1197" s="17"/>
      <c r="DF1197" s="17"/>
      <c r="DG1197" s="17"/>
      <c r="DH1197" s="17"/>
      <c r="DI1197" s="17"/>
      <c r="DJ1197" s="17"/>
      <c r="DK1197" s="17"/>
      <c r="DL1197" s="17"/>
      <c r="DM1197" s="17"/>
      <c r="DN1197" s="17"/>
      <c r="DO1197" s="17"/>
      <c r="DP1197" s="17"/>
      <c r="DQ1197" s="17"/>
      <c r="DR1197" s="17"/>
      <c r="DS1197" s="17"/>
      <c r="DT1197" s="17"/>
      <c r="DU1197" s="17"/>
      <c r="DV1197" s="17"/>
      <c r="DW1197" s="17"/>
      <c r="DX1197" s="17"/>
      <c r="DY1197" s="17"/>
      <c r="DZ1197" s="17"/>
      <c r="EA1197" s="17"/>
      <c r="EB1197" s="17"/>
      <c r="EC1197" s="17"/>
      <c r="ED1197" s="17"/>
      <c r="EE1197" s="17"/>
      <c r="EF1197" s="17"/>
      <c r="EG1197" s="17"/>
      <c r="EH1197" s="17"/>
      <c r="EI1197" s="17"/>
      <c r="EJ1197" s="17"/>
      <c r="EK1197" s="17"/>
    </row>
    <row r="1198" spans="1:141" x14ac:dyDescent="0.35">
      <c r="A1198" s="17"/>
      <c r="B1198" s="17"/>
      <c r="C1198" s="17"/>
      <c r="D1198" s="17"/>
      <c r="E1198" s="17"/>
      <c r="F1198" s="17"/>
      <c r="G1198" s="17"/>
      <c r="J1198" s="17"/>
      <c r="K1198" s="17"/>
      <c r="L1198" s="68"/>
      <c r="M1198" s="68"/>
      <c r="N1198" s="17"/>
      <c r="O1198" s="17"/>
      <c r="P1198" s="107"/>
      <c r="R1198" s="17"/>
      <c r="S1198" s="17"/>
      <c r="T1198" s="17"/>
      <c r="V1198" s="17"/>
      <c r="W1198" s="17"/>
      <c r="X1198" s="17"/>
      <c r="Y1198" s="17"/>
      <c r="AB1198" s="45"/>
      <c r="AH1198" s="17"/>
      <c r="AI1198" s="17"/>
      <c r="AJ1198" s="17"/>
      <c r="AK1198" s="17"/>
      <c r="AL1198" s="17"/>
      <c r="AM1198" s="17"/>
      <c r="AN1198" s="17"/>
      <c r="AO1198" s="17"/>
      <c r="AP1198" s="17"/>
      <c r="AQ1198" s="17"/>
      <c r="AR1198" s="17"/>
      <c r="AS1198" s="17"/>
      <c r="AT1198" s="17"/>
      <c r="AU1198" s="17"/>
      <c r="AV1198" s="17"/>
      <c r="AW1198" s="17"/>
      <c r="AX1198" s="17"/>
      <c r="AY1198" s="17"/>
      <c r="AZ1198" s="17"/>
      <c r="BA1198" s="17"/>
      <c r="BB1198" s="17"/>
      <c r="BC1198" s="17"/>
      <c r="BD1198" s="17"/>
      <c r="BE1198" s="17"/>
      <c r="BF1198" s="17"/>
      <c r="BG1198" s="17"/>
      <c r="BH1198" s="17"/>
      <c r="BI1198" s="17"/>
      <c r="BJ1198" s="17"/>
      <c r="BK1198" s="17"/>
      <c r="BL1198" s="17"/>
      <c r="BM1198" s="17"/>
      <c r="BN1198" s="17"/>
      <c r="BO1198" s="17"/>
      <c r="BP1198" s="17"/>
      <c r="BQ1198" s="17"/>
      <c r="BR1198" s="17"/>
      <c r="BS1198" s="17"/>
      <c r="BT1198" s="17"/>
      <c r="BU1198" s="17"/>
      <c r="BV1198" s="17"/>
      <c r="BW1198" s="17"/>
      <c r="BX1198" s="17"/>
      <c r="BY1198" s="17"/>
      <c r="BZ1198" s="17"/>
      <c r="CA1198" s="17"/>
      <c r="CB1198" s="17"/>
      <c r="CC1198" s="17"/>
      <c r="CD1198" s="17"/>
      <c r="CE1198" s="17"/>
      <c r="CF1198" s="17"/>
      <c r="CG1198" s="17"/>
      <c r="CH1198" s="17"/>
      <c r="CI1198" s="17"/>
      <c r="CJ1198" s="17"/>
      <c r="CK1198" s="17"/>
      <c r="CL1198" s="17"/>
      <c r="CM1198" s="17"/>
      <c r="CN1198" s="17"/>
      <c r="CO1198" s="17"/>
      <c r="CP1198" s="17"/>
      <c r="CQ1198" s="17"/>
      <c r="CR1198" s="17"/>
      <c r="CS1198" s="17"/>
      <c r="CT1198" s="17"/>
      <c r="CU1198" s="17"/>
      <c r="CV1198" s="17"/>
      <c r="CW1198" s="17"/>
      <c r="CX1198" s="17"/>
      <c r="CY1198" s="17"/>
      <c r="CZ1198" s="17"/>
      <c r="DA1198" s="17"/>
      <c r="DB1198" s="17"/>
      <c r="DC1198" s="17"/>
      <c r="DD1198" s="17"/>
      <c r="DE1198" s="17"/>
      <c r="DF1198" s="17"/>
      <c r="DG1198" s="17"/>
      <c r="DH1198" s="17"/>
      <c r="DI1198" s="17"/>
      <c r="DJ1198" s="17"/>
      <c r="DK1198" s="17"/>
      <c r="DL1198" s="17"/>
      <c r="DM1198" s="17"/>
      <c r="DN1198" s="17"/>
      <c r="DO1198" s="17"/>
      <c r="DP1198" s="17"/>
      <c r="DQ1198" s="17"/>
      <c r="DR1198" s="17"/>
      <c r="DS1198" s="17"/>
      <c r="DT1198" s="17"/>
      <c r="DU1198" s="17"/>
      <c r="DV1198" s="17"/>
      <c r="DW1198" s="17"/>
      <c r="DX1198" s="17"/>
      <c r="DY1198" s="17"/>
      <c r="DZ1198" s="17"/>
      <c r="EA1198" s="17"/>
      <c r="EB1198" s="17"/>
      <c r="EC1198" s="17"/>
      <c r="ED1198" s="17"/>
      <c r="EE1198" s="17"/>
      <c r="EF1198" s="17"/>
      <c r="EG1198" s="17"/>
      <c r="EH1198" s="17"/>
      <c r="EI1198" s="17"/>
      <c r="EJ1198" s="17"/>
      <c r="EK1198" s="17"/>
    </row>
    <row r="1199" spans="1:141" x14ac:dyDescent="0.35">
      <c r="A1199" s="17"/>
      <c r="B1199" s="17"/>
      <c r="C1199" s="17"/>
      <c r="D1199" s="17"/>
      <c r="E1199" s="17"/>
      <c r="F1199" s="17"/>
      <c r="G1199" s="17"/>
      <c r="J1199" s="17"/>
      <c r="K1199" s="17"/>
      <c r="L1199" s="68"/>
      <c r="M1199" s="68"/>
      <c r="N1199" s="17"/>
      <c r="O1199" s="17"/>
      <c r="P1199" s="107"/>
      <c r="R1199" s="17"/>
      <c r="S1199" s="17"/>
      <c r="T1199" s="17"/>
      <c r="V1199" s="17"/>
      <c r="W1199" s="17"/>
      <c r="X1199" s="17"/>
      <c r="Y1199" s="17"/>
      <c r="AB1199" s="45"/>
      <c r="AH1199" s="17"/>
      <c r="AI1199" s="17"/>
      <c r="AJ1199" s="17"/>
      <c r="AK1199" s="17"/>
      <c r="AL1199" s="17"/>
      <c r="AM1199" s="17"/>
      <c r="AN1199" s="17"/>
      <c r="AO1199" s="17"/>
      <c r="AP1199" s="17"/>
      <c r="AQ1199" s="17"/>
      <c r="AR1199" s="17"/>
      <c r="AS1199" s="17"/>
      <c r="AT1199" s="17"/>
      <c r="AU1199" s="17"/>
      <c r="AV1199" s="17"/>
      <c r="AW1199" s="17"/>
      <c r="AX1199" s="17"/>
      <c r="AY1199" s="17"/>
      <c r="AZ1199" s="17"/>
      <c r="BA1199" s="17"/>
      <c r="BB1199" s="17"/>
      <c r="BC1199" s="17"/>
      <c r="BD1199" s="17"/>
      <c r="BE1199" s="17"/>
      <c r="BF1199" s="17"/>
      <c r="BG1199" s="17"/>
      <c r="BH1199" s="17"/>
      <c r="BI1199" s="17"/>
      <c r="BJ1199" s="17"/>
      <c r="BK1199" s="17"/>
      <c r="BL1199" s="17"/>
      <c r="BM1199" s="17"/>
      <c r="BN1199" s="17"/>
      <c r="BO1199" s="17"/>
      <c r="BP1199" s="17"/>
      <c r="BQ1199" s="17"/>
      <c r="BR1199" s="17"/>
      <c r="BS1199" s="17"/>
      <c r="BT1199" s="17"/>
      <c r="BU1199" s="17"/>
      <c r="BV1199" s="17"/>
      <c r="BW1199" s="17"/>
      <c r="BX1199" s="17"/>
      <c r="BY1199" s="17"/>
      <c r="BZ1199" s="17"/>
      <c r="CA1199" s="17"/>
      <c r="CB1199" s="17"/>
      <c r="CC1199" s="17"/>
      <c r="CD1199" s="17"/>
      <c r="CE1199" s="17"/>
      <c r="CF1199" s="17"/>
      <c r="CG1199" s="17"/>
      <c r="CH1199" s="17"/>
      <c r="CI1199" s="17"/>
      <c r="CJ1199" s="17"/>
      <c r="CK1199" s="17"/>
      <c r="CL1199" s="17"/>
      <c r="CM1199" s="17"/>
      <c r="CN1199" s="17"/>
      <c r="CO1199" s="17"/>
      <c r="CP1199" s="17"/>
      <c r="CQ1199" s="17"/>
      <c r="CR1199" s="17"/>
      <c r="CS1199" s="17"/>
      <c r="CT1199" s="17"/>
      <c r="CU1199" s="17"/>
      <c r="CV1199" s="17"/>
      <c r="CW1199" s="17"/>
      <c r="CX1199" s="17"/>
      <c r="CY1199" s="17"/>
      <c r="CZ1199" s="17"/>
      <c r="DA1199" s="17"/>
      <c r="DB1199" s="17"/>
      <c r="DC1199" s="17"/>
      <c r="DD1199" s="17"/>
      <c r="DE1199" s="17"/>
      <c r="DF1199" s="17"/>
      <c r="DG1199" s="17"/>
      <c r="DH1199" s="17"/>
      <c r="DI1199" s="17"/>
      <c r="DJ1199" s="17"/>
      <c r="DK1199" s="17"/>
      <c r="DL1199" s="17"/>
      <c r="DM1199" s="17"/>
      <c r="DN1199" s="17"/>
      <c r="DO1199" s="17"/>
      <c r="DP1199" s="17"/>
      <c r="DQ1199" s="17"/>
      <c r="DR1199" s="17"/>
      <c r="DS1199" s="17"/>
      <c r="DT1199" s="17"/>
      <c r="DU1199" s="17"/>
      <c r="DV1199" s="17"/>
      <c r="DW1199" s="17"/>
      <c r="DX1199" s="17"/>
      <c r="DY1199" s="17"/>
      <c r="DZ1199" s="17"/>
      <c r="EA1199" s="17"/>
      <c r="EB1199" s="17"/>
      <c r="EC1199" s="17"/>
      <c r="ED1199" s="17"/>
      <c r="EE1199" s="17"/>
      <c r="EF1199" s="17"/>
      <c r="EG1199" s="17"/>
      <c r="EH1199" s="17"/>
      <c r="EI1199" s="17"/>
      <c r="EJ1199" s="17"/>
      <c r="EK1199" s="17"/>
    </row>
    <row r="1200" spans="1:141" x14ac:dyDescent="0.35">
      <c r="A1200" s="17"/>
      <c r="B1200" s="17"/>
      <c r="C1200" s="17"/>
      <c r="D1200" s="17"/>
      <c r="E1200" s="17"/>
      <c r="F1200" s="17"/>
      <c r="G1200" s="17"/>
      <c r="J1200" s="17"/>
      <c r="K1200" s="17"/>
      <c r="L1200" s="68"/>
      <c r="M1200" s="68"/>
      <c r="N1200" s="17"/>
      <c r="O1200" s="17"/>
      <c r="P1200" s="109"/>
      <c r="R1200" s="17"/>
      <c r="S1200" s="17"/>
      <c r="T1200" s="17"/>
      <c r="V1200" s="17"/>
      <c r="W1200" s="17"/>
      <c r="X1200" s="17"/>
      <c r="Y1200" s="17"/>
      <c r="AB1200" s="45"/>
      <c r="AH1200" s="17"/>
      <c r="AI1200" s="17"/>
      <c r="AJ1200" s="17"/>
      <c r="AK1200" s="17"/>
      <c r="AL1200" s="17"/>
      <c r="AM1200" s="17"/>
      <c r="AN1200" s="17"/>
      <c r="AO1200" s="17"/>
      <c r="AP1200" s="17"/>
      <c r="AQ1200" s="17"/>
      <c r="AR1200" s="17"/>
      <c r="AS1200" s="17"/>
      <c r="AT1200" s="17"/>
      <c r="AU1200" s="17"/>
      <c r="AV1200" s="17"/>
      <c r="AW1200" s="17"/>
      <c r="AX1200" s="17"/>
      <c r="AY1200" s="17"/>
      <c r="AZ1200" s="17"/>
      <c r="BA1200" s="17"/>
      <c r="BB1200" s="17"/>
      <c r="BC1200" s="17"/>
      <c r="BD1200" s="17"/>
      <c r="BE1200" s="17"/>
      <c r="BF1200" s="17"/>
      <c r="BG1200" s="17"/>
      <c r="BH1200" s="17"/>
      <c r="BI1200" s="17"/>
      <c r="BJ1200" s="17"/>
      <c r="BK1200" s="17"/>
      <c r="BL1200" s="17"/>
      <c r="BM1200" s="17"/>
      <c r="BN1200" s="17"/>
      <c r="BO1200" s="17"/>
      <c r="BP1200" s="17"/>
      <c r="BQ1200" s="17"/>
      <c r="BR1200" s="17"/>
      <c r="BS1200" s="17"/>
      <c r="BT1200" s="17"/>
      <c r="BU1200" s="17"/>
      <c r="BV1200" s="17"/>
      <c r="BW1200" s="17"/>
      <c r="BX1200" s="17"/>
      <c r="BY1200" s="17"/>
      <c r="BZ1200" s="17"/>
      <c r="CA1200" s="17"/>
      <c r="CB1200" s="17"/>
      <c r="CC1200" s="17"/>
      <c r="CD1200" s="17"/>
      <c r="CE1200" s="17"/>
      <c r="CF1200" s="17"/>
      <c r="CG1200" s="17"/>
      <c r="CH1200" s="17"/>
      <c r="CI1200" s="17"/>
      <c r="CJ1200" s="17"/>
      <c r="CK1200" s="17"/>
      <c r="CL1200" s="17"/>
      <c r="CM1200" s="17"/>
      <c r="CN1200" s="17"/>
      <c r="CO1200" s="17"/>
      <c r="CP1200" s="17"/>
      <c r="CQ1200" s="17"/>
      <c r="CR1200" s="17"/>
      <c r="CS1200" s="17"/>
      <c r="CT1200" s="17"/>
      <c r="CU1200" s="17"/>
      <c r="CV1200" s="17"/>
      <c r="CW1200" s="17"/>
      <c r="CX1200" s="17"/>
      <c r="CY1200" s="17"/>
      <c r="CZ1200" s="17"/>
      <c r="DA1200" s="17"/>
      <c r="DB1200" s="17"/>
      <c r="DC1200" s="17"/>
      <c r="DD1200" s="17"/>
      <c r="DE1200" s="17"/>
      <c r="DF1200" s="17"/>
      <c r="DG1200" s="17"/>
      <c r="DH1200" s="17"/>
      <c r="DI1200" s="17"/>
      <c r="DJ1200" s="17"/>
      <c r="DK1200" s="17"/>
      <c r="DL1200" s="17"/>
      <c r="DM1200" s="17"/>
      <c r="DN1200" s="17"/>
      <c r="DO1200" s="17"/>
      <c r="DP1200" s="17"/>
      <c r="DQ1200" s="17"/>
      <c r="DR1200" s="17"/>
      <c r="DS1200" s="17"/>
      <c r="DT1200" s="17"/>
      <c r="DU1200" s="17"/>
      <c r="DV1200" s="17"/>
      <c r="DW1200" s="17"/>
      <c r="DX1200" s="17"/>
      <c r="DY1200" s="17"/>
      <c r="DZ1200" s="17"/>
      <c r="EA1200" s="17"/>
      <c r="EB1200" s="17"/>
      <c r="EC1200" s="17"/>
      <c r="ED1200" s="17"/>
      <c r="EE1200" s="17"/>
      <c r="EF1200" s="17"/>
      <c r="EG1200" s="17"/>
      <c r="EH1200" s="17"/>
      <c r="EI1200" s="17"/>
      <c r="EJ1200" s="17"/>
      <c r="EK1200" s="17"/>
    </row>
    <row r="1201" spans="1:141" x14ac:dyDescent="0.35">
      <c r="A1201" s="17"/>
      <c r="B1201" s="17"/>
      <c r="C1201" s="17"/>
      <c r="D1201" s="17"/>
      <c r="E1201" s="17"/>
      <c r="F1201" s="17"/>
      <c r="G1201" s="17"/>
      <c r="J1201" s="17"/>
      <c r="K1201" s="17"/>
      <c r="L1201" s="68"/>
      <c r="M1201" s="68"/>
      <c r="N1201" s="17"/>
      <c r="O1201" s="17"/>
      <c r="P1201" s="109"/>
      <c r="R1201" s="17"/>
      <c r="S1201" s="17"/>
      <c r="T1201" s="17"/>
      <c r="V1201" s="17"/>
      <c r="W1201" s="17"/>
      <c r="X1201" s="17"/>
      <c r="Y1201" s="17"/>
      <c r="AB1201" s="45"/>
      <c r="AH1201" s="17"/>
      <c r="AI1201" s="17"/>
      <c r="AJ1201" s="17"/>
      <c r="AK1201" s="17"/>
      <c r="AL1201" s="17"/>
      <c r="AM1201" s="17"/>
      <c r="AN1201" s="17"/>
      <c r="AO1201" s="17"/>
      <c r="AP1201" s="17"/>
      <c r="AQ1201" s="17"/>
      <c r="AR1201" s="17"/>
      <c r="AS1201" s="17"/>
      <c r="AT1201" s="17"/>
      <c r="AU1201" s="17"/>
      <c r="AV1201" s="17"/>
      <c r="AW1201" s="17"/>
      <c r="AX1201" s="17"/>
      <c r="AY1201" s="17"/>
      <c r="AZ1201" s="17"/>
      <c r="BA1201" s="17"/>
      <c r="BB1201" s="17"/>
      <c r="BC1201" s="17"/>
      <c r="BD1201" s="17"/>
      <c r="BE1201" s="17"/>
      <c r="BF1201" s="17"/>
      <c r="BG1201" s="17"/>
      <c r="BH1201" s="17"/>
      <c r="BI1201" s="17"/>
      <c r="BJ1201" s="17"/>
      <c r="BK1201" s="17"/>
      <c r="BL1201" s="17"/>
      <c r="BM1201" s="17"/>
      <c r="BN1201" s="17"/>
      <c r="BO1201" s="17"/>
      <c r="BP1201" s="17"/>
      <c r="BQ1201" s="17"/>
      <c r="BR1201" s="17"/>
      <c r="BS1201" s="17"/>
      <c r="BT1201" s="17"/>
      <c r="BU1201" s="17"/>
      <c r="BV1201" s="17"/>
      <c r="BW1201" s="17"/>
      <c r="BX1201" s="17"/>
      <c r="BY1201" s="17"/>
      <c r="BZ1201" s="17"/>
      <c r="CA1201" s="17"/>
      <c r="CB1201" s="17"/>
      <c r="CC1201" s="17"/>
      <c r="CD1201" s="17"/>
      <c r="CE1201" s="17"/>
      <c r="CF1201" s="17"/>
      <c r="CG1201" s="17"/>
      <c r="CH1201" s="17"/>
      <c r="CI1201" s="17"/>
      <c r="CJ1201" s="17"/>
      <c r="CK1201" s="17"/>
      <c r="CL1201" s="17"/>
      <c r="CM1201" s="17"/>
      <c r="CN1201" s="17"/>
      <c r="CO1201" s="17"/>
      <c r="CP1201" s="17"/>
      <c r="CQ1201" s="17"/>
      <c r="CR1201" s="17"/>
      <c r="CS1201" s="17"/>
      <c r="CT1201" s="17"/>
      <c r="CU1201" s="17"/>
      <c r="CV1201" s="17"/>
      <c r="CW1201" s="17"/>
      <c r="CX1201" s="17"/>
      <c r="CY1201" s="17"/>
      <c r="CZ1201" s="17"/>
      <c r="DA1201" s="17"/>
      <c r="DB1201" s="17"/>
      <c r="DC1201" s="17"/>
      <c r="DD1201" s="17"/>
      <c r="DE1201" s="17"/>
      <c r="DF1201" s="17"/>
      <c r="DG1201" s="17"/>
      <c r="DH1201" s="17"/>
      <c r="DI1201" s="17"/>
      <c r="DJ1201" s="17"/>
      <c r="DK1201" s="17"/>
      <c r="DL1201" s="17"/>
      <c r="DM1201" s="17"/>
      <c r="DN1201" s="17"/>
      <c r="DO1201" s="17"/>
      <c r="DP1201" s="17"/>
      <c r="DQ1201" s="17"/>
      <c r="DR1201" s="17"/>
      <c r="DS1201" s="17"/>
      <c r="DT1201" s="17"/>
      <c r="DU1201" s="17"/>
      <c r="DV1201" s="17"/>
      <c r="DW1201" s="17"/>
      <c r="DX1201" s="17"/>
      <c r="DY1201" s="17"/>
      <c r="DZ1201" s="17"/>
      <c r="EA1201" s="17"/>
      <c r="EB1201" s="17"/>
      <c r="EC1201" s="17"/>
      <c r="ED1201" s="17"/>
      <c r="EE1201" s="17"/>
      <c r="EF1201" s="17"/>
      <c r="EG1201" s="17"/>
      <c r="EH1201" s="17"/>
      <c r="EI1201" s="17"/>
      <c r="EJ1201" s="17"/>
      <c r="EK1201" s="17"/>
    </row>
    <row r="1202" spans="1:141" x14ac:dyDescent="0.35">
      <c r="A1202" s="17"/>
      <c r="B1202" s="17"/>
      <c r="C1202" s="17"/>
      <c r="D1202" s="17"/>
      <c r="E1202" s="17"/>
      <c r="F1202" s="17"/>
      <c r="G1202" s="17"/>
      <c r="J1202" s="17"/>
      <c r="K1202" s="17"/>
      <c r="L1202" s="68"/>
      <c r="M1202" s="68"/>
      <c r="N1202" s="17"/>
      <c r="O1202" s="17"/>
      <c r="P1202" s="107"/>
      <c r="R1202" s="17"/>
      <c r="S1202" s="17"/>
      <c r="T1202" s="17"/>
      <c r="V1202" s="17"/>
      <c r="W1202" s="17"/>
      <c r="X1202" s="17"/>
      <c r="Y1202" s="17"/>
      <c r="AB1202" s="45"/>
      <c r="AH1202" s="17"/>
      <c r="AI1202" s="17"/>
      <c r="AJ1202" s="17"/>
      <c r="AK1202" s="17"/>
      <c r="AL1202" s="17"/>
      <c r="AM1202" s="17"/>
      <c r="AN1202" s="17"/>
      <c r="AO1202" s="17"/>
      <c r="AP1202" s="17"/>
      <c r="AQ1202" s="17"/>
      <c r="AR1202" s="17"/>
      <c r="AS1202" s="17"/>
      <c r="AT1202" s="17"/>
      <c r="AU1202" s="17"/>
      <c r="AV1202" s="17"/>
      <c r="AW1202" s="17"/>
      <c r="AX1202" s="17"/>
      <c r="AY1202" s="17"/>
      <c r="AZ1202" s="17"/>
      <c r="BA1202" s="17"/>
      <c r="BB1202" s="17"/>
      <c r="BC1202" s="17"/>
      <c r="BD1202" s="17"/>
      <c r="BE1202" s="17"/>
      <c r="BF1202" s="17"/>
      <c r="BG1202" s="17"/>
      <c r="BH1202" s="17"/>
      <c r="BI1202" s="17"/>
      <c r="BJ1202" s="17"/>
      <c r="BK1202" s="17"/>
      <c r="BL1202" s="17"/>
      <c r="BM1202" s="17"/>
      <c r="BN1202" s="17"/>
      <c r="BO1202" s="17"/>
      <c r="BP1202" s="17"/>
      <c r="BQ1202" s="17"/>
      <c r="BR1202" s="17"/>
      <c r="BS1202" s="17"/>
      <c r="BT1202" s="17"/>
      <c r="BU1202" s="17"/>
      <c r="BV1202" s="17"/>
      <c r="BW1202" s="17"/>
      <c r="BX1202" s="17"/>
      <c r="BY1202" s="17"/>
      <c r="BZ1202" s="17"/>
      <c r="CA1202" s="17"/>
      <c r="CB1202" s="17"/>
      <c r="CC1202" s="17"/>
      <c r="CD1202" s="17"/>
      <c r="CE1202" s="17"/>
      <c r="CF1202" s="17"/>
      <c r="CG1202" s="17"/>
      <c r="CH1202" s="17"/>
      <c r="CI1202" s="17"/>
      <c r="CJ1202" s="17"/>
      <c r="CK1202" s="17"/>
      <c r="CL1202" s="17"/>
      <c r="CM1202" s="17"/>
      <c r="CN1202" s="17"/>
      <c r="CO1202" s="17"/>
      <c r="CP1202" s="17"/>
      <c r="CQ1202" s="17"/>
      <c r="CR1202" s="17"/>
      <c r="CS1202" s="17"/>
      <c r="CT1202" s="17"/>
      <c r="CU1202" s="17"/>
      <c r="CV1202" s="17"/>
      <c r="CW1202" s="17"/>
      <c r="CX1202" s="17"/>
      <c r="CY1202" s="17"/>
      <c r="CZ1202" s="17"/>
      <c r="DA1202" s="17"/>
      <c r="DB1202" s="17"/>
      <c r="DC1202" s="17"/>
      <c r="DD1202" s="17"/>
      <c r="DE1202" s="17"/>
      <c r="DF1202" s="17"/>
      <c r="DG1202" s="17"/>
      <c r="DH1202" s="17"/>
      <c r="DI1202" s="17"/>
      <c r="DJ1202" s="17"/>
      <c r="DK1202" s="17"/>
      <c r="DL1202" s="17"/>
      <c r="DM1202" s="17"/>
      <c r="DN1202" s="17"/>
      <c r="DO1202" s="17"/>
      <c r="DP1202" s="17"/>
      <c r="DQ1202" s="17"/>
      <c r="DR1202" s="17"/>
      <c r="DS1202" s="17"/>
      <c r="DT1202" s="17"/>
      <c r="DU1202" s="17"/>
      <c r="DV1202" s="17"/>
      <c r="DW1202" s="17"/>
      <c r="DX1202" s="17"/>
      <c r="DY1202" s="17"/>
      <c r="DZ1202" s="17"/>
      <c r="EA1202" s="17"/>
      <c r="EB1202" s="17"/>
      <c r="EC1202" s="17"/>
      <c r="ED1202" s="17"/>
      <c r="EE1202" s="17"/>
      <c r="EF1202" s="17"/>
      <c r="EG1202" s="17"/>
      <c r="EH1202" s="17"/>
      <c r="EI1202" s="17"/>
      <c r="EJ1202" s="17"/>
      <c r="EK1202" s="17"/>
    </row>
    <row r="1203" spans="1:141" x14ac:dyDescent="0.35">
      <c r="A1203" s="17"/>
      <c r="B1203" s="17"/>
      <c r="C1203" s="17"/>
      <c r="D1203" s="17"/>
      <c r="E1203" s="17"/>
      <c r="F1203" s="17"/>
      <c r="G1203" s="17"/>
      <c r="J1203" s="17"/>
      <c r="K1203" s="17"/>
      <c r="L1203" s="68"/>
      <c r="M1203" s="68"/>
      <c r="N1203" s="17"/>
      <c r="O1203" s="17"/>
      <c r="P1203" s="107"/>
      <c r="R1203" s="17"/>
      <c r="S1203" s="17"/>
      <c r="T1203" s="17"/>
      <c r="V1203" s="17"/>
      <c r="W1203" s="17"/>
      <c r="X1203" s="17"/>
      <c r="Y1203" s="17"/>
      <c r="AB1203" s="45"/>
      <c r="AH1203" s="17"/>
      <c r="AI1203" s="17"/>
      <c r="AJ1203" s="17"/>
      <c r="AK1203" s="17"/>
      <c r="AL1203" s="17"/>
      <c r="AM1203" s="17"/>
      <c r="AN1203" s="17"/>
      <c r="AO1203" s="17"/>
      <c r="AP1203" s="17"/>
      <c r="AQ1203" s="17"/>
      <c r="AR1203" s="17"/>
      <c r="AS1203" s="17"/>
      <c r="AT1203" s="17"/>
      <c r="AU1203" s="17"/>
      <c r="AV1203" s="17"/>
      <c r="AW1203" s="17"/>
      <c r="AX1203" s="17"/>
      <c r="AY1203" s="17"/>
      <c r="AZ1203" s="17"/>
      <c r="BA1203" s="17"/>
      <c r="BB1203" s="17"/>
      <c r="BC1203" s="17"/>
      <c r="BD1203" s="17"/>
      <c r="BE1203" s="17"/>
      <c r="BF1203" s="17"/>
      <c r="BG1203" s="17"/>
      <c r="BH1203" s="17"/>
      <c r="BI1203" s="17"/>
      <c r="BJ1203" s="17"/>
      <c r="BK1203" s="17"/>
      <c r="BL1203" s="17"/>
      <c r="BM1203" s="17"/>
      <c r="BN1203" s="17"/>
      <c r="BO1203" s="17"/>
      <c r="BP1203" s="17"/>
      <c r="BQ1203" s="17"/>
      <c r="BR1203" s="17"/>
      <c r="BS1203" s="17"/>
      <c r="BT1203" s="17"/>
      <c r="BU1203" s="17"/>
      <c r="BV1203" s="17"/>
      <c r="BW1203" s="17"/>
      <c r="BX1203" s="17"/>
      <c r="BY1203" s="17"/>
      <c r="BZ1203" s="17"/>
      <c r="CA1203" s="17"/>
      <c r="CB1203" s="17"/>
      <c r="CC1203" s="17"/>
      <c r="CD1203" s="17"/>
      <c r="CE1203" s="17"/>
      <c r="CF1203" s="17"/>
      <c r="CG1203" s="17"/>
      <c r="CH1203" s="17"/>
      <c r="CI1203" s="17"/>
      <c r="CJ1203" s="17"/>
      <c r="CK1203" s="17"/>
      <c r="CL1203" s="17"/>
      <c r="CM1203" s="17"/>
      <c r="CN1203" s="17"/>
      <c r="CO1203" s="17"/>
      <c r="CP1203" s="17"/>
      <c r="CQ1203" s="17"/>
      <c r="CR1203" s="17"/>
      <c r="CS1203" s="17"/>
      <c r="CT1203" s="17"/>
      <c r="CU1203" s="17"/>
      <c r="CV1203" s="17"/>
      <c r="CW1203" s="17"/>
      <c r="CX1203" s="17"/>
      <c r="CY1203" s="17"/>
      <c r="CZ1203" s="17"/>
      <c r="DA1203" s="17"/>
      <c r="DB1203" s="17"/>
      <c r="DC1203" s="17"/>
      <c r="DD1203" s="17"/>
      <c r="DE1203" s="17"/>
      <c r="DF1203" s="17"/>
      <c r="DG1203" s="17"/>
      <c r="DH1203" s="17"/>
      <c r="DI1203" s="17"/>
      <c r="DJ1203" s="17"/>
      <c r="DK1203" s="17"/>
      <c r="DL1203" s="17"/>
      <c r="DM1203" s="17"/>
      <c r="DN1203" s="17"/>
      <c r="DO1203" s="17"/>
      <c r="DP1203" s="17"/>
      <c r="DQ1203" s="17"/>
      <c r="DR1203" s="17"/>
      <c r="DS1203" s="17"/>
      <c r="DT1203" s="17"/>
      <c r="DU1203" s="17"/>
      <c r="DV1203" s="17"/>
      <c r="DW1203" s="17"/>
      <c r="DX1203" s="17"/>
      <c r="DY1203" s="17"/>
      <c r="DZ1203" s="17"/>
      <c r="EA1203" s="17"/>
      <c r="EB1203" s="17"/>
      <c r="EC1203" s="17"/>
      <c r="ED1203" s="17"/>
      <c r="EE1203" s="17"/>
      <c r="EF1203" s="17"/>
      <c r="EG1203" s="17"/>
      <c r="EH1203" s="17"/>
      <c r="EI1203" s="17"/>
      <c r="EJ1203" s="17"/>
      <c r="EK1203" s="17"/>
    </row>
    <row r="1204" spans="1:141" x14ac:dyDescent="0.35">
      <c r="A1204" s="17"/>
      <c r="B1204" s="17"/>
      <c r="C1204" s="17"/>
      <c r="D1204" s="17"/>
      <c r="E1204" s="17"/>
      <c r="F1204" s="17"/>
      <c r="G1204" s="17"/>
      <c r="J1204" s="17"/>
      <c r="K1204" s="17"/>
      <c r="L1204" s="68"/>
      <c r="M1204" s="68"/>
      <c r="N1204" s="17"/>
      <c r="O1204" s="17"/>
      <c r="P1204" s="107"/>
      <c r="R1204" s="17"/>
      <c r="S1204" s="17"/>
      <c r="T1204" s="17"/>
      <c r="V1204" s="17"/>
      <c r="W1204" s="17"/>
      <c r="X1204" s="17"/>
      <c r="Y1204" s="17"/>
      <c r="AB1204" s="45"/>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c r="BL1204" s="17"/>
      <c r="BM1204" s="17"/>
      <c r="BN1204" s="17"/>
      <c r="BO1204" s="17"/>
      <c r="BP1204" s="17"/>
      <c r="BQ1204" s="17"/>
      <c r="BR1204" s="17"/>
      <c r="BS1204" s="17"/>
      <c r="BT1204" s="17"/>
      <c r="BU1204" s="17"/>
      <c r="BV1204" s="17"/>
      <c r="BW1204" s="17"/>
      <c r="BX1204" s="17"/>
      <c r="BY1204" s="17"/>
      <c r="BZ1204" s="17"/>
      <c r="CA1204" s="17"/>
      <c r="CB1204" s="17"/>
      <c r="CC1204" s="17"/>
      <c r="CD1204" s="17"/>
      <c r="CE1204" s="17"/>
      <c r="CF1204" s="17"/>
      <c r="CG1204" s="17"/>
      <c r="CH1204" s="17"/>
      <c r="CI1204" s="17"/>
      <c r="CJ1204" s="17"/>
      <c r="CK1204" s="17"/>
      <c r="CL1204" s="17"/>
      <c r="CM1204" s="17"/>
      <c r="CN1204" s="17"/>
      <c r="CO1204" s="17"/>
      <c r="CP1204" s="17"/>
      <c r="CQ1204" s="17"/>
      <c r="CR1204" s="17"/>
      <c r="CS1204" s="17"/>
      <c r="CT1204" s="17"/>
      <c r="CU1204" s="17"/>
      <c r="CV1204" s="17"/>
      <c r="CW1204" s="17"/>
      <c r="CX1204" s="17"/>
      <c r="CY1204" s="17"/>
      <c r="CZ1204" s="17"/>
      <c r="DA1204" s="17"/>
      <c r="DB1204" s="17"/>
      <c r="DC1204" s="17"/>
      <c r="DD1204" s="17"/>
      <c r="DE1204" s="17"/>
      <c r="DF1204" s="17"/>
      <c r="DG1204" s="17"/>
      <c r="DH1204" s="17"/>
      <c r="DI1204" s="17"/>
      <c r="DJ1204" s="17"/>
      <c r="DK1204" s="17"/>
      <c r="DL1204" s="17"/>
      <c r="DM1204" s="17"/>
      <c r="DN1204" s="17"/>
      <c r="DO1204" s="17"/>
      <c r="DP1204" s="17"/>
      <c r="DQ1204" s="17"/>
      <c r="DR1204" s="17"/>
      <c r="DS1204" s="17"/>
      <c r="DT1204" s="17"/>
      <c r="DU1204" s="17"/>
      <c r="DV1204" s="17"/>
      <c r="DW1204" s="17"/>
      <c r="DX1204" s="17"/>
      <c r="DY1204" s="17"/>
      <c r="DZ1204" s="17"/>
      <c r="EA1204" s="17"/>
      <c r="EB1204" s="17"/>
      <c r="EC1204" s="17"/>
      <c r="ED1204" s="17"/>
      <c r="EE1204" s="17"/>
      <c r="EF1204" s="17"/>
      <c r="EG1204" s="17"/>
      <c r="EH1204" s="17"/>
      <c r="EI1204" s="17"/>
      <c r="EJ1204" s="17"/>
      <c r="EK1204" s="17"/>
    </row>
    <row r="1205" spans="1:141" x14ac:dyDescent="0.35">
      <c r="A1205" s="17"/>
      <c r="B1205" s="17"/>
      <c r="C1205" s="17"/>
      <c r="D1205" s="17"/>
      <c r="E1205" s="17"/>
      <c r="F1205" s="17"/>
      <c r="G1205" s="17"/>
      <c r="J1205" s="17"/>
      <c r="K1205" s="17"/>
      <c r="L1205" s="68"/>
      <c r="M1205" s="68"/>
      <c r="N1205" s="17"/>
      <c r="O1205" s="17"/>
      <c r="P1205" s="107"/>
      <c r="R1205" s="17"/>
      <c r="S1205" s="17"/>
      <c r="T1205" s="17"/>
      <c r="V1205" s="17"/>
      <c r="W1205" s="17"/>
      <c r="X1205" s="17"/>
      <c r="Y1205" s="17"/>
      <c r="AB1205" s="45"/>
      <c r="AH1205" s="17"/>
      <c r="AI1205" s="17"/>
      <c r="AJ1205" s="17"/>
      <c r="AK1205" s="17"/>
      <c r="AL1205" s="17"/>
      <c r="AM1205" s="17"/>
      <c r="AN1205" s="17"/>
      <c r="AO1205" s="17"/>
      <c r="AP1205" s="17"/>
      <c r="AQ1205" s="17"/>
      <c r="AR1205" s="17"/>
      <c r="AS1205" s="17"/>
      <c r="AT1205" s="17"/>
      <c r="AU1205" s="17"/>
      <c r="AV1205" s="17"/>
      <c r="AW1205" s="17"/>
      <c r="AX1205" s="17"/>
      <c r="AY1205" s="17"/>
      <c r="AZ1205" s="17"/>
      <c r="BA1205" s="17"/>
      <c r="BB1205" s="17"/>
      <c r="BC1205" s="17"/>
      <c r="BD1205" s="17"/>
      <c r="BE1205" s="17"/>
      <c r="BF1205" s="17"/>
      <c r="BG1205" s="17"/>
      <c r="BH1205" s="17"/>
      <c r="BI1205" s="17"/>
      <c r="BJ1205" s="17"/>
      <c r="BK1205" s="17"/>
      <c r="BL1205" s="17"/>
      <c r="BM1205" s="17"/>
      <c r="BN1205" s="17"/>
      <c r="BO1205" s="17"/>
      <c r="BP1205" s="17"/>
      <c r="BQ1205" s="17"/>
      <c r="BR1205" s="17"/>
      <c r="BS1205" s="17"/>
      <c r="BT1205" s="17"/>
      <c r="BU1205" s="17"/>
      <c r="BV1205" s="17"/>
      <c r="BW1205" s="17"/>
      <c r="BX1205" s="17"/>
      <c r="BY1205" s="17"/>
      <c r="BZ1205" s="17"/>
      <c r="CA1205" s="17"/>
      <c r="CB1205" s="17"/>
      <c r="CC1205" s="17"/>
      <c r="CD1205" s="17"/>
      <c r="CE1205" s="17"/>
      <c r="CF1205" s="17"/>
      <c r="CG1205" s="17"/>
      <c r="CH1205" s="17"/>
      <c r="CI1205" s="17"/>
      <c r="CJ1205" s="17"/>
      <c r="CK1205" s="17"/>
      <c r="CL1205" s="17"/>
      <c r="CM1205" s="17"/>
      <c r="CN1205" s="17"/>
      <c r="CO1205" s="17"/>
      <c r="CP1205" s="17"/>
      <c r="CQ1205" s="17"/>
      <c r="CR1205" s="17"/>
      <c r="CS1205" s="17"/>
      <c r="CT1205" s="17"/>
      <c r="CU1205" s="17"/>
      <c r="CV1205" s="17"/>
      <c r="CW1205" s="17"/>
      <c r="CX1205" s="17"/>
      <c r="CY1205" s="17"/>
      <c r="CZ1205" s="17"/>
      <c r="DA1205" s="17"/>
      <c r="DB1205" s="17"/>
      <c r="DC1205" s="17"/>
      <c r="DD1205" s="17"/>
      <c r="DE1205" s="17"/>
      <c r="DF1205" s="17"/>
      <c r="DG1205" s="17"/>
      <c r="DH1205" s="17"/>
      <c r="DI1205" s="17"/>
      <c r="DJ1205" s="17"/>
      <c r="DK1205" s="17"/>
      <c r="DL1205" s="17"/>
      <c r="DM1205" s="17"/>
      <c r="DN1205" s="17"/>
      <c r="DO1205" s="17"/>
      <c r="DP1205" s="17"/>
      <c r="DQ1205" s="17"/>
      <c r="DR1205" s="17"/>
      <c r="DS1205" s="17"/>
      <c r="DT1205" s="17"/>
      <c r="DU1205" s="17"/>
      <c r="DV1205" s="17"/>
      <c r="DW1205" s="17"/>
      <c r="DX1205" s="17"/>
      <c r="DY1205" s="17"/>
      <c r="DZ1205" s="17"/>
      <c r="EA1205" s="17"/>
      <c r="EB1205" s="17"/>
      <c r="EC1205" s="17"/>
      <c r="ED1205" s="17"/>
      <c r="EE1205" s="17"/>
      <c r="EF1205" s="17"/>
      <c r="EG1205" s="17"/>
      <c r="EH1205" s="17"/>
      <c r="EI1205" s="17"/>
      <c r="EJ1205" s="17"/>
      <c r="EK1205" s="17"/>
    </row>
    <row r="1206" spans="1:141" x14ac:dyDescent="0.35">
      <c r="A1206" s="17"/>
      <c r="B1206" s="17"/>
      <c r="C1206" s="17"/>
      <c r="D1206" s="17"/>
      <c r="E1206" s="17"/>
      <c r="F1206" s="17"/>
      <c r="G1206" s="17"/>
      <c r="J1206" s="17"/>
      <c r="K1206" s="17"/>
      <c r="L1206" s="68"/>
      <c r="M1206" s="68"/>
      <c r="N1206" s="17"/>
      <c r="O1206" s="17"/>
      <c r="P1206" s="107"/>
      <c r="R1206" s="17"/>
      <c r="S1206" s="17"/>
      <c r="T1206" s="17"/>
      <c r="V1206" s="17"/>
      <c r="W1206" s="17"/>
      <c r="X1206" s="17"/>
      <c r="Y1206" s="17"/>
      <c r="AB1206" s="45"/>
      <c r="AH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c r="BL1206" s="17"/>
      <c r="BM1206" s="17"/>
      <c r="BN1206" s="17"/>
      <c r="BO1206" s="17"/>
      <c r="BP1206" s="17"/>
      <c r="BQ1206" s="17"/>
      <c r="BR1206" s="17"/>
      <c r="BS1206" s="17"/>
      <c r="BT1206" s="17"/>
      <c r="BU1206" s="17"/>
      <c r="BV1206" s="17"/>
      <c r="BW1206" s="17"/>
      <c r="BX1206" s="17"/>
      <c r="BY1206" s="17"/>
      <c r="BZ1206" s="17"/>
      <c r="CA1206" s="17"/>
      <c r="CB1206" s="17"/>
      <c r="CC1206" s="17"/>
      <c r="CD1206" s="17"/>
      <c r="CE1206" s="17"/>
      <c r="CF1206" s="17"/>
      <c r="CG1206" s="17"/>
      <c r="CH1206" s="17"/>
      <c r="CI1206" s="17"/>
      <c r="CJ1206" s="17"/>
      <c r="CK1206" s="17"/>
      <c r="CL1206" s="17"/>
      <c r="CM1206" s="17"/>
      <c r="CN1206" s="17"/>
      <c r="CO1206" s="17"/>
      <c r="CP1206" s="17"/>
      <c r="CQ1206" s="17"/>
      <c r="CR1206" s="17"/>
      <c r="CS1206" s="17"/>
      <c r="CT1206" s="17"/>
      <c r="CU1206" s="17"/>
      <c r="CV1206" s="17"/>
      <c r="CW1206" s="17"/>
      <c r="CX1206" s="17"/>
      <c r="CY1206" s="17"/>
      <c r="CZ1206" s="17"/>
      <c r="DA1206" s="17"/>
      <c r="DB1206" s="17"/>
      <c r="DC1206" s="17"/>
      <c r="DD1206" s="17"/>
      <c r="DE1206" s="17"/>
      <c r="DF1206" s="17"/>
      <c r="DG1206" s="17"/>
      <c r="DH1206" s="17"/>
      <c r="DI1206" s="17"/>
      <c r="DJ1206" s="17"/>
      <c r="DK1206" s="17"/>
      <c r="DL1206" s="17"/>
      <c r="DM1206" s="17"/>
      <c r="DN1206" s="17"/>
      <c r="DO1206" s="17"/>
      <c r="DP1206" s="17"/>
      <c r="DQ1206" s="17"/>
      <c r="DR1206" s="17"/>
      <c r="DS1206" s="17"/>
      <c r="DT1206" s="17"/>
      <c r="DU1206" s="17"/>
      <c r="DV1206" s="17"/>
      <c r="DW1206" s="17"/>
      <c r="DX1206" s="17"/>
      <c r="DY1206" s="17"/>
      <c r="DZ1206" s="17"/>
      <c r="EA1206" s="17"/>
      <c r="EB1206" s="17"/>
      <c r="EC1206" s="17"/>
      <c r="ED1206" s="17"/>
      <c r="EE1206" s="17"/>
      <c r="EF1206" s="17"/>
      <c r="EG1206" s="17"/>
      <c r="EH1206" s="17"/>
      <c r="EI1206" s="17"/>
      <c r="EJ1206" s="17"/>
      <c r="EK1206" s="17"/>
    </row>
    <row r="1207" spans="1:141" x14ac:dyDescent="0.35">
      <c r="A1207" s="17"/>
      <c r="B1207" s="17"/>
      <c r="C1207" s="17"/>
      <c r="D1207" s="17"/>
      <c r="E1207" s="17"/>
      <c r="F1207" s="17"/>
      <c r="G1207" s="17"/>
      <c r="J1207" s="17"/>
      <c r="K1207" s="17"/>
      <c r="L1207" s="68"/>
      <c r="M1207" s="68"/>
      <c r="N1207" s="17"/>
      <c r="O1207" s="17"/>
      <c r="P1207" s="107"/>
      <c r="R1207" s="17"/>
      <c r="S1207" s="17"/>
      <c r="T1207" s="17"/>
      <c r="V1207" s="17"/>
      <c r="W1207" s="17"/>
      <c r="X1207" s="17"/>
      <c r="Y1207" s="17"/>
      <c r="AB1207" s="45"/>
      <c r="AH1207" s="17"/>
      <c r="AI1207" s="17"/>
      <c r="AJ1207" s="17"/>
      <c r="AK1207" s="17"/>
      <c r="AL1207" s="17"/>
      <c r="AM1207" s="17"/>
      <c r="AN1207" s="17"/>
      <c r="AO1207" s="17"/>
      <c r="AP1207" s="17"/>
      <c r="AQ1207" s="17"/>
      <c r="AR1207" s="17"/>
      <c r="AS1207" s="17"/>
      <c r="AT1207" s="17"/>
      <c r="AU1207" s="17"/>
      <c r="AV1207" s="17"/>
      <c r="AW1207" s="17"/>
      <c r="AX1207" s="17"/>
      <c r="AY1207" s="17"/>
      <c r="AZ1207" s="17"/>
      <c r="BA1207" s="17"/>
      <c r="BB1207" s="17"/>
      <c r="BC1207" s="17"/>
      <c r="BD1207" s="17"/>
      <c r="BE1207" s="17"/>
      <c r="BF1207" s="17"/>
      <c r="BG1207" s="17"/>
      <c r="BH1207" s="17"/>
      <c r="BI1207" s="17"/>
      <c r="BJ1207" s="17"/>
      <c r="BK1207" s="17"/>
      <c r="BL1207" s="17"/>
      <c r="BM1207" s="17"/>
      <c r="BN1207" s="17"/>
      <c r="BO1207" s="17"/>
      <c r="BP1207" s="17"/>
      <c r="BQ1207" s="17"/>
      <c r="BR1207" s="17"/>
      <c r="BS1207" s="17"/>
      <c r="BT1207" s="17"/>
      <c r="BU1207" s="17"/>
      <c r="BV1207" s="17"/>
      <c r="BW1207" s="17"/>
      <c r="BX1207" s="17"/>
      <c r="BY1207" s="17"/>
      <c r="BZ1207" s="17"/>
      <c r="CA1207" s="17"/>
      <c r="CB1207" s="17"/>
      <c r="CC1207" s="17"/>
      <c r="CD1207" s="17"/>
      <c r="CE1207" s="17"/>
      <c r="CF1207" s="17"/>
      <c r="CG1207" s="17"/>
      <c r="CH1207" s="17"/>
      <c r="CI1207" s="17"/>
      <c r="CJ1207" s="17"/>
      <c r="CK1207" s="17"/>
      <c r="CL1207" s="17"/>
      <c r="CM1207" s="17"/>
      <c r="CN1207" s="17"/>
      <c r="CO1207" s="17"/>
      <c r="CP1207" s="17"/>
      <c r="CQ1207" s="17"/>
      <c r="CR1207" s="17"/>
      <c r="CS1207" s="17"/>
      <c r="CT1207" s="17"/>
      <c r="CU1207" s="17"/>
      <c r="CV1207" s="17"/>
      <c r="CW1207" s="17"/>
      <c r="CX1207" s="17"/>
      <c r="CY1207" s="17"/>
      <c r="CZ1207" s="17"/>
      <c r="DA1207" s="17"/>
      <c r="DB1207" s="17"/>
      <c r="DC1207" s="17"/>
      <c r="DD1207" s="17"/>
      <c r="DE1207" s="17"/>
      <c r="DF1207" s="17"/>
      <c r="DG1207" s="17"/>
      <c r="DH1207" s="17"/>
      <c r="DI1207" s="17"/>
      <c r="DJ1207" s="17"/>
      <c r="DK1207" s="17"/>
      <c r="DL1207" s="17"/>
      <c r="DM1207" s="17"/>
      <c r="DN1207" s="17"/>
      <c r="DO1207" s="17"/>
      <c r="DP1207" s="17"/>
      <c r="DQ1207" s="17"/>
      <c r="DR1207" s="17"/>
      <c r="DS1207" s="17"/>
      <c r="DT1207" s="17"/>
      <c r="DU1207" s="17"/>
      <c r="DV1207" s="17"/>
      <c r="DW1207" s="17"/>
      <c r="DX1207" s="17"/>
      <c r="DY1207" s="17"/>
      <c r="DZ1207" s="17"/>
      <c r="EA1207" s="17"/>
      <c r="EB1207" s="17"/>
      <c r="EC1207" s="17"/>
      <c r="ED1207" s="17"/>
      <c r="EE1207" s="17"/>
      <c r="EF1207" s="17"/>
      <c r="EG1207" s="17"/>
      <c r="EH1207" s="17"/>
      <c r="EI1207" s="17"/>
      <c r="EJ1207" s="17"/>
      <c r="EK1207" s="17"/>
    </row>
    <row r="1208" spans="1:141" x14ac:dyDescent="0.35">
      <c r="A1208" s="17"/>
      <c r="B1208" s="17"/>
      <c r="C1208" s="17"/>
      <c r="D1208" s="17"/>
      <c r="E1208" s="17"/>
      <c r="F1208" s="17"/>
      <c r="G1208" s="17"/>
      <c r="J1208" s="17"/>
      <c r="K1208" s="17"/>
      <c r="L1208" s="68"/>
      <c r="M1208" s="68"/>
      <c r="N1208" s="17"/>
      <c r="O1208" s="17"/>
      <c r="P1208" s="107"/>
      <c r="R1208" s="17"/>
      <c r="S1208" s="17"/>
      <c r="T1208" s="17"/>
      <c r="V1208" s="17"/>
      <c r="W1208" s="17"/>
      <c r="X1208" s="17"/>
      <c r="Y1208" s="17"/>
      <c r="AB1208" s="45"/>
      <c r="AH1208" s="17"/>
      <c r="AI1208" s="17"/>
      <c r="AJ1208" s="17"/>
      <c r="AK1208" s="17"/>
      <c r="AL1208" s="17"/>
      <c r="AM1208" s="17"/>
      <c r="AN1208" s="17"/>
      <c r="AO1208" s="17"/>
      <c r="AP1208" s="17"/>
      <c r="AQ1208" s="17"/>
      <c r="AR1208" s="17"/>
      <c r="AS1208" s="17"/>
      <c r="AT1208" s="17"/>
      <c r="AU1208" s="17"/>
      <c r="AV1208" s="17"/>
      <c r="AW1208" s="17"/>
      <c r="AX1208" s="17"/>
      <c r="AY1208" s="17"/>
      <c r="AZ1208" s="17"/>
      <c r="BA1208" s="17"/>
      <c r="BB1208" s="17"/>
      <c r="BC1208" s="17"/>
      <c r="BD1208" s="17"/>
      <c r="BE1208" s="17"/>
      <c r="BF1208" s="17"/>
      <c r="BG1208" s="17"/>
      <c r="BH1208" s="17"/>
      <c r="BI1208" s="17"/>
      <c r="BJ1208" s="17"/>
      <c r="BK1208" s="17"/>
      <c r="BL1208" s="17"/>
      <c r="BM1208" s="17"/>
      <c r="BN1208" s="17"/>
      <c r="BO1208" s="17"/>
      <c r="BP1208" s="17"/>
      <c r="BQ1208" s="17"/>
      <c r="BR1208" s="17"/>
      <c r="BS1208" s="17"/>
      <c r="BT1208" s="17"/>
      <c r="BU1208" s="17"/>
      <c r="BV1208" s="17"/>
      <c r="BW1208" s="17"/>
      <c r="BX1208" s="17"/>
      <c r="BY1208" s="17"/>
      <c r="BZ1208" s="17"/>
      <c r="CA1208" s="17"/>
      <c r="CB1208" s="17"/>
      <c r="CC1208" s="17"/>
      <c r="CD1208" s="17"/>
      <c r="CE1208" s="17"/>
      <c r="CF1208" s="17"/>
      <c r="CG1208" s="17"/>
      <c r="CH1208" s="17"/>
      <c r="CI1208" s="17"/>
      <c r="CJ1208" s="17"/>
      <c r="CK1208" s="17"/>
      <c r="CL1208" s="17"/>
      <c r="CM1208" s="17"/>
      <c r="CN1208" s="17"/>
      <c r="CO1208" s="17"/>
      <c r="CP1208" s="17"/>
      <c r="CQ1208" s="17"/>
      <c r="CR1208" s="17"/>
      <c r="CS1208" s="17"/>
      <c r="CT1208" s="17"/>
      <c r="CU1208" s="17"/>
      <c r="CV1208" s="17"/>
      <c r="CW1208" s="17"/>
      <c r="CX1208" s="17"/>
      <c r="CY1208" s="17"/>
      <c r="CZ1208" s="17"/>
      <c r="DA1208" s="17"/>
      <c r="DB1208" s="17"/>
      <c r="DC1208" s="17"/>
      <c r="DD1208" s="17"/>
      <c r="DE1208" s="17"/>
      <c r="DF1208" s="17"/>
      <c r="DG1208" s="17"/>
      <c r="DH1208" s="17"/>
      <c r="DI1208" s="17"/>
      <c r="DJ1208" s="17"/>
      <c r="DK1208" s="17"/>
      <c r="DL1208" s="17"/>
      <c r="DM1208" s="17"/>
      <c r="DN1208" s="17"/>
      <c r="DO1208" s="17"/>
      <c r="DP1208" s="17"/>
      <c r="DQ1208" s="17"/>
      <c r="DR1208" s="17"/>
      <c r="DS1208" s="17"/>
      <c r="DT1208" s="17"/>
      <c r="DU1208" s="17"/>
      <c r="DV1208" s="17"/>
      <c r="DW1208" s="17"/>
      <c r="DX1208" s="17"/>
      <c r="DY1208" s="17"/>
      <c r="DZ1208" s="17"/>
      <c r="EA1208" s="17"/>
      <c r="EB1208" s="17"/>
      <c r="EC1208" s="17"/>
      <c r="ED1208" s="17"/>
      <c r="EE1208" s="17"/>
      <c r="EF1208" s="17"/>
      <c r="EG1208" s="17"/>
      <c r="EH1208" s="17"/>
      <c r="EI1208" s="17"/>
      <c r="EJ1208" s="17"/>
      <c r="EK1208" s="17"/>
    </row>
    <row r="1209" spans="1:141" x14ac:dyDescent="0.35">
      <c r="A1209" s="17"/>
      <c r="B1209" s="17"/>
      <c r="C1209" s="17"/>
      <c r="D1209" s="17"/>
      <c r="E1209" s="17"/>
      <c r="F1209" s="17"/>
      <c r="G1209" s="17"/>
      <c r="J1209" s="17"/>
      <c r="K1209" s="17"/>
      <c r="L1209" s="68"/>
      <c r="M1209" s="68"/>
      <c r="N1209" s="17"/>
      <c r="O1209" s="17"/>
      <c r="P1209" s="109"/>
      <c r="R1209" s="17"/>
      <c r="S1209" s="17"/>
      <c r="T1209" s="17"/>
      <c r="V1209" s="17"/>
      <c r="W1209" s="17"/>
      <c r="X1209" s="17"/>
      <c r="Y1209" s="17"/>
      <c r="AB1209" s="45"/>
      <c r="AH1209" s="17"/>
      <c r="AI1209" s="17"/>
      <c r="AJ1209" s="17"/>
      <c r="AK1209" s="17"/>
      <c r="AL1209" s="17"/>
      <c r="AM1209" s="17"/>
      <c r="AN1209" s="17"/>
      <c r="AO1209" s="17"/>
      <c r="AP1209" s="17"/>
      <c r="AQ1209" s="17"/>
      <c r="AR1209" s="17"/>
      <c r="AS1209" s="17"/>
      <c r="AT1209" s="17"/>
      <c r="AU1209" s="17"/>
      <c r="AV1209" s="17"/>
      <c r="AW1209" s="17"/>
      <c r="AX1209" s="17"/>
      <c r="AY1209" s="17"/>
      <c r="AZ1209" s="17"/>
      <c r="BA1209" s="17"/>
      <c r="BB1209" s="17"/>
      <c r="BC1209" s="17"/>
      <c r="BD1209" s="17"/>
      <c r="BE1209" s="17"/>
      <c r="BF1209" s="17"/>
      <c r="BG1209" s="17"/>
      <c r="BH1209" s="17"/>
      <c r="BI1209" s="17"/>
      <c r="BJ1209" s="17"/>
      <c r="BK1209" s="17"/>
      <c r="BL1209" s="17"/>
      <c r="BM1209" s="17"/>
      <c r="BN1209" s="17"/>
      <c r="BO1209" s="17"/>
      <c r="BP1209" s="17"/>
      <c r="BQ1209" s="17"/>
      <c r="BR1209" s="17"/>
      <c r="BS1209" s="17"/>
      <c r="BT1209" s="17"/>
      <c r="BU1209" s="17"/>
      <c r="BV1209" s="17"/>
      <c r="BW1209" s="17"/>
      <c r="BX1209" s="17"/>
      <c r="BY1209" s="17"/>
      <c r="BZ1209" s="17"/>
      <c r="CA1209" s="17"/>
      <c r="CB1209" s="17"/>
      <c r="CC1209" s="17"/>
      <c r="CD1209" s="17"/>
      <c r="CE1209" s="17"/>
      <c r="CF1209" s="17"/>
      <c r="CG1209" s="17"/>
      <c r="CH1209" s="17"/>
      <c r="CI1209" s="17"/>
      <c r="CJ1209" s="17"/>
      <c r="CK1209" s="17"/>
      <c r="CL1209" s="17"/>
      <c r="CM1209" s="17"/>
      <c r="CN1209" s="17"/>
      <c r="CO1209" s="17"/>
      <c r="CP1209" s="17"/>
      <c r="CQ1209" s="17"/>
      <c r="CR1209" s="17"/>
      <c r="CS1209" s="17"/>
      <c r="CT1209" s="17"/>
      <c r="CU1209" s="17"/>
      <c r="CV1209" s="17"/>
      <c r="CW1209" s="17"/>
      <c r="CX1209" s="17"/>
      <c r="CY1209" s="17"/>
      <c r="CZ1209" s="17"/>
      <c r="DA1209" s="17"/>
      <c r="DB1209" s="17"/>
      <c r="DC1209" s="17"/>
      <c r="DD1209" s="17"/>
      <c r="DE1209" s="17"/>
      <c r="DF1209" s="17"/>
      <c r="DG1209" s="17"/>
      <c r="DH1209" s="17"/>
      <c r="DI1209" s="17"/>
      <c r="DJ1209" s="17"/>
      <c r="DK1209" s="17"/>
      <c r="DL1209" s="17"/>
      <c r="DM1209" s="17"/>
      <c r="DN1209" s="17"/>
      <c r="DO1209" s="17"/>
      <c r="DP1209" s="17"/>
      <c r="DQ1209" s="17"/>
      <c r="DR1209" s="17"/>
      <c r="DS1209" s="17"/>
      <c r="DT1209" s="17"/>
      <c r="DU1209" s="17"/>
      <c r="DV1209" s="17"/>
      <c r="DW1209" s="17"/>
      <c r="DX1209" s="17"/>
      <c r="DY1209" s="17"/>
      <c r="DZ1209" s="17"/>
      <c r="EA1209" s="17"/>
      <c r="EB1209" s="17"/>
      <c r="EC1209" s="17"/>
      <c r="ED1209" s="17"/>
      <c r="EE1209" s="17"/>
      <c r="EF1209" s="17"/>
      <c r="EG1209" s="17"/>
      <c r="EH1209" s="17"/>
      <c r="EI1209" s="17"/>
      <c r="EJ1209" s="17"/>
      <c r="EK1209" s="17"/>
    </row>
    <row r="1210" spans="1:141" x14ac:dyDescent="0.35">
      <c r="A1210" s="17"/>
      <c r="B1210" s="17"/>
      <c r="C1210" s="17"/>
      <c r="D1210" s="17"/>
      <c r="E1210" s="17"/>
      <c r="F1210" s="17"/>
      <c r="G1210" s="17"/>
      <c r="J1210" s="17"/>
      <c r="K1210" s="17"/>
      <c r="L1210" s="68"/>
      <c r="M1210" s="68"/>
      <c r="N1210" s="17"/>
      <c r="O1210" s="17"/>
      <c r="P1210" s="107"/>
      <c r="R1210" s="17"/>
      <c r="S1210" s="17"/>
      <c r="T1210" s="17"/>
      <c r="V1210" s="17"/>
      <c r="W1210" s="17"/>
      <c r="X1210" s="17"/>
      <c r="Y1210" s="17"/>
      <c r="AB1210" s="45"/>
      <c r="AH1210" s="17"/>
      <c r="AI1210" s="17"/>
      <c r="AJ1210" s="17"/>
      <c r="AK1210" s="17"/>
      <c r="AL1210" s="17"/>
      <c r="AM1210" s="17"/>
      <c r="AN1210" s="17"/>
      <c r="AO1210" s="17"/>
      <c r="AP1210" s="17"/>
      <c r="AQ1210" s="17"/>
      <c r="AR1210" s="17"/>
      <c r="AS1210" s="17"/>
      <c r="AT1210" s="17"/>
      <c r="AU1210" s="17"/>
      <c r="AV1210" s="17"/>
      <c r="AW1210" s="17"/>
      <c r="AX1210" s="17"/>
      <c r="AY1210" s="17"/>
      <c r="AZ1210" s="17"/>
      <c r="BA1210" s="17"/>
      <c r="BB1210" s="17"/>
      <c r="BC1210" s="17"/>
      <c r="BD1210" s="17"/>
      <c r="BE1210" s="17"/>
      <c r="BF1210" s="17"/>
      <c r="BG1210" s="17"/>
      <c r="BH1210" s="17"/>
      <c r="BI1210" s="17"/>
      <c r="BJ1210" s="17"/>
      <c r="BK1210" s="17"/>
      <c r="BL1210" s="17"/>
      <c r="BM1210" s="17"/>
      <c r="BN1210" s="17"/>
      <c r="BO1210" s="17"/>
      <c r="BP1210" s="17"/>
      <c r="BQ1210" s="17"/>
      <c r="BR1210" s="17"/>
      <c r="BS1210" s="17"/>
      <c r="BT1210" s="17"/>
      <c r="BU1210" s="17"/>
      <c r="BV1210" s="17"/>
      <c r="BW1210" s="17"/>
      <c r="BX1210" s="17"/>
      <c r="BY1210" s="17"/>
      <c r="BZ1210" s="17"/>
      <c r="CA1210" s="17"/>
      <c r="CB1210" s="17"/>
      <c r="CC1210" s="17"/>
      <c r="CD1210" s="17"/>
      <c r="CE1210" s="17"/>
      <c r="CF1210" s="17"/>
      <c r="CG1210" s="17"/>
      <c r="CH1210" s="17"/>
      <c r="CI1210" s="17"/>
      <c r="CJ1210" s="17"/>
      <c r="CK1210" s="17"/>
      <c r="CL1210" s="17"/>
      <c r="CM1210" s="17"/>
      <c r="CN1210" s="17"/>
      <c r="CO1210" s="17"/>
      <c r="CP1210" s="17"/>
      <c r="CQ1210" s="17"/>
      <c r="CR1210" s="17"/>
      <c r="CS1210" s="17"/>
      <c r="CT1210" s="17"/>
      <c r="CU1210" s="17"/>
      <c r="CV1210" s="17"/>
      <c r="CW1210" s="17"/>
      <c r="CX1210" s="17"/>
      <c r="CY1210" s="17"/>
      <c r="CZ1210" s="17"/>
      <c r="DA1210" s="17"/>
      <c r="DB1210" s="17"/>
      <c r="DC1210" s="17"/>
      <c r="DD1210" s="17"/>
      <c r="DE1210" s="17"/>
      <c r="DF1210" s="17"/>
      <c r="DG1210" s="17"/>
      <c r="DH1210" s="17"/>
      <c r="DI1210" s="17"/>
      <c r="DJ1210" s="17"/>
      <c r="DK1210" s="17"/>
      <c r="DL1210" s="17"/>
      <c r="DM1210" s="17"/>
      <c r="DN1210" s="17"/>
      <c r="DO1210" s="17"/>
      <c r="DP1210" s="17"/>
      <c r="DQ1210" s="17"/>
      <c r="DR1210" s="17"/>
      <c r="DS1210" s="17"/>
      <c r="DT1210" s="17"/>
      <c r="DU1210" s="17"/>
      <c r="DV1210" s="17"/>
      <c r="DW1210" s="17"/>
      <c r="DX1210" s="17"/>
      <c r="DY1210" s="17"/>
      <c r="DZ1210" s="17"/>
      <c r="EA1210" s="17"/>
      <c r="EB1210" s="17"/>
      <c r="EC1210" s="17"/>
      <c r="ED1210" s="17"/>
      <c r="EE1210" s="17"/>
      <c r="EF1210" s="17"/>
      <c r="EG1210" s="17"/>
      <c r="EH1210" s="17"/>
      <c r="EI1210" s="17"/>
      <c r="EJ1210" s="17"/>
      <c r="EK1210" s="17"/>
    </row>
    <row r="1211" spans="1:141" x14ac:dyDescent="0.35">
      <c r="A1211" s="17"/>
      <c r="B1211" s="17"/>
      <c r="C1211" s="17"/>
      <c r="D1211" s="17"/>
      <c r="E1211" s="17"/>
      <c r="F1211" s="17"/>
      <c r="G1211" s="17"/>
      <c r="J1211" s="17"/>
      <c r="K1211" s="17"/>
      <c r="L1211" s="68"/>
      <c r="M1211" s="68"/>
      <c r="N1211" s="17"/>
      <c r="O1211" s="17"/>
      <c r="P1211" s="107"/>
      <c r="R1211" s="17"/>
      <c r="S1211" s="17"/>
      <c r="T1211" s="17"/>
      <c r="V1211" s="17"/>
      <c r="W1211" s="17"/>
      <c r="X1211" s="17"/>
      <c r="Y1211" s="17"/>
      <c r="AB1211" s="45"/>
      <c r="AH1211" s="17"/>
      <c r="AI1211" s="17"/>
      <c r="AJ1211" s="17"/>
      <c r="AK1211" s="17"/>
      <c r="AL1211" s="17"/>
      <c r="AM1211" s="17"/>
      <c r="AN1211" s="17"/>
      <c r="AO1211" s="17"/>
      <c r="AP1211" s="17"/>
      <c r="AQ1211" s="17"/>
      <c r="AR1211" s="17"/>
      <c r="AS1211" s="17"/>
      <c r="AT1211" s="17"/>
      <c r="AU1211" s="17"/>
      <c r="AV1211" s="17"/>
      <c r="AW1211" s="17"/>
      <c r="AX1211" s="17"/>
      <c r="AY1211" s="17"/>
      <c r="AZ1211" s="17"/>
      <c r="BA1211" s="17"/>
      <c r="BB1211" s="17"/>
      <c r="BC1211" s="17"/>
      <c r="BD1211" s="17"/>
      <c r="BE1211" s="17"/>
      <c r="BF1211" s="17"/>
      <c r="BG1211" s="17"/>
      <c r="BH1211" s="17"/>
      <c r="BI1211" s="17"/>
      <c r="BJ1211" s="17"/>
      <c r="BK1211" s="17"/>
      <c r="BL1211" s="17"/>
      <c r="BM1211" s="17"/>
      <c r="BN1211" s="17"/>
      <c r="BO1211" s="17"/>
      <c r="BP1211" s="17"/>
      <c r="BQ1211" s="17"/>
      <c r="BR1211" s="17"/>
      <c r="BS1211" s="17"/>
      <c r="BT1211" s="17"/>
      <c r="BU1211" s="17"/>
      <c r="BV1211" s="17"/>
      <c r="BW1211" s="17"/>
      <c r="BX1211" s="17"/>
      <c r="BY1211" s="17"/>
      <c r="BZ1211" s="17"/>
      <c r="CA1211" s="17"/>
      <c r="CB1211" s="17"/>
      <c r="CC1211" s="17"/>
      <c r="CD1211" s="17"/>
      <c r="CE1211" s="17"/>
      <c r="CF1211" s="17"/>
      <c r="CG1211" s="17"/>
      <c r="CH1211" s="17"/>
      <c r="CI1211" s="17"/>
      <c r="CJ1211" s="17"/>
      <c r="CK1211" s="17"/>
      <c r="CL1211" s="17"/>
      <c r="CM1211" s="17"/>
      <c r="CN1211" s="17"/>
      <c r="CO1211" s="17"/>
      <c r="CP1211" s="17"/>
      <c r="CQ1211" s="17"/>
      <c r="CR1211" s="17"/>
      <c r="CS1211" s="17"/>
      <c r="CT1211" s="17"/>
      <c r="CU1211" s="17"/>
      <c r="CV1211" s="17"/>
      <c r="CW1211" s="17"/>
      <c r="CX1211" s="17"/>
      <c r="CY1211" s="17"/>
      <c r="CZ1211" s="17"/>
      <c r="DA1211" s="17"/>
      <c r="DB1211" s="17"/>
      <c r="DC1211" s="17"/>
      <c r="DD1211" s="17"/>
      <c r="DE1211" s="17"/>
      <c r="DF1211" s="17"/>
      <c r="DG1211" s="17"/>
      <c r="DH1211" s="17"/>
      <c r="DI1211" s="17"/>
      <c r="DJ1211" s="17"/>
      <c r="DK1211" s="17"/>
      <c r="DL1211" s="17"/>
      <c r="DM1211" s="17"/>
      <c r="DN1211" s="17"/>
      <c r="DO1211" s="17"/>
      <c r="DP1211" s="17"/>
      <c r="DQ1211" s="17"/>
      <c r="DR1211" s="17"/>
      <c r="DS1211" s="17"/>
      <c r="DT1211" s="17"/>
      <c r="DU1211" s="17"/>
      <c r="DV1211" s="17"/>
      <c r="DW1211" s="17"/>
      <c r="DX1211" s="17"/>
      <c r="DY1211" s="17"/>
      <c r="DZ1211" s="17"/>
      <c r="EA1211" s="17"/>
      <c r="EB1211" s="17"/>
      <c r="EC1211" s="17"/>
      <c r="ED1211" s="17"/>
      <c r="EE1211" s="17"/>
      <c r="EF1211" s="17"/>
      <c r="EG1211" s="17"/>
      <c r="EH1211" s="17"/>
      <c r="EI1211" s="17"/>
      <c r="EJ1211" s="17"/>
      <c r="EK1211" s="17"/>
    </row>
    <row r="1212" spans="1:141" x14ac:dyDescent="0.35">
      <c r="A1212" s="17"/>
      <c r="B1212" s="17"/>
      <c r="C1212" s="17"/>
      <c r="D1212" s="17"/>
      <c r="E1212" s="17"/>
      <c r="F1212" s="17"/>
      <c r="G1212" s="17"/>
      <c r="J1212" s="17"/>
      <c r="K1212" s="17"/>
      <c r="L1212" s="68"/>
      <c r="M1212" s="68"/>
      <c r="N1212" s="17"/>
      <c r="O1212" s="17"/>
      <c r="P1212" s="107"/>
      <c r="R1212" s="17"/>
      <c r="S1212" s="17"/>
      <c r="T1212" s="17"/>
      <c r="V1212" s="17"/>
      <c r="W1212" s="17"/>
      <c r="X1212" s="17"/>
      <c r="Y1212" s="17"/>
      <c r="AB1212" s="45"/>
      <c r="AH1212" s="17"/>
      <c r="AI1212" s="17"/>
      <c r="AJ1212" s="17"/>
      <c r="AK1212" s="17"/>
      <c r="AL1212" s="17"/>
      <c r="AM1212" s="17"/>
      <c r="AN1212" s="17"/>
      <c r="AO1212" s="17"/>
      <c r="AP1212" s="17"/>
      <c r="AQ1212" s="17"/>
      <c r="AR1212" s="17"/>
      <c r="AS1212" s="17"/>
      <c r="AT1212" s="17"/>
      <c r="AU1212" s="17"/>
      <c r="AV1212" s="17"/>
      <c r="AW1212" s="17"/>
      <c r="AX1212" s="17"/>
      <c r="AY1212" s="17"/>
      <c r="AZ1212" s="17"/>
      <c r="BA1212" s="17"/>
      <c r="BB1212" s="17"/>
      <c r="BC1212" s="17"/>
      <c r="BD1212" s="17"/>
      <c r="BE1212" s="17"/>
      <c r="BF1212" s="17"/>
      <c r="BG1212" s="17"/>
      <c r="BH1212" s="17"/>
      <c r="BI1212" s="17"/>
      <c r="BJ1212" s="17"/>
      <c r="BK1212" s="17"/>
      <c r="BL1212" s="17"/>
      <c r="BM1212" s="17"/>
      <c r="BN1212" s="17"/>
      <c r="BO1212" s="17"/>
      <c r="BP1212" s="17"/>
      <c r="BQ1212" s="17"/>
      <c r="BR1212" s="17"/>
      <c r="BS1212" s="17"/>
      <c r="BT1212" s="17"/>
      <c r="BU1212" s="17"/>
      <c r="BV1212" s="17"/>
      <c r="BW1212" s="17"/>
      <c r="BX1212" s="17"/>
      <c r="BY1212" s="17"/>
      <c r="BZ1212" s="17"/>
      <c r="CA1212" s="17"/>
      <c r="CB1212" s="17"/>
      <c r="CC1212" s="17"/>
      <c r="CD1212" s="17"/>
      <c r="CE1212" s="17"/>
      <c r="CF1212" s="17"/>
      <c r="CG1212" s="17"/>
      <c r="CH1212" s="17"/>
      <c r="CI1212" s="17"/>
      <c r="CJ1212" s="17"/>
      <c r="CK1212" s="17"/>
      <c r="CL1212" s="17"/>
      <c r="CM1212" s="17"/>
      <c r="CN1212" s="17"/>
      <c r="CO1212" s="17"/>
      <c r="CP1212" s="17"/>
      <c r="CQ1212" s="17"/>
      <c r="CR1212" s="17"/>
      <c r="CS1212" s="17"/>
      <c r="CT1212" s="17"/>
      <c r="CU1212" s="17"/>
      <c r="CV1212" s="17"/>
      <c r="CW1212" s="17"/>
      <c r="CX1212" s="17"/>
      <c r="CY1212" s="17"/>
      <c r="CZ1212" s="17"/>
      <c r="DA1212" s="17"/>
      <c r="DB1212" s="17"/>
      <c r="DC1212" s="17"/>
      <c r="DD1212" s="17"/>
      <c r="DE1212" s="17"/>
      <c r="DF1212" s="17"/>
      <c r="DG1212" s="17"/>
      <c r="DH1212" s="17"/>
      <c r="DI1212" s="17"/>
      <c r="DJ1212" s="17"/>
      <c r="DK1212" s="17"/>
      <c r="DL1212" s="17"/>
      <c r="DM1212" s="17"/>
      <c r="DN1212" s="17"/>
      <c r="DO1212" s="17"/>
      <c r="DP1212" s="17"/>
      <c r="DQ1212" s="17"/>
      <c r="DR1212" s="17"/>
      <c r="DS1212" s="17"/>
      <c r="DT1212" s="17"/>
      <c r="DU1212" s="17"/>
      <c r="DV1212" s="17"/>
      <c r="DW1212" s="17"/>
      <c r="DX1212" s="17"/>
      <c r="DY1212" s="17"/>
      <c r="DZ1212" s="17"/>
      <c r="EA1212" s="17"/>
      <c r="EB1212" s="17"/>
      <c r="EC1212" s="17"/>
      <c r="ED1212" s="17"/>
      <c r="EE1212" s="17"/>
      <c r="EF1212" s="17"/>
      <c r="EG1212" s="17"/>
      <c r="EH1212" s="17"/>
      <c r="EI1212" s="17"/>
      <c r="EJ1212" s="17"/>
      <c r="EK1212" s="17"/>
    </row>
    <row r="1213" spans="1:141" x14ac:dyDescent="0.35">
      <c r="A1213" s="17"/>
      <c r="B1213" s="17"/>
      <c r="C1213" s="17"/>
      <c r="D1213" s="17"/>
      <c r="E1213" s="17"/>
      <c r="F1213" s="17"/>
      <c r="G1213" s="17"/>
      <c r="J1213" s="17"/>
      <c r="K1213" s="17"/>
      <c r="L1213" s="68"/>
      <c r="M1213" s="68"/>
      <c r="N1213" s="17"/>
      <c r="O1213" s="17"/>
      <c r="P1213" s="109"/>
      <c r="R1213" s="17"/>
      <c r="S1213" s="17"/>
      <c r="T1213" s="17"/>
      <c r="V1213" s="17"/>
      <c r="W1213" s="17"/>
      <c r="X1213" s="17"/>
      <c r="Y1213" s="17"/>
      <c r="AB1213" s="45"/>
      <c r="AH1213" s="17"/>
      <c r="AI1213" s="17"/>
      <c r="AJ1213" s="17"/>
      <c r="AK1213" s="17"/>
      <c r="AL1213" s="17"/>
      <c r="AM1213" s="17"/>
      <c r="AN1213" s="17"/>
      <c r="AO1213" s="17"/>
      <c r="AP1213" s="17"/>
      <c r="AQ1213" s="17"/>
      <c r="AR1213" s="17"/>
      <c r="AS1213" s="17"/>
      <c r="AT1213" s="17"/>
      <c r="AU1213" s="17"/>
      <c r="AV1213" s="17"/>
      <c r="AW1213" s="17"/>
      <c r="AX1213" s="17"/>
      <c r="AY1213" s="17"/>
      <c r="AZ1213" s="17"/>
      <c r="BA1213" s="17"/>
      <c r="BB1213" s="17"/>
      <c r="BC1213" s="17"/>
      <c r="BD1213" s="17"/>
      <c r="BE1213" s="17"/>
      <c r="BF1213" s="17"/>
      <c r="BG1213" s="17"/>
      <c r="BH1213" s="17"/>
      <c r="BI1213" s="17"/>
      <c r="BJ1213" s="17"/>
      <c r="BK1213" s="17"/>
      <c r="BL1213" s="17"/>
      <c r="BM1213" s="17"/>
      <c r="BN1213" s="17"/>
      <c r="BO1213" s="17"/>
      <c r="BP1213" s="17"/>
      <c r="BQ1213" s="17"/>
      <c r="BR1213" s="17"/>
      <c r="BS1213" s="17"/>
      <c r="BT1213" s="17"/>
      <c r="BU1213" s="17"/>
      <c r="BV1213" s="17"/>
      <c r="BW1213" s="17"/>
      <c r="BX1213" s="17"/>
      <c r="BY1213" s="17"/>
      <c r="BZ1213" s="17"/>
      <c r="CA1213" s="17"/>
      <c r="CB1213" s="17"/>
      <c r="CC1213" s="17"/>
      <c r="CD1213" s="17"/>
      <c r="CE1213" s="17"/>
      <c r="CF1213" s="17"/>
      <c r="CG1213" s="17"/>
      <c r="CH1213" s="17"/>
      <c r="CI1213" s="17"/>
      <c r="CJ1213" s="17"/>
      <c r="CK1213" s="17"/>
      <c r="CL1213" s="17"/>
      <c r="CM1213" s="17"/>
      <c r="CN1213" s="17"/>
      <c r="CO1213" s="17"/>
      <c r="CP1213" s="17"/>
      <c r="CQ1213" s="17"/>
      <c r="CR1213" s="17"/>
      <c r="CS1213" s="17"/>
      <c r="CT1213" s="17"/>
      <c r="CU1213" s="17"/>
      <c r="CV1213" s="17"/>
      <c r="CW1213" s="17"/>
      <c r="CX1213" s="17"/>
      <c r="CY1213" s="17"/>
      <c r="CZ1213" s="17"/>
      <c r="DA1213" s="17"/>
      <c r="DB1213" s="17"/>
      <c r="DC1213" s="17"/>
      <c r="DD1213" s="17"/>
      <c r="DE1213" s="17"/>
      <c r="DF1213" s="17"/>
      <c r="DG1213" s="17"/>
      <c r="DH1213" s="17"/>
      <c r="DI1213" s="17"/>
      <c r="DJ1213" s="17"/>
      <c r="DK1213" s="17"/>
      <c r="DL1213" s="17"/>
      <c r="DM1213" s="17"/>
      <c r="DN1213" s="17"/>
      <c r="DO1213" s="17"/>
      <c r="DP1213" s="17"/>
      <c r="DQ1213" s="17"/>
      <c r="DR1213" s="17"/>
      <c r="DS1213" s="17"/>
      <c r="DT1213" s="17"/>
      <c r="DU1213" s="17"/>
      <c r="DV1213" s="17"/>
      <c r="DW1213" s="17"/>
      <c r="DX1213" s="17"/>
      <c r="DY1213" s="17"/>
      <c r="DZ1213" s="17"/>
      <c r="EA1213" s="17"/>
      <c r="EB1213" s="17"/>
      <c r="EC1213" s="17"/>
      <c r="ED1213" s="17"/>
      <c r="EE1213" s="17"/>
      <c r="EF1213" s="17"/>
      <c r="EG1213" s="17"/>
      <c r="EH1213" s="17"/>
      <c r="EI1213" s="17"/>
      <c r="EJ1213" s="17"/>
      <c r="EK1213" s="17"/>
    </row>
    <row r="1214" spans="1:141" x14ac:dyDescent="0.35">
      <c r="A1214" s="17"/>
      <c r="B1214" s="17"/>
      <c r="C1214" s="17"/>
      <c r="D1214" s="17"/>
      <c r="E1214" s="17"/>
      <c r="F1214" s="17"/>
      <c r="G1214" s="17"/>
      <c r="J1214" s="17"/>
      <c r="K1214" s="17"/>
      <c r="L1214" s="68"/>
      <c r="M1214" s="68"/>
      <c r="N1214" s="17"/>
      <c r="O1214" s="17"/>
      <c r="P1214" s="107"/>
      <c r="R1214" s="17"/>
      <c r="S1214" s="17"/>
      <c r="T1214" s="17"/>
      <c r="V1214" s="17"/>
      <c r="W1214" s="17"/>
      <c r="X1214" s="17"/>
      <c r="Y1214" s="17"/>
      <c r="AB1214" s="45"/>
      <c r="AH1214" s="17"/>
      <c r="AI1214" s="17"/>
      <c r="AJ1214" s="17"/>
      <c r="AK1214" s="17"/>
      <c r="AL1214" s="17"/>
      <c r="AM1214" s="17"/>
      <c r="AN1214" s="17"/>
      <c r="AO1214" s="17"/>
      <c r="AP1214" s="17"/>
      <c r="AQ1214" s="17"/>
      <c r="AR1214" s="17"/>
      <c r="AS1214" s="17"/>
      <c r="AT1214" s="17"/>
      <c r="AU1214" s="17"/>
      <c r="AV1214" s="17"/>
      <c r="AW1214" s="17"/>
      <c r="AX1214" s="17"/>
      <c r="AY1214" s="17"/>
      <c r="AZ1214" s="17"/>
      <c r="BA1214" s="17"/>
      <c r="BB1214" s="17"/>
      <c r="BC1214" s="17"/>
      <c r="BD1214" s="17"/>
      <c r="BE1214" s="17"/>
      <c r="BF1214" s="17"/>
      <c r="BG1214" s="17"/>
      <c r="BH1214" s="17"/>
      <c r="BI1214" s="17"/>
      <c r="BJ1214" s="17"/>
      <c r="BK1214" s="17"/>
      <c r="BL1214" s="17"/>
      <c r="BM1214" s="17"/>
      <c r="BN1214" s="17"/>
      <c r="BO1214" s="17"/>
      <c r="BP1214" s="17"/>
      <c r="BQ1214" s="17"/>
      <c r="BR1214" s="17"/>
      <c r="BS1214" s="17"/>
      <c r="BT1214" s="17"/>
      <c r="BU1214" s="17"/>
      <c r="BV1214" s="17"/>
      <c r="BW1214" s="17"/>
      <c r="BX1214" s="17"/>
      <c r="BY1214" s="17"/>
      <c r="BZ1214" s="17"/>
      <c r="CA1214" s="17"/>
      <c r="CB1214" s="17"/>
      <c r="CC1214" s="17"/>
      <c r="CD1214" s="17"/>
      <c r="CE1214" s="17"/>
      <c r="CF1214" s="17"/>
      <c r="CG1214" s="17"/>
      <c r="CH1214" s="17"/>
      <c r="CI1214" s="17"/>
      <c r="CJ1214" s="17"/>
      <c r="CK1214" s="17"/>
      <c r="CL1214" s="17"/>
      <c r="CM1214" s="17"/>
      <c r="CN1214" s="17"/>
      <c r="CO1214" s="17"/>
      <c r="CP1214" s="17"/>
      <c r="CQ1214" s="17"/>
      <c r="CR1214" s="17"/>
      <c r="CS1214" s="17"/>
      <c r="CT1214" s="17"/>
      <c r="CU1214" s="17"/>
      <c r="CV1214" s="17"/>
      <c r="CW1214" s="17"/>
      <c r="CX1214" s="17"/>
      <c r="CY1214" s="17"/>
      <c r="CZ1214" s="17"/>
      <c r="DA1214" s="17"/>
      <c r="DB1214" s="17"/>
      <c r="DC1214" s="17"/>
      <c r="DD1214" s="17"/>
      <c r="DE1214" s="17"/>
      <c r="DF1214" s="17"/>
      <c r="DG1214" s="17"/>
      <c r="DH1214" s="17"/>
      <c r="DI1214" s="17"/>
      <c r="DJ1214" s="17"/>
      <c r="DK1214" s="17"/>
      <c r="DL1214" s="17"/>
      <c r="DM1214" s="17"/>
      <c r="DN1214" s="17"/>
      <c r="DO1214" s="17"/>
      <c r="DP1214" s="17"/>
      <c r="DQ1214" s="17"/>
      <c r="DR1214" s="17"/>
      <c r="DS1214" s="17"/>
      <c r="DT1214" s="17"/>
      <c r="DU1214" s="17"/>
      <c r="DV1214" s="17"/>
      <c r="DW1214" s="17"/>
      <c r="DX1214" s="17"/>
      <c r="DY1214" s="17"/>
      <c r="DZ1214" s="17"/>
      <c r="EA1214" s="17"/>
      <c r="EB1214" s="17"/>
      <c r="EC1214" s="17"/>
      <c r="ED1214" s="17"/>
      <c r="EE1214" s="17"/>
      <c r="EF1214" s="17"/>
      <c r="EG1214" s="17"/>
      <c r="EH1214" s="17"/>
      <c r="EI1214" s="17"/>
      <c r="EJ1214" s="17"/>
      <c r="EK1214" s="17"/>
    </row>
    <row r="1215" spans="1:141" x14ac:dyDescent="0.35">
      <c r="A1215" s="17"/>
      <c r="B1215" s="17"/>
      <c r="C1215" s="17"/>
      <c r="D1215" s="17"/>
      <c r="E1215" s="17"/>
      <c r="F1215" s="17"/>
      <c r="G1215" s="17"/>
      <c r="J1215" s="17"/>
      <c r="K1215" s="17"/>
      <c r="L1215" s="68"/>
      <c r="M1215" s="68"/>
      <c r="N1215" s="17"/>
      <c r="O1215" s="17"/>
      <c r="P1215" s="109"/>
      <c r="R1215" s="17"/>
      <c r="S1215" s="17"/>
      <c r="T1215" s="17"/>
      <c r="V1215" s="17"/>
      <c r="W1215" s="17"/>
      <c r="X1215" s="17"/>
      <c r="Y1215" s="17"/>
      <c r="AB1215" s="45"/>
      <c r="AH1215" s="17"/>
      <c r="AI1215" s="17"/>
      <c r="AJ1215" s="17"/>
      <c r="AK1215" s="17"/>
      <c r="AL1215" s="17"/>
      <c r="AM1215" s="17"/>
      <c r="AN1215" s="17"/>
      <c r="AO1215" s="17"/>
      <c r="AP1215" s="17"/>
      <c r="AQ1215" s="17"/>
      <c r="AR1215" s="17"/>
      <c r="AS1215" s="17"/>
      <c r="AT1215" s="17"/>
      <c r="AU1215" s="17"/>
      <c r="AV1215" s="17"/>
      <c r="AW1215" s="17"/>
      <c r="AX1215" s="17"/>
      <c r="AY1215" s="17"/>
      <c r="AZ1215" s="17"/>
      <c r="BA1215" s="17"/>
      <c r="BB1215" s="17"/>
      <c r="BC1215" s="17"/>
      <c r="BD1215" s="17"/>
      <c r="BE1215" s="17"/>
      <c r="BF1215" s="17"/>
      <c r="BG1215" s="17"/>
      <c r="BH1215" s="17"/>
      <c r="BI1215" s="17"/>
      <c r="BJ1215" s="17"/>
      <c r="BK1215" s="17"/>
      <c r="BL1215" s="17"/>
      <c r="BM1215" s="17"/>
      <c r="BN1215" s="17"/>
      <c r="BO1215" s="17"/>
      <c r="BP1215" s="17"/>
      <c r="BQ1215" s="17"/>
      <c r="BR1215" s="17"/>
      <c r="BS1215" s="17"/>
      <c r="BT1215" s="17"/>
      <c r="BU1215" s="17"/>
      <c r="BV1215" s="17"/>
      <c r="BW1215" s="17"/>
      <c r="BX1215" s="17"/>
      <c r="BY1215" s="17"/>
      <c r="BZ1215" s="17"/>
      <c r="CA1215" s="17"/>
      <c r="CB1215" s="17"/>
      <c r="CC1215" s="17"/>
      <c r="CD1215" s="17"/>
      <c r="CE1215" s="17"/>
      <c r="CF1215" s="17"/>
      <c r="CG1215" s="17"/>
      <c r="CH1215" s="17"/>
      <c r="CI1215" s="17"/>
      <c r="CJ1215" s="17"/>
      <c r="CK1215" s="17"/>
      <c r="CL1215" s="17"/>
      <c r="CM1215" s="17"/>
      <c r="CN1215" s="17"/>
      <c r="CO1215" s="17"/>
      <c r="CP1215" s="17"/>
      <c r="CQ1215" s="17"/>
      <c r="CR1215" s="17"/>
      <c r="CS1215" s="17"/>
      <c r="CT1215" s="17"/>
      <c r="CU1215" s="17"/>
      <c r="CV1215" s="17"/>
      <c r="CW1215" s="17"/>
      <c r="CX1215" s="17"/>
      <c r="CY1215" s="17"/>
      <c r="CZ1215" s="17"/>
      <c r="DA1215" s="17"/>
      <c r="DB1215" s="17"/>
      <c r="DC1215" s="17"/>
      <c r="DD1215" s="17"/>
      <c r="DE1215" s="17"/>
      <c r="DF1215" s="17"/>
      <c r="DG1215" s="17"/>
      <c r="DH1215" s="17"/>
      <c r="DI1215" s="17"/>
      <c r="DJ1215" s="17"/>
      <c r="DK1215" s="17"/>
      <c r="DL1215" s="17"/>
      <c r="DM1215" s="17"/>
      <c r="DN1215" s="17"/>
      <c r="DO1215" s="17"/>
      <c r="DP1215" s="17"/>
      <c r="DQ1215" s="17"/>
      <c r="DR1215" s="17"/>
      <c r="DS1215" s="17"/>
      <c r="DT1215" s="17"/>
      <c r="DU1215" s="17"/>
      <c r="DV1215" s="17"/>
      <c r="DW1215" s="17"/>
      <c r="DX1215" s="17"/>
      <c r="DY1215" s="17"/>
      <c r="DZ1215" s="17"/>
      <c r="EA1215" s="17"/>
      <c r="EB1215" s="17"/>
      <c r="EC1215" s="17"/>
      <c r="ED1215" s="17"/>
      <c r="EE1215" s="17"/>
      <c r="EF1215" s="17"/>
      <c r="EG1215" s="17"/>
      <c r="EH1215" s="17"/>
      <c r="EI1215" s="17"/>
      <c r="EJ1215" s="17"/>
      <c r="EK1215" s="17"/>
    </row>
    <row r="1216" spans="1:141" x14ac:dyDescent="0.35">
      <c r="A1216" s="17"/>
      <c r="B1216" s="17"/>
      <c r="C1216" s="17"/>
      <c r="D1216" s="17"/>
      <c r="E1216" s="17"/>
      <c r="F1216" s="17"/>
      <c r="G1216" s="17"/>
      <c r="J1216" s="17"/>
      <c r="K1216" s="17"/>
      <c r="L1216" s="68"/>
      <c r="M1216" s="68"/>
      <c r="N1216" s="17"/>
      <c r="O1216" s="17"/>
      <c r="P1216" s="107"/>
      <c r="R1216" s="17"/>
      <c r="S1216" s="17"/>
      <c r="T1216" s="17"/>
      <c r="V1216" s="17"/>
      <c r="W1216" s="17"/>
      <c r="X1216" s="17"/>
      <c r="Y1216" s="17"/>
      <c r="AB1216" s="45"/>
      <c r="AH1216" s="17"/>
      <c r="AI1216" s="17"/>
      <c r="AJ1216" s="17"/>
      <c r="AK1216" s="17"/>
      <c r="AL1216" s="17"/>
      <c r="AM1216" s="17"/>
      <c r="AN1216" s="17"/>
      <c r="AO1216" s="17"/>
      <c r="AP1216" s="17"/>
      <c r="AQ1216" s="17"/>
      <c r="AR1216" s="17"/>
      <c r="AS1216" s="17"/>
      <c r="AT1216" s="17"/>
      <c r="AU1216" s="17"/>
      <c r="AV1216" s="17"/>
      <c r="AW1216" s="17"/>
      <c r="AX1216" s="17"/>
      <c r="AY1216" s="17"/>
      <c r="AZ1216" s="17"/>
      <c r="BA1216" s="17"/>
      <c r="BB1216" s="17"/>
      <c r="BC1216" s="17"/>
      <c r="BD1216" s="17"/>
      <c r="BE1216" s="17"/>
      <c r="BF1216" s="17"/>
      <c r="BG1216" s="17"/>
      <c r="BH1216" s="17"/>
      <c r="BI1216" s="17"/>
      <c r="BJ1216" s="17"/>
      <c r="BK1216" s="17"/>
      <c r="BL1216" s="17"/>
      <c r="BM1216" s="17"/>
      <c r="BN1216" s="17"/>
      <c r="BO1216" s="17"/>
      <c r="BP1216" s="17"/>
      <c r="BQ1216" s="17"/>
      <c r="BR1216" s="17"/>
      <c r="BS1216" s="17"/>
      <c r="BT1216" s="17"/>
      <c r="BU1216" s="17"/>
      <c r="BV1216" s="17"/>
      <c r="BW1216" s="17"/>
      <c r="BX1216" s="17"/>
      <c r="BY1216" s="17"/>
      <c r="BZ1216" s="17"/>
      <c r="CA1216" s="17"/>
      <c r="CB1216" s="17"/>
      <c r="CC1216" s="17"/>
      <c r="CD1216" s="17"/>
      <c r="CE1216" s="17"/>
      <c r="CF1216" s="17"/>
      <c r="CG1216" s="17"/>
      <c r="CH1216" s="17"/>
      <c r="CI1216" s="17"/>
      <c r="CJ1216" s="17"/>
      <c r="CK1216" s="17"/>
      <c r="CL1216" s="17"/>
      <c r="CM1216" s="17"/>
      <c r="CN1216" s="17"/>
      <c r="CO1216" s="17"/>
      <c r="CP1216" s="17"/>
      <c r="CQ1216" s="17"/>
      <c r="CR1216" s="17"/>
      <c r="CS1216" s="17"/>
      <c r="CT1216" s="17"/>
      <c r="CU1216" s="17"/>
      <c r="CV1216" s="17"/>
      <c r="CW1216" s="17"/>
      <c r="CX1216" s="17"/>
      <c r="CY1216" s="17"/>
      <c r="CZ1216" s="17"/>
      <c r="DA1216" s="17"/>
      <c r="DB1216" s="17"/>
      <c r="DC1216" s="17"/>
      <c r="DD1216" s="17"/>
      <c r="DE1216" s="17"/>
      <c r="DF1216" s="17"/>
      <c r="DG1216" s="17"/>
      <c r="DH1216" s="17"/>
      <c r="DI1216" s="17"/>
      <c r="DJ1216" s="17"/>
      <c r="DK1216" s="17"/>
      <c r="DL1216" s="17"/>
      <c r="DM1216" s="17"/>
      <c r="DN1216" s="17"/>
      <c r="DO1216" s="17"/>
      <c r="DP1216" s="17"/>
      <c r="DQ1216" s="17"/>
      <c r="DR1216" s="17"/>
      <c r="DS1216" s="17"/>
      <c r="DT1216" s="17"/>
      <c r="DU1216" s="17"/>
      <c r="DV1216" s="17"/>
      <c r="DW1216" s="17"/>
      <c r="DX1216" s="17"/>
      <c r="DY1216" s="17"/>
      <c r="DZ1216" s="17"/>
      <c r="EA1216" s="17"/>
      <c r="EB1216" s="17"/>
      <c r="EC1216" s="17"/>
      <c r="ED1216" s="17"/>
      <c r="EE1216" s="17"/>
      <c r="EF1216" s="17"/>
      <c r="EG1216" s="17"/>
      <c r="EH1216" s="17"/>
      <c r="EI1216" s="17"/>
      <c r="EJ1216" s="17"/>
      <c r="EK1216" s="17"/>
    </row>
    <row r="1217" spans="1:141" x14ac:dyDescent="0.35">
      <c r="A1217" s="17"/>
      <c r="B1217" s="17"/>
      <c r="C1217" s="17"/>
      <c r="D1217" s="17"/>
      <c r="E1217" s="17"/>
      <c r="F1217" s="17"/>
      <c r="G1217" s="17"/>
      <c r="J1217" s="17"/>
      <c r="K1217" s="17"/>
      <c r="L1217" s="68"/>
      <c r="M1217" s="68"/>
      <c r="N1217" s="17"/>
      <c r="O1217" s="17"/>
      <c r="P1217" s="107"/>
      <c r="R1217" s="17"/>
      <c r="S1217" s="17"/>
      <c r="T1217" s="17"/>
      <c r="V1217" s="17"/>
      <c r="W1217" s="17"/>
      <c r="X1217" s="17"/>
      <c r="Y1217" s="17"/>
      <c r="AB1217" s="45"/>
      <c r="AH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c r="BL1217" s="17"/>
      <c r="BM1217" s="17"/>
      <c r="BN1217" s="17"/>
      <c r="BO1217" s="17"/>
      <c r="BP1217" s="17"/>
      <c r="BQ1217" s="17"/>
      <c r="BR1217" s="17"/>
      <c r="BS1217" s="17"/>
      <c r="BT1217" s="17"/>
      <c r="BU1217" s="17"/>
      <c r="BV1217" s="17"/>
      <c r="BW1217" s="17"/>
      <c r="BX1217" s="17"/>
      <c r="BY1217" s="17"/>
      <c r="BZ1217" s="17"/>
      <c r="CA1217" s="17"/>
      <c r="CB1217" s="17"/>
      <c r="CC1217" s="17"/>
      <c r="CD1217" s="17"/>
      <c r="CE1217" s="17"/>
      <c r="CF1217" s="17"/>
      <c r="CG1217" s="17"/>
      <c r="CH1217" s="17"/>
      <c r="CI1217" s="17"/>
      <c r="CJ1217" s="17"/>
      <c r="CK1217" s="17"/>
      <c r="CL1217" s="17"/>
      <c r="CM1217" s="17"/>
      <c r="CN1217" s="17"/>
      <c r="CO1217" s="17"/>
      <c r="CP1217" s="17"/>
      <c r="CQ1217" s="17"/>
      <c r="CR1217" s="17"/>
      <c r="CS1217" s="17"/>
      <c r="CT1217" s="17"/>
      <c r="CU1217" s="17"/>
      <c r="CV1217" s="17"/>
      <c r="CW1217" s="17"/>
      <c r="CX1217" s="17"/>
      <c r="CY1217" s="17"/>
      <c r="CZ1217" s="17"/>
      <c r="DA1217" s="17"/>
      <c r="DB1217" s="17"/>
      <c r="DC1217" s="17"/>
      <c r="DD1217" s="17"/>
      <c r="DE1217" s="17"/>
      <c r="DF1217" s="17"/>
      <c r="DG1217" s="17"/>
      <c r="DH1217" s="17"/>
      <c r="DI1217" s="17"/>
      <c r="DJ1217" s="17"/>
      <c r="DK1217" s="17"/>
      <c r="DL1217" s="17"/>
      <c r="DM1217" s="17"/>
      <c r="DN1217" s="17"/>
      <c r="DO1217" s="17"/>
      <c r="DP1217" s="17"/>
      <c r="DQ1217" s="17"/>
      <c r="DR1217" s="17"/>
      <c r="DS1217" s="17"/>
      <c r="DT1217" s="17"/>
      <c r="DU1217" s="17"/>
      <c r="DV1217" s="17"/>
      <c r="DW1217" s="17"/>
      <c r="DX1217" s="17"/>
      <c r="DY1217" s="17"/>
      <c r="DZ1217" s="17"/>
      <c r="EA1217" s="17"/>
      <c r="EB1217" s="17"/>
      <c r="EC1217" s="17"/>
      <c r="ED1217" s="17"/>
      <c r="EE1217" s="17"/>
      <c r="EF1217" s="17"/>
      <c r="EG1217" s="17"/>
      <c r="EH1217" s="17"/>
      <c r="EI1217" s="17"/>
      <c r="EJ1217" s="17"/>
      <c r="EK1217" s="17"/>
    </row>
    <row r="1218" spans="1:141" x14ac:dyDescent="0.35">
      <c r="A1218" s="17"/>
      <c r="B1218" s="17"/>
      <c r="C1218" s="17"/>
      <c r="D1218" s="17"/>
      <c r="E1218" s="17"/>
      <c r="F1218" s="17"/>
      <c r="G1218" s="17"/>
      <c r="J1218" s="17"/>
      <c r="K1218" s="17"/>
      <c r="L1218" s="68"/>
      <c r="M1218" s="68"/>
      <c r="N1218" s="17"/>
      <c r="O1218" s="17"/>
      <c r="P1218" s="107"/>
      <c r="R1218" s="17"/>
      <c r="S1218" s="17"/>
      <c r="T1218" s="17"/>
      <c r="V1218" s="17"/>
      <c r="W1218" s="17"/>
      <c r="X1218" s="17"/>
      <c r="Y1218" s="17"/>
      <c r="AB1218" s="45"/>
      <c r="AH1218" s="17"/>
      <c r="AI1218" s="17"/>
      <c r="AJ1218" s="17"/>
      <c r="AK1218" s="17"/>
      <c r="AL1218" s="17"/>
      <c r="AM1218" s="17"/>
      <c r="AN1218" s="17"/>
      <c r="AO1218" s="17"/>
      <c r="AP1218" s="17"/>
      <c r="AQ1218" s="17"/>
      <c r="AR1218" s="17"/>
      <c r="AS1218" s="17"/>
      <c r="AT1218" s="17"/>
      <c r="AU1218" s="17"/>
      <c r="AV1218" s="17"/>
      <c r="AW1218" s="17"/>
      <c r="AX1218" s="17"/>
      <c r="AY1218" s="17"/>
      <c r="AZ1218" s="17"/>
      <c r="BA1218" s="17"/>
      <c r="BB1218" s="17"/>
      <c r="BC1218" s="17"/>
      <c r="BD1218" s="17"/>
      <c r="BE1218" s="17"/>
      <c r="BF1218" s="17"/>
      <c r="BG1218" s="17"/>
      <c r="BH1218" s="17"/>
      <c r="BI1218" s="17"/>
      <c r="BJ1218" s="17"/>
      <c r="BK1218" s="17"/>
      <c r="BL1218" s="17"/>
      <c r="BM1218" s="17"/>
      <c r="BN1218" s="17"/>
      <c r="BO1218" s="17"/>
      <c r="BP1218" s="17"/>
      <c r="BQ1218" s="17"/>
      <c r="BR1218" s="17"/>
      <c r="BS1218" s="17"/>
      <c r="BT1218" s="17"/>
      <c r="BU1218" s="17"/>
      <c r="BV1218" s="17"/>
      <c r="BW1218" s="17"/>
      <c r="BX1218" s="17"/>
      <c r="BY1218" s="17"/>
      <c r="BZ1218" s="17"/>
      <c r="CA1218" s="17"/>
      <c r="CB1218" s="17"/>
      <c r="CC1218" s="17"/>
      <c r="CD1218" s="17"/>
      <c r="CE1218" s="17"/>
      <c r="CF1218" s="17"/>
      <c r="CG1218" s="17"/>
      <c r="CH1218" s="17"/>
      <c r="CI1218" s="17"/>
      <c r="CJ1218" s="17"/>
      <c r="CK1218" s="17"/>
      <c r="CL1218" s="17"/>
      <c r="CM1218" s="17"/>
      <c r="CN1218" s="17"/>
      <c r="CO1218" s="17"/>
      <c r="CP1218" s="17"/>
      <c r="CQ1218" s="17"/>
      <c r="CR1218" s="17"/>
      <c r="CS1218" s="17"/>
      <c r="CT1218" s="17"/>
      <c r="CU1218" s="17"/>
      <c r="CV1218" s="17"/>
      <c r="CW1218" s="17"/>
      <c r="CX1218" s="17"/>
      <c r="CY1218" s="17"/>
      <c r="CZ1218" s="17"/>
      <c r="DA1218" s="17"/>
      <c r="DB1218" s="17"/>
      <c r="DC1218" s="17"/>
      <c r="DD1218" s="17"/>
      <c r="DE1218" s="17"/>
      <c r="DF1218" s="17"/>
      <c r="DG1218" s="17"/>
      <c r="DH1218" s="17"/>
      <c r="DI1218" s="17"/>
      <c r="DJ1218" s="17"/>
      <c r="DK1218" s="17"/>
      <c r="DL1218" s="17"/>
      <c r="DM1218" s="17"/>
      <c r="DN1218" s="17"/>
      <c r="DO1218" s="17"/>
      <c r="DP1218" s="17"/>
      <c r="DQ1218" s="17"/>
      <c r="DR1218" s="17"/>
      <c r="DS1218" s="17"/>
      <c r="DT1218" s="17"/>
      <c r="DU1218" s="17"/>
      <c r="DV1218" s="17"/>
      <c r="DW1218" s="17"/>
      <c r="DX1218" s="17"/>
      <c r="DY1218" s="17"/>
      <c r="DZ1218" s="17"/>
      <c r="EA1218" s="17"/>
      <c r="EB1218" s="17"/>
      <c r="EC1218" s="17"/>
      <c r="ED1218" s="17"/>
      <c r="EE1218" s="17"/>
      <c r="EF1218" s="17"/>
      <c r="EG1218" s="17"/>
      <c r="EH1218" s="17"/>
      <c r="EI1218" s="17"/>
      <c r="EJ1218" s="17"/>
      <c r="EK1218" s="17"/>
    </row>
    <row r="1219" spans="1:141" x14ac:dyDescent="0.35">
      <c r="A1219" s="17"/>
      <c r="B1219" s="17"/>
      <c r="C1219" s="17"/>
      <c r="D1219" s="17"/>
      <c r="E1219" s="17"/>
      <c r="F1219" s="17"/>
      <c r="G1219" s="17"/>
      <c r="J1219" s="17"/>
      <c r="K1219" s="17"/>
      <c r="L1219" s="68"/>
      <c r="M1219" s="68"/>
      <c r="N1219" s="17"/>
      <c r="O1219" s="17"/>
      <c r="P1219" s="107"/>
      <c r="R1219" s="17"/>
      <c r="S1219" s="17"/>
      <c r="T1219" s="17"/>
      <c r="V1219" s="17"/>
      <c r="W1219" s="17"/>
      <c r="X1219" s="17"/>
      <c r="Y1219" s="17"/>
      <c r="AB1219" s="45"/>
      <c r="AH1219" s="17"/>
      <c r="AI1219" s="17"/>
      <c r="AJ1219" s="17"/>
      <c r="AK1219" s="17"/>
      <c r="AL1219" s="17"/>
      <c r="AM1219" s="17"/>
      <c r="AN1219" s="17"/>
      <c r="AO1219" s="17"/>
      <c r="AP1219" s="17"/>
      <c r="AQ1219" s="17"/>
      <c r="AR1219" s="17"/>
      <c r="AS1219" s="17"/>
      <c r="AT1219" s="17"/>
      <c r="AU1219" s="17"/>
      <c r="AV1219" s="17"/>
      <c r="AW1219" s="17"/>
      <c r="AX1219" s="17"/>
      <c r="AY1219" s="17"/>
      <c r="AZ1219" s="17"/>
      <c r="BA1219" s="17"/>
      <c r="BB1219" s="17"/>
      <c r="BC1219" s="17"/>
      <c r="BD1219" s="17"/>
      <c r="BE1219" s="17"/>
      <c r="BF1219" s="17"/>
      <c r="BG1219" s="17"/>
      <c r="BH1219" s="17"/>
      <c r="BI1219" s="17"/>
      <c r="BJ1219" s="17"/>
      <c r="BK1219" s="17"/>
      <c r="BL1219" s="17"/>
      <c r="BM1219" s="17"/>
      <c r="BN1219" s="17"/>
      <c r="BO1219" s="17"/>
      <c r="BP1219" s="17"/>
      <c r="BQ1219" s="17"/>
      <c r="BR1219" s="17"/>
      <c r="BS1219" s="17"/>
      <c r="BT1219" s="17"/>
      <c r="BU1219" s="17"/>
      <c r="BV1219" s="17"/>
      <c r="BW1219" s="17"/>
      <c r="BX1219" s="17"/>
      <c r="BY1219" s="17"/>
      <c r="BZ1219" s="17"/>
      <c r="CA1219" s="17"/>
      <c r="CB1219" s="17"/>
      <c r="CC1219" s="17"/>
      <c r="CD1219" s="17"/>
      <c r="CE1219" s="17"/>
      <c r="CF1219" s="17"/>
      <c r="CG1219" s="17"/>
      <c r="CH1219" s="17"/>
      <c r="CI1219" s="17"/>
      <c r="CJ1219" s="17"/>
      <c r="CK1219" s="17"/>
      <c r="CL1219" s="17"/>
      <c r="CM1219" s="17"/>
      <c r="CN1219" s="17"/>
      <c r="CO1219" s="17"/>
      <c r="CP1219" s="17"/>
      <c r="CQ1219" s="17"/>
      <c r="CR1219" s="17"/>
      <c r="CS1219" s="17"/>
      <c r="CT1219" s="17"/>
      <c r="CU1219" s="17"/>
      <c r="CV1219" s="17"/>
      <c r="CW1219" s="17"/>
      <c r="CX1219" s="17"/>
      <c r="CY1219" s="17"/>
      <c r="CZ1219" s="17"/>
      <c r="DA1219" s="17"/>
      <c r="DB1219" s="17"/>
      <c r="DC1219" s="17"/>
      <c r="DD1219" s="17"/>
      <c r="DE1219" s="17"/>
      <c r="DF1219" s="17"/>
      <c r="DG1219" s="17"/>
      <c r="DH1219" s="17"/>
      <c r="DI1219" s="17"/>
      <c r="DJ1219" s="17"/>
      <c r="DK1219" s="17"/>
      <c r="DL1219" s="17"/>
      <c r="DM1219" s="17"/>
      <c r="DN1219" s="17"/>
      <c r="DO1219" s="17"/>
      <c r="DP1219" s="17"/>
      <c r="DQ1219" s="17"/>
      <c r="DR1219" s="17"/>
      <c r="DS1219" s="17"/>
      <c r="DT1219" s="17"/>
      <c r="DU1219" s="17"/>
      <c r="DV1219" s="17"/>
      <c r="DW1219" s="17"/>
      <c r="DX1219" s="17"/>
      <c r="DY1219" s="17"/>
      <c r="DZ1219" s="17"/>
      <c r="EA1219" s="17"/>
      <c r="EB1219" s="17"/>
      <c r="EC1219" s="17"/>
      <c r="ED1219" s="17"/>
      <c r="EE1219" s="17"/>
      <c r="EF1219" s="17"/>
      <c r="EG1219" s="17"/>
      <c r="EH1219" s="17"/>
      <c r="EI1219" s="17"/>
      <c r="EJ1219" s="17"/>
      <c r="EK1219" s="17"/>
    </row>
    <row r="1220" spans="1:141" x14ac:dyDescent="0.35">
      <c r="A1220" s="17"/>
      <c r="B1220" s="17"/>
      <c r="C1220" s="17"/>
      <c r="D1220" s="17"/>
      <c r="E1220" s="17"/>
      <c r="F1220" s="17"/>
      <c r="G1220" s="17"/>
      <c r="J1220" s="17"/>
      <c r="K1220" s="17"/>
      <c r="L1220" s="68"/>
      <c r="M1220" s="68"/>
      <c r="N1220" s="17"/>
      <c r="O1220" s="17"/>
      <c r="P1220" s="107"/>
      <c r="R1220" s="17"/>
      <c r="S1220" s="17"/>
      <c r="T1220" s="17"/>
      <c r="V1220" s="17"/>
      <c r="W1220" s="17"/>
      <c r="X1220" s="17"/>
      <c r="Y1220" s="17"/>
      <c r="AB1220" s="45"/>
      <c r="AH1220" s="17"/>
      <c r="AI1220" s="17"/>
      <c r="AJ1220" s="17"/>
      <c r="AK1220" s="17"/>
      <c r="AL1220" s="17"/>
      <c r="AM1220" s="17"/>
      <c r="AN1220" s="17"/>
      <c r="AO1220" s="17"/>
      <c r="AP1220" s="17"/>
      <c r="AQ1220" s="17"/>
      <c r="AR1220" s="17"/>
      <c r="AS1220" s="17"/>
      <c r="AT1220" s="17"/>
      <c r="AU1220" s="17"/>
      <c r="AV1220" s="17"/>
      <c r="AW1220" s="17"/>
      <c r="AX1220" s="17"/>
      <c r="AY1220" s="17"/>
      <c r="AZ1220" s="17"/>
      <c r="BA1220" s="17"/>
      <c r="BB1220" s="17"/>
      <c r="BC1220" s="17"/>
      <c r="BD1220" s="17"/>
      <c r="BE1220" s="17"/>
      <c r="BF1220" s="17"/>
      <c r="BG1220" s="17"/>
      <c r="BH1220" s="17"/>
      <c r="BI1220" s="17"/>
      <c r="BJ1220" s="17"/>
      <c r="BK1220" s="17"/>
      <c r="BL1220" s="17"/>
      <c r="BM1220" s="17"/>
      <c r="BN1220" s="17"/>
      <c r="BO1220" s="17"/>
      <c r="BP1220" s="17"/>
      <c r="BQ1220" s="17"/>
      <c r="BR1220" s="17"/>
      <c r="BS1220" s="17"/>
      <c r="BT1220" s="17"/>
      <c r="BU1220" s="17"/>
      <c r="BV1220" s="17"/>
      <c r="BW1220" s="17"/>
      <c r="BX1220" s="17"/>
      <c r="BY1220" s="17"/>
      <c r="BZ1220" s="17"/>
      <c r="CA1220" s="17"/>
      <c r="CB1220" s="17"/>
      <c r="CC1220" s="17"/>
      <c r="CD1220" s="17"/>
      <c r="CE1220" s="17"/>
      <c r="CF1220" s="17"/>
      <c r="CG1220" s="17"/>
      <c r="CH1220" s="17"/>
      <c r="CI1220" s="17"/>
      <c r="CJ1220" s="17"/>
      <c r="CK1220" s="17"/>
      <c r="CL1220" s="17"/>
      <c r="CM1220" s="17"/>
      <c r="CN1220" s="17"/>
      <c r="CO1220" s="17"/>
      <c r="CP1220" s="17"/>
      <c r="CQ1220" s="17"/>
      <c r="CR1220" s="17"/>
      <c r="CS1220" s="17"/>
      <c r="CT1220" s="17"/>
      <c r="CU1220" s="17"/>
      <c r="CV1220" s="17"/>
      <c r="CW1220" s="17"/>
      <c r="CX1220" s="17"/>
      <c r="CY1220" s="17"/>
      <c r="CZ1220" s="17"/>
      <c r="DA1220" s="17"/>
      <c r="DB1220" s="17"/>
      <c r="DC1220" s="17"/>
      <c r="DD1220" s="17"/>
      <c r="DE1220" s="17"/>
      <c r="DF1220" s="17"/>
      <c r="DG1220" s="17"/>
      <c r="DH1220" s="17"/>
      <c r="DI1220" s="17"/>
      <c r="DJ1220" s="17"/>
      <c r="DK1220" s="17"/>
      <c r="DL1220" s="17"/>
      <c r="DM1220" s="17"/>
      <c r="DN1220" s="17"/>
      <c r="DO1220" s="17"/>
      <c r="DP1220" s="17"/>
      <c r="DQ1220" s="17"/>
      <c r="DR1220" s="17"/>
      <c r="DS1220" s="17"/>
      <c r="DT1220" s="17"/>
      <c r="DU1220" s="17"/>
      <c r="DV1220" s="17"/>
      <c r="DW1220" s="17"/>
      <c r="DX1220" s="17"/>
      <c r="DY1220" s="17"/>
      <c r="DZ1220" s="17"/>
      <c r="EA1220" s="17"/>
      <c r="EB1220" s="17"/>
      <c r="EC1220" s="17"/>
      <c r="ED1220" s="17"/>
      <c r="EE1220" s="17"/>
      <c r="EF1220" s="17"/>
      <c r="EG1220" s="17"/>
      <c r="EH1220" s="17"/>
      <c r="EI1220" s="17"/>
      <c r="EJ1220" s="17"/>
      <c r="EK1220" s="17"/>
    </row>
    <row r="1221" spans="1:141" x14ac:dyDescent="0.35">
      <c r="A1221" s="17"/>
      <c r="B1221" s="17"/>
      <c r="C1221" s="17"/>
      <c r="D1221" s="17"/>
      <c r="E1221" s="17"/>
      <c r="F1221" s="17"/>
      <c r="G1221" s="17"/>
      <c r="J1221" s="17"/>
      <c r="K1221" s="17"/>
      <c r="L1221" s="68"/>
      <c r="M1221" s="68"/>
      <c r="N1221" s="17"/>
      <c r="O1221" s="17"/>
      <c r="P1221" s="107"/>
      <c r="R1221" s="17"/>
      <c r="S1221" s="17"/>
      <c r="T1221" s="17"/>
      <c r="V1221" s="17"/>
      <c r="W1221" s="17"/>
      <c r="X1221" s="17"/>
      <c r="Y1221" s="17"/>
      <c r="AB1221" s="45"/>
      <c r="AH1221" s="17"/>
      <c r="AI1221" s="17"/>
      <c r="AJ1221" s="17"/>
      <c r="AK1221" s="17"/>
      <c r="AL1221" s="17"/>
      <c r="AM1221" s="17"/>
      <c r="AN1221" s="17"/>
      <c r="AO1221" s="17"/>
      <c r="AP1221" s="17"/>
      <c r="AQ1221" s="17"/>
      <c r="AR1221" s="17"/>
      <c r="AS1221" s="17"/>
      <c r="AT1221" s="17"/>
      <c r="AU1221" s="17"/>
      <c r="AV1221" s="17"/>
      <c r="AW1221" s="17"/>
      <c r="AX1221" s="17"/>
      <c r="AY1221" s="17"/>
      <c r="AZ1221" s="17"/>
      <c r="BA1221" s="17"/>
      <c r="BB1221" s="17"/>
      <c r="BC1221" s="17"/>
      <c r="BD1221" s="17"/>
      <c r="BE1221" s="17"/>
      <c r="BF1221" s="17"/>
      <c r="BG1221" s="17"/>
      <c r="BH1221" s="17"/>
      <c r="BI1221" s="17"/>
      <c r="BJ1221" s="17"/>
      <c r="BK1221" s="17"/>
      <c r="BL1221" s="17"/>
      <c r="BM1221" s="17"/>
      <c r="BN1221" s="17"/>
      <c r="BO1221" s="17"/>
      <c r="BP1221" s="17"/>
      <c r="BQ1221" s="17"/>
      <c r="BR1221" s="17"/>
      <c r="BS1221" s="17"/>
      <c r="BT1221" s="17"/>
      <c r="BU1221" s="17"/>
      <c r="BV1221" s="17"/>
      <c r="BW1221" s="17"/>
      <c r="BX1221" s="17"/>
      <c r="BY1221" s="17"/>
      <c r="BZ1221" s="17"/>
      <c r="CA1221" s="17"/>
      <c r="CB1221" s="17"/>
      <c r="CC1221" s="17"/>
      <c r="CD1221" s="17"/>
      <c r="CE1221" s="17"/>
      <c r="CF1221" s="17"/>
      <c r="CG1221" s="17"/>
      <c r="CH1221" s="17"/>
      <c r="CI1221" s="17"/>
      <c r="CJ1221" s="17"/>
      <c r="CK1221" s="17"/>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row>
    <row r="1222" spans="1:141" x14ac:dyDescent="0.35">
      <c r="A1222" s="17"/>
      <c r="B1222" s="17"/>
      <c r="C1222" s="17"/>
      <c r="D1222" s="17"/>
      <c r="E1222" s="17"/>
      <c r="F1222" s="17"/>
      <c r="G1222" s="17"/>
      <c r="J1222" s="17"/>
      <c r="K1222" s="17"/>
      <c r="L1222" s="68"/>
      <c r="M1222" s="68"/>
      <c r="N1222" s="17"/>
      <c r="O1222" s="17"/>
      <c r="P1222" s="109"/>
      <c r="R1222" s="17"/>
      <c r="S1222" s="17"/>
      <c r="T1222" s="17"/>
      <c r="V1222" s="17"/>
      <c r="W1222" s="17"/>
      <c r="X1222" s="17"/>
      <c r="Y1222" s="17"/>
      <c r="AB1222" s="45"/>
      <c r="AH1222" s="17"/>
      <c r="AI1222" s="17"/>
      <c r="AJ1222" s="17"/>
      <c r="AK1222" s="17"/>
      <c r="AL1222" s="17"/>
      <c r="AM1222" s="17"/>
      <c r="AN1222" s="17"/>
      <c r="AO1222" s="17"/>
      <c r="AP1222" s="17"/>
      <c r="AQ1222" s="17"/>
      <c r="AR1222" s="17"/>
      <c r="AS1222" s="17"/>
      <c r="AT1222" s="17"/>
      <c r="AU1222" s="17"/>
      <c r="AV1222" s="17"/>
      <c r="AW1222" s="17"/>
      <c r="AX1222" s="17"/>
      <c r="AY1222" s="17"/>
      <c r="AZ1222" s="17"/>
      <c r="BA1222" s="17"/>
      <c r="BB1222" s="17"/>
      <c r="BC1222" s="17"/>
      <c r="BD1222" s="17"/>
      <c r="BE1222" s="17"/>
      <c r="BF1222" s="17"/>
      <c r="BG1222" s="17"/>
      <c r="BH1222" s="17"/>
      <c r="BI1222" s="17"/>
      <c r="BJ1222" s="17"/>
      <c r="BK1222" s="17"/>
      <c r="BL1222" s="17"/>
      <c r="BM1222" s="17"/>
      <c r="BN1222" s="17"/>
      <c r="BO1222" s="17"/>
      <c r="BP1222" s="17"/>
      <c r="BQ1222" s="17"/>
      <c r="BR1222" s="17"/>
      <c r="BS1222" s="17"/>
      <c r="BT1222" s="17"/>
      <c r="BU1222" s="17"/>
      <c r="BV1222" s="17"/>
      <c r="BW1222" s="17"/>
      <c r="BX1222" s="17"/>
      <c r="BY1222" s="17"/>
      <c r="BZ1222" s="17"/>
      <c r="CA1222" s="17"/>
      <c r="CB1222" s="17"/>
      <c r="CC1222" s="17"/>
      <c r="CD1222" s="17"/>
      <c r="CE1222" s="17"/>
      <c r="CF1222" s="17"/>
      <c r="CG1222" s="17"/>
      <c r="CH1222" s="17"/>
      <c r="CI1222" s="17"/>
      <c r="CJ1222" s="17"/>
      <c r="CK1222" s="17"/>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row>
    <row r="1223" spans="1:141" x14ac:dyDescent="0.35">
      <c r="A1223" s="17"/>
      <c r="B1223" s="17"/>
      <c r="C1223" s="17"/>
      <c r="D1223" s="17"/>
      <c r="E1223" s="17"/>
      <c r="F1223" s="17"/>
      <c r="G1223" s="17"/>
      <c r="J1223" s="17"/>
      <c r="K1223" s="17"/>
      <c r="L1223" s="68"/>
      <c r="M1223" s="68"/>
      <c r="N1223" s="17"/>
      <c r="O1223" s="17"/>
      <c r="P1223" s="107"/>
      <c r="R1223" s="17"/>
      <c r="S1223" s="17"/>
      <c r="T1223" s="17"/>
      <c r="V1223" s="17"/>
      <c r="W1223" s="17"/>
      <c r="X1223" s="17"/>
      <c r="Y1223" s="17"/>
      <c r="AB1223" s="45"/>
      <c r="AH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7"/>
      <c r="BN1223" s="17"/>
      <c r="BO1223" s="17"/>
      <c r="BP1223" s="17"/>
      <c r="BQ1223" s="17"/>
      <c r="BR1223" s="17"/>
      <c r="BS1223" s="17"/>
      <c r="BT1223" s="17"/>
      <c r="BU1223" s="17"/>
      <c r="BV1223" s="17"/>
      <c r="BW1223" s="17"/>
      <c r="BX1223" s="17"/>
      <c r="BY1223" s="17"/>
      <c r="BZ1223" s="17"/>
      <c r="CA1223" s="17"/>
      <c r="CB1223" s="17"/>
      <c r="CC1223" s="17"/>
      <c r="CD1223" s="17"/>
      <c r="CE1223" s="17"/>
      <c r="CF1223" s="17"/>
      <c r="CG1223" s="17"/>
      <c r="CH1223" s="17"/>
      <c r="CI1223" s="17"/>
      <c r="CJ1223" s="17"/>
      <c r="CK1223" s="17"/>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row>
    <row r="1224" spans="1:141" x14ac:dyDescent="0.35">
      <c r="A1224" s="17"/>
      <c r="B1224" s="17"/>
      <c r="C1224" s="17"/>
      <c r="D1224" s="17"/>
      <c r="E1224" s="17"/>
      <c r="F1224" s="17"/>
      <c r="G1224" s="17"/>
      <c r="J1224" s="17"/>
      <c r="K1224" s="17"/>
      <c r="L1224" s="68"/>
      <c r="M1224" s="68"/>
      <c r="N1224" s="17"/>
      <c r="O1224" s="17"/>
      <c r="P1224" s="107"/>
      <c r="R1224" s="17"/>
      <c r="S1224" s="17"/>
      <c r="T1224" s="17"/>
      <c r="V1224" s="17"/>
      <c r="W1224" s="17"/>
      <c r="X1224" s="17"/>
      <c r="Y1224" s="17"/>
      <c r="AB1224" s="45"/>
      <c r="AH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7"/>
      <c r="BN1224" s="17"/>
      <c r="BO1224" s="17"/>
      <c r="BP1224" s="17"/>
      <c r="BQ1224" s="17"/>
      <c r="BR1224" s="17"/>
      <c r="BS1224" s="17"/>
      <c r="BT1224" s="17"/>
      <c r="BU1224" s="17"/>
      <c r="BV1224" s="17"/>
      <c r="BW1224" s="17"/>
      <c r="BX1224" s="17"/>
      <c r="BY1224" s="17"/>
      <c r="BZ1224" s="17"/>
      <c r="CA1224" s="17"/>
      <c r="CB1224" s="17"/>
      <c r="CC1224" s="17"/>
      <c r="CD1224" s="17"/>
      <c r="CE1224" s="17"/>
      <c r="CF1224" s="17"/>
      <c r="CG1224" s="17"/>
      <c r="CH1224" s="17"/>
      <c r="CI1224" s="17"/>
      <c r="CJ1224" s="17"/>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row>
    <row r="1225" spans="1:141" x14ac:dyDescent="0.35">
      <c r="A1225" s="17"/>
      <c r="B1225" s="17"/>
      <c r="C1225" s="17"/>
      <c r="D1225" s="17"/>
      <c r="E1225" s="17"/>
      <c r="F1225" s="17"/>
      <c r="G1225" s="17"/>
      <c r="J1225" s="17"/>
      <c r="K1225" s="17"/>
      <c r="L1225" s="68"/>
      <c r="M1225" s="68"/>
      <c r="N1225" s="17"/>
      <c r="O1225" s="17"/>
      <c r="P1225" s="107"/>
      <c r="R1225" s="17"/>
      <c r="S1225" s="17"/>
      <c r="T1225" s="17"/>
      <c r="V1225" s="17"/>
      <c r="W1225" s="17"/>
      <c r="X1225" s="17"/>
      <c r="Y1225" s="17"/>
      <c r="AB1225" s="45"/>
      <c r="AH1225" s="17"/>
      <c r="AI1225" s="17"/>
      <c r="AJ1225" s="17"/>
      <c r="AK1225" s="17"/>
      <c r="AL1225" s="17"/>
      <c r="AM1225" s="17"/>
      <c r="AN1225" s="17"/>
      <c r="AO1225" s="17"/>
      <c r="AP1225" s="17"/>
      <c r="AQ1225" s="17"/>
      <c r="AR1225" s="17"/>
      <c r="AS1225" s="17"/>
      <c r="AT1225" s="17"/>
      <c r="AU1225" s="17"/>
      <c r="AV1225" s="17"/>
      <c r="AW1225" s="17"/>
      <c r="AX1225" s="17"/>
      <c r="AY1225" s="17"/>
      <c r="AZ1225" s="17"/>
      <c r="BA1225" s="17"/>
      <c r="BB1225" s="17"/>
      <c r="BC1225" s="17"/>
      <c r="BD1225" s="17"/>
      <c r="BE1225" s="17"/>
      <c r="BF1225" s="17"/>
      <c r="BG1225" s="17"/>
      <c r="BH1225" s="17"/>
      <c r="BI1225" s="17"/>
      <c r="BJ1225" s="17"/>
      <c r="BK1225" s="17"/>
      <c r="BL1225" s="17"/>
      <c r="BM1225" s="17"/>
      <c r="BN1225" s="17"/>
      <c r="BO1225" s="17"/>
      <c r="BP1225" s="17"/>
      <c r="BQ1225" s="17"/>
      <c r="BR1225" s="17"/>
      <c r="BS1225" s="17"/>
      <c r="BT1225" s="17"/>
      <c r="BU1225" s="17"/>
      <c r="BV1225" s="17"/>
      <c r="BW1225" s="17"/>
      <c r="BX1225" s="17"/>
      <c r="BY1225" s="17"/>
      <c r="BZ1225" s="17"/>
      <c r="CA1225" s="17"/>
      <c r="CB1225" s="17"/>
      <c r="CC1225" s="17"/>
      <c r="CD1225" s="17"/>
      <c r="CE1225" s="17"/>
      <c r="CF1225" s="17"/>
      <c r="CG1225" s="17"/>
      <c r="CH1225" s="17"/>
      <c r="CI1225" s="17"/>
      <c r="CJ1225" s="17"/>
      <c r="CK1225" s="17"/>
      <c r="CL1225" s="17"/>
      <c r="CM1225" s="17"/>
      <c r="CN1225" s="17"/>
      <c r="CO1225" s="17"/>
      <c r="CP1225" s="17"/>
      <c r="CQ1225" s="17"/>
      <c r="CR1225" s="17"/>
      <c r="CS1225" s="17"/>
      <c r="CT1225" s="17"/>
      <c r="CU1225" s="17"/>
      <c r="CV1225" s="17"/>
      <c r="CW1225" s="17"/>
      <c r="CX1225" s="17"/>
      <c r="CY1225" s="17"/>
      <c r="CZ1225" s="17"/>
      <c r="DA1225" s="17"/>
      <c r="DB1225" s="17"/>
      <c r="DC1225" s="17"/>
      <c r="DD1225" s="17"/>
      <c r="DE1225" s="17"/>
      <c r="DF1225" s="17"/>
      <c r="DG1225" s="17"/>
      <c r="DH1225" s="17"/>
      <c r="DI1225" s="17"/>
      <c r="DJ1225" s="17"/>
      <c r="DK1225" s="17"/>
      <c r="DL1225" s="17"/>
      <c r="DM1225" s="17"/>
      <c r="DN1225" s="17"/>
      <c r="DO1225" s="17"/>
      <c r="DP1225" s="17"/>
      <c r="DQ1225" s="17"/>
      <c r="DR1225" s="17"/>
      <c r="DS1225" s="17"/>
      <c r="DT1225" s="17"/>
      <c r="DU1225" s="17"/>
      <c r="DV1225" s="17"/>
      <c r="DW1225" s="17"/>
      <c r="DX1225" s="17"/>
      <c r="DY1225" s="17"/>
      <c r="DZ1225" s="17"/>
      <c r="EA1225" s="17"/>
      <c r="EB1225" s="17"/>
      <c r="EC1225" s="17"/>
      <c r="ED1225" s="17"/>
      <c r="EE1225" s="17"/>
      <c r="EF1225" s="17"/>
      <c r="EG1225" s="17"/>
      <c r="EH1225" s="17"/>
      <c r="EI1225" s="17"/>
      <c r="EJ1225" s="17"/>
      <c r="EK1225" s="17"/>
    </row>
    <row r="1226" spans="1:141" x14ac:dyDescent="0.35">
      <c r="A1226" s="17"/>
      <c r="B1226" s="17"/>
      <c r="C1226" s="17"/>
      <c r="D1226" s="17"/>
      <c r="E1226" s="17"/>
      <c r="F1226" s="17"/>
      <c r="G1226" s="17"/>
      <c r="J1226" s="17"/>
      <c r="K1226" s="17"/>
      <c r="L1226" s="68"/>
      <c r="M1226" s="68"/>
      <c r="N1226" s="17"/>
      <c r="O1226" s="17"/>
      <c r="P1226" s="107"/>
      <c r="R1226" s="17"/>
      <c r="S1226" s="17"/>
      <c r="T1226" s="17"/>
      <c r="V1226" s="17"/>
      <c r="W1226" s="17"/>
      <c r="X1226" s="17"/>
      <c r="Y1226" s="17"/>
      <c r="AB1226" s="45"/>
      <c r="AH1226" s="17"/>
      <c r="AI1226" s="17"/>
      <c r="AJ1226" s="17"/>
      <c r="AK1226" s="17"/>
      <c r="AL1226" s="17"/>
      <c r="AM1226" s="17"/>
      <c r="AN1226" s="17"/>
      <c r="AO1226" s="17"/>
      <c r="AP1226" s="17"/>
      <c r="AQ1226" s="17"/>
      <c r="AR1226" s="17"/>
      <c r="AS1226" s="17"/>
      <c r="AT1226" s="17"/>
      <c r="AU1226" s="17"/>
      <c r="AV1226" s="17"/>
      <c r="AW1226" s="17"/>
      <c r="AX1226" s="17"/>
      <c r="AY1226" s="17"/>
      <c r="AZ1226" s="17"/>
      <c r="BA1226" s="17"/>
      <c r="BB1226" s="17"/>
      <c r="BC1226" s="17"/>
      <c r="BD1226" s="17"/>
      <c r="BE1226" s="17"/>
      <c r="BF1226" s="17"/>
      <c r="BG1226" s="17"/>
      <c r="BH1226" s="17"/>
      <c r="BI1226" s="17"/>
      <c r="BJ1226" s="17"/>
      <c r="BK1226" s="17"/>
      <c r="BL1226" s="17"/>
      <c r="BM1226" s="17"/>
      <c r="BN1226" s="17"/>
      <c r="BO1226" s="17"/>
      <c r="BP1226" s="17"/>
      <c r="BQ1226" s="17"/>
      <c r="BR1226" s="17"/>
      <c r="BS1226" s="17"/>
      <c r="BT1226" s="17"/>
      <c r="BU1226" s="17"/>
      <c r="BV1226" s="17"/>
      <c r="BW1226" s="17"/>
      <c r="BX1226" s="17"/>
      <c r="BY1226" s="17"/>
      <c r="BZ1226" s="17"/>
      <c r="CA1226" s="17"/>
      <c r="CB1226" s="17"/>
      <c r="CC1226" s="17"/>
      <c r="CD1226" s="17"/>
      <c r="CE1226" s="17"/>
      <c r="CF1226" s="17"/>
      <c r="CG1226" s="17"/>
      <c r="CH1226" s="17"/>
      <c r="CI1226" s="17"/>
      <c r="CJ1226" s="17"/>
      <c r="CK1226" s="17"/>
      <c r="CL1226" s="17"/>
      <c r="CM1226" s="17"/>
      <c r="CN1226" s="17"/>
      <c r="CO1226" s="17"/>
      <c r="CP1226" s="17"/>
      <c r="CQ1226" s="17"/>
      <c r="CR1226" s="17"/>
      <c r="CS1226" s="17"/>
      <c r="CT1226" s="17"/>
      <c r="CU1226" s="17"/>
      <c r="CV1226" s="17"/>
      <c r="CW1226" s="17"/>
      <c r="CX1226" s="17"/>
      <c r="CY1226" s="17"/>
      <c r="CZ1226" s="17"/>
      <c r="DA1226" s="17"/>
      <c r="DB1226" s="17"/>
      <c r="DC1226" s="17"/>
      <c r="DD1226" s="17"/>
      <c r="DE1226" s="17"/>
      <c r="DF1226" s="17"/>
      <c r="DG1226" s="17"/>
      <c r="DH1226" s="17"/>
      <c r="DI1226" s="17"/>
      <c r="DJ1226" s="17"/>
      <c r="DK1226" s="17"/>
      <c r="DL1226" s="17"/>
      <c r="DM1226" s="17"/>
      <c r="DN1226" s="17"/>
      <c r="DO1226" s="17"/>
      <c r="DP1226" s="17"/>
      <c r="DQ1226" s="17"/>
      <c r="DR1226" s="17"/>
      <c r="DS1226" s="17"/>
      <c r="DT1226" s="17"/>
      <c r="DU1226" s="17"/>
      <c r="DV1226" s="17"/>
      <c r="DW1226" s="17"/>
      <c r="DX1226" s="17"/>
      <c r="DY1226" s="17"/>
      <c r="DZ1226" s="17"/>
      <c r="EA1226" s="17"/>
      <c r="EB1226" s="17"/>
      <c r="EC1226" s="17"/>
      <c r="ED1226" s="17"/>
      <c r="EE1226" s="17"/>
      <c r="EF1226" s="17"/>
      <c r="EG1226" s="17"/>
      <c r="EH1226" s="17"/>
      <c r="EI1226" s="17"/>
      <c r="EJ1226" s="17"/>
      <c r="EK1226" s="17"/>
    </row>
    <row r="1227" spans="1:141" x14ac:dyDescent="0.35">
      <c r="A1227" s="17"/>
      <c r="B1227" s="17"/>
      <c r="C1227" s="17"/>
      <c r="D1227" s="17"/>
      <c r="E1227" s="17"/>
      <c r="F1227" s="17"/>
      <c r="G1227" s="17"/>
      <c r="J1227" s="17"/>
      <c r="K1227" s="17"/>
      <c r="L1227" s="68"/>
      <c r="M1227" s="68"/>
      <c r="N1227" s="17"/>
      <c r="O1227" s="17"/>
      <c r="P1227" s="107"/>
      <c r="R1227" s="17"/>
      <c r="S1227" s="17"/>
      <c r="T1227" s="17"/>
      <c r="V1227" s="17"/>
      <c r="W1227" s="17"/>
      <c r="X1227" s="17"/>
      <c r="Y1227" s="17"/>
      <c r="AB1227" s="45"/>
      <c r="AH1227" s="17"/>
      <c r="AI1227" s="17"/>
      <c r="AJ1227" s="17"/>
      <c r="AK1227" s="17"/>
      <c r="AL1227" s="17"/>
      <c r="AM1227" s="17"/>
      <c r="AN1227" s="17"/>
      <c r="AO1227" s="17"/>
      <c r="AP1227" s="17"/>
      <c r="AQ1227" s="17"/>
      <c r="AR1227" s="17"/>
      <c r="AS1227" s="17"/>
      <c r="AT1227" s="17"/>
      <c r="AU1227" s="17"/>
      <c r="AV1227" s="17"/>
      <c r="AW1227" s="17"/>
      <c r="AX1227" s="17"/>
      <c r="AY1227" s="17"/>
      <c r="AZ1227" s="17"/>
      <c r="BA1227" s="17"/>
      <c r="BB1227" s="17"/>
      <c r="BC1227" s="17"/>
      <c r="BD1227" s="17"/>
      <c r="BE1227" s="17"/>
      <c r="BF1227" s="17"/>
      <c r="BG1227" s="17"/>
      <c r="BH1227" s="17"/>
      <c r="BI1227" s="17"/>
      <c r="BJ1227" s="17"/>
      <c r="BK1227" s="17"/>
      <c r="BL1227" s="17"/>
      <c r="BM1227" s="17"/>
      <c r="BN1227" s="17"/>
      <c r="BO1227" s="17"/>
      <c r="BP1227" s="17"/>
      <c r="BQ1227" s="17"/>
      <c r="BR1227" s="17"/>
      <c r="BS1227" s="17"/>
      <c r="BT1227" s="17"/>
      <c r="BU1227" s="17"/>
      <c r="BV1227" s="17"/>
      <c r="BW1227" s="17"/>
      <c r="BX1227" s="17"/>
      <c r="BY1227" s="17"/>
      <c r="BZ1227" s="17"/>
      <c r="CA1227" s="17"/>
      <c r="CB1227" s="17"/>
      <c r="CC1227" s="17"/>
      <c r="CD1227" s="17"/>
      <c r="CE1227" s="17"/>
      <c r="CF1227" s="17"/>
      <c r="CG1227" s="17"/>
      <c r="CH1227" s="17"/>
      <c r="CI1227" s="17"/>
      <c r="CJ1227" s="17"/>
      <c r="CK1227" s="17"/>
      <c r="CL1227" s="17"/>
      <c r="CM1227" s="17"/>
      <c r="CN1227" s="17"/>
      <c r="CO1227" s="17"/>
      <c r="CP1227" s="17"/>
      <c r="CQ1227" s="17"/>
      <c r="CR1227" s="17"/>
      <c r="CS1227" s="17"/>
      <c r="CT1227" s="17"/>
      <c r="CU1227" s="17"/>
      <c r="CV1227" s="17"/>
      <c r="CW1227" s="17"/>
      <c r="CX1227" s="17"/>
      <c r="CY1227" s="17"/>
      <c r="CZ1227" s="17"/>
      <c r="DA1227" s="17"/>
      <c r="DB1227" s="17"/>
      <c r="DC1227" s="17"/>
      <c r="DD1227" s="17"/>
      <c r="DE1227" s="17"/>
      <c r="DF1227" s="17"/>
      <c r="DG1227" s="17"/>
      <c r="DH1227" s="17"/>
      <c r="DI1227" s="17"/>
      <c r="DJ1227" s="17"/>
      <c r="DK1227" s="17"/>
      <c r="DL1227" s="17"/>
      <c r="DM1227" s="17"/>
      <c r="DN1227" s="17"/>
      <c r="DO1227" s="17"/>
      <c r="DP1227" s="17"/>
      <c r="DQ1227" s="17"/>
      <c r="DR1227" s="17"/>
      <c r="DS1227" s="17"/>
      <c r="DT1227" s="17"/>
      <c r="DU1227" s="17"/>
      <c r="DV1227" s="17"/>
      <c r="DW1227" s="17"/>
      <c r="DX1227" s="17"/>
      <c r="DY1227" s="17"/>
      <c r="DZ1227" s="17"/>
      <c r="EA1227" s="17"/>
      <c r="EB1227" s="17"/>
      <c r="EC1227" s="17"/>
      <c r="ED1227" s="17"/>
      <c r="EE1227" s="17"/>
      <c r="EF1227" s="17"/>
      <c r="EG1227" s="17"/>
      <c r="EH1227" s="17"/>
      <c r="EI1227" s="17"/>
      <c r="EJ1227" s="17"/>
      <c r="EK1227" s="17"/>
    </row>
    <row r="1228" spans="1:141" x14ac:dyDescent="0.35">
      <c r="A1228" s="17"/>
      <c r="B1228" s="17"/>
      <c r="C1228" s="17"/>
      <c r="D1228" s="17"/>
      <c r="E1228" s="17"/>
      <c r="F1228" s="17"/>
      <c r="G1228" s="17"/>
      <c r="J1228" s="17"/>
      <c r="K1228" s="17"/>
      <c r="L1228" s="68"/>
      <c r="M1228" s="68"/>
      <c r="N1228" s="17"/>
      <c r="O1228" s="17"/>
      <c r="P1228" s="107"/>
      <c r="R1228" s="17"/>
      <c r="S1228" s="17"/>
      <c r="T1228" s="17"/>
      <c r="V1228" s="17"/>
      <c r="W1228" s="17"/>
      <c r="X1228" s="17"/>
      <c r="Y1228" s="17"/>
      <c r="AB1228" s="45"/>
      <c r="AH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c r="BL1228" s="17"/>
      <c r="BM1228" s="17"/>
      <c r="BN1228" s="17"/>
      <c r="BO1228" s="17"/>
      <c r="BP1228" s="17"/>
      <c r="BQ1228" s="17"/>
      <c r="BR1228" s="17"/>
      <c r="BS1228" s="17"/>
      <c r="BT1228" s="17"/>
      <c r="BU1228" s="17"/>
      <c r="BV1228" s="17"/>
      <c r="BW1228" s="17"/>
      <c r="BX1228" s="17"/>
      <c r="BY1228" s="17"/>
      <c r="BZ1228" s="17"/>
      <c r="CA1228" s="17"/>
      <c r="CB1228" s="17"/>
      <c r="CC1228" s="17"/>
      <c r="CD1228" s="17"/>
      <c r="CE1228" s="17"/>
      <c r="CF1228" s="17"/>
      <c r="CG1228" s="17"/>
      <c r="CH1228" s="17"/>
      <c r="CI1228" s="17"/>
      <c r="CJ1228" s="17"/>
      <c r="CK1228" s="17"/>
      <c r="CL1228" s="17"/>
      <c r="CM1228" s="17"/>
      <c r="CN1228" s="17"/>
      <c r="CO1228" s="17"/>
      <c r="CP1228" s="17"/>
      <c r="CQ1228" s="17"/>
      <c r="CR1228" s="17"/>
      <c r="CS1228" s="17"/>
      <c r="CT1228" s="17"/>
      <c r="CU1228" s="17"/>
      <c r="CV1228" s="17"/>
      <c r="CW1228" s="17"/>
      <c r="CX1228" s="17"/>
      <c r="CY1228" s="17"/>
      <c r="CZ1228" s="17"/>
      <c r="DA1228" s="17"/>
      <c r="DB1228" s="17"/>
      <c r="DC1228" s="17"/>
      <c r="DD1228" s="17"/>
      <c r="DE1228" s="17"/>
      <c r="DF1228" s="17"/>
      <c r="DG1228" s="17"/>
      <c r="DH1228" s="17"/>
      <c r="DI1228" s="17"/>
      <c r="DJ1228" s="17"/>
      <c r="DK1228" s="17"/>
      <c r="DL1228" s="17"/>
      <c r="DM1228" s="17"/>
      <c r="DN1228" s="17"/>
      <c r="DO1228" s="17"/>
      <c r="DP1228" s="17"/>
      <c r="DQ1228" s="17"/>
      <c r="DR1228" s="17"/>
      <c r="DS1228" s="17"/>
      <c r="DT1228" s="17"/>
      <c r="DU1228" s="17"/>
      <c r="DV1228" s="17"/>
      <c r="DW1228" s="17"/>
      <c r="DX1228" s="17"/>
      <c r="DY1228" s="17"/>
      <c r="DZ1228" s="17"/>
      <c r="EA1228" s="17"/>
      <c r="EB1228" s="17"/>
      <c r="EC1228" s="17"/>
      <c r="ED1228" s="17"/>
      <c r="EE1228" s="17"/>
      <c r="EF1228" s="17"/>
      <c r="EG1228" s="17"/>
      <c r="EH1228" s="17"/>
      <c r="EI1228" s="17"/>
      <c r="EJ1228" s="17"/>
      <c r="EK1228" s="17"/>
    </row>
    <row r="1229" spans="1:141" x14ac:dyDescent="0.35">
      <c r="A1229" s="17"/>
      <c r="B1229" s="17"/>
      <c r="C1229" s="17"/>
      <c r="D1229" s="17"/>
      <c r="E1229" s="17"/>
      <c r="F1229" s="17"/>
      <c r="G1229" s="17"/>
      <c r="J1229" s="17"/>
      <c r="K1229" s="17"/>
      <c r="L1229" s="68"/>
      <c r="M1229" s="68"/>
      <c r="N1229" s="17"/>
      <c r="O1229" s="17"/>
      <c r="P1229" s="107"/>
      <c r="R1229" s="17"/>
      <c r="S1229" s="17"/>
      <c r="T1229" s="17"/>
      <c r="V1229" s="17"/>
      <c r="W1229" s="17"/>
      <c r="X1229" s="17"/>
      <c r="Y1229" s="17"/>
      <c r="AB1229" s="45"/>
      <c r="AH1229" s="17"/>
      <c r="AI1229" s="17"/>
      <c r="AJ1229" s="17"/>
      <c r="AK1229" s="17"/>
      <c r="AL1229" s="17"/>
      <c r="AM1229" s="17"/>
      <c r="AN1229" s="17"/>
      <c r="AO1229" s="17"/>
      <c r="AP1229" s="17"/>
      <c r="AQ1229" s="17"/>
      <c r="AR1229" s="17"/>
      <c r="AS1229" s="17"/>
      <c r="AT1229" s="17"/>
      <c r="AU1229" s="17"/>
      <c r="AV1229" s="17"/>
      <c r="AW1229" s="17"/>
      <c r="AX1229" s="17"/>
      <c r="AY1229" s="17"/>
      <c r="AZ1229" s="17"/>
      <c r="BA1229" s="17"/>
      <c r="BB1229" s="17"/>
      <c r="BC1229" s="17"/>
      <c r="BD1229" s="17"/>
      <c r="BE1229" s="17"/>
      <c r="BF1229" s="17"/>
      <c r="BG1229" s="17"/>
      <c r="BH1229" s="17"/>
      <c r="BI1229" s="17"/>
      <c r="BJ1229" s="17"/>
      <c r="BK1229" s="17"/>
      <c r="BL1229" s="17"/>
      <c r="BM1229" s="17"/>
      <c r="BN1229" s="17"/>
      <c r="BO1229" s="17"/>
      <c r="BP1229" s="17"/>
      <c r="BQ1229" s="17"/>
      <c r="BR1229" s="17"/>
      <c r="BS1229" s="17"/>
      <c r="BT1229" s="17"/>
      <c r="BU1229" s="17"/>
      <c r="BV1229" s="17"/>
      <c r="BW1229" s="17"/>
      <c r="BX1229" s="17"/>
      <c r="BY1229" s="17"/>
      <c r="BZ1229" s="17"/>
      <c r="CA1229" s="17"/>
      <c r="CB1229" s="17"/>
      <c r="CC1229" s="17"/>
      <c r="CD1229" s="17"/>
      <c r="CE1229" s="17"/>
      <c r="CF1229" s="17"/>
      <c r="CG1229" s="17"/>
      <c r="CH1229" s="17"/>
      <c r="CI1229" s="17"/>
      <c r="CJ1229" s="17"/>
      <c r="CK1229" s="17"/>
      <c r="CL1229" s="17"/>
      <c r="CM1229" s="17"/>
      <c r="CN1229" s="17"/>
      <c r="CO1229" s="17"/>
      <c r="CP1229" s="17"/>
      <c r="CQ1229" s="17"/>
      <c r="CR1229" s="17"/>
      <c r="CS1229" s="17"/>
      <c r="CT1229" s="17"/>
      <c r="CU1229" s="17"/>
      <c r="CV1229" s="17"/>
      <c r="CW1229" s="17"/>
      <c r="CX1229" s="17"/>
      <c r="CY1229" s="17"/>
      <c r="CZ1229" s="17"/>
      <c r="DA1229" s="17"/>
      <c r="DB1229" s="17"/>
      <c r="DC1229" s="17"/>
      <c r="DD1229" s="17"/>
      <c r="DE1229" s="17"/>
      <c r="DF1229" s="17"/>
      <c r="DG1229" s="17"/>
      <c r="DH1229" s="17"/>
      <c r="DI1229" s="17"/>
      <c r="DJ1229" s="17"/>
      <c r="DK1229" s="17"/>
      <c r="DL1229" s="17"/>
      <c r="DM1229" s="17"/>
      <c r="DN1229" s="17"/>
      <c r="DO1229" s="17"/>
      <c r="DP1229" s="17"/>
      <c r="DQ1229" s="17"/>
      <c r="DR1229" s="17"/>
      <c r="DS1229" s="17"/>
      <c r="DT1229" s="17"/>
      <c r="DU1229" s="17"/>
      <c r="DV1229" s="17"/>
      <c r="DW1229" s="17"/>
      <c r="DX1229" s="17"/>
      <c r="DY1229" s="17"/>
      <c r="DZ1229" s="17"/>
      <c r="EA1229" s="17"/>
      <c r="EB1229" s="17"/>
      <c r="EC1229" s="17"/>
      <c r="ED1229" s="17"/>
      <c r="EE1229" s="17"/>
      <c r="EF1229" s="17"/>
      <c r="EG1229" s="17"/>
      <c r="EH1229" s="17"/>
      <c r="EI1229" s="17"/>
      <c r="EJ1229" s="17"/>
      <c r="EK1229" s="17"/>
    </row>
    <row r="1230" spans="1:141" x14ac:dyDescent="0.35">
      <c r="A1230" s="17"/>
      <c r="B1230" s="17"/>
      <c r="C1230" s="17"/>
      <c r="D1230" s="17"/>
      <c r="E1230" s="17"/>
      <c r="F1230" s="17"/>
      <c r="G1230" s="17"/>
      <c r="J1230" s="17"/>
      <c r="K1230" s="17"/>
      <c r="L1230" s="68"/>
      <c r="M1230" s="68"/>
      <c r="N1230" s="17"/>
      <c r="O1230" s="17"/>
      <c r="P1230" s="107"/>
      <c r="R1230" s="17"/>
      <c r="S1230" s="17"/>
      <c r="T1230" s="17"/>
      <c r="V1230" s="17"/>
      <c r="W1230" s="17"/>
      <c r="X1230" s="17"/>
      <c r="Y1230" s="17"/>
      <c r="AB1230" s="45"/>
      <c r="AH1230" s="17"/>
      <c r="AI1230" s="17"/>
      <c r="AJ1230" s="17"/>
      <c r="AK1230" s="17"/>
      <c r="AL1230" s="17"/>
      <c r="AM1230" s="17"/>
      <c r="AN1230" s="17"/>
      <c r="AO1230" s="17"/>
      <c r="AP1230" s="17"/>
      <c r="AQ1230" s="17"/>
      <c r="AR1230" s="17"/>
      <c r="AS1230" s="17"/>
      <c r="AT1230" s="17"/>
      <c r="AU1230" s="17"/>
      <c r="AV1230" s="17"/>
      <c r="AW1230" s="17"/>
      <c r="AX1230" s="17"/>
      <c r="AY1230" s="17"/>
      <c r="AZ1230" s="17"/>
      <c r="BA1230" s="17"/>
      <c r="BB1230" s="17"/>
      <c r="BC1230" s="17"/>
      <c r="BD1230" s="17"/>
      <c r="BE1230" s="17"/>
      <c r="BF1230" s="17"/>
      <c r="BG1230" s="17"/>
      <c r="BH1230" s="17"/>
      <c r="BI1230" s="17"/>
      <c r="BJ1230" s="17"/>
      <c r="BK1230" s="17"/>
      <c r="BL1230" s="17"/>
      <c r="BM1230" s="17"/>
      <c r="BN1230" s="17"/>
      <c r="BO1230" s="17"/>
      <c r="BP1230" s="17"/>
      <c r="BQ1230" s="17"/>
      <c r="BR1230" s="17"/>
      <c r="BS1230" s="17"/>
      <c r="BT1230" s="17"/>
      <c r="BU1230" s="17"/>
      <c r="BV1230" s="17"/>
      <c r="BW1230" s="17"/>
      <c r="BX1230" s="17"/>
      <c r="BY1230" s="17"/>
      <c r="BZ1230" s="17"/>
      <c r="CA1230" s="17"/>
      <c r="CB1230" s="17"/>
      <c r="CC1230" s="17"/>
      <c r="CD1230" s="17"/>
      <c r="CE1230" s="17"/>
      <c r="CF1230" s="17"/>
      <c r="CG1230" s="17"/>
      <c r="CH1230" s="17"/>
      <c r="CI1230" s="17"/>
      <c r="CJ1230" s="17"/>
      <c r="CK1230" s="17"/>
      <c r="CL1230" s="17"/>
      <c r="CM1230" s="17"/>
      <c r="CN1230" s="17"/>
      <c r="CO1230" s="17"/>
      <c r="CP1230" s="17"/>
      <c r="CQ1230" s="17"/>
      <c r="CR1230" s="17"/>
      <c r="CS1230" s="17"/>
      <c r="CT1230" s="17"/>
      <c r="CU1230" s="17"/>
      <c r="CV1230" s="17"/>
      <c r="CW1230" s="17"/>
      <c r="CX1230" s="17"/>
      <c r="CY1230" s="17"/>
      <c r="CZ1230" s="17"/>
      <c r="DA1230" s="17"/>
      <c r="DB1230" s="17"/>
      <c r="DC1230" s="17"/>
      <c r="DD1230" s="17"/>
      <c r="DE1230" s="17"/>
      <c r="DF1230" s="17"/>
      <c r="DG1230" s="17"/>
      <c r="DH1230" s="17"/>
      <c r="DI1230" s="17"/>
      <c r="DJ1230" s="17"/>
      <c r="DK1230" s="17"/>
      <c r="DL1230" s="17"/>
      <c r="DM1230" s="17"/>
      <c r="DN1230" s="17"/>
      <c r="DO1230" s="17"/>
      <c r="DP1230" s="17"/>
      <c r="DQ1230" s="17"/>
      <c r="DR1230" s="17"/>
      <c r="DS1230" s="17"/>
      <c r="DT1230" s="17"/>
      <c r="DU1230" s="17"/>
      <c r="DV1230" s="17"/>
      <c r="DW1230" s="17"/>
      <c r="DX1230" s="17"/>
      <c r="DY1230" s="17"/>
      <c r="DZ1230" s="17"/>
      <c r="EA1230" s="17"/>
      <c r="EB1230" s="17"/>
      <c r="EC1230" s="17"/>
      <c r="ED1230" s="17"/>
      <c r="EE1230" s="17"/>
      <c r="EF1230" s="17"/>
      <c r="EG1230" s="17"/>
      <c r="EH1230" s="17"/>
      <c r="EI1230" s="17"/>
      <c r="EJ1230" s="17"/>
      <c r="EK1230" s="17"/>
    </row>
    <row r="1231" spans="1:141" x14ac:dyDescent="0.35">
      <c r="A1231" s="17"/>
      <c r="B1231" s="17"/>
      <c r="C1231" s="17"/>
      <c r="D1231" s="17"/>
      <c r="E1231" s="17"/>
      <c r="F1231" s="17"/>
      <c r="G1231" s="17"/>
      <c r="J1231" s="17"/>
      <c r="K1231" s="17"/>
      <c r="L1231" s="68"/>
      <c r="M1231" s="68"/>
      <c r="N1231" s="17"/>
      <c r="O1231" s="17"/>
      <c r="P1231" s="109"/>
      <c r="R1231" s="17"/>
      <c r="S1231" s="17"/>
      <c r="T1231" s="17"/>
      <c r="V1231" s="17"/>
      <c r="W1231" s="17"/>
      <c r="X1231" s="17"/>
      <c r="Y1231" s="17"/>
      <c r="AB1231" s="45"/>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c r="BL1231" s="17"/>
      <c r="BM1231" s="17"/>
      <c r="BN1231" s="17"/>
      <c r="BO1231" s="17"/>
      <c r="BP1231" s="17"/>
      <c r="BQ1231" s="17"/>
      <c r="BR1231" s="17"/>
      <c r="BS1231" s="17"/>
      <c r="BT1231" s="17"/>
      <c r="BU1231" s="17"/>
      <c r="BV1231" s="17"/>
      <c r="BW1231" s="17"/>
      <c r="BX1231" s="17"/>
      <c r="BY1231" s="17"/>
      <c r="BZ1231" s="17"/>
      <c r="CA1231" s="17"/>
      <c r="CB1231" s="17"/>
      <c r="CC1231" s="17"/>
      <c r="CD1231" s="17"/>
      <c r="CE1231" s="17"/>
      <c r="CF1231" s="17"/>
      <c r="CG1231" s="17"/>
      <c r="CH1231" s="17"/>
      <c r="CI1231" s="17"/>
      <c r="CJ1231" s="17"/>
      <c r="CK1231" s="17"/>
      <c r="CL1231" s="17"/>
      <c r="CM1231" s="17"/>
      <c r="CN1231" s="17"/>
      <c r="CO1231" s="17"/>
      <c r="CP1231" s="17"/>
      <c r="CQ1231" s="17"/>
      <c r="CR1231" s="17"/>
      <c r="CS1231" s="17"/>
      <c r="CT1231" s="17"/>
      <c r="CU1231" s="17"/>
      <c r="CV1231" s="17"/>
      <c r="CW1231" s="17"/>
      <c r="CX1231" s="17"/>
      <c r="CY1231" s="17"/>
      <c r="CZ1231" s="17"/>
      <c r="DA1231" s="17"/>
      <c r="DB1231" s="17"/>
      <c r="DC1231" s="17"/>
      <c r="DD1231" s="17"/>
      <c r="DE1231" s="17"/>
      <c r="DF1231" s="17"/>
      <c r="DG1231" s="17"/>
      <c r="DH1231" s="17"/>
      <c r="DI1231" s="17"/>
      <c r="DJ1231" s="17"/>
      <c r="DK1231" s="17"/>
      <c r="DL1231" s="17"/>
      <c r="DM1231" s="17"/>
      <c r="DN1231" s="17"/>
      <c r="DO1231" s="17"/>
      <c r="DP1231" s="17"/>
      <c r="DQ1231" s="17"/>
      <c r="DR1231" s="17"/>
      <c r="DS1231" s="17"/>
      <c r="DT1231" s="17"/>
      <c r="DU1231" s="17"/>
      <c r="DV1231" s="17"/>
      <c r="DW1231" s="17"/>
      <c r="DX1231" s="17"/>
      <c r="DY1231" s="17"/>
      <c r="DZ1231" s="17"/>
      <c r="EA1231" s="17"/>
      <c r="EB1231" s="17"/>
      <c r="EC1231" s="17"/>
      <c r="ED1231" s="17"/>
      <c r="EE1231" s="17"/>
      <c r="EF1231" s="17"/>
      <c r="EG1231" s="17"/>
      <c r="EH1231" s="17"/>
      <c r="EI1231" s="17"/>
      <c r="EJ1231" s="17"/>
      <c r="EK1231" s="17"/>
    </row>
    <row r="1232" spans="1:141" x14ac:dyDescent="0.35">
      <c r="A1232" s="17"/>
      <c r="B1232" s="17"/>
      <c r="C1232" s="17"/>
      <c r="D1232" s="17"/>
      <c r="E1232" s="17"/>
      <c r="F1232" s="17"/>
      <c r="G1232" s="17"/>
      <c r="J1232" s="17"/>
      <c r="K1232" s="17"/>
      <c r="L1232" s="68"/>
      <c r="M1232" s="68"/>
      <c r="N1232" s="17"/>
      <c r="O1232" s="17"/>
      <c r="P1232" s="109"/>
      <c r="R1232" s="17"/>
      <c r="S1232" s="17"/>
      <c r="T1232" s="17"/>
      <c r="V1232" s="17"/>
      <c r="W1232" s="17"/>
      <c r="X1232" s="17"/>
      <c r="Y1232" s="17"/>
      <c r="AB1232" s="45"/>
      <c r="AH1232" s="17"/>
      <c r="AI1232" s="17"/>
      <c r="AJ1232" s="17"/>
      <c r="AK1232" s="17"/>
      <c r="AL1232" s="17"/>
      <c r="AM1232" s="17"/>
      <c r="AN1232" s="17"/>
      <c r="AO1232" s="17"/>
      <c r="AP1232" s="17"/>
      <c r="AQ1232" s="17"/>
      <c r="AR1232" s="17"/>
      <c r="AS1232" s="17"/>
      <c r="AT1232" s="17"/>
      <c r="AU1232" s="17"/>
      <c r="AV1232" s="17"/>
      <c r="AW1232" s="17"/>
      <c r="AX1232" s="17"/>
      <c r="AY1232" s="17"/>
      <c r="AZ1232" s="17"/>
      <c r="BA1232" s="17"/>
      <c r="BB1232" s="17"/>
      <c r="BC1232" s="17"/>
      <c r="BD1232" s="17"/>
      <c r="BE1232" s="17"/>
      <c r="BF1232" s="17"/>
      <c r="BG1232" s="17"/>
      <c r="BH1232" s="17"/>
      <c r="BI1232" s="17"/>
      <c r="BJ1232" s="17"/>
      <c r="BK1232" s="17"/>
      <c r="BL1232" s="17"/>
      <c r="BM1232" s="17"/>
      <c r="BN1232" s="17"/>
      <c r="BO1232" s="17"/>
      <c r="BP1232" s="17"/>
      <c r="BQ1232" s="17"/>
      <c r="BR1232" s="17"/>
      <c r="BS1232" s="17"/>
      <c r="BT1232" s="17"/>
      <c r="BU1232" s="17"/>
      <c r="BV1232" s="17"/>
      <c r="BW1232" s="17"/>
      <c r="BX1232" s="17"/>
      <c r="BY1232" s="17"/>
      <c r="BZ1232" s="17"/>
      <c r="CA1232" s="17"/>
      <c r="CB1232" s="17"/>
      <c r="CC1232" s="17"/>
      <c r="CD1232" s="17"/>
      <c r="CE1232" s="17"/>
      <c r="CF1232" s="17"/>
      <c r="CG1232" s="17"/>
      <c r="CH1232" s="17"/>
      <c r="CI1232" s="17"/>
      <c r="CJ1232" s="17"/>
      <c r="CK1232" s="17"/>
      <c r="CL1232" s="17"/>
      <c r="CM1232" s="17"/>
      <c r="CN1232" s="17"/>
      <c r="CO1232" s="17"/>
      <c r="CP1232" s="17"/>
      <c r="CQ1232" s="17"/>
      <c r="CR1232" s="17"/>
      <c r="CS1232" s="17"/>
      <c r="CT1232" s="17"/>
      <c r="CU1232" s="17"/>
      <c r="CV1232" s="17"/>
      <c r="CW1232" s="17"/>
      <c r="CX1232" s="17"/>
      <c r="CY1232" s="17"/>
      <c r="CZ1232" s="17"/>
      <c r="DA1232" s="17"/>
      <c r="DB1232" s="17"/>
      <c r="DC1232" s="17"/>
      <c r="DD1232" s="17"/>
      <c r="DE1232" s="17"/>
      <c r="DF1232" s="17"/>
      <c r="DG1232" s="17"/>
      <c r="DH1232" s="17"/>
      <c r="DI1232" s="17"/>
      <c r="DJ1232" s="17"/>
      <c r="DK1232" s="17"/>
      <c r="DL1232" s="17"/>
      <c r="DM1232" s="17"/>
      <c r="DN1232" s="17"/>
      <c r="DO1232" s="17"/>
      <c r="DP1232" s="17"/>
      <c r="DQ1232" s="17"/>
      <c r="DR1232" s="17"/>
      <c r="DS1232" s="17"/>
      <c r="DT1232" s="17"/>
      <c r="DU1232" s="17"/>
      <c r="DV1232" s="17"/>
      <c r="DW1232" s="17"/>
      <c r="DX1232" s="17"/>
      <c r="DY1232" s="17"/>
      <c r="DZ1232" s="17"/>
      <c r="EA1232" s="17"/>
      <c r="EB1232" s="17"/>
      <c r="EC1232" s="17"/>
      <c r="ED1232" s="17"/>
      <c r="EE1232" s="17"/>
      <c r="EF1232" s="17"/>
      <c r="EG1232" s="17"/>
      <c r="EH1232" s="17"/>
      <c r="EI1232" s="17"/>
      <c r="EJ1232" s="17"/>
      <c r="EK1232" s="17"/>
    </row>
    <row r="1233" spans="1:141" x14ac:dyDescent="0.35">
      <c r="A1233" s="17"/>
      <c r="B1233" s="17"/>
      <c r="C1233" s="17"/>
      <c r="D1233" s="17"/>
      <c r="E1233" s="17"/>
      <c r="F1233" s="17"/>
      <c r="G1233" s="17"/>
      <c r="J1233" s="17"/>
      <c r="K1233" s="17"/>
      <c r="L1233" s="68"/>
      <c r="M1233" s="68"/>
      <c r="N1233" s="17"/>
      <c r="O1233" s="17"/>
      <c r="P1233" s="107"/>
      <c r="R1233" s="17"/>
      <c r="S1233" s="17"/>
      <c r="T1233" s="17"/>
      <c r="V1233" s="17"/>
      <c r="W1233" s="17"/>
      <c r="X1233" s="17"/>
      <c r="Y1233" s="17"/>
      <c r="AB1233" s="45"/>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c r="BL1233" s="17"/>
      <c r="BM1233" s="17"/>
      <c r="BN1233" s="17"/>
      <c r="BO1233" s="17"/>
      <c r="BP1233" s="17"/>
      <c r="BQ1233" s="17"/>
      <c r="BR1233" s="17"/>
      <c r="BS1233" s="17"/>
      <c r="BT1233" s="17"/>
      <c r="BU1233" s="17"/>
      <c r="BV1233" s="17"/>
      <c r="BW1233" s="17"/>
      <c r="BX1233" s="17"/>
      <c r="BY1233" s="17"/>
      <c r="BZ1233" s="17"/>
      <c r="CA1233" s="17"/>
      <c r="CB1233" s="17"/>
      <c r="CC1233" s="17"/>
      <c r="CD1233" s="17"/>
      <c r="CE1233" s="17"/>
      <c r="CF1233" s="17"/>
      <c r="CG1233" s="17"/>
      <c r="CH1233" s="17"/>
      <c r="CI1233" s="17"/>
      <c r="CJ1233" s="17"/>
      <c r="CK1233" s="17"/>
      <c r="CL1233" s="17"/>
      <c r="CM1233" s="17"/>
      <c r="CN1233" s="17"/>
      <c r="CO1233" s="17"/>
      <c r="CP1233" s="17"/>
      <c r="CQ1233" s="17"/>
      <c r="CR1233" s="17"/>
      <c r="CS1233" s="17"/>
      <c r="CT1233" s="17"/>
      <c r="CU1233" s="17"/>
      <c r="CV1233" s="17"/>
      <c r="CW1233" s="17"/>
      <c r="CX1233" s="17"/>
      <c r="CY1233" s="17"/>
      <c r="CZ1233" s="17"/>
      <c r="DA1233" s="17"/>
      <c r="DB1233" s="17"/>
      <c r="DC1233" s="17"/>
      <c r="DD1233" s="17"/>
      <c r="DE1233" s="17"/>
      <c r="DF1233" s="17"/>
      <c r="DG1233" s="17"/>
      <c r="DH1233" s="17"/>
      <c r="DI1233" s="17"/>
      <c r="DJ1233" s="17"/>
      <c r="DK1233" s="17"/>
      <c r="DL1233" s="17"/>
      <c r="DM1233" s="17"/>
      <c r="DN1233" s="17"/>
      <c r="DO1233" s="17"/>
      <c r="DP1233" s="17"/>
      <c r="DQ1233" s="17"/>
      <c r="DR1233" s="17"/>
      <c r="DS1233" s="17"/>
      <c r="DT1233" s="17"/>
      <c r="DU1233" s="17"/>
      <c r="DV1233" s="17"/>
      <c r="DW1233" s="17"/>
      <c r="DX1233" s="17"/>
      <c r="DY1233" s="17"/>
      <c r="DZ1233" s="17"/>
      <c r="EA1233" s="17"/>
      <c r="EB1233" s="17"/>
      <c r="EC1233" s="17"/>
      <c r="ED1233" s="17"/>
      <c r="EE1233" s="17"/>
      <c r="EF1233" s="17"/>
      <c r="EG1233" s="17"/>
      <c r="EH1233" s="17"/>
      <c r="EI1233" s="17"/>
      <c r="EJ1233" s="17"/>
      <c r="EK1233" s="17"/>
    </row>
    <row r="1234" spans="1:141" x14ac:dyDescent="0.35">
      <c r="A1234" s="17"/>
      <c r="B1234" s="17"/>
      <c r="C1234" s="17"/>
      <c r="D1234" s="17"/>
      <c r="E1234" s="17"/>
      <c r="F1234" s="17"/>
      <c r="G1234" s="17"/>
      <c r="J1234" s="17"/>
      <c r="K1234" s="17"/>
      <c r="L1234" s="68"/>
      <c r="M1234" s="68"/>
      <c r="N1234" s="17"/>
      <c r="O1234" s="17"/>
      <c r="P1234" s="107"/>
      <c r="R1234" s="17"/>
      <c r="S1234" s="17"/>
      <c r="T1234" s="17"/>
      <c r="V1234" s="17"/>
      <c r="W1234" s="17"/>
      <c r="X1234" s="17"/>
      <c r="Y1234" s="17"/>
      <c r="AB1234" s="45"/>
      <c r="AH1234" s="17"/>
      <c r="AI1234" s="17"/>
      <c r="AJ1234" s="17"/>
      <c r="AK1234" s="17"/>
      <c r="AL1234" s="17"/>
      <c r="AM1234" s="17"/>
      <c r="AN1234" s="17"/>
      <c r="AO1234" s="17"/>
      <c r="AP1234" s="17"/>
      <c r="AQ1234" s="17"/>
      <c r="AR1234" s="17"/>
      <c r="AS1234" s="17"/>
      <c r="AT1234" s="17"/>
      <c r="AU1234" s="17"/>
      <c r="AV1234" s="17"/>
      <c r="AW1234" s="17"/>
      <c r="AX1234" s="17"/>
      <c r="AY1234" s="17"/>
      <c r="AZ1234" s="17"/>
      <c r="BA1234" s="17"/>
      <c r="BB1234" s="17"/>
      <c r="BC1234" s="17"/>
      <c r="BD1234" s="17"/>
      <c r="BE1234" s="17"/>
      <c r="BF1234" s="17"/>
      <c r="BG1234" s="17"/>
      <c r="BH1234" s="17"/>
      <c r="BI1234" s="17"/>
      <c r="BJ1234" s="17"/>
      <c r="BK1234" s="17"/>
      <c r="BL1234" s="17"/>
      <c r="BM1234" s="17"/>
      <c r="BN1234" s="17"/>
      <c r="BO1234" s="17"/>
      <c r="BP1234" s="17"/>
      <c r="BQ1234" s="17"/>
      <c r="BR1234" s="17"/>
      <c r="BS1234" s="17"/>
      <c r="BT1234" s="17"/>
      <c r="BU1234" s="17"/>
      <c r="BV1234" s="17"/>
      <c r="BW1234" s="17"/>
      <c r="BX1234" s="17"/>
      <c r="BY1234" s="17"/>
      <c r="BZ1234" s="17"/>
      <c r="CA1234" s="17"/>
      <c r="CB1234" s="17"/>
      <c r="CC1234" s="17"/>
      <c r="CD1234" s="17"/>
      <c r="CE1234" s="17"/>
      <c r="CF1234" s="17"/>
      <c r="CG1234" s="17"/>
      <c r="CH1234" s="17"/>
      <c r="CI1234" s="17"/>
      <c r="CJ1234" s="17"/>
      <c r="CK1234" s="17"/>
      <c r="CL1234" s="17"/>
      <c r="CM1234" s="17"/>
      <c r="CN1234" s="17"/>
      <c r="CO1234" s="17"/>
      <c r="CP1234" s="17"/>
      <c r="CQ1234" s="17"/>
      <c r="CR1234" s="17"/>
      <c r="CS1234" s="17"/>
      <c r="CT1234" s="17"/>
      <c r="CU1234" s="17"/>
      <c r="CV1234" s="17"/>
      <c r="CW1234" s="17"/>
      <c r="CX1234" s="17"/>
      <c r="CY1234" s="17"/>
      <c r="CZ1234" s="17"/>
      <c r="DA1234" s="17"/>
      <c r="DB1234" s="17"/>
      <c r="DC1234" s="17"/>
      <c r="DD1234" s="17"/>
      <c r="DE1234" s="17"/>
      <c r="DF1234" s="17"/>
      <c r="DG1234" s="17"/>
      <c r="DH1234" s="17"/>
      <c r="DI1234" s="17"/>
      <c r="DJ1234" s="17"/>
      <c r="DK1234" s="17"/>
      <c r="DL1234" s="17"/>
      <c r="DM1234" s="17"/>
      <c r="DN1234" s="17"/>
      <c r="DO1234" s="17"/>
      <c r="DP1234" s="17"/>
      <c r="DQ1234" s="17"/>
      <c r="DR1234" s="17"/>
      <c r="DS1234" s="17"/>
      <c r="DT1234" s="17"/>
      <c r="DU1234" s="17"/>
      <c r="DV1234" s="17"/>
      <c r="DW1234" s="17"/>
      <c r="DX1234" s="17"/>
      <c r="DY1234" s="17"/>
      <c r="DZ1234" s="17"/>
      <c r="EA1234" s="17"/>
      <c r="EB1234" s="17"/>
      <c r="EC1234" s="17"/>
      <c r="ED1234" s="17"/>
      <c r="EE1234" s="17"/>
      <c r="EF1234" s="17"/>
      <c r="EG1234" s="17"/>
      <c r="EH1234" s="17"/>
      <c r="EI1234" s="17"/>
      <c r="EJ1234" s="17"/>
      <c r="EK1234" s="17"/>
    </row>
    <row r="1235" spans="1:141" x14ac:dyDescent="0.35">
      <c r="A1235" s="17"/>
      <c r="B1235" s="17"/>
      <c r="C1235" s="17"/>
      <c r="D1235" s="17"/>
      <c r="E1235" s="17"/>
      <c r="F1235" s="17"/>
      <c r="G1235" s="17"/>
      <c r="J1235" s="17"/>
      <c r="K1235" s="17"/>
      <c r="L1235" s="68"/>
      <c r="M1235" s="68"/>
      <c r="N1235" s="17"/>
      <c r="O1235" s="17"/>
      <c r="P1235" s="107"/>
      <c r="R1235" s="17"/>
      <c r="S1235" s="17"/>
      <c r="T1235" s="17"/>
      <c r="V1235" s="17"/>
      <c r="W1235" s="17"/>
      <c r="X1235" s="17"/>
      <c r="Y1235" s="17"/>
      <c r="AB1235" s="45"/>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c r="BL1235" s="17"/>
      <c r="BM1235" s="17"/>
      <c r="BN1235" s="17"/>
      <c r="BO1235" s="17"/>
      <c r="BP1235" s="17"/>
      <c r="BQ1235" s="17"/>
      <c r="BR1235" s="17"/>
      <c r="BS1235" s="17"/>
      <c r="BT1235" s="17"/>
      <c r="BU1235" s="17"/>
      <c r="BV1235" s="17"/>
      <c r="BW1235" s="17"/>
      <c r="BX1235" s="17"/>
      <c r="BY1235" s="17"/>
      <c r="BZ1235" s="17"/>
      <c r="CA1235" s="17"/>
      <c r="CB1235" s="17"/>
      <c r="CC1235" s="17"/>
      <c r="CD1235" s="17"/>
      <c r="CE1235" s="17"/>
      <c r="CF1235" s="17"/>
      <c r="CG1235" s="17"/>
      <c r="CH1235" s="17"/>
      <c r="CI1235" s="17"/>
      <c r="CJ1235" s="17"/>
      <c r="CK1235" s="17"/>
      <c r="CL1235" s="17"/>
      <c r="CM1235" s="17"/>
      <c r="CN1235" s="17"/>
      <c r="CO1235" s="17"/>
      <c r="CP1235" s="17"/>
      <c r="CQ1235" s="17"/>
      <c r="CR1235" s="17"/>
      <c r="CS1235" s="17"/>
      <c r="CT1235" s="17"/>
      <c r="CU1235" s="17"/>
      <c r="CV1235" s="17"/>
      <c r="CW1235" s="17"/>
      <c r="CX1235" s="17"/>
      <c r="CY1235" s="17"/>
      <c r="CZ1235" s="17"/>
      <c r="DA1235" s="17"/>
      <c r="DB1235" s="17"/>
      <c r="DC1235" s="17"/>
      <c r="DD1235" s="17"/>
      <c r="DE1235" s="17"/>
      <c r="DF1235" s="17"/>
      <c r="DG1235" s="17"/>
      <c r="DH1235" s="17"/>
      <c r="DI1235" s="17"/>
      <c r="DJ1235" s="17"/>
      <c r="DK1235" s="17"/>
      <c r="DL1235" s="17"/>
      <c r="DM1235" s="17"/>
      <c r="DN1235" s="17"/>
      <c r="DO1235" s="17"/>
      <c r="DP1235" s="17"/>
      <c r="DQ1235" s="17"/>
      <c r="DR1235" s="17"/>
      <c r="DS1235" s="17"/>
      <c r="DT1235" s="17"/>
      <c r="DU1235" s="17"/>
      <c r="DV1235" s="17"/>
      <c r="DW1235" s="17"/>
      <c r="DX1235" s="17"/>
      <c r="DY1235" s="17"/>
      <c r="DZ1235" s="17"/>
      <c r="EA1235" s="17"/>
      <c r="EB1235" s="17"/>
      <c r="EC1235" s="17"/>
      <c r="ED1235" s="17"/>
      <c r="EE1235" s="17"/>
      <c r="EF1235" s="17"/>
      <c r="EG1235" s="17"/>
      <c r="EH1235" s="17"/>
      <c r="EI1235" s="17"/>
      <c r="EJ1235" s="17"/>
      <c r="EK1235" s="17"/>
    </row>
    <row r="1236" spans="1:141" x14ac:dyDescent="0.35">
      <c r="A1236" s="17"/>
      <c r="B1236" s="17"/>
      <c r="C1236" s="17"/>
      <c r="D1236" s="17"/>
      <c r="E1236" s="17"/>
      <c r="F1236" s="17"/>
      <c r="G1236" s="17"/>
      <c r="J1236" s="17"/>
      <c r="K1236" s="17"/>
      <c r="L1236" s="68"/>
      <c r="M1236" s="68"/>
      <c r="N1236" s="17"/>
      <c r="O1236" s="17"/>
      <c r="P1236" s="107"/>
      <c r="R1236" s="17"/>
      <c r="S1236" s="17"/>
      <c r="T1236" s="17"/>
      <c r="V1236" s="17"/>
      <c r="W1236" s="17"/>
      <c r="X1236" s="17"/>
      <c r="Y1236" s="17"/>
      <c r="AB1236" s="45"/>
      <c r="AH1236" s="17"/>
      <c r="AI1236" s="17"/>
      <c r="AJ1236" s="17"/>
      <c r="AK1236" s="17"/>
      <c r="AL1236" s="17"/>
      <c r="AM1236" s="17"/>
      <c r="AN1236" s="17"/>
      <c r="AO1236" s="17"/>
      <c r="AP1236" s="17"/>
      <c r="AQ1236" s="17"/>
      <c r="AR1236" s="17"/>
      <c r="AS1236" s="17"/>
      <c r="AT1236" s="17"/>
      <c r="AU1236" s="17"/>
      <c r="AV1236" s="17"/>
      <c r="AW1236" s="17"/>
      <c r="AX1236" s="17"/>
      <c r="AY1236" s="17"/>
      <c r="AZ1236" s="17"/>
      <c r="BA1236" s="17"/>
      <c r="BB1236" s="17"/>
      <c r="BC1236" s="17"/>
      <c r="BD1236" s="17"/>
      <c r="BE1236" s="17"/>
      <c r="BF1236" s="17"/>
      <c r="BG1236" s="17"/>
      <c r="BH1236" s="17"/>
      <c r="BI1236" s="17"/>
      <c r="BJ1236" s="17"/>
      <c r="BK1236" s="17"/>
      <c r="BL1236" s="17"/>
      <c r="BM1236" s="17"/>
      <c r="BN1236" s="17"/>
      <c r="BO1236" s="17"/>
      <c r="BP1236" s="17"/>
      <c r="BQ1236" s="17"/>
      <c r="BR1236" s="17"/>
      <c r="BS1236" s="17"/>
      <c r="BT1236" s="17"/>
      <c r="BU1236" s="17"/>
      <c r="BV1236" s="17"/>
      <c r="BW1236" s="17"/>
      <c r="BX1236" s="17"/>
      <c r="BY1236" s="17"/>
      <c r="BZ1236" s="17"/>
      <c r="CA1236" s="17"/>
      <c r="CB1236" s="17"/>
      <c r="CC1236" s="17"/>
      <c r="CD1236" s="17"/>
      <c r="CE1236" s="17"/>
      <c r="CF1236" s="17"/>
      <c r="CG1236" s="17"/>
      <c r="CH1236" s="17"/>
      <c r="CI1236" s="17"/>
      <c r="CJ1236" s="17"/>
      <c r="CK1236" s="17"/>
      <c r="CL1236" s="17"/>
      <c r="CM1236" s="17"/>
      <c r="CN1236" s="17"/>
      <c r="CO1236" s="17"/>
      <c r="CP1236" s="17"/>
      <c r="CQ1236" s="17"/>
      <c r="CR1236" s="17"/>
      <c r="CS1236" s="17"/>
      <c r="CT1236" s="17"/>
      <c r="CU1236" s="17"/>
      <c r="CV1236" s="17"/>
      <c r="CW1236" s="17"/>
      <c r="CX1236" s="17"/>
      <c r="CY1236" s="17"/>
      <c r="CZ1236" s="17"/>
      <c r="DA1236" s="17"/>
      <c r="DB1236" s="17"/>
      <c r="DC1236" s="17"/>
      <c r="DD1236" s="17"/>
      <c r="DE1236" s="17"/>
      <c r="DF1236" s="17"/>
      <c r="DG1236" s="17"/>
      <c r="DH1236" s="17"/>
      <c r="DI1236" s="17"/>
      <c r="DJ1236" s="17"/>
      <c r="DK1236" s="17"/>
      <c r="DL1236" s="17"/>
      <c r="DM1236" s="17"/>
      <c r="DN1236" s="17"/>
      <c r="DO1236" s="17"/>
      <c r="DP1236" s="17"/>
      <c r="DQ1236" s="17"/>
      <c r="DR1236" s="17"/>
      <c r="DS1236" s="17"/>
      <c r="DT1236" s="17"/>
      <c r="DU1236" s="17"/>
      <c r="DV1236" s="17"/>
      <c r="DW1236" s="17"/>
      <c r="DX1236" s="17"/>
      <c r="DY1236" s="17"/>
      <c r="DZ1236" s="17"/>
      <c r="EA1236" s="17"/>
      <c r="EB1236" s="17"/>
      <c r="EC1236" s="17"/>
      <c r="ED1236" s="17"/>
      <c r="EE1236" s="17"/>
      <c r="EF1236" s="17"/>
      <c r="EG1236" s="17"/>
      <c r="EH1236" s="17"/>
      <c r="EI1236" s="17"/>
      <c r="EJ1236" s="17"/>
      <c r="EK1236" s="17"/>
    </row>
    <row r="1237" spans="1:141" x14ac:dyDescent="0.35">
      <c r="A1237" s="17"/>
      <c r="B1237" s="17"/>
      <c r="C1237" s="17"/>
      <c r="D1237" s="17"/>
      <c r="E1237" s="17"/>
      <c r="F1237" s="17"/>
      <c r="G1237" s="17"/>
      <c r="J1237" s="17"/>
      <c r="K1237" s="17"/>
      <c r="L1237" s="68"/>
      <c r="M1237" s="68"/>
      <c r="N1237" s="17"/>
      <c r="O1237" s="17"/>
      <c r="P1237" s="107"/>
      <c r="R1237" s="17"/>
      <c r="S1237" s="17"/>
      <c r="T1237" s="17"/>
      <c r="V1237" s="17"/>
      <c r="W1237" s="17"/>
      <c r="X1237" s="17"/>
      <c r="Y1237" s="17"/>
      <c r="AB1237" s="45"/>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c r="BL1237" s="17"/>
      <c r="BM1237" s="17"/>
      <c r="BN1237" s="17"/>
      <c r="BO1237" s="17"/>
      <c r="BP1237" s="17"/>
      <c r="BQ1237" s="17"/>
      <c r="BR1237" s="17"/>
      <c r="BS1237" s="17"/>
      <c r="BT1237" s="17"/>
      <c r="BU1237" s="17"/>
      <c r="BV1237" s="17"/>
      <c r="BW1237" s="17"/>
      <c r="BX1237" s="17"/>
      <c r="BY1237" s="17"/>
      <c r="BZ1237" s="17"/>
      <c r="CA1237" s="17"/>
      <c r="CB1237" s="17"/>
      <c r="CC1237" s="17"/>
      <c r="CD1237" s="17"/>
      <c r="CE1237" s="17"/>
      <c r="CF1237" s="17"/>
      <c r="CG1237" s="17"/>
      <c r="CH1237" s="17"/>
      <c r="CI1237" s="17"/>
      <c r="CJ1237" s="17"/>
      <c r="CK1237" s="17"/>
      <c r="CL1237" s="17"/>
      <c r="CM1237" s="17"/>
      <c r="CN1237" s="17"/>
      <c r="CO1237" s="17"/>
      <c r="CP1237" s="17"/>
      <c r="CQ1237" s="17"/>
      <c r="CR1237" s="17"/>
      <c r="CS1237" s="17"/>
      <c r="CT1237" s="17"/>
      <c r="CU1237" s="17"/>
      <c r="CV1237" s="17"/>
      <c r="CW1237" s="17"/>
      <c r="CX1237" s="17"/>
      <c r="CY1237" s="17"/>
      <c r="CZ1237" s="17"/>
      <c r="DA1237" s="17"/>
      <c r="DB1237" s="17"/>
      <c r="DC1237" s="17"/>
      <c r="DD1237" s="17"/>
      <c r="DE1237" s="17"/>
      <c r="DF1237" s="17"/>
      <c r="DG1237" s="17"/>
      <c r="DH1237" s="17"/>
      <c r="DI1237" s="17"/>
      <c r="DJ1237" s="17"/>
      <c r="DK1237" s="17"/>
      <c r="DL1237" s="17"/>
      <c r="DM1237" s="17"/>
      <c r="DN1237" s="17"/>
      <c r="DO1237" s="17"/>
      <c r="DP1237" s="17"/>
      <c r="DQ1237" s="17"/>
      <c r="DR1237" s="17"/>
      <c r="DS1237" s="17"/>
      <c r="DT1237" s="17"/>
      <c r="DU1237" s="17"/>
      <c r="DV1237" s="17"/>
      <c r="DW1237" s="17"/>
      <c r="DX1237" s="17"/>
      <c r="DY1237" s="17"/>
      <c r="DZ1237" s="17"/>
      <c r="EA1237" s="17"/>
      <c r="EB1237" s="17"/>
      <c r="EC1237" s="17"/>
      <c r="ED1237" s="17"/>
      <c r="EE1237" s="17"/>
      <c r="EF1237" s="17"/>
      <c r="EG1237" s="17"/>
      <c r="EH1237" s="17"/>
      <c r="EI1237" s="17"/>
      <c r="EJ1237" s="17"/>
      <c r="EK1237" s="17"/>
    </row>
    <row r="1238" spans="1:141" x14ac:dyDescent="0.35">
      <c r="A1238" s="17"/>
      <c r="B1238" s="17"/>
      <c r="C1238" s="17"/>
      <c r="D1238" s="17"/>
      <c r="E1238" s="17"/>
      <c r="F1238" s="17"/>
      <c r="G1238" s="17"/>
      <c r="J1238" s="17"/>
      <c r="K1238" s="17"/>
      <c r="L1238" s="68"/>
      <c r="M1238" s="68"/>
      <c r="N1238" s="17"/>
      <c r="O1238" s="17"/>
      <c r="P1238" s="107"/>
      <c r="R1238" s="17"/>
      <c r="S1238" s="17"/>
      <c r="T1238" s="17"/>
      <c r="V1238" s="17"/>
      <c r="W1238" s="17"/>
      <c r="X1238" s="17"/>
      <c r="Y1238" s="17"/>
      <c r="AB1238" s="45"/>
      <c r="AH1238" s="17"/>
      <c r="AI1238" s="17"/>
      <c r="AJ1238" s="17"/>
      <c r="AK1238" s="17"/>
      <c r="AL1238" s="17"/>
      <c r="AM1238" s="17"/>
      <c r="AN1238" s="17"/>
      <c r="AO1238" s="17"/>
      <c r="AP1238" s="17"/>
      <c r="AQ1238" s="17"/>
      <c r="AR1238" s="17"/>
      <c r="AS1238" s="17"/>
      <c r="AT1238" s="17"/>
      <c r="AU1238" s="17"/>
      <c r="AV1238" s="17"/>
      <c r="AW1238" s="17"/>
      <c r="AX1238" s="17"/>
      <c r="AY1238" s="17"/>
      <c r="AZ1238" s="17"/>
      <c r="BA1238" s="17"/>
      <c r="BB1238" s="17"/>
      <c r="BC1238" s="17"/>
      <c r="BD1238" s="17"/>
      <c r="BE1238" s="17"/>
      <c r="BF1238" s="17"/>
      <c r="BG1238" s="17"/>
      <c r="BH1238" s="17"/>
      <c r="BI1238" s="17"/>
      <c r="BJ1238" s="17"/>
      <c r="BK1238" s="17"/>
      <c r="BL1238" s="17"/>
      <c r="BM1238" s="17"/>
      <c r="BN1238" s="17"/>
      <c r="BO1238" s="17"/>
      <c r="BP1238" s="17"/>
      <c r="BQ1238" s="17"/>
      <c r="BR1238" s="17"/>
      <c r="BS1238" s="17"/>
      <c r="BT1238" s="17"/>
      <c r="BU1238" s="17"/>
      <c r="BV1238" s="17"/>
      <c r="BW1238" s="17"/>
      <c r="BX1238" s="17"/>
      <c r="BY1238" s="17"/>
      <c r="BZ1238" s="17"/>
      <c r="CA1238" s="17"/>
      <c r="CB1238" s="17"/>
      <c r="CC1238" s="17"/>
      <c r="CD1238" s="17"/>
      <c r="CE1238" s="17"/>
      <c r="CF1238" s="17"/>
      <c r="CG1238" s="17"/>
      <c r="CH1238" s="17"/>
      <c r="CI1238" s="17"/>
      <c r="CJ1238" s="17"/>
      <c r="CK1238" s="17"/>
      <c r="CL1238" s="17"/>
      <c r="CM1238" s="17"/>
      <c r="CN1238" s="17"/>
      <c r="CO1238" s="17"/>
      <c r="CP1238" s="17"/>
      <c r="CQ1238" s="17"/>
      <c r="CR1238" s="17"/>
      <c r="CS1238" s="17"/>
      <c r="CT1238" s="17"/>
      <c r="CU1238" s="17"/>
      <c r="CV1238" s="17"/>
      <c r="CW1238" s="17"/>
      <c r="CX1238" s="17"/>
      <c r="CY1238" s="17"/>
      <c r="CZ1238" s="17"/>
      <c r="DA1238" s="17"/>
      <c r="DB1238" s="17"/>
      <c r="DC1238" s="17"/>
      <c r="DD1238" s="17"/>
      <c r="DE1238" s="17"/>
      <c r="DF1238" s="17"/>
      <c r="DG1238" s="17"/>
      <c r="DH1238" s="17"/>
      <c r="DI1238" s="17"/>
      <c r="DJ1238" s="17"/>
      <c r="DK1238" s="17"/>
      <c r="DL1238" s="17"/>
      <c r="DM1238" s="17"/>
      <c r="DN1238" s="17"/>
      <c r="DO1238" s="17"/>
      <c r="DP1238" s="17"/>
      <c r="DQ1238" s="17"/>
      <c r="DR1238" s="17"/>
      <c r="DS1238" s="17"/>
      <c r="DT1238" s="17"/>
      <c r="DU1238" s="17"/>
      <c r="DV1238" s="17"/>
      <c r="DW1238" s="17"/>
      <c r="DX1238" s="17"/>
      <c r="DY1238" s="17"/>
      <c r="DZ1238" s="17"/>
      <c r="EA1238" s="17"/>
      <c r="EB1238" s="17"/>
      <c r="EC1238" s="17"/>
      <c r="ED1238" s="17"/>
      <c r="EE1238" s="17"/>
      <c r="EF1238" s="17"/>
      <c r="EG1238" s="17"/>
      <c r="EH1238" s="17"/>
      <c r="EI1238" s="17"/>
      <c r="EJ1238" s="17"/>
      <c r="EK1238" s="17"/>
    </row>
    <row r="1239" spans="1:141" x14ac:dyDescent="0.35">
      <c r="A1239" s="17"/>
      <c r="B1239" s="17"/>
      <c r="C1239" s="17"/>
      <c r="D1239" s="17"/>
      <c r="E1239" s="17"/>
      <c r="F1239" s="17"/>
      <c r="G1239" s="17"/>
      <c r="J1239" s="17"/>
      <c r="K1239" s="17"/>
      <c r="L1239" s="68"/>
      <c r="M1239" s="68"/>
      <c r="N1239" s="17"/>
      <c r="O1239" s="17"/>
      <c r="P1239" s="107"/>
      <c r="R1239" s="17"/>
      <c r="S1239" s="17"/>
      <c r="T1239" s="17"/>
      <c r="V1239" s="17"/>
      <c r="W1239" s="17"/>
      <c r="X1239" s="17"/>
      <c r="Y1239" s="17"/>
      <c r="AB1239" s="45"/>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c r="BL1239" s="17"/>
      <c r="BM1239" s="17"/>
      <c r="BN1239" s="17"/>
      <c r="BO1239" s="17"/>
      <c r="BP1239" s="17"/>
      <c r="BQ1239" s="17"/>
      <c r="BR1239" s="17"/>
      <c r="BS1239" s="17"/>
      <c r="BT1239" s="17"/>
      <c r="BU1239" s="17"/>
      <c r="BV1239" s="17"/>
      <c r="BW1239" s="17"/>
      <c r="BX1239" s="17"/>
      <c r="BY1239" s="17"/>
      <c r="BZ1239" s="17"/>
      <c r="CA1239" s="17"/>
      <c r="CB1239" s="17"/>
      <c r="CC1239" s="17"/>
      <c r="CD1239" s="17"/>
      <c r="CE1239" s="17"/>
      <c r="CF1239" s="17"/>
      <c r="CG1239" s="17"/>
      <c r="CH1239" s="17"/>
      <c r="CI1239" s="17"/>
      <c r="CJ1239" s="17"/>
      <c r="CK1239" s="17"/>
      <c r="CL1239" s="17"/>
      <c r="CM1239" s="17"/>
      <c r="CN1239" s="17"/>
      <c r="CO1239" s="17"/>
      <c r="CP1239" s="17"/>
      <c r="CQ1239" s="17"/>
      <c r="CR1239" s="17"/>
      <c r="CS1239" s="17"/>
      <c r="CT1239" s="17"/>
      <c r="CU1239" s="17"/>
      <c r="CV1239" s="17"/>
      <c r="CW1239" s="17"/>
      <c r="CX1239" s="17"/>
      <c r="CY1239" s="17"/>
      <c r="CZ1239" s="17"/>
      <c r="DA1239" s="17"/>
      <c r="DB1239" s="17"/>
      <c r="DC1239" s="17"/>
      <c r="DD1239" s="17"/>
      <c r="DE1239" s="17"/>
      <c r="DF1239" s="17"/>
      <c r="DG1239" s="17"/>
      <c r="DH1239" s="17"/>
      <c r="DI1239" s="17"/>
      <c r="DJ1239" s="17"/>
      <c r="DK1239" s="17"/>
      <c r="DL1239" s="17"/>
      <c r="DM1239" s="17"/>
      <c r="DN1239" s="17"/>
      <c r="DO1239" s="17"/>
      <c r="DP1239" s="17"/>
      <c r="DQ1239" s="17"/>
      <c r="DR1239" s="17"/>
      <c r="DS1239" s="17"/>
      <c r="DT1239" s="17"/>
      <c r="DU1239" s="17"/>
      <c r="DV1239" s="17"/>
      <c r="DW1239" s="17"/>
      <c r="DX1239" s="17"/>
      <c r="DY1239" s="17"/>
      <c r="DZ1239" s="17"/>
      <c r="EA1239" s="17"/>
      <c r="EB1239" s="17"/>
      <c r="EC1239" s="17"/>
      <c r="ED1239" s="17"/>
      <c r="EE1239" s="17"/>
      <c r="EF1239" s="17"/>
      <c r="EG1239" s="17"/>
      <c r="EH1239" s="17"/>
      <c r="EI1239" s="17"/>
      <c r="EJ1239" s="17"/>
      <c r="EK1239" s="17"/>
    </row>
    <row r="1240" spans="1:141" x14ac:dyDescent="0.35">
      <c r="A1240" s="17"/>
      <c r="B1240" s="17"/>
      <c r="C1240" s="17"/>
      <c r="D1240" s="17"/>
      <c r="E1240" s="17"/>
      <c r="F1240" s="17"/>
      <c r="G1240" s="17"/>
      <c r="J1240" s="17"/>
      <c r="K1240" s="17"/>
      <c r="L1240" s="68"/>
      <c r="M1240" s="68"/>
      <c r="N1240" s="17"/>
      <c r="O1240" s="17"/>
      <c r="P1240" s="109"/>
      <c r="R1240" s="17"/>
      <c r="S1240" s="17"/>
      <c r="T1240" s="17"/>
      <c r="V1240" s="17"/>
      <c r="W1240" s="17"/>
      <c r="X1240" s="17"/>
      <c r="Y1240" s="17"/>
      <c r="AB1240" s="45"/>
      <c r="AH1240" s="17"/>
      <c r="AI1240" s="17"/>
      <c r="AJ1240" s="17"/>
      <c r="AK1240" s="17"/>
      <c r="AL1240" s="17"/>
      <c r="AM1240" s="17"/>
      <c r="AN1240" s="17"/>
      <c r="AO1240" s="17"/>
      <c r="AP1240" s="17"/>
      <c r="AQ1240" s="17"/>
      <c r="AR1240" s="17"/>
      <c r="AS1240" s="17"/>
      <c r="AT1240" s="17"/>
      <c r="AU1240" s="17"/>
      <c r="AV1240" s="17"/>
      <c r="AW1240" s="17"/>
      <c r="AX1240" s="17"/>
      <c r="AY1240" s="17"/>
      <c r="AZ1240" s="17"/>
      <c r="BA1240" s="17"/>
      <c r="BB1240" s="17"/>
      <c r="BC1240" s="17"/>
      <c r="BD1240" s="17"/>
      <c r="BE1240" s="17"/>
      <c r="BF1240" s="17"/>
      <c r="BG1240" s="17"/>
      <c r="BH1240" s="17"/>
      <c r="BI1240" s="17"/>
      <c r="BJ1240" s="17"/>
      <c r="BK1240" s="17"/>
      <c r="BL1240" s="17"/>
      <c r="BM1240" s="17"/>
      <c r="BN1240" s="17"/>
      <c r="BO1240" s="17"/>
      <c r="BP1240" s="17"/>
      <c r="BQ1240" s="17"/>
      <c r="BR1240" s="17"/>
      <c r="BS1240" s="17"/>
      <c r="BT1240" s="17"/>
      <c r="BU1240" s="17"/>
      <c r="BV1240" s="17"/>
      <c r="BW1240" s="17"/>
      <c r="BX1240" s="17"/>
      <c r="BY1240" s="17"/>
      <c r="BZ1240" s="17"/>
      <c r="CA1240" s="17"/>
      <c r="CB1240" s="17"/>
      <c r="CC1240" s="17"/>
      <c r="CD1240" s="17"/>
      <c r="CE1240" s="17"/>
      <c r="CF1240" s="17"/>
      <c r="CG1240" s="17"/>
      <c r="CH1240" s="17"/>
      <c r="CI1240" s="17"/>
      <c r="CJ1240" s="17"/>
      <c r="CK1240" s="17"/>
      <c r="CL1240" s="17"/>
      <c r="CM1240" s="17"/>
      <c r="CN1240" s="17"/>
      <c r="CO1240" s="17"/>
      <c r="CP1240" s="17"/>
      <c r="CQ1240" s="17"/>
      <c r="CR1240" s="17"/>
      <c r="CS1240" s="17"/>
      <c r="CT1240" s="17"/>
      <c r="CU1240" s="17"/>
      <c r="CV1240" s="17"/>
      <c r="CW1240" s="17"/>
      <c r="CX1240" s="17"/>
      <c r="CY1240" s="17"/>
      <c r="CZ1240" s="17"/>
      <c r="DA1240" s="17"/>
      <c r="DB1240" s="17"/>
      <c r="DC1240" s="17"/>
      <c r="DD1240" s="17"/>
      <c r="DE1240" s="17"/>
      <c r="DF1240" s="17"/>
      <c r="DG1240" s="17"/>
      <c r="DH1240" s="17"/>
      <c r="DI1240" s="17"/>
      <c r="DJ1240" s="17"/>
      <c r="DK1240" s="17"/>
      <c r="DL1240" s="17"/>
      <c r="DM1240" s="17"/>
      <c r="DN1240" s="17"/>
      <c r="DO1240" s="17"/>
      <c r="DP1240" s="17"/>
      <c r="DQ1240" s="17"/>
      <c r="DR1240" s="17"/>
      <c r="DS1240" s="17"/>
      <c r="DT1240" s="17"/>
      <c r="DU1240" s="17"/>
      <c r="DV1240" s="17"/>
      <c r="DW1240" s="17"/>
      <c r="DX1240" s="17"/>
      <c r="DY1240" s="17"/>
      <c r="DZ1240" s="17"/>
      <c r="EA1240" s="17"/>
      <c r="EB1240" s="17"/>
      <c r="EC1240" s="17"/>
      <c r="ED1240" s="17"/>
      <c r="EE1240" s="17"/>
      <c r="EF1240" s="17"/>
      <c r="EG1240" s="17"/>
      <c r="EH1240" s="17"/>
      <c r="EI1240" s="17"/>
      <c r="EJ1240" s="17"/>
      <c r="EK1240" s="17"/>
    </row>
    <row r="1241" spans="1:141" x14ac:dyDescent="0.35">
      <c r="A1241" s="17"/>
      <c r="B1241" s="17"/>
      <c r="C1241" s="17"/>
      <c r="D1241" s="17"/>
      <c r="E1241" s="17"/>
      <c r="F1241" s="17"/>
      <c r="G1241" s="17"/>
      <c r="J1241" s="17"/>
      <c r="K1241" s="17"/>
      <c r="L1241" s="68"/>
      <c r="M1241" s="68"/>
      <c r="N1241" s="17"/>
      <c r="O1241" s="17"/>
      <c r="P1241" s="107"/>
      <c r="R1241" s="17"/>
      <c r="S1241" s="17"/>
      <c r="T1241" s="17"/>
      <c r="V1241" s="17"/>
      <c r="W1241" s="17"/>
      <c r="X1241" s="17"/>
      <c r="Y1241" s="17"/>
      <c r="AB1241" s="45"/>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c r="BL1241" s="17"/>
      <c r="BM1241" s="17"/>
      <c r="BN1241" s="17"/>
      <c r="BO1241" s="17"/>
      <c r="BP1241" s="17"/>
      <c r="BQ1241" s="17"/>
      <c r="BR1241" s="17"/>
      <c r="BS1241" s="17"/>
      <c r="BT1241" s="17"/>
      <c r="BU1241" s="17"/>
      <c r="BV1241" s="17"/>
      <c r="BW1241" s="17"/>
      <c r="BX1241" s="17"/>
      <c r="BY1241" s="17"/>
      <c r="BZ1241" s="17"/>
      <c r="CA1241" s="17"/>
      <c r="CB1241" s="17"/>
      <c r="CC1241" s="17"/>
      <c r="CD1241" s="17"/>
      <c r="CE1241" s="17"/>
      <c r="CF1241" s="17"/>
      <c r="CG1241" s="17"/>
      <c r="CH1241" s="17"/>
      <c r="CI1241" s="17"/>
      <c r="CJ1241" s="17"/>
      <c r="CK1241" s="17"/>
      <c r="CL1241" s="17"/>
      <c r="CM1241" s="17"/>
      <c r="CN1241" s="17"/>
      <c r="CO1241" s="17"/>
      <c r="CP1241" s="17"/>
      <c r="CQ1241" s="17"/>
      <c r="CR1241" s="17"/>
      <c r="CS1241" s="17"/>
      <c r="CT1241" s="17"/>
      <c r="CU1241" s="17"/>
      <c r="CV1241" s="17"/>
      <c r="CW1241" s="17"/>
      <c r="CX1241" s="17"/>
      <c r="CY1241" s="17"/>
      <c r="CZ1241" s="17"/>
      <c r="DA1241" s="17"/>
      <c r="DB1241" s="17"/>
      <c r="DC1241" s="17"/>
      <c r="DD1241" s="17"/>
      <c r="DE1241" s="17"/>
      <c r="DF1241" s="17"/>
      <c r="DG1241" s="17"/>
      <c r="DH1241" s="17"/>
      <c r="DI1241" s="17"/>
      <c r="DJ1241" s="17"/>
      <c r="DK1241" s="17"/>
      <c r="DL1241" s="17"/>
      <c r="DM1241" s="17"/>
      <c r="DN1241" s="17"/>
      <c r="DO1241" s="17"/>
      <c r="DP1241" s="17"/>
      <c r="DQ1241" s="17"/>
      <c r="DR1241" s="17"/>
      <c r="DS1241" s="17"/>
      <c r="DT1241" s="17"/>
      <c r="DU1241" s="17"/>
      <c r="DV1241" s="17"/>
      <c r="DW1241" s="17"/>
      <c r="DX1241" s="17"/>
      <c r="DY1241" s="17"/>
      <c r="DZ1241" s="17"/>
      <c r="EA1241" s="17"/>
      <c r="EB1241" s="17"/>
      <c r="EC1241" s="17"/>
      <c r="ED1241" s="17"/>
      <c r="EE1241" s="17"/>
      <c r="EF1241" s="17"/>
      <c r="EG1241" s="17"/>
      <c r="EH1241" s="17"/>
      <c r="EI1241" s="17"/>
      <c r="EJ1241" s="17"/>
      <c r="EK1241" s="17"/>
    </row>
    <row r="1242" spans="1:141" x14ac:dyDescent="0.35">
      <c r="A1242" s="17"/>
      <c r="B1242" s="17"/>
      <c r="C1242" s="17"/>
      <c r="D1242" s="17"/>
      <c r="E1242" s="17"/>
      <c r="F1242" s="17"/>
      <c r="G1242" s="17"/>
      <c r="J1242" s="17"/>
      <c r="K1242" s="17"/>
      <c r="L1242" s="68"/>
      <c r="M1242" s="68"/>
      <c r="N1242" s="17"/>
      <c r="O1242" s="17"/>
      <c r="P1242" s="107"/>
      <c r="R1242" s="17"/>
      <c r="S1242" s="17"/>
      <c r="T1242" s="17"/>
      <c r="V1242" s="17"/>
      <c r="W1242" s="17"/>
      <c r="X1242" s="17"/>
      <c r="Y1242" s="17"/>
      <c r="AB1242" s="45"/>
      <c r="AH1242" s="17"/>
      <c r="AI1242" s="17"/>
      <c r="AJ1242" s="17"/>
      <c r="AK1242" s="17"/>
      <c r="AL1242" s="17"/>
      <c r="AM1242" s="17"/>
      <c r="AN1242" s="17"/>
      <c r="AO1242" s="17"/>
      <c r="AP1242" s="17"/>
      <c r="AQ1242" s="17"/>
      <c r="AR1242" s="17"/>
      <c r="AS1242" s="17"/>
      <c r="AT1242" s="17"/>
      <c r="AU1242" s="17"/>
      <c r="AV1242" s="17"/>
      <c r="AW1242" s="17"/>
      <c r="AX1242" s="17"/>
      <c r="AY1242" s="17"/>
      <c r="AZ1242" s="17"/>
      <c r="BA1242" s="17"/>
      <c r="BB1242" s="17"/>
      <c r="BC1242" s="17"/>
      <c r="BD1242" s="17"/>
      <c r="BE1242" s="17"/>
      <c r="BF1242" s="17"/>
      <c r="BG1242" s="17"/>
      <c r="BH1242" s="17"/>
      <c r="BI1242" s="17"/>
      <c r="BJ1242" s="17"/>
      <c r="BK1242" s="17"/>
      <c r="BL1242" s="17"/>
      <c r="BM1242" s="17"/>
      <c r="BN1242" s="17"/>
      <c r="BO1242" s="17"/>
      <c r="BP1242" s="17"/>
      <c r="BQ1242" s="17"/>
      <c r="BR1242" s="17"/>
      <c r="BS1242" s="17"/>
      <c r="BT1242" s="17"/>
      <c r="BU1242" s="17"/>
      <c r="BV1242" s="17"/>
      <c r="BW1242" s="17"/>
      <c r="BX1242" s="17"/>
      <c r="BY1242" s="17"/>
      <c r="BZ1242" s="17"/>
      <c r="CA1242" s="17"/>
      <c r="CB1242" s="17"/>
      <c r="CC1242" s="17"/>
      <c r="CD1242" s="17"/>
      <c r="CE1242" s="17"/>
      <c r="CF1242" s="17"/>
      <c r="CG1242" s="17"/>
      <c r="CH1242" s="17"/>
      <c r="CI1242" s="17"/>
      <c r="CJ1242" s="17"/>
      <c r="CK1242" s="17"/>
      <c r="CL1242" s="17"/>
      <c r="CM1242" s="17"/>
      <c r="CN1242" s="17"/>
      <c r="CO1242" s="17"/>
      <c r="CP1242" s="17"/>
      <c r="CQ1242" s="17"/>
      <c r="CR1242" s="17"/>
      <c r="CS1242" s="17"/>
      <c r="CT1242" s="17"/>
      <c r="CU1242" s="17"/>
      <c r="CV1242" s="17"/>
      <c r="CW1242" s="17"/>
      <c r="CX1242" s="17"/>
      <c r="CY1242" s="17"/>
      <c r="CZ1242" s="17"/>
      <c r="DA1242" s="17"/>
      <c r="DB1242" s="17"/>
      <c r="DC1242" s="17"/>
      <c r="DD1242" s="17"/>
      <c r="DE1242" s="17"/>
      <c r="DF1242" s="17"/>
      <c r="DG1242" s="17"/>
      <c r="DH1242" s="17"/>
      <c r="DI1242" s="17"/>
      <c r="DJ1242" s="17"/>
      <c r="DK1242" s="17"/>
      <c r="DL1242" s="17"/>
      <c r="DM1242" s="17"/>
      <c r="DN1242" s="17"/>
      <c r="DO1242" s="17"/>
      <c r="DP1242" s="17"/>
      <c r="DQ1242" s="17"/>
      <c r="DR1242" s="17"/>
      <c r="DS1242" s="17"/>
      <c r="DT1242" s="17"/>
      <c r="DU1242" s="17"/>
      <c r="DV1242" s="17"/>
      <c r="DW1242" s="17"/>
      <c r="DX1242" s="17"/>
      <c r="DY1242" s="17"/>
      <c r="DZ1242" s="17"/>
      <c r="EA1242" s="17"/>
      <c r="EB1242" s="17"/>
      <c r="EC1242" s="17"/>
      <c r="ED1242" s="17"/>
      <c r="EE1242" s="17"/>
      <c r="EF1242" s="17"/>
      <c r="EG1242" s="17"/>
      <c r="EH1242" s="17"/>
      <c r="EI1242" s="17"/>
      <c r="EJ1242" s="17"/>
      <c r="EK1242" s="17"/>
    </row>
    <row r="1243" spans="1:141" x14ac:dyDescent="0.35">
      <c r="A1243" s="17"/>
      <c r="B1243" s="17"/>
      <c r="C1243" s="17"/>
      <c r="D1243" s="17"/>
      <c r="E1243" s="17"/>
      <c r="F1243" s="17"/>
      <c r="G1243" s="17"/>
      <c r="J1243" s="17"/>
      <c r="K1243" s="17"/>
      <c r="L1243" s="68"/>
      <c r="M1243" s="68"/>
      <c r="N1243" s="17"/>
      <c r="O1243" s="17"/>
      <c r="P1243" s="107"/>
      <c r="R1243" s="17"/>
      <c r="S1243" s="17"/>
      <c r="T1243" s="17"/>
      <c r="V1243" s="17"/>
      <c r="W1243" s="17"/>
      <c r="X1243" s="17"/>
      <c r="Y1243" s="17"/>
      <c r="AB1243" s="45"/>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c r="BL1243" s="17"/>
      <c r="BM1243" s="17"/>
      <c r="BN1243" s="17"/>
      <c r="BO1243" s="17"/>
      <c r="BP1243" s="17"/>
      <c r="BQ1243" s="17"/>
      <c r="BR1243" s="17"/>
      <c r="BS1243" s="17"/>
      <c r="BT1243" s="17"/>
      <c r="BU1243" s="17"/>
      <c r="BV1243" s="17"/>
      <c r="BW1243" s="17"/>
      <c r="BX1243" s="17"/>
      <c r="BY1243" s="17"/>
      <c r="BZ1243" s="17"/>
      <c r="CA1243" s="17"/>
      <c r="CB1243" s="17"/>
      <c r="CC1243" s="17"/>
      <c r="CD1243" s="17"/>
      <c r="CE1243" s="17"/>
      <c r="CF1243" s="17"/>
      <c r="CG1243" s="17"/>
      <c r="CH1243" s="17"/>
      <c r="CI1243" s="17"/>
      <c r="CJ1243" s="17"/>
      <c r="CK1243" s="17"/>
      <c r="CL1243" s="17"/>
      <c r="CM1243" s="17"/>
      <c r="CN1243" s="17"/>
      <c r="CO1243" s="17"/>
      <c r="CP1243" s="17"/>
      <c r="CQ1243" s="17"/>
      <c r="CR1243" s="17"/>
      <c r="CS1243" s="17"/>
      <c r="CT1243" s="17"/>
      <c r="CU1243" s="17"/>
      <c r="CV1243" s="17"/>
      <c r="CW1243" s="17"/>
      <c r="CX1243" s="17"/>
      <c r="CY1243" s="17"/>
      <c r="CZ1243" s="17"/>
      <c r="DA1243" s="17"/>
      <c r="DB1243" s="17"/>
      <c r="DC1243" s="17"/>
      <c r="DD1243" s="17"/>
      <c r="DE1243" s="17"/>
      <c r="DF1243" s="17"/>
      <c r="DG1243" s="17"/>
      <c r="DH1243" s="17"/>
      <c r="DI1243" s="17"/>
      <c r="DJ1243" s="17"/>
      <c r="DK1243" s="17"/>
      <c r="DL1243" s="17"/>
      <c r="DM1243" s="17"/>
      <c r="DN1243" s="17"/>
      <c r="DO1243" s="17"/>
      <c r="DP1243" s="17"/>
      <c r="DQ1243" s="17"/>
      <c r="DR1243" s="17"/>
      <c r="DS1243" s="17"/>
      <c r="DT1243" s="17"/>
      <c r="DU1243" s="17"/>
      <c r="DV1243" s="17"/>
      <c r="DW1243" s="17"/>
      <c r="DX1243" s="17"/>
      <c r="DY1243" s="17"/>
      <c r="DZ1243" s="17"/>
      <c r="EA1243" s="17"/>
      <c r="EB1243" s="17"/>
      <c r="EC1243" s="17"/>
      <c r="ED1243" s="17"/>
      <c r="EE1243" s="17"/>
      <c r="EF1243" s="17"/>
      <c r="EG1243" s="17"/>
      <c r="EH1243" s="17"/>
      <c r="EI1243" s="17"/>
      <c r="EJ1243" s="17"/>
      <c r="EK1243" s="17"/>
    </row>
    <row r="1244" spans="1:141" x14ac:dyDescent="0.35">
      <c r="A1244" s="17"/>
      <c r="B1244" s="17"/>
      <c r="C1244" s="17"/>
      <c r="D1244" s="17"/>
      <c r="E1244" s="17"/>
      <c r="F1244" s="17"/>
      <c r="G1244" s="17"/>
      <c r="J1244" s="17"/>
      <c r="K1244" s="17"/>
      <c r="L1244" s="68"/>
      <c r="M1244" s="68"/>
      <c r="N1244" s="17"/>
      <c r="O1244" s="17"/>
      <c r="P1244" s="107"/>
      <c r="R1244" s="17"/>
      <c r="S1244" s="17"/>
      <c r="T1244" s="17"/>
      <c r="V1244" s="17"/>
      <c r="W1244" s="17"/>
      <c r="X1244" s="17"/>
      <c r="Y1244" s="17"/>
      <c r="AB1244" s="45"/>
      <c r="AH1244" s="17"/>
      <c r="AI1244" s="17"/>
      <c r="AJ1244" s="17"/>
      <c r="AK1244" s="17"/>
      <c r="AL1244" s="17"/>
      <c r="AM1244" s="17"/>
      <c r="AN1244" s="17"/>
      <c r="AO1244" s="17"/>
      <c r="AP1244" s="17"/>
      <c r="AQ1244" s="17"/>
      <c r="AR1244" s="17"/>
      <c r="AS1244" s="17"/>
      <c r="AT1244" s="17"/>
      <c r="AU1244" s="17"/>
      <c r="AV1244" s="17"/>
      <c r="AW1244" s="17"/>
      <c r="AX1244" s="17"/>
      <c r="AY1244" s="17"/>
      <c r="AZ1244" s="17"/>
      <c r="BA1244" s="17"/>
      <c r="BB1244" s="17"/>
      <c r="BC1244" s="17"/>
      <c r="BD1244" s="17"/>
      <c r="BE1244" s="17"/>
      <c r="BF1244" s="17"/>
      <c r="BG1244" s="17"/>
      <c r="BH1244" s="17"/>
      <c r="BI1244" s="17"/>
      <c r="BJ1244" s="17"/>
      <c r="BK1244" s="17"/>
      <c r="BL1244" s="17"/>
      <c r="BM1244" s="17"/>
      <c r="BN1244" s="17"/>
      <c r="BO1244" s="17"/>
      <c r="BP1244" s="17"/>
      <c r="BQ1244" s="17"/>
      <c r="BR1244" s="17"/>
      <c r="BS1244" s="17"/>
      <c r="BT1244" s="17"/>
      <c r="BU1244" s="17"/>
      <c r="BV1244" s="17"/>
      <c r="BW1244" s="17"/>
      <c r="BX1244" s="17"/>
      <c r="BY1244" s="17"/>
      <c r="BZ1244" s="17"/>
      <c r="CA1244" s="17"/>
      <c r="CB1244" s="17"/>
      <c r="CC1244" s="17"/>
      <c r="CD1244" s="17"/>
      <c r="CE1244" s="17"/>
      <c r="CF1244" s="17"/>
      <c r="CG1244" s="17"/>
      <c r="CH1244" s="17"/>
      <c r="CI1244" s="17"/>
      <c r="CJ1244" s="17"/>
      <c r="CK1244" s="17"/>
      <c r="CL1244" s="17"/>
      <c r="CM1244" s="17"/>
      <c r="CN1244" s="17"/>
      <c r="CO1244" s="17"/>
      <c r="CP1244" s="17"/>
      <c r="CQ1244" s="17"/>
      <c r="CR1244" s="17"/>
      <c r="CS1244" s="17"/>
      <c r="CT1244" s="17"/>
      <c r="CU1244" s="17"/>
      <c r="CV1244" s="17"/>
      <c r="CW1244" s="17"/>
      <c r="CX1244" s="17"/>
      <c r="CY1244" s="17"/>
      <c r="CZ1244" s="17"/>
      <c r="DA1244" s="17"/>
      <c r="DB1244" s="17"/>
      <c r="DC1244" s="17"/>
      <c r="DD1244" s="17"/>
      <c r="DE1244" s="17"/>
      <c r="DF1244" s="17"/>
      <c r="DG1244" s="17"/>
      <c r="DH1244" s="17"/>
      <c r="DI1244" s="17"/>
      <c r="DJ1244" s="17"/>
      <c r="DK1244" s="17"/>
      <c r="DL1244" s="17"/>
      <c r="DM1244" s="17"/>
      <c r="DN1244" s="17"/>
      <c r="DO1244" s="17"/>
      <c r="DP1244" s="17"/>
      <c r="DQ1244" s="17"/>
      <c r="DR1244" s="17"/>
      <c r="DS1244" s="17"/>
      <c r="DT1244" s="17"/>
      <c r="DU1244" s="17"/>
      <c r="DV1244" s="17"/>
      <c r="DW1244" s="17"/>
      <c r="DX1244" s="17"/>
      <c r="DY1244" s="17"/>
      <c r="DZ1244" s="17"/>
      <c r="EA1244" s="17"/>
      <c r="EB1244" s="17"/>
      <c r="EC1244" s="17"/>
      <c r="ED1244" s="17"/>
      <c r="EE1244" s="17"/>
      <c r="EF1244" s="17"/>
      <c r="EG1244" s="17"/>
      <c r="EH1244" s="17"/>
      <c r="EI1244" s="17"/>
      <c r="EJ1244" s="17"/>
      <c r="EK1244" s="17"/>
    </row>
    <row r="1245" spans="1:141" x14ac:dyDescent="0.35">
      <c r="A1245" s="17"/>
      <c r="B1245" s="17"/>
      <c r="C1245" s="17"/>
      <c r="D1245" s="17"/>
      <c r="E1245" s="17"/>
      <c r="F1245" s="17"/>
      <c r="G1245" s="17"/>
      <c r="J1245" s="17"/>
      <c r="K1245" s="17"/>
      <c r="L1245" s="68"/>
      <c r="M1245" s="68"/>
      <c r="N1245" s="17"/>
      <c r="O1245" s="17"/>
      <c r="P1245" s="109"/>
      <c r="R1245" s="17"/>
      <c r="S1245" s="17"/>
      <c r="T1245" s="17"/>
      <c r="V1245" s="17"/>
      <c r="W1245" s="17"/>
      <c r="X1245" s="17"/>
      <c r="Y1245" s="17"/>
      <c r="AB1245" s="45"/>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c r="BL1245" s="17"/>
      <c r="BM1245" s="17"/>
      <c r="BN1245" s="17"/>
      <c r="BO1245" s="17"/>
      <c r="BP1245" s="17"/>
      <c r="BQ1245" s="17"/>
      <c r="BR1245" s="17"/>
      <c r="BS1245" s="17"/>
      <c r="BT1245" s="17"/>
      <c r="BU1245" s="17"/>
      <c r="BV1245" s="17"/>
      <c r="BW1245" s="17"/>
      <c r="BX1245" s="17"/>
      <c r="BY1245" s="17"/>
      <c r="BZ1245" s="17"/>
      <c r="CA1245" s="17"/>
      <c r="CB1245" s="17"/>
      <c r="CC1245" s="17"/>
      <c r="CD1245" s="17"/>
      <c r="CE1245" s="17"/>
      <c r="CF1245" s="17"/>
      <c r="CG1245" s="17"/>
      <c r="CH1245" s="17"/>
      <c r="CI1245" s="17"/>
      <c r="CJ1245" s="17"/>
      <c r="CK1245" s="17"/>
      <c r="CL1245" s="17"/>
      <c r="CM1245" s="17"/>
      <c r="CN1245" s="17"/>
      <c r="CO1245" s="17"/>
      <c r="CP1245" s="17"/>
      <c r="CQ1245" s="17"/>
      <c r="CR1245" s="17"/>
      <c r="CS1245" s="17"/>
      <c r="CT1245" s="17"/>
      <c r="CU1245" s="17"/>
      <c r="CV1245" s="17"/>
      <c r="CW1245" s="17"/>
      <c r="CX1245" s="17"/>
      <c r="CY1245" s="17"/>
      <c r="CZ1245" s="17"/>
      <c r="DA1245" s="17"/>
      <c r="DB1245" s="17"/>
      <c r="DC1245" s="17"/>
      <c r="DD1245" s="17"/>
      <c r="DE1245" s="17"/>
      <c r="DF1245" s="17"/>
      <c r="DG1245" s="17"/>
      <c r="DH1245" s="17"/>
      <c r="DI1245" s="17"/>
      <c r="DJ1245" s="17"/>
      <c r="DK1245" s="17"/>
      <c r="DL1245" s="17"/>
      <c r="DM1245" s="17"/>
      <c r="DN1245" s="17"/>
      <c r="DO1245" s="17"/>
      <c r="DP1245" s="17"/>
      <c r="DQ1245" s="17"/>
      <c r="DR1245" s="17"/>
      <c r="DS1245" s="17"/>
      <c r="DT1245" s="17"/>
      <c r="DU1245" s="17"/>
      <c r="DV1245" s="17"/>
      <c r="DW1245" s="17"/>
      <c r="DX1245" s="17"/>
      <c r="DY1245" s="17"/>
      <c r="DZ1245" s="17"/>
      <c r="EA1245" s="17"/>
      <c r="EB1245" s="17"/>
      <c r="EC1245" s="17"/>
      <c r="ED1245" s="17"/>
      <c r="EE1245" s="17"/>
      <c r="EF1245" s="17"/>
      <c r="EG1245" s="17"/>
      <c r="EH1245" s="17"/>
      <c r="EI1245" s="17"/>
      <c r="EJ1245" s="17"/>
      <c r="EK1245" s="17"/>
    </row>
    <row r="1246" spans="1:141" x14ac:dyDescent="0.35">
      <c r="A1246" s="17"/>
      <c r="B1246" s="17"/>
      <c r="C1246" s="17"/>
      <c r="D1246" s="17"/>
      <c r="E1246" s="17"/>
      <c r="F1246" s="17"/>
      <c r="G1246" s="17"/>
      <c r="J1246" s="17"/>
      <c r="K1246" s="17"/>
      <c r="L1246" s="68"/>
      <c r="M1246" s="68"/>
      <c r="N1246" s="17"/>
      <c r="O1246" s="17"/>
      <c r="P1246" s="107"/>
      <c r="R1246" s="17"/>
      <c r="S1246" s="17"/>
      <c r="T1246" s="17"/>
      <c r="V1246" s="17"/>
      <c r="W1246" s="17"/>
      <c r="X1246" s="17"/>
      <c r="Y1246" s="17"/>
      <c r="AB1246" s="45"/>
      <c r="AH1246" s="17"/>
      <c r="AI1246" s="17"/>
      <c r="AJ1246" s="17"/>
      <c r="AK1246" s="17"/>
      <c r="AL1246" s="17"/>
      <c r="AM1246" s="17"/>
      <c r="AN1246" s="17"/>
      <c r="AO1246" s="17"/>
      <c r="AP1246" s="17"/>
      <c r="AQ1246" s="17"/>
      <c r="AR1246" s="17"/>
      <c r="AS1246" s="17"/>
      <c r="AT1246" s="17"/>
      <c r="AU1246" s="17"/>
      <c r="AV1246" s="17"/>
      <c r="AW1246" s="17"/>
      <c r="AX1246" s="17"/>
      <c r="AY1246" s="17"/>
      <c r="AZ1246" s="17"/>
      <c r="BA1246" s="17"/>
      <c r="BB1246" s="17"/>
      <c r="BC1246" s="17"/>
      <c r="BD1246" s="17"/>
      <c r="BE1246" s="17"/>
      <c r="BF1246" s="17"/>
      <c r="BG1246" s="17"/>
      <c r="BH1246" s="17"/>
      <c r="BI1246" s="17"/>
      <c r="BJ1246" s="17"/>
      <c r="BK1246" s="17"/>
      <c r="BL1246" s="17"/>
      <c r="BM1246" s="17"/>
      <c r="BN1246" s="17"/>
      <c r="BO1246" s="17"/>
      <c r="BP1246" s="17"/>
      <c r="BQ1246" s="17"/>
      <c r="BR1246" s="17"/>
      <c r="BS1246" s="17"/>
      <c r="BT1246" s="17"/>
      <c r="BU1246" s="17"/>
      <c r="BV1246" s="17"/>
      <c r="BW1246" s="17"/>
      <c r="BX1246" s="17"/>
      <c r="BY1246" s="17"/>
      <c r="BZ1246" s="17"/>
      <c r="CA1246" s="17"/>
      <c r="CB1246" s="17"/>
      <c r="CC1246" s="17"/>
      <c r="CD1246" s="17"/>
      <c r="CE1246" s="17"/>
      <c r="CF1246" s="17"/>
      <c r="CG1246" s="17"/>
      <c r="CH1246" s="17"/>
      <c r="CI1246" s="17"/>
      <c r="CJ1246" s="17"/>
      <c r="CK1246" s="17"/>
      <c r="CL1246" s="17"/>
      <c r="CM1246" s="17"/>
      <c r="CN1246" s="17"/>
      <c r="CO1246" s="17"/>
      <c r="CP1246" s="17"/>
      <c r="CQ1246" s="17"/>
      <c r="CR1246" s="17"/>
      <c r="CS1246" s="17"/>
      <c r="CT1246" s="17"/>
      <c r="CU1246" s="17"/>
      <c r="CV1246" s="17"/>
      <c r="CW1246" s="17"/>
      <c r="CX1246" s="17"/>
      <c r="CY1246" s="17"/>
      <c r="CZ1246" s="17"/>
      <c r="DA1246" s="17"/>
      <c r="DB1246" s="17"/>
      <c r="DC1246" s="17"/>
      <c r="DD1246" s="17"/>
      <c r="DE1246" s="17"/>
      <c r="DF1246" s="17"/>
      <c r="DG1246" s="17"/>
      <c r="DH1246" s="17"/>
      <c r="DI1246" s="17"/>
      <c r="DJ1246" s="17"/>
      <c r="DK1246" s="17"/>
      <c r="DL1246" s="17"/>
      <c r="DM1246" s="17"/>
      <c r="DN1246" s="17"/>
      <c r="DO1246" s="17"/>
      <c r="DP1246" s="17"/>
      <c r="DQ1246" s="17"/>
      <c r="DR1246" s="17"/>
      <c r="DS1246" s="17"/>
      <c r="DT1246" s="17"/>
      <c r="DU1246" s="17"/>
      <c r="DV1246" s="17"/>
      <c r="DW1246" s="17"/>
      <c r="DX1246" s="17"/>
      <c r="DY1246" s="17"/>
      <c r="DZ1246" s="17"/>
      <c r="EA1246" s="17"/>
      <c r="EB1246" s="17"/>
      <c r="EC1246" s="17"/>
      <c r="ED1246" s="17"/>
      <c r="EE1246" s="17"/>
      <c r="EF1246" s="17"/>
      <c r="EG1246" s="17"/>
      <c r="EH1246" s="17"/>
      <c r="EI1246" s="17"/>
      <c r="EJ1246" s="17"/>
      <c r="EK1246" s="17"/>
    </row>
    <row r="1247" spans="1:141" x14ac:dyDescent="0.35">
      <c r="A1247" s="17"/>
      <c r="B1247" s="17"/>
      <c r="C1247" s="17"/>
      <c r="D1247" s="17"/>
      <c r="E1247" s="17"/>
      <c r="F1247" s="17"/>
      <c r="G1247" s="17"/>
      <c r="J1247" s="17"/>
      <c r="K1247" s="17"/>
      <c r="L1247" s="68"/>
      <c r="M1247" s="68"/>
      <c r="N1247" s="17"/>
      <c r="O1247" s="17"/>
      <c r="P1247" s="107"/>
      <c r="R1247" s="17"/>
      <c r="S1247" s="17"/>
      <c r="T1247" s="17"/>
      <c r="V1247" s="17"/>
      <c r="W1247" s="17"/>
      <c r="X1247" s="17"/>
      <c r="Y1247" s="17"/>
      <c r="AB1247" s="45"/>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c r="BL1247" s="17"/>
      <c r="BM1247" s="17"/>
      <c r="BN1247" s="17"/>
      <c r="BO1247" s="17"/>
      <c r="BP1247" s="17"/>
      <c r="BQ1247" s="17"/>
      <c r="BR1247" s="17"/>
      <c r="BS1247" s="17"/>
      <c r="BT1247" s="17"/>
      <c r="BU1247" s="17"/>
      <c r="BV1247" s="17"/>
      <c r="BW1247" s="17"/>
      <c r="BX1247" s="17"/>
      <c r="BY1247" s="17"/>
      <c r="BZ1247" s="17"/>
      <c r="CA1247" s="17"/>
      <c r="CB1247" s="17"/>
      <c r="CC1247" s="17"/>
      <c r="CD1247" s="17"/>
      <c r="CE1247" s="17"/>
      <c r="CF1247" s="17"/>
      <c r="CG1247" s="17"/>
      <c r="CH1247" s="17"/>
      <c r="CI1247" s="17"/>
      <c r="CJ1247" s="17"/>
      <c r="CK1247" s="17"/>
      <c r="CL1247" s="17"/>
      <c r="CM1247" s="17"/>
      <c r="CN1247" s="17"/>
      <c r="CO1247" s="17"/>
      <c r="CP1247" s="17"/>
      <c r="CQ1247" s="17"/>
      <c r="CR1247" s="17"/>
      <c r="CS1247" s="17"/>
      <c r="CT1247" s="17"/>
      <c r="CU1247" s="17"/>
      <c r="CV1247" s="17"/>
      <c r="CW1247" s="17"/>
      <c r="CX1247" s="17"/>
      <c r="CY1247" s="17"/>
      <c r="CZ1247" s="17"/>
      <c r="DA1247" s="17"/>
      <c r="DB1247" s="17"/>
      <c r="DC1247" s="17"/>
      <c r="DD1247" s="17"/>
      <c r="DE1247" s="17"/>
      <c r="DF1247" s="17"/>
      <c r="DG1247" s="17"/>
      <c r="DH1247" s="17"/>
      <c r="DI1247" s="17"/>
      <c r="DJ1247" s="17"/>
      <c r="DK1247" s="17"/>
      <c r="DL1247" s="17"/>
      <c r="DM1247" s="17"/>
      <c r="DN1247" s="17"/>
      <c r="DO1247" s="17"/>
      <c r="DP1247" s="17"/>
      <c r="DQ1247" s="17"/>
      <c r="DR1247" s="17"/>
      <c r="DS1247" s="17"/>
      <c r="DT1247" s="17"/>
      <c r="DU1247" s="17"/>
      <c r="DV1247" s="17"/>
      <c r="DW1247" s="17"/>
      <c r="DX1247" s="17"/>
      <c r="DY1247" s="17"/>
      <c r="DZ1247" s="17"/>
      <c r="EA1247" s="17"/>
      <c r="EB1247" s="17"/>
      <c r="EC1247" s="17"/>
      <c r="ED1247" s="17"/>
      <c r="EE1247" s="17"/>
      <c r="EF1247" s="17"/>
      <c r="EG1247" s="17"/>
      <c r="EH1247" s="17"/>
      <c r="EI1247" s="17"/>
      <c r="EJ1247" s="17"/>
      <c r="EK1247" s="17"/>
    </row>
    <row r="1248" spans="1:141" x14ac:dyDescent="0.35">
      <c r="A1248" s="17"/>
      <c r="B1248" s="17"/>
      <c r="C1248" s="17"/>
      <c r="D1248" s="17"/>
      <c r="E1248" s="17"/>
      <c r="F1248" s="17"/>
      <c r="G1248" s="17"/>
      <c r="J1248" s="17"/>
      <c r="K1248" s="17"/>
      <c r="L1248" s="68"/>
      <c r="M1248" s="68"/>
      <c r="N1248" s="17"/>
      <c r="O1248" s="17"/>
      <c r="P1248" s="107"/>
      <c r="R1248" s="17"/>
      <c r="S1248" s="17"/>
      <c r="T1248" s="17"/>
      <c r="V1248" s="17"/>
      <c r="W1248" s="17"/>
      <c r="X1248" s="17"/>
      <c r="Y1248" s="17"/>
      <c r="AB1248" s="45"/>
      <c r="AH1248" s="17"/>
      <c r="AI1248" s="17"/>
      <c r="AJ1248" s="17"/>
      <c r="AK1248" s="17"/>
      <c r="AL1248" s="17"/>
      <c r="AM1248" s="17"/>
      <c r="AN1248" s="17"/>
      <c r="AO1248" s="17"/>
      <c r="AP1248" s="17"/>
      <c r="AQ1248" s="17"/>
      <c r="AR1248" s="17"/>
      <c r="AS1248" s="17"/>
      <c r="AT1248" s="17"/>
      <c r="AU1248" s="17"/>
      <c r="AV1248" s="17"/>
      <c r="AW1248" s="17"/>
      <c r="AX1248" s="17"/>
      <c r="AY1248" s="17"/>
      <c r="AZ1248" s="17"/>
      <c r="BA1248" s="17"/>
      <c r="BB1248" s="17"/>
      <c r="BC1248" s="17"/>
      <c r="BD1248" s="17"/>
      <c r="BE1248" s="17"/>
      <c r="BF1248" s="17"/>
      <c r="BG1248" s="17"/>
      <c r="BH1248" s="17"/>
      <c r="BI1248" s="17"/>
      <c r="BJ1248" s="17"/>
      <c r="BK1248" s="17"/>
      <c r="BL1248" s="17"/>
      <c r="BM1248" s="17"/>
      <c r="BN1248" s="17"/>
      <c r="BO1248" s="17"/>
      <c r="BP1248" s="17"/>
      <c r="BQ1248" s="17"/>
      <c r="BR1248" s="17"/>
      <c r="BS1248" s="17"/>
      <c r="BT1248" s="17"/>
      <c r="BU1248" s="17"/>
      <c r="BV1248" s="17"/>
      <c r="BW1248" s="17"/>
      <c r="BX1248" s="17"/>
      <c r="BY1248" s="17"/>
      <c r="BZ1248" s="17"/>
      <c r="CA1248" s="17"/>
      <c r="CB1248" s="17"/>
      <c r="CC1248" s="17"/>
      <c r="CD1248" s="17"/>
      <c r="CE1248" s="17"/>
      <c r="CF1248" s="17"/>
      <c r="CG1248" s="17"/>
      <c r="CH1248" s="17"/>
      <c r="CI1248" s="17"/>
      <c r="CJ1248" s="17"/>
      <c r="CK1248" s="17"/>
      <c r="CL1248" s="17"/>
      <c r="CM1248" s="17"/>
      <c r="CN1248" s="17"/>
      <c r="CO1248" s="17"/>
      <c r="CP1248" s="17"/>
      <c r="CQ1248" s="17"/>
      <c r="CR1248" s="17"/>
      <c r="CS1248" s="17"/>
      <c r="CT1248" s="17"/>
      <c r="CU1248" s="17"/>
      <c r="CV1248" s="17"/>
      <c r="CW1248" s="17"/>
      <c r="CX1248" s="17"/>
      <c r="CY1248" s="17"/>
      <c r="CZ1248" s="17"/>
      <c r="DA1248" s="17"/>
      <c r="DB1248" s="17"/>
      <c r="DC1248" s="17"/>
      <c r="DD1248" s="17"/>
      <c r="DE1248" s="17"/>
      <c r="DF1248" s="17"/>
      <c r="DG1248" s="17"/>
      <c r="DH1248" s="17"/>
      <c r="DI1248" s="17"/>
      <c r="DJ1248" s="17"/>
      <c r="DK1248" s="17"/>
      <c r="DL1248" s="17"/>
      <c r="DM1248" s="17"/>
      <c r="DN1248" s="17"/>
      <c r="DO1248" s="17"/>
      <c r="DP1248" s="17"/>
      <c r="DQ1248" s="17"/>
      <c r="DR1248" s="17"/>
      <c r="DS1248" s="17"/>
      <c r="DT1248" s="17"/>
      <c r="DU1248" s="17"/>
      <c r="DV1248" s="17"/>
      <c r="DW1248" s="17"/>
      <c r="DX1248" s="17"/>
      <c r="DY1248" s="17"/>
      <c r="DZ1248" s="17"/>
      <c r="EA1248" s="17"/>
      <c r="EB1248" s="17"/>
      <c r="EC1248" s="17"/>
      <c r="ED1248" s="17"/>
      <c r="EE1248" s="17"/>
      <c r="EF1248" s="17"/>
      <c r="EG1248" s="17"/>
      <c r="EH1248" s="17"/>
      <c r="EI1248" s="17"/>
      <c r="EJ1248" s="17"/>
      <c r="EK1248" s="17"/>
    </row>
    <row r="1249" spans="1:141" x14ac:dyDescent="0.35">
      <c r="A1249" s="17"/>
      <c r="B1249" s="17"/>
      <c r="C1249" s="17"/>
      <c r="D1249" s="17"/>
      <c r="E1249" s="17"/>
      <c r="F1249" s="17"/>
      <c r="G1249" s="17"/>
      <c r="J1249" s="17"/>
      <c r="K1249" s="17"/>
      <c r="L1249" s="68"/>
      <c r="M1249" s="68"/>
      <c r="N1249" s="17"/>
      <c r="O1249" s="17"/>
      <c r="P1249" s="107"/>
      <c r="R1249" s="17"/>
      <c r="S1249" s="17"/>
      <c r="T1249" s="17"/>
      <c r="V1249" s="17"/>
      <c r="W1249" s="17"/>
      <c r="X1249" s="17"/>
      <c r="Y1249" s="17"/>
      <c r="AB1249" s="45"/>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c r="BL1249" s="17"/>
      <c r="BM1249" s="17"/>
      <c r="BN1249" s="17"/>
      <c r="BO1249" s="17"/>
      <c r="BP1249" s="17"/>
      <c r="BQ1249" s="17"/>
      <c r="BR1249" s="17"/>
      <c r="BS1249" s="17"/>
      <c r="BT1249" s="17"/>
      <c r="BU1249" s="17"/>
      <c r="BV1249" s="17"/>
      <c r="BW1249" s="17"/>
      <c r="BX1249" s="17"/>
      <c r="BY1249" s="17"/>
      <c r="BZ1249" s="17"/>
      <c r="CA1249" s="17"/>
      <c r="CB1249" s="17"/>
      <c r="CC1249" s="17"/>
      <c r="CD1249" s="17"/>
      <c r="CE1249" s="17"/>
      <c r="CF1249" s="17"/>
      <c r="CG1249" s="17"/>
      <c r="CH1249" s="17"/>
      <c r="CI1249" s="17"/>
      <c r="CJ1249" s="17"/>
      <c r="CK1249" s="17"/>
      <c r="CL1249" s="17"/>
      <c r="CM1249" s="17"/>
      <c r="CN1249" s="17"/>
      <c r="CO1249" s="17"/>
      <c r="CP1249" s="17"/>
      <c r="CQ1249" s="17"/>
      <c r="CR1249" s="17"/>
      <c r="CS1249" s="17"/>
      <c r="CT1249" s="17"/>
      <c r="CU1249" s="17"/>
      <c r="CV1249" s="17"/>
      <c r="CW1249" s="17"/>
      <c r="CX1249" s="17"/>
      <c r="CY1249" s="17"/>
      <c r="CZ1249" s="17"/>
      <c r="DA1249" s="17"/>
      <c r="DB1249" s="17"/>
      <c r="DC1249" s="17"/>
      <c r="DD1249" s="17"/>
      <c r="DE1249" s="17"/>
      <c r="DF1249" s="17"/>
      <c r="DG1249" s="17"/>
      <c r="DH1249" s="17"/>
      <c r="DI1249" s="17"/>
      <c r="DJ1249" s="17"/>
      <c r="DK1249" s="17"/>
      <c r="DL1249" s="17"/>
      <c r="DM1249" s="17"/>
      <c r="DN1249" s="17"/>
      <c r="DO1249" s="17"/>
      <c r="DP1249" s="17"/>
      <c r="DQ1249" s="17"/>
      <c r="DR1249" s="17"/>
      <c r="DS1249" s="17"/>
      <c r="DT1249" s="17"/>
      <c r="DU1249" s="17"/>
      <c r="DV1249" s="17"/>
      <c r="DW1249" s="17"/>
      <c r="DX1249" s="17"/>
      <c r="DY1249" s="17"/>
      <c r="DZ1249" s="17"/>
      <c r="EA1249" s="17"/>
      <c r="EB1249" s="17"/>
      <c r="EC1249" s="17"/>
      <c r="ED1249" s="17"/>
      <c r="EE1249" s="17"/>
      <c r="EF1249" s="17"/>
      <c r="EG1249" s="17"/>
      <c r="EH1249" s="17"/>
      <c r="EI1249" s="17"/>
      <c r="EJ1249" s="17"/>
      <c r="EK1249" s="17"/>
    </row>
    <row r="1250" spans="1:141" x14ac:dyDescent="0.35">
      <c r="A1250" s="17"/>
      <c r="B1250" s="17"/>
      <c r="C1250" s="17"/>
      <c r="D1250" s="17"/>
      <c r="E1250" s="17"/>
      <c r="F1250" s="17"/>
      <c r="G1250" s="17"/>
      <c r="J1250" s="17"/>
      <c r="K1250" s="17"/>
      <c r="L1250" s="68"/>
      <c r="M1250" s="68"/>
      <c r="N1250" s="17"/>
      <c r="O1250" s="17"/>
      <c r="P1250" s="107"/>
      <c r="R1250" s="17"/>
      <c r="S1250" s="17"/>
      <c r="T1250" s="17"/>
      <c r="V1250" s="17"/>
      <c r="W1250" s="17"/>
      <c r="X1250" s="17"/>
      <c r="Y1250" s="17"/>
      <c r="AB1250" s="45"/>
      <c r="AH1250" s="17"/>
      <c r="AI1250" s="17"/>
      <c r="AJ1250" s="17"/>
      <c r="AK1250" s="17"/>
      <c r="AL1250" s="17"/>
      <c r="AM1250" s="17"/>
      <c r="AN1250" s="17"/>
      <c r="AO1250" s="17"/>
      <c r="AP1250" s="17"/>
      <c r="AQ1250" s="17"/>
      <c r="AR1250" s="17"/>
      <c r="AS1250" s="17"/>
      <c r="AT1250" s="17"/>
      <c r="AU1250" s="17"/>
      <c r="AV1250" s="17"/>
      <c r="AW1250" s="17"/>
      <c r="AX1250" s="17"/>
      <c r="AY1250" s="17"/>
      <c r="AZ1250" s="17"/>
      <c r="BA1250" s="17"/>
      <c r="BB1250" s="17"/>
      <c r="BC1250" s="17"/>
      <c r="BD1250" s="17"/>
      <c r="BE1250" s="17"/>
      <c r="BF1250" s="17"/>
      <c r="BG1250" s="17"/>
      <c r="BH1250" s="17"/>
      <c r="BI1250" s="17"/>
      <c r="BJ1250" s="17"/>
      <c r="BK1250" s="17"/>
      <c r="BL1250" s="17"/>
      <c r="BM1250" s="17"/>
      <c r="BN1250" s="17"/>
      <c r="BO1250" s="17"/>
      <c r="BP1250" s="17"/>
      <c r="BQ1250" s="17"/>
      <c r="BR1250" s="17"/>
      <c r="BS1250" s="17"/>
      <c r="BT1250" s="17"/>
      <c r="BU1250" s="17"/>
      <c r="BV1250" s="17"/>
      <c r="BW1250" s="17"/>
      <c r="BX1250" s="17"/>
      <c r="BY1250" s="17"/>
      <c r="BZ1250" s="17"/>
      <c r="CA1250" s="17"/>
      <c r="CB1250" s="17"/>
      <c r="CC1250" s="17"/>
      <c r="CD1250" s="17"/>
      <c r="CE1250" s="17"/>
      <c r="CF1250" s="17"/>
      <c r="CG1250" s="17"/>
      <c r="CH1250" s="17"/>
      <c r="CI1250" s="17"/>
      <c r="CJ1250" s="17"/>
      <c r="CK1250" s="17"/>
      <c r="CL1250" s="17"/>
      <c r="CM1250" s="17"/>
      <c r="CN1250" s="17"/>
      <c r="CO1250" s="17"/>
      <c r="CP1250" s="17"/>
      <c r="CQ1250" s="17"/>
      <c r="CR1250" s="17"/>
      <c r="CS1250" s="17"/>
      <c r="CT1250" s="17"/>
      <c r="CU1250" s="17"/>
      <c r="CV1250" s="17"/>
      <c r="CW1250" s="17"/>
      <c r="CX1250" s="17"/>
      <c r="CY1250" s="17"/>
      <c r="CZ1250" s="17"/>
      <c r="DA1250" s="17"/>
      <c r="DB1250" s="17"/>
      <c r="DC1250" s="17"/>
      <c r="DD1250" s="17"/>
      <c r="DE1250" s="17"/>
      <c r="DF1250" s="17"/>
      <c r="DG1250" s="17"/>
      <c r="DH1250" s="17"/>
      <c r="DI1250" s="17"/>
      <c r="DJ1250" s="17"/>
      <c r="DK1250" s="17"/>
      <c r="DL1250" s="17"/>
      <c r="DM1250" s="17"/>
      <c r="DN1250" s="17"/>
      <c r="DO1250" s="17"/>
      <c r="DP1250" s="17"/>
      <c r="DQ1250" s="17"/>
      <c r="DR1250" s="17"/>
      <c r="DS1250" s="17"/>
      <c r="DT1250" s="17"/>
      <c r="DU1250" s="17"/>
      <c r="DV1250" s="17"/>
      <c r="DW1250" s="17"/>
      <c r="DX1250" s="17"/>
      <c r="DY1250" s="17"/>
      <c r="DZ1250" s="17"/>
      <c r="EA1250" s="17"/>
      <c r="EB1250" s="17"/>
      <c r="EC1250" s="17"/>
      <c r="ED1250" s="17"/>
      <c r="EE1250" s="17"/>
      <c r="EF1250" s="17"/>
      <c r="EG1250" s="17"/>
      <c r="EH1250" s="17"/>
      <c r="EI1250" s="17"/>
      <c r="EJ1250" s="17"/>
      <c r="EK1250" s="17"/>
    </row>
    <row r="1251" spans="1:141" x14ac:dyDescent="0.35">
      <c r="A1251" s="17"/>
      <c r="B1251" s="17"/>
      <c r="C1251" s="17"/>
      <c r="D1251" s="17"/>
      <c r="E1251" s="17"/>
      <c r="F1251" s="17"/>
      <c r="G1251" s="17"/>
      <c r="J1251" s="17"/>
      <c r="K1251" s="17"/>
      <c r="L1251" s="68"/>
      <c r="M1251" s="68"/>
      <c r="N1251" s="17"/>
      <c r="O1251" s="17"/>
      <c r="P1251" s="107"/>
      <c r="R1251" s="17"/>
      <c r="S1251" s="17"/>
      <c r="T1251" s="17"/>
      <c r="V1251" s="17"/>
      <c r="W1251" s="17"/>
      <c r="X1251" s="17"/>
      <c r="Y1251" s="17"/>
      <c r="AB1251" s="45"/>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c r="BL1251" s="17"/>
      <c r="BM1251" s="17"/>
      <c r="BN1251" s="17"/>
      <c r="BO1251" s="17"/>
      <c r="BP1251" s="17"/>
      <c r="BQ1251" s="17"/>
      <c r="BR1251" s="17"/>
      <c r="BS1251" s="17"/>
      <c r="BT1251" s="17"/>
      <c r="BU1251" s="17"/>
      <c r="BV1251" s="17"/>
      <c r="BW1251" s="17"/>
      <c r="BX1251" s="17"/>
      <c r="BY1251" s="17"/>
      <c r="BZ1251" s="17"/>
      <c r="CA1251" s="17"/>
      <c r="CB1251" s="17"/>
      <c r="CC1251" s="17"/>
      <c r="CD1251" s="17"/>
      <c r="CE1251" s="17"/>
      <c r="CF1251" s="17"/>
      <c r="CG1251" s="17"/>
      <c r="CH1251" s="17"/>
      <c r="CI1251" s="17"/>
      <c r="CJ1251" s="17"/>
      <c r="CK1251" s="17"/>
      <c r="CL1251" s="17"/>
      <c r="CM1251" s="17"/>
      <c r="CN1251" s="17"/>
      <c r="CO1251" s="17"/>
      <c r="CP1251" s="17"/>
      <c r="CQ1251" s="17"/>
      <c r="CR1251" s="17"/>
      <c r="CS1251" s="17"/>
      <c r="CT1251" s="17"/>
      <c r="CU1251" s="17"/>
      <c r="CV1251" s="17"/>
      <c r="CW1251" s="17"/>
      <c r="CX1251" s="17"/>
      <c r="CY1251" s="17"/>
      <c r="CZ1251" s="17"/>
      <c r="DA1251" s="17"/>
      <c r="DB1251" s="17"/>
      <c r="DC1251" s="17"/>
      <c r="DD1251" s="17"/>
      <c r="DE1251" s="17"/>
      <c r="DF1251" s="17"/>
      <c r="DG1251" s="17"/>
      <c r="DH1251" s="17"/>
      <c r="DI1251" s="17"/>
      <c r="DJ1251" s="17"/>
      <c r="DK1251" s="17"/>
      <c r="DL1251" s="17"/>
      <c r="DM1251" s="17"/>
      <c r="DN1251" s="17"/>
      <c r="DO1251" s="17"/>
      <c r="DP1251" s="17"/>
      <c r="DQ1251" s="17"/>
      <c r="DR1251" s="17"/>
      <c r="DS1251" s="17"/>
      <c r="DT1251" s="17"/>
      <c r="DU1251" s="17"/>
      <c r="DV1251" s="17"/>
      <c r="DW1251" s="17"/>
      <c r="DX1251" s="17"/>
      <c r="DY1251" s="17"/>
      <c r="DZ1251" s="17"/>
      <c r="EA1251" s="17"/>
      <c r="EB1251" s="17"/>
      <c r="EC1251" s="17"/>
      <c r="ED1251" s="17"/>
      <c r="EE1251" s="17"/>
      <c r="EF1251" s="17"/>
      <c r="EG1251" s="17"/>
      <c r="EH1251" s="17"/>
      <c r="EI1251" s="17"/>
      <c r="EJ1251" s="17"/>
      <c r="EK1251" s="17"/>
    </row>
    <row r="1252" spans="1:141" x14ac:dyDescent="0.35">
      <c r="A1252" s="17"/>
      <c r="B1252" s="17"/>
      <c r="C1252" s="17"/>
      <c r="D1252" s="17"/>
      <c r="E1252" s="17"/>
      <c r="F1252" s="17"/>
      <c r="G1252" s="17"/>
      <c r="J1252" s="17"/>
      <c r="K1252" s="17"/>
      <c r="L1252" s="68"/>
      <c r="M1252" s="68"/>
      <c r="N1252" s="17"/>
      <c r="O1252" s="17"/>
      <c r="P1252" s="107"/>
      <c r="R1252" s="17"/>
      <c r="S1252" s="17"/>
      <c r="T1252" s="17"/>
      <c r="V1252" s="17"/>
      <c r="W1252" s="17"/>
      <c r="X1252" s="17"/>
      <c r="Y1252" s="17"/>
      <c r="AB1252" s="45"/>
      <c r="AH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17"/>
      <c r="CB1252" s="17"/>
      <c r="CC1252" s="17"/>
      <c r="CD1252" s="17"/>
      <c r="CE1252" s="17"/>
      <c r="CF1252" s="17"/>
      <c r="CG1252" s="17"/>
      <c r="CH1252" s="17"/>
      <c r="CI1252" s="17"/>
      <c r="CJ1252" s="17"/>
      <c r="CK1252" s="17"/>
      <c r="CL1252" s="17"/>
      <c r="CM1252" s="17"/>
      <c r="CN1252" s="17"/>
      <c r="CO1252" s="17"/>
      <c r="CP1252" s="17"/>
      <c r="CQ1252" s="17"/>
      <c r="CR1252" s="17"/>
      <c r="CS1252" s="17"/>
      <c r="CT1252" s="17"/>
      <c r="CU1252" s="17"/>
      <c r="CV1252" s="17"/>
      <c r="CW1252" s="17"/>
      <c r="CX1252" s="17"/>
      <c r="CY1252" s="17"/>
      <c r="CZ1252" s="17"/>
      <c r="DA1252" s="17"/>
      <c r="DB1252" s="17"/>
      <c r="DC1252" s="17"/>
      <c r="DD1252" s="17"/>
      <c r="DE1252" s="17"/>
      <c r="DF1252" s="17"/>
      <c r="DG1252" s="17"/>
      <c r="DH1252" s="17"/>
      <c r="DI1252" s="17"/>
      <c r="DJ1252" s="17"/>
      <c r="DK1252" s="17"/>
      <c r="DL1252" s="17"/>
      <c r="DM1252" s="17"/>
      <c r="DN1252" s="17"/>
      <c r="DO1252" s="17"/>
      <c r="DP1252" s="17"/>
      <c r="DQ1252" s="17"/>
      <c r="DR1252" s="17"/>
      <c r="DS1252" s="17"/>
      <c r="DT1252" s="17"/>
      <c r="DU1252" s="17"/>
      <c r="DV1252" s="17"/>
      <c r="DW1252" s="17"/>
      <c r="DX1252" s="17"/>
      <c r="DY1252" s="17"/>
      <c r="DZ1252" s="17"/>
      <c r="EA1252" s="17"/>
      <c r="EB1252" s="17"/>
      <c r="EC1252" s="17"/>
      <c r="ED1252" s="17"/>
      <c r="EE1252" s="17"/>
      <c r="EF1252" s="17"/>
      <c r="EG1252" s="17"/>
      <c r="EH1252" s="17"/>
      <c r="EI1252" s="17"/>
      <c r="EJ1252" s="17"/>
      <c r="EK1252" s="17"/>
    </row>
    <row r="1253" spans="1:141" x14ac:dyDescent="0.35">
      <c r="A1253" s="17"/>
      <c r="B1253" s="17"/>
      <c r="C1253" s="17"/>
      <c r="D1253" s="17"/>
      <c r="E1253" s="17"/>
      <c r="F1253" s="17"/>
      <c r="G1253" s="17"/>
      <c r="J1253" s="17"/>
      <c r="K1253" s="17"/>
      <c r="L1253" s="68"/>
      <c r="M1253" s="68"/>
      <c r="N1253" s="17"/>
      <c r="O1253" s="17"/>
      <c r="P1253" s="107"/>
      <c r="R1253" s="17"/>
      <c r="S1253" s="17"/>
      <c r="T1253" s="17"/>
      <c r="V1253" s="17"/>
      <c r="W1253" s="17"/>
      <c r="X1253" s="17"/>
      <c r="Y1253" s="17"/>
      <c r="AB1253" s="45"/>
      <c r="AH1253" s="17"/>
      <c r="AI1253" s="17"/>
      <c r="AJ1253" s="17"/>
      <c r="AK1253" s="17"/>
      <c r="AL1253" s="17"/>
      <c r="AM1253" s="17"/>
      <c r="AN1253" s="17"/>
      <c r="AO1253" s="17"/>
      <c r="AP1253" s="17"/>
      <c r="AQ1253" s="17"/>
      <c r="AR1253" s="17"/>
      <c r="AS1253" s="17"/>
      <c r="AT1253" s="17"/>
      <c r="AU1253" s="17"/>
      <c r="AV1253" s="17"/>
      <c r="AW1253" s="17"/>
      <c r="AX1253" s="17"/>
      <c r="AY1253" s="17"/>
      <c r="AZ1253" s="17"/>
      <c r="BA1253" s="17"/>
      <c r="BB1253" s="17"/>
      <c r="BC1253" s="17"/>
      <c r="BD1253" s="17"/>
      <c r="BE1253" s="17"/>
      <c r="BF1253" s="17"/>
      <c r="BG1253" s="17"/>
      <c r="BH1253" s="17"/>
      <c r="BI1253" s="17"/>
      <c r="BJ1253" s="17"/>
      <c r="BK1253" s="17"/>
      <c r="BL1253" s="17"/>
      <c r="BM1253" s="17"/>
      <c r="BN1253" s="17"/>
      <c r="BO1253" s="17"/>
      <c r="BP1253" s="17"/>
      <c r="BQ1253" s="17"/>
      <c r="BR1253" s="17"/>
      <c r="BS1253" s="17"/>
      <c r="BT1253" s="17"/>
      <c r="BU1253" s="17"/>
      <c r="BV1253" s="17"/>
      <c r="BW1253" s="17"/>
      <c r="BX1253" s="17"/>
      <c r="BY1253" s="17"/>
      <c r="BZ1253" s="17"/>
      <c r="CA1253" s="17"/>
      <c r="CB1253" s="17"/>
      <c r="CC1253" s="17"/>
      <c r="CD1253" s="17"/>
      <c r="CE1253" s="17"/>
      <c r="CF1253" s="17"/>
      <c r="CG1253" s="17"/>
      <c r="CH1253" s="17"/>
      <c r="CI1253" s="17"/>
      <c r="CJ1253" s="17"/>
      <c r="CK1253" s="17"/>
      <c r="CL1253" s="17"/>
      <c r="CM1253" s="17"/>
      <c r="CN1253" s="17"/>
      <c r="CO1253" s="17"/>
      <c r="CP1253" s="17"/>
      <c r="CQ1253" s="17"/>
      <c r="CR1253" s="17"/>
      <c r="CS1253" s="17"/>
      <c r="CT1253" s="17"/>
      <c r="CU1253" s="17"/>
      <c r="CV1253" s="17"/>
      <c r="CW1253" s="17"/>
      <c r="CX1253" s="17"/>
      <c r="CY1253" s="17"/>
      <c r="CZ1253" s="17"/>
      <c r="DA1253" s="17"/>
      <c r="DB1253" s="17"/>
      <c r="DC1253" s="17"/>
      <c r="DD1253" s="17"/>
      <c r="DE1253" s="17"/>
      <c r="DF1253" s="17"/>
      <c r="DG1253" s="17"/>
      <c r="DH1253" s="17"/>
      <c r="DI1253" s="17"/>
      <c r="DJ1253" s="17"/>
      <c r="DK1253" s="17"/>
      <c r="DL1253" s="17"/>
      <c r="DM1253" s="17"/>
      <c r="DN1253" s="17"/>
      <c r="DO1253" s="17"/>
      <c r="DP1253" s="17"/>
      <c r="DQ1253" s="17"/>
      <c r="DR1253" s="17"/>
      <c r="DS1253" s="17"/>
      <c r="DT1253" s="17"/>
      <c r="DU1253" s="17"/>
      <c r="DV1253" s="17"/>
      <c r="DW1253" s="17"/>
      <c r="DX1253" s="17"/>
      <c r="DY1253" s="17"/>
      <c r="DZ1253" s="17"/>
      <c r="EA1253" s="17"/>
      <c r="EB1253" s="17"/>
      <c r="EC1253" s="17"/>
      <c r="ED1253" s="17"/>
      <c r="EE1253" s="17"/>
      <c r="EF1253" s="17"/>
      <c r="EG1253" s="17"/>
      <c r="EH1253" s="17"/>
      <c r="EI1253" s="17"/>
      <c r="EJ1253" s="17"/>
      <c r="EK1253" s="17"/>
    </row>
    <row r="1254" spans="1:141" x14ac:dyDescent="0.35">
      <c r="A1254" s="17"/>
      <c r="B1254" s="17"/>
      <c r="C1254" s="17"/>
      <c r="D1254" s="17"/>
      <c r="E1254" s="17"/>
      <c r="F1254" s="17"/>
      <c r="G1254" s="17"/>
      <c r="J1254" s="17"/>
      <c r="K1254" s="17"/>
      <c r="L1254" s="68"/>
      <c r="M1254" s="68"/>
      <c r="N1254" s="17"/>
      <c r="O1254" s="17"/>
      <c r="P1254" s="107"/>
      <c r="R1254" s="17"/>
      <c r="S1254" s="17"/>
      <c r="T1254" s="17"/>
      <c r="V1254" s="17"/>
      <c r="W1254" s="17"/>
      <c r="X1254" s="17"/>
      <c r="Y1254" s="17"/>
      <c r="AB1254" s="45"/>
      <c r="AH1254" s="17"/>
      <c r="AI1254" s="17"/>
      <c r="AJ1254" s="17"/>
      <c r="AK1254" s="17"/>
      <c r="AL1254" s="17"/>
      <c r="AM1254" s="17"/>
      <c r="AN1254" s="17"/>
      <c r="AO1254" s="17"/>
      <c r="AP1254" s="17"/>
      <c r="AQ1254" s="17"/>
      <c r="AR1254" s="17"/>
      <c r="AS1254" s="17"/>
      <c r="AT1254" s="17"/>
      <c r="AU1254" s="17"/>
      <c r="AV1254" s="17"/>
      <c r="AW1254" s="17"/>
      <c r="AX1254" s="17"/>
      <c r="AY1254" s="17"/>
      <c r="AZ1254" s="17"/>
      <c r="BA1254" s="17"/>
      <c r="BB1254" s="17"/>
      <c r="BC1254" s="17"/>
      <c r="BD1254" s="17"/>
      <c r="BE1254" s="17"/>
      <c r="BF1254" s="17"/>
      <c r="BG1254" s="17"/>
      <c r="BH1254" s="17"/>
      <c r="BI1254" s="17"/>
      <c r="BJ1254" s="17"/>
      <c r="BK1254" s="17"/>
      <c r="BL1254" s="17"/>
      <c r="BM1254" s="17"/>
      <c r="BN1254" s="17"/>
      <c r="BO1254" s="17"/>
      <c r="BP1254" s="17"/>
      <c r="BQ1254" s="17"/>
      <c r="BR1254" s="17"/>
      <c r="BS1254" s="17"/>
      <c r="BT1254" s="17"/>
      <c r="BU1254" s="17"/>
      <c r="BV1254" s="17"/>
      <c r="BW1254" s="17"/>
      <c r="BX1254" s="17"/>
      <c r="BY1254" s="17"/>
      <c r="BZ1254" s="17"/>
      <c r="CA1254" s="17"/>
      <c r="CB1254" s="17"/>
      <c r="CC1254" s="17"/>
      <c r="CD1254" s="17"/>
      <c r="CE1254" s="17"/>
      <c r="CF1254" s="17"/>
      <c r="CG1254" s="17"/>
      <c r="CH1254" s="17"/>
      <c r="CI1254" s="17"/>
      <c r="CJ1254" s="17"/>
      <c r="CK1254" s="17"/>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row>
    <row r="1255" spans="1:141" x14ac:dyDescent="0.35">
      <c r="A1255" s="17"/>
      <c r="B1255" s="17"/>
      <c r="C1255" s="17"/>
      <c r="D1255" s="17"/>
      <c r="E1255" s="17"/>
      <c r="F1255" s="17"/>
      <c r="G1255" s="17"/>
      <c r="J1255" s="17"/>
      <c r="K1255" s="17"/>
      <c r="L1255" s="68"/>
      <c r="M1255" s="68"/>
      <c r="N1255" s="17"/>
      <c r="O1255" s="17"/>
      <c r="P1255" s="107"/>
      <c r="R1255" s="17"/>
      <c r="S1255" s="17"/>
      <c r="T1255" s="17"/>
      <c r="V1255" s="17"/>
      <c r="W1255" s="17"/>
      <c r="X1255" s="17"/>
      <c r="Y1255" s="17"/>
      <c r="AB1255" s="45"/>
      <c r="AH1255" s="17"/>
      <c r="AI1255" s="17"/>
      <c r="AJ1255" s="17"/>
      <c r="AK1255" s="17"/>
      <c r="AL1255" s="17"/>
      <c r="AM1255" s="17"/>
      <c r="AN1255" s="17"/>
      <c r="AO1255" s="17"/>
      <c r="AP1255" s="17"/>
      <c r="AQ1255" s="17"/>
      <c r="AR1255" s="17"/>
      <c r="AS1255" s="17"/>
      <c r="AT1255" s="17"/>
      <c r="AU1255" s="17"/>
      <c r="AV1255" s="17"/>
      <c r="AW1255" s="17"/>
      <c r="AX1255" s="17"/>
      <c r="AY1255" s="17"/>
      <c r="AZ1255" s="17"/>
      <c r="BA1255" s="17"/>
      <c r="BB1255" s="17"/>
      <c r="BC1255" s="17"/>
      <c r="BD1255" s="17"/>
      <c r="BE1255" s="17"/>
      <c r="BF1255" s="17"/>
      <c r="BG1255" s="17"/>
      <c r="BH1255" s="17"/>
      <c r="BI1255" s="17"/>
      <c r="BJ1255" s="17"/>
      <c r="BK1255" s="17"/>
      <c r="BL1255" s="17"/>
      <c r="BM1255" s="17"/>
      <c r="BN1255" s="17"/>
      <c r="BO1255" s="17"/>
      <c r="BP1255" s="17"/>
      <c r="BQ1255" s="17"/>
      <c r="BR1255" s="17"/>
      <c r="BS1255" s="17"/>
      <c r="BT1255" s="17"/>
      <c r="BU1255" s="17"/>
      <c r="BV1255" s="17"/>
      <c r="BW1255" s="17"/>
      <c r="BX1255" s="17"/>
      <c r="BY1255" s="17"/>
      <c r="BZ1255" s="17"/>
      <c r="CA1255" s="17"/>
      <c r="CB1255" s="17"/>
      <c r="CC1255" s="17"/>
      <c r="CD1255" s="17"/>
      <c r="CE1255" s="17"/>
      <c r="CF1255" s="17"/>
      <c r="CG1255" s="17"/>
      <c r="CH1255" s="17"/>
      <c r="CI1255" s="17"/>
      <c r="CJ1255" s="17"/>
      <c r="CK1255" s="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row>
    <row r="1256" spans="1:141" x14ac:dyDescent="0.35">
      <c r="A1256" s="17"/>
      <c r="B1256" s="17"/>
      <c r="C1256" s="17"/>
      <c r="D1256" s="17"/>
      <c r="E1256" s="17"/>
      <c r="F1256" s="17"/>
      <c r="G1256" s="17"/>
      <c r="J1256" s="17"/>
      <c r="K1256" s="17"/>
      <c r="L1256" s="68"/>
      <c r="M1256" s="68"/>
      <c r="N1256" s="17"/>
      <c r="O1256" s="17"/>
      <c r="P1256" s="107"/>
      <c r="R1256" s="17"/>
      <c r="S1256" s="17"/>
      <c r="T1256" s="17"/>
      <c r="V1256" s="17"/>
      <c r="W1256" s="17"/>
      <c r="X1256" s="17"/>
      <c r="Y1256" s="17"/>
      <c r="AB1256" s="45"/>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17"/>
      <c r="CB1256" s="17"/>
      <c r="CC1256" s="17"/>
      <c r="CD1256" s="17"/>
      <c r="CE1256" s="17"/>
      <c r="CF1256" s="17"/>
      <c r="CG1256" s="17"/>
      <c r="CH1256" s="17"/>
      <c r="CI1256" s="17"/>
      <c r="CJ1256" s="17"/>
      <c r="CK1256" s="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row>
    <row r="1257" spans="1:141" x14ac:dyDescent="0.35">
      <c r="A1257" s="17"/>
      <c r="B1257" s="17"/>
      <c r="C1257" s="17"/>
      <c r="D1257" s="17"/>
      <c r="E1257" s="17"/>
      <c r="F1257" s="17"/>
      <c r="G1257" s="17"/>
      <c r="J1257" s="17"/>
      <c r="K1257" s="17"/>
      <c r="L1257" s="68"/>
      <c r="M1257" s="68"/>
      <c r="N1257" s="17"/>
      <c r="O1257" s="17"/>
      <c r="P1257" s="109"/>
      <c r="R1257" s="17"/>
      <c r="S1257" s="17"/>
      <c r="T1257" s="17"/>
      <c r="V1257" s="17"/>
      <c r="W1257" s="17"/>
      <c r="X1257" s="17"/>
      <c r="Y1257" s="17"/>
      <c r="AB1257" s="45"/>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7"/>
      <c r="BN1257" s="17"/>
      <c r="BO1257" s="17"/>
      <c r="BP1257" s="17"/>
      <c r="BQ1257" s="17"/>
      <c r="BR1257" s="17"/>
      <c r="BS1257" s="17"/>
      <c r="BT1257" s="17"/>
      <c r="BU1257" s="17"/>
      <c r="BV1257" s="17"/>
      <c r="BW1257" s="17"/>
      <c r="BX1257" s="17"/>
      <c r="BY1257" s="17"/>
      <c r="BZ1257" s="17"/>
      <c r="CA1257" s="17"/>
      <c r="CB1257" s="17"/>
      <c r="CC1257" s="17"/>
      <c r="CD1257" s="17"/>
      <c r="CE1257" s="17"/>
      <c r="CF1257" s="17"/>
      <c r="CG1257" s="17"/>
      <c r="CH1257" s="17"/>
      <c r="CI1257" s="17"/>
      <c r="CJ1257" s="17"/>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row>
    <row r="1258" spans="1:141" x14ac:dyDescent="0.35">
      <c r="A1258" s="17"/>
      <c r="B1258" s="17"/>
      <c r="C1258" s="17"/>
      <c r="D1258" s="17"/>
      <c r="E1258" s="17"/>
      <c r="F1258" s="17"/>
      <c r="G1258" s="17"/>
      <c r="J1258" s="17"/>
      <c r="K1258" s="17"/>
      <c r="L1258" s="68"/>
      <c r="M1258" s="68"/>
      <c r="N1258" s="17"/>
      <c r="O1258" s="17"/>
      <c r="P1258" s="109"/>
      <c r="R1258" s="17"/>
      <c r="S1258" s="17"/>
      <c r="T1258" s="17"/>
      <c r="V1258" s="17"/>
      <c r="W1258" s="17"/>
      <c r="X1258" s="17"/>
      <c r="Y1258" s="17"/>
      <c r="AB1258" s="45"/>
      <c r="AH1258" s="17"/>
      <c r="AI1258" s="17"/>
      <c r="AJ1258" s="17"/>
      <c r="AK1258" s="17"/>
      <c r="AL1258" s="17"/>
      <c r="AM1258" s="17"/>
      <c r="AN1258" s="17"/>
      <c r="AO1258" s="17"/>
      <c r="AP1258" s="17"/>
      <c r="AQ1258" s="17"/>
      <c r="AR1258" s="17"/>
      <c r="AS1258" s="17"/>
      <c r="AT1258" s="17"/>
      <c r="AU1258" s="17"/>
      <c r="AV1258" s="17"/>
      <c r="AW1258" s="17"/>
      <c r="AX1258" s="17"/>
      <c r="AY1258" s="17"/>
      <c r="AZ1258" s="17"/>
      <c r="BA1258" s="17"/>
      <c r="BB1258" s="17"/>
      <c r="BC1258" s="17"/>
      <c r="BD1258" s="17"/>
      <c r="BE1258" s="17"/>
      <c r="BF1258" s="17"/>
      <c r="BG1258" s="17"/>
      <c r="BH1258" s="17"/>
      <c r="BI1258" s="17"/>
      <c r="BJ1258" s="17"/>
      <c r="BK1258" s="17"/>
      <c r="BL1258" s="17"/>
      <c r="BM1258" s="17"/>
      <c r="BN1258" s="17"/>
      <c r="BO1258" s="17"/>
      <c r="BP1258" s="17"/>
      <c r="BQ1258" s="17"/>
      <c r="BR1258" s="17"/>
      <c r="BS1258" s="17"/>
      <c r="BT1258" s="17"/>
      <c r="BU1258" s="17"/>
      <c r="BV1258" s="17"/>
      <c r="BW1258" s="17"/>
      <c r="BX1258" s="17"/>
      <c r="BY1258" s="17"/>
      <c r="BZ1258" s="17"/>
      <c r="CA1258" s="17"/>
      <c r="CB1258" s="17"/>
      <c r="CC1258" s="17"/>
      <c r="CD1258" s="17"/>
      <c r="CE1258" s="17"/>
      <c r="CF1258" s="17"/>
      <c r="CG1258" s="17"/>
      <c r="CH1258" s="17"/>
      <c r="CI1258" s="17"/>
      <c r="CJ1258" s="17"/>
      <c r="CK1258" s="17"/>
      <c r="CL1258" s="17"/>
      <c r="CM1258" s="17"/>
      <c r="CN1258" s="17"/>
      <c r="CO1258" s="17"/>
      <c r="CP1258" s="17"/>
      <c r="CQ1258" s="17"/>
      <c r="CR1258" s="17"/>
      <c r="CS1258" s="17"/>
      <c r="CT1258" s="17"/>
      <c r="CU1258" s="17"/>
      <c r="CV1258" s="17"/>
      <c r="CW1258" s="17"/>
      <c r="CX1258" s="17"/>
      <c r="CY1258" s="17"/>
      <c r="CZ1258" s="17"/>
      <c r="DA1258" s="17"/>
      <c r="DB1258" s="17"/>
      <c r="DC1258" s="17"/>
      <c r="DD1258" s="17"/>
      <c r="DE1258" s="17"/>
      <c r="DF1258" s="17"/>
      <c r="DG1258" s="17"/>
      <c r="DH1258" s="17"/>
      <c r="DI1258" s="17"/>
      <c r="DJ1258" s="17"/>
      <c r="DK1258" s="17"/>
      <c r="DL1258" s="17"/>
      <c r="DM1258" s="17"/>
      <c r="DN1258" s="17"/>
      <c r="DO1258" s="17"/>
      <c r="DP1258" s="17"/>
      <c r="DQ1258" s="17"/>
      <c r="DR1258" s="17"/>
      <c r="DS1258" s="17"/>
      <c r="DT1258" s="17"/>
      <c r="DU1258" s="17"/>
      <c r="DV1258" s="17"/>
      <c r="DW1258" s="17"/>
      <c r="DX1258" s="17"/>
      <c r="DY1258" s="17"/>
      <c r="DZ1258" s="17"/>
      <c r="EA1258" s="17"/>
      <c r="EB1258" s="17"/>
      <c r="EC1258" s="17"/>
      <c r="ED1258" s="17"/>
      <c r="EE1258" s="17"/>
      <c r="EF1258" s="17"/>
      <c r="EG1258" s="17"/>
      <c r="EH1258" s="17"/>
      <c r="EI1258" s="17"/>
      <c r="EJ1258" s="17"/>
      <c r="EK1258" s="17"/>
    </row>
    <row r="1259" spans="1:141" x14ac:dyDescent="0.35">
      <c r="A1259" s="17"/>
      <c r="B1259" s="17"/>
      <c r="C1259" s="17"/>
      <c r="D1259" s="17"/>
      <c r="E1259" s="17"/>
      <c r="F1259" s="17"/>
      <c r="G1259" s="17"/>
      <c r="J1259" s="17"/>
      <c r="K1259" s="17"/>
      <c r="L1259" s="68"/>
      <c r="M1259" s="68"/>
      <c r="N1259" s="17"/>
      <c r="O1259" s="17"/>
      <c r="P1259" s="107"/>
      <c r="R1259" s="17"/>
      <c r="S1259" s="17"/>
      <c r="T1259" s="17"/>
      <c r="V1259" s="17"/>
      <c r="W1259" s="17"/>
      <c r="X1259" s="17"/>
      <c r="Y1259" s="17"/>
      <c r="AB1259" s="45"/>
      <c r="AH1259" s="17"/>
      <c r="AI1259" s="17"/>
      <c r="AJ1259" s="17"/>
      <c r="AK1259" s="17"/>
      <c r="AL1259" s="17"/>
      <c r="AM1259" s="17"/>
      <c r="AN1259" s="17"/>
      <c r="AO1259" s="17"/>
      <c r="AP1259" s="17"/>
      <c r="AQ1259" s="17"/>
      <c r="AR1259" s="17"/>
      <c r="AS1259" s="17"/>
      <c r="AT1259" s="17"/>
      <c r="AU1259" s="17"/>
      <c r="AV1259" s="17"/>
      <c r="AW1259" s="17"/>
      <c r="AX1259" s="17"/>
      <c r="AY1259" s="17"/>
      <c r="AZ1259" s="17"/>
      <c r="BA1259" s="17"/>
      <c r="BB1259" s="17"/>
      <c r="BC1259" s="17"/>
      <c r="BD1259" s="17"/>
      <c r="BE1259" s="17"/>
      <c r="BF1259" s="17"/>
      <c r="BG1259" s="17"/>
      <c r="BH1259" s="17"/>
      <c r="BI1259" s="17"/>
      <c r="BJ1259" s="17"/>
      <c r="BK1259" s="17"/>
      <c r="BL1259" s="17"/>
      <c r="BM1259" s="17"/>
      <c r="BN1259" s="17"/>
      <c r="BO1259" s="17"/>
      <c r="BP1259" s="17"/>
      <c r="BQ1259" s="17"/>
      <c r="BR1259" s="17"/>
      <c r="BS1259" s="17"/>
      <c r="BT1259" s="17"/>
      <c r="BU1259" s="17"/>
      <c r="BV1259" s="17"/>
      <c r="BW1259" s="17"/>
      <c r="BX1259" s="17"/>
      <c r="BY1259" s="17"/>
      <c r="BZ1259" s="17"/>
      <c r="CA1259" s="17"/>
      <c r="CB1259" s="17"/>
      <c r="CC1259" s="17"/>
      <c r="CD1259" s="17"/>
      <c r="CE1259" s="17"/>
      <c r="CF1259" s="17"/>
      <c r="CG1259" s="17"/>
      <c r="CH1259" s="17"/>
      <c r="CI1259" s="17"/>
      <c r="CJ1259" s="17"/>
      <c r="CK1259" s="17"/>
      <c r="CL1259" s="17"/>
      <c r="CM1259" s="17"/>
      <c r="CN1259" s="17"/>
      <c r="CO1259" s="17"/>
      <c r="CP1259" s="17"/>
      <c r="CQ1259" s="17"/>
      <c r="CR1259" s="17"/>
      <c r="CS1259" s="17"/>
      <c r="CT1259" s="17"/>
      <c r="CU1259" s="17"/>
      <c r="CV1259" s="17"/>
      <c r="CW1259" s="17"/>
      <c r="CX1259" s="17"/>
      <c r="CY1259" s="17"/>
      <c r="CZ1259" s="17"/>
      <c r="DA1259" s="17"/>
      <c r="DB1259" s="17"/>
      <c r="DC1259" s="17"/>
      <c r="DD1259" s="17"/>
      <c r="DE1259" s="17"/>
      <c r="DF1259" s="17"/>
      <c r="DG1259" s="17"/>
      <c r="DH1259" s="17"/>
      <c r="DI1259" s="17"/>
      <c r="DJ1259" s="17"/>
      <c r="DK1259" s="17"/>
      <c r="DL1259" s="17"/>
      <c r="DM1259" s="17"/>
      <c r="DN1259" s="17"/>
      <c r="DO1259" s="17"/>
      <c r="DP1259" s="17"/>
      <c r="DQ1259" s="17"/>
      <c r="DR1259" s="17"/>
      <c r="DS1259" s="17"/>
      <c r="DT1259" s="17"/>
      <c r="DU1259" s="17"/>
      <c r="DV1259" s="17"/>
      <c r="DW1259" s="17"/>
      <c r="DX1259" s="17"/>
      <c r="DY1259" s="17"/>
      <c r="DZ1259" s="17"/>
      <c r="EA1259" s="17"/>
      <c r="EB1259" s="17"/>
      <c r="EC1259" s="17"/>
      <c r="ED1259" s="17"/>
      <c r="EE1259" s="17"/>
      <c r="EF1259" s="17"/>
      <c r="EG1259" s="17"/>
      <c r="EH1259" s="17"/>
      <c r="EI1259" s="17"/>
      <c r="EJ1259" s="17"/>
      <c r="EK1259" s="17"/>
    </row>
    <row r="1260" spans="1:141" x14ac:dyDescent="0.35">
      <c r="A1260" s="17"/>
      <c r="B1260" s="17"/>
      <c r="C1260" s="17"/>
      <c r="D1260" s="17"/>
      <c r="E1260" s="17"/>
      <c r="F1260" s="17"/>
      <c r="G1260" s="17"/>
      <c r="J1260" s="17"/>
      <c r="K1260" s="17"/>
      <c r="L1260" s="68"/>
      <c r="M1260" s="68"/>
      <c r="N1260" s="17"/>
      <c r="O1260" s="17"/>
      <c r="P1260" s="107"/>
      <c r="R1260" s="17"/>
      <c r="S1260" s="17"/>
      <c r="T1260" s="17"/>
      <c r="V1260" s="17"/>
      <c r="W1260" s="17"/>
      <c r="X1260" s="17"/>
      <c r="Y1260" s="17"/>
      <c r="AB1260" s="45"/>
      <c r="AH1260" s="17"/>
      <c r="AI1260" s="17"/>
      <c r="AJ1260" s="17"/>
      <c r="AK1260" s="17"/>
      <c r="AL1260" s="17"/>
      <c r="AM1260" s="17"/>
      <c r="AN1260" s="17"/>
      <c r="AO1260" s="17"/>
      <c r="AP1260" s="17"/>
      <c r="AQ1260" s="17"/>
      <c r="AR1260" s="17"/>
      <c r="AS1260" s="17"/>
      <c r="AT1260" s="17"/>
      <c r="AU1260" s="17"/>
      <c r="AV1260" s="17"/>
      <c r="AW1260" s="17"/>
      <c r="AX1260" s="17"/>
      <c r="AY1260" s="17"/>
      <c r="AZ1260" s="17"/>
      <c r="BA1260" s="17"/>
      <c r="BB1260" s="17"/>
      <c r="BC1260" s="17"/>
      <c r="BD1260" s="17"/>
      <c r="BE1260" s="17"/>
      <c r="BF1260" s="17"/>
      <c r="BG1260" s="17"/>
      <c r="BH1260" s="17"/>
      <c r="BI1260" s="17"/>
      <c r="BJ1260" s="17"/>
      <c r="BK1260" s="17"/>
      <c r="BL1260" s="17"/>
      <c r="BM1260" s="17"/>
      <c r="BN1260" s="17"/>
      <c r="BO1260" s="17"/>
      <c r="BP1260" s="17"/>
      <c r="BQ1260" s="17"/>
      <c r="BR1260" s="17"/>
      <c r="BS1260" s="17"/>
      <c r="BT1260" s="17"/>
      <c r="BU1260" s="17"/>
      <c r="BV1260" s="17"/>
      <c r="BW1260" s="17"/>
      <c r="BX1260" s="17"/>
      <c r="BY1260" s="17"/>
      <c r="BZ1260" s="17"/>
      <c r="CA1260" s="17"/>
      <c r="CB1260" s="17"/>
      <c r="CC1260" s="17"/>
      <c r="CD1260" s="17"/>
      <c r="CE1260" s="17"/>
      <c r="CF1260" s="17"/>
      <c r="CG1260" s="17"/>
      <c r="CH1260" s="17"/>
      <c r="CI1260" s="17"/>
      <c r="CJ1260" s="17"/>
      <c r="CK1260" s="17"/>
      <c r="CL1260" s="17"/>
      <c r="CM1260" s="17"/>
      <c r="CN1260" s="17"/>
      <c r="CO1260" s="17"/>
      <c r="CP1260" s="17"/>
      <c r="CQ1260" s="17"/>
      <c r="CR1260" s="17"/>
      <c r="CS1260" s="17"/>
      <c r="CT1260" s="17"/>
      <c r="CU1260" s="17"/>
      <c r="CV1260" s="17"/>
      <c r="CW1260" s="17"/>
      <c r="CX1260" s="17"/>
      <c r="CY1260" s="17"/>
      <c r="CZ1260" s="17"/>
      <c r="DA1260" s="17"/>
      <c r="DB1260" s="17"/>
      <c r="DC1260" s="17"/>
      <c r="DD1260" s="17"/>
      <c r="DE1260" s="17"/>
      <c r="DF1260" s="17"/>
      <c r="DG1260" s="17"/>
      <c r="DH1260" s="17"/>
      <c r="DI1260" s="17"/>
      <c r="DJ1260" s="17"/>
      <c r="DK1260" s="17"/>
      <c r="DL1260" s="17"/>
      <c r="DM1260" s="17"/>
      <c r="DN1260" s="17"/>
      <c r="DO1260" s="17"/>
      <c r="DP1260" s="17"/>
      <c r="DQ1260" s="17"/>
      <c r="DR1260" s="17"/>
      <c r="DS1260" s="17"/>
      <c r="DT1260" s="17"/>
      <c r="DU1260" s="17"/>
      <c r="DV1260" s="17"/>
      <c r="DW1260" s="17"/>
      <c r="DX1260" s="17"/>
      <c r="DY1260" s="17"/>
      <c r="DZ1260" s="17"/>
      <c r="EA1260" s="17"/>
      <c r="EB1260" s="17"/>
      <c r="EC1260" s="17"/>
      <c r="ED1260" s="17"/>
      <c r="EE1260" s="17"/>
      <c r="EF1260" s="17"/>
      <c r="EG1260" s="17"/>
      <c r="EH1260" s="17"/>
      <c r="EI1260" s="17"/>
      <c r="EJ1260" s="17"/>
      <c r="EK1260" s="17"/>
    </row>
    <row r="1261" spans="1:141" x14ac:dyDescent="0.35">
      <c r="A1261" s="17"/>
      <c r="B1261" s="17"/>
      <c r="C1261" s="17"/>
      <c r="D1261" s="17"/>
      <c r="E1261" s="17"/>
      <c r="F1261" s="17"/>
      <c r="G1261" s="17"/>
      <c r="J1261" s="17"/>
      <c r="K1261" s="17"/>
      <c r="L1261" s="68"/>
      <c r="M1261" s="68"/>
      <c r="N1261" s="17"/>
      <c r="O1261" s="17"/>
      <c r="P1261" s="107"/>
      <c r="R1261" s="17"/>
      <c r="S1261" s="17"/>
      <c r="T1261" s="17"/>
      <c r="V1261" s="17"/>
      <c r="W1261" s="17"/>
      <c r="X1261" s="17"/>
      <c r="Y1261" s="17"/>
      <c r="AB1261" s="45"/>
      <c r="AH1261" s="17"/>
      <c r="AI1261" s="17"/>
      <c r="AJ1261" s="17"/>
      <c r="AK1261" s="17"/>
      <c r="AL1261" s="17"/>
      <c r="AM1261" s="17"/>
      <c r="AN1261" s="17"/>
      <c r="AO1261" s="17"/>
      <c r="AP1261" s="17"/>
      <c r="AQ1261" s="17"/>
      <c r="AR1261" s="17"/>
      <c r="AS1261" s="17"/>
      <c r="AT1261" s="17"/>
      <c r="AU1261" s="17"/>
      <c r="AV1261" s="17"/>
      <c r="AW1261" s="17"/>
      <c r="AX1261" s="17"/>
      <c r="AY1261" s="17"/>
      <c r="AZ1261" s="17"/>
      <c r="BA1261" s="17"/>
      <c r="BB1261" s="17"/>
      <c r="BC1261" s="17"/>
      <c r="BD1261" s="17"/>
      <c r="BE1261" s="17"/>
      <c r="BF1261" s="17"/>
      <c r="BG1261" s="17"/>
      <c r="BH1261" s="17"/>
      <c r="BI1261" s="17"/>
      <c r="BJ1261" s="17"/>
      <c r="BK1261" s="17"/>
      <c r="BL1261" s="17"/>
      <c r="BM1261" s="17"/>
      <c r="BN1261" s="17"/>
      <c r="BO1261" s="17"/>
      <c r="BP1261" s="17"/>
      <c r="BQ1261" s="17"/>
      <c r="BR1261" s="17"/>
      <c r="BS1261" s="17"/>
      <c r="BT1261" s="17"/>
      <c r="BU1261" s="17"/>
      <c r="BV1261" s="17"/>
      <c r="BW1261" s="17"/>
      <c r="BX1261" s="17"/>
      <c r="BY1261" s="17"/>
      <c r="BZ1261" s="17"/>
      <c r="CA1261" s="17"/>
      <c r="CB1261" s="17"/>
      <c r="CC1261" s="17"/>
      <c r="CD1261" s="17"/>
      <c r="CE1261" s="17"/>
      <c r="CF1261" s="17"/>
      <c r="CG1261" s="17"/>
      <c r="CH1261" s="17"/>
      <c r="CI1261" s="17"/>
      <c r="CJ1261" s="17"/>
      <c r="CK1261" s="17"/>
      <c r="CL1261" s="17"/>
      <c r="CM1261" s="17"/>
      <c r="CN1261" s="17"/>
      <c r="CO1261" s="17"/>
      <c r="CP1261" s="17"/>
      <c r="CQ1261" s="17"/>
      <c r="CR1261" s="17"/>
      <c r="CS1261" s="17"/>
      <c r="CT1261" s="17"/>
      <c r="CU1261" s="17"/>
      <c r="CV1261" s="17"/>
      <c r="CW1261" s="17"/>
      <c r="CX1261" s="17"/>
      <c r="CY1261" s="17"/>
      <c r="CZ1261" s="17"/>
      <c r="DA1261" s="17"/>
      <c r="DB1261" s="17"/>
      <c r="DC1261" s="17"/>
      <c r="DD1261" s="17"/>
      <c r="DE1261" s="17"/>
      <c r="DF1261" s="17"/>
      <c r="DG1261" s="17"/>
      <c r="DH1261" s="17"/>
      <c r="DI1261" s="17"/>
      <c r="DJ1261" s="17"/>
      <c r="DK1261" s="17"/>
      <c r="DL1261" s="17"/>
      <c r="DM1261" s="17"/>
      <c r="DN1261" s="17"/>
      <c r="DO1261" s="17"/>
      <c r="DP1261" s="17"/>
      <c r="DQ1261" s="17"/>
      <c r="DR1261" s="17"/>
      <c r="DS1261" s="17"/>
      <c r="DT1261" s="17"/>
      <c r="DU1261" s="17"/>
      <c r="DV1261" s="17"/>
      <c r="DW1261" s="17"/>
      <c r="DX1261" s="17"/>
      <c r="DY1261" s="17"/>
      <c r="DZ1261" s="17"/>
      <c r="EA1261" s="17"/>
      <c r="EB1261" s="17"/>
      <c r="EC1261" s="17"/>
      <c r="ED1261" s="17"/>
      <c r="EE1261" s="17"/>
      <c r="EF1261" s="17"/>
      <c r="EG1261" s="17"/>
      <c r="EH1261" s="17"/>
      <c r="EI1261" s="17"/>
      <c r="EJ1261" s="17"/>
      <c r="EK1261" s="17"/>
    </row>
    <row r="1262" spans="1:141" x14ac:dyDescent="0.35">
      <c r="A1262" s="17"/>
      <c r="B1262" s="17"/>
      <c r="C1262" s="17"/>
      <c r="D1262" s="17"/>
      <c r="E1262" s="17"/>
      <c r="F1262" s="17"/>
      <c r="G1262" s="17"/>
      <c r="J1262" s="17"/>
      <c r="K1262" s="17"/>
      <c r="L1262" s="68"/>
      <c r="M1262" s="68"/>
      <c r="N1262" s="17"/>
      <c r="O1262" s="17"/>
      <c r="P1262" s="109"/>
      <c r="R1262" s="17"/>
      <c r="S1262" s="17"/>
      <c r="T1262" s="17"/>
      <c r="V1262" s="17"/>
      <c r="W1262" s="17"/>
      <c r="X1262" s="17"/>
      <c r="Y1262" s="17"/>
      <c r="AB1262" s="45"/>
      <c r="AH1262" s="17"/>
      <c r="AI1262" s="17"/>
      <c r="AJ1262" s="17"/>
      <c r="AK1262" s="17"/>
      <c r="AL1262" s="17"/>
      <c r="AM1262" s="17"/>
      <c r="AN1262" s="17"/>
      <c r="AO1262" s="17"/>
      <c r="AP1262" s="17"/>
      <c r="AQ1262" s="17"/>
      <c r="AR1262" s="17"/>
      <c r="AS1262" s="17"/>
      <c r="AT1262" s="17"/>
      <c r="AU1262" s="17"/>
      <c r="AV1262" s="17"/>
      <c r="AW1262" s="17"/>
      <c r="AX1262" s="17"/>
      <c r="AY1262" s="17"/>
      <c r="AZ1262" s="17"/>
      <c r="BA1262" s="17"/>
      <c r="BB1262" s="17"/>
      <c r="BC1262" s="17"/>
      <c r="BD1262" s="17"/>
      <c r="BE1262" s="17"/>
      <c r="BF1262" s="17"/>
      <c r="BG1262" s="17"/>
      <c r="BH1262" s="17"/>
      <c r="BI1262" s="17"/>
      <c r="BJ1262" s="17"/>
      <c r="BK1262" s="17"/>
      <c r="BL1262" s="17"/>
      <c r="BM1262" s="17"/>
      <c r="BN1262" s="17"/>
      <c r="BO1262" s="17"/>
      <c r="BP1262" s="17"/>
      <c r="BQ1262" s="17"/>
      <c r="BR1262" s="17"/>
      <c r="BS1262" s="17"/>
      <c r="BT1262" s="17"/>
      <c r="BU1262" s="17"/>
      <c r="BV1262" s="17"/>
      <c r="BW1262" s="17"/>
      <c r="BX1262" s="17"/>
      <c r="BY1262" s="17"/>
      <c r="BZ1262" s="17"/>
      <c r="CA1262" s="17"/>
      <c r="CB1262" s="17"/>
      <c r="CC1262" s="17"/>
      <c r="CD1262" s="17"/>
      <c r="CE1262" s="17"/>
      <c r="CF1262" s="17"/>
      <c r="CG1262" s="17"/>
      <c r="CH1262" s="17"/>
      <c r="CI1262" s="17"/>
      <c r="CJ1262" s="17"/>
      <c r="CK1262" s="17"/>
      <c r="CL1262" s="17"/>
      <c r="CM1262" s="17"/>
      <c r="CN1262" s="17"/>
      <c r="CO1262" s="17"/>
      <c r="CP1262" s="17"/>
      <c r="CQ1262" s="17"/>
      <c r="CR1262" s="17"/>
      <c r="CS1262" s="17"/>
      <c r="CT1262" s="17"/>
      <c r="CU1262" s="17"/>
      <c r="CV1262" s="17"/>
      <c r="CW1262" s="17"/>
      <c r="CX1262" s="17"/>
      <c r="CY1262" s="17"/>
      <c r="CZ1262" s="17"/>
      <c r="DA1262" s="17"/>
      <c r="DB1262" s="17"/>
      <c r="DC1262" s="17"/>
      <c r="DD1262" s="17"/>
      <c r="DE1262" s="17"/>
      <c r="DF1262" s="17"/>
      <c r="DG1262" s="17"/>
      <c r="DH1262" s="17"/>
      <c r="DI1262" s="17"/>
      <c r="DJ1262" s="17"/>
      <c r="DK1262" s="17"/>
      <c r="DL1262" s="17"/>
      <c r="DM1262" s="17"/>
      <c r="DN1262" s="17"/>
      <c r="DO1262" s="17"/>
      <c r="DP1262" s="17"/>
      <c r="DQ1262" s="17"/>
      <c r="DR1262" s="17"/>
      <c r="DS1262" s="17"/>
      <c r="DT1262" s="17"/>
      <c r="DU1262" s="17"/>
      <c r="DV1262" s="17"/>
      <c r="DW1262" s="17"/>
      <c r="DX1262" s="17"/>
      <c r="DY1262" s="17"/>
      <c r="DZ1262" s="17"/>
      <c r="EA1262" s="17"/>
      <c r="EB1262" s="17"/>
      <c r="EC1262" s="17"/>
      <c r="ED1262" s="17"/>
      <c r="EE1262" s="17"/>
      <c r="EF1262" s="17"/>
      <c r="EG1262" s="17"/>
      <c r="EH1262" s="17"/>
      <c r="EI1262" s="17"/>
      <c r="EJ1262" s="17"/>
      <c r="EK1262" s="17"/>
    </row>
    <row r="1263" spans="1:141" x14ac:dyDescent="0.35">
      <c r="A1263" s="17"/>
      <c r="B1263" s="17"/>
      <c r="C1263" s="17"/>
      <c r="D1263" s="17"/>
      <c r="E1263" s="17"/>
      <c r="F1263" s="17"/>
      <c r="G1263" s="17"/>
      <c r="J1263" s="17"/>
      <c r="K1263" s="17"/>
      <c r="L1263" s="68"/>
      <c r="M1263" s="68"/>
      <c r="N1263" s="17"/>
      <c r="O1263" s="17"/>
      <c r="P1263" s="107"/>
      <c r="R1263" s="17"/>
      <c r="S1263" s="17"/>
      <c r="T1263" s="17"/>
      <c r="V1263" s="17"/>
      <c r="W1263" s="17"/>
      <c r="X1263" s="17"/>
      <c r="Y1263" s="17"/>
      <c r="AB1263" s="45"/>
      <c r="AH1263" s="17"/>
      <c r="AI1263" s="17"/>
      <c r="AJ1263" s="17"/>
      <c r="AK1263" s="17"/>
      <c r="AL1263" s="17"/>
      <c r="AM1263" s="17"/>
      <c r="AN1263" s="17"/>
      <c r="AO1263" s="17"/>
      <c r="AP1263" s="17"/>
      <c r="AQ1263" s="17"/>
      <c r="AR1263" s="17"/>
      <c r="AS1263" s="17"/>
      <c r="AT1263" s="17"/>
      <c r="AU1263" s="17"/>
      <c r="AV1263" s="17"/>
      <c r="AW1263" s="17"/>
      <c r="AX1263" s="17"/>
      <c r="AY1263" s="17"/>
      <c r="AZ1263" s="17"/>
      <c r="BA1263" s="17"/>
      <c r="BB1263" s="17"/>
      <c r="BC1263" s="17"/>
      <c r="BD1263" s="17"/>
      <c r="BE1263" s="17"/>
      <c r="BF1263" s="17"/>
      <c r="BG1263" s="17"/>
      <c r="BH1263" s="17"/>
      <c r="BI1263" s="17"/>
      <c r="BJ1263" s="17"/>
      <c r="BK1263" s="17"/>
      <c r="BL1263" s="17"/>
      <c r="BM1263" s="17"/>
      <c r="BN1263" s="17"/>
      <c r="BO1263" s="17"/>
      <c r="BP1263" s="17"/>
      <c r="BQ1263" s="17"/>
      <c r="BR1263" s="17"/>
      <c r="BS1263" s="17"/>
      <c r="BT1263" s="17"/>
      <c r="BU1263" s="17"/>
      <c r="BV1263" s="17"/>
      <c r="BW1263" s="17"/>
      <c r="BX1263" s="17"/>
      <c r="BY1263" s="17"/>
      <c r="BZ1263" s="17"/>
      <c r="CA1263" s="17"/>
      <c r="CB1263" s="17"/>
      <c r="CC1263" s="17"/>
      <c r="CD1263" s="17"/>
      <c r="CE1263" s="17"/>
      <c r="CF1263" s="17"/>
      <c r="CG1263" s="17"/>
      <c r="CH1263" s="17"/>
      <c r="CI1263" s="17"/>
      <c r="CJ1263" s="17"/>
      <c r="CK1263" s="17"/>
      <c r="CL1263" s="17"/>
      <c r="CM1263" s="17"/>
      <c r="CN1263" s="17"/>
      <c r="CO1263" s="17"/>
      <c r="CP1263" s="17"/>
      <c r="CQ1263" s="17"/>
      <c r="CR1263" s="17"/>
      <c r="CS1263" s="17"/>
      <c r="CT1263" s="17"/>
      <c r="CU1263" s="17"/>
      <c r="CV1263" s="17"/>
      <c r="CW1263" s="17"/>
      <c r="CX1263" s="17"/>
      <c r="CY1263" s="17"/>
      <c r="CZ1263" s="17"/>
      <c r="DA1263" s="17"/>
      <c r="DB1263" s="17"/>
      <c r="DC1263" s="17"/>
      <c r="DD1263" s="17"/>
      <c r="DE1263" s="17"/>
      <c r="DF1263" s="17"/>
      <c r="DG1263" s="17"/>
      <c r="DH1263" s="17"/>
      <c r="DI1263" s="17"/>
      <c r="DJ1263" s="17"/>
      <c r="DK1263" s="17"/>
      <c r="DL1263" s="17"/>
      <c r="DM1263" s="17"/>
      <c r="DN1263" s="17"/>
      <c r="DO1263" s="17"/>
      <c r="DP1263" s="17"/>
      <c r="DQ1263" s="17"/>
      <c r="DR1263" s="17"/>
      <c r="DS1263" s="17"/>
      <c r="DT1263" s="17"/>
      <c r="DU1263" s="17"/>
      <c r="DV1263" s="17"/>
      <c r="DW1263" s="17"/>
      <c r="DX1263" s="17"/>
      <c r="DY1263" s="17"/>
      <c r="DZ1263" s="17"/>
      <c r="EA1263" s="17"/>
      <c r="EB1263" s="17"/>
      <c r="EC1263" s="17"/>
      <c r="ED1263" s="17"/>
      <c r="EE1263" s="17"/>
      <c r="EF1263" s="17"/>
      <c r="EG1263" s="17"/>
      <c r="EH1263" s="17"/>
      <c r="EI1263" s="17"/>
      <c r="EJ1263" s="17"/>
      <c r="EK1263" s="17"/>
    </row>
    <row r="1264" spans="1:141" x14ac:dyDescent="0.35">
      <c r="A1264" s="17"/>
      <c r="B1264" s="17"/>
      <c r="C1264" s="17"/>
      <c r="D1264" s="17"/>
      <c r="E1264" s="17"/>
      <c r="F1264" s="17"/>
      <c r="G1264" s="17"/>
      <c r="J1264" s="17"/>
      <c r="K1264" s="17"/>
      <c r="L1264" s="68"/>
      <c r="M1264" s="68"/>
      <c r="N1264" s="17"/>
      <c r="O1264" s="17"/>
      <c r="P1264" s="107"/>
      <c r="R1264" s="17"/>
      <c r="S1264" s="17"/>
      <c r="T1264" s="17"/>
      <c r="V1264" s="17"/>
      <c r="W1264" s="17"/>
      <c r="X1264" s="17"/>
      <c r="Y1264" s="17"/>
      <c r="AB1264" s="45"/>
      <c r="AH1264" s="17"/>
      <c r="AI1264" s="17"/>
      <c r="AJ1264" s="17"/>
      <c r="AK1264" s="17"/>
      <c r="AL1264" s="17"/>
      <c r="AM1264" s="17"/>
      <c r="AN1264" s="17"/>
      <c r="AO1264" s="17"/>
      <c r="AP1264" s="17"/>
      <c r="AQ1264" s="17"/>
      <c r="AR1264" s="17"/>
      <c r="AS1264" s="17"/>
      <c r="AT1264" s="17"/>
      <c r="AU1264" s="17"/>
      <c r="AV1264" s="17"/>
      <c r="AW1264" s="17"/>
      <c r="AX1264" s="17"/>
      <c r="AY1264" s="17"/>
      <c r="AZ1264" s="17"/>
      <c r="BA1264" s="17"/>
      <c r="BB1264" s="17"/>
      <c r="BC1264" s="17"/>
      <c r="BD1264" s="17"/>
      <c r="BE1264" s="17"/>
      <c r="BF1264" s="17"/>
      <c r="BG1264" s="17"/>
      <c r="BH1264" s="17"/>
      <c r="BI1264" s="17"/>
      <c r="BJ1264" s="17"/>
      <c r="BK1264" s="17"/>
      <c r="BL1264" s="17"/>
      <c r="BM1264" s="17"/>
      <c r="BN1264" s="17"/>
      <c r="BO1264" s="17"/>
      <c r="BP1264" s="17"/>
      <c r="BQ1264" s="17"/>
      <c r="BR1264" s="17"/>
      <c r="BS1264" s="17"/>
      <c r="BT1264" s="17"/>
      <c r="BU1264" s="17"/>
      <c r="BV1264" s="17"/>
      <c r="BW1264" s="17"/>
      <c r="BX1264" s="17"/>
      <c r="BY1264" s="17"/>
      <c r="BZ1264" s="17"/>
      <c r="CA1264" s="17"/>
      <c r="CB1264" s="17"/>
      <c r="CC1264" s="17"/>
      <c r="CD1264" s="17"/>
      <c r="CE1264" s="17"/>
      <c r="CF1264" s="17"/>
      <c r="CG1264" s="17"/>
      <c r="CH1264" s="17"/>
      <c r="CI1264" s="17"/>
      <c r="CJ1264" s="17"/>
      <c r="CK1264" s="17"/>
      <c r="CL1264" s="17"/>
      <c r="CM1264" s="17"/>
      <c r="CN1264" s="17"/>
      <c r="CO1264" s="17"/>
      <c r="CP1264" s="17"/>
      <c r="CQ1264" s="17"/>
      <c r="CR1264" s="17"/>
      <c r="CS1264" s="17"/>
      <c r="CT1264" s="17"/>
      <c r="CU1264" s="17"/>
      <c r="CV1264" s="17"/>
      <c r="CW1264" s="17"/>
      <c r="CX1264" s="17"/>
      <c r="CY1264" s="17"/>
      <c r="CZ1264" s="17"/>
      <c r="DA1264" s="17"/>
      <c r="DB1264" s="17"/>
      <c r="DC1264" s="17"/>
      <c r="DD1264" s="17"/>
      <c r="DE1264" s="17"/>
      <c r="DF1264" s="17"/>
      <c r="DG1264" s="17"/>
      <c r="DH1264" s="17"/>
      <c r="DI1264" s="17"/>
      <c r="DJ1264" s="17"/>
      <c r="DK1264" s="17"/>
      <c r="DL1264" s="17"/>
      <c r="DM1264" s="17"/>
      <c r="DN1264" s="17"/>
      <c r="DO1264" s="17"/>
      <c r="DP1264" s="17"/>
      <c r="DQ1264" s="17"/>
      <c r="DR1264" s="17"/>
      <c r="DS1264" s="17"/>
      <c r="DT1264" s="17"/>
      <c r="DU1264" s="17"/>
      <c r="DV1264" s="17"/>
      <c r="DW1264" s="17"/>
      <c r="DX1264" s="17"/>
      <c r="DY1264" s="17"/>
      <c r="DZ1264" s="17"/>
      <c r="EA1264" s="17"/>
      <c r="EB1264" s="17"/>
      <c r="EC1264" s="17"/>
      <c r="ED1264" s="17"/>
      <c r="EE1264" s="17"/>
      <c r="EF1264" s="17"/>
      <c r="EG1264" s="17"/>
      <c r="EH1264" s="17"/>
      <c r="EI1264" s="17"/>
      <c r="EJ1264" s="17"/>
      <c r="EK1264" s="17"/>
    </row>
    <row r="1265" spans="1:141" x14ac:dyDescent="0.35">
      <c r="A1265" s="17"/>
      <c r="B1265" s="17"/>
      <c r="C1265" s="17"/>
      <c r="D1265" s="17"/>
      <c r="E1265" s="17"/>
      <c r="F1265" s="17"/>
      <c r="G1265" s="17"/>
      <c r="J1265" s="17"/>
      <c r="K1265" s="17"/>
      <c r="L1265" s="68"/>
      <c r="M1265" s="68"/>
      <c r="N1265" s="17"/>
      <c r="O1265" s="17"/>
      <c r="P1265" s="109"/>
      <c r="R1265" s="17"/>
      <c r="S1265" s="17"/>
      <c r="T1265" s="17"/>
      <c r="V1265" s="17"/>
      <c r="W1265" s="17"/>
      <c r="X1265" s="17"/>
      <c r="Y1265" s="17"/>
      <c r="AB1265" s="45"/>
      <c r="AH1265" s="17"/>
      <c r="AI1265" s="17"/>
      <c r="AJ1265" s="17"/>
      <c r="AK1265" s="17"/>
      <c r="AL1265" s="17"/>
      <c r="AM1265" s="17"/>
      <c r="AN1265" s="17"/>
      <c r="AO1265" s="17"/>
      <c r="AP1265" s="17"/>
      <c r="AQ1265" s="17"/>
      <c r="AR1265" s="17"/>
      <c r="AS1265" s="17"/>
      <c r="AT1265" s="17"/>
      <c r="AU1265" s="17"/>
      <c r="AV1265" s="17"/>
      <c r="AW1265" s="17"/>
      <c r="AX1265" s="17"/>
      <c r="AY1265" s="17"/>
      <c r="AZ1265" s="17"/>
      <c r="BA1265" s="17"/>
      <c r="BB1265" s="17"/>
      <c r="BC1265" s="17"/>
      <c r="BD1265" s="17"/>
      <c r="BE1265" s="17"/>
      <c r="BF1265" s="17"/>
      <c r="BG1265" s="17"/>
      <c r="BH1265" s="17"/>
      <c r="BI1265" s="17"/>
      <c r="BJ1265" s="17"/>
      <c r="BK1265" s="17"/>
      <c r="BL1265" s="17"/>
      <c r="BM1265" s="17"/>
      <c r="BN1265" s="17"/>
      <c r="BO1265" s="17"/>
      <c r="BP1265" s="17"/>
      <c r="BQ1265" s="17"/>
      <c r="BR1265" s="17"/>
      <c r="BS1265" s="17"/>
      <c r="BT1265" s="17"/>
      <c r="BU1265" s="17"/>
      <c r="BV1265" s="17"/>
      <c r="BW1265" s="17"/>
      <c r="BX1265" s="17"/>
      <c r="BY1265" s="17"/>
      <c r="BZ1265" s="17"/>
      <c r="CA1265" s="17"/>
      <c r="CB1265" s="17"/>
      <c r="CC1265" s="17"/>
      <c r="CD1265" s="17"/>
      <c r="CE1265" s="17"/>
      <c r="CF1265" s="17"/>
      <c r="CG1265" s="17"/>
      <c r="CH1265" s="17"/>
      <c r="CI1265" s="17"/>
      <c r="CJ1265" s="17"/>
      <c r="CK1265" s="17"/>
      <c r="CL1265" s="17"/>
      <c r="CM1265" s="17"/>
      <c r="CN1265" s="17"/>
      <c r="CO1265" s="17"/>
      <c r="CP1265" s="17"/>
      <c r="CQ1265" s="17"/>
      <c r="CR1265" s="17"/>
      <c r="CS1265" s="17"/>
      <c r="CT1265" s="17"/>
      <c r="CU1265" s="17"/>
      <c r="CV1265" s="17"/>
      <c r="CW1265" s="17"/>
      <c r="CX1265" s="17"/>
      <c r="CY1265" s="17"/>
      <c r="CZ1265" s="17"/>
      <c r="DA1265" s="17"/>
      <c r="DB1265" s="17"/>
      <c r="DC1265" s="17"/>
      <c r="DD1265" s="17"/>
      <c r="DE1265" s="17"/>
      <c r="DF1265" s="17"/>
      <c r="DG1265" s="17"/>
      <c r="DH1265" s="17"/>
      <c r="DI1265" s="17"/>
      <c r="DJ1265" s="17"/>
      <c r="DK1265" s="17"/>
      <c r="DL1265" s="17"/>
      <c r="DM1265" s="17"/>
      <c r="DN1265" s="17"/>
      <c r="DO1265" s="17"/>
      <c r="DP1265" s="17"/>
      <c r="DQ1265" s="17"/>
      <c r="DR1265" s="17"/>
      <c r="DS1265" s="17"/>
      <c r="DT1265" s="17"/>
      <c r="DU1265" s="17"/>
      <c r="DV1265" s="17"/>
      <c r="DW1265" s="17"/>
      <c r="DX1265" s="17"/>
      <c r="DY1265" s="17"/>
      <c r="DZ1265" s="17"/>
      <c r="EA1265" s="17"/>
      <c r="EB1265" s="17"/>
      <c r="EC1265" s="17"/>
      <c r="ED1265" s="17"/>
      <c r="EE1265" s="17"/>
      <c r="EF1265" s="17"/>
      <c r="EG1265" s="17"/>
      <c r="EH1265" s="17"/>
      <c r="EI1265" s="17"/>
      <c r="EJ1265" s="17"/>
      <c r="EK1265" s="17"/>
    </row>
    <row r="1266" spans="1:141" x14ac:dyDescent="0.35">
      <c r="A1266" s="17"/>
      <c r="B1266" s="17"/>
      <c r="C1266" s="17"/>
      <c r="D1266" s="17"/>
      <c r="E1266" s="17"/>
      <c r="F1266" s="17"/>
      <c r="G1266" s="17"/>
      <c r="J1266" s="17"/>
      <c r="K1266" s="17"/>
      <c r="L1266" s="68"/>
      <c r="M1266" s="68"/>
      <c r="N1266" s="17"/>
      <c r="O1266" s="17"/>
      <c r="P1266" s="107"/>
      <c r="R1266" s="17"/>
      <c r="S1266" s="17"/>
      <c r="T1266" s="17"/>
      <c r="V1266" s="17"/>
      <c r="W1266" s="17"/>
      <c r="X1266" s="17"/>
      <c r="Y1266" s="17"/>
      <c r="AB1266" s="45"/>
      <c r="AH1266" s="17"/>
      <c r="AI1266" s="17"/>
      <c r="AJ1266" s="17"/>
      <c r="AK1266" s="17"/>
      <c r="AL1266" s="17"/>
      <c r="AM1266" s="17"/>
      <c r="AN1266" s="17"/>
      <c r="AO1266" s="17"/>
      <c r="AP1266" s="17"/>
      <c r="AQ1266" s="17"/>
      <c r="AR1266" s="17"/>
      <c r="AS1266" s="17"/>
      <c r="AT1266" s="17"/>
      <c r="AU1266" s="17"/>
      <c r="AV1266" s="17"/>
      <c r="AW1266" s="17"/>
      <c r="AX1266" s="17"/>
      <c r="AY1266" s="17"/>
      <c r="AZ1266" s="17"/>
      <c r="BA1266" s="17"/>
      <c r="BB1266" s="17"/>
      <c r="BC1266" s="17"/>
      <c r="BD1266" s="17"/>
      <c r="BE1266" s="17"/>
      <c r="BF1266" s="17"/>
      <c r="BG1266" s="17"/>
      <c r="BH1266" s="17"/>
      <c r="BI1266" s="17"/>
      <c r="BJ1266" s="17"/>
      <c r="BK1266" s="17"/>
      <c r="BL1266" s="17"/>
      <c r="BM1266" s="17"/>
      <c r="BN1266" s="17"/>
      <c r="BO1266" s="17"/>
      <c r="BP1266" s="17"/>
      <c r="BQ1266" s="17"/>
      <c r="BR1266" s="17"/>
      <c r="BS1266" s="17"/>
      <c r="BT1266" s="17"/>
      <c r="BU1266" s="17"/>
      <c r="BV1266" s="17"/>
      <c r="BW1266" s="17"/>
      <c r="BX1266" s="17"/>
      <c r="BY1266" s="17"/>
      <c r="BZ1266" s="17"/>
      <c r="CA1266" s="17"/>
      <c r="CB1266" s="17"/>
      <c r="CC1266" s="17"/>
      <c r="CD1266" s="17"/>
      <c r="CE1266" s="17"/>
      <c r="CF1266" s="17"/>
      <c r="CG1266" s="17"/>
      <c r="CH1266" s="17"/>
      <c r="CI1266" s="17"/>
      <c r="CJ1266" s="17"/>
      <c r="CK1266" s="17"/>
      <c r="CL1266" s="17"/>
      <c r="CM1266" s="17"/>
      <c r="CN1266" s="17"/>
      <c r="CO1266" s="17"/>
      <c r="CP1266" s="17"/>
      <c r="CQ1266" s="17"/>
      <c r="CR1266" s="17"/>
      <c r="CS1266" s="17"/>
      <c r="CT1266" s="17"/>
      <c r="CU1266" s="17"/>
      <c r="CV1266" s="17"/>
      <c r="CW1266" s="17"/>
      <c r="CX1266" s="17"/>
      <c r="CY1266" s="17"/>
      <c r="CZ1266" s="17"/>
      <c r="DA1266" s="17"/>
      <c r="DB1266" s="17"/>
      <c r="DC1266" s="17"/>
      <c r="DD1266" s="17"/>
      <c r="DE1266" s="17"/>
      <c r="DF1266" s="17"/>
      <c r="DG1266" s="17"/>
      <c r="DH1266" s="17"/>
      <c r="DI1266" s="17"/>
      <c r="DJ1266" s="17"/>
      <c r="DK1266" s="17"/>
      <c r="DL1266" s="17"/>
      <c r="DM1266" s="17"/>
      <c r="DN1266" s="17"/>
      <c r="DO1266" s="17"/>
      <c r="DP1266" s="17"/>
      <c r="DQ1266" s="17"/>
      <c r="DR1266" s="17"/>
      <c r="DS1266" s="17"/>
      <c r="DT1266" s="17"/>
      <c r="DU1266" s="17"/>
      <c r="DV1266" s="17"/>
      <c r="DW1266" s="17"/>
      <c r="DX1266" s="17"/>
      <c r="DY1266" s="17"/>
      <c r="DZ1266" s="17"/>
      <c r="EA1266" s="17"/>
      <c r="EB1266" s="17"/>
      <c r="EC1266" s="17"/>
      <c r="ED1266" s="17"/>
      <c r="EE1266" s="17"/>
      <c r="EF1266" s="17"/>
      <c r="EG1266" s="17"/>
      <c r="EH1266" s="17"/>
      <c r="EI1266" s="17"/>
      <c r="EJ1266" s="17"/>
      <c r="EK1266" s="17"/>
    </row>
    <row r="1267" spans="1:141" x14ac:dyDescent="0.35">
      <c r="A1267" s="17"/>
      <c r="B1267" s="17"/>
      <c r="C1267" s="17"/>
      <c r="D1267" s="17"/>
      <c r="E1267" s="17"/>
      <c r="F1267" s="17"/>
      <c r="G1267" s="17"/>
      <c r="J1267" s="17"/>
      <c r="K1267" s="17"/>
      <c r="L1267" s="68"/>
      <c r="M1267" s="68"/>
      <c r="N1267" s="17"/>
      <c r="O1267" s="17"/>
      <c r="P1267" s="107"/>
      <c r="R1267" s="17"/>
      <c r="S1267" s="17"/>
      <c r="T1267" s="17"/>
      <c r="V1267" s="17"/>
      <c r="W1267" s="17"/>
      <c r="X1267" s="17"/>
      <c r="Y1267" s="17"/>
      <c r="AB1267" s="45"/>
      <c r="AH1267" s="17"/>
      <c r="AI1267" s="17"/>
      <c r="AJ1267" s="17"/>
      <c r="AK1267" s="17"/>
      <c r="AL1267" s="17"/>
      <c r="AM1267" s="17"/>
      <c r="AN1267" s="17"/>
      <c r="AO1267" s="17"/>
      <c r="AP1267" s="17"/>
      <c r="AQ1267" s="17"/>
      <c r="AR1267" s="17"/>
      <c r="AS1267" s="17"/>
      <c r="AT1267" s="17"/>
      <c r="AU1267" s="17"/>
      <c r="AV1267" s="17"/>
      <c r="AW1267" s="17"/>
      <c r="AX1267" s="17"/>
      <c r="AY1267" s="17"/>
      <c r="AZ1267" s="17"/>
      <c r="BA1267" s="17"/>
      <c r="BB1267" s="17"/>
      <c r="BC1267" s="17"/>
      <c r="BD1267" s="17"/>
      <c r="BE1267" s="17"/>
      <c r="BF1267" s="17"/>
      <c r="BG1267" s="17"/>
      <c r="BH1267" s="17"/>
      <c r="BI1267" s="17"/>
      <c r="BJ1267" s="17"/>
      <c r="BK1267" s="17"/>
      <c r="BL1267" s="17"/>
      <c r="BM1267" s="17"/>
      <c r="BN1267" s="17"/>
      <c r="BO1267" s="17"/>
      <c r="BP1267" s="17"/>
      <c r="BQ1267" s="17"/>
      <c r="BR1267" s="17"/>
      <c r="BS1267" s="17"/>
      <c r="BT1267" s="17"/>
      <c r="BU1267" s="17"/>
      <c r="BV1267" s="17"/>
      <c r="BW1267" s="17"/>
      <c r="BX1267" s="17"/>
      <c r="BY1267" s="17"/>
      <c r="BZ1267" s="17"/>
      <c r="CA1267" s="17"/>
      <c r="CB1267" s="17"/>
      <c r="CC1267" s="17"/>
      <c r="CD1267" s="17"/>
      <c r="CE1267" s="17"/>
      <c r="CF1267" s="17"/>
      <c r="CG1267" s="17"/>
      <c r="CH1267" s="17"/>
      <c r="CI1267" s="17"/>
      <c r="CJ1267" s="17"/>
      <c r="CK1267" s="17"/>
      <c r="CL1267" s="17"/>
      <c r="CM1267" s="17"/>
      <c r="CN1267" s="17"/>
      <c r="CO1267" s="17"/>
      <c r="CP1267" s="17"/>
      <c r="CQ1267" s="17"/>
      <c r="CR1267" s="17"/>
      <c r="CS1267" s="17"/>
      <c r="CT1267" s="17"/>
      <c r="CU1267" s="17"/>
      <c r="CV1267" s="17"/>
      <c r="CW1267" s="17"/>
      <c r="CX1267" s="17"/>
      <c r="CY1267" s="17"/>
      <c r="CZ1267" s="17"/>
      <c r="DA1267" s="17"/>
      <c r="DB1267" s="17"/>
      <c r="DC1267" s="17"/>
      <c r="DD1267" s="17"/>
      <c r="DE1267" s="17"/>
      <c r="DF1267" s="17"/>
      <c r="DG1267" s="17"/>
      <c r="DH1267" s="17"/>
      <c r="DI1267" s="17"/>
      <c r="DJ1267" s="17"/>
      <c r="DK1267" s="17"/>
      <c r="DL1267" s="17"/>
      <c r="DM1267" s="17"/>
      <c r="DN1267" s="17"/>
      <c r="DO1267" s="17"/>
      <c r="DP1267" s="17"/>
      <c r="DQ1267" s="17"/>
      <c r="DR1267" s="17"/>
      <c r="DS1267" s="17"/>
      <c r="DT1267" s="17"/>
      <c r="DU1267" s="17"/>
      <c r="DV1267" s="17"/>
      <c r="DW1267" s="17"/>
      <c r="DX1267" s="17"/>
      <c r="DY1267" s="17"/>
      <c r="DZ1267" s="17"/>
      <c r="EA1267" s="17"/>
      <c r="EB1267" s="17"/>
      <c r="EC1267" s="17"/>
      <c r="ED1267" s="17"/>
      <c r="EE1267" s="17"/>
      <c r="EF1267" s="17"/>
      <c r="EG1267" s="17"/>
      <c r="EH1267" s="17"/>
      <c r="EI1267" s="17"/>
      <c r="EJ1267" s="17"/>
      <c r="EK1267" s="17"/>
    </row>
    <row r="1268" spans="1:141" x14ac:dyDescent="0.35">
      <c r="A1268" s="17"/>
      <c r="B1268" s="17"/>
      <c r="C1268" s="17"/>
      <c r="D1268" s="17"/>
      <c r="E1268" s="17"/>
      <c r="F1268" s="17"/>
      <c r="G1268" s="17"/>
      <c r="J1268" s="17"/>
      <c r="K1268" s="17"/>
      <c r="L1268" s="68"/>
      <c r="M1268" s="68"/>
      <c r="N1268" s="17"/>
      <c r="O1268" s="17"/>
      <c r="P1268" s="107"/>
      <c r="R1268" s="17"/>
      <c r="S1268" s="17"/>
      <c r="T1268" s="17"/>
      <c r="V1268" s="17"/>
      <c r="W1268" s="17"/>
      <c r="X1268" s="17"/>
      <c r="Y1268" s="17"/>
      <c r="AB1268" s="45"/>
      <c r="AH1268" s="17"/>
      <c r="AI1268" s="17"/>
      <c r="AJ1268" s="17"/>
      <c r="AK1268" s="17"/>
      <c r="AL1268" s="17"/>
      <c r="AM1268" s="17"/>
      <c r="AN1268" s="17"/>
      <c r="AO1268" s="17"/>
      <c r="AP1268" s="17"/>
      <c r="AQ1268" s="17"/>
      <c r="AR1268" s="17"/>
      <c r="AS1268" s="17"/>
      <c r="AT1268" s="17"/>
      <c r="AU1268" s="17"/>
      <c r="AV1268" s="17"/>
      <c r="AW1268" s="17"/>
      <c r="AX1268" s="17"/>
      <c r="AY1268" s="17"/>
      <c r="AZ1268" s="17"/>
      <c r="BA1268" s="17"/>
      <c r="BB1268" s="17"/>
      <c r="BC1268" s="17"/>
      <c r="BD1268" s="17"/>
      <c r="BE1268" s="17"/>
      <c r="BF1268" s="17"/>
      <c r="BG1268" s="17"/>
      <c r="BH1268" s="17"/>
      <c r="BI1268" s="17"/>
      <c r="BJ1268" s="17"/>
      <c r="BK1268" s="17"/>
      <c r="BL1268" s="17"/>
      <c r="BM1268" s="17"/>
      <c r="BN1268" s="17"/>
      <c r="BO1268" s="17"/>
      <c r="BP1268" s="17"/>
      <c r="BQ1268" s="17"/>
      <c r="BR1268" s="17"/>
      <c r="BS1268" s="17"/>
      <c r="BT1268" s="17"/>
      <c r="BU1268" s="17"/>
      <c r="BV1268" s="17"/>
      <c r="BW1268" s="17"/>
      <c r="BX1268" s="17"/>
      <c r="BY1268" s="17"/>
      <c r="BZ1268" s="17"/>
      <c r="CA1268" s="17"/>
      <c r="CB1268" s="17"/>
      <c r="CC1268" s="17"/>
      <c r="CD1268" s="17"/>
      <c r="CE1268" s="17"/>
      <c r="CF1268" s="17"/>
      <c r="CG1268" s="17"/>
      <c r="CH1268" s="17"/>
      <c r="CI1268" s="17"/>
      <c r="CJ1268" s="17"/>
      <c r="CK1268" s="17"/>
      <c r="CL1268" s="17"/>
      <c r="CM1268" s="17"/>
      <c r="CN1268" s="17"/>
      <c r="CO1268" s="17"/>
      <c r="CP1268" s="17"/>
      <c r="CQ1268" s="17"/>
      <c r="CR1268" s="17"/>
      <c r="CS1268" s="17"/>
      <c r="CT1268" s="17"/>
      <c r="CU1268" s="17"/>
      <c r="CV1268" s="17"/>
      <c r="CW1268" s="17"/>
      <c r="CX1268" s="17"/>
      <c r="CY1268" s="17"/>
      <c r="CZ1268" s="17"/>
      <c r="DA1268" s="17"/>
      <c r="DB1268" s="17"/>
      <c r="DC1268" s="17"/>
      <c r="DD1268" s="17"/>
      <c r="DE1268" s="17"/>
      <c r="DF1268" s="17"/>
      <c r="DG1268" s="17"/>
      <c r="DH1268" s="17"/>
      <c r="DI1268" s="17"/>
      <c r="DJ1268" s="17"/>
      <c r="DK1268" s="17"/>
      <c r="DL1268" s="17"/>
      <c r="DM1268" s="17"/>
      <c r="DN1268" s="17"/>
      <c r="DO1268" s="17"/>
      <c r="DP1268" s="17"/>
      <c r="DQ1268" s="17"/>
      <c r="DR1268" s="17"/>
      <c r="DS1268" s="17"/>
      <c r="DT1268" s="17"/>
      <c r="DU1268" s="17"/>
      <c r="DV1268" s="17"/>
      <c r="DW1268" s="17"/>
      <c r="DX1268" s="17"/>
      <c r="DY1268" s="17"/>
      <c r="DZ1268" s="17"/>
      <c r="EA1268" s="17"/>
      <c r="EB1268" s="17"/>
      <c r="EC1268" s="17"/>
      <c r="ED1268" s="17"/>
      <c r="EE1268" s="17"/>
      <c r="EF1268" s="17"/>
      <c r="EG1268" s="17"/>
      <c r="EH1268" s="17"/>
      <c r="EI1268" s="17"/>
      <c r="EJ1268" s="17"/>
      <c r="EK1268" s="17"/>
    </row>
    <row r="1269" spans="1:141" x14ac:dyDescent="0.35">
      <c r="A1269" s="17"/>
      <c r="B1269" s="17"/>
      <c r="C1269" s="17"/>
      <c r="D1269" s="17"/>
      <c r="E1269" s="17"/>
      <c r="F1269" s="17"/>
      <c r="G1269" s="17"/>
      <c r="J1269" s="17"/>
      <c r="K1269" s="17"/>
      <c r="L1269" s="68"/>
      <c r="M1269" s="68"/>
      <c r="N1269" s="17"/>
      <c r="O1269" s="17"/>
      <c r="P1269" s="109"/>
      <c r="R1269" s="17"/>
      <c r="S1269" s="17"/>
      <c r="T1269" s="17"/>
      <c r="V1269" s="17"/>
      <c r="W1269" s="17"/>
      <c r="X1269" s="17"/>
      <c r="Y1269" s="17"/>
      <c r="AB1269" s="45"/>
      <c r="AH1269" s="17"/>
      <c r="AI1269" s="17"/>
      <c r="AJ1269" s="17"/>
      <c r="AK1269" s="17"/>
      <c r="AL1269" s="17"/>
      <c r="AM1269" s="17"/>
      <c r="AN1269" s="17"/>
      <c r="AO1269" s="17"/>
      <c r="AP1269" s="17"/>
      <c r="AQ1269" s="17"/>
      <c r="AR1269" s="17"/>
      <c r="AS1269" s="17"/>
      <c r="AT1269" s="17"/>
      <c r="AU1269" s="17"/>
      <c r="AV1269" s="17"/>
      <c r="AW1269" s="17"/>
      <c r="AX1269" s="17"/>
      <c r="AY1269" s="17"/>
      <c r="AZ1269" s="17"/>
      <c r="BA1269" s="17"/>
      <c r="BB1269" s="17"/>
      <c r="BC1269" s="17"/>
      <c r="BD1269" s="17"/>
      <c r="BE1269" s="17"/>
      <c r="BF1269" s="17"/>
      <c r="BG1269" s="17"/>
      <c r="BH1269" s="17"/>
      <c r="BI1269" s="17"/>
      <c r="BJ1269" s="17"/>
      <c r="BK1269" s="17"/>
      <c r="BL1269" s="17"/>
      <c r="BM1269" s="17"/>
      <c r="BN1269" s="17"/>
      <c r="BO1269" s="17"/>
      <c r="BP1269" s="17"/>
      <c r="BQ1269" s="17"/>
      <c r="BR1269" s="17"/>
      <c r="BS1269" s="17"/>
      <c r="BT1269" s="17"/>
      <c r="BU1269" s="17"/>
      <c r="BV1269" s="17"/>
      <c r="BW1269" s="17"/>
      <c r="BX1269" s="17"/>
      <c r="BY1269" s="17"/>
      <c r="BZ1269" s="17"/>
      <c r="CA1269" s="17"/>
      <c r="CB1269" s="17"/>
      <c r="CC1269" s="17"/>
      <c r="CD1269" s="17"/>
      <c r="CE1269" s="17"/>
      <c r="CF1269" s="17"/>
      <c r="CG1269" s="17"/>
      <c r="CH1269" s="17"/>
      <c r="CI1269" s="17"/>
      <c r="CJ1269" s="17"/>
      <c r="CK1269" s="17"/>
      <c r="CL1269" s="17"/>
      <c r="CM1269" s="17"/>
      <c r="CN1269" s="17"/>
      <c r="CO1269" s="17"/>
      <c r="CP1269" s="17"/>
      <c r="CQ1269" s="17"/>
      <c r="CR1269" s="17"/>
      <c r="CS1269" s="17"/>
      <c r="CT1269" s="17"/>
      <c r="CU1269" s="17"/>
      <c r="CV1269" s="17"/>
      <c r="CW1269" s="17"/>
      <c r="CX1269" s="17"/>
      <c r="CY1269" s="17"/>
      <c r="CZ1269" s="17"/>
      <c r="DA1269" s="17"/>
      <c r="DB1269" s="17"/>
      <c r="DC1269" s="17"/>
      <c r="DD1269" s="17"/>
      <c r="DE1269" s="17"/>
      <c r="DF1269" s="17"/>
      <c r="DG1269" s="17"/>
      <c r="DH1269" s="17"/>
      <c r="DI1269" s="17"/>
      <c r="DJ1269" s="17"/>
      <c r="DK1269" s="17"/>
      <c r="DL1269" s="17"/>
      <c r="DM1269" s="17"/>
      <c r="DN1269" s="17"/>
      <c r="DO1269" s="17"/>
      <c r="DP1269" s="17"/>
      <c r="DQ1269" s="17"/>
      <c r="DR1269" s="17"/>
      <c r="DS1269" s="17"/>
      <c r="DT1269" s="17"/>
      <c r="DU1269" s="17"/>
      <c r="DV1269" s="17"/>
      <c r="DW1269" s="17"/>
      <c r="DX1269" s="17"/>
      <c r="DY1269" s="17"/>
      <c r="DZ1269" s="17"/>
      <c r="EA1269" s="17"/>
      <c r="EB1269" s="17"/>
      <c r="EC1269" s="17"/>
      <c r="ED1269" s="17"/>
      <c r="EE1269" s="17"/>
      <c r="EF1269" s="17"/>
      <c r="EG1269" s="17"/>
      <c r="EH1269" s="17"/>
      <c r="EI1269" s="17"/>
      <c r="EJ1269" s="17"/>
      <c r="EK1269" s="17"/>
    </row>
    <row r="1270" spans="1:141" x14ac:dyDescent="0.35">
      <c r="A1270" s="17"/>
      <c r="B1270" s="17"/>
      <c r="C1270" s="17"/>
      <c r="D1270" s="17"/>
      <c r="E1270" s="17"/>
      <c r="F1270" s="17"/>
      <c r="G1270" s="17"/>
      <c r="J1270" s="17"/>
      <c r="K1270" s="17"/>
      <c r="L1270" s="68"/>
      <c r="M1270" s="68"/>
      <c r="N1270" s="17"/>
      <c r="O1270" s="17"/>
      <c r="P1270" s="107"/>
      <c r="R1270" s="17"/>
      <c r="S1270" s="17"/>
      <c r="T1270" s="17"/>
      <c r="V1270" s="17"/>
      <c r="W1270" s="17"/>
      <c r="X1270" s="17"/>
      <c r="Y1270" s="17"/>
      <c r="AB1270" s="45"/>
      <c r="AH1270" s="17"/>
      <c r="AI1270" s="17"/>
      <c r="AJ1270" s="17"/>
      <c r="AK1270" s="17"/>
      <c r="AL1270" s="17"/>
      <c r="AM1270" s="17"/>
      <c r="AN1270" s="17"/>
      <c r="AO1270" s="17"/>
      <c r="AP1270" s="17"/>
      <c r="AQ1270" s="17"/>
      <c r="AR1270" s="17"/>
      <c r="AS1270" s="17"/>
      <c r="AT1270" s="17"/>
      <c r="AU1270" s="17"/>
      <c r="AV1270" s="17"/>
      <c r="AW1270" s="17"/>
      <c r="AX1270" s="17"/>
      <c r="AY1270" s="17"/>
      <c r="AZ1270" s="17"/>
      <c r="BA1270" s="17"/>
      <c r="BB1270" s="17"/>
      <c r="BC1270" s="17"/>
      <c r="BD1270" s="17"/>
      <c r="BE1270" s="17"/>
      <c r="BF1270" s="17"/>
      <c r="BG1270" s="17"/>
      <c r="BH1270" s="17"/>
      <c r="BI1270" s="17"/>
      <c r="BJ1270" s="17"/>
      <c r="BK1270" s="17"/>
      <c r="BL1270" s="17"/>
      <c r="BM1270" s="17"/>
      <c r="BN1270" s="17"/>
      <c r="BO1270" s="17"/>
      <c r="BP1270" s="17"/>
      <c r="BQ1270" s="17"/>
      <c r="BR1270" s="17"/>
      <c r="BS1270" s="17"/>
      <c r="BT1270" s="17"/>
      <c r="BU1270" s="17"/>
      <c r="BV1270" s="17"/>
      <c r="BW1270" s="17"/>
      <c r="BX1270" s="17"/>
      <c r="BY1270" s="17"/>
      <c r="BZ1270" s="17"/>
      <c r="CA1270" s="17"/>
      <c r="CB1270" s="17"/>
      <c r="CC1270" s="17"/>
      <c r="CD1270" s="17"/>
      <c r="CE1270" s="17"/>
      <c r="CF1270" s="17"/>
      <c r="CG1270" s="17"/>
      <c r="CH1270" s="17"/>
      <c r="CI1270" s="17"/>
      <c r="CJ1270" s="17"/>
      <c r="CK1270" s="17"/>
      <c r="CL1270" s="17"/>
      <c r="CM1270" s="17"/>
      <c r="CN1270" s="17"/>
      <c r="CO1270" s="17"/>
      <c r="CP1270" s="17"/>
      <c r="CQ1270" s="17"/>
      <c r="CR1270" s="17"/>
      <c r="CS1270" s="17"/>
      <c r="CT1270" s="17"/>
      <c r="CU1270" s="17"/>
      <c r="CV1270" s="17"/>
      <c r="CW1270" s="17"/>
      <c r="CX1270" s="17"/>
      <c r="CY1270" s="17"/>
      <c r="CZ1270" s="17"/>
      <c r="DA1270" s="17"/>
      <c r="DB1270" s="17"/>
      <c r="DC1270" s="17"/>
      <c r="DD1270" s="17"/>
      <c r="DE1270" s="17"/>
      <c r="DF1270" s="17"/>
      <c r="DG1270" s="17"/>
      <c r="DH1270" s="17"/>
      <c r="DI1270" s="17"/>
      <c r="DJ1270" s="17"/>
      <c r="DK1270" s="17"/>
      <c r="DL1270" s="17"/>
      <c r="DM1270" s="17"/>
      <c r="DN1270" s="17"/>
      <c r="DO1270" s="17"/>
      <c r="DP1270" s="17"/>
      <c r="DQ1270" s="17"/>
      <c r="DR1270" s="17"/>
      <c r="DS1270" s="17"/>
      <c r="DT1270" s="17"/>
      <c r="DU1270" s="17"/>
      <c r="DV1270" s="17"/>
      <c r="DW1270" s="17"/>
      <c r="DX1270" s="17"/>
      <c r="DY1270" s="17"/>
      <c r="DZ1270" s="17"/>
      <c r="EA1270" s="17"/>
      <c r="EB1270" s="17"/>
      <c r="EC1270" s="17"/>
      <c r="ED1270" s="17"/>
      <c r="EE1270" s="17"/>
      <c r="EF1270" s="17"/>
      <c r="EG1270" s="17"/>
      <c r="EH1270" s="17"/>
      <c r="EI1270" s="17"/>
      <c r="EJ1270" s="17"/>
      <c r="EK1270" s="17"/>
    </row>
    <row r="1271" spans="1:141" x14ac:dyDescent="0.35">
      <c r="A1271" s="17"/>
      <c r="B1271" s="17"/>
      <c r="C1271" s="17"/>
      <c r="D1271" s="17"/>
      <c r="E1271" s="17"/>
      <c r="F1271" s="17"/>
      <c r="G1271" s="17"/>
      <c r="J1271" s="17"/>
      <c r="K1271" s="17"/>
      <c r="L1271" s="68"/>
      <c r="M1271" s="68"/>
      <c r="N1271" s="17"/>
      <c r="O1271" s="17"/>
      <c r="P1271" s="107"/>
      <c r="R1271" s="17"/>
      <c r="S1271" s="17"/>
      <c r="T1271" s="17"/>
      <c r="V1271" s="17"/>
      <c r="W1271" s="17"/>
      <c r="X1271" s="17"/>
      <c r="Y1271" s="17"/>
      <c r="AB1271" s="45"/>
      <c r="AH1271" s="17"/>
      <c r="AI1271" s="17"/>
      <c r="AJ1271" s="17"/>
      <c r="AK1271" s="17"/>
      <c r="AL1271" s="17"/>
      <c r="AM1271" s="17"/>
      <c r="AN1271" s="17"/>
      <c r="AO1271" s="17"/>
      <c r="AP1271" s="17"/>
      <c r="AQ1271" s="17"/>
      <c r="AR1271" s="17"/>
      <c r="AS1271" s="17"/>
      <c r="AT1271" s="17"/>
      <c r="AU1271" s="17"/>
      <c r="AV1271" s="17"/>
      <c r="AW1271" s="17"/>
      <c r="AX1271" s="17"/>
      <c r="AY1271" s="17"/>
      <c r="AZ1271" s="17"/>
      <c r="BA1271" s="17"/>
      <c r="BB1271" s="17"/>
      <c r="BC1271" s="17"/>
      <c r="BD1271" s="17"/>
      <c r="BE1271" s="17"/>
      <c r="BF1271" s="17"/>
      <c r="BG1271" s="17"/>
      <c r="BH1271" s="17"/>
      <c r="BI1271" s="17"/>
      <c r="BJ1271" s="17"/>
      <c r="BK1271" s="17"/>
      <c r="BL1271" s="17"/>
      <c r="BM1271" s="17"/>
      <c r="BN1271" s="17"/>
      <c r="BO1271" s="17"/>
      <c r="BP1271" s="17"/>
      <c r="BQ1271" s="17"/>
      <c r="BR1271" s="17"/>
      <c r="BS1271" s="17"/>
      <c r="BT1271" s="17"/>
      <c r="BU1271" s="17"/>
      <c r="BV1271" s="17"/>
      <c r="BW1271" s="17"/>
      <c r="BX1271" s="17"/>
      <c r="BY1271" s="17"/>
      <c r="BZ1271" s="17"/>
      <c r="CA1271" s="17"/>
      <c r="CB1271" s="17"/>
      <c r="CC1271" s="17"/>
      <c r="CD1271" s="17"/>
      <c r="CE1271" s="17"/>
      <c r="CF1271" s="17"/>
      <c r="CG1271" s="17"/>
      <c r="CH1271" s="17"/>
      <c r="CI1271" s="17"/>
      <c r="CJ1271" s="17"/>
      <c r="CK1271" s="17"/>
      <c r="CL1271" s="17"/>
      <c r="CM1271" s="17"/>
      <c r="CN1271" s="17"/>
      <c r="CO1271" s="17"/>
      <c r="CP1271" s="17"/>
      <c r="CQ1271" s="17"/>
      <c r="CR1271" s="17"/>
      <c r="CS1271" s="17"/>
      <c r="CT1271" s="17"/>
      <c r="CU1271" s="17"/>
      <c r="CV1271" s="17"/>
      <c r="CW1271" s="17"/>
      <c r="CX1271" s="17"/>
      <c r="CY1271" s="17"/>
      <c r="CZ1271" s="17"/>
      <c r="DA1271" s="17"/>
      <c r="DB1271" s="17"/>
      <c r="DC1271" s="17"/>
      <c r="DD1271" s="17"/>
      <c r="DE1271" s="17"/>
      <c r="DF1271" s="17"/>
      <c r="DG1271" s="17"/>
      <c r="DH1271" s="17"/>
      <c r="DI1271" s="17"/>
      <c r="DJ1271" s="17"/>
      <c r="DK1271" s="17"/>
      <c r="DL1271" s="17"/>
      <c r="DM1271" s="17"/>
      <c r="DN1271" s="17"/>
      <c r="DO1271" s="17"/>
      <c r="DP1271" s="17"/>
      <c r="DQ1271" s="17"/>
      <c r="DR1271" s="17"/>
      <c r="DS1271" s="17"/>
      <c r="DT1271" s="17"/>
      <c r="DU1271" s="17"/>
      <c r="DV1271" s="17"/>
      <c r="DW1271" s="17"/>
      <c r="DX1271" s="17"/>
      <c r="DY1271" s="17"/>
      <c r="DZ1271" s="17"/>
      <c r="EA1271" s="17"/>
      <c r="EB1271" s="17"/>
      <c r="EC1271" s="17"/>
      <c r="ED1271" s="17"/>
      <c r="EE1271" s="17"/>
      <c r="EF1271" s="17"/>
      <c r="EG1271" s="17"/>
      <c r="EH1271" s="17"/>
      <c r="EI1271" s="17"/>
      <c r="EJ1271" s="17"/>
      <c r="EK1271" s="17"/>
    </row>
    <row r="1272" spans="1:141" x14ac:dyDescent="0.35">
      <c r="A1272" s="17"/>
      <c r="B1272" s="17"/>
      <c r="C1272" s="17"/>
      <c r="D1272" s="17"/>
      <c r="E1272" s="17"/>
      <c r="F1272" s="17"/>
      <c r="G1272" s="17"/>
      <c r="J1272" s="17"/>
      <c r="K1272" s="17"/>
      <c r="L1272" s="68"/>
      <c r="M1272" s="68"/>
      <c r="N1272" s="17"/>
      <c r="O1272" s="17"/>
      <c r="P1272" s="107"/>
      <c r="R1272" s="17"/>
      <c r="S1272" s="17"/>
      <c r="T1272" s="17"/>
      <c r="V1272" s="17"/>
      <c r="W1272" s="17"/>
      <c r="X1272" s="17"/>
      <c r="Y1272" s="17"/>
      <c r="AB1272" s="45"/>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7"/>
      <c r="BN1272" s="17"/>
      <c r="BO1272" s="17"/>
      <c r="BP1272" s="17"/>
      <c r="BQ1272" s="17"/>
      <c r="BR1272" s="17"/>
      <c r="BS1272" s="17"/>
      <c r="BT1272" s="17"/>
      <c r="BU1272" s="17"/>
      <c r="BV1272" s="17"/>
      <c r="BW1272" s="17"/>
      <c r="BX1272" s="17"/>
      <c r="BY1272" s="17"/>
      <c r="BZ1272" s="17"/>
      <c r="CA1272" s="17"/>
      <c r="CB1272" s="17"/>
      <c r="CC1272" s="17"/>
      <c r="CD1272" s="17"/>
      <c r="CE1272" s="17"/>
      <c r="CF1272" s="17"/>
      <c r="CG1272" s="17"/>
      <c r="CH1272" s="17"/>
      <c r="CI1272" s="17"/>
      <c r="CJ1272" s="17"/>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row>
    <row r="1273" spans="1:141" x14ac:dyDescent="0.35">
      <c r="A1273" s="17"/>
      <c r="B1273" s="17"/>
      <c r="C1273" s="17"/>
      <c r="D1273" s="17"/>
      <c r="E1273" s="17"/>
      <c r="F1273" s="17"/>
      <c r="G1273" s="17"/>
      <c r="J1273" s="17"/>
      <c r="K1273" s="17"/>
      <c r="L1273" s="68"/>
      <c r="M1273" s="68"/>
      <c r="N1273" s="17"/>
      <c r="O1273" s="17"/>
      <c r="P1273" s="107"/>
      <c r="R1273" s="17"/>
      <c r="S1273" s="17"/>
      <c r="T1273" s="17"/>
      <c r="V1273" s="17"/>
      <c r="W1273" s="17"/>
      <c r="X1273" s="17"/>
      <c r="Y1273" s="17"/>
      <c r="AB1273" s="45"/>
      <c r="AH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7"/>
      <c r="BN1273" s="17"/>
      <c r="BO1273" s="17"/>
      <c r="BP1273" s="17"/>
      <c r="BQ1273" s="17"/>
      <c r="BR1273" s="17"/>
      <c r="BS1273" s="17"/>
      <c r="BT1273" s="17"/>
      <c r="BU1273" s="17"/>
      <c r="BV1273" s="17"/>
      <c r="BW1273" s="17"/>
      <c r="BX1273" s="17"/>
      <c r="BY1273" s="17"/>
      <c r="BZ1273" s="17"/>
      <c r="CA1273" s="17"/>
      <c r="CB1273" s="17"/>
      <c r="CC1273" s="17"/>
      <c r="CD1273" s="17"/>
      <c r="CE1273" s="17"/>
      <c r="CF1273" s="17"/>
      <c r="CG1273" s="17"/>
      <c r="CH1273" s="17"/>
      <c r="CI1273" s="17"/>
      <c r="CJ1273" s="17"/>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row>
    <row r="1274" spans="1:141" x14ac:dyDescent="0.35">
      <c r="A1274" s="17"/>
      <c r="B1274" s="17"/>
      <c r="C1274" s="17"/>
      <c r="D1274" s="17"/>
      <c r="E1274" s="17"/>
      <c r="F1274" s="17"/>
      <c r="G1274" s="17"/>
      <c r="J1274" s="17"/>
      <c r="K1274" s="17"/>
      <c r="L1274" s="68"/>
      <c r="M1274" s="68"/>
      <c r="N1274" s="17"/>
      <c r="O1274" s="17"/>
      <c r="P1274" s="107"/>
      <c r="R1274" s="17"/>
      <c r="S1274" s="17"/>
      <c r="T1274" s="17"/>
      <c r="V1274" s="17"/>
      <c r="W1274" s="17"/>
      <c r="X1274" s="17"/>
      <c r="Y1274" s="17"/>
      <c r="AB1274" s="45"/>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17"/>
      <c r="CB1274" s="17"/>
      <c r="CC1274" s="17"/>
      <c r="CD1274" s="17"/>
      <c r="CE1274" s="17"/>
      <c r="CF1274" s="17"/>
      <c r="CG1274" s="17"/>
      <c r="CH1274" s="17"/>
      <c r="CI1274" s="17"/>
      <c r="CJ1274" s="17"/>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row>
    <row r="1275" spans="1:141" x14ac:dyDescent="0.35">
      <c r="A1275" s="17"/>
      <c r="B1275" s="17"/>
      <c r="C1275" s="17"/>
      <c r="D1275" s="17"/>
      <c r="E1275" s="17"/>
      <c r="F1275" s="17"/>
      <c r="G1275" s="17"/>
      <c r="J1275" s="17"/>
      <c r="K1275" s="17"/>
      <c r="L1275" s="68"/>
      <c r="M1275" s="68"/>
      <c r="N1275" s="17"/>
      <c r="O1275" s="17"/>
      <c r="P1275" s="109"/>
      <c r="R1275" s="17"/>
      <c r="S1275" s="17"/>
      <c r="T1275" s="17"/>
      <c r="V1275" s="17"/>
      <c r="W1275" s="17"/>
      <c r="X1275" s="17"/>
      <c r="Y1275" s="17"/>
      <c r="AB1275" s="45"/>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7"/>
      <c r="BN1275" s="17"/>
      <c r="BO1275" s="17"/>
      <c r="BP1275" s="17"/>
      <c r="BQ1275" s="17"/>
      <c r="BR1275" s="17"/>
      <c r="BS1275" s="17"/>
      <c r="BT1275" s="17"/>
      <c r="BU1275" s="17"/>
      <c r="BV1275" s="17"/>
      <c r="BW1275" s="17"/>
      <c r="BX1275" s="17"/>
      <c r="BY1275" s="17"/>
      <c r="BZ1275" s="17"/>
      <c r="CA1275" s="17"/>
      <c r="CB1275" s="17"/>
      <c r="CC1275" s="17"/>
      <c r="CD1275" s="17"/>
      <c r="CE1275" s="17"/>
      <c r="CF1275" s="17"/>
      <c r="CG1275" s="17"/>
      <c r="CH1275" s="17"/>
      <c r="CI1275" s="17"/>
      <c r="CJ1275" s="17"/>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row>
    <row r="1276" spans="1:141" x14ac:dyDescent="0.35">
      <c r="A1276" s="17"/>
      <c r="B1276" s="17"/>
      <c r="C1276" s="17"/>
      <c r="D1276" s="17"/>
      <c r="E1276" s="17"/>
      <c r="F1276" s="17"/>
      <c r="G1276" s="17"/>
      <c r="J1276" s="17"/>
      <c r="K1276" s="17"/>
      <c r="L1276" s="68"/>
      <c r="M1276" s="68"/>
      <c r="N1276" s="17"/>
      <c r="O1276" s="17"/>
      <c r="P1276" s="107"/>
      <c r="R1276" s="17"/>
      <c r="S1276" s="17"/>
      <c r="T1276" s="17"/>
      <c r="V1276" s="17"/>
      <c r="W1276" s="17"/>
      <c r="X1276" s="17"/>
      <c r="Y1276" s="17"/>
      <c r="AB1276" s="45"/>
      <c r="AH1276" s="17"/>
      <c r="AI1276" s="17"/>
      <c r="AJ1276" s="17"/>
      <c r="AK1276" s="17"/>
      <c r="AL1276" s="17"/>
      <c r="AM1276" s="17"/>
      <c r="AN1276" s="17"/>
      <c r="AO1276" s="17"/>
      <c r="AP1276" s="17"/>
      <c r="AQ1276" s="17"/>
      <c r="AR1276" s="17"/>
      <c r="AS1276" s="17"/>
      <c r="AT1276" s="17"/>
      <c r="AU1276" s="17"/>
      <c r="AV1276" s="17"/>
      <c r="AW1276" s="17"/>
      <c r="AX1276" s="17"/>
      <c r="AY1276" s="17"/>
      <c r="AZ1276" s="17"/>
      <c r="BA1276" s="17"/>
      <c r="BB1276" s="17"/>
      <c r="BC1276" s="17"/>
      <c r="BD1276" s="17"/>
      <c r="BE1276" s="17"/>
      <c r="BF1276" s="17"/>
      <c r="BG1276" s="17"/>
      <c r="BH1276" s="17"/>
      <c r="BI1276" s="17"/>
      <c r="BJ1276" s="17"/>
      <c r="BK1276" s="17"/>
      <c r="BL1276" s="17"/>
      <c r="BM1276" s="17"/>
      <c r="BN1276" s="17"/>
      <c r="BO1276" s="17"/>
      <c r="BP1276" s="17"/>
      <c r="BQ1276" s="17"/>
      <c r="BR1276" s="17"/>
      <c r="BS1276" s="17"/>
      <c r="BT1276" s="17"/>
      <c r="BU1276" s="17"/>
      <c r="BV1276" s="17"/>
      <c r="BW1276" s="17"/>
      <c r="BX1276" s="17"/>
      <c r="BY1276" s="17"/>
      <c r="BZ1276" s="17"/>
      <c r="CA1276" s="17"/>
      <c r="CB1276" s="17"/>
      <c r="CC1276" s="17"/>
      <c r="CD1276" s="17"/>
      <c r="CE1276" s="17"/>
      <c r="CF1276" s="17"/>
      <c r="CG1276" s="17"/>
      <c r="CH1276" s="17"/>
      <c r="CI1276" s="17"/>
      <c r="CJ1276" s="17"/>
      <c r="CK1276" s="17"/>
      <c r="CL1276" s="17"/>
      <c r="CM1276" s="17"/>
      <c r="CN1276" s="17"/>
      <c r="CO1276" s="17"/>
      <c r="CP1276" s="17"/>
      <c r="CQ1276" s="17"/>
      <c r="CR1276" s="17"/>
      <c r="CS1276" s="17"/>
      <c r="CT1276" s="17"/>
      <c r="CU1276" s="17"/>
      <c r="CV1276" s="17"/>
      <c r="CW1276" s="17"/>
      <c r="CX1276" s="17"/>
      <c r="CY1276" s="17"/>
      <c r="CZ1276" s="17"/>
      <c r="DA1276" s="17"/>
      <c r="DB1276" s="17"/>
      <c r="DC1276" s="17"/>
      <c r="DD1276" s="17"/>
      <c r="DE1276" s="17"/>
      <c r="DF1276" s="17"/>
      <c r="DG1276" s="17"/>
      <c r="DH1276" s="17"/>
      <c r="DI1276" s="17"/>
      <c r="DJ1276" s="17"/>
      <c r="DK1276" s="17"/>
      <c r="DL1276" s="17"/>
      <c r="DM1276" s="17"/>
      <c r="DN1276" s="17"/>
      <c r="DO1276" s="17"/>
      <c r="DP1276" s="17"/>
      <c r="DQ1276" s="17"/>
      <c r="DR1276" s="17"/>
      <c r="DS1276" s="17"/>
      <c r="DT1276" s="17"/>
      <c r="DU1276" s="17"/>
      <c r="DV1276" s="17"/>
      <c r="DW1276" s="17"/>
      <c r="DX1276" s="17"/>
      <c r="DY1276" s="17"/>
      <c r="DZ1276" s="17"/>
      <c r="EA1276" s="17"/>
      <c r="EB1276" s="17"/>
      <c r="EC1276" s="17"/>
      <c r="ED1276" s="17"/>
      <c r="EE1276" s="17"/>
      <c r="EF1276" s="17"/>
      <c r="EG1276" s="17"/>
      <c r="EH1276" s="17"/>
      <c r="EI1276" s="17"/>
      <c r="EJ1276" s="17"/>
      <c r="EK1276" s="17"/>
    </row>
    <row r="1277" spans="1:141" x14ac:dyDescent="0.35">
      <c r="A1277" s="17"/>
      <c r="B1277" s="17"/>
      <c r="C1277" s="17"/>
      <c r="D1277" s="17"/>
      <c r="E1277" s="17"/>
      <c r="F1277" s="17"/>
      <c r="G1277" s="17"/>
      <c r="J1277" s="17"/>
      <c r="K1277" s="17"/>
      <c r="L1277" s="68"/>
      <c r="M1277" s="68"/>
      <c r="N1277" s="17"/>
      <c r="O1277" s="17"/>
      <c r="P1277" s="107"/>
      <c r="R1277" s="17"/>
      <c r="S1277" s="17"/>
      <c r="T1277" s="17"/>
      <c r="V1277" s="17"/>
      <c r="W1277" s="17"/>
      <c r="X1277" s="17"/>
      <c r="Y1277" s="17"/>
      <c r="AB1277" s="45"/>
      <c r="AH1277" s="17"/>
      <c r="AI1277" s="17"/>
      <c r="AJ1277" s="17"/>
      <c r="AK1277" s="17"/>
      <c r="AL1277" s="17"/>
      <c r="AM1277" s="17"/>
      <c r="AN1277" s="17"/>
      <c r="AO1277" s="17"/>
      <c r="AP1277" s="17"/>
      <c r="AQ1277" s="17"/>
      <c r="AR1277" s="17"/>
      <c r="AS1277" s="17"/>
      <c r="AT1277" s="17"/>
      <c r="AU1277" s="17"/>
      <c r="AV1277" s="17"/>
      <c r="AW1277" s="17"/>
      <c r="AX1277" s="17"/>
      <c r="AY1277" s="17"/>
      <c r="AZ1277" s="17"/>
      <c r="BA1277" s="17"/>
      <c r="BB1277" s="17"/>
      <c r="BC1277" s="17"/>
      <c r="BD1277" s="17"/>
      <c r="BE1277" s="17"/>
      <c r="BF1277" s="17"/>
      <c r="BG1277" s="17"/>
      <c r="BH1277" s="17"/>
      <c r="BI1277" s="17"/>
      <c r="BJ1277" s="17"/>
      <c r="BK1277" s="17"/>
      <c r="BL1277" s="17"/>
      <c r="BM1277" s="17"/>
      <c r="BN1277" s="17"/>
      <c r="BO1277" s="17"/>
      <c r="BP1277" s="17"/>
      <c r="BQ1277" s="17"/>
      <c r="BR1277" s="17"/>
      <c r="BS1277" s="17"/>
      <c r="BT1277" s="17"/>
      <c r="BU1277" s="17"/>
      <c r="BV1277" s="17"/>
      <c r="BW1277" s="17"/>
      <c r="BX1277" s="17"/>
      <c r="BY1277" s="17"/>
      <c r="BZ1277" s="17"/>
      <c r="CA1277" s="17"/>
      <c r="CB1277" s="17"/>
      <c r="CC1277" s="17"/>
      <c r="CD1277" s="17"/>
      <c r="CE1277" s="17"/>
      <c r="CF1277" s="17"/>
      <c r="CG1277" s="17"/>
      <c r="CH1277" s="17"/>
      <c r="CI1277" s="17"/>
      <c r="CJ1277" s="17"/>
      <c r="CK1277" s="17"/>
      <c r="CL1277" s="17"/>
      <c r="CM1277" s="17"/>
      <c r="CN1277" s="17"/>
      <c r="CO1277" s="17"/>
      <c r="CP1277" s="17"/>
      <c r="CQ1277" s="17"/>
      <c r="CR1277" s="17"/>
      <c r="CS1277" s="17"/>
      <c r="CT1277" s="17"/>
      <c r="CU1277" s="17"/>
      <c r="CV1277" s="17"/>
      <c r="CW1277" s="17"/>
      <c r="CX1277" s="17"/>
      <c r="CY1277" s="17"/>
      <c r="CZ1277" s="17"/>
      <c r="DA1277" s="17"/>
      <c r="DB1277" s="17"/>
      <c r="DC1277" s="17"/>
      <c r="DD1277" s="17"/>
      <c r="DE1277" s="17"/>
      <c r="DF1277" s="17"/>
      <c r="DG1277" s="17"/>
      <c r="DH1277" s="17"/>
      <c r="DI1277" s="17"/>
      <c r="DJ1277" s="17"/>
      <c r="DK1277" s="17"/>
      <c r="DL1277" s="17"/>
      <c r="DM1277" s="17"/>
      <c r="DN1277" s="17"/>
      <c r="DO1277" s="17"/>
      <c r="DP1277" s="17"/>
      <c r="DQ1277" s="17"/>
      <c r="DR1277" s="17"/>
      <c r="DS1277" s="17"/>
      <c r="DT1277" s="17"/>
      <c r="DU1277" s="17"/>
      <c r="DV1277" s="17"/>
      <c r="DW1277" s="17"/>
      <c r="DX1277" s="17"/>
      <c r="DY1277" s="17"/>
      <c r="DZ1277" s="17"/>
      <c r="EA1277" s="17"/>
      <c r="EB1277" s="17"/>
      <c r="EC1277" s="17"/>
      <c r="ED1277" s="17"/>
      <c r="EE1277" s="17"/>
      <c r="EF1277" s="17"/>
      <c r="EG1277" s="17"/>
      <c r="EH1277" s="17"/>
      <c r="EI1277" s="17"/>
      <c r="EJ1277" s="17"/>
      <c r="EK1277" s="17"/>
    </row>
    <row r="1278" spans="1:141" x14ac:dyDescent="0.35">
      <c r="A1278" s="17"/>
      <c r="B1278" s="17"/>
      <c r="C1278" s="17"/>
      <c r="D1278" s="17"/>
      <c r="E1278" s="17"/>
      <c r="F1278" s="17"/>
      <c r="G1278" s="17"/>
      <c r="J1278" s="17"/>
      <c r="K1278" s="17"/>
      <c r="L1278" s="68"/>
      <c r="M1278" s="68"/>
      <c r="N1278" s="17"/>
      <c r="O1278" s="17"/>
      <c r="P1278" s="107"/>
      <c r="R1278" s="17"/>
      <c r="S1278" s="17"/>
      <c r="T1278" s="17"/>
      <c r="V1278" s="17"/>
      <c r="W1278" s="17"/>
      <c r="X1278" s="17"/>
      <c r="Y1278" s="17"/>
      <c r="AB1278" s="45"/>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17"/>
      <c r="CB1278" s="17"/>
      <c r="CC1278" s="17"/>
      <c r="CD1278" s="17"/>
      <c r="CE1278" s="17"/>
      <c r="CF1278" s="17"/>
      <c r="CG1278" s="17"/>
      <c r="CH1278" s="17"/>
      <c r="CI1278" s="17"/>
      <c r="CJ1278" s="17"/>
      <c r="CK1278" s="17"/>
      <c r="CL1278" s="17"/>
      <c r="CM1278" s="17"/>
      <c r="CN1278" s="17"/>
      <c r="CO1278" s="17"/>
      <c r="CP1278" s="17"/>
      <c r="CQ1278" s="17"/>
      <c r="CR1278" s="17"/>
      <c r="CS1278" s="17"/>
      <c r="CT1278" s="17"/>
      <c r="CU1278" s="17"/>
      <c r="CV1278" s="17"/>
      <c r="CW1278" s="17"/>
      <c r="CX1278" s="17"/>
      <c r="CY1278" s="17"/>
      <c r="CZ1278" s="17"/>
      <c r="DA1278" s="17"/>
      <c r="DB1278" s="17"/>
      <c r="DC1278" s="17"/>
      <c r="DD1278" s="17"/>
      <c r="DE1278" s="17"/>
      <c r="DF1278" s="17"/>
      <c r="DG1278" s="17"/>
      <c r="DH1278" s="17"/>
      <c r="DI1278" s="17"/>
      <c r="DJ1278" s="17"/>
      <c r="DK1278" s="17"/>
      <c r="DL1278" s="17"/>
      <c r="DM1278" s="17"/>
      <c r="DN1278" s="17"/>
      <c r="DO1278" s="17"/>
      <c r="DP1278" s="17"/>
      <c r="DQ1278" s="17"/>
      <c r="DR1278" s="17"/>
      <c r="DS1278" s="17"/>
      <c r="DT1278" s="17"/>
      <c r="DU1278" s="17"/>
      <c r="DV1278" s="17"/>
      <c r="DW1278" s="17"/>
      <c r="DX1278" s="17"/>
      <c r="DY1278" s="17"/>
      <c r="DZ1278" s="17"/>
      <c r="EA1278" s="17"/>
      <c r="EB1278" s="17"/>
      <c r="EC1278" s="17"/>
      <c r="ED1278" s="17"/>
      <c r="EE1278" s="17"/>
      <c r="EF1278" s="17"/>
      <c r="EG1278" s="17"/>
      <c r="EH1278" s="17"/>
      <c r="EI1278" s="17"/>
      <c r="EJ1278" s="17"/>
      <c r="EK1278" s="17"/>
    </row>
    <row r="1279" spans="1:141" x14ac:dyDescent="0.35">
      <c r="A1279" s="17"/>
      <c r="B1279" s="17"/>
      <c r="C1279" s="17"/>
      <c r="D1279" s="17"/>
      <c r="E1279" s="17"/>
      <c r="F1279" s="17"/>
      <c r="G1279" s="17"/>
      <c r="J1279" s="17"/>
      <c r="K1279" s="17"/>
      <c r="L1279" s="68"/>
      <c r="M1279" s="68"/>
      <c r="N1279" s="17"/>
      <c r="O1279" s="17"/>
      <c r="P1279" s="107"/>
      <c r="R1279" s="17"/>
      <c r="S1279" s="17"/>
      <c r="T1279" s="17"/>
      <c r="V1279" s="17"/>
      <c r="W1279" s="17"/>
      <c r="X1279" s="17"/>
      <c r="Y1279" s="17"/>
      <c r="AB1279" s="45"/>
      <c r="AH1279" s="17"/>
      <c r="AI1279" s="17"/>
      <c r="AJ1279" s="17"/>
      <c r="AK1279" s="17"/>
      <c r="AL1279" s="17"/>
      <c r="AM1279" s="17"/>
      <c r="AN1279" s="17"/>
      <c r="AO1279" s="17"/>
      <c r="AP1279" s="17"/>
      <c r="AQ1279" s="17"/>
      <c r="AR1279" s="17"/>
      <c r="AS1279" s="17"/>
      <c r="AT1279" s="17"/>
      <c r="AU1279" s="17"/>
      <c r="AV1279" s="17"/>
      <c r="AW1279" s="17"/>
      <c r="AX1279" s="17"/>
      <c r="AY1279" s="17"/>
      <c r="AZ1279" s="17"/>
      <c r="BA1279" s="17"/>
      <c r="BB1279" s="17"/>
      <c r="BC1279" s="17"/>
      <c r="BD1279" s="17"/>
      <c r="BE1279" s="17"/>
      <c r="BF1279" s="17"/>
      <c r="BG1279" s="17"/>
      <c r="BH1279" s="17"/>
      <c r="BI1279" s="17"/>
      <c r="BJ1279" s="17"/>
      <c r="BK1279" s="17"/>
      <c r="BL1279" s="17"/>
      <c r="BM1279" s="17"/>
      <c r="BN1279" s="17"/>
      <c r="BO1279" s="17"/>
      <c r="BP1279" s="17"/>
      <c r="BQ1279" s="17"/>
      <c r="BR1279" s="17"/>
      <c r="BS1279" s="17"/>
      <c r="BT1279" s="17"/>
      <c r="BU1279" s="17"/>
      <c r="BV1279" s="17"/>
      <c r="BW1279" s="17"/>
      <c r="BX1279" s="17"/>
      <c r="BY1279" s="17"/>
      <c r="BZ1279" s="17"/>
      <c r="CA1279" s="17"/>
      <c r="CB1279" s="17"/>
      <c r="CC1279" s="17"/>
      <c r="CD1279" s="17"/>
      <c r="CE1279" s="17"/>
      <c r="CF1279" s="17"/>
      <c r="CG1279" s="17"/>
      <c r="CH1279" s="17"/>
      <c r="CI1279" s="17"/>
      <c r="CJ1279" s="17"/>
      <c r="CK1279" s="17"/>
      <c r="CL1279" s="17"/>
      <c r="CM1279" s="17"/>
      <c r="CN1279" s="17"/>
      <c r="CO1279" s="17"/>
      <c r="CP1279" s="17"/>
      <c r="CQ1279" s="17"/>
      <c r="CR1279" s="17"/>
      <c r="CS1279" s="17"/>
      <c r="CT1279" s="17"/>
      <c r="CU1279" s="17"/>
      <c r="CV1279" s="17"/>
      <c r="CW1279" s="17"/>
      <c r="CX1279" s="17"/>
      <c r="CY1279" s="17"/>
      <c r="CZ1279" s="17"/>
      <c r="DA1279" s="17"/>
      <c r="DB1279" s="17"/>
      <c r="DC1279" s="17"/>
      <c r="DD1279" s="17"/>
      <c r="DE1279" s="17"/>
      <c r="DF1279" s="17"/>
      <c r="DG1279" s="17"/>
      <c r="DH1279" s="17"/>
      <c r="DI1279" s="17"/>
      <c r="DJ1279" s="17"/>
      <c r="DK1279" s="17"/>
      <c r="DL1279" s="17"/>
      <c r="DM1279" s="17"/>
      <c r="DN1279" s="17"/>
      <c r="DO1279" s="17"/>
      <c r="DP1279" s="17"/>
      <c r="DQ1279" s="17"/>
      <c r="DR1279" s="17"/>
      <c r="DS1279" s="17"/>
      <c r="DT1279" s="17"/>
      <c r="DU1279" s="17"/>
      <c r="DV1279" s="17"/>
      <c r="DW1279" s="17"/>
      <c r="DX1279" s="17"/>
      <c r="DY1279" s="17"/>
      <c r="DZ1279" s="17"/>
      <c r="EA1279" s="17"/>
      <c r="EB1279" s="17"/>
      <c r="EC1279" s="17"/>
      <c r="ED1279" s="17"/>
      <c r="EE1279" s="17"/>
      <c r="EF1279" s="17"/>
      <c r="EG1279" s="17"/>
      <c r="EH1279" s="17"/>
      <c r="EI1279" s="17"/>
      <c r="EJ1279" s="17"/>
      <c r="EK1279" s="17"/>
    </row>
    <row r="1280" spans="1:141" x14ac:dyDescent="0.35">
      <c r="A1280" s="17"/>
      <c r="B1280" s="17"/>
      <c r="C1280" s="17"/>
      <c r="D1280" s="17"/>
      <c r="E1280" s="17"/>
      <c r="F1280" s="17"/>
      <c r="G1280" s="17"/>
      <c r="J1280" s="17"/>
      <c r="K1280" s="17"/>
      <c r="L1280" s="68"/>
      <c r="M1280" s="68"/>
      <c r="N1280" s="17"/>
      <c r="O1280" s="17"/>
      <c r="P1280" s="107"/>
      <c r="R1280" s="17"/>
      <c r="S1280" s="17"/>
      <c r="T1280" s="17"/>
      <c r="V1280" s="17"/>
      <c r="W1280" s="17"/>
      <c r="X1280" s="17"/>
      <c r="Y1280" s="17"/>
      <c r="AB1280" s="45"/>
      <c r="AH1280" s="17"/>
      <c r="AI1280" s="17"/>
      <c r="AJ1280" s="17"/>
      <c r="AK1280" s="17"/>
      <c r="AL1280" s="17"/>
      <c r="AM1280" s="17"/>
      <c r="AN1280" s="17"/>
      <c r="AO1280" s="17"/>
      <c r="AP1280" s="17"/>
      <c r="AQ1280" s="17"/>
      <c r="AR1280" s="17"/>
      <c r="AS1280" s="17"/>
      <c r="AT1280" s="17"/>
      <c r="AU1280" s="17"/>
      <c r="AV1280" s="17"/>
      <c r="AW1280" s="17"/>
      <c r="AX1280" s="17"/>
      <c r="AY1280" s="17"/>
      <c r="AZ1280" s="17"/>
      <c r="BA1280" s="17"/>
      <c r="BB1280" s="17"/>
      <c r="BC1280" s="17"/>
      <c r="BD1280" s="17"/>
      <c r="BE1280" s="17"/>
      <c r="BF1280" s="17"/>
      <c r="BG1280" s="17"/>
      <c r="BH1280" s="17"/>
      <c r="BI1280" s="17"/>
      <c r="BJ1280" s="17"/>
      <c r="BK1280" s="17"/>
      <c r="BL1280" s="17"/>
      <c r="BM1280" s="17"/>
      <c r="BN1280" s="17"/>
      <c r="BO1280" s="17"/>
      <c r="BP1280" s="17"/>
      <c r="BQ1280" s="17"/>
      <c r="BR1280" s="17"/>
      <c r="BS1280" s="17"/>
      <c r="BT1280" s="17"/>
      <c r="BU1280" s="17"/>
      <c r="BV1280" s="17"/>
      <c r="BW1280" s="17"/>
      <c r="BX1280" s="17"/>
      <c r="BY1280" s="17"/>
      <c r="BZ1280" s="17"/>
      <c r="CA1280" s="17"/>
      <c r="CB1280" s="17"/>
      <c r="CC1280" s="17"/>
      <c r="CD1280" s="17"/>
      <c r="CE1280" s="17"/>
      <c r="CF1280" s="17"/>
      <c r="CG1280" s="17"/>
      <c r="CH1280" s="17"/>
      <c r="CI1280" s="17"/>
      <c r="CJ1280" s="17"/>
      <c r="CK1280" s="17"/>
      <c r="CL1280" s="17"/>
      <c r="CM1280" s="17"/>
      <c r="CN1280" s="17"/>
      <c r="CO1280" s="17"/>
      <c r="CP1280" s="17"/>
      <c r="CQ1280" s="17"/>
      <c r="CR1280" s="17"/>
      <c r="CS1280" s="17"/>
      <c r="CT1280" s="17"/>
      <c r="CU1280" s="17"/>
      <c r="CV1280" s="17"/>
      <c r="CW1280" s="17"/>
      <c r="CX1280" s="17"/>
      <c r="CY1280" s="17"/>
      <c r="CZ1280" s="17"/>
      <c r="DA1280" s="17"/>
      <c r="DB1280" s="17"/>
      <c r="DC1280" s="17"/>
      <c r="DD1280" s="17"/>
      <c r="DE1280" s="17"/>
      <c r="DF1280" s="17"/>
      <c r="DG1280" s="17"/>
      <c r="DH1280" s="17"/>
      <c r="DI1280" s="17"/>
      <c r="DJ1280" s="17"/>
      <c r="DK1280" s="17"/>
      <c r="DL1280" s="17"/>
      <c r="DM1280" s="17"/>
      <c r="DN1280" s="17"/>
      <c r="DO1280" s="17"/>
      <c r="DP1280" s="17"/>
      <c r="DQ1280" s="17"/>
      <c r="DR1280" s="17"/>
      <c r="DS1280" s="17"/>
      <c r="DT1280" s="17"/>
      <c r="DU1280" s="17"/>
      <c r="DV1280" s="17"/>
      <c r="DW1280" s="17"/>
      <c r="DX1280" s="17"/>
      <c r="DY1280" s="17"/>
      <c r="DZ1280" s="17"/>
      <c r="EA1280" s="17"/>
      <c r="EB1280" s="17"/>
      <c r="EC1280" s="17"/>
      <c r="ED1280" s="17"/>
      <c r="EE1280" s="17"/>
      <c r="EF1280" s="17"/>
      <c r="EG1280" s="17"/>
      <c r="EH1280" s="17"/>
      <c r="EI1280" s="17"/>
      <c r="EJ1280" s="17"/>
      <c r="EK1280" s="17"/>
    </row>
    <row r="1281" spans="1:141" x14ac:dyDescent="0.35">
      <c r="A1281" s="17"/>
      <c r="B1281" s="17"/>
      <c r="C1281" s="17"/>
      <c r="D1281" s="17"/>
      <c r="E1281" s="17"/>
      <c r="F1281" s="17"/>
      <c r="G1281" s="17"/>
      <c r="J1281" s="17"/>
      <c r="K1281" s="17"/>
      <c r="L1281" s="68"/>
      <c r="M1281" s="68"/>
      <c r="N1281" s="17"/>
      <c r="O1281" s="17"/>
      <c r="P1281" s="107"/>
      <c r="R1281" s="17"/>
      <c r="S1281" s="17"/>
      <c r="T1281" s="17"/>
      <c r="V1281" s="17"/>
      <c r="W1281" s="17"/>
      <c r="X1281" s="17"/>
      <c r="Y1281" s="17"/>
      <c r="AB1281" s="45"/>
      <c r="AH1281" s="17"/>
      <c r="AI1281" s="17"/>
      <c r="AJ1281" s="17"/>
      <c r="AK1281" s="17"/>
      <c r="AL1281" s="17"/>
      <c r="AM1281" s="17"/>
      <c r="AN1281" s="17"/>
      <c r="AO1281" s="17"/>
      <c r="AP1281" s="17"/>
      <c r="AQ1281" s="17"/>
      <c r="AR1281" s="17"/>
      <c r="AS1281" s="17"/>
      <c r="AT1281" s="17"/>
      <c r="AU1281" s="17"/>
      <c r="AV1281" s="17"/>
      <c r="AW1281" s="17"/>
      <c r="AX1281" s="17"/>
      <c r="AY1281" s="17"/>
      <c r="AZ1281" s="17"/>
      <c r="BA1281" s="17"/>
      <c r="BB1281" s="17"/>
      <c r="BC1281" s="17"/>
      <c r="BD1281" s="17"/>
      <c r="BE1281" s="17"/>
      <c r="BF1281" s="17"/>
      <c r="BG1281" s="17"/>
      <c r="BH1281" s="17"/>
      <c r="BI1281" s="17"/>
      <c r="BJ1281" s="17"/>
      <c r="BK1281" s="17"/>
      <c r="BL1281" s="17"/>
      <c r="BM1281" s="17"/>
      <c r="BN1281" s="17"/>
      <c r="BO1281" s="17"/>
      <c r="BP1281" s="17"/>
      <c r="BQ1281" s="17"/>
      <c r="BR1281" s="17"/>
      <c r="BS1281" s="17"/>
      <c r="BT1281" s="17"/>
      <c r="BU1281" s="17"/>
      <c r="BV1281" s="17"/>
      <c r="BW1281" s="17"/>
      <c r="BX1281" s="17"/>
      <c r="BY1281" s="17"/>
      <c r="BZ1281" s="17"/>
      <c r="CA1281" s="17"/>
      <c r="CB1281" s="17"/>
      <c r="CC1281" s="17"/>
      <c r="CD1281" s="17"/>
      <c r="CE1281" s="17"/>
      <c r="CF1281" s="17"/>
      <c r="CG1281" s="17"/>
      <c r="CH1281" s="17"/>
      <c r="CI1281" s="17"/>
      <c r="CJ1281" s="17"/>
      <c r="CK1281" s="17"/>
      <c r="CL1281" s="17"/>
      <c r="CM1281" s="17"/>
      <c r="CN1281" s="17"/>
      <c r="CO1281" s="17"/>
      <c r="CP1281" s="17"/>
      <c r="CQ1281" s="17"/>
      <c r="CR1281" s="17"/>
      <c r="CS1281" s="17"/>
      <c r="CT1281" s="17"/>
      <c r="CU1281" s="17"/>
      <c r="CV1281" s="17"/>
      <c r="CW1281" s="17"/>
      <c r="CX1281" s="17"/>
      <c r="CY1281" s="17"/>
      <c r="CZ1281" s="17"/>
      <c r="DA1281" s="17"/>
      <c r="DB1281" s="17"/>
      <c r="DC1281" s="17"/>
      <c r="DD1281" s="17"/>
      <c r="DE1281" s="17"/>
      <c r="DF1281" s="17"/>
      <c r="DG1281" s="17"/>
      <c r="DH1281" s="17"/>
      <c r="DI1281" s="17"/>
      <c r="DJ1281" s="17"/>
      <c r="DK1281" s="17"/>
      <c r="DL1281" s="17"/>
      <c r="DM1281" s="17"/>
      <c r="DN1281" s="17"/>
      <c r="DO1281" s="17"/>
      <c r="DP1281" s="17"/>
      <c r="DQ1281" s="17"/>
      <c r="DR1281" s="17"/>
      <c r="DS1281" s="17"/>
      <c r="DT1281" s="17"/>
      <c r="DU1281" s="17"/>
      <c r="DV1281" s="17"/>
      <c r="DW1281" s="17"/>
      <c r="DX1281" s="17"/>
      <c r="DY1281" s="17"/>
      <c r="DZ1281" s="17"/>
      <c r="EA1281" s="17"/>
      <c r="EB1281" s="17"/>
      <c r="EC1281" s="17"/>
      <c r="ED1281" s="17"/>
      <c r="EE1281" s="17"/>
      <c r="EF1281" s="17"/>
      <c r="EG1281" s="17"/>
      <c r="EH1281" s="17"/>
      <c r="EI1281" s="17"/>
      <c r="EJ1281" s="17"/>
      <c r="EK1281" s="17"/>
    </row>
    <row r="1282" spans="1:141" x14ac:dyDescent="0.35">
      <c r="A1282" s="17"/>
      <c r="B1282" s="17"/>
      <c r="C1282" s="17"/>
      <c r="D1282" s="17"/>
      <c r="E1282" s="17"/>
      <c r="F1282" s="17"/>
      <c r="G1282" s="17"/>
      <c r="J1282" s="17"/>
      <c r="K1282" s="17"/>
      <c r="L1282" s="68"/>
      <c r="M1282" s="68"/>
      <c r="N1282" s="17"/>
      <c r="O1282" s="17"/>
      <c r="P1282" s="107"/>
      <c r="R1282" s="17"/>
      <c r="S1282" s="17"/>
      <c r="T1282" s="17"/>
      <c r="V1282" s="17"/>
      <c r="W1282" s="17"/>
      <c r="X1282" s="17"/>
      <c r="Y1282" s="17"/>
      <c r="AB1282" s="45"/>
      <c r="AH1282" s="17"/>
      <c r="AI1282" s="17"/>
      <c r="AJ1282" s="17"/>
      <c r="AK1282" s="17"/>
      <c r="AL1282" s="17"/>
      <c r="AM1282" s="17"/>
      <c r="AN1282" s="17"/>
      <c r="AO1282" s="17"/>
      <c r="AP1282" s="17"/>
      <c r="AQ1282" s="17"/>
      <c r="AR1282" s="17"/>
      <c r="AS1282" s="17"/>
      <c r="AT1282" s="17"/>
      <c r="AU1282" s="17"/>
      <c r="AV1282" s="17"/>
      <c r="AW1282" s="17"/>
      <c r="AX1282" s="17"/>
      <c r="AY1282" s="17"/>
      <c r="AZ1282" s="17"/>
      <c r="BA1282" s="17"/>
      <c r="BB1282" s="17"/>
      <c r="BC1282" s="17"/>
      <c r="BD1282" s="17"/>
      <c r="BE1282" s="17"/>
      <c r="BF1282" s="17"/>
      <c r="BG1282" s="17"/>
      <c r="BH1282" s="17"/>
      <c r="BI1282" s="17"/>
      <c r="BJ1282" s="17"/>
      <c r="BK1282" s="17"/>
      <c r="BL1282" s="17"/>
      <c r="BM1282" s="17"/>
      <c r="BN1282" s="17"/>
      <c r="BO1282" s="17"/>
      <c r="BP1282" s="17"/>
      <c r="BQ1282" s="17"/>
      <c r="BR1282" s="17"/>
      <c r="BS1282" s="17"/>
      <c r="BT1282" s="17"/>
      <c r="BU1282" s="17"/>
      <c r="BV1282" s="17"/>
      <c r="BW1282" s="17"/>
      <c r="BX1282" s="17"/>
      <c r="BY1282" s="17"/>
      <c r="BZ1282" s="17"/>
      <c r="CA1282" s="17"/>
      <c r="CB1282" s="17"/>
      <c r="CC1282" s="17"/>
      <c r="CD1282" s="17"/>
      <c r="CE1282" s="17"/>
      <c r="CF1282" s="17"/>
      <c r="CG1282" s="17"/>
      <c r="CH1282" s="17"/>
      <c r="CI1282" s="17"/>
      <c r="CJ1282" s="17"/>
      <c r="CK1282" s="17"/>
      <c r="CL1282" s="17"/>
      <c r="CM1282" s="17"/>
      <c r="CN1282" s="17"/>
      <c r="CO1282" s="17"/>
      <c r="CP1282" s="17"/>
      <c r="CQ1282" s="17"/>
      <c r="CR1282" s="17"/>
      <c r="CS1282" s="17"/>
      <c r="CT1282" s="17"/>
      <c r="CU1282" s="17"/>
      <c r="CV1282" s="17"/>
      <c r="CW1282" s="17"/>
      <c r="CX1282" s="17"/>
      <c r="CY1282" s="17"/>
      <c r="CZ1282" s="17"/>
      <c r="DA1282" s="17"/>
      <c r="DB1282" s="17"/>
      <c r="DC1282" s="17"/>
      <c r="DD1282" s="17"/>
      <c r="DE1282" s="17"/>
      <c r="DF1282" s="17"/>
      <c r="DG1282" s="17"/>
      <c r="DH1282" s="17"/>
      <c r="DI1282" s="17"/>
      <c r="DJ1282" s="17"/>
      <c r="DK1282" s="17"/>
      <c r="DL1282" s="17"/>
      <c r="DM1282" s="17"/>
      <c r="DN1282" s="17"/>
      <c r="DO1282" s="17"/>
      <c r="DP1282" s="17"/>
      <c r="DQ1282" s="17"/>
      <c r="DR1282" s="17"/>
      <c r="DS1282" s="17"/>
      <c r="DT1282" s="17"/>
      <c r="DU1282" s="17"/>
      <c r="DV1282" s="17"/>
      <c r="DW1282" s="17"/>
      <c r="DX1282" s="17"/>
      <c r="DY1282" s="17"/>
      <c r="DZ1282" s="17"/>
      <c r="EA1282" s="17"/>
      <c r="EB1282" s="17"/>
      <c r="EC1282" s="17"/>
      <c r="ED1282" s="17"/>
      <c r="EE1282" s="17"/>
      <c r="EF1282" s="17"/>
      <c r="EG1282" s="17"/>
      <c r="EH1282" s="17"/>
      <c r="EI1282" s="17"/>
      <c r="EJ1282" s="17"/>
      <c r="EK1282" s="17"/>
    </row>
    <row r="1283" spans="1:141" x14ac:dyDescent="0.35">
      <c r="A1283" s="17"/>
      <c r="B1283" s="17"/>
      <c r="C1283" s="17"/>
      <c r="D1283" s="17"/>
      <c r="E1283" s="17"/>
      <c r="F1283" s="17"/>
      <c r="G1283" s="17"/>
      <c r="J1283" s="17"/>
      <c r="K1283" s="17"/>
      <c r="L1283" s="68"/>
      <c r="M1283" s="68"/>
      <c r="N1283" s="17"/>
      <c r="O1283" s="17"/>
      <c r="P1283" s="107"/>
      <c r="R1283" s="17"/>
      <c r="S1283" s="17"/>
      <c r="T1283" s="17"/>
      <c r="V1283" s="17"/>
      <c r="W1283" s="17"/>
      <c r="X1283" s="17"/>
      <c r="Y1283" s="17"/>
      <c r="AB1283" s="45"/>
      <c r="AH1283" s="17"/>
      <c r="AI1283" s="17"/>
      <c r="AJ1283" s="17"/>
      <c r="AK1283" s="17"/>
      <c r="AL1283" s="17"/>
      <c r="AM1283" s="17"/>
      <c r="AN1283" s="17"/>
      <c r="AO1283" s="17"/>
      <c r="AP1283" s="17"/>
      <c r="AQ1283" s="17"/>
      <c r="AR1283" s="17"/>
      <c r="AS1283" s="17"/>
      <c r="AT1283" s="17"/>
      <c r="AU1283" s="17"/>
      <c r="AV1283" s="17"/>
      <c r="AW1283" s="17"/>
      <c r="AX1283" s="17"/>
      <c r="AY1283" s="17"/>
      <c r="AZ1283" s="17"/>
      <c r="BA1283" s="17"/>
      <c r="BB1283" s="17"/>
      <c r="BC1283" s="17"/>
      <c r="BD1283" s="17"/>
      <c r="BE1283" s="17"/>
      <c r="BF1283" s="17"/>
      <c r="BG1283" s="17"/>
      <c r="BH1283" s="17"/>
      <c r="BI1283" s="17"/>
      <c r="BJ1283" s="17"/>
      <c r="BK1283" s="17"/>
      <c r="BL1283" s="17"/>
      <c r="BM1283" s="17"/>
      <c r="BN1283" s="17"/>
      <c r="BO1283" s="17"/>
      <c r="BP1283" s="17"/>
      <c r="BQ1283" s="17"/>
      <c r="BR1283" s="17"/>
      <c r="BS1283" s="17"/>
      <c r="BT1283" s="17"/>
      <c r="BU1283" s="17"/>
      <c r="BV1283" s="17"/>
      <c r="BW1283" s="17"/>
      <c r="BX1283" s="17"/>
      <c r="BY1283" s="17"/>
      <c r="BZ1283" s="17"/>
      <c r="CA1283" s="17"/>
      <c r="CB1283" s="17"/>
      <c r="CC1283" s="17"/>
      <c r="CD1283" s="17"/>
      <c r="CE1283" s="17"/>
      <c r="CF1283" s="17"/>
      <c r="CG1283" s="17"/>
      <c r="CH1283" s="17"/>
      <c r="CI1283" s="17"/>
      <c r="CJ1283" s="17"/>
      <c r="CK1283" s="17"/>
      <c r="CL1283" s="17"/>
      <c r="CM1283" s="17"/>
      <c r="CN1283" s="17"/>
      <c r="CO1283" s="17"/>
      <c r="CP1283" s="17"/>
      <c r="CQ1283" s="17"/>
      <c r="CR1283" s="17"/>
      <c r="CS1283" s="17"/>
      <c r="CT1283" s="17"/>
      <c r="CU1283" s="17"/>
      <c r="CV1283" s="17"/>
      <c r="CW1283" s="17"/>
      <c r="CX1283" s="17"/>
      <c r="CY1283" s="17"/>
      <c r="CZ1283" s="17"/>
      <c r="DA1283" s="17"/>
      <c r="DB1283" s="17"/>
      <c r="DC1283" s="17"/>
      <c r="DD1283" s="17"/>
      <c r="DE1283" s="17"/>
      <c r="DF1283" s="17"/>
      <c r="DG1283" s="17"/>
      <c r="DH1283" s="17"/>
      <c r="DI1283" s="17"/>
      <c r="DJ1283" s="17"/>
      <c r="DK1283" s="17"/>
      <c r="DL1283" s="17"/>
      <c r="DM1283" s="17"/>
      <c r="DN1283" s="17"/>
      <c r="DO1283" s="17"/>
      <c r="DP1283" s="17"/>
      <c r="DQ1283" s="17"/>
      <c r="DR1283" s="17"/>
      <c r="DS1283" s="17"/>
      <c r="DT1283" s="17"/>
      <c r="DU1283" s="17"/>
      <c r="DV1283" s="17"/>
      <c r="DW1283" s="17"/>
      <c r="DX1283" s="17"/>
      <c r="DY1283" s="17"/>
      <c r="DZ1283" s="17"/>
      <c r="EA1283" s="17"/>
      <c r="EB1283" s="17"/>
      <c r="EC1283" s="17"/>
      <c r="ED1283" s="17"/>
      <c r="EE1283" s="17"/>
      <c r="EF1283" s="17"/>
      <c r="EG1283" s="17"/>
      <c r="EH1283" s="17"/>
      <c r="EI1283" s="17"/>
      <c r="EJ1283" s="17"/>
      <c r="EK1283" s="17"/>
    </row>
    <row r="1284" spans="1:141" x14ac:dyDescent="0.35">
      <c r="A1284" s="17"/>
      <c r="B1284" s="17"/>
      <c r="C1284" s="17"/>
      <c r="D1284" s="17"/>
      <c r="E1284" s="17"/>
      <c r="F1284" s="17"/>
      <c r="G1284" s="17"/>
      <c r="J1284" s="17"/>
      <c r="K1284" s="17"/>
      <c r="L1284" s="68"/>
      <c r="M1284" s="68"/>
      <c r="N1284" s="17"/>
      <c r="O1284" s="17"/>
      <c r="P1284" s="107"/>
      <c r="R1284" s="17"/>
      <c r="S1284" s="17"/>
      <c r="T1284" s="17"/>
      <c r="V1284" s="17"/>
      <c r="W1284" s="17"/>
      <c r="X1284" s="17"/>
      <c r="Y1284" s="17"/>
      <c r="AB1284" s="45"/>
      <c r="AH1284" s="17"/>
      <c r="AI1284" s="17"/>
      <c r="AJ1284" s="17"/>
      <c r="AK1284" s="17"/>
      <c r="AL1284" s="17"/>
      <c r="AM1284" s="17"/>
      <c r="AN1284" s="17"/>
      <c r="AO1284" s="17"/>
      <c r="AP1284" s="17"/>
      <c r="AQ1284" s="17"/>
      <c r="AR1284" s="17"/>
      <c r="AS1284" s="17"/>
      <c r="AT1284" s="17"/>
      <c r="AU1284" s="17"/>
      <c r="AV1284" s="17"/>
      <c r="AW1284" s="17"/>
      <c r="AX1284" s="17"/>
      <c r="AY1284" s="17"/>
      <c r="AZ1284" s="17"/>
      <c r="BA1284" s="17"/>
      <c r="BB1284" s="17"/>
      <c r="BC1284" s="17"/>
      <c r="BD1284" s="17"/>
      <c r="BE1284" s="17"/>
      <c r="BF1284" s="17"/>
      <c r="BG1284" s="17"/>
      <c r="BH1284" s="17"/>
      <c r="BI1284" s="17"/>
      <c r="BJ1284" s="17"/>
      <c r="BK1284" s="17"/>
      <c r="BL1284" s="17"/>
      <c r="BM1284" s="17"/>
      <c r="BN1284" s="17"/>
      <c r="BO1284" s="17"/>
      <c r="BP1284" s="17"/>
      <c r="BQ1284" s="17"/>
      <c r="BR1284" s="17"/>
      <c r="BS1284" s="17"/>
      <c r="BT1284" s="17"/>
      <c r="BU1284" s="17"/>
      <c r="BV1284" s="17"/>
      <c r="BW1284" s="17"/>
      <c r="BX1284" s="17"/>
      <c r="BY1284" s="17"/>
      <c r="BZ1284" s="17"/>
      <c r="CA1284" s="17"/>
      <c r="CB1284" s="17"/>
      <c r="CC1284" s="17"/>
      <c r="CD1284" s="17"/>
      <c r="CE1284" s="17"/>
      <c r="CF1284" s="17"/>
      <c r="CG1284" s="17"/>
      <c r="CH1284" s="17"/>
      <c r="CI1284" s="17"/>
      <c r="CJ1284" s="17"/>
      <c r="CK1284" s="17"/>
      <c r="CL1284" s="17"/>
      <c r="CM1284" s="17"/>
      <c r="CN1284" s="17"/>
      <c r="CO1284" s="17"/>
      <c r="CP1284" s="17"/>
      <c r="CQ1284" s="17"/>
      <c r="CR1284" s="17"/>
      <c r="CS1284" s="17"/>
      <c r="CT1284" s="17"/>
      <c r="CU1284" s="17"/>
      <c r="CV1284" s="17"/>
      <c r="CW1284" s="17"/>
      <c r="CX1284" s="17"/>
      <c r="CY1284" s="17"/>
      <c r="CZ1284" s="17"/>
      <c r="DA1284" s="17"/>
      <c r="DB1284" s="17"/>
      <c r="DC1284" s="17"/>
      <c r="DD1284" s="17"/>
      <c r="DE1284" s="17"/>
      <c r="DF1284" s="17"/>
      <c r="DG1284" s="17"/>
      <c r="DH1284" s="17"/>
      <c r="DI1284" s="17"/>
      <c r="DJ1284" s="17"/>
      <c r="DK1284" s="17"/>
      <c r="DL1284" s="17"/>
      <c r="DM1284" s="17"/>
      <c r="DN1284" s="17"/>
      <c r="DO1284" s="17"/>
      <c r="DP1284" s="17"/>
      <c r="DQ1284" s="17"/>
      <c r="DR1284" s="17"/>
      <c r="DS1284" s="17"/>
      <c r="DT1284" s="17"/>
      <c r="DU1284" s="17"/>
      <c r="DV1284" s="17"/>
      <c r="DW1284" s="17"/>
      <c r="DX1284" s="17"/>
      <c r="DY1284" s="17"/>
      <c r="DZ1284" s="17"/>
      <c r="EA1284" s="17"/>
      <c r="EB1284" s="17"/>
      <c r="EC1284" s="17"/>
      <c r="ED1284" s="17"/>
      <c r="EE1284" s="17"/>
      <c r="EF1284" s="17"/>
      <c r="EG1284" s="17"/>
      <c r="EH1284" s="17"/>
      <c r="EI1284" s="17"/>
      <c r="EJ1284" s="17"/>
      <c r="EK1284" s="17"/>
    </row>
    <row r="1285" spans="1:141" x14ac:dyDescent="0.35">
      <c r="A1285" s="17"/>
      <c r="B1285" s="17"/>
      <c r="C1285" s="17"/>
      <c r="D1285" s="17"/>
      <c r="E1285" s="17"/>
      <c r="F1285" s="17"/>
      <c r="G1285" s="17"/>
      <c r="J1285" s="17"/>
      <c r="K1285" s="17"/>
      <c r="L1285" s="68"/>
      <c r="M1285" s="68"/>
      <c r="N1285" s="17"/>
      <c r="O1285" s="17"/>
      <c r="P1285" s="107"/>
      <c r="R1285" s="17"/>
      <c r="S1285" s="17"/>
      <c r="T1285" s="17"/>
      <c r="V1285" s="17"/>
      <c r="W1285" s="17"/>
      <c r="X1285" s="17"/>
      <c r="Y1285" s="17"/>
      <c r="AB1285" s="45"/>
      <c r="AH1285" s="17"/>
      <c r="AI1285" s="17"/>
      <c r="AJ1285" s="17"/>
      <c r="AK1285" s="17"/>
      <c r="AL1285" s="17"/>
      <c r="AM1285" s="17"/>
      <c r="AN1285" s="17"/>
      <c r="AO1285" s="17"/>
      <c r="AP1285" s="17"/>
      <c r="AQ1285" s="17"/>
      <c r="AR1285" s="17"/>
      <c r="AS1285" s="17"/>
      <c r="AT1285" s="17"/>
      <c r="AU1285" s="17"/>
      <c r="AV1285" s="17"/>
      <c r="AW1285" s="17"/>
      <c r="AX1285" s="17"/>
      <c r="AY1285" s="17"/>
      <c r="AZ1285" s="17"/>
      <c r="BA1285" s="17"/>
      <c r="BB1285" s="17"/>
      <c r="BC1285" s="17"/>
      <c r="BD1285" s="17"/>
      <c r="BE1285" s="17"/>
      <c r="BF1285" s="17"/>
      <c r="BG1285" s="17"/>
      <c r="BH1285" s="17"/>
      <c r="BI1285" s="17"/>
      <c r="BJ1285" s="17"/>
      <c r="BK1285" s="17"/>
      <c r="BL1285" s="17"/>
      <c r="BM1285" s="17"/>
      <c r="BN1285" s="17"/>
      <c r="BO1285" s="17"/>
      <c r="BP1285" s="17"/>
      <c r="BQ1285" s="17"/>
      <c r="BR1285" s="17"/>
      <c r="BS1285" s="17"/>
      <c r="BT1285" s="17"/>
      <c r="BU1285" s="17"/>
      <c r="BV1285" s="17"/>
      <c r="BW1285" s="17"/>
      <c r="BX1285" s="17"/>
      <c r="BY1285" s="17"/>
      <c r="BZ1285" s="17"/>
      <c r="CA1285" s="17"/>
      <c r="CB1285" s="17"/>
      <c r="CC1285" s="17"/>
      <c r="CD1285" s="17"/>
      <c r="CE1285" s="17"/>
      <c r="CF1285" s="17"/>
      <c r="CG1285" s="17"/>
      <c r="CH1285" s="17"/>
      <c r="CI1285" s="17"/>
      <c r="CJ1285" s="17"/>
      <c r="CK1285" s="17"/>
      <c r="CL1285" s="17"/>
      <c r="CM1285" s="17"/>
      <c r="CN1285" s="17"/>
      <c r="CO1285" s="17"/>
      <c r="CP1285" s="17"/>
      <c r="CQ1285" s="17"/>
      <c r="CR1285" s="17"/>
      <c r="CS1285" s="17"/>
      <c r="CT1285" s="17"/>
      <c r="CU1285" s="17"/>
      <c r="CV1285" s="17"/>
      <c r="CW1285" s="17"/>
      <c r="CX1285" s="17"/>
      <c r="CY1285" s="17"/>
      <c r="CZ1285" s="17"/>
      <c r="DA1285" s="17"/>
      <c r="DB1285" s="17"/>
      <c r="DC1285" s="17"/>
      <c r="DD1285" s="17"/>
      <c r="DE1285" s="17"/>
      <c r="DF1285" s="17"/>
      <c r="DG1285" s="17"/>
      <c r="DH1285" s="17"/>
      <c r="DI1285" s="17"/>
      <c r="DJ1285" s="17"/>
      <c r="DK1285" s="17"/>
      <c r="DL1285" s="17"/>
      <c r="DM1285" s="17"/>
      <c r="DN1285" s="17"/>
      <c r="DO1285" s="17"/>
      <c r="DP1285" s="17"/>
      <c r="DQ1285" s="17"/>
      <c r="DR1285" s="17"/>
      <c r="DS1285" s="17"/>
      <c r="DT1285" s="17"/>
      <c r="DU1285" s="17"/>
      <c r="DV1285" s="17"/>
      <c r="DW1285" s="17"/>
      <c r="DX1285" s="17"/>
      <c r="DY1285" s="17"/>
      <c r="DZ1285" s="17"/>
      <c r="EA1285" s="17"/>
      <c r="EB1285" s="17"/>
      <c r="EC1285" s="17"/>
      <c r="ED1285" s="17"/>
      <c r="EE1285" s="17"/>
      <c r="EF1285" s="17"/>
      <c r="EG1285" s="17"/>
      <c r="EH1285" s="17"/>
      <c r="EI1285" s="17"/>
      <c r="EJ1285" s="17"/>
      <c r="EK1285" s="17"/>
    </row>
    <row r="1286" spans="1:141" x14ac:dyDescent="0.35">
      <c r="A1286" s="17"/>
      <c r="B1286" s="17"/>
      <c r="C1286" s="17"/>
      <c r="D1286" s="17"/>
      <c r="E1286" s="17"/>
      <c r="F1286" s="17"/>
      <c r="G1286" s="17"/>
      <c r="J1286" s="17"/>
      <c r="K1286" s="17"/>
      <c r="L1286" s="68"/>
      <c r="M1286" s="68"/>
      <c r="N1286" s="17"/>
      <c r="O1286" s="17"/>
      <c r="P1286" s="107"/>
      <c r="R1286" s="17"/>
      <c r="S1286" s="17"/>
      <c r="T1286" s="17"/>
      <c r="V1286" s="17"/>
      <c r="W1286" s="17"/>
      <c r="X1286" s="17"/>
      <c r="Y1286" s="17"/>
      <c r="AB1286" s="45"/>
      <c r="AH1286" s="17"/>
      <c r="AI1286" s="17"/>
      <c r="AJ1286" s="17"/>
      <c r="AK1286" s="17"/>
      <c r="AL1286" s="17"/>
      <c r="AM1286" s="17"/>
      <c r="AN1286" s="17"/>
      <c r="AO1286" s="17"/>
      <c r="AP1286" s="17"/>
      <c r="AQ1286" s="17"/>
      <c r="AR1286" s="17"/>
      <c r="AS1286" s="17"/>
      <c r="AT1286" s="17"/>
      <c r="AU1286" s="17"/>
      <c r="AV1286" s="17"/>
      <c r="AW1286" s="17"/>
      <c r="AX1286" s="17"/>
      <c r="AY1286" s="17"/>
      <c r="AZ1286" s="17"/>
      <c r="BA1286" s="17"/>
      <c r="BB1286" s="17"/>
      <c r="BC1286" s="17"/>
      <c r="BD1286" s="17"/>
      <c r="BE1286" s="17"/>
      <c r="BF1286" s="17"/>
      <c r="BG1286" s="17"/>
      <c r="BH1286" s="17"/>
      <c r="BI1286" s="17"/>
      <c r="BJ1286" s="17"/>
      <c r="BK1286" s="17"/>
      <c r="BL1286" s="17"/>
      <c r="BM1286" s="17"/>
      <c r="BN1286" s="17"/>
      <c r="BO1286" s="17"/>
      <c r="BP1286" s="17"/>
      <c r="BQ1286" s="17"/>
      <c r="BR1286" s="17"/>
      <c r="BS1286" s="17"/>
      <c r="BT1286" s="17"/>
      <c r="BU1286" s="17"/>
      <c r="BV1286" s="17"/>
      <c r="BW1286" s="17"/>
      <c r="BX1286" s="17"/>
      <c r="BY1286" s="17"/>
      <c r="BZ1286" s="17"/>
      <c r="CA1286" s="17"/>
      <c r="CB1286" s="17"/>
      <c r="CC1286" s="17"/>
      <c r="CD1286" s="17"/>
      <c r="CE1286" s="17"/>
      <c r="CF1286" s="17"/>
      <c r="CG1286" s="17"/>
      <c r="CH1286" s="17"/>
      <c r="CI1286" s="17"/>
      <c r="CJ1286" s="17"/>
      <c r="CK1286" s="17"/>
      <c r="CL1286" s="17"/>
      <c r="CM1286" s="17"/>
      <c r="CN1286" s="17"/>
      <c r="CO1286" s="17"/>
      <c r="CP1286" s="17"/>
      <c r="CQ1286" s="17"/>
      <c r="CR1286" s="17"/>
      <c r="CS1286" s="17"/>
      <c r="CT1286" s="17"/>
      <c r="CU1286" s="17"/>
      <c r="CV1286" s="17"/>
      <c r="CW1286" s="17"/>
      <c r="CX1286" s="17"/>
      <c r="CY1286" s="17"/>
      <c r="CZ1286" s="17"/>
      <c r="DA1286" s="17"/>
      <c r="DB1286" s="17"/>
      <c r="DC1286" s="17"/>
      <c r="DD1286" s="17"/>
      <c r="DE1286" s="17"/>
      <c r="DF1286" s="17"/>
      <c r="DG1286" s="17"/>
      <c r="DH1286" s="17"/>
      <c r="DI1286" s="17"/>
      <c r="DJ1286" s="17"/>
      <c r="DK1286" s="17"/>
      <c r="DL1286" s="17"/>
      <c r="DM1286" s="17"/>
      <c r="DN1286" s="17"/>
      <c r="DO1286" s="17"/>
      <c r="DP1286" s="17"/>
      <c r="DQ1286" s="17"/>
      <c r="DR1286" s="17"/>
      <c r="DS1286" s="17"/>
      <c r="DT1286" s="17"/>
      <c r="DU1286" s="17"/>
      <c r="DV1286" s="17"/>
      <c r="DW1286" s="17"/>
      <c r="DX1286" s="17"/>
      <c r="DY1286" s="17"/>
      <c r="DZ1286" s="17"/>
      <c r="EA1286" s="17"/>
      <c r="EB1286" s="17"/>
      <c r="EC1286" s="17"/>
      <c r="ED1286" s="17"/>
      <c r="EE1286" s="17"/>
      <c r="EF1286" s="17"/>
      <c r="EG1286" s="17"/>
      <c r="EH1286" s="17"/>
      <c r="EI1286" s="17"/>
      <c r="EJ1286" s="17"/>
      <c r="EK1286" s="17"/>
    </row>
    <row r="1287" spans="1:141" x14ac:dyDescent="0.35">
      <c r="A1287" s="17"/>
      <c r="B1287" s="17"/>
      <c r="C1287" s="17"/>
      <c r="D1287" s="17"/>
      <c r="E1287" s="17"/>
      <c r="F1287" s="17"/>
      <c r="G1287" s="17"/>
      <c r="J1287" s="17"/>
      <c r="K1287" s="17"/>
      <c r="L1287" s="68"/>
      <c r="M1287" s="68"/>
      <c r="N1287" s="17"/>
      <c r="O1287" s="17"/>
      <c r="P1287" s="107"/>
      <c r="R1287" s="17"/>
      <c r="S1287" s="17"/>
      <c r="T1287" s="17"/>
      <c r="V1287" s="17"/>
      <c r="W1287" s="17"/>
      <c r="X1287" s="17"/>
      <c r="Y1287" s="17"/>
      <c r="AB1287" s="45"/>
      <c r="AH1287" s="17"/>
      <c r="AI1287" s="17"/>
      <c r="AJ1287" s="17"/>
      <c r="AK1287" s="17"/>
      <c r="AL1287" s="17"/>
      <c r="AM1287" s="17"/>
      <c r="AN1287" s="17"/>
      <c r="AO1287" s="17"/>
      <c r="AP1287" s="17"/>
      <c r="AQ1287" s="17"/>
      <c r="AR1287" s="17"/>
      <c r="AS1287" s="17"/>
      <c r="AT1287" s="17"/>
      <c r="AU1287" s="17"/>
      <c r="AV1287" s="17"/>
      <c r="AW1287" s="17"/>
      <c r="AX1287" s="17"/>
      <c r="AY1287" s="17"/>
      <c r="AZ1287" s="17"/>
      <c r="BA1287" s="17"/>
      <c r="BB1287" s="17"/>
      <c r="BC1287" s="17"/>
      <c r="BD1287" s="17"/>
      <c r="BE1287" s="17"/>
      <c r="BF1287" s="17"/>
      <c r="BG1287" s="17"/>
      <c r="BH1287" s="17"/>
      <c r="BI1287" s="17"/>
      <c r="BJ1287" s="17"/>
      <c r="BK1287" s="17"/>
      <c r="BL1287" s="17"/>
      <c r="BM1287" s="17"/>
      <c r="BN1287" s="17"/>
      <c r="BO1287" s="17"/>
      <c r="BP1287" s="17"/>
      <c r="BQ1287" s="17"/>
      <c r="BR1287" s="17"/>
      <c r="BS1287" s="17"/>
      <c r="BT1287" s="17"/>
      <c r="BU1287" s="17"/>
      <c r="BV1287" s="17"/>
      <c r="BW1287" s="17"/>
      <c r="BX1287" s="17"/>
      <c r="BY1287" s="17"/>
      <c r="BZ1287" s="17"/>
      <c r="CA1287" s="17"/>
      <c r="CB1287" s="17"/>
      <c r="CC1287" s="17"/>
      <c r="CD1287" s="17"/>
      <c r="CE1287" s="17"/>
      <c r="CF1287" s="17"/>
      <c r="CG1287" s="17"/>
      <c r="CH1287" s="17"/>
      <c r="CI1287" s="17"/>
      <c r="CJ1287" s="17"/>
      <c r="CK1287" s="17"/>
      <c r="CL1287" s="17"/>
      <c r="CM1287" s="17"/>
      <c r="CN1287" s="17"/>
      <c r="CO1287" s="17"/>
      <c r="CP1287" s="17"/>
      <c r="CQ1287" s="17"/>
      <c r="CR1287" s="17"/>
      <c r="CS1287" s="17"/>
      <c r="CT1287" s="17"/>
      <c r="CU1287" s="17"/>
      <c r="CV1287" s="17"/>
      <c r="CW1287" s="17"/>
      <c r="CX1287" s="17"/>
      <c r="CY1287" s="17"/>
      <c r="CZ1287" s="17"/>
      <c r="DA1287" s="17"/>
      <c r="DB1287" s="17"/>
      <c r="DC1287" s="17"/>
      <c r="DD1287" s="17"/>
      <c r="DE1287" s="17"/>
      <c r="DF1287" s="17"/>
      <c r="DG1287" s="17"/>
      <c r="DH1287" s="17"/>
      <c r="DI1287" s="17"/>
      <c r="DJ1287" s="17"/>
      <c r="DK1287" s="17"/>
      <c r="DL1287" s="17"/>
      <c r="DM1287" s="17"/>
      <c r="DN1287" s="17"/>
      <c r="DO1287" s="17"/>
      <c r="DP1287" s="17"/>
      <c r="DQ1287" s="17"/>
      <c r="DR1287" s="17"/>
      <c r="DS1287" s="17"/>
      <c r="DT1287" s="17"/>
      <c r="DU1287" s="17"/>
      <c r="DV1287" s="17"/>
      <c r="DW1287" s="17"/>
      <c r="DX1287" s="17"/>
      <c r="DY1287" s="17"/>
      <c r="DZ1287" s="17"/>
      <c r="EA1287" s="17"/>
      <c r="EB1287" s="17"/>
      <c r="EC1287" s="17"/>
      <c r="ED1287" s="17"/>
      <c r="EE1287" s="17"/>
      <c r="EF1287" s="17"/>
      <c r="EG1287" s="17"/>
      <c r="EH1287" s="17"/>
      <c r="EI1287" s="17"/>
      <c r="EJ1287" s="17"/>
      <c r="EK1287" s="17"/>
    </row>
    <row r="1288" spans="1:141" x14ac:dyDescent="0.35">
      <c r="A1288" s="17"/>
      <c r="B1288" s="17"/>
      <c r="C1288" s="17"/>
      <c r="D1288" s="17"/>
      <c r="E1288" s="17"/>
      <c r="F1288" s="17"/>
      <c r="G1288" s="17"/>
      <c r="J1288" s="17"/>
      <c r="K1288" s="17"/>
      <c r="L1288" s="68"/>
      <c r="M1288" s="68"/>
      <c r="N1288" s="17"/>
      <c r="O1288" s="17"/>
      <c r="P1288" s="109"/>
      <c r="R1288" s="17"/>
      <c r="S1288" s="17"/>
      <c r="T1288" s="17"/>
      <c r="V1288" s="17"/>
      <c r="W1288" s="17"/>
      <c r="X1288" s="17"/>
      <c r="Y1288" s="17"/>
      <c r="AB1288" s="45"/>
      <c r="AH1288" s="17"/>
      <c r="AI1288" s="17"/>
      <c r="AJ1288" s="17"/>
      <c r="AK1288" s="17"/>
      <c r="AL1288" s="17"/>
      <c r="AM1288" s="17"/>
      <c r="AN1288" s="17"/>
      <c r="AO1288" s="17"/>
      <c r="AP1288" s="17"/>
      <c r="AQ1288" s="17"/>
      <c r="AR1288" s="17"/>
      <c r="AS1288" s="17"/>
      <c r="AT1288" s="17"/>
      <c r="AU1288" s="17"/>
      <c r="AV1288" s="17"/>
      <c r="AW1288" s="17"/>
      <c r="AX1288" s="17"/>
      <c r="AY1288" s="17"/>
      <c r="AZ1288" s="17"/>
      <c r="BA1288" s="17"/>
      <c r="BB1288" s="17"/>
      <c r="BC1288" s="17"/>
      <c r="BD1288" s="17"/>
      <c r="BE1288" s="17"/>
      <c r="BF1288" s="17"/>
      <c r="BG1288" s="17"/>
      <c r="BH1288" s="17"/>
      <c r="BI1288" s="17"/>
      <c r="BJ1288" s="17"/>
      <c r="BK1288" s="17"/>
      <c r="BL1288" s="17"/>
      <c r="BM1288" s="17"/>
      <c r="BN1288" s="17"/>
      <c r="BO1288" s="17"/>
      <c r="BP1288" s="17"/>
      <c r="BQ1288" s="17"/>
      <c r="BR1288" s="17"/>
      <c r="BS1288" s="17"/>
      <c r="BT1288" s="17"/>
      <c r="BU1288" s="17"/>
      <c r="BV1288" s="17"/>
      <c r="BW1288" s="17"/>
      <c r="BX1288" s="17"/>
      <c r="BY1288" s="17"/>
      <c r="BZ1288" s="17"/>
      <c r="CA1288" s="17"/>
      <c r="CB1288" s="17"/>
      <c r="CC1288" s="17"/>
      <c r="CD1288" s="17"/>
      <c r="CE1288" s="17"/>
      <c r="CF1288" s="17"/>
      <c r="CG1288" s="17"/>
      <c r="CH1288" s="17"/>
      <c r="CI1288" s="17"/>
      <c r="CJ1288" s="17"/>
      <c r="CK1288" s="17"/>
      <c r="CL1288" s="17"/>
      <c r="CM1288" s="17"/>
      <c r="CN1288" s="17"/>
      <c r="CO1288" s="17"/>
      <c r="CP1288" s="17"/>
      <c r="CQ1288" s="17"/>
      <c r="CR1288" s="17"/>
      <c r="CS1288" s="17"/>
      <c r="CT1288" s="17"/>
      <c r="CU1288" s="17"/>
      <c r="CV1288" s="17"/>
      <c r="CW1288" s="17"/>
      <c r="CX1288" s="17"/>
      <c r="CY1288" s="17"/>
      <c r="CZ1288" s="17"/>
      <c r="DA1288" s="17"/>
      <c r="DB1288" s="17"/>
      <c r="DC1288" s="17"/>
      <c r="DD1288" s="17"/>
      <c r="DE1288" s="17"/>
      <c r="DF1288" s="17"/>
      <c r="DG1288" s="17"/>
      <c r="DH1288" s="17"/>
      <c r="DI1288" s="17"/>
      <c r="DJ1288" s="17"/>
      <c r="DK1288" s="17"/>
      <c r="DL1288" s="17"/>
      <c r="DM1288" s="17"/>
      <c r="DN1288" s="17"/>
      <c r="DO1288" s="17"/>
      <c r="DP1288" s="17"/>
      <c r="DQ1288" s="17"/>
      <c r="DR1288" s="17"/>
      <c r="DS1288" s="17"/>
      <c r="DT1288" s="17"/>
      <c r="DU1288" s="17"/>
      <c r="DV1288" s="17"/>
      <c r="DW1288" s="17"/>
      <c r="DX1288" s="17"/>
      <c r="DY1288" s="17"/>
      <c r="DZ1288" s="17"/>
      <c r="EA1288" s="17"/>
      <c r="EB1288" s="17"/>
      <c r="EC1288" s="17"/>
      <c r="ED1288" s="17"/>
      <c r="EE1288" s="17"/>
      <c r="EF1288" s="17"/>
      <c r="EG1288" s="17"/>
      <c r="EH1288" s="17"/>
      <c r="EI1288" s="17"/>
      <c r="EJ1288" s="17"/>
      <c r="EK1288" s="17"/>
    </row>
    <row r="1289" spans="1:141" x14ac:dyDescent="0.35">
      <c r="A1289" s="17"/>
      <c r="B1289" s="17"/>
      <c r="C1289" s="17"/>
      <c r="D1289" s="17"/>
      <c r="E1289" s="17"/>
      <c r="F1289" s="17"/>
      <c r="G1289" s="17"/>
      <c r="J1289" s="17"/>
      <c r="K1289" s="17"/>
      <c r="L1289" s="68"/>
      <c r="M1289" s="68"/>
      <c r="N1289" s="17"/>
      <c r="O1289" s="17"/>
      <c r="P1289" s="107"/>
      <c r="R1289" s="17"/>
      <c r="S1289" s="17"/>
      <c r="T1289" s="17"/>
      <c r="V1289" s="17"/>
      <c r="W1289" s="17"/>
      <c r="X1289" s="17"/>
      <c r="Y1289" s="17"/>
      <c r="AB1289" s="45"/>
      <c r="AH1289" s="17"/>
      <c r="AI1289" s="17"/>
      <c r="AJ1289" s="17"/>
      <c r="AK1289" s="17"/>
      <c r="AL1289" s="17"/>
      <c r="AM1289" s="17"/>
      <c r="AN1289" s="17"/>
      <c r="AO1289" s="17"/>
      <c r="AP1289" s="17"/>
      <c r="AQ1289" s="17"/>
      <c r="AR1289" s="17"/>
      <c r="AS1289" s="17"/>
      <c r="AT1289" s="17"/>
      <c r="AU1289" s="17"/>
      <c r="AV1289" s="17"/>
      <c r="AW1289" s="17"/>
      <c r="AX1289" s="17"/>
      <c r="AY1289" s="17"/>
      <c r="AZ1289" s="17"/>
      <c r="BA1289" s="17"/>
      <c r="BB1289" s="17"/>
      <c r="BC1289" s="17"/>
      <c r="BD1289" s="17"/>
      <c r="BE1289" s="17"/>
      <c r="BF1289" s="17"/>
      <c r="BG1289" s="17"/>
      <c r="BH1289" s="17"/>
      <c r="BI1289" s="17"/>
      <c r="BJ1289" s="17"/>
      <c r="BK1289" s="17"/>
      <c r="BL1289" s="17"/>
      <c r="BM1289" s="17"/>
      <c r="BN1289" s="17"/>
      <c r="BO1289" s="17"/>
      <c r="BP1289" s="17"/>
      <c r="BQ1289" s="17"/>
      <c r="BR1289" s="17"/>
      <c r="BS1289" s="17"/>
      <c r="BT1289" s="17"/>
      <c r="BU1289" s="17"/>
      <c r="BV1289" s="17"/>
      <c r="BW1289" s="17"/>
      <c r="BX1289" s="17"/>
      <c r="BY1289" s="17"/>
      <c r="BZ1289" s="17"/>
      <c r="CA1289" s="17"/>
      <c r="CB1289" s="17"/>
      <c r="CC1289" s="17"/>
      <c r="CD1289" s="17"/>
      <c r="CE1289" s="17"/>
      <c r="CF1289" s="17"/>
      <c r="CG1289" s="17"/>
      <c r="CH1289" s="17"/>
      <c r="CI1289" s="17"/>
      <c r="CJ1289" s="17"/>
      <c r="CK1289" s="17"/>
      <c r="CL1289" s="17"/>
      <c r="CM1289" s="17"/>
      <c r="CN1289" s="17"/>
      <c r="CO1289" s="17"/>
      <c r="CP1289" s="17"/>
      <c r="CQ1289" s="17"/>
      <c r="CR1289" s="17"/>
      <c r="CS1289" s="17"/>
      <c r="CT1289" s="17"/>
      <c r="CU1289" s="17"/>
      <c r="CV1289" s="17"/>
      <c r="CW1289" s="17"/>
      <c r="CX1289" s="17"/>
      <c r="CY1289" s="17"/>
      <c r="CZ1289" s="17"/>
      <c r="DA1289" s="17"/>
      <c r="DB1289" s="17"/>
      <c r="DC1289" s="17"/>
      <c r="DD1289" s="17"/>
      <c r="DE1289" s="17"/>
      <c r="DF1289" s="17"/>
      <c r="DG1289" s="17"/>
      <c r="DH1289" s="17"/>
      <c r="DI1289" s="17"/>
      <c r="DJ1289" s="17"/>
      <c r="DK1289" s="17"/>
      <c r="DL1289" s="17"/>
      <c r="DM1289" s="17"/>
      <c r="DN1289" s="17"/>
      <c r="DO1289" s="17"/>
      <c r="DP1289" s="17"/>
      <c r="DQ1289" s="17"/>
      <c r="DR1289" s="17"/>
      <c r="DS1289" s="17"/>
      <c r="DT1289" s="17"/>
      <c r="DU1289" s="17"/>
      <c r="DV1289" s="17"/>
      <c r="DW1289" s="17"/>
      <c r="DX1289" s="17"/>
      <c r="DY1289" s="17"/>
      <c r="DZ1289" s="17"/>
      <c r="EA1289" s="17"/>
      <c r="EB1289" s="17"/>
      <c r="EC1289" s="17"/>
      <c r="ED1289" s="17"/>
      <c r="EE1289" s="17"/>
      <c r="EF1289" s="17"/>
      <c r="EG1289" s="17"/>
      <c r="EH1289" s="17"/>
      <c r="EI1289" s="17"/>
      <c r="EJ1289" s="17"/>
      <c r="EK1289" s="17"/>
    </row>
    <row r="1290" spans="1:141" x14ac:dyDescent="0.35">
      <c r="A1290" s="17"/>
      <c r="B1290" s="17"/>
      <c r="C1290" s="17"/>
      <c r="D1290" s="17"/>
      <c r="E1290" s="17"/>
      <c r="F1290" s="17"/>
      <c r="G1290" s="17"/>
      <c r="J1290" s="17"/>
      <c r="K1290" s="17"/>
      <c r="L1290" s="68"/>
      <c r="M1290" s="68"/>
      <c r="N1290" s="17"/>
      <c r="O1290" s="17"/>
      <c r="P1290" s="107"/>
      <c r="R1290" s="17"/>
      <c r="S1290" s="17"/>
      <c r="T1290" s="17"/>
      <c r="V1290" s="17"/>
      <c r="W1290" s="17"/>
      <c r="X1290" s="17"/>
      <c r="Y1290" s="17"/>
      <c r="AB1290" s="45"/>
      <c r="AH1290" s="17"/>
      <c r="AI1290" s="17"/>
      <c r="AJ1290" s="17"/>
      <c r="AK1290" s="17"/>
      <c r="AL1290" s="17"/>
      <c r="AM1290" s="17"/>
      <c r="AN1290" s="17"/>
      <c r="AO1290" s="17"/>
      <c r="AP1290" s="17"/>
      <c r="AQ1290" s="17"/>
      <c r="AR1290" s="17"/>
      <c r="AS1290" s="17"/>
      <c r="AT1290" s="17"/>
      <c r="AU1290" s="17"/>
      <c r="AV1290" s="17"/>
      <c r="AW1290" s="17"/>
      <c r="AX1290" s="17"/>
      <c r="AY1290" s="17"/>
      <c r="AZ1290" s="17"/>
      <c r="BA1290" s="17"/>
      <c r="BB1290" s="17"/>
      <c r="BC1290" s="17"/>
      <c r="BD1290" s="17"/>
      <c r="BE1290" s="17"/>
      <c r="BF1290" s="17"/>
      <c r="BG1290" s="17"/>
      <c r="BH1290" s="17"/>
      <c r="BI1290" s="17"/>
      <c r="BJ1290" s="17"/>
      <c r="BK1290" s="17"/>
      <c r="BL1290" s="17"/>
      <c r="BM1290" s="17"/>
      <c r="BN1290" s="17"/>
      <c r="BO1290" s="17"/>
      <c r="BP1290" s="17"/>
      <c r="BQ1290" s="17"/>
      <c r="BR1290" s="17"/>
      <c r="BS1290" s="17"/>
      <c r="BT1290" s="17"/>
      <c r="BU1290" s="17"/>
      <c r="BV1290" s="17"/>
      <c r="BW1290" s="17"/>
      <c r="BX1290" s="17"/>
      <c r="BY1290" s="17"/>
      <c r="BZ1290" s="17"/>
      <c r="CA1290" s="17"/>
      <c r="CB1290" s="17"/>
      <c r="CC1290" s="17"/>
      <c r="CD1290" s="17"/>
      <c r="CE1290" s="17"/>
      <c r="CF1290" s="17"/>
      <c r="CG1290" s="17"/>
      <c r="CH1290" s="17"/>
      <c r="CI1290" s="17"/>
      <c r="CJ1290" s="17"/>
      <c r="CK1290" s="17"/>
      <c r="CL1290" s="17"/>
      <c r="CM1290" s="17"/>
      <c r="CN1290" s="17"/>
      <c r="CO1290" s="17"/>
      <c r="CP1290" s="17"/>
      <c r="CQ1290" s="17"/>
      <c r="CR1290" s="17"/>
      <c r="CS1290" s="17"/>
      <c r="CT1290" s="17"/>
      <c r="CU1290" s="17"/>
      <c r="CV1290" s="17"/>
      <c r="CW1290" s="17"/>
      <c r="CX1290" s="17"/>
      <c r="CY1290" s="17"/>
      <c r="CZ1290" s="17"/>
      <c r="DA1290" s="17"/>
      <c r="DB1290" s="17"/>
      <c r="DC1290" s="17"/>
      <c r="DD1290" s="17"/>
      <c r="DE1290" s="17"/>
      <c r="DF1290" s="17"/>
      <c r="DG1290" s="17"/>
      <c r="DH1290" s="17"/>
      <c r="DI1290" s="17"/>
      <c r="DJ1290" s="17"/>
      <c r="DK1290" s="17"/>
      <c r="DL1290" s="17"/>
      <c r="DM1290" s="17"/>
      <c r="DN1290" s="17"/>
      <c r="DO1290" s="17"/>
      <c r="DP1290" s="17"/>
      <c r="DQ1290" s="17"/>
      <c r="DR1290" s="17"/>
      <c r="DS1290" s="17"/>
      <c r="DT1290" s="17"/>
      <c r="DU1290" s="17"/>
      <c r="DV1290" s="17"/>
      <c r="DW1290" s="17"/>
      <c r="DX1290" s="17"/>
      <c r="DY1290" s="17"/>
      <c r="DZ1290" s="17"/>
      <c r="EA1290" s="17"/>
      <c r="EB1290" s="17"/>
      <c r="EC1290" s="17"/>
      <c r="ED1290" s="17"/>
      <c r="EE1290" s="17"/>
      <c r="EF1290" s="17"/>
      <c r="EG1290" s="17"/>
      <c r="EH1290" s="17"/>
      <c r="EI1290" s="17"/>
      <c r="EJ1290" s="17"/>
      <c r="EK1290" s="17"/>
    </row>
    <row r="1291" spans="1:141" x14ac:dyDescent="0.35">
      <c r="A1291" s="17"/>
      <c r="B1291" s="17"/>
      <c r="C1291" s="17"/>
      <c r="D1291" s="17"/>
      <c r="E1291" s="17"/>
      <c r="F1291" s="17"/>
      <c r="G1291" s="17"/>
      <c r="J1291" s="17"/>
      <c r="K1291" s="17"/>
      <c r="L1291" s="68"/>
      <c r="M1291" s="68"/>
      <c r="N1291" s="17"/>
      <c r="O1291" s="17"/>
      <c r="P1291" s="107"/>
      <c r="R1291" s="17"/>
      <c r="S1291" s="17"/>
      <c r="T1291" s="17"/>
      <c r="V1291" s="17"/>
      <c r="W1291" s="17"/>
      <c r="X1291" s="17"/>
      <c r="Y1291" s="17"/>
      <c r="AB1291" s="45"/>
      <c r="AH1291" s="17"/>
      <c r="AI1291" s="17"/>
      <c r="AJ1291" s="17"/>
      <c r="AK1291" s="17"/>
      <c r="AL1291" s="17"/>
      <c r="AM1291" s="17"/>
      <c r="AN1291" s="17"/>
      <c r="AO1291" s="17"/>
      <c r="AP1291" s="17"/>
      <c r="AQ1291" s="17"/>
      <c r="AR1291" s="17"/>
      <c r="AS1291" s="17"/>
      <c r="AT1291" s="17"/>
      <c r="AU1291" s="17"/>
      <c r="AV1291" s="17"/>
      <c r="AW1291" s="17"/>
      <c r="AX1291" s="17"/>
      <c r="AY1291" s="17"/>
      <c r="AZ1291" s="17"/>
      <c r="BA1291" s="17"/>
      <c r="BB1291" s="17"/>
      <c r="BC1291" s="17"/>
      <c r="BD1291" s="17"/>
      <c r="BE1291" s="17"/>
      <c r="BF1291" s="17"/>
      <c r="BG1291" s="17"/>
      <c r="BH1291" s="17"/>
      <c r="BI1291" s="17"/>
      <c r="BJ1291" s="17"/>
      <c r="BK1291" s="17"/>
      <c r="BL1291" s="17"/>
      <c r="BM1291" s="17"/>
      <c r="BN1291" s="17"/>
      <c r="BO1291" s="17"/>
      <c r="BP1291" s="17"/>
      <c r="BQ1291" s="17"/>
      <c r="BR1291" s="17"/>
      <c r="BS1291" s="17"/>
      <c r="BT1291" s="17"/>
      <c r="BU1291" s="17"/>
      <c r="BV1291" s="17"/>
      <c r="BW1291" s="17"/>
      <c r="BX1291" s="17"/>
      <c r="BY1291" s="17"/>
      <c r="BZ1291" s="17"/>
      <c r="CA1291" s="17"/>
      <c r="CB1291" s="17"/>
      <c r="CC1291" s="17"/>
      <c r="CD1291" s="17"/>
      <c r="CE1291" s="17"/>
      <c r="CF1291" s="17"/>
      <c r="CG1291" s="17"/>
      <c r="CH1291" s="17"/>
      <c r="CI1291" s="17"/>
      <c r="CJ1291" s="17"/>
      <c r="CK1291" s="17"/>
      <c r="CL1291" s="17"/>
      <c r="CM1291" s="17"/>
      <c r="CN1291" s="17"/>
      <c r="CO1291" s="17"/>
      <c r="CP1291" s="17"/>
      <c r="CQ1291" s="17"/>
      <c r="CR1291" s="17"/>
      <c r="CS1291" s="17"/>
      <c r="CT1291" s="17"/>
      <c r="CU1291" s="17"/>
      <c r="CV1291" s="17"/>
      <c r="CW1291" s="17"/>
      <c r="CX1291" s="17"/>
      <c r="CY1291" s="17"/>
      <c r="CZ1291" s="17"/>
      <c r="DA1291" s="17"/>
      <c r="DB1291" s="17"/>
      <c r="DC1291" s="17"/>
      <c r="DD1291" s="17"/>
      <c r="DE1291" s="17"/>
      <c r="DF1291" s="17"/>
      <c r="DG1291" s="17"/>
      <c r="DH1291" s="17"/>
      <c r="DI1291" s="17"/>
      <c r="DJ1291" s="17"/>
      <c r="DK1291" s="17"/>
      <c r="DL1291" s="17"/>
      <c r="DM1291" s="17"/>
      <c r="DN1291" s="17"/>
      <c r="DO1291" s="17"/>
      <c r="DP1291" s="17"/>
      <c r="DQ1291" s="17"/>
      <c r="DR1291" s="17"/>
      <c r="DS1291" s="17"/>
      <c r="DT1291" s="17"/>
      <c r="DU1291" s="17"/>
      <c r="DV1291" s="17"/>
      <c r="DW1291" s="17"/>
      <c r="DX1291" s="17"/>
      <c r="DY1291" s="17"/>
      <c r="DZ1291" s="17"/>
      <c r="EA1291" s="17"/>
      <c r="EB1291" s="17"/>
      <c r="EC1291" s="17"/>
      <c r="ED1291" s="17"/>
      <c r="EE1291" s="17"/>
      <c r="EF1291" s="17"/>
      <c r="EG1291" s="17"/>
      <c r="EH1291" s="17"/>
      <c r="EI1291" s="17"/>
      <c r="EJ1291" s="17"/>
      <c r="EK1291" s="17"/>
    </row>
    <row r="1292" spans="1:141" x14ac:dyDescent="0.35">
      <c r="A1292" s="17"/>
      <c r="B1292" s="17"/>
      <c r="C1292" s="17"/>
      <c r="D1292" s="17"/>
      <c r="E1292" s="17"/>
      <c r="F1292" s="17"/>
      <c r="G1292" s="17"/>
      <c r="J1292" s="17"/>
      <c r="K1292" s="17"/>
      <c r="L1292" s="68"/>
      <c r="M1292" s="68"/>
      <c r="N1292" s="17"/>
      <c r="O1292" s="17"/>
      <c r="P1292" s="107"/>
      <c r="R1292" s="17"/>
      <c r="S1292" s="17"/>
      <c r="T1292" s="17"/>
      <c r="V1292" s="17"/>
      <c r="W1292" s="17"/>
      <c r="X1292" s="17"/>
      <c r="Y1292" s="17"/>
      <c r="AB1292" s="45"/>
      <c r="AH1292" s="17"/>
      <c r="AI1292" s="17"/>
      <c r="AJ1292" s="17"/>
      <c r="AK1292" s="17"/>
      <c r="AL1292" s="17"/>
      <c r="AM1292" s="17"/>
      <c r="AN1292" s="17"/>
      <c r="AO1292" s="17"/>
      <c r="AP1292" s="17"/>
      <c r="AQ1292" s="17"/>
      <c r="AR1292" s="17"/>
      <c r="AS1292" s="17"/>
      <c r="AT1292" s="17"/>
      <c r="AU1292" s="17"/>
      <c r="AV1292" s="17"/>
      <c r="AW1292" s="17"/>
      <c r="AX1292" s="17"/>
      <c r="AY1292" s="17"/>
      <c r="AZ1292" s="17"/>
      <c r="BA1292" s="17"/>
      <c r="BB1292" s="17"/>
      <c r="BC1292" s="17"/>
      <c r="BD1292" s="17"/>
      <c r="BE1292" s="17"/>
      <c r="BF1292" s="17"/>
      <c r="BG1292" s="17"/>
      <c r="BH1292" s="17"/>
      <c r="BI1292" s="17"/>
      <c r="BJ1292" s="17"/>
      <c r="BK1292" s="17"/>
      <c r="BL1292" s="17"/>
      <c r="BM1292" s="17"/>
      <c r="BN1292" s="17"/>
      <c r="BO1292" s="17"/>
      <c r="BP1292" s="17"/>
      <c r="BQ1292" s="17"/>
      <c r="BR1292" s="17"/>
      <c r="BS1292" s="17"/>
      <c r="BT1292" s="17"/>
      <c r="BU1292" s="17"/>
      <c r="BV1292" s="17"/>
      <c r="BW1292" s="17"/>
      <c r="BX1292" s="17"/>
      <c r="BY1292" s="17"/>
      <c r="BZ1292" s="17"/>
      <c r="CA1292" s="17"/>
      <c r="CB1292" s="17"/>
      <c r="CC1292" s="17"/>
      <c r="CD1292" s="17"/>
      <c r="CE1292" s="17"/>
      <c r="CF1292" s="17"/>
      <c r="CG1292" s="17"/>
      <c r="CH1292" s="17"/>
      <c r="CI1292" s="17"/>
      <c r="CJ1292" s="17"/>
      <c r="CK1292" s="17"/>
      <c r="CL1292" s="17"/>
      <c r="CM1292" s="17"/>
      <c r="CN1292" s="17"/>
      <c r="CO1292" s="17"/>
      <c r="CP1292" s="17"/>
      <c r="CQ1292" s="17"/>
      <c r="CR1292" s="17"/>
      <c r="CS1292" s="17"/>
      <c r="CT1292" s="17"/>
      <c r="CU1292" s="17"/>
      <c r="CV1292" s="17"/>
      <c r="CW1292" s="17"/>
      <c r="CX1292" s="17"/>
      <c r="CY1292" s="17"/>
      <c r="CZ1292" s="17"/>
      <c r="DA1292" s="17"/>
      <c r="DB1292" s="17"/>
      <c r="DC1292" s="17"/>
      <c r="DD1292" s="17"/>
      <c r="DE1292" s="17"/>
      <c r="DF1292" s="17"/>
      <c r="DG1292" s="17"/>
      <c r="DH1292" s="17"/>
      <c r="DI1292" s="17"/>
      <c r="DJ1292" s="17"/>
      <c r="DK1292" s="17"/>
      <c r="DL1292" s="17"/>
      <c r="DM1292" s="17"/>
      <c r="DN1292" s="17"/>
      <c r="DO1292" s="17"/>
      <c r="DP1292" s="17"/>
      <c r="DQ1292" s="17"/>
      <c r="DR1292" s="17"/>
      <c r="DS1292" s="17"/>
      <c r="DT1292" s="17"/>
      <c r="DU1292" s="17"/>
      <c r="DV1292" s="17"/>
      <c r="DW1292" s="17"/>
      <c r="DX1292" s="17"/>
      <c r="DY1292" s="17"/>
      <c r="DZ1292" s="17"/>
      <c r="EA1292" s="17"/>
      <c r="EB1292" s="17"/>
      <c r="EC1292" s="17"/>
      <c r="ED1292" s="17"/>
      <c r="EE1292" s="17"/>
      <c r="EF1292" s="17"/>
      <c r="EG1292" s="17"/>
      <c r="EH1292" s="17"/>
      <c r="EI1292" s="17"/>
      <c r="EJ1292" s="17"/>
      <c r="EK1292" s="17"/>
    </row>
    <row r="1293" spans="1:141" x14ac:dyDescent="0.35">
      <c r="A1293" s="17"/>
      <c r="B1293" s="17"/>
      <c r="C1293" s="17"/>
      <c r="D1293" s="17"/>
      <c r="E1293" s="17"/>
      <c r="F1293" s="17"/>
      <c r="G1293" s="17"/>
      <c r="J1293" s="17"/>
      <c r="K1293" s="17"/>
      <c r="L1293" s="68"/>
      <c r="M1293" s="68"/>
      <c r="N1293" s="17"/>
      <c r="O1293" s="17"/>
      <c r="P1293" s="109"/>
      <c r="R1293" s="17"/>
      <c r="S1293" s="17"/>
      <c r="T1293" s="17"/>
      <c r="V1293" s="17"/>
      <c r="W1293" s="17"/>
      <c r="X1293" s="17"/>
      <c r="Y1293" s="17"/>
      <c r="AB1293" s="45"/>
      <c r="AH1293" s="17"/>
      <c r="AI1293" s="17"/>
      <c r="AJ1293" s="17"/>
      <c r="AK1293" s="17"/>
      <c r="AL1293" s="17"/>
      <c r="AM1293" s="17"/>
      <c r="AN1293" s="17"/>
      <c r="AO1293" s="17"/>
      <c r="AP1293" s="17"/>
      <c r="AQ1293" s="17"/>
      <c r="AR1293" s="17"/>
      <c r="AS1293" s="17"/>
      <c r="AT1293" s="17"/>
      <c r="AU1293" s="17"/>
      <c r="AV1293" s="17"/>
      <c r="AW1293" s="17"/>
      <c r="AX1293" s="17"/>
      <c r="AY1293" s="17"/>
      <c r="AZ1293" s="17"/>
      <c r="BA1293" s="17"/>
      <c r="BB1293" s="17"/>
      <c r="BC1293" s="17"/>
      <c r="BD1293" s="17"/>
      <c r="BE1293" s="17"/>
      <c r="BF1293" s="17"/>
      <c r="BG1293" s="17"/>
      <c r="BH1293" s="17"/>
      <c r="BI1293" s="17"/>
      <c r="BJ1293" s="17"/>
      <c r="BK1293" s="17"/>
      <c r="BL1293" s="17"/>
      <c r="BM1293" s="17"/>
      <c r="BN1293" s="17"/>
      <c r="BO1293" s="17"/>
      <c r="BP1293" s="17"/>
      <c r="BQ1293" s="17"/>
      <c r="BR1293" s="17"/>
      <c r="BS1293" s="17"/>
      <c r="BT1293" s="17"/>
      <c r="BU1293" s="17"/>
      <c r="BV1293" s="17"/>
      <c r="BW1293" s="17"/>
      <c r="BX1293" s="17"/>
      <c r="BY1293" s="17"/>
      <c r="BZ1293" s="17"/>
      <c r="CA1293" s="17"/>
      <c r="CB1293" s="17"/>
      <c r="CC1293" s="17"/>
      <c r="CD1293" s="17"/>
      <c r="CE1293" s="17"/>
      <c r="CF1293" s="17"/>
      <c r="CG1293" s="17"/>
      <c r="CH1293" s="17"/>
      <c r="CI1293" s="17"/>
      <c r="CJ1293" s="17"/>
      <c r="CK1293" s="17"/>
      <c r="CL1293" s="17"/>
      <c r="CM1293" s="17"/>
      <c r="CN1293" s="17"/>
      <c r="CO1293" s="17"/>
      <c r="CP1293" s="17"/>
      <c r="CQ1293" s="17"/>
      <c r="CR1293" s="17"/>
      <c r="CS1293" s="17"/>
      <c r="CT1293" s="17"/>
      <c r="CU1293" s="17"/>
      <c r="CV1293" s="17"/>
      <c r="CW1293" s="17"/>
      <c r="CX1293" s="17"/>
      <c r="CY1293" s="17"/>
      <c r="CZ1293" s="17"/>
      <c r="DA1293" s="17"/>
      <c r="DB1293" s="17"/>
      <c r="DC1293" s="17"/>
      <c r="DD1293" s="17"/>
      <c r="DE1293" s="17"/>
      <c r="DF1293" s="17"/>
      <c r="DG1293" s="17"/>
      <c r="DH1293" s="17"/>
      <c r="DI1293" s="17"/>
      <c r="DJ1293" s="17"/>
      <c r="DK1293" s="17"/>
      <c r="DL1293" s="17"/>
      <c r="DM1293" s="17"/>
      <c r="DN1293" s="17"/>
      <c r="DO1293" s="17"/>
      <c r="DP1293" s="17"/>
      <c r="DQ1293" s="17"/>
      <c r="DR1293" s="17"/>
      <c r="DS1293" s="17"/>
      <c r="DT1293" s="17"/>
      <c r="DU1293" s="17"/>
      <c r="DV1293" s="17"/>
      <c r="DW1293" s="17"/>
      <c r="DX1293" s="17"/>
      <c r="DY1293" s="17"/>
      <c r="DZ1293" s="17"/>
      <c r="EA1293" s="17"/>
      <c r="EB1293" s="17"/>
      <c r="EC1293" s="17"/>
      <c r="ED1293" s="17"/>
      <c r="EE1293" s="17"/>
      <c r="EF1293" s="17"/>
      <c r="EG1293" s="17"/>
      <c r="EH1293" s="17"/>
      <c r="EI1293" s="17"/>
      <c r="EJ1293" s="17"/>
      <c r="EK1293" s="17"/>
    </row>
    <row r="1294" spans="1:141" x14ac:dyDescent="0.35">
      <c r="A1294" s="17"/>
      <c r="B1294" s="17"/>
      <c r="C1294" s="17"/>
      <c r="D1294" s="17"/>
      <c r="E1294" s="17"/>
      <c r="F1294" s="17"/>
      <c r="G1294" s="17"/>
      <c r="J1294" s="17"/>
      <c r="K1294" s="17"/>
      <c r="L1294" s="68"/>
      <c r="M1294" s="68"/>
      <c r="N1294" s="17"/>
      <c r="O1294" s="17"/>
      <c r="P1294" s="107"/>
      <c r="R1294" s="17"/>
      <c r="S1294" s="17"/>
      <c r="T1294" s="17"/>
      <c r="V1294" s="17"/>
      <c r="W1294" s="17"/>
      <c r="X1294" s="17"/>
      <c r="Y1294" s="17"/>
      <c r="AB1294" s="45"/>
      <c r="AH1294" s="17"/>
      <c r="AI1294" s="17"/>
      <c r="AJ1294" s="17"/>
      <c r="AK1294" s="17"/>
      <c r="AL1294" s="17"/>
      <c r="AM1294" s="17"/>
      <c r="AN1294" s="17"/>
      <c r="AO1294" s="17"/>
      <c r="AP1294" s="17"/>
      <c r="AQ1294" s="17"/>
      <c r="AR1294" s="17"/>
      <c r="AS1294" s="17"/>
      <c r="AT1294" s="17"/>
      <c r="AU1294" s="17"/>
      <c r="AV1294" s="17"/>
      <c r="AW1294" s="17"/>
      <c r="AX1294" s="17"/>
      <c r="AY1294" s="17"/>
      <c r="AZ1294" s="17"/>
      <c r="BA1294" s="17"/>
      <c r="BB1294" s="17"/>
      <c r="BC1294" s="17"/>
      <c r="BD1294" s="17"/>
      <c r="BE1294" s="17"/>
      <c r="BF1294" s="17"/>
      <c r="BG1294" s="17"/>
      <c r="BH1294" s="17"/>
      <c r="BI1294" s="17"/>
      <c r="BJ1294" s="17"/>
      <c r="BK1294" s="17"/>
      <c r="BL1294" s="17"/>
      <c r="BM1294" s="17"/>
      <c r="BN1294" s="17"/>
      <c r="BO1294" s="17"/>
      <c r="BP1294" s="17"/>
      <c r="BQ1294" s="17"/>
      <c r="BR1294" s="17"/>
      <c r="BS1294" s="17"/>
      <c r="BT1294" s="17"/>
      <c r="BU1294" s="17"/>
      <c r="BV1294" s="17"/>
      <c r="BW1294" s="17"/>
      <c r="BX1294" s="17"/>
      <c r="BY1294" s="17"/>
      <c r="BZ1294" s="17"/>
      <c r="CA1294" s="17"/>
      <c r="CB1294" s="17"/>
      <c r="CC1294" s="17"/>
      <c r="CD1294" s="17"/>
      <c r="CE1294" s="17"/>
      <c r="CF1294" s="17"/>
      <c r="CG1294" s="17"/>
      <c r="CH1294" s="17"/>
      <c r="CI1294" s="17"/>
      <c r="CJ1294" s="17"/>
      <c r="CK1294" s="17"/>
      <c r="CL1294" s="17"/>
      <c r="CM1294" s="17"/>
      <c r="CN1294" s="17"/>
      <c r="CO1294" s="17"/>
      <c r="CP1294" s="17"/>
      <c r="CQ1294" s="17"/>
      <c r="CR1294" s="17"/>
      <c r="CS1294" s="17"/>
      <c r="CT1294" s="17"/>
      <c r="CU1294" s="17"/>
      <c r="CV1294" s="17"/>
      <c r="CW1294" s="17"/>
      <c r="CX1294" s="17"/>
      <c r="CY1294" s="17"/>
      <c r="CZ1294" s="17"/>
      <c r="DA1294" s="17"/>
      <c r="DB1294" s="17"/>
      <c r="DC1294" s="17"/>
      <c r="DD1294" s="17"/>
      <c r="DE1294" s="17"/>
      <c r="DF1294" s="17"/>
      <c r="DG1294" s="17"/>
      <c r="DH1294" s="17"/>
      <c r="DI1294" s="17"/>
      <c r="DJ1294" s="17"/>
      <c r="DK1294" s="17"/>
      <c r="DL1294" s="17"/>
      <c r="DM1294" s="17"/>
      <c r="DN1294" s="17"/>
      <c r="DO1294" s="17"/>
      <c r="DP1294" s="17"/>
      <c r="DQ1294" s="17"/>
      <c r="DR1294" s="17"/>
      <c r="DS1294" s="17"/>
      <c r="DT1294" s="17"/>
      <c r="DU1294" s="17"/>
      <c r="DV1294" s="17"/>
      <c r="DW1294" s="17"/>
      <c r="DX1294" s="17"/>
      <c r="DY1294" s="17"/>
      <c r="DZ1294" s="17"/>
      <c r="EA1294" s="17"/>
      <c r="EB1294" s="17"/>
      <c r="EC1294" s="17"/>
      <c r="ED1294" s="17"/>
      <c r="EE1294" s="17"/>
      <c r="EF1294" s="17"/>
      <c r="EG1294" s="17"/>
      <c r="EH1294" s="17"/>
      <c r="EI1294" s="17"/>
      <c r="EJ1294" s="17"/>
      <c r="EK1294" s="17"/>
    </row>
    <row r="1295" spans="1:141" x14ac:dyDescent="0.35">
      <c r="A1295" s="17"/>
      <c r="B1295" s="17"/>
      <c r="C1295" s="17"/>
      <c r="D1295" s="17"/>
      <c r="E1295" s="17"/>
      <c r="F1295" s="17"/>
      <c r="G1295" s="17"/>
      <c r="J1295" s="17"/>
      <c r="K1295" s="17"/>
      <c r="L1295" s="68"/>
      <c r="M1295" s="68"/>
      <c r="N1295" s="17"/>
      <c r="O1295" s="17"/>
      <c r="P1295" s="107"/>
      <c r="R1295" s="17"/>
      <c r="S1295" s="17"/>
      <c r="T1295" s="17"/>
      <c r="V1295" s="17"/>
      <c r="W1295" s="17"/>
      <c r="X1295" s="17"/>
      <c r="Y1295" s="17"/>
      <c r="AB1295" s="45"/>
      <c r="AH1295" s="17"/>
      <c r="AI1295" s="17"/>
      <c r="AJ1295" s="17"/>
      <c r="AK1295" s="17"/>
      <c r="AL1295" s="17"/>
      <c r="AM1295" s="17"/>
      <c r="AN1295" s="17"/>
      <c r="AO1295" s="17"/>
      <c r="AP1295" s="17"/>
      <c r="AQ1295" s="17"/>
      <c r="AR1295" s="17"/>
      <c r="AS1295" s="17"/>
      <c r="AT1295" s="17"/>
      <c r="AU1295" s="17"/>
      <c r="AV1295" s="17"/>
      <c r="AW1295" s="17"/>
      <c r="AX1295" s="17"/>
      <c r="AY1295" s="17"/>
      <c r="AZ1295" s="17"/>
      <c r="BA1295" s="17"/>
      <c r="BB1295" s="17"/>
      <c r="BC1295" s="17"/>
      <c r="BD1295" s="17"/>
      <c r="BE1295" s="17"/>
      <c r="BF1295" s="17"/>
      <c r="BG1295" s="17"/>
      <c r="BH1295" s="17"/>
      <c r="BI1295" s="17"/>
      <c r="BJ1295" s="17"/>
      <c r="BK1295" s="17"/>
      <c r="BL1295" s="17"/>
      <c r="BM1295" s="17"/>
      <c r="BN1295" s="17"/>
      <c r="BO1295" s="17"/>
      <c r="BP1295" s="17"/>
      <c r="BQ1295" s="17"/>
      <c r="BR1295" s="17"/>
      <c r="BS1295" s="17"/>
      <c r="BT1295" s="17"/>
      <c r="BU1295" s="17"/>
      <c r="BV1295" s="17"/>
      <c r="BW1295" s="17"/>
      <c r="BX1295" s="17"/>
      <c r="BY1295" s="17"/>
      <c r="BZ1295" s="17"/>
      <c r="CA1295" s="17"/>
      <c r="CB1295" s="17"/>
      <c r="CC1295" s="17"/>
      <c r="CD1295" s="17"/>
      <c r="CE1295" s="17"/>
      <c r="CF1295" s="17"/>
      <c r="CG1295" s="17"/>
      <c r="CH1295" s="17"/>
      <c r="CI1295" s="17"/>
      <c r="CJ1295" s="17"/>
      <c r="CK1295" s="17"/>
      <c r="CL1295" s="17"/>
      <c r="CM1295" s="17"/>
      <c r="CN1295" s="17"/>
      <c r="CO1295" s="17"/>
      <c r="CP1295" s="17"/>
      <c r="CQ1295" s="17"/>
      <c r="CR1295" s="17"/>
      <c r="CS1295" s="17"/>
      <c r="CT1295" s="17"/>
      <c r="CU1295" s="17"/>
      <c r="CV1295" s="17"/>
      <c r="CW1295" s="17"/>
      <c r="CX1295" s="17"/>
      <c r="CY1295" s="17"/>
      <c r="CZ1295" s="17"/>
      <c r="DA1295" s="17"/>
      <c r="DB1295" s="17"/>
      <c r="DC1295" s="17"/>
      <c r="DD1295" s="17"/>
      <c r="DE1295" s="17"/>
      <c r="DF1295" s="17"/>
      <c r="DG1295" s="17"/>
      <c r="DH1295" s="17"/>
      <c r="DI1295" s="17"/>
      <c r="DJ1295" s="17"/>
      <c r="DK1295" s="17"/>
      <c r="DL1295" s="17"/>
      <c r="DM1295" s="17"/>
      <c r="DN1295" s="17"/>
      <c r="DO1295" s="17"/>
      <c r="DP1295" s="17"/>
      <c r="DQ1295" s="17"/>
      <c r="DR1295" s="17"/>
      <c r="DS1295" s="17"/>
      <c r="DT1295" s="17"/>
      <c r="DU1295" s="17"/>
      <c r="DV1295" s="17"/>
      <c r="DW1295" s="17"/>
      <c r="DX1295" s="17"/>
      <c r="DY1295" s="17"/>
      <c r="DZ1295" s="17"/>
      <c r="EA1295" s="17"/>
      <c r="EB1295" s="17"/>
      <c r="EC1295" s="17"/>
      <c r="ED1295" s="17"/>
      <c r="EE1295" s="17"/>
      <c r="EF1295" s="17"/>
      <c r="EG1295" s="17"/>
      <c r="EH1295" s="17"/>
      <c r="EI1295" s="17"/>
      <c r="EJ1295" s="17"/>
      <c r="EK1295" s="17"/>
    </row>
    <row r="1296" spans="1:141" x14ac:dyDescent="0.35">
      <c r="A1296" s="17"/>
      <c r="B1296" s="17"/>
      <c r="C1296" s="17"/>
      <c r="D1296" s="17"/>
      <c r="E1296" s="17"/>
      <c r="F1296" s="17"/>
      <c r="G1296" s="17"/>
      <c r="J1296" s="17"/>
      <c r="K1296" s="17"/>
      <c r="L1296" s="68"/>
      <c r="M1296" s="68"/>
      <c r="N1296" s="17"/>
      <c r="O1296" s="17"/>
      <c r="P1296" s="107"/>
      <c r="R1296" s="17"/>
      <c r="S1296" s="17"/>
      <c r="T1296" s="17"/>
      <c r="V1296" s="17"/>
      <c r="W1296" s="17"/>
      <c r="X1296" s="17"/>
      <c r="Y1296" s="17"/>
      <c r="AB1296" s="45"/>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c r="BL1296" s="17"/>
      <c r="BM1296" s="17"/>
      <c r="BN1296" s="17"/>
      <c r="BO1296" s="17"/>
      <c r="BP1296" s="17"/>
      <c r="BQ1296" s="17"/>
      <c r="BR1296" s="17"/>
      <c r="BS1296" s="17"/>
      <c r="BT1296" s="17"/>
      <c r="BU1296" s="17"/>
      <c r="BV1296" s="17"/>
      <c r="BW1296" s="17"/>
      <c r="BX1296" s="17"/>
      <c r="BY1296" s="17"/>
      <c r="BZ1296" s="17"/>
      <c r="CA1296" s="17"/>
      <c r="CB1296" s="17"/>
      <c r="CC1296" s="17"/>
      <c r="CD1296" s="17"/>
      <c r="CE1296" s="17"/>
      <c r="CF1296" s="17"/>
      <c r="CG1296" s="17"/>
      <c r="CH1296" s="17"/>
      <c r="CI1296" s="17"/>
      <c r="CJ1296" s="17"/>
      <c r="CK1296" s="17"/>
      <c r="CL1296" s="17"/>
      <c r="CM1296" s="17"/>
      <c r="CN1296" s="17"/>
      <c r="CO1296" s="17"/>
      <c r="CP1296" s="17"/>
      <c r="CQ1296" s="17"/>
      <c r="CR1296" s="17"/>
      <c r="CS1296" s="17"/>
      <c r="CT1296" s="17"/>
      <c r="CU1296" s="17"/>
      <c r="CV1296" s="17"/>
      <c r="CW1296" s="17"/>
      <c r="CX1296" s="17"/>
      <c r="CY1296" s="17"/>
      <c r="CZ1296" s="17"/>
      <c r="DA1296" s="17"/>
      <c r="DB1296" s="17"/>
      <c r="DC1296" s="17"/>
      <c r="DD1296" s="17"/>
      <c r="DE1296" s="17"/>
      <c r="DF1296" s="17"/>
      <c r="DG1296" s="17"/>
      <c r="DH1296" s="17"/>
      <c r="DI1296" s="17"/>
      <c r="DJ1296" s="17"/>
      <c r="DK1296" s="17"/>
      <c r="DL1296" s="17"/>
      <c r="DM1296" s="17"/>
      <c r="DN1296" s="17"/>
      <c r="DO1296" s="17"/>
      <c r="DP1296" s="17"/>
      <c r="DQ1296" s="17"/>
      <c r="DR1296" s="17"/>
      <c r="DS1296" s="17"/>
      <c r="DT1296" s="17"/>
      <c r="DU1296" s="17"/>
      <c r="DV1296" s="17"/>
      <c r="DW1296" s="17"/>
      <c r="DX1296" s="17"/>
      <c r="DY1296" s="17"/>
      <c r="DZ1296" s="17"/>
      <c r="EA1296" s="17"/>
      <c r="EB1296" s="17"/>
      <c r="EC1296" s="17"/>
      <c r="ED1296" s="17"/>
      <c r="EE1296" s="17"/>
      <c r="EF1296" s="17"/>
      <c r="EG1296" s="17"/>
      <c r="EH1296" s="17"/>
      <c r="EI1296" s="17"/>
      <c r="EJ1296" s="17"/>
      <c r="EK1296" s="17"/>
    </row>
    <row r="1297" spans="1:141" x14ac:dyDescent="0.35">
      <c r="A1297" s="17"/>
      <c r="B1297" s="17"/>
      <c r="C1297" s="17"/>
      <c r="D1297" s="17"/>
      <c r="E1297" s="17"/>
      <c r="F1297" s="17"/>
      <c r="G1297" s="17"/>
      <c r="J1297" s="17"/>
      <c r="K1297" s="17"/>
      <c r="L1297" s="68"/>
      <c r="M1297" s="68"/>
      <c r="N1297" s="17"/>
      <c r="O1297" s="17"/>
      <c r="P1297" s="107"/>
      <c r="R1297" s="17"/>
      <c r="S1297" s="17"/>
      <c r="T1297" s="17"/>
      <c r="V1297" s="17"/>
      <c r="W1297" s="17"/>
      <c r="X1297" s="17"/>
      <c r="Y1297" s="17"/>
      <c r="AB1297" s="45"/>
      <c r="AH1297" s="17"/>
      <c r="AI1297" s="17"/>
      <c r="AJ1297" s="17"/>
      <c r="AK1297" s="17"/>
      <c r="AL1297" s="17"/>
      <c r="AM1297" s="17"/>
      <c r="AN1297" s="17"/>
      <c r="AO1297" s="17"/>
      <c r="AP1297" s="17"/>
      <c r="AQ1297" s="17"/>
      <c r="AR1297" s="17"/>
      <c r="AS1297" s="17"/>
      <c r="AT1297" s="17"/>
      <c r="AU1297" s="17"/>
      <c r="AV1297" s="17"/>
      <c r="AW1297" s="17"/>
      <c r="AX1297" s="17"/>
      <c r="AY1297" s="17"/>
      <c r="AZ1297" s="17"/>
      <c r="BA1297" s="17"/>
      <c r="BB1297" s="17"/>
      <c r="BC1297" s="17"/>
      <c r="BD1297" s="17"/>
      <c r="BE1297" s="17"/>
      <c r="BF1297" s="17"/>
      <c r="BG1297" s="17"/>
      <c r="BH1297" s="17"/>
      <c r="BI1297" s="17"/>
      <c r="BJ1297" s="17"/>
      <c r="BK1297" s="17"/>
      <c r="BL1297" s="17"/>
      <c r="BM1297" s="17"/>
      <c r="BN1297" s="17"/>
      <c r="BO1297" s="17"/>
      <c r="BP1297" s="17"/>
      <c r="BQ1297" s="17"/>
      <c r="BR1297" s="17"/>
      <c r="BS1297" s="17"/>
      <c r="BT1297" s="17"/>
      <c r="BU1297" s="17"/>
      <c r="BV1297" s="17"/>
      <c r="BW1297" s="17"/>
      <c r="BX1297" s="17"/>
      <c r="BY1297" s="17"/>
      <c r="BZ1297" s="17"/>
      <c r="CA1297" s="17"/>
      <c r="CB1297" s="17"/>
      <c r="CC1297" s="17"/>
      <c r="CD1297" s="17"/>
      <c r="CE1297" s="17"/>
      <c r="CF1297" s="17"/>
      <c r="CG1297" s="17"/>
      <c r="CH1297" s="17"/>
      <c r="CI1297" s="17"/>
      <c r="CJ1297" s="17"/>
      <c r="CK1297" s="17"/>
      <c r="CL1297" s="17"/>
      <c r="CM1297" s="17"/>
      <c r="CN1297" s="17"/>
      <c r="CO1297" s="17"/>
      <c r="CP1297" s="17"/>
      <c r="CQ1297" s="17"/>
      <c r="CR1297" s="17"/>
      <c r="CS1297" s="17"/>
      <c r="CT1297" s="17"/>
      <c r="CU1297" s="17"/>
      <c r="CV1297" s="17"/>
      <c r="CW1297" s="17"/>
      <c r="CX1297" s="17"/>
      <c r="CY1297" s="17"/>
      <c r="CZ1297" s="17"/>
      <c r="DA1297" s="17"/>
      <c r="DB1297" s="17"/>
      <c r="DC1297" s="17"/>
      <c r="DD1297" s="17"/>
      <c r="DE1297" s="17"/>
      <c r="DF1297" s="17"/>
      <c r="DG1297" s="17"/>
      <c r="DH1297" s="17"/>
      <c r="DI1297" s="17"/>
      <c r="DJ1297" s="17"/>
      <c r="DK1297" s="17"/>
      <c r="DL1297" s="17"/>
      <c r="DM1297" s="17"/>
      <c r="DN1297" s="17"/>
      <c r="DO1297" s="17"/>
      <c r="DP1297" s="17"/>
      <c r="DQ1297" s="17"/>
      <c r="DR1297" s="17"/>
      <c r="DS1297" s="17"/>
      <c r="DT1297" s="17"/>
      <c r="DU1297" s="17"/>
      <c r="DV1297" s="17"/>
      <c r="DW1297" s="17"/>
      <c r="DX1297" s="17"/>
      <c r="DY1297" s="17"/>
      <c r="DZ1297" s="17"/>
      <c r="EA1297" s="17"/>
      <c r="EB1297" s="17"/>
      <c r="EC1297" s="17"/>
      <c r="ED1297" s="17"/>
      <c r="EE1297" s="17"/>
      <c r="EF1297" s="17"/>
      <c r="EG1297" s="17"/>
      <c r="EH1297" s="17"/>
      <c r="EI1297" s="17"/>
      <c r="EJ1297" s="17"/>
      <c r="EK1297" s="17"/>
    </row>
    <row r="1298" spans="1:141" x14ac:dyDescent="0.35">
      <c r="A1298" s="17"/>
      <c r="B1298" s="17"/>
      <c r="C1298" s="17"/>
      <c r="D1298" s="17"/>
      <c r="E1298" s="17"/>
      <c r="F1298" s="17"/>
      <c r="G1298" s="17"/>
      <c r="J1298" s="17"/>
      <c r="K1298" s="17"/>
      <c r="L1298" s="68"/>
      <c r="M1298" s="68"/>
      <c r="N1298" s="17"/>
      <c r="O1298" s="17"/>
      <c r="P1298" s="107"/>
      <c r="R1298" s="17"/>
      <c r="S1298" s="17"/>
      <c r="T1298" s="17"/>
      <c r="V1298" s="17"/>
      <c r="W1298" s="17"/>
      <c r="X1298" s="17"/>
      <c r="Y1298" s="17"/>
      <c r="AB1298" s="45"/>
      <c r="AH1298" s="17"/>
      <c r="AI1298" s="17"/>
      <c r="AJ1298" s="17"/>
      <c r="AK1298" s="17"/>
      <c r="AL1298" s="17"/>
      <c r="AM1298" s="17"/>
      <c r="AN1298" s="17"/>
      <c r="AO1298" s="17"/>
      <c r="AP1298" s="17"/>
      <c r="AQ1298" s="17"/>
      <c r="AR1298" s="17"/>
      <c r="AS1298" s="17"/>
      <c r="AT1298" s="17"/>
      <c r="AU1298" s="17"/>
      <c r="AV1298" s="17"/>
      <c r="AW1298" s="17"/>
      <c r="AX1298" s="17"/>
      <c r="AY1298" s="17"/>
      <c r="AZ1298" s="17"/>
      <c r="BA1298" s="17"/>
      <c r="BB1298" s="17"/>
      <c r="BC1298" s="17"/>
      <c r="BD1298" s="17"/>
      <c r="BE1298" s="17"/>
      <c r="BF1298" s="17"/>
      <c r="BG1298" s="17"/>
      <c r="BH1298" s="17"/>
      <c r="BI1298" s="17"/>
      <c r="BJ1298" s="17"/>
      <c r="BK1298" s="17"/>
      <c r="BL1298" s="17"/>
      <c r="BM1298" s="17"/>
      <c r="BN1298" s="17"/>
      <c r="BO1298" s="17"/>
      <c r="BP1298" s="17"/>
      <c r="BQ1298" s="17"/>
      <c r="BR1298" s="17"/>
      <c r="BS1298" s="17"/>
      <c r="BT1298" s="17"/>
      <c r="BU1298" s="17"/>
      <c r="BV1298" s="17"/>
      <c r="BW1298" s="17"/>
      <c r="BX1298" s="17"/>
      <c r="BY1298" s="17"/>
      <c r="BZ1298" s="17"/>
      <c r="CA1298" s="17"/>
      <c r="CB1298" s="17"/>
      <c r="CC1298" s="17"/>
      <c r="CD1298" s="17"/>
      <c r="CE1298" s="17"/>
      <c r="CF1298" s="17"/>
      <c r="CG1298" s="17"/>
      <c r="CH1298" s="17"/>
      <c r="CI1298" s="17"/>
      <c r="CJ1298" s="17"/>
      <c r="CK1298" s="17"/>
      <c r="CL1298" s="17"/>
      <c r="CM1298" s="17"/>
      <c r="CN1298" s="17"/>
      <c r="CO1298" s="17"/>
      <c r="CP1298" s="17"/>
      <c r="CQ1298" s="17"/>
      <c r="CR1298" s="17"/>
      <c r="CS1298" s="17"/>
      <c r="CT1298" s="17"/>
      <c r="CU1298" s="17"/>
      <c r="CV1298" s="17"/>
      <c r="CW1298" s="17"/>
      <c r="CX1298" s="17"/>
      <c r="CY1298" s="17"/>
      <c r="CZ1298" s="17"/>
      <c r="DA1298" s="17"/>
      <c r="DB1298" s="17"/>
      <c r="DC1298" s="17"/>
      <c r="DD1298" s="17"/>
      <c r="DE1298" s="17"/>
      <c r="DF1298" s="17"/>
      <c r="DG1298" s="17"/>
      <c r="DH1298" s="17"/>
      <c r="DI1298" s="17"/>
      <c r="DJ1298" s="17"/>
      <c r="DK1298" s="17"/>
      <c r="DL1298" s="17"/>
      <c r="DM1298" s="17"/>
      <c r="DN1298" s="17"/>
      <c r="DO1298" s="17"/>
      <c r="DP1298" s="17"/>
      <c r="DQ1298" s="17"/>
      <c r="DR1298" s="17"/>
      <c r="DS1298" s="17"/>
      <c r="DT1298" s="17"/>
      <c r="DU1298" s="17"/>
      <c r="DV1298" s="17"/>
      <c r="DW1298" s="17"/>
      <c r="DX1298" s="17"/>
      <c r="DY1298" s="17"/>
      <c r="DZ1298" s="17"/>
      <c r="EA1298" s="17"/>
      <c r="EB1298" s="17"/>
      <c r="EC1298" s="17"/>
      <c r="ED1298" s="17"/>
      <c r="EE1298" s="17"/>
      <c r="EF1298" s="17"/>
      <c r="EG1298" s="17"/>
      <c r="EH1298" s="17"/>
      <c r="EI1298" s="17"/>
      <c r="EJ1298" s="17"/>
      <c r="EK1298" s="17"/>
    </row>
    <row r="1299" spans="1:141" x14ac:dyDescent="0.35">
      <c r="A1299" s="17"/>
      <c r="B1299" s="17"/>
      <c r="C1299" s="17"/>
      <c r="D1299" s="17"/>
      <c r="E1299" s="17"/>
      <c r="F1299" s="17"/>
      <c r="G1299" s="17"/>
      <c r="J1299" s="17"/>
      <c r="K1299" s="17"/>
      <c r="L1299" s="68"/>
      <c r="M1299" s="68"/>
      <c r="N1299" s="17"/>
      <c r="O1299" s="17"/>
      <c r="P1299" s="107"/>
      <c r="R1299" s="17"/>
      <c r="S1299" s="17"/>
      <c r="T1299" s="17"/>
      <c r="V1299" s="17"/>
      <c r="W1299" s="17"/>
      <c r="X1299" s="17"/>
      <c r="Y1299" s="17"/>
      <c r="AB1299" s="45"/>
      <c r="AH1299" s="17"/>
      <c r="AI1299" s="17"/>
      <c r="AJ1299" s="17"/>
      <c r="AK1299" s="17"/>
      <c r="AL1299" s="17"/>
      <c r="AM1299" s="17"/>
      <c r="AN1299" s="17"/>
      <c r="AO1299" s="17"/>
      <c r="AP1299" s="17"/>
      <c r="AQ1299" s="17"/>
      <c r="AR1299" s="17"/>
      <c r="AS1299" s="17"/>
      <c r="AT1299" s="17"/>
      <c r="AU1299" s="17"/>
      <c r="AV1299" s="17"/>
      <c r="AW1299" s="17"/>
      <c r="AX1299" s="17"/>
      <c r="AY1299" s="17"/>
      <c r="AZ1299" s="17"/>
      <c r="BA1299" s="17"/>
      <c r="BB1299" s="17"/>
      <c r="BC1299" s="17"/>
      <c r="BD1299" s="17"/>
      <c r="BE1299" s="17"/>
      <c r="BF1299" s="17"/>
      <c r="BG1299" s="17"/>
      <c r="BH1299" s="17"/>
      <c r="BI1299" s="17"/>
      <c r="BJ1299" s="17"/>
      <c r="BK1299" s="17"/>
      <c r="BL1299" s="17"/>
      <c r="BM1299" s="17"/>
      <c r="BN1299" s="17"/>
      <c r="BO1299" s="17"/>
      <c r="BP1299" s="17"/>
      <c r="BQ1299" s="17"/>
      <c r="BR1299" s="17"/>
      <c r="BS1299" s="17"/>
      <c r="BT1299" s="17"/>
      <c r="BU1299" s="17"/>
      <c r="BV1299" s="17"/>
      <c r="BW1299" s="17"/>
      <c r="BX1299" s="17"/>
      <c r="BY1299" s="17"/>
      <c r="BZ1299" s="17"/>
      <c r="CA1299" s="17"/>
      <c r="CB1299" s="17"/>
      <c r="CC1299" s="17"/>
      <c r="CD1299" s="17"/>
      <c r="CE1299" s="17"/>
      <c r="CF1299" s="17"/>
      <c r="CG1299" s="17"/>
      <c r="CH1299" s="17"/>
      <c r="CI1299" s="17"/>
      <c r="CJ1299" s="17"/>
      <c r="CK1299" s="17"/>
      <c r="CL1299" s="17"/>
      <c r="CM1299" s="17"/>
      <c r="CN1299" s="17"/>
      <c r="CO1299" s="17"/>
      <c r="CP1299" s="17"/>
      <c r="CQ1299" s="17"/>
      <c r="CR1299" s="17"/>
      <c r="CS1299" s="17"/>
      <c r="CT1299" s="17"/>
      <c r="CU1299" s="17"/>
      <c r="CV1299" s="17"/>
      <c r="CW1299" s="17"/>
      <c r="CX1299" s="17"/>
      <c r="CY1299" s="17"/>
      <c r="CZ1299" s="17"/>
      <c r="DA1299" s="17"/>
      <c r="DB1299" s="17"/>
      <c r="DC1299" s="17"/>
      <c r="DD1299" s="17"/>
      <c r="DE1299" s="17"/>
      <c r="DF1299" s="17"/>
      <c r="DG1299" s="17"/>
      <c r="DH1299" s="17"/>
      <c r="DI1299" s="17"/>
      <c r="DJ1299" s="17"/>
      <c r="DK1299" s="17"/>
      <c r="DL1299" s="17"/>
      <c r="DM1299" s="17"/>
      <c r="DN1299" s="17"/>
      <c r="DO1299" s="17"/>
      <c r="DP1299" s="17"/>
      <c r="DQ1299" s="17"/>
      <c r="DR1299" s="17"/>
      <c r="DS1299" s="17"/>
      <c r="DT1299" s="17"/>
      <c r="DU1299" s="17"/>
      <c r="DV1299" s="17"/>
      <c r="DW1299" s="17"/>
      <c r="DX1299" s="17"/>
      <c r="DY1299" s="17"/>
      <c r="DZ1299" s="17"/>
      <c r="EA1299" s="17"/>
      <c r="EB1299" s="17"/>
      <c r="EC1299" s="17"/>
      <c r="ED1299" s="17"/>
      <c r="EE1299" s="17"/>
      <c r="EF1299" s="17"/>
      <c r="EG1299" s="17"/>
      <c r="EH1299" s="17"/>
      <c r="EI1299" s="17"/>
      <c r="EJ1299" s="17"/>
      <c r="EK1299" s="17"/>
    </row>
    <row r="1300" spans="1:141" x14ac:dyDescent="0.35">
      <c r="A1300" s="17"/>
      <c r="B1300" s="17"/>
      <c r="C1300" s="17"/>
      <c r="D1300" s="17"/>
      <c r="E1300" s="17"/>
      <c r="F1300" s="17"/>
      <c r="G1300" s="17"/>
      <c r="J1300" s="17"/>
      <c r="K1300" s="17"/>
      <c r="L1300" s="68"/>
      <c r="M1300" s="68"/>
      <c r="N1300" s="17"/>
      <c r="O1300" s="17"/>
      <c r="P1300" s="107"/>
      <c r="R1300" s="17"/>
      <c r="S1300" s="17"/>
      <c r="T1300" s="17"/>
      <c r="V1300" s="17"/>
      <c r="W1300" s="17"/>
      <c r="X1300" s="17"/>
      <c r="Y1300" s="17"/>
      <c r="AB1300" s="45"/>
      <c r="AH1300" s="17"/>
      <c r="AI1300" s="17"/>
      <c r="AJ1300" s="17"/>
      <c r="AK1300" s="17"/>
      <c r="AL1300" s="17"/>
      <c r="AM1300" s="17"/>
      <c r="AN1300" s="17"/>
      <c r="AO1300" s="17"/>
      <c r="AP1300" s="17"/>
      <c r="AQ1300" s="17"/>
      <c r="AR1300" s="17"/>
      <c r="AS1300" s="17"/>
      <c r="AT1300" s="17"/>
      <c r="AU1300" s="17"/>
      <c r="AV1300" s="17"/>
      <c r="AW1300" s="17"/>
      <c r="AX1300" s="17"/>
      <c r="AY1300" s="17"/>
      <c r="AZ1300" s="17"/>
      <c r="BA1300" s="17"/>
      <c r="BB1300" s="17"/>
      <c r="BC1300" s="17"/>
      <c r="BD1300" s="17"/>
      <c r="BE1300" s="17"/>
      <c r="BF1300" s="17"/>
      <c r="BG1300" s="17"/>
      <c r="BH1300" s="17"/>
      <c r="BI1300" s="17"/>
      <c r="BJ1300" s="17"/>
      <c r="BK1300" s="17"/>
      <c r="BL1300" s="17"/>
      <c r="BM1300" s="17"/>
      <c r="BN1300" s="17"/>
      <c r="BO1300" s="17"/>
      <c r="BP1300" s="17"/>
      <c r="BQ1300" s="17"/>
      <c r="BR1300" s="17"/>
      <c r="BS1300" s="17"/>
      <c r="BT1300" s="17"/>
      <c r="BU1300" s="17"/>
      <c r="BV1300" s="17"/>
      <c r="BW1300" s="17"/>
      <c r="BX1300" s="17"/>
      <c r="BY1300" s="17"/>
      <c r="BZ1300" s="17"/>
      <c r="CA1300" s="17"/>
      <c r="CB1300" s="17"/>
      <c r="CC1300" s="17"/>
      <c r="CD1300" s="17"/>
      <c r="CE1300" s="17"/>
      <c r="CF1300" s="17"/>
      <c r="CG1300" s="17"/>
      <c r="CH1300" s="17"/>
      <c r="CI1300" s="17"/>
      <c r="CJ1300" s="17"/>
      <c r="CK1300" s="17"/>
      <c r="CL1300" s="17"/>
      <c r="CM1300" s="17"/>
      <c r="CN1300" s="17"/>
      <c r="CO1300" s="17"/>
      <c r="CP1300" s="17"/>
      <c r="CQ1300" s="17"/>
      <c r="CR1300" s="17"/>
      <c r="CS1300" s="17"/>
      <c r="CT1300" s="17"/>
      <c r="CU1300" s="17"/>
      <c r="CV1300" s="17"/>
      <c r="CW1300" s="17"/>
      <c r="CX1300" s="17"/>
      <c r="CY1300" s="17"/>
      <c r="CZ1300" s="17"/>
      <c r="DA1300" s="17"/>
      <c r="DB1300" s="17"/>
      <c r="DC1300" s="17"/>
      <c r="DD1300" s="17"/>
      <c r="DE1300" s="17"/>
      <c r="DF1300" s="17"/>
      <c r="DG1300" s="17"/>
      <c r="DH1300" s="17"/>
      <c r="DI1300" s="17"/>
      <c r="DJ1300" s="17"/>
      <c r="DK1300" s="17"/>
      <c r="DL1300" s="17"/>
      <c r="DM1300" s="17"/>
      <c r="DN1300" s="17"/>
      <c r="DO1300" s="17"/>
      <c r="DP1300" s="17"/>
      <c r="DQ1300" s="17"/>
      <c r="DR1300" s="17"/>
      <c r="DS1300" s="17"/>
      <c r="DT1300" s="17"/>
      <c r="DU1300" s="17"/>
      <c r="DV1300" s="17"/>
      <c r="DW1300" s="17"/>
      <c r="DX1300" s="17"/>
      <c r="DY1300" s="17"/>
      <c r="DZ1300" s="17"/>
      <c r="EA1300" s="17"/>
      <c r="EB1300" s="17"/>
      <c r="EC1300" s="17"/>
      <c r="ED1300" s="17"/>
      <c r="EE1300" s="17"/>
      <c r="EF1300" s="17"/>
      <c r="EG1300" s="17"/>
      <c r="EH1300" s="17"/>
      <c r="EI1300" s="17"/>
      <c r="EJ1300" s="17"/>
      <c r="EK1300" s="17"/>
    </row>
    <row r="1301" spans="1:141" x14ac:dyDescent="0.35">
      <c r="A1301" s="17"/>
      <c r="B1301" s="17"/>
      <c r="C1301" s="17"/>
      <c r="D1301" s="17"/>
      <c r="E1301" s="17"/>
      <c r="F1301" s="17"/>
      <c r="G1301" s="17"/>
      <c r="J1301" s="17"/>
      <c r="K1301" s="17"/>
      <c r="L1301" s="68"/>
      <c r="M1301" s="68"/>
      <c r="N1301" s="17"/>
      <c r="O1301" s="17"/>
      <c r="P1301" s="107"/>
      <c r="R1301" s="17"/>
      <c r="S1301" s="17"/>
      <c r="T1301" s="17"/>
      <c r="V1301" s="17"/>
      <c r="W1301" s="17"/>
      <c r="X1301" s="17"/>
      <c r="Y1301" s="17"/>
      <c r="AB1301" s="45"/>
      <c r="AH1301" s="17"/>
      <c r="AI1301" s="17"/>
      <c r="AJ1301" s="17"/>
      <c r="AK1301" s="17"/>
      <c r="AL1301" s="17"/>
      <c r="AM1301" s="17"/>
      <c r="AN1301" s="17"/>
      <c r="AO1301" s="17"/>
      <c r="AP1301" s="17"/>
      <c r="AQ1301" s="17"/>
      <c r="AR1301" s="17"/>
      <c r="AS1301" s="17"/>
      <c r="AT1301" s="17"/>
      <c r="AU1301" s="17"/>
      <c r="AV1301" s="17"/>
      <c r="AW1301" s="17"/>
      <c r="AX1301" s="17"/>
      <c r="AY1301" s="17"/>
      <c r="AZ1301" s="17"/>
      <c r="BA1301" s="17"/>
      <c r="BB1301" s="17"/>
      <c r="BC1301" s="17"/>
      <c r="BD1301" s="17"/>
      <c r="BE1301" s="17"/>
      <c r="BF1301" s="17"/>
      <c r="BG1301" s="17"/>
      <c r="BH1301" s="17"/>
      <c r="BI1301" s="17"/>
      <c r="BJ1301" s="17"/>
      <c r="BK1301" s="17"/>
      <c r="BL1301" s="17"/>
      <c r="BM1301" s="17"/>
      <c r="BN1301" s="17"/>
      <c r="BO1301" s="17"/>
      <c r="BP1301" s="17"/>
      <c r="BQ1301" s="17"/>
      <c r="BR1301" s="17"/>
      <c r="BS1301" s="17"/>
      <c r="BT1301" s="17"/>
      <c r="BU1301" s="17"/>
      <c r="BV1301" s="17"/>
      <c r="BW1301" s="17"/>
      <c r="BX1301" s="17"/>
      <c r="BY1301" s="17"/>
      <c r="BZ1301" s="17"/>
      <c r="CA1301" s="17"/>
      <c r="CB1301" s="17"/>
      <c r="CC1301" s="17"/>
      <c r="CD1301" s="17"/>
      <c r="CE1301" s="17"/>
      <c r="CF1301" s="17"/>
      <c r="CG1301" s="17"/>
      <c r="CH1301" s="17"/>
      <c r="CI1301" s="17"/>
      <c r="CJ1301" s="17"/>
      <c r="CK1301" s="17"/>
      <c r="CL1301" s="17"/>
      <c r="CM1301" s="17"/>
      <c r="CN1301" s="17"/>
      <c r="CO1301" s="17"/>
      <c r="CP1301" s="17"/>
      <c r="CQ1301" s="17"/>
      <c r="CR1301" s="17"/>
      <c r="CS1301" s="17"/>
      <c r="CT1301" s="17"/>
      <c r="CU1301" s="17"/>
      <c r="CV1301" s="17"/>
      <c r="CW1301" s="17"/>
      <c r="CX1301" s="17"/>
      <c r="CY1301" s="17"/>
      <c r="CZ1301" s="17"/>
      <c r="DA1301" s="17"/>
      <c r="DB1301" s="17"/>
      <c r="DC1301" s="17"/>
      <c r="DD1301" s="17"/>
      <c r="DE1301" s="17"/>
      <c r="DF1301" s="17"/>
      <c r="DG1301" s="17"/>
      <c r="DH1301" s="17"/>
      <c r="DI1301" s="17"/>
      <c r="DJ1301" s="17"/>
      <c r="DK1301" s="17"/>
      <c r="DL1301" s="17"/>
      <c r="DM1301" s="17"/>
      <c r="DN1301" s="17"/>
      <c r="DO1301" s="17"/>
      <c r="DP1301" s="17"/>
      <c r="DQ1301" s="17"/>
      <c r="DR1301" s="17"/>
      <c r="DS1301" s="17"/>
      <c r="DT1301" s="17"/>
      <c r="DU1301" s="17"/>
      <c r="DV1301" s="17"/>
      <c r="DW1301" s="17"/>
      <c r="DX1301" s="17"/>
      <c r="DY1301" s="17"/>
      <c r="DZ1301" s="17"/>
      <c r="EA1301" s="17"/>
      <c r="EB1301" s="17"/>
      <c r="EC1301" s="17"/>
      <c r="ED1301" s="17"/>
      <c r="EE1301" s="17"/>
      <c r="EF1301" s="17"/>
      <c r="EG1301" s="17"/>
      <c r="EH1301" s="17"/>
      <c r="EI1301" s="17"/>
      <c r="EJ1301" s="17"/>
      <c r="EK1301" s="17"/>
    </row>
    <row r="1302" spans="1:141" x14ac:dyDescent="0.35">
      <c r="A1302" s="17"/>
      <c r="B1302" s="17"/>
      <c r="C1302" s="17"/>
      <c r="D1302" s="17"/>
      <c r="E1302" s="17"/>
      <c r="F1302" s="17"/>
      <c r="G1302" s="17"/>
      <c r="J1302" s="17"/>
      <c r="K1302" s="17"/>
      <c r="L1302" s="68"/>
      <c r="M1302" s="68"/>
      <c r="N1302" s="17"/>
      <c r="O1302" s="17"/>
      <c r="P1302" s="107"/>
      <c r="R1302" s="17"/>
      <c r="S1302" s="17"/>
      <c r="T1302" s="17"/>
      <c r="V1302" s="17"/>
      <c r="W1302" s="17"/>
      <c r="X1302" s="17"/>
      <c r="Y1302" s="17"/>
      <c r="AB1302" s="45"/>
      <c r="AH1302" s="17"/>
      <c r="AI1302" s="17"/>
      <c r="AJ1302" s="17"/>
      <c r="AK1302" s="17"/>
      <c r="AL1302" s="17"/>
      <c r="AM1302" s="17"/>
      <c r="AN1302" s="17"/>
      <c r="AO1302" s="17"/>
      <c r="AP1302" s="17"/>
      <c r="AQ1302" s="17"/>
      <c r="AR1302" s="17"/>
      <c r="AS1302" s="17"/>
      <c r="AT1302" s="17"/>
      <c r="AU1302" s="17"/>
      <c r="AV1302" s="17"/>
      <c r="AW1302" s="17"/>
      <c r="AX1302" s="17"/>
      <c r="AY1302" s="17"/>
      <c r="AZ1302" s="17"/>
      <c r="BA1302" s="17"/>
      <c r="BB1302" s="17"/>
      <c r="BC1302" s="17"/>
      <c r="BD1302" s="17"/>
      <c r="BE1302" s="17"/>
      <c r="BF1302" s="17"/>
      <c r="BG1302" s="17"/>
      <c r="BH1302" s="17"/>
      <c r="BI1302" s="17"/>
      <c r="BJ1302" s="17"/>
      <c r="BK1302" s="17"/>
      <c r="BL1302" s="17"/>
      <c r="BM1302" s="17"/>
      <c r="BN1302" s="17"/>
      <c r="BO1302" s="17"/>
      <c r="BP1302" s="17"/>
      <c r="BQ1302" s="17"/>
      <c r="BR1302" s="17"/>
      <c r="BS1302" s="17"/>
      <c r="BT1302" s="17"/>
      <c r="BU1302" s="17"/>
      <c r="BV1302" s="17"/>
      <c r="BW1302" s="17"/>
      <c r="BX1302" s="17"/>
      <c r="BY1302" s="17"/>
      <c r="BZ1302" s="17"/>
      <c r="CA1302" s="17"/>
      <c r="CB1302" s="17"/>
      <c r="CC1302" s="17"/>
      <c r="CD1302" s="17"/>
      <c r="CE1302" s="17"/>
      <c r="CF1302" s="17"/>
      <c r="CG1302" s="17"/>
      <c r="CH1302" s="17"/>
      <c r="CI1302" s="17"/>
      <c r="CJ1302" s="17"/>
      <c r="CK1302" s="17"/>
      <c r="CL1302" s="17"/>
      <c r="CM1302" s="17"/>
      <c r="CN1302" s="17"/>
      <c r="CO1302" s="17"/>
      <c r="CP1302" s="17"/>
      <c r="CQ1302" s="17"/>
      <c r="CR1302" s="17"/>
      <c r="CS1302" s="17"/>
      <c r="CT1302" s="17"/>
      <c r="CU1302" s="17"/>
      <c r="CV1302" s="17"/>
      <c r="CW1302" s="17"/>
      <c r="CX1302" s="17"/>
      <c r="CY1302" s="17"/>
      <c r="CZ1302" s="17"/>
      <c r="DA1302" s="17"/>
      <c r="DB1302" s="17"/>
      <c r="DC1302" s="17"/>
      <c r="DD1302" s="17"/>
      <c r="DE1302" s="17"/>
      <c r="DF1302" s="17"/>
      <c r="DG1302" s="17"/>
      <c r="DH1302" s="17"/>
      <c r="DI1302" s="17"/>
      <c r="DJ1302" s="17"/>
      <c r="DK1302" s="17"/>
      <c r="DL1302" s="17"/>
      <c r="DM1302" s="17"/>
      <c r="DN1302" s="17"/>
      <c r="DO1302" s="17"/>
      <c r="DP1302" s="17"/>
      <c r="DQ1302" s="17"/>
      <c r="DR1302" s="17"/>
      <c r="DS1302" s="17"/>
      <c r="DT1302" s="17"/>
      <c r="DU1302" s="17"/>
      <c r="DV1302" s="17"/>
      <c r="DW1302" s="17"/>
      <c r="DX1302" s="17"/>
      <c r="DY1302" s="17"/>
      <c r="DZ1302" s="17"/>
      <c r="EA1302" s="17"/>
      <c r="EB1302" s="17"/>
      <c r="EC1302" s="17"/>
      <c r="ED1302" s="17"/>
      <c r="EE1302" s="17"/>
      <c r="EF1302" s="17"/>
      <c r="EG1302" s="17"/>
      <c r="EH1302" s="17"/>
      <c r="EI1302" s="17"/>
      <c r="EJ1302" s="17"/>
      <c r="EK1302" s="17"/>
    </row>
    <row r="1303" spans="1:141" x14ac:dyDescent="0.35">
      <c r="A1303" s="17"/>
      <c r="B1303" s="17"/>
      <c r="C1303" s="17"/>
      <c r="D1303" s="17"/>
      <c r="E1303" s="17"/>
      <c r="F1303" s="17"/>
      <c r="G1303" s="17"/>
      <c r="J1303" s="17"/>
      <c r="K1303" s="17"/>
      <c r="L1303" s="68"/>
      <c r="M1303" s="68"/>
      <c r="N1303" s="17"/>
      <c r="O1303" s="17"/>
      <c r="P1303" s="107"/>
      <c r="R1303" s="17"/>
      <c r="S1303" s="17"/>
      <c r="T1303" s="17"/>
      <c r="V1303" s="17"/>
      <c r="W1303" s="17"/>
      <c r="X1303" s="17"/>
      <c r="Y1303" s="17"/>
      <c r="AB1303" s="45"/>
      <c r="AH1303" s="17"/>
      <c r="AI1303" s="17"/>
      <c r="AJ1303" s="17"/>
      <c r="AK1303" s="17"/>
      <c r="AL1303" s="17"/>
      <c r="AM1303" s="17"/>
      <c r="AN1303" s="17"/>
      <c r="AO1303" s="17"/>
      <c r="AP1303" s="17"/>
      <c r="AQ1303" s="17"/>
      <c r="AR1303" s="17"/>
      <c r="AS1303" s="17"/>
      <c r="AT1303" s="17"/>
      <c r="AU1303" s="17"/>
      <c r="AV1303" s="17"/>
      <c r="AW1303" s="17"/>
      <c r="AX1303" s="17"/>
      <c r="AY1303" s="17"/>
      <c r="AZ1303" s="17"/>
      <c r="BA1303" s="17"/>
      <c r="BB1303" s="17"/>
      <c r="BC1303" s="17"/>
      <c r="BD1303" s="17"/>
      <c r="BE1303" s="17"/>
      <c r="BF1303" s="17"/>
      <c r="BG1303" s="17"/>
      <c r="BH1303" s="17"/>
      <c r="BI1303" s="17"/>
      <c r="BJ1303" s="17"/>
      <c r="BK1303" s="17"/>
      <c r="BL1303" s="17"/>
      <c r="BM1303" s="17"/>
      <c r="BN1303" s="17"/>
      <c r="BO1303" s="17"/>
      <c r="BP1303" s="17"/>
      <c r="BQ1303" s="17"/>
      <c r="BR1303" s="17"/>
      <c r="BS1303" s="17"/>
      <c r="BT1303" s="17"/>
      <c r="BU1303" s="17"/>
      <c r="BV1303" s="17"/>
      <c r="BW1303" s="17"/>
      <c r="BX1303" s="17"/>
      <c r="BY1303" s="17"/>
      <c r="BZ1303" s="17"/>
      <c r="CA1303" s="17"/>
      <c r="CB1303" s="17"/>
      <c r="CC1303" s="17"/>
      <c r="CD1303" s="17"/>
      <c r="CE1303" s="17"/>
      <c r="CF1303" s="17"/>
      <c r="CG1303" s="17"/>
      <c r="CH1303" s="17"/>
      <c r="CI1303" s="17"/>
      <c r="CJ1303" s="17"/>
      <c r="CK1303" s="17"/>
      <c r="CL1303" s="17"/>
      <c r="CM1303" s="17"/>
      <c r="CN1303" s="17"/>
      <c r="CO1303" s="17"/>
      <c r="CP1303" s="17"/>
      <c r="CQ1303" s="17"/>
      <c r="CR1303" s="17"/>
      <c r="CS1303" s="17"/>
      <c r="CT1303" s="17"/>
      <c r="CU1303" s="17"/>
      <c r="CV1303" s="17"/>
      <c r="CW1303" s="17"/>
      <c r="CX1303" s="17"/>
      <c r="CY1303" s="17"/>
      <c r="CZ1303" s="17"/>
      <c r="DA1303" s="17"/>
      <c r="DB1303" s="17"/>
      <c r="DC1303" s="17"/>
      <c r="DD1303" s="17"/>
      <c r="DE1303" s="17"/>
      <c r="DF1303" s="17"/>
      <c r="DG1303" s="17"/>
      <c r="DH1303" s="17"/>
      <c r="DI1303" s="17"/>
      <c r="DJ1303" s="17"/>
      <c r="DK1303" s="17"/>
      <c r="DL1303" s="17"/>
      <c r="DM1303" s="17"/>
      <c r="DN1303" s="17"/>
      <c r="DO1303" s="17"/>
      <c r="DP1303" s="17"/>
      <c r="DQ1303" s="17"/>
      <c r="DR1303" s="17"/>
      <c r="DS1303" s="17"/>
      <c r="DT1303" s="17"/>
      <c r="DU1303" s="17"/>
      <c r="DV1303" s="17"/>
      <c r="DW1303" s="17"/>
      <c r="DX1303" s="17"/>
      <c r="DY1303" s="17"/>
      <c r="DZ1303" s="17"/>
      <c r="EA1303" s="17"/>
      <c r="EB1303" s="17"/>
      <c r="EC1303" s="17"/>
      <c r="ED1303" s="17"/>
      <c r="EE1303" s="17"/>
      <c r="EF1303" s="17"/>
      <c r="EG1303" s="17"/>
      <c r="EH1303" s="17"/>
      <c r="EI1303" s="17"/>
      <c r="EJ1303" s="17"/>
      <c r="EK1303" s="17"/>
    </row>
    <row r="1304" spans="1:141" x14ac:dyDescent="0.35">
      <c r="A1304" s="17"/>
      <c r="B1304" s="17"/>
      <c r="C1304" s="17"/>
      <c r="D1304" s="17"/>
      <c r="E1304" s="17"/>
      <c r="F1304" s="17"/>
      <c r="G1304" s="17"/>
      <c r="J1304" s="17"/>
      <c r="K1304" s="17"/>
      <c r="L1304" s="68"/>
      <c r="M1304" s="68"/>
      <c r="N1304" s="17"/>
      <c r="O1304" s="17"/>
      <c r="P1304" s="107"/>
      <c r="R1304" s="17"/>
      <c r="S1304" s="17"/>
      <c r="T1304" s="17"/>
      <c r="V1304" s="17"/>
      <c r="W1304" s="17"/>
      <c r="X1304" s="17"/>
      <c r="Y1304" s="17"/>
      <c r="AB1304" s="45"/>
      <c r="AH1304" s="17"/>
      <c r="AI1304" s="17"/>
      <c r="AJ1304" s="17"/>
      <c r="AK1304" s="17"/>
      <c r="AL1304" s="17"/>
      <c r="AM1304" s="17"/>
      <c r="AN1304" s="17"/>
      <c r="AO1304" s="17"/>
      <c r="AP1304" s="17"/>
      <c r="AQ1304" s="17"/>
      <c r="AR1304" s="17"/>
      <c r="AS1304" s="17"/>
      <c r="AT1304" s="17"/>
      <c r="AU1304" s="17"/>
      <c r="AV1304" s="17"/>
      <c r="AW1304" s="17"/>
      <c r="AX1304" s="17"/>
      <c r="AY1304" s="17"/>
      <c r="AZ1304" s="17"/>
      <c r="BA1304" s="17"/>
      <c r="BB1304" s="17"/>
      <c r="BC1304" s="17"/>
      <c r="BD1304" s="17"/>
      <c r="BE1304" s="17"/>
      <c r="BF1304" s="17"/>
      <c r="BG1304" s="17"/>
      <c r="BH1304" s="17"/>
      <c r="BI1304" s="17"/>
      <c r="BJ1304" s="17"/>
      <c r="BK1304" s="17"/>
      <c r="BL1304" s="17"/>
      <c r="BM1304" s="17"/>
      <c r="BN1304" s="17"/>
      <c r="BO1304" s="17"/>
      <c r="BP1304" s="17"/>
      <c r="BQ1304" s="17"/>
      <c r="BR1304" s="17"/>
      <c r="BS1304" s="17"/>
      <c r="BT1304" s="17"/>
      <c r="BU1304" s="17"/>
      <c r="BV1304" s="17"/>
      <c r="BW1304" s="17"/>
      <c r="BX1304" s="17"/>
      <c r="BY1304" s="17"/>
      <c r="BZ1304" s="17"/>
      <c r="CA1304" s="17"/>
      <c r="CB1304" s="17"/>
      <c r="CC1304" s="17"/>
      <c r="CD1304" s="17"/>
      <c r="CE1304" s="17"/>
      <c r="CF1304" s="17"/>
      <c r="CG1304" s="17"/>
      <c r="CH1304" s="17"/>
      <c r="CI1304" s="17"/>
      <c r="CJ1304" s="17"/>
      <c r="CK1304" s="17"/>
      <c r="CL1304" s="17"/>
      <c r="CM1304" s="17"/>
      <c r="CN1304" s="17"/>
      <c r="CO1304" s="17"/>
      <c r="CP1304" s="17"/>
      <c r="CQ1304" s="17"/>
      <c r="CR1304" s="17"/>
      <c r="CS1304" s="17"/>
      <c r="CT1304" s="17"/>
      <c r="CU1304" s="17"/>
      <c r="CV1304" s="17"/>
      <c r="CW1304" s="17"/>
      <c r="CX1304" s="17"/>
      <c r="CY1304" s="17"/>
      <c r="CZ1304" s="17"/>
      <c r="DA1304" s="17"/>
      <c r="DB1304" s="17"/>
      <c r="DC1304" s="17"/>
      <c r="DD1304" s="17"/>
      <c r="DE1304" s="17"/>
      <c r="DF1304" s="17"/>
      <c r="DG1304" s="17"/>
      <c r="DH1304" s="17"/>
      <c r="DI1304" s="17"/>
      <c r="DJ1304" s="17"/>
      <c r="DK1304" s="17"/>
      <c r="DL1304" s="17"/>
      <c r="DM1304" s="17"/>
      <c r="DN1304" s="17"/>
      <c r="DO1304" s="17"/>
      <c r="DP1304" s="17"/>
      <c r="DQ1304" s="17"/>
      <c r="DR1304" s="17"/>
      <c r="DS1304" s="17"/>
      <c r="DT1304" s="17"/>
      <c r="DU1304" s="17"/>
      <c r="DV1304" s="17"/>
      <c r="DW1304" s="17"/>
      <c r="DX1304" s="17"/>
      <c r="DY1304" s="17"/>
      <c r="DZ1304" s="17"/>
      <c r="EA1304" s="17"/>
      <c r="EB1304" s="17"/>
      <c r="EC1304" s="17"/>
      <c r="ED1304" s="17"/>
      <c r="EE1304" s="17"/>
      <c r="EF1304" s="17"/>
      <c r="EG1304" s="17"/>
      <c r="EH1304" s="17"/>
      <c r="EI1304" s="17"/>
      <c r="EJ1304" s="17"/>
      <c r="EK1304" s="17"/>
    </row>
    <row r="1305" spans="1:141" x14ac:dyDescent="0.35">
      <c r="A1305" s="17"/>
      <c r="B1305" s="17"/>
      <c r="C1305" s="17"/>
      <c r="D1305" s="17"/>
      <c r="E1305" s="17"/>
      <c r="F1305" s="17"/>
      <c r="G1305" s="17"/>
      <c r="J1305" s="17"/>
      <c r="K1305" s="17"/>
      <c r="L1305" s="68"/>
      <c r="M1305" s="68"/>
      <c r="N1305" s="17"/>
      <c r="O1305" s="17"/>
      <c r="P1305" s="107"/>
      <c r="R1305" s="17"/>
      <c r="S1305" s="17"/>
      <c r="T1305" s="17"/>
      <c r="V1305" s="17"/>
      <c r="W1305" s="17"/>
      <c r="X1305" s="17"/>
      <c r="Y1305" s="17"/>
      <c r="AB1305" s="45"/>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7"/>
      <c r="BN1305" s="17"/>
      <c r="BO1305" s="17"/>
      <c r="BP1305" s="17"/>
      <c r="BQ1305" s="17"/>
      <c r="BR1305" s="17"/>
      <c r="BS1305" s="17"/>
      <c r="BT1305" s="17"/>
      <c r="BU1305" s="17"/>
      <c r="BV1305" s="17"/>
      <c r="BW1305" s="17"/>
      <c r="BX1305" s="17"/>
      <c r="BY1305" s="17"/>
      <c r="BZ1305" s="17"/>
      <c r="CA1305" s="17"/>
      <c r="CB1305" s="17"/>
      <c r="CC1305" s="17"/>
      <c r="CD1305" s="17"/>
      <c r="CE1305" s="17"/>
      <c r="CF1305" s="17"/>
      <c r="CG1305" s="17"/>
      <c r="CH1305" s="17"/>
      <c r="CI1305" s="17"/>
      <c r="CJ1305" s="17"/>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row>
    <row r="1306" spans="1:141" x14ac:dyDescent="0.35">
      <c r="A1306" s="17"/>
      <c r="B1306" s="17"/>
      <c r="C1306" s="17"/>
      <c r="D1306" s="17"/>
      <c r="E1306" s="17"/>
      <c r="F1306" s="17"/>
      <c r="G1306" s="17"/>
      <c r="J1306" s="17"/>
      <c r="K1306" s="17"/>
      <c r="L1306" s="68"/>
      <c r="M1306" s="68"/>
      <c r="N1306" s="17"/>
      <c r="O1306" s="17"/>
      <c r="P1306" s="107"/>
      <c r="R1306" s="17"/>
      <c r="S1306" s="17"/>
      <c r="T1306" s="17"/>
      <c r="V1306" s="17"/>
      <c r="W1306" s="17"/>
      <c r="X1306" s="17"/>
      <c r="Y1306" s="17"/>
      <c r="AB1306" s="45"/>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7"/>
      <c r="BN1306" s="17"/>
      <c r="BO1306" s="17"/>
      <c r="BP1306" s="17"/>
      <c r="BQ1306" s="17"/>
      <c r="BR1306" s="17"/>
      <c r="BS1306" s="17"/>
      <c r="BT1306" s="17"/>
      <c r="BU1306" s="17"/>
      <c r="BV1306" s="17"/>
      <c r="BW1306" s="17"/>
      <c r="BX1306" s="17"/>
      <c r="BY1306" s="17"/>
      <c r="BZ1306" s="17"/>
      <c r="CA1306" s="17"/>
      <c r="CB1306" s="17"/>
      <c r="CC1306" s="17"/>
      <c r="CD1306" s="17"/>
      <c r="CE1306" s="17"/>
      <c r="CF1306" s="17"/>
      <c r="CG1306" s="17"/>
      <c r="CH1306" s="17"/>
      <c r="CI1306" s="17"/>
      <c r="CJ1306" s="17"/>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row>
    <row r="1307" spans="1:141" x14ac:dyDescent="0.35">
      <c r="A1307" s="17"/>
      <c r="B1307" s="17"/>
      <c r="C1307" s="17"/>
      <c r="D1307" s="17"/>
      <c r="E1307" s="17"/>
      <c r="F1307" s="17"/>
      <c r="G1307" s="17"/>
      <c r="J1307" s="17"/>
      <c r="K1307" s="17"/>
      <c r="L1307" s="68"/>
      <c r="M1307" s="68"/>
      <c r="N1307" s="17"/>
      <c r="O1307" s="17"/>
      <c r="P1307" s="107"/>
      <c r="R1307" s="17"/>
      <c r="S1307" s="17"/>
      <c r="T1307" s="17"/>
      <c r="V1307" s="17"/>
      <c r="W1307" s="17"/>
      <c r="X1307" s="17"/>
      <c r="Y1307" s="17"/>
      <c r="AB1307" s="45"/>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7"/>
      <c r="BN1307" s="17"/>
      <c r="BO1307" s="17"/>
      <c r="BP1307" s="17"/>
      <c r="BQ1307" s="17"/>
      <c r="BR1307" s="17"/>
      <c r="BS1307" s="17"/>
      <c r="BT1307" s="17"/>
      <c r="BU1307" s="17"/>
      <c r="BV1307" s="17"/>
      <c r="BW1307" s="17"/>
      <c r="BX1307" s="17"/>
      <c r="BY1307" s="17"/>
      <c r="BZ1307" s="17"/>
      <c r="CA1307" s="17"/>
      <c r="CB1307" s="17"/>
      <c r="CC1307" s="17"/>
      <c r="CD1307" s="17"/>
      <c r="CE1307" s="17"/>
      <c r="CF1307" s="17"/>
      <c r="CG1307" s="17"/>
      <c r="CH1307" s="17"/>
      <c r="CI1307" s="17"/>
      <c r="CJ1307" s="17"/>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row>
    <row r="1308" spans="1:141" x14ac:dyDescent="0.35">
      <c r="A1308" s="17"/>
      <c r="B1308" s="17"/>
      <c r="C1308" s="17"/>
      <c r="D1308" s="17"/>
      <c r="E1308" s="17"/>
      <c r="F1308" s="17"/>
      <c r="G1308" s="17"/>
      <c r="J1308" s="17"/>
      <c r="K1308" s="17"/>
      <c r="L1308" s="68"/>
      <c r="M1308" s="68"/>
      <c r="N1308" s="17"/>
      <c r="O1308" s="17"/>
      <c r="P1308" s="107"/>
      <c r="R1308" s="17"/>
      <c r="S1308" s="17"/>
      <c r="T1308" s="17"/>
      <c r="V1308" s="17"/>
      <c r="W1308" s="17"/>
      <c r="X1308" s="17"/>
      <c r="Y1308" s="17"/>
      <c r="AB1308" s="45"/>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7"/>
      <c r="BN1308" s="17"/>
      <c r="BO1308" s="17"/>
      <c r="BP1308" s="17"/>
      <c r="BQ1308" s="17"/>
      <c r="BR1308" s="17"/>
      <c r="BS1308" s="17"/>
      <c r="BT1308" s="17"/>
      <c r="BU1308" s="17"/>
      <c r="BV1308" s="17"/>
      <c r="BW1308" s="17"/>
      <c r="BX1308" s="17"/>
      <c r="BY1308" s="17"/>
      <c r="BZ1308" s="17"/>
      <c r="CA1308" s="17"/>
      <c r="CB1308" s="17"/>
      <c r="CC1308" s="17"/>
      <c r="CD1308" s="17"/>
      <c r="CE1308" s="17"/>
      <c r="CF1308" s="17"/>
      <c r="CG1308" s="17"/>
      <c r="CH1308" s="17"/>
      <c r="CI1308" s="17"/>
      <c r="CJ1308" s="17"/>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row>
    <row r="1309" spans="1:141" x14ac:dyDescent="0.35">
      <c r="A1309" s="17"/>
      <c r="B1309" s="17"/>
      <c r="C1309" s="17"/>
      <c r="D1309" s="17"/>
      <c r="E1309" s="17"/>
      <c r="F1309" s="17"/>
      <c r="G1309" s="17"/>
      <c r="J1309" s="17"/>
      <c r="K1309" s="17"/>
      <c r="L1309" s="68"/>
      <c r="M1309" s="68"/>
      <c r="N1309" s="17"/>
      <c r="O1309" s="17"/>
      <c r="P1309" s="107"/>
      <c r="R1309" s="17"/>
      <c r="S1309" s="17"/>
      <c r="T1309" s="17"/>
      <c r="V1309" s="17"/>
      <c r="W1309" s="17"/>
      <c r="X1309" s="17"/>
      <c r="Y1309" s="17"/>
      <c r="AB1309" s="45"/>
      <c r="AH1309" s="17"/>
      <c r="AI1309" s="17"/>
      <c r="AJ1309" s="17"/>
      <c r="AK1309" s="17"/>
      <c r="AL1309" s="17"/>
      <c r="AM1309" s="17"/>
      <c r="AN1309" s="17"/>
      <c r="AO1309" s="17"/>
      <c r="AP1309" s="17"/>
      <c r="AQ1309" s="17"/>
      <c r="AR1309" s="17"/>
      <c r="AS1309" s="17"/>
      <c r="AT1309" s="17"/>
      <c r="AU1309" s="17"/>
      <c r="AV1309" s="17"/>
      <c r="AW1309" s="17"/>
      <c r="AX1309" s="17"/>
      <c r="AY1309" s="17"/>
      <c r="AZ1309" s="17"/>
      <c r="BA1309" s="17"/>
      <c r="BB1309" s="17"/>
      <c r="BC1309" s="17"/>
      <c r="BD1309" s="17"/>
      <c r="BE1309" s="17"/>
      <c r="BF1309" s="17"/>
      <c r="BG1309" s="17"/>
      <c r="BH1309" s="17"/>
      <c r="BI1309" s="17"/>
      <c r="BJ1309" s="17"/>
      <c r="BK1309" s="17"/>
      <c r="BL1309" s="17"/>
      <c r="BM1309" s="17"/>
      <c r="BN1309" s="17"/>
      <c r="BO1309" s="17"/>
      <c r="BP1309" s="17"/>
      <c r="BQ1309" s="17"/>
      <c r="BR1309" s="17"/>
      <c r="BS1309" s="17"/>
      <c r="BT1309" s="17"/>
      <c r="BU1309" s="17"/>
      <c r="BV1309" s="17"/>
      <c r="BW1309" s="17"/>
      <c r="BX1309" s="17"/>
      <c r="BY1309" s="17"/>
      <c r="BZ1309" s="17"/>
      <c r="CA1309" s="17"/>
      <c r="CB1309" s="17"/>
      <c r="CC1309" s="17"/>
      <c r="CD1309" s="17"/>
      <c r="CE1309" s="17"/>
      <c r="CF1309" s="17"/>
      <c r="CG1309" s="17"/>
      <c r="CH1309" s="17"/>
      <c r="CI1309" s="17"/>
      <c r="CJ1309" s="17"/>
      <c r="CK1309" s="17"/>
      <c r="CL1309" s="17"/>
      <c r="CM1309" s="17"/>
      <c r="CN1309" s="17"/>
      <c r="CO1309" s="17"/>
      <c r="CP1309" s="17"/>
      <c r="CQ1309" s="17"/>
      <c r="CR1309" s="17"/>
      <c r="CS1309" s="17"/>
      <c r="CT1309" s="17"/>
      <c r="CU1309" s="17"/>
      <c r="CV1309" s="17"/>
      <c r="CW1309" s="17"/>
      <c r="CX1309" s="17"/>
      <c r="CY1309" s="17"/>
      <c r="CZ1309" s="17"/>
      <c r="DA1309" s="17"/>
      <c r="DB1309" s="17"/>
      <c r="DC1309" s="17"/>
      <c r="DD1309" s="17"/>
      <c r="DE1309" s="17"/>
      <c r="DF1309" s="17"/>
      <c r="DG1309" s="17"/>
      <c r="DH1309" s="17"/>
      <c r="DI1309" s="17"/>
      <c r="DJ1309" s="17"/>
      <c r="DK1309" s="17"/>
      <c r="DL1309" s="17"/>
      <c r="DM1309" s="17"/>
      <c r="DN1309" s="17"/>
      <c r="DO1309" s="17"/>
      <c r="DP1309" s="17"/>
      <c r="DQ1309" s="17"/>
      <c r="DR1309" s="17"/>
      <c r="DS1309" s="17"/>
      <c r="DT1309" s="17"/>
      <c r="DU1309" s="17"/>
      <c r="DV1309" s="17"/>
      <c r="DW1309" s="17"/>
      <c r="DX1309" s="17"/>
      <c r="DY1309" s="17"/>
      <c r="DZ1309" s="17"/>
      <c r="EA1309" s="17"/>
      <c r="EB1309" s="17"/>
      <c r="EC1309" s="17"/>
      <c r="ED1309" s="17"/>
      <c r="EE1309" s="17"/>
      <c r="EF1309" s="17"/>
      <c r="EG1309" s="17"/>
      <c r="EH1309" s="17"/>
      <c r="EI1309" s="17"/>
      <c r="EJ1309" s="17"/>
      <c r="EK1309" s="17"/>
    </row>
    <row r="1310" spans="1:141" x14ac:dyDescent="0.35">
      <c r="A1310" s="17"/>
      <c r="B1310" s="17"/>
      <c r="C1310" s="17"/>
      <c r="D1310" s="17"/>
      <c r="E1310" s="17"/>
      <c r="F1310" s="17"/>
      <c r="G1310" s="17"/>
      <c r="J1310" s="17"/>
      <c r="K1310" s="17"/>
      <c r="L1310" s="68"/>
      <c r="M1310" s="68"/>
      <c r="N1310" s="17"/>
      <c r="O1310" s="17"/>
      <c r="P1310" s="107"/>
      <c r="R1310" s="17"/>
      <c r="S1310" s="17"/>
      <c r="T1310" s="17"/>
      <c r="V1310" s="17"/>
      <c r="W1310" s="17"/>
      <c r="X1310" s="17"/>
      <c r="Y1310" s="17"/>
      <c r="AB1310" s="45"/>
      <c r="AH1310" s="17"/>
      <c r="AI1310" s="17"/>
      <c r="AJ1310" s="17"/>
      <c r="AK1310" s="17"/>
      <c r="AL1310" s="17"/>
      <c r="AM1310" s="17"/>
      <c r="AN1310" s="17"/>
      <c r="AO1310" s="17"/>
      <c r="AP1310" s="17"/>
      <c r="AQ1310" s="17"/>
      <c r="AR1310" s="17"/>
      <c r="AS1310" s="17"/>
      <c r="AT1310" s="17"/>
      <c r="AU1310" s="17"/>
      <c r="AV1310" s="17"/>
      <c r="AW1310" s="17"/>
      <c r="AX1310" s="17"/>
      <c r="AY1310" s="17"/>
      <c r="AZ1310" s="17"/>
      <c r="BA1310" s="17"/>
      <c r="BB1310" s="17"/>
      <c r="BC1310" s="17"/>
      <c r="BD1310" s="17"/>
      <c r="BE1310" s="17"/>
      <c r="BF1310" s="17"/>
      <c r="BG1310" s="17"/>
      <c r="BH1310" s="17"/>
      <c r="BI1310" s="17"/>
      <c r="BJ1310" s="17"/>
      <c r="BK1310" s="17"/>
      <c r="BL1310" s="17"/>
      <c r="BM1310" s="17"/>
      <c r="BN1310" s="17"/>
      <c r="BO1310" s="17"/>
      <c r="BP1310" s="17"/>
      <c r="BQ1310" s="17"/>
      <c r="BR1310" s="17"/>
      <c r="BS1310" s="17"/>
      <c r="BT1310" s="17"/>
      <c r="BU1310" s="17"/>
      <c r="BV1310" s="17"/>
      <c r="BW1310" s="17"/>
      <c r="BX1310" s="17"/>
      <c r="BY1310" s="17"/>
      <c r="BZ1310" s="17"/>
      <c r="CA1310" s="17"/>
      <c r="CB1310" s="17"/>
      <c r="CC1310" s="17"/>
      <c r="CD1310" s="17"/>
      <c r="CE1310" s="17"/>
      <c r="CF1310" s="17"/>
      <c r="CG1310" s="17"/>
      <c r="CH1310" s="17"/>
      <c r="CI1310" s="17"/>
      <c r="CJ1310" s="17"/>
      <c r="CK1310" s="17"/>
      <c r="CL1310" s="17"/>
      <c r="CM1310" s="17"/>
      <c r="CN1310" s="17"/>
      <c r="CO1310" s="17"/>
      <c r="CP1310" s="17"/>
      <c r="CQ1310" s="17"/>
      <c r="CR1310" s="17"/>
      <c r="CS1310" s="17"/>
      <c r="CT1310" s="17"/>
      <c r="CU1310" s="17"/>
      <c r="CV1310" s="17"/>
      <c r="CW1310" s="17"/>
      <c r="CX1310" s="17"/>
      <c r="CY1310" s="17"/>
      <c r="CZ1310" s="17"/>
      <c r="DA1310" s="17"/>
      <c r="DB1310" s="17"/>
      <c r="DC1310" s="17"/>
      <c r="DD1310" s="17"/>
      <c r="DE1310" s="17"/>
      <c r="DF1310" s="17"/>
      <c r="DG1310" s="17"/>
      <c r="DH1310" s="17"/>
      <c r="DI1310" s="17"/>
      <c r="DJ1310" s="17"/>
      <c r="DK1310" s="17"/>
      <c r="DL1310" s="17"/>
      <c r="DM1310" s="17"/>
      <c r="DN1310" s="17"/>
      <c r="DO1310" s="17"/>
      <c r="DP1310" s="17"/>
      <c r="DQ1310" s="17"/>
      <c r="DR1310" s="17"/>
      <c r="DS1310" s="17"/>
      <c r="DT1310" s="17"/>
      <c r="DU1310" s="17"/>
      <c r="DV1310" s="17"/>
      <c r="DW1310" s="17"/>
      <c r="DX1310" s="17"/>
      <c r="DY1310" s="17"/>
      <c r="DZ1310" s="17"/>
      <c r="EA1310" s="17"/>
      <c r="EB1310" s="17"/>
      <c r="EC1310" s="17"/>
      <c r="ED1310" s="17"/>
      <c r="EE1310" s="17"/>
      <c r="EF1310" s="17"/>
      <c r="EG1310" s="17"/>
      <c r="EH1310" s="17"/>
      <c r="EI1310" s="17"/>
      <c r="EJ1310" s="17"/>
      <c r="EK1310" s="17"/>
    </row>
    <row r="1311" spans="1:141" x14ac:dyDescent="0.35">
      <c r="A1311" s="17"/>
      <c r="B1311" s="17"/>
      <c r="C1311" s="17"/>
      <c r="D1311" s="17"/>
      <c r="E1311" s="17"/>
      <c r="F1311" s="17"/>
      <c r="G1311" s="17"/>
      <c r="J1311" s="17"/>
      <c r="K1311" s="17"/>
      <c r="L1311" s="68"/>
      <c r="M1311" s="68"/>
      <c r="N1311" s="17"/>
      <c r="O1311" s="17"/>
      <c r="P1311" s="107"/>
      <c r="R1311" s="17"/>
      <c r="S1311" s="17"/>
      <c r="T1311" s="17"/>
      <c r="V1311" s="17"/>
      <c r="W1311" s="17"/>
      <c r="X1311" s="17"/>
      <c r="Y1311" s="17"/>
      <c r="AB1311" s="45"/>
      <c r="AH1311" s="17"/>
      <c r="AI1311" s="17"/>
      <c r="AJ1311" s="17"/>
      <c r="AK1311" s="17"/>
      <c r="AL1311" s="17"/>
      <c r="AM1311" s="17"/>
      <c r="AN1311" s="17"/>
      <c r="AO1311" s="17"/>
      <c r="AP1311" s="17"/>
      <c r="AQ1311" s="17"/>
      <c r="AR1311" s="17"/>
      <c r="AS1311" s="17"/>
      <c r="AT1311" s="17"/>
      <c r="AU1311" s="17"/>
      <c r="AV1311" s="17"/>
      <c r="AW1311" s="17"/>
      <c r="AX1311" s="17"/>
      <c r="AY1311" s="17"/>
      <c r="AZ1311" s="17"/>
      <c r="BA1311" s="17"/>
      <c r="BB1311" s="17"/>
      <c r="BC1311" s="17"/>
      <c r="BD1311" s="17"/>
      <c r="BE1311" s="17"/>
      <c r="BF1311" s="17"/>
      <c r="BG1311" s="17"/>
      <c r="BH1311" s="17"/>
      <c r="BI1311" s="17"/>
      <c r="BJ1311" s="17"/>
      <c r="BK1311" s="17"/>
      <c r="BL1311" s="17"/>
      <c r="BM1311" s="17"/>
      <c r="BN1311" s="17"/>
      <c r="BO1311" s="17"/>
      <c r="BP1311" s="17"/>
      <c r="BQ1311" s="17"/>
      <c r="BR1311" s="17"/>
      <c r="BS1311" s="17"/>
      <c r="BT1311" s="17"/>
      <c r="BU1311" s="17"/>
      <c r="BV1311" s="17"/>
      <c r="BW1311" s="17"/>
      <c r="BX1311" s="17"/>
      <c r="BY1311" s="17"/>
      <c r="BZ1311" s="17"/>
      <c r="CA1311" s="17"/>
      <c r="CB1311" s="17"/>
      <c r="CC1311" s="17"/>
      <c r="CD1311" s="17"/>
      <c r="CE1311" s="17"/>
      <c r="CF1311" s="17"/>
      <c r="CG1311" s="17"/>
      <c r="CH1311" s="17"/>
      <c r="CI1311" s="17"/>
      <c r="CJ1311" s="17"/>
      <c r="CK1311" s="17"/>
      <c r="CL1311" s="17"/>
      <c r="CM1311" s="17"/>
      <c r="CN1311" s="17"/>
      <c r="CO1311" s="17"/>
      <c r="CP1311" s="17"/>
      <c r="CQ1311" s="17"/>
      <c r="CR1311" s="17"/>
      <c r="CS1311" s="17"/>
      <c r="CT1311" s="17"/>
      <c r="CU1311" s="17"/>
      <c r="CV1311" s="17"/>
      <c r="CW1311" s="17"/>
      <c r="CX1311" s="17"/>
      <c r="CY1311" s="17"/>
      <c r="CZ1311" s="17"/>
      <c r="DA1311" s="17"/>
      <c r="DB1311" s="17"/>
      <c r="DC1311" s="17"/>
      <c r="DD1311" s="17"/>
      <c r="DE1311" s="17"/>
      <c r="DF1311" s="17"/>
      <c r="DG1311" s="17"/>
      <c r="DH1311" s="17"/>
      <c r="DI1311" s="17"/>
      <c r="DJ1311" s="17"/>
      <c r="DK1311" s="17"/>
      <c r="DL1311" s="17"/>
      <c r="DM1311" s="17"/>
      <c r="DN1311" s="17"/>
      <c r="DO1311" s="17"/>
      <c r="DP1311" s="17"/>
      <c r="DQ1311" s="17"/>
      <c r="DR1311" s="17"/>
      <c r="DS1311" s="17"/>
      <c r="DT1311" s="17"/>
      <c r="DU1311" s="17"/>
      <c r="DV1311" s="17"/>
      <c r="DW1311" s="17"/>
      <c r="DX1311" s="17"/>
      <c r="DY1311" s="17"/>
      <c r="DZ1311" s="17"/>
      <c r="EA1311" s="17"/>
      <c r="EB1311" s="17"/>
      <c r="EC1311" s="17"/>
      <c r="ED1311" s="17"/>
      <c r="EE1311" s="17"/>
      <c r="EF1311" s="17"/>
      <c r="EG1311" s="17"/>
      <c r="EH1311" s="17"/>
      <c r="EI1311" s="17"/>
      <c r="EJ1311" s="17"/>
      <c r="EK1311" s="17"/>
    </row>
    <row r="1312" spans="1:141" x14ac:dyDescent="0.35">
      <c r="A1312" s="17"/>
      <c r="B1312" s="17"/>
      <c r="C1312" s="17"/>
      <c r="D1312" s="17"/>
      <c r="E1312" s="17"/>
      <c r="F1312" s="17"/>
      <c r="G1312" s="17"/>
      <c r="J1312" s="17"/>
      <c r="K1312" s="17"/>
      <c r="L1312" s="68"/>
      <c r="M1312" s="68"/>
      <c r="N1312" s="17"/>
      <c r="O1312" s="17"/>
      <c r="P1312" s="107"/>
      <c r="R1312" s="17"/>
      <c r="S1312" s="17"/>
      <c r="T1312" s="17"/>
      <c r="V1312" s="17"/>
      <c r="W1312" s="17"/>
      <c r="X1312" s="17"/>
      <c r="Y1312" s="17"/>
      <c r="AB1312" s="45"/>
      <c r="AH1312" s="17"/>
      <c r="AI1312" s="17"/>
      <c r="AJ1312" s="17"/>
      <c r="AK1312" s="17"/>
      <c r="AL1312" s="17"/>
      <c r="AM1312" s="17"/>
      <c r="AN1312" s="17"/>
      <c r="AO1312" s="17"/>
      <c r="AP1312" s="17"/>
      <c r="AQ1312" s="17"/>
      <c r="AR1312" s="17"/>
      <c r="AS1312" s="17"/>
      <c r="AT1312" s="17"/>
      <c r="AU1312" s="17"/>
      <c r="AV1312" s="17"/>
      <c r="AW1312" s="17"/>
      <c r="AX1312" s="17"/>
      <c r="AY1312" s="17"/>
      <c r="AZ1312" s="17"/>
      <c r="BA1312" s="17"/>
      <c r="BB1312" s="17"/>
      <c r="BC1312" s="17"/>
      <c r="BD1312" s="17"/>
      <c r="BE1312" s="17"/>
      <c r="BF1312" s="17"/>
      <c r="BG1312" s="17"/>
      <c r="BH1312" s="17"/>
      <c r="BI1312" s="17"/>
      <c r="BJ1312" s="17"/>
      <c r="BK1312" s="17"/>
      <c r="BL1312" s="17"/>
      <c r="BM1312" s="17"/>
      <c r="BN1312" s="17"/>
      <c r="BO1312" s="17"/>
      <c r="BP1312" s="17"/>
      <c r="BQ1312" s="17"/>
      <c r="BR1312" s="17"/>
      <c r="BS1312" s="17"/>
      <c r="BT1312" s="17"/>
      <c r="BU1312" s="17"/>
      <c r="BV1312" s="17"/>
      <c r="BW1312" s="17"/>
      <c r="BX1312" s="17"/>
      <c r="BY1312" s="17"/>
      <c r="BZ1312" s="17"/>
      <c r="CA1312" s="17"/>
      <c r="CB1312" s="17"/>
      <c r="CC1312" s="17"/>
      <c r="CD1312" s="17"/>
      <c r="CE1312" s="17"/>
      <c r="CF1312" s="17"/>
      <c r="CG1312" s="17"/>
      <c r="CH1312" s="17"/>
      <c r="CI1312" s="17"/>
      <c r="CJ1312" s="17"/>
      <c r="CK1312" s="17"/>
      <c r="CL1312" s="17"/>
      <c r="CM1312" s="17"/>
      <c r="CN1312" s="17"/>
      <c r="CO1312" s="17"/>
      <c r="CP1312" s="17"/>
      <c r="CQ1312" s="17"/>
      <c r="CR1312" s="17"/>
      <c r="CS1312" s="17"/>
      <c r="CT1312" s="17"/>
      <c r="CU1312" s="17"/>
      <c r="CV1312" s="17"/>
      <c r="CW1312" s="17"/>
      <c r="CX1312" s="17"/>
      <c r="CY1312" s="17"/>
      <c r="CZ1312" s="17"/>
      <c r="DA1312" s="17"/>
      <c r="DB1312" s="17"/>
      <c r="DC1312" s="17"/>
      <c r="DD1312" s="17"/>
      <c r="DE1312" s="17"/>
      <c r="DF1312" s="17"/>
      <c r="DG1312" s="17"/>
      <c r="DH1312" s="17"/>
      <c r="DI1312" s="17"/>
      <c r="DJ1312" s="17"/>
      <c r="DK1312" s="17"/>
      <c r="DL1312" s="17"/>
      <c r="DM1312" s="17"/>
      <c r="DN1312" s="17"/>
      <c r="DO1312" s="17"/>
      <c r="DP1312" s="17"/>
      <c r="DQ1312" s="17"/>
      <c r="DR1312" s="17"/>
      <c r="DS1312" s="17"/>
      <c r="DT1312" s="17"/>
      <c r="DU1312" s="17"/>
      <c r="DV1312" s="17"/>
      <c r="DW1312" s="17"/>
      <c r="DX1312" s="17"/>
      <c r="DY1312" s="17"/>
      <c r="DZ1312" s="17"/>
      <c r="EA1312" s="17"/>
      <c r="EB1312" s="17"/>
      <c r="EC1312" s="17"/>
      <c r="ED1312" s="17"/>
      <c r="EE1312" s="17"/>
      <c r="EF1312" s="17"/>
      <c r="EG1312" s="17"/>
      <c r="EH1312" s="17"/>
      <c r="EI1312" s="17"/>
      <c r="EJ1312" s="17"/>
      <c r="EK1312" s="17"/>
    </row>
    <row r="1313" spans="1:141" x14ac:dyDescent="0.35">
      <c r="A1313" s="17"/>
      <c r="B1313" s="17"/>
      <c r="C1313" s="17"/>
      <c r="D1313" s="17"/>
      <c r="E1313" s="17"/>
      <c r="F1313" s="17"/>
      <c r="G1313" s="17"/>
      <c r="J1313" s="17"/>
      <c r="K1313" s="17"/>
      <c r="L1313" s="68"/>
      <c r="M1313" s="68"/>
      <c r="N1313" s="17"/>
      <c r="O1313" s="17"/>
      <c r="P1313" s="107"/>
      <c r="R1313" s="17"/>
      <c r="S1313" s="17"/>
      <c r="T1313" s="17"/>
      <c r="V1313" s="17"/>
      <c r="W1313" s="17"/>
      <c r="X1313" s="17"/>
      <c r="Y1313" s="17"/>
      <c r="AB1313" s="45"/>
      <c r="AH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c r="BH1313" s="17"/>
      <c r="BI1313" s="17"/>
      <c r="BJ1313" s="17"/>
      <c r="BK1313" s="17"/>
      <c r="BL1313" s="17"/>
      <c r="BM1313" s="17"/>
      <c r="BN1313" s="17"/>
      <c r="BO1313" s="17"/>
      <c r="BP1313" s="17"/>
      <c r="BQ1313" s="17"/>
      <c r="BR1313" s="17"/>
      <c r="BS1313" s="17"/>
      <c r="BT1313" s="17"/>
      <c r="BU1313" s="17"/>
      <c r="BV1313" s="17"/>
      <c r="BW1313" s="17"/>
      <c r="BX1313" s="17"/>
      <c r="BY1313" s="17"/>
      <c r="BZ1313" s="17"/>
      <c r="CA1313" s="17"/>
      <c r="CB1313" s="17"/>
      <c r="CC1313" s="17"/>
      <c r="CD1313" s="17"/>
      <c r="CE1313" s="17"/>
      <c r="CF1313" s="17"/>
      <c r="CG1313" s="17"/>
      <c r="CH1313" s="17"/>
      <c r="CI1313" s="17"/>
      <c r="CJ1313" s="17"/>
      <c r="CK1313" s="17"/>
      <c r="CL1313" s="17"/>
      <c r="CM1313" s="17"/>
      <c r="CN1313" s="17"/>
      <c r="CO1313" s="17"/>
      <c r="CP1313" s="17"/>
      <c r="CQ1313" s="17"/>
      <c r="CR1313" s="17"/>
      <c r="CS1313" s="17"/>
      <c r="CT1313" s="17"/>
      <c r="CU1313" s="17"/>
      <c r="CV1313" s="17"/>
      <c r="CW1313" s="17"/>
      <c r="CX1313" s="17"/>
      <c r="CY1313" s="17"/>
      <c r="CZ1313" s="17"/>
      <c r="DA1313" s="17"/>
      <c r="DB1313" s="17"/>
      <c r="DC1313" s="17"/>
      <c r="DD1313" s="17"/>
      <c r="DE1313" s="17"/>
      <c r="DF1313" s="17"/>
      <c r="DG1313" s="17"/>
      <c r="DH1313" s="17"/>
      <c r="DI1313" s="17"/>
      <c r="DJ1313" s="17"/>
      <c r="DK1313" s="17"/>
      <c r="DL1313" s="17"/>
      <c r="DM1313" s="17"/>
      <c r="DN1313" s="17"/>
      <c r="DO1313" s="17"/>
      <c r="DP1313" s="17"/>
      <c r="DQ1313" s="17"/>
      <c r="DR1313" s="17"/>
      <c r="DS1313" s="17"/>
      <c r="DT1313" s="17"/>
      <c r="DU1313" s="17"/>
      <c r="DV1313" s="17"/>
      <c r="DW1313" s="17"/>
      <c r="DX1313" s="17"/>
      <c r="DY1313" s="17"/>
      <c r="DZ1313" s="17"/>
      <c r="EA1313" s="17"/>
      <c r="EB1313" s="17"/>
      <c r="EC1313" s="17"/>
      <c r="ED1313" s="17"/>
      <c r="EE1313" s="17"/>
      <c r="EF1313" s="17"/>
      <c r="EG1313" s="17"/>
      <c r="EH1313" s="17"/>
      <c r="EI1313" s="17"/>
      <c r="EJ1313" s="17"/>
      <c r="EK1313" s="17"/>
    </row>
    <row r="1314" spans="1:141" x14ac:dyDescent="0.35">
      <c r="A1314" s="17"/>
      <c r="B1314" s="17"/>
      <c r="C1314" s="17"/>
      <c r="D1314" s="17"/>
      <c r="E1314" s="17"/>
      <c r="F1314" s="17"/>
      <c r="G1314" s="17"/>
      <c r="J1314" s="17"/>
      <c r="K1314" s="17"/>
      <c r="L1314" s="68"/>
      <c r="M1314" s="68"/>
      <c r="N1314" s="17"/>
      <c r="O1314" s="17"/>
      <c r="P1314" s="107"/>
      <c r="R1314" s="17"/>
      <c r="S1314" s="17"/>
      <c r="T1314" s="17"/>
      <c r="V1314" s="17"/>
      <c r="W1314" s="17"/>
      <c r="X1314" s="17"/>
      <c r="Y1314" s="17"/>
      <c r="AB1314" s="45"/>
      <c r="AH1314" s="17"/>
      <c r="AI1314" s="17"/>
      <c r="AJ1314" s="17"/>
      <c r="AK1314" s="17"/>
      <c r="AL1314" s="17"/>
      <c r="AM1314" s="17"/>
      <c r="AN1314" s="17"/>
      <c r="AO1314" s="17"/>
      <c r="AP1314" s="17"/>
      <c r="AQ1314" s="17"/>
      <c r="AR1314" s="17"/>
      <c r="AS1314" s="17"/>
      <c r="AT1314" s="17"/>
      <c r="AU1314" s="17"/>
      <c r="AV1314" s="17"/>
      <c r="AW1314" s="17"/>
      <c r="AX1314" s="17"/>
      <c r="AY1314" s="17"/>
      <c r="AZ1314" s="17"/>
      <c r="BA1314" s="17"/>
      <c r="BB1314" s="17"/>
      <c r="BC1314" s="17"/>
      <c r="BD1314" s="17"/>
      <c r="BE1314" s="17"/>
      <c r="BF1314" s="17"/>
      <c r="BG1314" s="17"/>
      <c r="BH1314" s="17"/>
      <c r="BI1314" s="17"/>
      <c r="BJ1314" s="17"/>
      <c r="BK1314" s="17"/>
      <c r="BL1314" s="17"/>
      <c r="BM1314" s="17"/>
      <c r="BN1314" s="17"/>
      <c r="BO1314" s="17"/>
      <c r="BP1314" s="17"/>
      <c r="BQ1314" s="17"/>
      <c r="BR1314" s="17"/>
      <c r="BS1314" s="17"/>
      <c r="BT1314" s="17"/>
      <c r="BU1314" s="17"/>
      <c r="BV1314" s="17"/>
      <c r="BW1314" s="17"/>
      <c r="BX1314" s="17"/>
      <c r="BY1314" s="17"/>
      <c r="BZ1314" s="17"/>
      <c r="CA1314" s="17"/>
      <c r="CB1314" s="17"/>
      <c r="CC1314" s="17"/>
      <c r="CD1314" s="17"/>
      <c r="CE1314" s="17"/>
      <c r="CF1314" s="17"/>
      <c r="CG1314" s="17"/>
      <c r="CH1314" s="17"/>
      <c r="CI1314" s="17"/>
      <c r="CJ1314" s="17"/>
      <c r="CK1314" s="17"/>
      <c r="CL1314" s="17"/>
      <c r="CM1314" s="17"/>
      <c r="CN1314" s="17"/>
      <c r="CO1314" s="17"/>
      <c r="CP1314" s="17"/>
      <c r="CQ1314" s="17"/>
      <c r="CR1314" s="17"/>
      <c r="CS1314" s="17"/>
      <c r="CT1314" s="17"/>
      <c r="CU1314" s="17"/>
      <c r="CV1314" s="17"/>
      <c r="CW1314" s="17"/>
      <c r="CX1314" s="17"/>
      <c r="CY1314" s="17"/>
      <c r="CZ1314" s="17"/>
      <c r="DA1314" s="17"/>
      <c r="DB1314" s="17"/>
      <c r="DC1314" s="17"/>
      <c r="DD1314" s="17"/>
      <c r="DE1314" s="17"/>
      <c r="DF1314" s="17"/>
      <c r="DG1314" s="17"/>
      <c r="DH1314" s="17"/>
      <c r="DI1314" s="17"/>
      <c r="DJ1314" s="17"/>
      <c r="DK1314" s="17"/>
      <c r="DL1314" s="17"/>
      <c r="DM1314" s="17"/>
      <c r="DN1314" s="17"/>
      <c r="DO1314" s="17"/>
      <c r="DP1314" s="17"/>
      <c r="DQ1314" s="17"/>
      <c r="DR1314" s="17"/>
      <c r="DS1314" s="17"/>
      <c r="DT1314" s="17"/>
      <c r="DU1314" s="17"/>
      <c r="DV1314" s="17"/>
      <c r="DW1314" s="17"/>
      <c r="DX1314" s="17"/>
      <c r="DY1314" s="17"/>
      <c r="DZ1314" s="17"/>
      <c r="EA1314" s="17"/>
      <c r="EB1314" s="17"/>
      <c r="EC1314" s="17"/>
      <c r="ED1314" s="17"/>
      <c r="EE1314" s="17"/>
      <c r="EF1314" s="17"/>
      <c r="EG1314" s="17"/>
      <c r="EH1314" s="17"/>
      <c r="EI1314" s="17"/>
      <c r="EJ1314" s="17"/>
      <c r="EK1314" s="17"/>
    </row>
    <row r="1315" spans="1:141" x14ac:dyDescent="0.35">
      <c r="A1315" s="17"/>
      <c r="B1315" s="17"/>
      <c r="C1315" s="17"/>
      <c r="D1315" s="17"/>
      <c r="E1315" s="17"/>
      <c r="F1315" s="17"/>
      <c r="G1315" s="17"/>
      <c r="J1315" s="17"/>
      <c r="K1315" s="17"/>
      <c r="L1315" s="68"/>
      <c r="M1315" s="68"/>
      <c r="N1315" s="17"/>
      <c r="O1315" s="17"/>
      <c r="P1315" s="107"/>
      <c r="R1315" s="17"/>
      <c r="S1315" s="17"/>
      <c r="T1315" s="17"/>
      <c r="V1315" s="17"/>
      <c r="W1315" s="17"/>
      <c r="X1315" s="17"/>
      <c r="Y1315" s="17"/>
      <c r="AB1315" s="45"/>
      <c r="AH1315" s="17"/>
      <c r="AI1315" s="17"/>
      <c r="AJ1315" s="17"/>
      <c r="AK1315" s="17"/>
      <c r="AL1315" s="17"/>
      <c r="AM1315" s="17"/>
      <c r="AN1315" s="17"/>
      <c r="AO1315" s="17"/>
      <c r="AP1315" s="17"/>
      <c r="AQ1315" s="17"/>
      <c r="AR1315" s="17"/>
      <c r="AS1315" s="17"/>
      <c r="AT1315" s="17"/>
      <c r="AU1315" s="17"/>
      <c r="AV1315" s="17"/>
      <c r="AW1315" s="17"/>
      <c r="AX1315" s="17"/>
      <c r="AY1315" s="17"/>
      <c r="AZ1315" s="17"/>
      <c r="BA1315" s="17"/>
      <c r="BB1315" s="17"/>
      <c r="BC1315" s="17"/>
      <c r="BD1315" s="17"/>
      <c r="BE1315" s="17"/>
      <c r="BF1315" s="17"/>
      <c r="BG1315" s="17"/>
      <c r="BH1315" s="17"/>
      <c r="BI1315" s="17"/>
      <c r="BJ1315" s="17"/>
      <c r="BK1315" s="17"/>
      <c r="BL1315" s="17"/>
      <c r="BM1315" s="17"/>
      <c r="BN1315" s="17"/>
      <c r="BO1315" s="17"/>
      <c r="BP1315" s="17"/>
      <c r="BQ1315" s="17"/>
      <c r="BR1315" s="17"/>
      <c r="BS1315" s="17"/>
      <c r="BT1315" s="17"/>
      <c r="BU1315" s="17"/>
      <c r="BV1315" s="17"/>
      <c r="BW1315" s="17"/>
      <c r="BX1315" s="17"/>
      <c r="BY1315" s="17"/>
      <c r="BZ1315" s="17"/>
      <c r="CA1315" s="17"/>
      <c r="CB1315" s="17"/>
      <c r="CC1315" s="17"/>
      <c r="CD1315" s="17"/>
      <c r="CE1315" s="17"/>
      <c r="CF1315" s="17"/>
      <c r="CG1315" s="17"/>
      <c r="CH1315" s="17"/>
      <c r="CI1315" s="17"/>
      <c r="CJ1315" s="17"/>
      <c r="CK1315" s="17"/>
      <c r="CL1315" s="17"/>
      <c r="CM1315" s="17"/>
      <c r="CN1315" s="17"/>
      <c r="CO1315" s="17"/>
      <c r="CP1315" s="17"/>
      <c r="CQ1315" s="17"/>
      <c r="CR1315" s="17"/>
      <c r="CS1315" s="17"/>
      <c r="CT1315" s="17"/>
      <c r="CU1315" s="17"/>
      <c r="CV1315" s="17"/>
      <c r="CW1315" s="17"/>
      <c r="CX1315" s="17"/>
      <c r="CY1315" s="17"/>
      <c r="CZ1315" s="17"/>
      <c r="DA1315" s="17"/>
      <c r="DB1315" s="17"/>
      <c r="DC1315" s="17"/>
      <c r="DD1315" s="17"/>
      <c r="DE1315" s="17"/>
      <c r="DF1315" s="17"/>
      <c r="DG1315" s="17"/>
      <c r="DH1315" s="17"/>
      <c r="DI1315" s="17"/>
      <c r="DJ1315" s="17"/>
      <c r="DK1315" s="17"/>
      <c r="DL1315" s="17"/>
      <c r="DM1315" s="17"/>
      <c r="DN1315" s="17"/>
      <c r="DO1315" s="17"/>
      <c r="DP1315" s="17"/>
      <c r="DQ1315" s="17"/>
      <c r="DR1315" s="17"/>
      <c r="DS1315" s="17"/>
      <c r="DT1315" s="17"/>
      <c r="DU1315" s="17"/>
      <c r="DV1315" s="17"/>
      <c r="DW1315" s="17"/>
      <c r="DX1315" s="17"/>
      <c r="DY1315" s="17"/>
      <c r="DZ1315" s="17"/>
      <c r="EA1315" s="17"/>
      <c r="EB1315" s="17"/>
      <c r="EC1315" s="17"/>
      <c r="ED1315" s="17"/>
      <c r="EE1315" s="17"/>
      <c r="EF1315" s="17"/>
      <c r="EG1315" s="17"/>
      <c r="EH1315" s="17"/>
      <c r="EI1315" s="17"/>
      <c r="EJ1315" s="17"/>
      <c r="EK1315" s="17"/>
    </row>
    <row r="1316" spans="1:141" x14ac:dyDescent="0.35">
      <c r="A1316" s="17"/>
      <c r="B1316" s="17"/>
      <c r="C1316" s="17"/>
      <c r="D1316" s="17"/>
      <c r="E1316" s="17"/>
      <c r="F1316" s="17"/>
      <c r="G1316" s="17"/>
      <c r="J1316" s="17"/>
      <c r="K1316" s="17"/>
      <c r="L1316" s="68"/>
      <c r="M1316" s="68"/>
      <c r="N1316" s="17"/>
      <c r="O1316" s="17"/>
      <c r="P1316" s="107"/>
      <c r="R1316" s="17"/>
      <c r="S1316" s="17"/>
      <c r="T1316" s="17"/>
      <c r="V1316" s="17"/>
      <c r="W1316" s="17"/>
      <c r="X1316" s="17"/>
      <c r="Y1316" s="17"/>
      <c r="AB1316" s="45"/>
      <c r="AH1316" s="17"/>
      <c r="AI1316" s="17"/>
      <c r="AJ1316" s="17"/>
      <c r="AK1316" s="17"/>
      <c r="AL1316" s="17"/>
      <c r="AM1316" s="17"/>
      <c r="AN1316" s="17"/>
      <c r="AO1316" s="17"/>
      <c r="AP1316" s="17"/>
      <c r="AQ1316" s="17"/>
      <c r="AR1316" s="17"/>
      <c r="AS1316" s="17"/>
      <c r="AT1316" s="17"/>
      <c r="AU1316" s="17"/>
      <c r="AV1316" s="17"/>
      <c r="AW1316" s="17"/>
      <c r="AX1316" s="17"/>
      <c r="AY1316" s="17"/>
      <c r="AZ1316" s="17"/>
      <c r="BA1316" s="17"/>
      <c r="BB1316" s="17"/>
      <c r="BC1316" s="17"/>
      <c r="BD1316" s="17"/>
      <c r="BE1316" s="17"/>
      <c r="BF1316" s="17"/>
      <c r="BG1316" s="17"/>
      <c r="BH1316" s="17"/>
      <c r="BI1316" s="17"/>
      <c r="BJ1316" s="17"/>
      <c r="BK1316" s="17"/>
      <c r="BL1316" s="17"/>
      <c r="BM1316" s="17"/>
      <c r="BN1316" s="17"/>
      <c r="BO1316" s="17"/>
      <c r="BP1316" s="17"/>
      <c r="BQ1316" s="17"/>
      <c r="BR1316" s="17"/>
      <c r="BS1316" s="17"/>
      <c r="BT1316" s="17"/>
      <c r="BU1316" s="17"/>
      <c r="BV1316" s="17"/>
      <c r="BW1316" s="17"/>
      <c r="BX1316" s="17"/>
      <c r="BY1316" s="17"/>
      <c r="BZ1316" s="17"/>
      <c r="CA1316" s="17"/>
      <c r="CB1316" s="17"/>
      <c r="CC1316" s="17"/>
      <c r="CD1316" s="17"/>
      <c r="CE1316" s="17"/>
      <c r="CF1316" s="17"/>
      <c r="CG1316" s="17"/>
      <c r="CH1316" s="17"/>
      <c r="CI1316" s="17"/>
      <c r="CJ1316" s="17"/>
      <c r="CK1316" s="17"/>
      <c r="CL1316" s="17"/>
      <c r="CM1316" s="17"/>
      <c r="CN1316" s="17"/>
      <c r="CO1316" s="17"/>
      <c r="CP1316" s="17"/>
      <c r="CQ1316" s="17"/>
      <c r="CR1316" s="17"/>
      <c r="CS1316" s="17"/>
      <c r="CT1316" s="17"/>
      <c r="CU1316" s="17"/>
      <c r="CV1316" s="17"/>
      <c r="CW1316" s="17"/>
      <c r="CX1316" s="17"/>
      <c r="CY1316" s="17"/>
      <c r="CZ1316" s="17"/>
      <c r="DA1316" s="17"/>
      <c r="DB1316" s="17"/>
      <c r="DC1316" s="17"/>
      <c r="DD1316" s="17"/>
      <c r="DE1316" s="17"/>
      <c r="DF1316" s="17"/>
      <c r="DG1316" s="17"/>
      <c r="DH1316" s="17"/>
      <c r="DI1316" s="17"/>
      <c r="DJ1316" s="17"/>
      <c r="DK1316" s="17"/>
      <c r="DL1316" s="17"/>
      <c r="DM1316" s="17"/>
      <c r="DN1316" s="17"/>
      <c r="DO1316" s="17"/>
      <c r="DP1316" s="17"/>
      <c r="DQ1316" s="17"/>
      <c r="DR1316" s="17"/>
      <c r="DS1316" s="17"/>
      <c r="DT1316" s="17"/>
      <c r="DU1316" s="17"/>
      <c r="DV1316" s="17"/>
      <c r="DW1316" s="17"/>
      <c r="DX1316" s="17"/>
      <c r="DY1316" s="17"/>
      <c r="DZ1316" s="17"/>
      <c r="EA1316" s="17"/>
      <c r="EB1316" s="17"/>
      <c r="EC1316" s="17"/>
      <c r="ED1316" s="17"/>
      <c r="EE1316" s="17"/>
      <c r="EF1316" s="17"/>
      <c r="EG1316" s="17"/>
      <c r="EH1316" s="17"/>
      <c r="EI1316" s="17"/>
      <c r="EJ1316" s="17"/>
      <c r="EK1316" s="17"/>
    </row>
    <row r="1317" spans="1:141" x14ac:dyDescent="0.35">
      <c r="A1317" s="17"/>
      <c r="B1317" s="17"/>
      <c r="C1317" s="17"/>
      <c r="D1317" s="17"/>
      <c r="E1317" s="17"/>
      <c r="F1317" s="17"/>
      <c r="G1317" s="17"/>
      <c r="J1317" s="17"/>
      <c r="K1317" s="17"/>
      <c r="L1317" s="68"/>
      <c r="M1317" s="68"/>
      <c r="N1317" s="17"/>
      <c r="O1317" s="17"/>
      <c r="P1317" s="107"/>
      <c r="R1317" s="17"/>
      <c r="S1317" s="17"/>
      <c r="T1317" s="17"/>
      <c r="V1317" s="17"/>
      <c r="W1317" s="17"/>
      <c r="X1317" s="17"/>
      <c r="Y1317" s="17"/>
      <c r="AB1317" s="45"/>
      <c r="AH1317" s="17"/>
      <c r="AI1317" s="17"/>
      <c r="AJ1317" s="17"/>
      <c r="AK1317" s="17"/>
      <c r="AL1317" s="17"/>
      <c r="AM1317" s="17"/>
      <c r="AN1317" s="17"/>
      <c r="AO1317" s="17"/>
      <c r="AP1317" s="17"/>
      <c r="AQ1317" s="17"/>
      <c r="AR1317" s="17"/>
      <c r="AS1317" s="17"/>
      <c r="AT1317" s="17"/>
      <c r="AU1317" s="17"/>
      <c r="AV1317" s="17"/>
      <c r="AW1317" s="17"/>
      <c r="AX1317" s="17"/>
      <c r="AY1317" s="17"/>
      <c r="AZ1317" s="17"/>
      <c r="BA1317" s="17"/>
      <c r="BB1317" s="17"/>
      <c r="BC1317" s="17"/>
      <c r="BD1317" s="17"/>
      <c r="BE1317" s="17"/>
      <c r="BF1317" s="17"/>
      <c r="BG1317" s="17"/>
      <c r="BH1317" s="17"/>
      <c r="BI1317" s="17"/>
      <c r="BJ1317" s="17"/>
      <c r="BK1317" s="17"/>
      <c r="BL1317" s="17"/>
      <c r="BM1317" s="17"/>
      <c r="BN1317" s="17"/>
      <c r="BO1317" s="17"/>
      <c r="BP1317" s="17"/>
      <c r="BQ1317" s="17"/>
      <c r="BR1317" s="17"/>
      <c r="BS1317" s="17"/>
      <c r="BT1317" s="17"/>
      <c r="BU1317" s="17"/>
      <c r="BV1317" s="17"/>
      <c r="BW1317" s="17"/>
      <c r="BX1317" s="17"/>
      <c r="BY1317" s="17"/>
      <c r="BZ1317" s="17"/>
      <c r="CA1317" s="17"/>
      <c r="CB1317" s="17"/>
      <c r="CC1317" s="17"/>
      <c r="CD1317" s="17"/>
      <c r="CE1317" s="17"/>
      <c r="CF1317" s="17"/>
      <c r="CG1317" s="17"/>
      <c r="CH1317" s="17"/>
      <c r="CI1317" s="17"/>
      <c r="CJ1317" s="17"/>
      <c r="CK1317" s="17"/>
      <c r="CL1317" s="17"/>
      <c r="CM1317" s="17"/>
      <c r="CN1317" s="17"/>
      <c r="CO1317" s="17"/>
      <c r="CP1317" s="17"/>
      <c r="CQ1317" s="17"/>
      <c r="CR1317" s="17"/>
      <c r="CS1317" s="17"/>
      <c r="CT1317" s="17"/>
      <c r="CU1317" s="17"/>
      <c r="CV1317" s="17"/>
      <c r="CW1317" s="17"/>
      <c r="CX1317" s="17"/>
      <c r="CY1317" s="17"/>
      <c r="CZ1317" s="17"/>
      <c r="DA1317" s="17"/>
      <c r="DB1317" s="17"/>
      <c r="DC1317" s="17"/>
      <c r="DD1317" s="17"/>
      <c r="DE1317" s="17"/>
      <c r="DF1317" s="17"/>
      <c r="DG1317" s="17"/>
      <c r="DH1317" s="17"/>
      <c r="DI1317" s="17"/>
      <c r="DJ1317" s="17"/>
      <c r="DK1317" s="17"/>
      <c r="DL1317" s="17"/>
      <c r="DM1317" s="17"/>
      <c r="DN1317" s="17"/>
      <c r="DO1317" s="17"/>
      <c r="DP1317" s="17"/>
      <c r="DQ1317" s="17"/>
      <c r="DR1317" s="17"/>
      <c r="DS1317" s="17"/>
      <c r="DT1317" s="17"/>
      <c r="DU1317" s="17"/>
      <c r="DV1317" s="17"/>
      <c r="DW1317" s="17"/>
      <c r="DX1317" s="17"/>
      <c r="DY1317" s="17"/>
      <c r="DZ1317" s="17"/>
      <c r="EA1317" s="17"/>
      <c r="EB1317" s="17"/>
      <c r="EC1317" s="17"/>
      <c r="ED1317" s="17"/>
      <c r="EE1317" s="17"/>
      <c r="EF1317" s="17"/>
      <c r="EG1317" s="17"/>
      <c r="EH1317" s="17"/>
      <c r="EI1317" s="17"/>
      <c r="EJ1317" s="17"/>
      <c r="EK1317" s="17"/>
    </row>
    <row r="1318" spans="1:141" x14ac:dyDescent="0.35">
      <c r="A1318" s="17"/>
      <c r="B1318" s="17"/>
      <c r="C1318" s="17"/>
      <c r="D1318" s="17"/>
      <c r="E1318" s="17"/>
      <c r="F1318" s="17"/>
      <c r="G1318" s="17"/>
      <c r="J1318" s="17"/>
      <c r="K1318" s="17"/>
      <c r="L1318" s="68"/>
      <c r="M1318" s="68"/>
      <c r="N1318" s="17"/>
      <c r="O1318" s="17"/>
      <c r="P1318" s="107"/>
      <c r="R1318" s="17"/>
      <c r="S1318" s="17"/>
      <c r="T1318" s="17"/>
      <c r="V1318" s="17"/>
      <c r="W1318" s="17"/>
      <c r="X1318" s="17"/>
      <c r="Y1318" s="17"/>
      <c r="AB1318" s="45"/>
      <c r="AH1318" s="17"/>
      <c r="AI1318" s="17"/>
      <c r="AJ1318" s="17"/>
      <c r="AK1318" s="17"/>
      <c r="AL1318" s="17"/>
      <c r="AM1318" s="17"/>
      <c r="AN1318" s="17"/>
      <c r="AO1318" s="17"/>
      <c r="AP1318" s="17"/>
      <c r="AQ1318" s="17"/>
      <c r="AR1318" s="17"/>
      <c r="AS1318" s="17"/>
      <c r="AT1318" s="17"/>
      <c r="AU1318" s="17"/>
      <c r="AV1318" s="17"/>
      <c r="AW1318" s="17"/>
      <c r="AX1318" s="17"/>
      <c r="AY1318" s="17"/>
      <c r="AZ1318" s="17"/>
      <c r="BA1318" s="17"/>
      <c r="BB1318" s="17"/>
      <c r="BC1318" s="17"/>
      <c r="BD1318" s="17"/>
      <c r="BE1318" s="17"/>
      <c r="BF1318" s="17"/>
      <c r="BG1318" s="17"/>
      <c r="BH1318" s="17"/>
      <c r="BI1318" s="17"/>
      <c r="BJ1318" s="17"/>
      <c r="BK1318" s="17"/>
      <c r="BL1318" s="17"/>
      <c r="BM1318" s="17"/>
      <c r="BN1318" s="17"/>
      <c r="BO1318" s="17"/>
      <c r="BP1318" s="17"/>
      <c r="BQ1318" s="17"/>
      <c r="BR1318" s="17"/>
      <c r="BS1318" s="17"/>
      <c r="BT1318" s="17"/>
      <c r="BU1318" s="17"/>
      <c r="BV1318" s="17"/>
      <c r="BW1318" s="17"/>
      <c r="BX1318" s="17"/>
      <c r="BY1318" s="17"/>
      <c r="BZ1318" s="17"/>
      <c r="CA1318" s="17"/>
      <c r="CB1318" s="17"/>
      <c r="CC1318" s="17"/>
      <c r="CD1318" s="17"/>
      <c r="CE1318" s="17"/>
      <c r="CF1318" s="17"/>
      <c r="CG1318" s="17"/>
      <c r="CH1318" s="17"/>
      <c r="CI1318" s="17"/>
      <c r="CJ1318" s="17"/>
      <c r="CK1318" s="17"/>
      <c r="CL1318" s="17"/>
      <c r="CM1318" s="17"/>
      <c r="CN1318" s="17"/>
      <c r="CO1318" s="17"/>
      <c r="CP1318" s="17"/>
      <c r="CQ1318" s="17"/>
      <c r="CR1318" s="17"/>
      <c r="CS1318" s="17"/>
      <c r="CT1318" s="17"/>
      <c r="CU1318" s="17"/>
      <c r="CV1318" s="17"/>
      <c r="CW1318" s="17"/>
      <c r="CX1318" s="17"/>
      <c r="CY1318" s="17"/>
      <c r="CZ1318" s="17"/>
      <c r="DA1318" s="17"/>
      <c r="DB1318" s="17"/>
      <c r="DC1318" s="17"/>
      <c r="DD1318" s="17"/>
      <c r="DE1318" s="17"/>
      <c r="DF1318" s="17"/>
      <c r="DG1318" s="17"/>
      <c r="DH1318" s="17"/>
      <c r="DI1318" s="17"/>
      <c r="DJ1318" s="17"/>
      <c r="DK1318" s="17"/>
      <c r="DL1318" s="17"/>
      <c r="DM1318" s="17"/>
      <c r="DN1318" s="17"/>
      <c r="DO1318" s="17"/>
      <c r="DP1318" s="17"/>
      <c r="DQ1318" s="17"/>
      <c r="DR1318" s="17"/>
      <c r="DS1318" s="17"/>
      <c r="DT1318" s="17"/>
      <c r="DU1318" s="17"/>
      <c r="DV1318" s="17"/>
      <c r="DW1318" s="17"/>
      <c r="DX1318" s="17"/>
      <c r="DY1318" s="17"/>
      <c r="DZ1318" s="17"/>
      <c r="EA1318" s="17"/>
      <c r="EB1318" s="17"/>
      <c r="EC1318" s="17"/>
      <c r="ED1318" s="17"/>
      <c r="EE1318" s="17"/>
      <c r="EF1318" s="17"/>
      <c r="EG1318" s="17"/>
      <c r="EH1318" s="17"/>
      <c r="EI1318" s="17"/>
      <c r="EJ1318" s="17"/>
      <c r="EK1318" s="17"/>
    </row>
    <row r="1319" spans="1:141" x14ac:dyDescent="0.35">
      <c r="A1319" s="17"/>
      <c r="B1319" s="17"/>
      <c r="C1319" s="17"/>
      <c r="D1319" s="17"/>
      <c r="E1319" s="17"/>
      <c r="F1319" s="17"/>
      <c r="G1319" s="17"/>
      <c r="J1319" s="17"/>
      <c r="K1319" s="17"/>
      <c r="L1319" s="68"/>
      <c r="M1319" s="68"/>
      <c r="N1319" s="17"/>
      <c r="O1319" s="17"/>
      <c r="P1319" s="107"/>
      <c r="R1319" s="17"/>
      <c r="S1319" s="17"/>
      <c r="T1319" s="17"/>
      <c r="V1319" s="17"/>
      <c r="W1319" s="17"/>
      <c r="X1319" s="17"/>
      <c r="Y1319" s="17"/>
      <c r="AB1319" s="45"/>
      <c r="AH1319" s="17"/>
      <c r="AI1319" s="17"/>
      <c r="AJ1319" s="17"/>
      <c r="AK1319" s="17"/>
      <c r="AL1319" s="17"/>
      <c r="AM1319" s="17"/>
      <c r="AN1319" s="17"/>
      <c r="AO1319" s="17"/>
      <c r="AP1319" s="17"/>
      <c r="AQ1319" s="17"/>
      <c r="AR1319" s="17"/>
      <c r="AS1319" s="17"/>
      <c r="AT1319" s="17"/>
      <c r="AU1319" s="17"/>
      <c r="AV1319" s="17"/>
      <c r="AW1319" s="17"/>
      <c r="AX1319" s="17"/>
      <c r="AY1319" s="17"/>
      <c r="AZ1319" s="17"/>
      <c r="BA1319" s="17"/>
      <c r="BB1319" s="17"/>
      <c r="BC1319" s="17"/>
      <c r="BD1319" s="17"/>
      <c r="BE1319" s="17"/>
      <c r="BF1319" s="17"/>
      <c r="BG1319" s="17"/>
      <c r="BH1319" s="17"/>
      <c r="BI1319" s="17"/>
      <c r="BJ1319" s="17"/>
      <c r="BK1319" s="17"/>
      <c r="BL1319" s="17"/>
      <c r="BM1319" s="17"/>
      <c r="BN1319" s="17"/>
      <c r="BO1319" s="17"/>
      <c r="BP1319" s="17"/>
      <c r="BQ1319" s="17"/>
      <c r="BR1319" s="17"/>
      <c r="BS1319" s="17"/>
      <c r="BT1319" s="17"/>
      <c r="BU1319" s="17"/>
      <c r="BV1319" s="17"/>
      <c r="BW1319" s="17"/>
      <c r="BX1319" s="17"/>
      <c r="BY1319" s="17"/>
      <c r="BZ1319" s="17"/>
      <c r="CA1319" s="17"/>
      <c r="CB1319" s="17"/>
      <c r="CC1319" s="17"/>
      <c r="CD1319" s="17"/>
      <c r="CE1319" s="17"/>
      <c r="CF1319" s="17"/>
      <c r="CG1319" s="17"/>
      <c r="CH1319" s="17"/>
      <c r="CI1319" s="17"/>
      <c r="CJ1319" s="17"/>
      <c r="CK1319" s="17"/>
      <c r="CL1319" s="17"/>
      <c r="CM1319" s="17"/>
      <c r="CN1319" s="17"/>
      <c r="CO1319" s="17"/>
      <c r="CP1319" s="17"/>
      <c r="CQ1319" s="17"/>
      <c r="CR1319" s="17"/>
      <c r="CS1319" s="17"/>
      <c r="CT1319" s="17"/>
      <c r="CU1319" s="17"/>
      <c r="CV1319" s="17"/>
      <c r="CW1319" s="17"/>
      <c r="CX1319" s="17"/>
      <c r="CY1319" s="17"/>
      <c r="CZ1319" s="17"/>
      <c r="DA1319" s="17"/>
      <c r="DB1319" s="17"/>
      <c r="DC1319" s="17"/>
      <c r="DD1319" s="17"/>
      <c r="DE1319" s="17"/>
      <c r="DF1319" s="17"/>
      <c r="DG1319" s="17"/>
      <c r="DH1319" s="17"/>
      <c r="DI1319" s="17"/>
      <c r="DJ1319" s="17"/>
      <c r="DK1319" s="17"/>
      <c r="DL1319" s="17"/>
      <c r="DM1319" s="17"/>
      <c r="DN1319" s="17"/>
      <c r="DO1319" s="17"/>
      <c r="DP1319" s="17"/>
      <c r="DQ1319" s="17"/>
      <c r="DR1319" s="17"/>
      <c r="DS1319" s="17"/>
      <c r="DT1319" s="17"/>
      <c r="DU1319" s="17"/>
      <c r="DV1319" s="17"/>
      <c r="DW1319" s="17"/>
      <c r="DX1319" s="17"/>
      <c r="DY1319" s="17"/>
      <c r="DZ1319" s="17"/>
      <c r="EA1319" s="17"/>
      <c r="EB1319" s="17"/>
      <c r="EC1319" s="17"/>
      <c r="ED1319" s="17"/>
      <c r="EE1319" s="17"/>
      <c r="EF1319" s="17"/>
      <c r="EG1319" s="17"/>
      <c r="EH1319" s="17"/>
      <c r="EI1319" s="17"/>
      <c r="EJ1319" s="17"/>
      <c r="EK1319" s="17"/>
    </row>
    <row r="1320" spans="1:141" x14ac:dyDescent="0.35">
      <c r="A1320" s="17"/>
      <c r="B1320" s="17"/>
      <c r="C1320" s="17"/>
      <c r="D1320" s="17"/>
      <c r="E1320" s="17"/>
      <c r="F1320" s="17"/>
      <c r="G1320" s="17"/>
      <c r="J1320" s="17"/>
      <c r="K1320" s="17"/>
      <c r="L1320" s="68"/>
      <c r="M1320" s="68"/>
      <c r="N1320" s="17"/>
      <c r="O1320" s="17"/>
      <c r="P1320" s="107"/>
      <c r="R1320" s="17"/>
      <c r="S1320" s="17"/>
      <c r="T1320" s="17"/>
      <c r="V1320" s="17"/>
      <c r="W1320" s="17"/>
      <c r="X1320" s="17"/>
      <c r="Y1320" s="17"/>
      <c r="AB1320" s="45"/>
      <c r="AH1320" s="17"/>
      <c r="AI1320" s="17"/>
      <c r="AJ1320" s="17"/>
      <c r="AK1320" s="17"/>
      <c r="AL1320" s="17"/>
      <c r="AM1320" s="17"/>
      <c r="AN1320" s="17"/>
      <c r="AO1320" s="17"/>
      <c r="AP1320" s="17"/>
      <c r="AQ1320" s="17"/>
      <c r="AR1320" s="17"/>
      <c r="AS1320" s="17"/>
      <c r="AT1320" s="17"/>
      <c r="AU1320" s="17"/>
      <c r="AV1320" s="17"/>
      <c r="AW1320" s="17"/>
      <c r="AX1320" s="17"/>
      <c r="AY1320" s="17"/>
      <c r="AZ1320" s="17"/>
      <c r="BA1320" s="17"/>
      <c r="BB1320" s="17"/>
      <c r="BC1320" s="17"/>
      <c r="BD1320" s="17"/>
      <c r="BE1320" s="17"/>
      <c r="BF1320" s="17"/>
      <c r="BG1320" s="17"/>
      <c r="BH1320" s="17"/>
      <c r="BI1320" s="17"/>
      <c r="BJ1320" s="17"/>
      <c r="BK1320" s="17"/>
      <c r="BL1320" s="17"/>
      <c r="BM1320" s="17"/>
      <c r="BN1320" s="17"/>
      <c r="BO1320" s="17"/>
      <c r="BP1320" s="17"/>
      <c r="BQ1320" s="17"/>
      <c r="BR1320" s="17"/>
      <c r="BS1320" s="17"/>
      <c r="BT1320" s="17"/>
      <c r="BU1320" s="17"/>
      <c r="BV1320" s="17"/>
      <c r="BW1320" s="17"/>
      <c r="BX1320" s="17"/>
      <c r="BY1320" s="17"/>
      <c r="BZ1320" s="17"/>
      <c r="CA1320" s="17"/>
      <c r="CB1320" s="17"/>
      <c r="CC1320" s="17"/>
      <c r="CD1320" s="17"/>
      <c r="CE1320" s="17"/>
      <c r="CF1320" s="17"/>
      <c r="CG1320" s="17"/>
      <c r="CH1320" s="17"/>
      <c r="CI1320" s="17"/>
      <c r="CJ1320" s="17"/>
      <c r="CK1320" s="17"/>
      <c r="CL1320" s="17"/>
      <c r="CM1320" s="17"/>
      <c r="CN1320" s="17"/>
      <c r="CO1320" s="17"/>
      <c r="CP1320" s="17"/>
      <c r="CQ1320" s="17"/>
      <c r="CR1320" s="17"/>
      <c r="CS1320" s="17"/>
      <c r="CT1320" s="17"/>
      <c r="CU1320" s="17"/>
      <c r="CV1320" s="17"/>
      <c r="CW1320" s="17"/>
      <c r="CX1320" s="17"/>
      <c r="CY1320" s="17"/>
      <c r="CZ1320" s="17"/>
      <c r="DA1320" s="17"/>
      <c r="DB1320" s="17"/>
      <c r="DC1320" s="17"/>
      <c r="DD1320" s="17"/>
      <c r="DE1320" s="17"/>
      <c r="DF1320" s="17"/>
      <c r="DG1320" s="17"/>
      <c r="DH1320" s="17"/>
      <c r="DI1320" s="17"/>
      <c r="DJ1320" s="17"/>
      <c r="DK1320" s="17"/>
      <c r="DL1320" s="17"/>
      <c r="DM1320" s="17"/>
      <c r="DN1320" s="17"/>
      <c r="DO1320" s="17"/>
      <c r="DP1320" s="17"/>
      <c r="DQ1320" s="17"/>
      <c r="DR1320" s="17"/>
      <c r="DS1320" s="17"/>
      <c r="DT1320" s="17"/>
      <c r="DU1320" s="17"/>
      <c r="DV1320" s="17"/>
      <c r="DW1320" s="17"/>
      <c r="DX1320" s="17"/>
      <c r="DY1320" s="17"/>
      <c r="DZ1320" s="17"/>
      <c r="EA1320" s="17"/>
      <c r="EB1320" s="17"/>
      <c r="EC1320" s="17"/>
      <c r="ED1320" s="17"/>
      <c r="EE1320" s="17"/>
      <c r="EF1320" s="17"/>
      <c r="EG1320" s="17"/>
      <c r="EH1320" s="17"/>
      <c r="EI1320" s="17"/>
      <c r="EJ1320" s="17"/>
      <c r="EK1320" s="17"/>
    </row>
    <row r="1321" spans="1:141" x14ac:dyDescent="0.35">
      <c r="A1321" s="17"/>
      <c r="B1321" s="17"/>
      <c r="C1321" s="17"/>
      <c r="D1321" s="17"/>
      <c r="E1321" s="17"/>
      <c r="F1321" s="17"/>
      <c r="G1321" s="17"/>
      <c r="J1321" s="17"/>
      <c r="K1321" s="17"/>
      <c r="L1321" s="68"/>
      <c r="M1321" s="68"/>
      <c r="N1321" s="17"/>
      <c r="O1321" s="17"/>
      <c r="P1321" s="107"/>
      <c r="R1321" s="17"/>
      <c r="S1321" s="17"/>
      <c r="T1321" s="17"/>
      <c r="V1321" s="17"/>
      <c r="W1321" s="17"/>
      <c r="X1321" s="17"/>
      <c r="Y1321" s="17"/>
      <c r="AB1321" s="45"/>
      <c r="AH1321" s="17"/>
      <c r="AI1321" s="17"/>
      <c r="AJ1321" s="17"/>
      <c r="AK1321" s="17"/>
      <c r="AL1321" s="17"/>
      <c r="AM1321" s="17"/>
      <c r="AN1321" s="17"/>
      <c r="AO1321" s="17"/>
      <c r="AP1321" s="17"/>
      <c r="AQ1321" s="17"/>
      <c r="AR1321" s="17"/>
      <c r="AS1321" s="17"/>
      <c r="AT1321" s="17"/>
      <c r="AU1321" s="17"/>
      <c r="AV1321" s="17"/>
      <c r="AW1321" s="17"/>
      <c r="AX1321" s="17"/>
      <c r="AY1321" s="17"/>
      <c r="AZ1321" s="17"/>
      <c r="BA1321" s="17"/>
      <c r="BB1321" s="17"/>
      <c r="BC1321" s="17"/>
      <c r="BD1321" s="17"/>
      <c r="BE1321" s="17"/>
      <c r="BF1321" s="17"/>
      <c r="BG1321" s="17"/>
      <c r="BH1321" s="17"/>
      <c r="BI1321" s="17"/>
      <c r="BJ1321" s="17"/>
      <c r="BK1321" s="17"/>
      <c r="BL1321" s="17"/>
      <c r="BM1321" s="17"/>
      <c r="BN1321" s="17"/>
      <c r="BO1321" s="17"/>
      <c r="BP1321" s="17"/>
      <c r="BQ1321" s="17"/>
      <c r="BR1321" s="17"/>
      <c r="BS1321" s="17"/>
      <c r="BT1321" s="17"/>
      <c r="BU1321" s="17"/>
      <c r="BV1321" s="17"/>
      <c r="BW1321" s="17"/>
      <c r="BX1321" s="17"/>
      <c r="BY1321" s="17"/>
      <c r="BZ1321" s="17"/>
      <c r="CA1321" s="17"/>
      <c r="CB1321" s="17"/>
      <c r="CC1321" s="17"/>
      <c r="CD1321" s="17"/>
      <c r="CE1321" s="17"/>
      <c r="CF1321" s="17"/>
      <c r="CG1321" s="17"/>
      <c r="CH1321" s="17"/>
      <c r="CI1321" s="17"/>
      <c r="CJ1321" s="17"/>
      <c r="CK1321" s="17"/>
      <c r="CL1321" s="17"/>
      <c r="CM1321" s="17"/>
      <c r="CN1321" s="17"/>
      <c r="CO1321" s="17"/>
      <c r="CP1321" s="17"/>
      <c r="CQ1321" s="17"/>
      <c r="CR1321" s="17"/>
      <c r="CS1321" s="17"/>
      <c r="CT1321" s="17"/>
      <c r="CU1321" s="17"/>
      <c r="CV1321" s="17"/>
      <c r="CW1321" s="17"/>
      <c r="CX1321" s="17"/>
      <c r="CY1321" s="17"/>
      <c r="CZ1321" s="17"/>
      <c r="DA1321" s="17"/>
      <c r="DB1321" s="17"/>
      <c r="DC1321" s="17"/>
      <c r="DD1321" s="17"/>
      <c r="DE1321" s="17"/>
      <c r="DF1321" s="17"/>
      <c r="DG1321" s="17"/>
      <c r="DH1321" s="17"/>
      <c r="DI1321" s="17"/>
      <c r="DJ1321" s="17"/>
      <c r="DK1321" s="17"/>
      <c r="DL1321" s="17"/>
      <c r="DM1321" s="17"/>
      <c r="DN1321" s="17"/>
      <c r="DO1321" s="17"/>
      <c r="DP1321" s="17"/>
      <c r="DQ1321" s="17"/>
      <c r="DR1321" s="17"/>
      <c r="DS1321" s="17"/>
      <c r="DT1321" s="17"/>
      <c r="DU1321" s="17"/>
      <c r="DV1321" s="17"/>
      <c r="DW1321" s="17"/>
      <c r="DX1321" s="17"/>
      <c r="DY1321" s="17"/>
      <c r="DZ1321" s="17"/>
      <c r="EA1321" s="17"/>
      <c r="EB1321" s="17"/>
      <c r="EC1321" s="17"/>
      <c r="ED1321" s="17"/>
      <c r="EE1321" s="17"/>
      <c r="EF1321" s="17"/>
      <c r="EG1321" s="17"/>
      <c r="EH1321" s="17"/>
      <c r="EI1321" s="17"/>
      <c r="EJ1321" s="17"/>
      <c r="EK1321" s="17"/>
    </row>
    <row r="1322" spans="1:141" x14ac:dyDescent="0.35">
      <c r="A1322" s="17"/>
      <c r="B1322" s="17"/>
      <c r="C1322" s="17"/>
      <c r="D1322" s="17"/>
      <c r="E1322" s="17"/>
      <c r="F1322" s="17"/>
      <c r="G1322" s="17"/>
      <c r="J1322" s="17"/>
      <c r="K1322" s="17"/>
      <c r="L1322" s="68"/>
      <c r="M1322" s="68"/>
      <c r="N1322" s="17"/>
      <c r="O1322" s="17"/>
      <c r="P1322" s="107"/>
      <c r="R1322" s="17"/>
      <c r="S1322" s="17"/>
      <c r="T1322" s="17"/>
      <c r="V1322" s="17"/>
      <c r="W1322" s="17"/>
      <c r="X1322" s="17"/>
      <c r="Y1322" s="17"/>
      <c r="AB1322" s="45"/>
      <c r="AH1322" s="17"/>
      <c r="AI1322" s="17"/>
      <c r="AJ1322" s="17"/>
      <c r="AK1322" s="17"/>
      <c r="AL1322" s="17"/>
      <c r="AM1322" s="17"/>
      <c r="AN1322" s="17"/>
      <c r="AO1322" s="17"/>
      <c r="AP1322" s="17"/>
      <c r="AQ1322" s="17"/>
      <c r="AR1322" s="17"/>
      <c r="AS1322" s="17"/>
      <c r="AT1322" s="17"/>
      <c r="AU1322" s="17"/>
      <c r="AV1322" s="17"/>
      <c r="AW1322" s="17"/>
      <c r="AX1322" s="17"/>
      <c r="AY1322" s="17"/>
      <c r="AZ1322" s="17"/>
      <c r="BA1322" s="17"/>
      <c r="BB1322" s="17"/>
      <c r="BC1322" s="17"/>
      <c r="BD1322" s="17"/>
      <c r="BE1322" s="17"/>
      <c r="BF1322" s="17"/>
      <c r="BG1322" s="17"/>
      <c r="BH1322" s="17"/>
      <c r="BI1322" s="17"/>
      <c r="BJ1322" s="17"/>
      <c r="BK1322" s="17"/>
      <c r="BL1322" s="17"/>
      <c r="BM1322" s="17"/>
      <c r="BN1322" s="17"/>
      <c r="BO1322" s="17"/>
      <c r="BP1322" s="17"/>
      <c r="BQ1322" s="17"/>
      <c r="BR1322" s="17"/>
      <c r="BS1322" s="17"/>
      <c r="BT1322" s="17"/>
      <c r="BU1322" s="17"/>
      <c r="BV1322" s="17"/>
      <c r="BW1322" s="17"/>
      <c r="BX1322" s="17"/>
      <c r="BY1322" s="17"/>
      <c r="BZ1322" s="17"/>
      <c r="CA1322" s="17"/>
      <c r="CB1322" s="17"/>
      <c r="CC1322" s="17"/>
      <c r="CD1322" s="17"/>
      <c r="CE1322" s="17"/>
      <c r="CF1322" s="17"/>
      <c r="CG1322" s="17"/>
      <c r="CH1322" s="17"/>
      <c r="CI1322" s="17"/>
      <c r="CJ1322" s="17"/>
      <c r="CK1322" s="17"/>
      <c r="CL1322" s="17"/>
      <c r="CM1322" s="17"/>
      <c r="CN1322" s="17"/>
      <c r="CO1322" s="17"/>
      <c r="CP1322" s="17"/>
      <c r="CQ1322" s="17"/>
      <c r="CR1322" s="17"/>
      <c r="CS1322" s="17"/>
      <c r="CT1322" s="17"/>
      <c r="CU1322" s="17"/>
      <c r="CV1322" s="17"/>
      <c r="CW1322" s="17"/>
      <c r="CX1322" s="17"/>
      <c r="CY1322" s="17"/>
      <c r="CZ1322" s="17"/>
      <c r="DA1322" s="17"/>
      <c r="DB1322" s="17"/>
      <c r="DC1322" s="17"/>
      <c r="DD1322" s="17"/>
      <c r="DE1322" s="17"/>
      <c r="DF1322" s="17"/>
      <c r="DG1322" s="17"/>
      <c r="DH1322" s="17"/>
      <c r="DI1322" s="17"/>
      <c r="DJ1322" s="17"/>
      <c r="DK1322" s="17"/>
      <c r="DL1322" s="17"/>
      <c r="DM1322" s="17"/>
      <c r="DN1322" s="17"/>
      <c r="DO1322" s="17"/>
      <c r="DP1322" s="17"/>
      <c r="DQ1322" s="17"/>
      <c r="DR1322" s="17"/>
      <c r="DS1322" s="17"/>
      <c r="DT1322" s="17"/>
      <c r="DU1322" s="17"/>
      <c r="DV1322" s="17"/>
      <c r="DW1322" s="17"/>
      <c r="DX1322" s="17"/>
      <c r="DY1322" s="17"/>
      <c r="DZ1322" s="17"/>
      <c r="EA1322" s="17"/>
      <c r="EB1322" s="17"/>
      <c r="EC1322" s="17"/>
      <c r="ED1322" s="17"/>
      <c r="EE1322" s="17"/>
      <c r="EF1322" s="17"/>
      <c r="EG1322" s="17"/>
      <c r="EH1322" s="17"/>
      <c r="EI1322" s="17"/>
      <c r="EJ1322" s="17"/>
      <c r="EK1322" s="17"/>
    </row>
    <row r="1323" spans="1:141" x14ac:dyDescent="0.35">
      <c r="A1323" s="17"/>
      <c r="B1323" s="17"/>
      <c r="C1323" s="17"/>
      <c r="D1323" s="17"/>
      <c r="E1323" s="17"/>
      <c r="F1323" s="17"/>
      <c r="G1323" s="17"/>
      <c r="J1323" s="17"/>
      <c r="K1323" s="17"/>
      <c r="L1323" s="68"/>
      <c r="M1323" s="68"/>
      <c r="N1323" s="17"/>
      <c r="O1323" s="17"/>
      <c r="P1323" s="107"/>
      <c r="R1323" s="17"/>
      <c r="S1323" s="17"/>
      <c r="T1323" s="17"/>
      <c r="V1323" s="17"/>
      <c r="W1323" s="17"/>
      <c r="X1323" s="17"/>
      <c r="Y1323" s="17"/>
      <c r="AB1323" s="45"/>
      <c r="AH1323" s="17"/>
      <c r="AI1323" s="17"/>
      <c r="AJ1323" s="17"/>
      <c r="AK1323" s="17"/>
      <c r="AL1323" s="17"/>
      <c r="AM1323" s="17"/>
      <c r="AN1323" s="17"/>
      <c r="AO1323" s="17"/>
      <c r="AP1323" s="17"/>
      <c r="AQ1323" s="17"/>
      <c r="AR1323" s="17"/>
      <c r="AS1323" s="17"/>
      <c r="AT1323" s="17"/>
      <c r="AU1323" s="17"/>
      <c r="AV1323" s="17"/>
      <c r="AW1323" s="17"/>
      <c r="AX1323" s="17"/>
      <c r="AY1323" s="17"/>
      <c r="AZ1323" s="17"/>
      <c r="BA1323" s="17"/>
      <c r="BB1323" s="17"/>
      <c r="BC1323" s="17"/>
      <c r="BD1323" s="17"/>
      <c r="BE1323" s="17"/>
      <c r="BF1323" s="17"/>
      <c r="BG1323" s="17"/>
      <c r="BH1323" s="17"/>
      <c r="BI1323" s="17"/>
      <c r="BJ1323" s="17"/>
      <c r="BK1323" s="17"/>
      <c r="BL1323" s="17"/>
      <c r="BM1323" s="17"/>
      <c r="BN1323" s="17"/>
      <c r="BO1323" s="17"/>
      <c r="BP1323" s="17"/>
      <c r="BQ1323" s="17"/>
      <c r="BR1323" s="17"/>
      <c r="BS1323" s="17"/>
      <c r="BT1323" s="17"/>
      <c r="BU1323" s="17"/>
      <c r="BV1323" s="17"/>
      <c r="BW1323" s="17"/>
      <c r="BX1323" s="17"/>
      <c r="BY1323" s="17"/>
      <c r="BZ1323" s="17"/>
      <c r="CA1323" s="17"/>
      <c r="CB1323" s="17"/>
      <c r="CC1323" s="17"/>
      <c r="CD1323" s="17"/>
      <c r="CE1323" s="17"/>
      <c r="CF1323" s="17"/>
      <c r="CG1323" s="17"/>
      <c r="CH1323" s="17"/>
      <c r="CI1323" s="17"/>
      <c r="CJ1323" s="17"/>
      <c r="CK1323" s="17"/>
      <c r="CL1323" s="17"/>
      <c r="CM1323" s="17"/>
      <c r="CN1323" s="17"/>
      <c r="CO1323" s="17"/>
      <c r="CP1323" s="17"/>
      <c r="CQ1323" s="17"/>
      <c r="CR1323" s="17"/>
      <c r="CS1323" s="17"/>
      <c r="CT1323" s="17"/>
      <c r="CU1323" s="17"/>
      <c r="CV1323" s="17"/>
      <c r="CW1323" s="17"/>
      <c r="CX1323" s="17"/>
      <c r="CY1323" s="17"/>
      <c r="CZ1323" s="17"/>
      <c r="DA1323" s="17"/>
      <c r="DB1323" s="17"/>
      <c r="DC1323" s="17"/>
      <c r="DD1323" s="17"/>
      <c r="DE1323" s="17"/>
      <c r="DF1323" s="17"/>
      <c r="DG1323" s="17"/>
      <c r="DH1323" s="17"/>
      <c r="DI1323" s="17"/>
      <c r="DJ1323" s="17"/>
      <c r="DK1323" s="17"/>
      <c r="DL1323" s="17"/>
      <c r="DM1323" s="17"/>
      <c r="DN1323" s="17"/>
      <c r="DO1323" s="17"/>
      <c r="DP1323" s="17"/>
      <c r="DQ1323" s="17"/>
      <c r="DR1323" s="17"/>
      <c r="DS1323" s="17"/>
      <c r="DT1323" s="17"/>
      <c r="DU1323" s="17"/>
      <c r="DV1323" s="17"/>
      <c r="DW1323" s="17"/>
      <c r="DX1323" s="17"/>
      <c r="DY1323" s="17"/>
      <c r="DZ1323" s="17"/>
      <c r="EA1323" s="17"/>
      <c r="EB1323" s="17"/>
      <c r="EC1323" s="17"/>
      <c r="ED1323" s="17"/>
      <c r="EE1323" s="17"/>
      <c r="EF1323" s="17"/>
      <c r="EG1323" s="17"/>
      <c r="EH1323" s="17"/>
      <c r="EI1323" s="17"/>
      <c r="EJ1323" s="17"/>
      <c r="EK1323" s="17"/>
    </row>
    <row r="1324" spans="1:141" x14ac:dyDescent="0.35">
      <c r="A1324" s="17"/>
      <c r="B1324" s="17"/>
      <c r="C1324" s="17"/>
      <c r="D1324" s="17"/>
      <c r="E1324" s="17"/>
      <c r="F1324" s="17"/>
      <c r="G1324" s="17"/>
      <c r="J1324" s="17"/>
      <c r="K1324" s="17"/>
      <c r="L1324" s="68"/>
      <c r="M1324" s="68"/>
      <c r="N1324" s="17"/>
      <c r="O1324" s="17"/>
      <c r="P1324" s="107"/>
      <c r="R1324" s="17"/>
      <c r="S1324" s="17"/>
      <c r="T1324" s="17"/>
      <c r="V1324" s="17"/>
      <c r="W1324" s="17"/>
      <c r="X1324" s="17"/>
      <c r="Y1324" s="17"/>
      <c r="AB1324" s="45"/>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7"/>
      <c r="BN1324" s="17"/>
      <c r="BO1324" s="17"/>
      <c r="BP1324" s="17"/>
      <c r="BQ1324" s="17"/>
      <c r="BR1324" s="17"/>
      <c r="BS1324" s="17"/>
      <c r="BT1324" s="17"/>
      <c r="BU1324" s="17"/>
      <c r="BV1324" s="17"/>
      <c r="BW1324" s="17"/>
      <c r="BX1324" s="17"/>
      <c r="BY1324" s="17"/>
      <c r="BZ1324" s="17"/>
      <c r="CA1324" s="17"/>
      <c r="CB1324" s="17"/>
      <c r="CC1324" s="17"/>
      <c r="CD1324" s="17"/>
      <c r="CE1324" s="17"/>
      <c r="CF1324" s="17"/>
      <c r="CG1324" s="17"/>
      <c r="CH1324" s="17"/>
      <c r="CI1324" s="17"/>
      <c r="CJ1324" s="17"/>
      <c r="CK1324" s="17"/>
      <c r="CL1324" s="17"/>
      <c r="CM1324" s="17"/>
      <c r="CN1324" s="17"/>
      <c r="CO1324" s="17"/>
      <c r="CP1324" s="17"/>
      <c r="CQ1324" s="17"/>
      <c r="CR1324" s="17"/>
      <c r="CS1324" s="17"/>
      <c r="CT1324" s="17"/>
      <c r="CU1324" s="17"/>
      <c r="CV1324" s="17"/>
      <c r="CW1324" s="17"/>
      <c r="CX1324" s="17"/>
      <c r="CY1324" s="17"/>
      <c r="CZ1324" s="17"/>
      <c r="DA1324" s="17"/>
      <c r="DB1324" s="17"/>
      <c r="DC1324" s="17"/>
      <c r="DD1324" s="17"/>
      <c r="DE1324" s="17"/>
      <c r="DF1324" s="17"/>
      <c r="DG1324" s="17"/>
      <c r="DH1324" s="17"/>
      <c r="DI1324" s="17"/>
      <c r="DJ1324" s="17"/>
      <c r="DK1324" s="17"/>
      <c r="DL1324" s="17"/>
      <c r="DM1324" s="17"/>
      <c r="DN1324" s="17"/>
      <c r="DO1324" s="17"/>
      <c r="DP1324" s="17"/>
      <c r="DQ1324" s="17"/>
      <c r="DR1324" s="17"/>
      <c r="DS1324" s="17"/>
      <c r="DT1324" s="17"/>
      <c r="DU1324" s="17"/>
      <c r="DV1324" s="17"/>
      <c r="DW1324" s="17"/>
      <c r="DX1324" s="17"/>
      <c r="DY1324" s="17"/>
      <c r="DZ1324" s="17"/>
      <c r="EA1324" s="17"/>
      <c r="EB1324" s="17"/>
      <c r="EC1324" s="17"/>
      <c r="ED1324" s="17"/>
      <c r="EE1324" s="17"/>
      <c r="EF1324" s="17"/>
      <c r="EG1324" s="17"/>
      <c r="EH1324" s="17"/>
      <c r="EI1324" s="17"/>
      <c r="EJ1324" s="17"/>
      <c r="EK1324" s="17"/>
    </row>
    <row r="1325" spans="1:141" x14ac:dyDescent="0.35">
      <c r="A1325" s="17"/>
      <c r="B1325" s="17"/>
      <c r="C1325" s="17"/>
      <c r="D1325" s="17"/>
      <c r="E1325" s="17"/>
      <c r="F1325" s="17"/>
      <c r="G1325" s="17"/>
      <c r="J1325" s="17"/>
      <c r="K1325" s="17"/>
      <c r="L1325" s="68"/>
      <c r="M1325" s="68"/>
      <c r="N1325" s="17"/>
      <c r="O1325" s="17"/>
      <c r="P1325" s="107"/>
      <c r="R1325" s="17"/>
      <c r="S1325" s="17"/>
      <c r="T1325" s="17"/>
      <c r="V1325" s="17"/>
      <c r="W1325" s="17"/>
      <c r="X1325" s="17"/>
      <c r="Y1325" s="17"/>
      <c r="AB1325" s="45"/>
      <c r="AH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7"/>
      <c r="BN1325" s="17"/>
      <c r="BO1325" s="17"/>
      <c r="BP1325" s="17"/>
      <c r="BQ1325" s="17"/>
      <c r="BR1325" s="17"/>
      <c r="BS1325" s="17"/>
      <c r="BT1325" s="17"/>
      <c r="BU1325" s="17"/>
      <c r="BV1325" s="17"/>
      <c r="BW1325" s="17"/>
      <c r="BX1325" s="17"/>
      <c r="BY1325" s="17"/>
      <c r="BZ1325" s="17"/>
      <c r="CA1325" s="17"/>
      <c r="CB1325" s="17"/>
      <c r="CC1325" s="17"/>
      <c r="CD1325" s="17"/>
      <c r="CE1325" s="17"/>
      <c r="CF1325" s="17"/>
      <c r="CG1325" s="17"/>
      <c r="CH1325" s="17"/>
      <c r="CI1325" s="17"/>
      <c r="CJ1325" s="17"/>
      <c r="CK1325" s="17"/>
      <c r="CL1325" s="17"/>
      <c r="CM1325" s="17"/>
      <c r="CN1325" s="17"/>
      <c r="CO1325" s="17"/>
      <c r="CP1325" s="17"/>
      <c r="CQ1325" s="17"/>
      <c r="CR1325" s="17"/>
      <c r="CS1325" s="17"/>
      <c r="CT1325" s="17"/>
      <c r="CU1325" s="17"/>
      <c r="CV1325" s="17"/>
      <c r="CW1325" s="17"/>
      <c r="CX1325" s="17"/>
      <c r="CY1325" s="17"/>
      <c r="CZ1325" s="17"/>
      <c r="DA1325" s="17"/>
      <c r="DB1325" s="17"/>
      <c r="DC1325" s="17"/>
      <c r="DD1325" s="17"/>
      <c r="DE1325" s="17"/>
      <c r="DF1325" s="17"/>
      <c r="DG1325" s="17"/>
      <c r="DH1325" s="17"/>
      <c r="DI1325" s="17"/>
      <c r="DJ1325" s="17"/>
      <c r="DK1325" s="17"/>
      <c r="DL1325" s="17"/>
      <c r="DM1325" s="17"/>
      <c r="DN1325" s="17"/>
      <c r="DO1325" s="17"/>
      <c r="DP1325" s="17"/>
      <c r="DQ1325" s="17"/>
      <c r="DR1325" s="17"/>
      <c r="DS1325" s="17"/>
      <c r="DT1325" s="17"/>
      <c r="DU1325" s="17"/>
      <c r="DV1325" s="17"/>
      <c r="DW1325" s="17"/>
      <c r="DX1325" s="17"/>
      <c r="DY1325" s="17"/>
      <c r="DZ1325" s="17"/>
      <c r="EA1325" s="17"/>
      <c r="EB1325" s="17"/>
      <c r="EC1325" s="17"/>
      <c r="ED1325" s="17"/>
      <c r="EE1325" s="17"/>
      <c r="EF1325" s="17"/>
      <c r="EG1325" s="17"/>
      <c r="EH1325" s="17"/>
      <c r="EI1325" s="17"/>
      <c r="EJ1325" s="17"/>
      <c r="EK1325" s="17"/>
    </row>
    <row r="1326" spans="1:141" x14ac:dyDescent="0.35">
      <c r="A1326" s="17"/>
      <c r="B1326" s="17"/>
      <c r="C1326" s="17"/>
      <c r="D1326" s="17"/>
      <c r="E1326" s="17"/>
      <c r="F1326" s="17"/>
      <c r="G1326" s="17"/>
      <c r="J1326" s="17"/>
      <c r="K1326" s="17"/>
      <c r="L1326" s="68"/>
      <c r="M1326" s="68"/>
      <c r="N1326" s="17"/>
      <c r="O1326" s="17"/>
      <c r="P1326" s="107"/>
      <c r="R1326" s="17"/>
      <c r="S1326" s="17"/>
      <c r="T1326" s="17"/>
      <c r="V1326" s="17"/>
      <c r="W1326" s="17"/>
      <c r="X1326" s="17"/>
      <c r="Y1326" s="17"/>
      <c r="AB1326" s="45"/>
      <c r="AH1326" s="17"/>
      <c r="AI1326" s="17"/>
      <c r="AJ1326" s="17"/>
      <c r="AK1326" s="17"/>
      <c r="AL1326" s="17"/>
      <c r="AM1326" s="17"/>
      <c r="AN1326" s="17"/>
      <c r="AO1326" s="17"/>
      <c r="AP1326" s="17"/>
      <c r="AQ1326" s="17"/>
      <c r="AR1326" s="17"/>
      <c r="AS1326" s="17"/>
      <c r="AT1326" s="17"/>
      <c r="AU1326" s="17"/>
      <c r="AV1326" s="17"/>
      <c r="AW1326" s="17"/>
      <c r="AX1326" s="17"/>
      <c r="AY1326" s="17"/>
      <c r="AZ1326" s="17"/>
      <c r="BA1326" s="17"/>
      <c r="BB1326" s="17"/>
      <c r="BC1326" s="17"/>
      <c r="BD1326" s="17"/>
      <c r="BE1326" s="17"/>
      <c r="BF1326" s="17"/>
      <c r="BG1326" s="17"/>
      <c r="BH1326" s="17"/>
      <c r="BI1326" s="17"/>
      <c r="BJ1326" s="17"/>
      <c r="BK1326" s="17"/>
      <c r="BL1326" s="17"/>
      <c r="BM1326" s="17"/>
      <c r="BN1326" s="17"/>
      <c r="BO1326" s="17"/>
      <c r="BP1326" s="17"/>
      <c r="BQ1326" s="17"/>
      <c r="BR1326" s="17"/>
      <c r="BS1326" s="17"/>
      <c r="BT1326" s="17"/>
      <c r="BU1326" s="17"/>
      <c r="BV1326" s="17"/>
      <c r="BW1326" s="17"/>
      <c r="BX1326" s="17"/>
      <c r="BY1326" s="17"/>
      <c r="BZ1326" s="17"/>
      <c r="CA1326" s="17"/>
      <c r="CB1326" s="17"/>
      <c r="CC1326" s="17"/>
      <c r="CD1326" s="17"/>
      <c r="CE1326" s="17"/>
      <c r="CF1326" s="17"/>
      <c r="CG1326" s="17"/>
      <c r="CH1326" s="17"/>
      <c r="CI1326" s="17"/>
      <c r="CJ1326" s="17"/>
      <c r="CK1326" s="17"/>
      <c r="CL1326" s="17"/>
      <c r="CM1326" s="17"/>
      <c r="CN1326" s="17"/>
      <c r="CO1326" s="17"/>
      <c r="CP1326" s="17"/>
      <c r="CQ1326" s="17"/>
      <c r="CR1326" s="17"/>
      <c r="CS1326" s="17"/>
      <c r="CT1326" s="17"/>
      <c r="CU1326" s="17"/>
      <c r="CV1326" s="17"/>
      <c r="CW1326" s="17"/>
      <c r="CX1326" s="17"/>
      <c r="CY1326" s="17"/>
      <c r="CZ1326" s="17"/>
      <c r="DA1326" s="17"/>
      <c r="DB1326" s="17"/>
      <c r="DC1326" s="17"/>
      <c r="DD1326" s="17"/>
      <c r="DE1326" s="17"/>
      <c r="DF1326" s="17"/>
      <c r="DG1326" s="17"/>
      <c r="DH1326" s="17"/>
      <c r="DI1326" s="17"/>
      <c r="DJ1326" s="17"/>
      <c r="DK1326" s="17"/>
      <c r="DL1326" s="17"/>
      <c r="DM1326" s="17"/>
      <c r="DN1326" s="17"/>
      <c r="DO1326" s="17"/>
      <c r="DP1326" s="17"/>
      <c r="DQ1326" s="17"/>
      <c r="DR1326" s="17"/>
      <c r="DS1326" s="17"/>
      <c r="DT1326" s="17"/>
      <c r="DU1326" s="17"/>
      <c r="DV1326" s="17"/>
      <c r="DW1326" s="17"/>
      <c r="DX1326" s="17"/>
      <c r="DY1326" s="17"/>
      <c r="DZ1326" s="17"/>
      <c r="EA1326" s="17"/>
      <c r="EB1326" s="17"/>
      <c r="EC1326" s="17"/>
      <c r="ED1326" s="17"/>
      <c r="EE1326" s="17"/>
      <c r="EF1326" s="17"/>
      <c r="EG1326" s="17"/>
      <c r="EH1326" s="17"/>
      <c r="EI1326" s="17"/>
      <c r="EJ1326" s="17"/>
      <c r="EK1326" s="17"/>
    </row>
    <row r="1327" spans="1:141" x14ac:dyDescent="0.35">
      <c r="A1327" s="17"/>
      <c r="B1327" s="17"/>
      <c r="C1327" s="17"/>
      <c r="D1327" s="17"/>
      <c r="E1327" s="17"/>
      <c r="F1327" s="17"/>
      <c r="G1327" s="17"/>
      <c r="J1327" s="17"/>
      <c r="K1327" s="17"/>
      <c r="L1327" s="68"/>
      <c r="M1327" s="68"/>
      <c r="N1327" s="17"/>
      <c r="O1327" s="17"/>
      <c r="P1327" s="107"/>
      <c r="R1327" s="17"/>
      <c r="S1327" s="17"/>
      <c r="T1327" s="17"/>
      <c r="V1327" s="17"/>
      <c r="W1327" s="17"/>
      <c r="X1327" s="17"/>
      <c r="Y1327" s="17"/>
      <c r="AB1327" s="45"/>
      <c r="AH1327" s="17"/>
      <c r="AI1327" s="17"/>
      <c r="AJ1327" s="17"/>
      <c r="AK1327" s="17"/>
      <c r="AL1327" s="17"/>
      <c r="AM1327" s="17"/>
      <c r="AN1327" s="17"/>
      <c r="AO1327" s="17"/>
      <c r="AP1327" s="17"/>
      <c r="AQ1327" s="17"/>
      <c r="AR1327" s="17"/>
      <c r="AS1327" s="17"/>
      <c r="AT1327" s="17"/>
      <c r="AU1327" s="17"/>
      <c r="AV1327" s="17"/>
      <c r="AW1327" s="17"/>
      <c r="AX1327" s="17"/>
      <c r="AY1327" s="17"/>
      <c r="AZ1327" s="17"/>
      <c r="BA1327" s="17"/>
      <c r="BB1327" s="17"/>
      <c r="BC1327" s="17"/>
      <c r="BD1327" s="17"/>
      <c r="BE1327" s="17"/>
      <c r="BF1327" s="17"/>
      <c r="BG1327" s="17"/>
      <c r="BH1327" s="17"/>
      <c r="BI1327" s="17"/>
      <c r="BJ1327" s="17"/>
      <c r="BK1327" s="17"/>
      <c r="BL1327" s="17"/>
      <c r="BM1327" s="17"/>
      <c r="BN1327" s="17"/>
      <c r="BO1327" s="17"/>
      <c r="BP1327" s="17"/>
      <c r="BQ1327" s="17"/>
      <c r="BR1327" s="17"/>
      <c r="BS1327" s="17"/>
      <c r="BT1327" s="17"/>
      <c r="BU1327" s="17"/>
      <c r="BV1327" s="17"/>
      <c r="BW1327" s="17"/>
      <c r="BX1327" s="17"/>
      <c r="BY1327" s="17"/>
      <c r="BZ1327" s="17"/>
      <c r="CA1327" s="17"/>
      <c r="CB1327" s="17"/>
      <c r="CC1327" s="17"/>
      <c r="CD1327" s="17"/>
      <c r="CE1327" s="17"/>
      <c r="CF1327" s="17"/>
      <c r="CG1327" s="17"/>
      <c r="CH1327" s="17"/>
      <c r="CI1327" s="17"/>
      <c r="CJ1327" s="17"/>
      <c r="CK1327" s="17"/>
      <c r="CL1327" s="17"/>
      <c r="CM1327" s="17"/>
      <c r="CN1327" s="17"/>
      <c r="CO1327" s="17"/>
      <c r="CP1327" s="17"/>
      <c r="CQ1327" s="17"/>
      <c r="CR1327" s="17"/>
      <c r="CS1327" s="17"/>
      <c r="CT1327" s="17"/>
      <c r="CU1327" s="17"/>
      <c r="CV1327" s="17"/>
      <c r="CW1327" s="17"/>
      <c r="CX1327" s="17"/>
      <c r="CY1327" s="17"/>
      <c r="CZ1327" s="17"/>
      <c r="DA1327" s="17"/>
      <c r="DB1327" s="17"/>
      <c r="DC1327" s="17"/>
      <c r="DD1327" s="17"/>
      <c r="DE1327" s="17"/>
      <c r="DF1327" s="17"/>
      <c r="DG1327" s="17"/>
      <c r="DH1327" s="17"/>
      <c r="DI1327" s="17"/>
      <c r="DJ1327" s="17"/>
      <c r="DK1327" s="17"/>
      <c r="DL1327" s="17"/>
      <c r="DM1327" s="17"/>
      <c r="DN1327" s="17"/>
      <c r="DO1327" s="17"/>
      <c r="DP1327" s="17"/>
      <c r="DQ1327" s="17"/>
      <c r="DR1327" s="17"/>
      <c r="DS1327" s="17"/>
      <c r="DT1327" s="17"/>
      <c r="DU1327" s="17"/>
      <c r="DV1327" s="17"/>
      <c r="DW1327" s="17"/>
      <c r="DX1327" s="17"/>
      <c r="DY1327" s="17"/>
      <c r="DZ1327" s="17"/>
      <c r="EA1327" s="17"/>
      <c r="EB1327" s="17"/>
      <c r="EC1327" s="17"/>
      <c r="ED1327" s="17"/>
      <c r="EE1327" s="17"/>
      <c r="EF1327" s="17"/>
      <c r="EG1327" s="17"/>
      <c r="EH1327" s="17"/>
      <c r="EI1327" s="17"/>
      <c r="EJ1327" s="17"/>
      <c r="EK1327" s="17"/>
    </row>
    <row r="1328" spans="1:141" x14ac:dyDescent="0.35">
      <c r="A1328" s="17"/>
      <c r="B1328" s="17"/>
      <c r="C1328" s="17"/>
      <c r="D1328" s="17"/>
      <c r="E1328" s="17"/>
      <c r="F1328" s="17"/>
      <c r="G1328" s="17"/>
      <c r="J1328" s="17"/>
      <c r="K1328" s="17"/>
      <c r="L1328" s="68"/>
      <c r="M1328" s="68"/>
      <c r="N1328" s="17"/>
      <c r="O1328" s="17"/>
      <c r="P1328" s="107"/>
      <c r="R1328" s="17"/>
      <c r="S1328" s="17"/>
      <c r="T1328" s="17"/>
      <c r="V1328" s="17"/>
      <c r="W1328" s="17"/>
      <c r="X1328" s="17"/>
      <c r="Y1328" s="17"/>
      <c r="AB1328" s="45"/>
      <c r="AH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17"/>
      <c r="CB1328" s="17"/>
      <c r="CC1328" s="17"/>
      <c r="CD1328" s="17"/>
      <c r="CE1328" s="17"/>
      <c r="CF1328" s="17"/>
      <c r="CG1328" s="17"/>
      <c r="CH1328" s="17"/>
      <c r="CI1328" s="17"/>
      <c r="CJ1328" s="17"/>
      <c r="CK1328" s="17"/>
      <c r="CL1328" s="17"/>
      <c r="CM1328" s="17"/>
      <c r="CN1328" s="17"/>
      <c r="CO1328" s="17"/>
      <c r="CP1328" s="17"/>
      <c r="CQ1328" s="17"/>
      <c r="CR1328" s="17"/>
      <c r="CS1328" s="17"/>
      <c r="CT1328" s="17"/>
      <c r="CU1328" s="17"/>
      <c r="CV1328" s="17"/>
      <c r="CW1328" s="17"/>
      <c r="CX1328" s="17"/>
      <c r="CY1328" s="17"/>
      <c r="CZ1328" s="17"/>
      <c r="DA1328" s="17"/>
      <c r="DB1328" s="17"/>
      <c r="DC1328" s="17"/>
      <c r="DD1328" s="17"/>
      <c r="DE1328" s="17"/>
      <c r="DF1328" s="17"/>
      <c r="DG1328" s="17"/>
      <c r="DH1328" s="17"/>
      <c r="DI1328" s="17"/>
      <c r="DJ1328" s="17"/>
      <c r="DK1328" s="17"/>
      <c r="DL1328" s="17"/>
      <c r="DM1328" s="17"/>
      <c r="DN1328" s="17"/>
      <c r="DO1328" s="17"/>
      <c r="DP1328" s="17"/>
      <c r="DQ1328" s="17"/>
      <c r="DR1328" s="17"/>
      <c r="DS1328" s="17"/>
      <c r="DT1328" s="17"/>
      <c r="DU1328" s="17"/>
      <c r="DV1328" s="17"/>
      <c r="DW1328" s="17"/>
      <c r="DX1328" s="17"/>
      <c r="DY1328" s="17"/>
      <c r="DZ1328" s="17"/>
      <c r="EA1328" s="17"/>
      <c r="EB1328" s="17"/>
      <c r="EC1328" s="17"/>
      <c r="ED1328" s="17"/>
      <c r="EE1328" s="17"/>
      <c r="EF1328" s="17"/>
      <c r="EG1328" s="17"/>
      <c r="EH1328" s="17"/>
      <c r="EI1328" s="17"/>
      <c r="EJ1328" s="17"/>
      <c r="EK1328" s="17"/>
    </row>
    <row r="1329" spans="1:141" x14ac:dyDescent="0.35">
      <c r="A1329" s="17"/>
      <c r="B1329" s="17"/>
      <c r="C1329" s="17"/>
      <c r="D1329" s="17"/>
      <c r="E1329" s="17"/>
      <c r="F1329" s="17"/>
      <c r="G1329" s="17"/>
      <c r="J1329" s="17"/>
      <c r="K1329" s="17"/>
      <c r="L1329" s="68"/>
      <c r="M1329" s="68"/>
      <c r="N1329" s="17"/>
      <c r="O1329" s="17"/>
      <c r="P1329" s="107"/>
      <c r="R1329" s="17"/>
      <c r="S1329" s="17"/>
      <c r="T1329" s="17"/>
      <c r="V1329" s="17"/>
      <c r="W1329" s="17"/>
      <c r="X1329" s="17"/>
      <c r="Y1329" s="17"/>
      <c r="AB1329" s="45"/>
      <c r="AH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17"/>
      <c r="CB1329" s="17"/>
      <c r="CC1329" s="17"/>
      <c r="CD1329" s="17"/>
      <c r="CE1329" s="17"/>
      <c r="CF1329" s="17"/>
      <c r="CG1329" s="17"/>
      <c r="CH1329" s="17"/>
      <c r="CI1329" s="17"/>
      <c r="CJ1329" s="17"/>
      <c r="CK1329" s="17"/>
      <c r="CL1329" s="17"/>
      <c r="CM1329" s="17"/>
      <c r="CN1329" s="17"/>
      <c r="CO1329" s="17"/>
      <c r="CP1329" s="17"/>
      <c r="CQ1329" s="17"/>
      <c r="CR1329" s="17"/>
      <c r="CS1329" s="17"/>
      <c r="CT1329" s="17"/>
      <c r="CU1329" s="17"/>
      <c r="CV1329" s="17"/>
      <c r="CW1329" s="17"/>
      <c r="CX1329" s="17"/>
      <c r="CY1329" s="17"/>
      <c r="CZ1329" s="17"/>
      <c r="DA1329" s="17"/>
      <c r="DB1329" s="17"/>
      <c r="DC1329" s="17"/>
      <c r="DD1329" s="17"/>
      <c r="DE1329" s="17"/>
      <c r="DF1329" s="17"/>
      <c r="DG1329" s="17"/>
      <c r="DH1329" s="17"/>
      <c r="DI1329" s="17"/>
      <c r="DJ1329" s="17"/>
      <c r="DK1329" s="17"/>
      <c r="DL1329" s="17"/>
      <c r="DM1329" s="17"/>
      <c r="DN1329" s="17"/>
      <c r="DO1329" s="17"/>
      <c r="DP1329" s="17"/>
      <c r="DQ1329" s="17"/>
      <c r="DR1329" s="17"/>
      <c r="DS1329" s="17"/>
      <c r="DT1329" s="17"/>
      <c r="DU1329" s="17"/>
      <c r="DV1329" s="17"/>
      <c r="DW1329" s="17"/>
      <c r="DX1329" s="17"/>
      <c r="DY1329" s="17"/>
      <c r="DZ1329" s="17"/>
      <c r="EA1329" s="17"/>
      <c r="EB1329" s="17"/>
      <c r="EC1329" s="17"/>
      <c r="ED1329" s="17"/>
      <c r="EE1329" s="17"/>
      <c r="EF1329" s="17"/>
      <c r="EG1329" s="17"/>
      <c r="EH1329" s="17"/>
      <c r="EI1329" s="17"/>
      <c r="EJ1329" s="17"/>
      <c r="EK1329" s="17"/>
    </row>
    <row r="1330" spans="1:141" x14ac:dyDescent="0.35">
      <c r="A1330" s="17"/>
      <c r="B1330" s="17"/>
      <c r="C1330" s="17"/>
      <c r="D1330" s="17"/>
      <c r="E1330" s="17"/>
      <c r="F1330" s="17"/>
      <c r="G1330" s="17"/>
      <c r="J1330" s="17"/>
      <c r="K1330" s="17"/>
      <c r="L1330" s="68"/>
      <c r="M1330" s="68"/>
      <c r="N1330" s="17"/>
      <c r="O1330" s="17"/>
      <c r="P1330" s="107"/>
      <c r="R1330" s="17"/>
      <c r="S1330" s="17"/>
      <c r="T1330" s="17"/>
      <c r="V1330" s="17"/>
      <c r="W1330" s="17"/>
      <c r="X1330" s="17"/>
      <c r="Y1330" s="17"/>
      <c r="AB1330" s="45"/>
      <c r="AH1330" s="17"/>
      <c r="AI1330" s="17"/>
      <c r="AJ1330" s="17"/>
      <c r="AK1330" s="17"/>
      <c r="AL1330" s="17"/>
      <c r="AM1330" s="17"/>
      <c r="AN1330" s="17"/>
      <c r="AO1330" s="17"/>
      <c r="AP1330" s="17"/>
      <c r="AQ1330" s="17"/>
      <c r="AR1330" s="17"/>
      <c r="AS1330" s="17"/>
      <c r="AT1330" s="17"/>
      <c r="AU1330" s="17"/>
      <c r="AV1330" s="17"/>
      <c r="AW1330" s="17"/>
      <c r="AX1330" s="17"/>
      <c r="AY1330" s="17"/>
      <c r="AZ1330" s="17"/>
      <c r="BA1330" s="17"/>
      <c r="BB1330" s="17"/>
      <c r="BC1330" s="17"/>
      <c r="BD1330" s="17"/>
      <c r="BE1330" s="17"/>
      <c r="BF1330" s="17"/>
      <c r="BG1330" s="17"/>
      <c r="BH1330" s="17"/>
      <c r="BI1330" s="17"/>
      <c r="BJ1330" s="17"/>
      <c r="BK1330" s="17"/>
      <c r="BL1330" s="17"/>
      <c r="BM1330" s="17"/>
      <c r="BN1330" s="17"/>
      <c r="BO1330" s="17"/>
      <c r="BP1330" s="17"/>
      <c r="BQ1330" s="17"/>
      <c r="BR1330" s="17"/>
      <c r="BS1330" s="17"/>
      <c r="BT1330" s="17"/>
      <c r="BU1330" s="17"/>
      <c r="BV1330" s="17"/>
      <c r="BW1330" s="17"/>
      <c r="BX1330" s="17"/>
      <c r="BY1330" s="17"/>
      <c r="BZ1330" s="17"/>
      <c r="CA1330" s="17"/>
      <c r="CB1330" s="17"/>
      <c r="CC1330" s="17"/>
      <c r="CD1330" s="17"/>
      <c r="CE1330" s="17"/>
      <c r="CF1330" s="17"/>
      <c r="CG1330" s="17"/>
      <c r="CH1330" s="17"/>
      <c r="CI1330" s="17"/>
      <c r="CJ1330" s="17"/>
      <c r="CK1330" s="17"/>
      <c r="CL1330" s="17"/>
      <c r="CM1330" s="17"/>
      <c r="CN1330" s="17"/>
      <c r="CO1330" s="17"/>
      <c r="CP1330" s="17"/>
      <c r="CQ1330" s="17"/>
      <c r="CR1330" s="17"/>
      <c r="CS1330" s="17"/>
      <c r="CT1330" s="17"/>
      <c r="CU1330" s="17"/>
      <c r="CV1330" s="17"/>
      <c r="CW1330" s="17"/>
      <c r="CX1330" s="17"/>
      <c r="CY1330" s="17"/>
      <c r="CZ1330" s="17"/>
      <c r="DA1330" s="17"/>
      <c r="DB1330" s="17"/>
      <c r="DC1330" s="17"/>
      <c r="DD1330" s="17"/>
      <c r="DE1330" s="17"/>
      <c r="DF1330" s="17"/>
      <c r="DG1330" s="17"/>
      <c r="DH1330" s="17"/>
      <c r="DI1330" s="17"/>
      <c r="DJ1330" s="17"/>
      <c r="DK1330" s="17"/>
      <c r="DL1330" s="17"/>
      <c r="DM1330" s="17"/>
      <c r="DN1330" s="17"/>
      <c r="DO1330" s="17"/>
      <c r="DP1330" s="17"/>
      <c r="DQ1330" s="17"/>
      <c r="DR1330" s="17"/>
      <c r="DS1330" s="17"/>
      <c r="DT1330" s="17"/>
      <c r="DU1330" s="17"/>
      <c r="DV1330" s="17"/>
      <c r="DW1330" s="17"/>
      <c r="DX1330" s="17"/>
      <c r="DY1330" s="17"/>
      <c r="DZ1330" s="17"/>
      <c r="EA1330" s="17"/>
      <c r="EB1330" s="17"/>
      <c r="EC1330" s="17"/>
      <c r="ED1330" s="17"/>
      <c r="EE1330" s="17"/>
      <c r="EF1330" s="17"/>
      <c r="EG1330" s="17"/>
      <c r="EH1330" s="17"/>
      <c r="EI1330" s="17"/>
      <c r="EJ1330" s="17"/>
      <c r="EK1330" s="17"/>
    </row>
    <row r="1331" spans="1:141" x14ac:dyDescent="0.35">
      <c r="A1331" s="17"/>
      <c r="B1331" s="17"/>
      <c r="C1331" s="17"/>
      <c r="D1331" s="17"/>
      <c r="E1331" s="17"/>
      <c r="F1331" s="17"/>
      <c r="G1331" s="17"/>
      <c r="J1331" s="17"/>
      <c r="K1331" s="17"/>
      <c r="L1331" s="68"/>
      <c r="M1331" s="68"/>
      <c r="N1331" s="17"/>
      <c r="O1331" s="17"/>
      <c r="P1331" s="107"/>
      <c r="R1331" s="17"/>
      <c r="S1331" s="17"/>
      <c r="T1331" s="17"/>
      <c r="V1331" s="17"/>
      <c r="W1331" s="17"/>
      <c r="X1331" s="17"/>
      <c r="Y1331" s="17"/>
      <c r="AB1331" s="45"/>
      <c r="AH1331" s="17"/>
      <c r="AI1331" s="17"/>
      <c r="AJ1331" s="17"/>
      <c r="AK1331" s="17"/>
      <c r="AL1331" s="17"/>
      <c r="AM1331" s="17"/>
      <c r="AN1331" s="17"/>
      <c r="AO1331" s="17"/>
      <c r="AP1331" s="17"/>
      <c r="AQ1331" s="17"/>
      <c r="AR1331" s="17"/>
      <c r="AS1331" s="17"/>
      <c r="AT1331" s="17"/>
      <c r="AU1331" s="17"/>
      <c r="AV1331" s="17"/>
      <c r="AW1331" s="17"/>
      <c r="AX1331" s="17"/>
      <c r="AY1331" s="17"/>
      <c r="AZ1331" s="17"/>
      <c r="BA1331" s="17"/>
      <c r="BB1331" s="17"/>
      <c r="BC1331" s="17"/>
      <c r="BD1331" s="17"/>
      <c r="BE1331" s="17"/>
      <c r="BF1331" s="17"/>
      <c r="BG1331" s="17"/>
      <c r="BH1331" s="17"/>
      <c r="BI1331" s="17"/>
      <c r="BJ1331" s="17"/>
      <c r="BK1331" s="17"/>
      <c r="BL1331" s="17"/>
      <c r="BM1331" s="17"/>
      <c r="BN1331" s="17"/>
      <c r="BO1331" s="17"/>
      <c r="BP1331" s="17"/>
      <c r="BQ1331" s="17"/>
      <c r="BR1331" s="17"/>
      <c r="BS1331" s="17"/>
      <c r="BT1331" s="17"/>
      <c r="BU1331" s="17"/>
      <c r="BV1331" s="17"/>
      <c r="BW1331" s="17"/>
      <c r="BX1331" s="17"/>
      <c r="BY1331" s="17"/>
      <c r="BZ1331" s="17"/>
      <c r="CA1331" s="17"/>
      <c r="CB1331" s="17"/>
      <c r="CC1331" s="17"/>
      <c r="CD1331" s="17"/>
      <c r="CE1331" s="17"/>
      <c r="CF1331" s="17"/>
      <c r="CG1331" s="17"/>
      <c r="CH1331" s="17"/>
      <c r="CI1331" s="17"/>
      <c r="CJ1331" s="17"/>
      <c r="CK1331" s="17"/>
      <c r="CL1331" s="17"/>
      <c r="CM1331" s="17"/>
      <c r="CN1331" s="17"/>
      <c r="CO1331" s="17"/>
      <c r="CP1331" s="17"/>
      <c r="CQ1331" s="17"/>
      <c r="CR1331" s="17"/>
      <c r="CS1331" s="17"/>
      <c r="CT1331" s="17"/>
      <c r="CU1331" s="17"/>
      <c r="CV1331" s="17"/>
      <c r="CW1331" s="17"/>
      <c r="CX1331" s="17"/>
      <c r="CY1331" s="17"/>
      <c r="CZ1331" s="17"/>
      <c r="DA1331" s="17"/>
      <c r="DB1331" s="17"/>
      <c r="DC1331" s="17"/>
      <c r="DD1331" s="17"/>
      <c r="DE1331" s="17"/>
      <c r="DF1331" s="17"/>
      <c r="DG1331" s="17"/>
      <c r="DH1331" s="17"/>
      <c r="DI1331" s="17"/>
      <c r="DJ1331" s="17"/>
      <c r="DK1331" s="17"/>
      <c r="DL1331" s="17"/>
      <c r="DM1331" s="17"/>
      <c r="DN1331" s="17"/>
      <c r="DO1331" s="17"/>
      <c r="DP1331" s="17"/>
      <c r="DQ1331" s="17"/>
      <c r="DR1331" s="17"/>
      <c r="DS1331" s="17"/>
      <c r="DT1331" s="17"/>
      <c r="DU1331" s="17"/>
      <c r="DV1331" s="17"/>
      <c r="DW1331" s="17"/>
      <c r="DX1331" s="17"/>
      <c r="DY1331" s="17"/>
      <c r="DZ1331" s="17"/>
      <c r="EA1331" s="17"/>
      <c r="EB1331" s="17"/>
      <c r="EC1331" s="17"/>
      <c r="ED1331" s="17"/>
      <c r="EE1331" s="17"/>
      <c r="EF1331" s="17"/>
      <c r="EG1331" s="17"/>
      <c r="EH1331" s="17"/>
      <c r="EI1331" s="17"/>
      <c r="EJ1331" s="17"/>
      <c r="EK1331" s="17"/>
    </row>
    <row r="1332" spans="1:141" x14ac:dyDescent="0.35">
      <c r="A1332" s="17"/>
      <c r="B1332" s="17"/>
      <c r="C1332" s="17"/>
      <c r="D1332" s="17"/>
      <c r="E1332" s="17"/>
      <c r="F1332" s="17"/>
      <c r="G1332" s="17"/>
      <c r="J1332" s="17"/>
      <c r="K1332" s="17"/>
      <c r="L1332" s="68"/>
      <c r="M1332" s="68"/>
      <c r="N1332" s="17"/>
      <c r="O1332" s="17"/>
      <c r="P1332" s="107"/>
      <c r="R1332" s="17"/>
      <c r="S1332" s="17"/>
      <c r="T1332" s="17"/>
      <c r="V1332" s="17"/>
      <c r="W1332" s="17"/>
      <c r="X1332" s="17"/>
      <c r="Y1332" s="17"/>
      <c r="AB1332" s="45"/>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17"/>
      <c r="CB1332" s="17"/>
      <c r="CC1332" s="17"/>
      <c r="CD1332" s="17"/>
      <c r="CE1332" s="17"/>
      <c r="CF1332" s="17"/>
      <c r="CG1332" s="17"/>
      <c r="CH1332" s="17"/>
      <c r="CI1332" s="17"/>
      <c r="CJ1332" s="17"/>
      <c r="CK1332" s="17"/>
      <c r="CL1332" s="17"/>
      <c r="CM1332" s="17"/>
      <c r="CN1332" s="17"/>
      <c r="CO1332" s="17"/>
      <c r="CP1332" s="17"/>
      <c r="CQ1332" s="17"/>
      <c r="CR1332" s="17"/>
      <c r="CS1332" s="17"/>
      <c r="CT1332" s="17"/>
      <c r="CU1332" s="17"/>
      <c r="CV1332" s="17"/>
      <c r="CW1332" s="17"/>
      <c r="CX1332" s="17"/>
      <c r="CY1332" s="17"/>
      <c r="CZ1332" s="17"/>
      <c r="DA1332" s="17"/>
      <c r="DB1332" s="17"/>
      <c r="DC1332" s="17"/>
      <c r="DD1332" s="17"/>
      <c r="DE1332" s="17"/>
      <c r="DF1332" s="17"/>
      <c r="DG1332" s="17"/>
      <c r="DH1332" s="17"/>
      <c r="DI1332" s="17"/>
      <c r="DJ1332" s="17"/>
      <c r="DK1332" s="17"/>
      <c r="DL1332" s="17"/>
      <c r="DM1332" s="17"/>
      <c r="DN1332" s="17"/>
      <c r="DO1332" s="17"/>
      <c r="DP1332" s="17"/>
      <c r="DQ1332" s="17"/>
      <c r="DR1332" s="17"/>
      <c r="DS1332" s="17"/>
      <c r="DT1332" s="17"/>
      <c r="DU1332" s="17"/>
      <c r="DV1332" s="17"/>
      <c r="DW1332" s="17"/>
      <c r="DX1332" s="17"/>
      <c r="DY1332" s="17"/>
      <c r="DZ1332" s="17"/>
      <c r="EA1332" s="17"/>
      <c r="EB1332" s="17"/>
      <c r="EC1332" s="17"/>
      <c r="ED1332" s="17"/>
      <c r="EE1332" s="17"/>
      <c r="EF1332" s="17"/>
      <c r="EG1332" s="17"/>
      <c r="EH1332" s="17"/>
      <c r="EI1332" s="17"/>
      <c r="EJ1332" s="17"/>
      <c r="EK1332" s="17"/>
    </row>
    <row r="1333" spans="1:141" x14ac:dyDescent="0.35">
      <c r="A1333" s="17"/>
      <c r="B1333" s="17"/>
      <c r="C1333" s="17"/>
      <c r="D1333" s="17"/>
      <c r="E1333" s="17"/>
      <c r="F1333" s="17"/>
      <c r="G1333" s="17"/>
      <c r="J1333" s="17"/>
      <c r="K1333" s="17"/>
      <c r="L1333" s="68"/>
      <c r="M1333" s="68"/>
      <c r="N1333" s="17"/>
      <c r="O1333" s="17"/>
      <c r="P1333" s="107"/>
      <c r="R1333" s="17"/>
      <c r="S1333" s="17"/>
      <c r="T1333" s="17"/>
      <c r="V1333" s="17"/>
      <c r="W1333" s="17"/>
      <c r="X1333" s="17"/>
      <c r="Y1333" s="17"/>
      <c r="AB1333" s="45"/>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17"/>
      <c r="CB1333" s="17"/>
      <c r="CC1333" s="17"/>
      <c r="CD1333" s="17"/>
      <c r="CE1333" s="17"/>
      <c r="CF1333" s="17"/>
      <c r="CG1333" s="17"/>
      <c r="CH1333" s="17"/>
      <c r="CI1333" s="17"/>
      <c r="CJ1333" s="17"/>
      <c r="CK1333" s="17"/>
      <c r="CL1333" s="17"/>
      <c r="CM1333" s="17"/>
      <c r="CN1333" s="17"/>
      <c r="CO1333" s="17"/>
      <c r="CP1333" s="17"/>
      <c r="CQ1333" s="17"/>
      <c r="CR1333" s="17"/>
      <c r="CS1333" s="17"/>
      <c r="CT1333" s="17"/>
      <c r="CU1333" s="17"/>
      <c r="CV1333" s="17"/>
      <c r="CW1333" s="17"/>
      <c r="CX1333" s="17"/>
      <c r="CY1333" s="17"/>
      <c r="CZ1333" s="17"/>
      <c r="DA1333" s="17"/>
      <c r="DB1333" s="17"/>
      <c r="DC1333" s="17"/>
      <c r="DD1333" s="17"/>
      <c r="DE1333" s="17"/>
      <c r="DF1333" s="17"/>
      <c r="DG1333" s="17"/>
      <c r="DH1333" s="17"/>
      <c r="DI1333" s="17"/>
      <c r="DJ1333" s="17"/>
      <c r="DK1333" s="17"/>
      <c r="DL1333" s="17"/>
      <c r="DM1333" s="17"/>
      <c r="DN1333" s="17"/>
      <c r="DO1333" s="17"/>
      <c r="DP1333" s="17"/>
      <c r="DQ1333" s="17"/>
      <c r="DR1333" s="17"/>
      <c r="DS1333" s="17"/>
      <c r="DT1333" s="17"/>
      <c r="DU1333" s="17"/>
      <c r="DV1333" s="17"/>
      <c r="DW1333" s="17"/>
      <c r="DX1333" s="17"/>
      <c r="DY1333" s="17"/>
      <c r="DZ1333" s="17"/>
      <c r="EA1333" s="17"/>
      <c r="EB1333" s="17"/>
      <c r="EC1333" s="17"/>
      <c r="ED1333" s="17"/>
      <c r="EE1333" s="17"/>
      <c r="EF1333" s="17"/>
      <c r="EG1333" s="17"/>
      <c r="EH1333" s="17"/>
      <c r="EI1333" s="17"/>
      <c r="EJ1333" s="17"/>
      <c r="EK1333" s="17"/>
    </row>
    <row r="1334" spans="1:141" x14ac:dyDescent="0.35">
      <c r="A1334" s="17"/>
      <c r="B1334" s="17"/>
      <c r="C1334" s="17"/>
      <c r="D1334" s="17"/>
      <c r="E1334" s="17"/>
      <c r="F1334" s="17"/>
      <c r="G1334" s="17"/>
      <c r="J1334" s="17"/>
      <c r="K1334" s="17"/>
      <c r="L1334" s="68"/>
      <c r="M1334" s="68"/>
      <c r="N1334" s="17"/>
      <c r="O1334" s="17"/>
      <c r="P1334" s="107"/>
      <c r="R1334" s="17"/>
      <c r="S1334" s="17"/>
      <c r="T1334" s="17"/>
      <c r="V1334" s="17"/>
      <c r="W1334" s="17"/>
      <c r="X1334" s="17"/>
      <c r="Y1334" s="17"/>
      <c r="AB1334" s="45"/>
      <c r="AH1334" s="17"/>
      <c r="AI1334" s="17"/>
      <c r="AJ1334" s="17"/>
      <c r="AK1334" s="17"/>
      <c r="AL1334" s="17"/>
      <c r="AM1334" s="17"/>
      <c r="AN1334" s="17"/>
      <c r="AO1334" s="17"/>
      <c r="AP1334" s="17"/>
      <c r="AQ1334" s="17"/>
      <c r="AR1334" s="17"/>
      <c r="AS1334" s="17"/>
      <c r="AT1334" s="17"/>
      <c r="AU1334" s="17"/>
      <c r="AV1334" s="17"/>
      <c r="AW1334" s="17"/>
      <c r="AX1334" s="17"/>
      <c r="AY1334" s="17"/>
      <c r="AZ1334" s="17"/>
      <c r="BA1334" s="17"/>
      <c r="BB1334" s="17"/>
      <c r="BC1334" s="17"/>
      <c r="BD1334" s="17"/>
      <c r="BE1334" s="17"/>
      <c r="BF1334" s="17"/>
      <c r="BG1334" s="17"/>
      <c r="BH1334" s="17"/>
      <c r="BI1334" s="17"/>
      <c r="BJ1334" s="17"/>
      <c r="BK1334" s="17"/>
      <c r="BL1334" s="17"/>
      <c r="BM1334" s="17"/>
      <c r="BN1334" s="17"/>
      <c r="BO1334" s="17"/>
      <c r="BP1334" s="17"/>
      <c r="BQ1334" s="17"/>
      <c r="BR1334" s="17"/>
      <c r="BS1334" s="17"/>
      <c r="BT1334" s="17"/>
      <c r="BU1334" s="17"/>
      <c r="BV1334" s="17"/>
      <c r="BW1334" s="17"/>
      <c r="BX1334" s="17"/>
      <c r="BY1334" s="17"/>
      <c r="BZ1334" s="17"/>
      <c r="CA1334" s="17"/>
      <c r="CB1334" s="17"/>
      <c r="CC1334" s="17"/>
      <c r="CD1334" s="17"/>
      <c r="CE1334" s="17"/>
      <c r="CF1334" s="17"/>
      <c r="CG1334" s="17"/>
      <c r="CH1334" s="17"/>
      <c r="CI1334" s="17"/>
      <c r="CJ1334" s="17"/>
      <c r="CK1334" s="17"/>
      <c r="CL1334" s="17"/>
      <c r="CM1334" s="17"/>
      <c r="CN1334" s="17"/>
      <c r="CO1334" s="17"/>
      <c r="CP1334" s="17"/>
      <c r="CQ1334" s="17"/>
      <c r="CR1334" s="17"/>
      <c r="CS1334" s="17"/>
      <c r="CT1334" s="17"/>
      <c r="CU1334" s="17"/>
      <c r="CV1334" s="17"/>
      <c r="CW1334" s="17"/>
      <c r="CX1334" s="17"/>
      <c r="CY1334" s="17"/>
      <c r="CZ1334" s="17"/>
      <c r="DA1334" s="17"/>
      <c r="DB1334" s="17"/>
      <c r="DC1334" s="17"/>
      <c r="DD1334" s="17"/>
      <c r="DE1334" s="17"/>
      <c r="DF1334" s="17"/>
      <c r="DG1334" s="17"/>
      <c r="DH1334" s="17"/>
      <c r="DI1334" s="17"/>
      <c r="DJ1334" s="17"/>
      <c r="DK1334" s="17"/>
      <c r="DL1334" s="17"/>
      <c r="DM1334" s="17"/>
      <c r="DN1334" s="17"/>
      <c r="DO1334" s="17"/>
      <c r="DP1334" s="17"/>
      <c r="DQ1334" s="17"/>
      <c r="DR1334" s="17"/>
      <c r="DS1334" s="17"/>
      <c r="DT1334" s="17"/>
      <c r="DU1334" s="17"/>
      <c r="DV1334" s="17"/>
      <c r="DW1334" s="17"/>
      <c r="DX1334" s="17"/>
      <c r="DY1334" s="17"/>
      <c r="DZ1334" s="17"/>
      <c r="EA1334" s="17"/>
      <c r="EB1334" s="17"/>
      <c r="EC1334" s="17"/>
      <c r="ED1334" s="17"/>
      <c r="EE1334" s="17"/>
      <c r="EF1334" s="17"/>
      <c r="EG1334" s="17"/>
      <c r="EH1334" s="17"/>
      <c r="EI1334" s="17"/>
      <c r="EJ1334" s="17"/>
      <c r="EK1334" s="17"/>
    </row>
    <row r="1335" spans="1:141" x14ac:dyDescent="0.35">
      <c r="A1335" s="17"/>
      <c r="B1335" s="17"/>
      <c r="C1335" s="17"/>
      <c r="D1335" s="17"/>
      <c r="E1335" s="17"/>
      <c r="F1335" s="17"/>
      <c r="G1335" s="17"/>
      <c r="J1335" s="17"/>
      <c r="K1335" s="17"/>
      <c r="L1335" s="68"/>
      <c r="M1335" s="68"/>
      <c r="N1335" s="17"/>
      <c r="O1335" s="17"/>
      <c r="P1335" s="107"/>
      <c r="R1335" s="17"/>
      <c r="S1335" s="17"/>
      <c r="T1335" s="17"/>
      <c r="V1335" s="17"/>
      <c r="W1335" s="17"/>
      <c r="X1335" s="17"/>
      <c r="Y1335" s="17"/>
      <c r="AB1335" s="45"/>
      <c r="AH1335" s="17"/>
      <c r="AI1335" s="17"/>
      <c r="AJ1335" s="17"/>
      <c r="AK1335" s="17"/>
      <c r="AL1335" s="17"/>
      <c r="AM1335" s="17"/>
      <c r="AN1335" s="17"/>
      <c r="AO1335" s="17"/>
      <c r="AP1335" s="17"/>
      <c r="AQ1335" s="17"/>
      <c r="AR1335" s="17"/>
      <c r="AS1335" s="17"/>
      <c r="AT1335" s="17"/>
      <c r="AU1335" s="17"/>
      <c r="AV1335" s="17"/>
      <c r="AW1335" s="17"/>
      <c r="AX1335" s="17"/>
      <c r="AY1335" s="17"/>
      <c r="AZ1335" s="17"/>
      <c r="BA1335" s="17"/>
      <c r="BB1335" s="17"/>
      <c r="BC1335" s="17"/>
      <c r="BD1335" s="17"/>
      <c r="BE1335" s="17"/>
      <c r="BF1335" s="17"/>
      <c r="BG1335" s="17"/>
      <c r="BH1335" s="17"/>
      <c r="BI1335" s="17"/>
      <c r="BJ1335" s="17"/>
      <c r="BK1335" s="17"/>
      <c r="BL1335" s="17"/>
      <c r="BM1335" s="17"/>
      <c r="BN1335" s="17"/>
      <c r="BO1335" s="17"/>
      <c r="BP1335" s="17"/>
      <c r="BQ1335" s="17"/>
      <c r="BR1335" s="17"/>
      <c r="BS1335" s="17"/>
      <c r="BT1335" s="17"/>
      <c r="BU1335" s="17"/>
      <c r="BV1335" s="17"/>
      <c r="BW1335" s="17"/>
      <c r="BX1335" s="17"/>
      <c r="BY1335" s="17"/>
      <c r="BZ1335" s="17"/>
      <c r="CA1335" s="17"/>
      <c r="CB1335" s="17"/>
      <c r="CC1335" s="17"/>
      <c r="CD1335" s="17"/>
      <c r="CE1335" s="17"/>
      <c r="CF1335" s="17"/>
      <c r="CG1335" s="17"/>
      <c r="CH1335" s="17"/>
      <c r="CI1335" s="17"/>
      <c r="CJ1335" s="17"/>
      <c r="CK1335" s="17"/>
      <c r="CL1335" s="17"/>
      <c r="CM1335" s="17"/>
      <c r="CN1335" s="17"/>
      <c r="CO1335" s="17"/>
      <c r="CP1335" s="17"/>
      <c r="CQ1335" s="17"/>
      <c r="CR1335" s="17"/>
      <c r="CS1335" s="17"/>
      <c r="CT1335" s="17"/>
      <c r="CU1335" s="17"/>
      <c r="CV1335" s="17"/>
      <c r="CW1335" s="17"/>
      <c r="CX1335" s="17"/>
      <c r="CY1335" s="17"/>
      <c r="CZ1335" s="17"/>
      <c r="DA1335" s="17"/>
      <c r="DB1335" s="17"/>
      <c r="DC1335" s="17"/>
      <c r="DD1335" s="17"/>
      <c r="DE1335" s="17"/>
      <c r="DF1335" s="17"/>
      <c r="DG1335" s="17"/>
      <c r="DH1335" s="17"/>
      <c r="DI1335" s="17"/>
      <c r="DJ1335" s="17"/>
      <c r="DK1335" s="17"/>
      <c r="DL1335" s="17"/>
      <c r="DM1335" s="17"/>
      <c r="DN1335" s="17"/>
      <c r="DO1335" s="17"/>
      <c r="DP1335" s="17"/>
      <c r="DQ1335" s="17"/>
      <c r="DR1335" s="17"/>
      <c r="DS1335" s="17"/>
      <c r="DT1335" s="17"/>
      <c r="DU1335" s="17"/>
      <c r="DV1335" s="17"/>
      <c r="DW1335" s="17"/>
      <c r="DX1335" s="17"/>
      <c r="DY1335" s="17"/>
      <c r="DZ1335" s="17"/>
      <c r="EA1335" s="17"/>
      <c r="EB1335" s="17"/>
      <c r="EC1335" s="17"/>
      <c r="ED1335" s="17"/>
      <c r="EE1335" s="17"/>
      <c r="EF1335" s="17"/>
      <c r="EG1335" s="17"/>
      <c r="EH1335" s="17"/>
      <c r="EI1335" s="17"/>
      <c r="EJ1335" s="17"/>
      <c r="EK1335" s="17"/>
    </row>
    <row r="1336" spans="1:141" x14ac:dyDescent="0.35">
      <c r="A1336" s="17"/>
      <c r="B1336" s="17"/>
      <c r="C1336" s="17"/>
      <c r="D1336" s="17"/>
      <c r="E1336" s="17"/>
      <c r="F1336" s="17"/>
      <c r="G1336" s="17"/>
      <c r="J1336" s="17"/>
      <c r="K1336" s="17"/>
      <c r="L1336" s="68"/>
      <c r="M1336" s="68"/>
      <c r="N1336" s="17"/>
      <c r="O1336" s="17"/>
      <c r="P1336" s="107"/>
      <c r="R1336" s="17"/>
      <c r="S1336" s="17"/>
      <c r="T1336" s="17"/>
      <c r="V1336" s="17"/>
      <c r="W1336" s="17"/>
      <c r="X1336" s="17"/>
      <c r="Y1336" s="17"/>
      <c r="AB1336" s="45"/>
      <c r="AH1336" s="17"/>
      <c r="AI1336" s="17"/>
      <c r="AJ1336" s="17"/>
      <c r="AK1336" s="17"/>
      <c r="AL1336" s="17"/>
      <c r="AM1336" s="17"/>
      <c r="AN1336" s="17"/>
      <c r="AO1336" s="17"/>
      <c r="AP1336" s="17"/>
      <c r="AQ1336" s="17"/>
      <c r="AR1336" s="17"/>
      <c r="AS1336" s="17"/>
      <c r="AT1336" s="17"/>
      <c r="AU1336" s="17"/>
      <c r="AV1336" s="17"/>
      <c r="AW1336" s="17"/>
      <c r="AX1336" s="17"/>
      <c r="AY1336" s="17"/>
      <c r="AZ1336" s="17"/>
      <c r="BA1336" s="17"/>
      <c r="BB1336" s="17"/>
      <c r="BC1336" s="17"/>
      <c r="BD1336" s="17"/>
      <c r="BE1336" s="17"/>
      <c r="BF1336" s="17"/>
      <c r="BG1336" s="17"/>
      <c r="BH1336" s="17"/>
      <c r="BI1336" s="17"/>
      <c r="BJ1336" s="17"/>
      <c r="BK1336" s="17"/>
      <c r="BL1336" s="17"/>
      <c r="BM1336" s="17"/>
      <c r="BN1336" s="17"/>
      <c r="BO1336" s="17"/>
      <c r="BP1336" s="17"/>
      <c r="BQ1336" s="17"/>
      <c r="BR1336" s="17"/>
      <c r="BS1336" s="17"/>
      <c r="BT1336" s="17"/>
      <c r="BU1336" s="17"/>
      <c r="BV1336" s="17"/>
      <c r="BW1336" s="17"/>
      <c r="BX1336" s="17"/>
      <c r="BY1336" s="17"/>
      <c r="BZ1336" s="17"/>
      <c r="CA1336" s="17"/>
      <c r="CB1336" s="17"/>
      <c r="CC1336" s="17"/>
      <c r="CD1336" s="17"/>
      <c r="CE1336" s="17"/>
      <c r="CF1336" s="17"/>
      <c r="CG1336" s="17"/>
      <c r="CH1336" s="17"/>
      <c r="CI1336" s="17"/>
      <c r="CJ1336" s="17"/>
      <c r="CK1336" s="17"/>
      <c r="CL1336" s="17"/>
      <c r="CM1336" s="17"/>
      <c r="CN1336" s="17"/>
      <c r="CO1336" s="17"/>
      <c r="CP1336" s="17"/>
      <c r="CQ1336" s="17"/>
      <c r="CR1336" s="17"/>
      <c r="CS1336" s="17"/>
      <c r="CT1336" s="17"/>
      <c r="CU1336" s="17"/>
      <c r="CV1336" s="17"/>
      <c r="CW1336" s="17"/>
      <c r="CX1336" s="17"/>
      <c r="CY1336" s="17"/>
      <c r="CZ1336" s="17"/>
      <c r="DA1336" s="17"/>
      <c r="DB1336" s="17"/>
      <c r="DC1336" s="17"/>
      <c r="DD1336" s="17"/>
      <c r="DE1336" s="17"/>
      <c r="DF1336" s="17"/>
      <c r="DG1336" s="17"/>
      <c r="DH1336" s="17"/>
      <c r="DI1336" s="17"/>
      <c r="DJ1336" s="17"/>
      <c r="DK1336" s="17"/>
      <c r="DL1336" s="17"/>
      <c r="DM1336" s="17"/>
      <c r="DN1336" s="17"/>
      <c r="DO1336" s="17"/>
      <c r="DP1336" s="17"/>
      <c r="DQ1336" s="17"/>
      <c r="DR1336" s="17"/>
      <c r="DS1336" s="17"/>
      <c r="DT1336" s="17"/>
      <c r="DU1336" s="17"/>
      <c r="DV1336" s="17"/>
      <c r="DW1336" s="17"/>
      <c r="DX1336" s="17"/>
      <c r="DY1336" s="17"/>
      <c r="DZ1336" s="17"/>
      <c r="EA1336" s="17"/>
      <c r="EB1336" s="17"/>
      <c r="EC1336" s="17"/>
      <c r="ED1336" s="17"/>
      <c r="EE1336" s="17"/>
      <c r="EF1336" s="17"/>
      <c r="EG1336" s="17"/>
      <c r="EH1336" s="17"/>
      <c r="EI1336" s="17"/>
      <c r="EJ1336" s="17"/>
      <c r="EK1336" s="17"/>
    </row>
    <row r="1337" spans="1:141" x14ac:dyDescent="0.35">
      <c r="A1337" s="17"/>
      <c r="B1337" s="17"/>
      <c r="C1337" s="17"/>
      <c r="D1337" s="17"/>
      <c r="E1337" s="17"/>
      <c r="F1337" s="17"/>
      <c r="G1337" s="17"/>
      <c r="J1337" s="17"/>
      <c r="K1337" s="17"/>
      <c r="L1337" s="68"/>
      <c r="M1337" s="68"/>
      <c r="N1337" s="17"/>
      <c r="O1337" s="17"/>
      <c r="P1337" s="107"/>
      <c r="R1337" s="17"/>
      <c r="S1337" s="17"/>
      <c r="T1337" s="17"/>
      <c r="V1337" s="17"/>
      <c r="W1337" s="17"/>
      <c r="X1337" s="17"/>
      <c r="Y1337" s="17"/>
      <c r="AB1337" s="45"/>
      <c r="AH1337" s="17"/>
      <c r="AI1337" s="17"/>
      <c r="AJ1337" s="17"/>
      <c r="AK1337" s="17"/>
      <c r="AL1337" s="17"/>
      <c r="AM1337" s="17"/>
      <c r="AN1337" s="17"/>
      <c r="AO1337" s="17"/>
      <c r="AP1337" s="17"/>
      <c r="AQ1337" s="17"/>
      <c r="AR1337" s="17"/>
      <c r="AS1337" s="17"/>
      <c r="AT1337" s="17"/>
      <c r="AU1337" s="17"/>
      <c r="AV1337" s="17"/>
      <c r="AW1337" s="17"/>
      <c r="AX1337" s="17"/>
      <c r="AY1337" s="17"/>
      <c r="AZ1337" s="17"/>
      <c r="BA1337" s="17"/>
      <c r="BB1337" s="17"/>
      <c r="BC1337" s="17"/>
      <c r="BD1337" s="17"/>
      <c r="BE1337" s="17"/>
      <c r="BF1337" s="17"/>
      <c r="BG1337" s="17"/>
      <c r="BH1337" s="17"/>
      <c r="BI1337" s="17"/>
      <c r="BJ1337" s="17"/>
      <c r="BK1337" s="17"/>
      <c r="BL1337" s="17"/>
      <c r="BM1337" s="17"/>
      <c r="BN1337" s="17"/>
      <c r="BO1337" s="17"/>
      <c r="BP1337" s="17"/>
      <c r="BQ1337" s="17"/>
      <c r="BR1337" s="17"/>
      <c r="BS1337" s="17"/>
      <c r="BT1337" s="17"/>
      <c r="BU1337" s="17"/>
      <c r="BV1337" s="17"/>
      <c r="BW1337" s="17"/>
      <c r="BX1337" s="17"/>
      <c r="BY1337" s="17"/>
      <c r="BZ1337" s="17"/>
      <c r="CA1337" s="17"/>
      <c r="CB1337" s="17"/>
      <c r="CC1337" s="17"/>
      <c r="CD1337" s="17"/>
      <c r="CE1337" s="17"/>
      <c r="CF1337" s="17"/>
      <c r="CG1337" s="17"/>
      <c r="CH1337" s="17"/>
      <c r="CI1337" s="17"/>
      <c r="CJ1337" s="17"/>
      <c r="CK1337" s="17"/>
      <c r="CL1337" s="17"/>
      <c r="CM1337" s="17"/>
      <c r="CN1337" s="17"/>
      <c r="CO1337" s="17"/>
      <c r="CP1337" s="17"/>
      <c r="CQ1337" s="17"/>
      <c r="CR1337" s="17"/>
      <c r="CS1337" s="17"/>
      <c r="CT1337" s="17"/>
      <c r="CU1337" s="17"/>
      <c r="CV1337" s="17"/>
      <c r="CW1337" s="17"/>
      <c r="CX1337" s="17"/>
      <c r="CY1337" s="17"/>
      <c r="CZ1337" s="17"/>
      <c r="DA1337" s="17"/>
      <c r="DB1337" s="17"/>
      <c r="DC1337" s="17"/>
      <c r="DD1337" s="17"/>
      <c r="DE1337" s="17"/>
      <c r="DF1337" s="17"/>
      <c r="DG1337" s="17"/>
      <c r="DH1337" s="17"/>
      <c r="DI1337" s="17"/>
      <c r="DJ1337" s="17"/>
      <c r="DK1337" s="17"/>
      <c r="DL1337" s="17"/>
      <c r="DM1337" s="17"/>
      <c r="DN1337" s="17"/>
      <c r="DO1337" s="17"/>
      <c r="DP1337" s="17"/>
      <c r="DQ1337" s="17"/>
      <c r="DR1337" s="17"/>
      <c r="DS1337" s="17"/>
      <c r="DT1337" s="17"/>
      <c r="DU1337" s="17"/>
      <c r="DV1337" s="17"/>
      <c r="DW1337" s="17"/>
      <c r="DX1337" s="17"/>
      <c r="DY1337" s="17"/>
      <c r="DZ1337" s="17"/>
      <c r="EA1337" s="17"/>
      <c r="EB1337" s="17"/>
      <c r="EC1337" s="17"/>
      <c r="ED1337" s="17"/>
      <c r="EE1337" s="17"/>
      <c r="EF1337" s="17"/>
      <c r="EG1337" s="17"/>
      <c r="EH1337" s="17"/>
      <c r="EI1337" s="17"/>
      <c r="EJ1337" s="17"/>
      <c r="EK1337" s="17"/>
    </row>
    <row r="1338" spans="1:141" x14ac:dyDescent="0.35">
      <c r="A1338" s="17"/>
      <c r="B1338" s="17"/>
      <c r="C1338" s="17"/>
      <c r="D1338" s="17"/>
      <c r="E1338" s="17"/>
      <c r="F1338" s="17"/>
      <c r="G1338" s="17"/>
      <c r="J1338" s="17"/>
      <c r="K1338" s="17"/>
      <c r="L1338" s="68"/>
      <c r="M1338" s="68"/>
      <c r="N1338" s="17"/>
      <c r="O1338" s="17"/>
      <c r="P1338" s="107"/>
      <c r="R1338" s="17"/>
      <c r="S1338" s="17"/>
      <c r="T1338" s="17"/>
      <c r="V1338" s="17"/>
      <c r="W1338" s="17"/>
      <c r="X1338" s="17"/>
      <c r="Y1338" s="17"/>
      <c r="AB1338" s="45"/>
      <c r="AH1338" s="17"/>
      <c r="AI1338" s="17"/>
      <c r="AJ1338" s="17"/>
      <c r="AK1338" s="17"/>
      <c r="AL1338" s="17"/>
      <c r="AM1338" s="17"/>
      <c r="AN1338" s="17"/>
      <c r="AO1338" s="17"/>
      <c r="AP1338" s="17"/>
      <c r="AQ1338" s="17"/>
      <c r="AR1338" s="17"/>
      <c r="AS1338" s="17"/>
      <c r="AT1338" s="17"/>
      <c r="AU1338" s="17"/>
      <c r="AV1338" s="17"/>
      <c r="AW1338" s="17"/>
      <c r="AX1338" s="17"/>
      <c r="AY1338" s="17"/>
      <c r="AZ1338" s="17"/>
      <c r="BA1338" s="17"/>
      <c r="BB1338" s="17"/>
      <c r="BC1338" s="17"/>
      <c r="BD1338" s="17"/>
      <c r="BE1338" s="17"/>
      <c r="BF1338" s="17"/>
      <c r="BG1338" s="17"/>
      <c r="BH1338" s="17"/>
      <c r="BI1338" s="17"/>
      <c r="BJ1338" s="17"/>
      <c r="BK1338" s="17"/>
      <c r="BL1338" s="17"/>
      <c r="BM1338" s="17"/>
      <c r="BN1338" s="17"/>
      <c r="BO1338" s="17"/>
      <c r="BP1338" s="17"/>
      <c r="BQ1338" s="17"/>
      <c r="BR1338" s="17"/>
      <c r="BS1338" s="17"/>
      <c r="BT1338" s="17"/>
      <c r="BU1338" s="17"/>
      <c r="BV1338" s="17"/>
      <c r="BW1338" s="17"/>
      <c r="BX1338" s="17"/>
      <c r="BY1338" s="17"/>
      <c r="BZ1338" s="17"/>
      <c r="CA1338" s="17"/>
      <c r="CB1338" s="17"/>
      <c r="CC1338" s="17"/>
      <c r="CD1338" s="17"/>
      <c r="CE1338" s="17"/>
      <c r="CF1338" s="17"/>
      <c r="CG1338" s="17"/>
      <c r="CH1338" s="17"/>
      <c r="CI1338" s="17"/>
      <c r="CJ1338" s="17"/>
      <c r="CK1338" s="17"/>
      <c r="CL1338" s="17"/>
      <c r="CM1338" s="17"/>
      <c r="CN1338" s="17"/>
      <c r="CO1338" s="17"/>
      <c r="CP1338" s="17"/>
      <c r="CQ1338" s="17"/>
      <c r="CR1338" s="17"/>
      <c r="CS1338" s="17"/>
      <c r="CT1338" s="17"/>
      <c r="CU1338" s="17"/>
      <c r="CV1338" s="17"/>
      <c r="CW1338" s="17"/>
      <c r="CX1338" s="17"/>
      <c r="CY1338" s="17"/>
      <c r="CZ1338" s="17"/>
      <c r="DA1338" s="17"/>
      <c r="DB1338" s="17"/>
      <c r="DC1338" s="17"/>
      <c r="DD1338" s="17"/>
      <c r="DE1338" s="17"/>
      <c r="DF1338" s="17"/>
      <c r="DG1338" s="17"/>
      <c r="DH1338" s="17"/>
      <c r="DI1338" s="17"/>
      <c r="DJ1338" s="17"/>
      <c r="DK1338" s="17"/>
      <c r="DL1338" s="17"/>
      <c r="DM1338" s="17"/>
      <c r="DN1338" s="17"/>
      <c r="DO1338" s="17"/>
      <c r="DP1338" s="17"/>
      <c r="DQ1338" s="17"/>
      <c r="DR1338" s="17"/>
      <c r="DS1338" s="17"/>
      <c r="DT1338" s="17"/>
      <c r="DU1338" s="17"/>
      <c r="DV1338" s="17"/>
      <c r="DW1338" s="17"/>
      <c r="DX1338" s="17"/>
      <c r="DY1338" s="17"/>
      <c r="DZ1338" s="17"/>
      <c r="EA1338" s="17"/>
      <c r="EB1338" s="17"/>
      <c r="EC1338" s="17"/>
      <c r="ED1338" s="17"/>
      <c r="EE1338" s="17"/>
      <c r="EF1338" s="17"/>
      <c r="EG1338" s="17"/>
      <c r="EH1338" s="17"/>
      <c r="EI1338" s="17"/>
      <c r="EJ1338" s="17"/>
      <c r="EK1338" s="17"/>
    </row>
    <row r="1339" spans="1:141" x14ac:dyDescent="0.35">
      <c r="A1339" s="17"/>
      <c r="B1339" s="17"/>
      <c r="C1339" s="17"/>
      <c r="D1339" s="17"/>
      <c r="E1339" s="17"/>
      <c r="F1339" s="17"/>
      <c r="G1339" s="17"/>
      <c r="J1339" s="17"/>
      <c r="K1339" s="17"/>
      <c r="L1339" s="68"/>
      <c r="M1339" s="68"/>
      <c r="N1339" s="17"/>
      <c r="O1339" s="17"/>
      <c r="P1339" s="107"/>
      <c r="R1339" s="17"/>
      <c r="S1339" s="17"/>
      <c r="T1339" s="17"/>
      <c r="V1339" s="17"/>
      <c r="W1339" s="17"/>
      <c r="X1339" s="17"/>
      <c r="Y1339" s="17"/>
      <c r="AB1339" s="45"/>
      <c r="AH1339" s="17"/>
      <c r="AI1339" s="17"/>
      <c r="AJ1339" s="17"/>
      <c r="AK1339" s="17"/>
      <c r="AL1339" s="17"/>
      <c r="AM1339" s="17"/>
      <c r="AN1339" s="17"/>
      <c r="AO1339" s="17"/>
      <c r="AP1339" s="17"/>
      <c r="AQ1339" s="17"/>
      <c r="AR1339" s="17"/>
      <c r="AS1339" s="17"/>
      <c r="AT1339" s="17"/>
      <c r="AU1339" s="17"/>
      <c r="AV1339" s="17"/>
      <c r="AW1339" s="17"/>
      <c r="AX1339" s="17"/>
      <c r="AY1339" s="17"/>
      <c r="AZ1339" s="17"/>
      <c r="BA1339" s="17"/>
      <c r="BB1339" s="17"/>
      <c r="BC1339" s="17"/>
      <c r="BD1339" s="17"/>
      <c r="BE1339" s="17"/>
      <c r="BF1339" s="17"/>
      <c r="BG1339" s="17"/>
      <c r="BH1339" s="17"/>
      <c r="BI1339" s="17"/>
      <c r="BJ1339" s="17"/>
      <c r="BK1339" s="17"/>
      <c r="BL1339" s="17"/>
      <c r="BM1339" s="17"/>
      <c r="BN1339" s="17"/>
      <c r="BO1339" s="17"/>
      <c r="BP1339" s="17"/>
      <c r="BQ1339" s="17"/>
      <c r="BR1339" s="17"/>
      <c r="BS1339" s="17"/>
      <c r="BT1339" s="17"/>
      <c r="BU1339" s="17"/>
      <c r="BV1339" s="17"/>
      <c r="BW1339" s="17"/>
      <c r="BX1339" s="17"/>
      <c r="BY1339" s="17"/>
      <c r="BZ1339" s="17"/>
      <c r="CA1339" s="17"/>
      <c r="CB1339" s="17"/>
      <c r="CC1339" s="17"/>
      <c r="CD1339" s="17"/>
      <c r="CE1339" s="17"/>
      <c r="CF1339" s="17"/>
      <c r="CG1339" s="17"/>
      <c r="CH1339" s="17"/>
      <c r="CI1339" s="17"/>
      <c r="CJ1339" s="17"/>
      <c r="CK1339" s="17"/>
      <c r="CL1339" s="17"/>
      <c r="CM1339" s="17"/>
      <c r="CN1339" s="17"/>
      <c r="CO1339" s="17"/>
      <c r="CP1339" s="17"/>
      <c r="CQ1339" s="17"/>
      <c r="CR1339" s="17"/>
      <c r="CS1339" s="17"/>
      <c r="CT1339" s="17"/>
      <c r="CU1339" s="17"/>
      <c r="CV1339" s="17"/>
      <c r="CW1339" s="17"/>
      <c r="CX1339" s="17"/>
      <c r="CY1339" s="17"/>
      <c r="CZ1339" s="17"/>
      <c r="DA1339" s="17"/>
      <c r="DB1339" s="17"/>
      <c r="DC1339" s="17"/>
      <c r="DD1339" s="17"/>
      <c r="DE1339" s="17"/>
      <c r="DF1339" s="17"/>
      <c r="DG1339" s="17"/>
      <c r="DH1339" s="17"/>
      <c r="DI1339" s="17"/>
      <c r="DJ1339" s="17"/>
      <c r="DK1339" s="17"/>
      <c r="DL1339" s="17"/>
      <c r="DM1339" s="17"/>
      <c r="DN1339" s="17"/>
      <c r="DO1339" s="17"/>
      <c r="DP1339" s="17"/>
      <c r="DQ1339" s="17"/>
      <c r="DR1339" s="17"/>
      <c r="DS1339" s="17"/>
      <c r="DT1339" s="17"/>
      <c r="DU1339" s="17"/>
      <c r="DV1339" s="17"/>
      <c r="DW1339" s="17"/>
      <c r="DX1339" s="17"/>
      <c r="DY1339" s="17"/>
      <c r="DZ1339" s="17"/>
      <c r="EA1339" s="17"/>
      <c r="EB1339" s="17"/>
      <c r="EC1339" s="17"/>
      <c r="ED1339" s="17"/>
      <c r="EE1339" s="17"/>
      <c r="EF1339" s="17"/>
      <c r="EG1339" s="17"/>
      <c r="EH1339" s="17"/>
      <c r="EI1339" s="17"/>
      <c r="EJ1339" s="17"/>
      <c r="EK1339" s="17"/>
    </row>
    <row r="1340" spans="1:141" x14ac:dyDescent="0.35">
      <c r="A1340" s="17"/>
      <c r="B1340" s="17"/>
      <c r="C1340" s="17"/>
      <c r="D1340" s="17"/>
      <c r="E1340" s="17"/>
      <c r="F1340" s="17"/>
      <c r="G1340" s="17"/>
      <c r="J1340" s="17"/>
      <c r="K1340" s="17"/>
      <c r="L1340" s="68"/>
      <c r="M1340" s="68"/>
      <c r="N1340" s="17"/>
      <c r="O1340" s="17"/>
      <c r="P1340" s="107"/>
      <c r="R1340" s="17"/>
      <c r="S1340" s="17"/>
      <c r="T1340" s="17"/>
      <c r="V1340" s="17"/>
      <c r="W1340" s="17"/>
      <c r="X1340" s="17"/>
      <c r="Y1340" s="17"/>
      <c r="AB1340" s="45"/>
      <c r="AH1340" s="17"/>
      <c r="AI1340" s="17"/>
      <c r="AJ1340" s="17"/>
      <c r="AK1340" s="17"/>
      <c r="AL1340" s="17"/>
      <c r="AM1340" s="17"/>
      <c r="AN1340" s="17"/>
      <c r="AO1340" s="17"/>
      <c r="AP1340" s="17"/>
      <c r="AQ1340" s="17"/>
      <c r="AR1340" s="17"/>
      <c r="AS1340" s="17"/>
      <c r="AT1340" s="17"/>
      <c r="AU1340" s="17"/>
      <c r="AV1340" s="17"/>
      <c r="AW1340" s="17"/>
      <c r="AX1340" s="17"/>
      <c r="AY1340" s="17"/>
      <c r="AZ1340" s="17"/>
      <c r="BA1340" s="17"/>
      <c r="BB1340" s="17"/>
      <c r="BC1340" s="17"/>
      <c r="BD1340" s="17"/>
      <c r="BE1340" s="17"/>
      <c r="BF1340" s="17"/>
      <c r="BG1340" s="17"/>
      <c r="BH1340" s="17"/>
      <c r="BI1340" s="17"/>
      <c r="BJ1340" s="17"/>
      <c r="BK1340" s="17"/>
      <c r="BL1340" s="17"/>
      <c r="BM1340" s="17"/>
      <c r="BN1340" s="17"/>
      <c r="BO1340" s="17"/>
      <c r="BP1340" s="17"/>
      <c r="BQ1340" s="17"/>
      <c r="BR1340" s="17"/>
      <c r="BS1340" s="17"/>
      <c r="BT1340" s="17"/>
      <c r="BU1340" s="17"/>
      <c r="BV1340" s="17"/>
      <c r="BW1340" s="17"/>
      <c r="BX1340" s="17"/>
      <c r="BY1340" s="17"/>
      <c r="BZ1340" s="17"/>
      <c r="CA1340" s="17"/>
      <c r="CB1340" s="17"/>
      <c r="CC1340" s="17"/>
      <c r="CD1340" s="17"/>
      <c r="CE1340" s="17"/>
      <c r="CF1340" s="17"/>
      <c r="CG1340" s="17"/>
      <c r="CH1340" s="17"/>
      <c r="CI1340" s="17"/>
      <c r="CJ1340" s="17"/>
      <c r="CK1340" s="17"/>
      <c r="CL1340" s="17"/>
      <c r="CM1340" s="17"/>
      <c r="CN1340" s="17"/>
      <c r="CO1340" s="17"/>
      <c r="CP1340" s="17"/>
      <c r="CQ1340" s="17"/>
      <c r="CR1340" s="17"/>
      <c r="CS1340" s="17"/>
      <c r="CT1340" s="17"/>
      <c r="CU1340" s="17"/>
      <c r="CV1340" s="17"/>
      <c r="CW1340" s="17"/>
      <c r="CX1340" s="17"/>
      <c r="CY1340" s="17"/>
      <c r="CZ1340" s="17"/>
      <c r="DA1340" s="17"/>
      <c r="DB1340" s="17"/>
      <c r="DC1340" s="17"/>
      <c r="DD1340" s="17"/>
      <c r="DE1340" s="17"/>
      <c r="DF1340" s="17"/>
      <c r="DG1340" s="17"/>
      <c r="DH1340" s="17"/>
      <c r="DI1340" s="17"/>
      <c r="DJ1340" s="17"/>
      <c r="DK1340" s="17"/>
      <c r="DL1340" s="17"/>
      <c r="DM1340" s="17"/>
      <c r="DN1340" s="17"/>
      <c r="DO1340" s="17"/>
      <c r="DP1340" s="17"/>
      <c r="DQ1340" s="17"/>
      <c r="DR1340" s="17"/>
      <c r="DS1340" s="17"/>
      <c r="DT1340" s="17"/>
      <c r="DU1340" s="17"/>
      <c r="DV1340" s="17"/>
      <c r="DW1340" s="17"/>
      <c r="DX1340" s="17"/>
      <c r="DY1340" s="17"/>
      <c r="DZ1340" s="17"/>
      <c r="EA1340" s="17"/>
      <c r="EB1340" s="17"/>
      <c r="EC1340" s="17"/>
      <c r="ED1340" s="17"/>
      <c r="EE1340" s="17"/>
      <c r="EF1340" s="17"/>
      <c r="EG1340" s="17"/>
      <c r="EH1340" s="17"/>
      <c r="EI1340" s="17"/>
      <c r="EJ1340" s="17"/>
      <c r="EK1340" s="17"/>
    </row>
    <row r="1341" spans="1:141" x14ac:dyDescent="0.35">
      <c r="A1341" s="17"/>
      <c r="B1341" s="17"/>
      <c r="C1341" s="17"/>
      <c r="D1341" s="17"/>
      <c r="E1341" s="17"/>
      <c r="F1341" s="17"/>
      <c r="G1341" s="17"/>
      <c r="J1341" s="17"/>
      <c r="K1341" s="17"/>
      <c r="L1341" s="68"/>
      <c r="M1341" s="68"/>
      <c r="N1341" s="17"/>
      <c r="O1341" s="17"/>
      <c r="P1341" s="107"/>
      <c r="R1341" s="17"/>
      <c r="S1341" s="17"/>
      <c r="T1341" s="17"/>
      <c r="V1341" s="17"/>
      <c r="W1341" s="17"/>
      <c r="X1341" s="17"/>
      <c r="Y1341" s="17"/>
      <c r="AB1341" s="45"/>
      <c r="AH1341" s="17"/>
      <c r="AI1341" s="17"/>
      <c r="AJ1341" s="17"/>
      <c r="AK1341" s="17"/>
      <c r="AL1341" s="17"/>
      <c r="AM1341" s="17"/>
      <c r="AN1341" s="17"/>
      <c r="AO1341" s="17"/>
      <c r="AP1341" s="17"/>
      <c r="AQ1341" s="17"/>
      <c r="AR1341" s="17"/>
      <c r="AS1341" s="17"/>
      <c r="AT1341" s="17"/>
      <c r="AU1341" s="17"/>
      <c r="AV1341" s="17"/>
      <c r="AW1341" s="17"/>
      <c r="AX1341" s="17"/>
      <c r="AY1341" s="17"/>
      <c r="AZ1341" s="17"/>
      <c r="BA1341" s="17"/>
      <c r="BB1341" s="17"/>
      <c r="BC1341" s="17"/>
      <c r="BD1341" s="17"/>
      <c r="BE1341" s="17"/>
      <c r="BF1341" s="17"/>
      <c r="BG1341" s="17"/>
      <c r="BH1341" s="17"/>
      <c r="BI1341" s="17"/>
      <c r="BJ1341" s="17"/>
      <c r="BK1341" s="17"/>
      <c r="BL1341" s="17"/>
      <c r="BM1341" s="17"/>
      <c r="BN1341" s="17"/>
      <c r="BO1341" s="17"/>
      <c r="BP1341" s="17"/>
      <c r="BQ1341" s="17"/>
      <c r="BR1341" s="17"/>
      <c r="BS1341" s="17"/>
      <c r="BT1341" s="17"/>
      <c r="BU1341" s="17"/>
      <c r="BV1341" s="17"/>
      <c r="BW1341" s="17"/>
      <c r="BX1341" s="17"/>
      <c r="BY1341" s="17"/>
      <c r="BZ1341" s="17"/>
      <c r="CA1341" s="17"/>
      <c r="CB1341" s="17"/>
      <c r="CC1341" s="17"/>
      <c r="CD1341" s="17"/>
      <c r="CE1341" s="17"/>
      <c r="CF1341" s="17"/>
      <c r="CG1341" s="17"/>
      <c r="CH1341" s="17"/>
      <c r="CI1341" s="17"/>
      <c r="CJ1341" s="17"/>
      <c r="CK1341" s="17"/>
      <c r="CL1341" s="17"/>
      <c r="CM1341" s="17"/>
      <c r="CN1341" s="17"/>
      <c r="CO1341" s="17"/>
      <c r="CP1341" s="17"/>
      <c r="CQ1341" s="17"/>
      <c r="CR1341" s="17"/>
      <c r="CS1341" s="17"/>
      <c r="CT1341" s="17"/>
      <c r="CU1341" s="17"/>
      <c r="CV1341" s="17"/>
      <c r="CW1341" s="17"/>
      <c r="CX1341" s="17"/>
      <c r="CY1341" s="17"/>
      <c r="CZ1341" s="17"/>
      <c r="DA1341" s="17"/>
      <c r="DB1341" s="17"/>
      <c r="DC1341" s="17"/>
      <c r="DD1341" s="17"/>
      <c r="DE1341" s="17"/>
      <c r="DF1341" s="17"/>
      <c r="DG1341" s="17"/>
      <c r="DH1341" s="17"/>
      <c r="DI1341" s="17"/>
      <c r="DJ1341" s="17"/>
      <c r="DK1341" s="17"/>
      <c r="DL1341" s="17"/>
      <c r="DM1341" s="17"/>
      <c r="DN1341" s="17"/>
      <c r="DO1341" s="17"/>
      <c r="DP1341" s="17"/>
      <c r="DQ1341" s="17"/>
      <c r="DR1341" s="17"/>
      <c r="DS1341" s="17"/>
      <c r="DT1341" s="17"/>
      <c r="DU1341" s="17"/>
      <c r="DV1341" s="17"/>
      <c r="DW1341" s="17"/>
      <c r="DX1341" s="17"/>
      <c r="DY1341" s="17"/>
      <c r="DZ1341" s="17"/>
      <c r="EA1341" s="17"/>
      <c r="EB1341" s="17"/>
      <c r="EC1341" s="17"/>
      <c r="ED1341" s="17"/>
      <c r="EE1341" s="17"/>
      <c r="EF1341" s="17"/>
      <c r="EG1341" s="17"/>
      <c r="EH1341" s="17"/>
      <c r="EI1341" s="17"/>
      <c r="EJ1341" s="17"/>
      <c r="EK1341" s="17"/>
    </row>
    <row r="1342" spans="1:141" x14ac:dyDescent="0.35">
      <c r="A1342" s="17"/>
      <c r="B1342" s="17"/>
      <c r="C1342" s="17"/>
      <c r="D1342" s="17"/>
      <c r="E1342" s="17"/>
      <c r="F1342" s="17"/>
      <c r="G1342" s="17"/>
      <c r="J1342" s="17"/>
      <c r="K1342" s="17"/>
      <c r="L1342" s="68"/>
      <c r="M1342" s="68"/>
      <c r="N1342" s="17"/>
      <c r="O1342" s="17"/>
      <c r="P1342" s="107"/>
      <c r="R1342" s="17"/>
      <c r="S1342" s="17"/>
      <c r="T1342" s="17"/>
      <c r="V1342" s="17"/>
      <c r="W1342" s="17"/>
      <c r="X1342" s="17"/>
      <c r="Y1342" s="17"/>
      <c r="AB1342" s="45"/>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17"/>
      <c r="CB1342" s="17"/>
      <c r="CC1342" s="17"/>
      <c r="CD1342" s="17"/>
      <c r="CE1342" s="17"/>
      <c r="CF1342" s="17"/>
      <c r="CG1342" s="17"/>
      <c r="CH1342" s="17"/>
      <c r="CI1342" s="17"/>
      <c r="CJ1342" s="17"/>
      <c r="CK1342" s="17"/>
      <c r="CL1342" s="17"/>
      <c r="CM1342" s="17"/>
      <c r="CN1342" s="17"/>
      <c r="CO1342" s="17"/>
      <c r="CP1342" s="17"/>
      <c r="CQ1342" s="17"/>
      <c r="CR1342" s="17"/>
      <c r="CS1342" s="17"/>
      <c r="CT1342" s="17"/>
      <c r="CU1342" s="17"/>
      <c r="CV1342" s="17"/>
      <c r="CW1342" s="17"/>
      <c r="CX1342" s="17"/>
      <c r="CY1342" s="17"/>
      <c r="CZ1342" s="17"/>
      <c r="DA1342" s="17"/>
      <c r="DB1342" s="17"/>
      <c r="DC1342" s="17"/>
      <c r="DD1342" s="17"/>
      <c r="DE1342" s="17"/>
      <c r="DF1342" s="17"/>
      <c r="DG1342" s="17"/>
      <c r="DH1342" s="17"/>
      <c r="DI1342" s="17"/>
      <c r="DJ1342" s="17"/>
      <c r="DK1342" s="17"/>
      <c r="DL1342" s="17"/>
      <c r="DM1342" s="17"/>
      <c r="DN1342" s="17"/>
      <c r="DO1342" s="17"/>
      <c r="DP1342" s="17"/>
      <c r="DQ1342" s="17"/>
      <c r="DR1342" s="17"/>
      <c r="DS1342" s="17"/>
      <c r="DT1342" s="17"/>
      <c r="DU1342" s="17"/>
      <c r="DV1342" s="17"/>
      <c r="DW1342" s="17"/>
      <c r="DX1342" s="17"/>
      <c r="DY1342" s="17"/>
      <c r="DZ1342" s="17"/>
      <c r="EA1342" s="17"/>
      <c r="EB1342" s="17"/>
      <c r="EC1342" s="17"/>
      <c r="ED1342" s="17"/>
      <c r="EE1342" s="17"/>
      <c r="EF1342" s="17"/>
      <c r="EG1342" s="17"/>
      <c r="EH1342" s="17"/>
      <c r="EI1342" s="17"/>
      <c r="EJ1342" s="17"/>
      <c r="EK1342" s="17"/>
    </row>
    <row r="1343" spans="1:141" x14ac:dyDescent="0.35">
      <c r="A1343" s="17"/>
      <c r="B1343" s="17"/>
      <c r="C1343" s="17"/>
      <c r="D1343" s="17"/>
      <c r="E1343" s="17"/>
      <c r="F1343" s="17"/>
      <c r="G1343" s="17"/>
      <c r="J1343" s="17"/>
      <c r="K1343" s="17"/>
      <c r="L1343" s="68"/>
      <c r="M1343" s="68"/>
      <c r="N1343" s="17"/>
      <c r="O1343" s="17"/>
      <c r="P1343" s="107"/>
      <c r="R1343" s="17"/>
      <c r="S1343" s="17"/>
      <c r="T1343" s="17"/>
      <c r="V1343" s="17"/>
      <c r="W1343" s="17"/>
      <c r="X1343" s="17"/>
      <c r="Y1343" s="17"/>
      <c r="AB1343" s="45"/>
      <c r="AH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17"/>
      <c r="CB1343" s="17"/>
      <c r="CC1343" s="17"/>
      <c r="CD1343" s="17"/>
      <c r="CE1343" s="17"/>
      <c r="CF1343" s="17"/>
      <c r="CG1343" s="17"/>
      <c r="CH1343" s="17"/>
      <c r="CI1343" s="17"/>
      <c r="CJ1343" s="17"/>
      <c r="CK1343" s="17"/>
      <c r="CL1343" s="17"/>
      <c r="CM1343" s="17"/>
      <c r="CN1343" s="17"/>
      <c r="CO1343" s="17"/>
      <c r="CP1343" s="17"/>
      <c r="CQ1343" s="17"/>
      <c r="CR1343" s="17"/>
      <c r="CS1343" s="17"/>
      <c r="CT1343" s="17"/>
      <c r="CU1343" s="17"/>
      <c r="CV1343" s="17"/>
      <c r="CW1343" s="17"/>
      <c r="CX1343" s="17"/>
      <c r="CY1343" s="17"/>
      <c r="CZ1343" s="17"/>
      <c r="DA1343" s="17"/>
      <c r="DB1343" s="17"/>
      <c r="DC1343" s="17"/>
      <c r="DD1343" s="17"/>
      <c r="DE1343" s="17"/>
      <c r="DF1343" s="17"/>
      <c r="DG1343" s="17"/>
      <c r="DH1343" s="17"/>
      <c r="DI1343" s="17"/>
      <c r="DJ1343" s="17"/>
      <c r="DK1343" s="17"/>
      <c r="DL1343" s="17"/>
      <c r="DM1343" s="17"/>
      <c r="DN1343" s="17"/>
      <c r="DO1343" s="17"/>
      <c r="DP1343" s="17"/>
      <c r="DQ1343" s="17"/>
      <c r="DR1343" s="17"/>
      <c r="DS1343" s="17"/>
      <c r="DT1343" s="17"/>
      <c r="DU1343" s="17"/>
      <c r="DV1343" s="17"/>
      <c r="DW1343" s="17"/>
      <c r="DX1343" s="17"/>
      <c r="DY1343" s="17"/>
      <c r="DZ1343" s="17"/>
      <c r="EA1343" s="17"/>
      <c r="EB1343" s="17"/>
      <c r="EC1343" s="17"/>
      <c r="ED1343" s="17"/>
      <c r="EE1343" s="17"/>
      <c r="EF1343" s="17"/>
      <c r="EG1343" s="17"/>
      <c r="EH1343" s="17"/>
      <c r="EI1343" s="17"/>
      <c r="EJ1343" s="17"/>
      <c r="EK1343" s="17"/>
    </row>
    <row r="1344" spans="1:141" x14ac:dyDescent="0.35">
      <c r="A1344" s="17"/>
      <c r="B1344" s="17"/>
      <c r="C1344" s="17"/>
      <c r="D1344" s="17"/>
      <c r="E1344" s="17"/>
      <c r="F1344" s="17"/>
      <c r="G1344" s="17"/>
      <c r="J1344" s="17"/>
      <c r="K1344" s="17"/>
      <c r="L1344" s="68"/>
      <c r="M1344" s="68"/>
      <c r="N1344" s="17"/>
      <c r="O1344" s="17"/>
      <c r="P1344" s="107"/>
      <c r="R1344" s="17"/>
      <c r="S1344" s="17"/>
      <c r="T1344" s="17"/>
      <c r="V1344" s="17"/>
      <c r="W1344" s="17"/>
      <c r="X1344" s="17"/>
      <c r="Y1344" s="17"/>
      <c r="AB1344" s="45"/>
      <c r="AH1344" s="17"/>
      <c r="AI1344" s="17"/>
      <c r="AJ1344" s="17"/>
      <c r="AK1344" s="17"/>
      <c r="AL1344" s="17"/>
      <c r="AM1344" s="17"/>
      <c r="AN1344" s="17"/>
      <c r="AO1344" s="17"/>
      <c r="AP1344" s="17"/>
      <c r="AQ1344" s="17"/>
      <c r="AR1344" s="17"/>
      <c r="AS1344" s="17"/>
      <c r="AT1344" s="17"/>
      <c r="AU1344" s="17"/>
      <c r="AV1344" s="17"/>
      <c r="AW1344" s="17"/>
      <c r="AX1344" s="17"/>
      <c r="AY1344" s="17"/>
      <c r="AZ1344" s="17"/>
      <c r="BA1344" s="17"/>
      <c r="BB1344" s="17"/>
      <c r="BC1344" s="17"/>
      <c r="BD1344" s="17"/>
      <c r="BE1344" s="17"/>
      <c r="BF1344" s="17"/>
      <c r="BG1344" s="17"/>
      <c r="BH1344" s="17"/>
      <c r="BI1344" s="17"/>
      <c r="BJ1344" s="17"/>
      <c r="BK1344" s="17"/>
      <c r="BL1344" s="17"/>
      <c r="BM1344" s="17"/>
      <c r="BN1344" s="17"/>
      <c r="BO1344" s="17"/>
      <c r="BP1344" s="17"/>
      <c r="BQ1344" s="17"/>
      <c r="BR1344" s="17"/>
      <c r="BS1344" s="17"/>
      <c r="BT1344" s="17"/>
      <c r="BU1344" s="17"/>
      <c r="BV1344" s="17"/>
      <c r="BW1344" s="17"/>
      <c r="BX1344" s="17"/>
      <c r="BY1344" s="17"/>
      <c r="BZ1344" s="17"/>
      <c r="CA1344" s="17"/>
      <c r="CB1344" s="17"/>
      <c r="CC1344" s="17"/>
      <c r="CD1344" s="17"/>
      <c r="CE1344" s="17"/>
      <c r="CF1344" s="17"/>
      <c r="CG1344" s="17"/>
      <c r="CH1344" s="17"/>
      <c r="CI1344" s="17"/>
      <c r="CJ1344" s="17"/>
      <c r="CK1344" s="17"/>
      <c r="CL1344" s="17"/>
      <c r="CM1344" s="17"/>
      <c r="CN1344" s="17"/>
      <c r="CO1344" s="17"/>
      <c r="CP1344" s="17"/>
      <c r="CQ1344" s="17"/>
      <c r="CR1344" s="17"/>
      <c r="CS1344" s="17"/>
      <c r="CT1344" s="17"/>
      <c r="CU1344" s="17"/>
      <c r="CV1344" s="17"/>
      <c r="CW1344" s="17"/>
      <c r="CX1344" s="17"/>
      <c r="CY1344" s="17"/>
      <c r="CZ1344" s="17"/>
      <c r="DA1344" s="17"/>
      <c r="DB1344" s="17"/>
      <c r="DC1344" s="17"/>
      <c r="DD1344" s="17"/>
      <c r="DE1344" s="17"/>
      <c r="DF1344" s="17"/>
      <c r="DG1344" s="17"/>
      <c r="DH1344" s="17"/>
      <c r="DI1344" s="17"/>
      <c r="DJ1344" s="17"/>
      <c r="DK1344" s="17"/>
      <c r="DL1344" s="17"/>
      <c r="DM1344" s="17"/>
      <c r="DN1344" s="17"/>
      <c r="DO1344" s="17"/>
      <c r="DP1344" s="17"/>
      <c r="DQ1344" s="17"/>
      <c r="DR1344" s="17"/>
      <c r="DS1344" s="17"/>
      <c r="DT1344" s="17"/>
      <c r="DU1344" s="17"/>
      <c r="DV1344" s="17"/>
      <c r="DW1344" s="17"/>
      <c r="DX1344" s="17"/>
      <c r="DY1344" s="17"/>
      <c r="DZ1344" s="17"/>
      <c r="EA1344" s="17"/>
      <c r="EB1344" s="17"/>
      <c r="EC1344" s="17"/>
      <c r="ED1344" s="17"/>
      <c r="EE1344" s="17"/>
      <c r="EF1344" s="17"/>
      <c r="EG1344" s="17"/>
      <c r="EH1344" s="17"/>
      <c r="EI1344" s="17"/>
      <c r="EJ1344" s="17"/>
      <c r="EK1344" s="17"/>
    </row>
    <row r="1345" spans="1:141" x14ac:dyDescent="0.35">
      <c r="A1345" s="17"/>
      <c r="B1345" s="17"/>
      <c r="C1345" s="17"/>
      <c r="D1345" s="17"/>
      <c r="E1345" s="17"/>
      <c r="F1345" s="17"/>
      <c r="G1345" s="17"/>
      <c r="J1345" s="17"/>
      <c r="K1345" s="17"/>
      <c r="L1345" s="68"/>
      <c r="M1345" s="68"/>
      <c r="N1345" s="17"/>
      <c r="O1345" s="17"/>
      <c r="P1345" s="107"/>
      <c r="R1345" s="17"/>
      <c r="S1345" s="17"/>
      <c r="T1345" s="17"/>
      <c r="V1345" s="17"/>
      <c r="W1345" s="17"/>
      <c r="X1345" s="17"/>
      <c r="Y1345" s="17"/>
      <c r="AB1345" s="45"/>
      <c r="AH1345" s="17"/>
      <c r="AI1345" s="17"/>
      <c r="AJ1345" s="17"/>
      <c r="AK1345" s="17"/>
      <c r="AL1345" s="17"/>
      <c r="AM1345" s="17"/>
      <c r="AN1345" s="17"/>
      <c r="AO1345" s="17"/>
      <c r="AP1345" s="17"/>
      <c r="AQ1345" s="17"/>
      <c r="AR1345" s="17"/>
      <c r="AS1345" s="17"/>
      <c r="AT1345" s="17"/>
      <c r="AU1345" s="17"/>
      <c r="AV1345" s="17"/>
      <c r="AW1345" s="17"/>
      <c r="AX1345" s="17"/>
      <c r="AY1345" s="17"/>
      <c r="AZ1345" s="17"/>
      <c r="BA1345" s="17"/>
      <c r="BB1345" s="17"/>
      <c r="BC1345" s="17"/>
      <c r="BD1345" s="17"/>
      <c r="BE1345" s="17"/>
      <c r="BF1345" s="17"/>
      <c r="BG1345" s="17"/>
      <c r="BH1345" s="17"/>
      <c r="BI1345" s="17"/>
      <c r="BJ1345" s="17"/>
      <c r="BK1345" s="17"/>
      <c r="BL1345" s="17"/>
      <c r="BM1345" s="17"/>
      <c r="BN1345" s="17"/>
      <c r="BO1345" s="17"/>
      <c r="BP1345" s="17"/>
      <c r="BQ1345" s="17"/>
      <c r="BR1345" s="17"/>
      <c r="BS1345" s="17"/>
      <c r="BT1345" s="17"/>
      <c r="BU1345" s="17"/>
      <c r="BV1345" s="17"/>
      <c r="BW1345" s="17"/>
      <c r="BX1345" s="17"/>
      <c r="BY1345" s="17"/>
      <c r="BZ1345" s="17"/>
      <c r="CA1345" s="17"/>
      <c r="CB1345" s="17"/>
      <c r="CC1345" s="17"/>
      <c r="CD1345" s="17"/>
      <c r="CE1345" s="17"/>
      <c r="CF1345" s="17"/>
      <c r="CG1345" s="17"/>
      <c r="CH1345" s="17"/>
      <c r="CI1345" s="17"/>
      <c r="CJ1345" s="17"/>
      <c r="CK1345" s="17"/>
      <c r="CL1345" s="17"/>
      <c r="CM1345" s="17"/>
      <c r="CN1345" s="17"/>
      <c r="CO1345" s="17"/>
      <c r="CP1345" s="17"/>
      <c r="CQ1345" s="17"/>
      <c r="CR1345" s="17"/>
      <c r="CS1345" s="17"/>
      <c r="CT1345" s="17"/>
      <c r="CU1345" s="17"/>
      <c r="CV1345" s="17"/>
      <c r="CW1345" s="17"/>
      <c r="CX1345" s="17"/>
      <c r="CY1345" s="17"/>
      <c r="CZ1345" s="17"/>
      <c r="DA1345" s="17"/>
      <c r="DB1345" s="17"/>
      <c r="DC1345" s="17"/>
      <c r="DD1345" s="17"/>
      <c r="DE1345" s="17"/>
      <c r="DF1345" s="17"/>
      <c r="DG1345" s="17"/>
      <c r="DH1345" s="17"/>
      <c r="DI1345" s="17"/>
      <c r="DJ1345" s="17"/>
      <c r="DK1345" s="17"/>
      <c r="DL1345" s="17"/>
      <c r="DM1345" s="17"/>
      <c r="DN1345" s="17"/>
      <c r="DO1345" s="17"/>
      <c r="DP1345" s="17"/>
      <c r="DQ1345" s="17"/>
      <c r="DR1345" s="17"/>
      <c r="DS1345" s="17"/>
      <c r="DT1345" s="17"/>
      <c r="DU1345" s="17"/>
      <c r="DV1345" s="17"/>
      <c r="DW1345" s="17"/>
      <c r="DX1345" s="17"/>
      <c r="DY1345" s="17"/>
      <c r="DZ1345" s="17"/>
      <c r="EA1345" s="17"/>
      <c r="EB1345" s="17"/>
      <c r="EC1345" s="17"/>
      <c r="ED1345" s="17"/>
      <c r="EE1345" s="17"/>
      <c r="EF1345" s="17"/>
      <c r="EG1345" s="17"/>
      <c r="EH1345" s="17"/>
      <c r="EI1345" s="17"/>
      <c r="EJ1345" s="17"/>
      <c r="EK1345" s="17"/>
    </row>
    <row r="1346" spans="1:141" x14ac:dyDescent="0.35">
      <c r="A1346" s="17"/>
      <c r="B1346" s="17"/>
      <c r="C1346" s="17"/>
      <c r="D1346" s="17"/>
      <c r="E1346" s="17"/>
      <c r="F1346" s="17"/>
      <c r="G1346" s="17"/>
      <c r="J1346" s="17"/>
      <c r="K1346" s="17"/>
      <c r="L1346" s="68"/>
      <c r="M1346" s="68"/>
      <c r="N1346" s="17"/>
      <c r="O1346" s="17"/>
      <c r="P1346" s="107"/>
      <c r="R1346" s="17"/>
      <c r="S1346" s="17"/>
      <c r="T1346" s="17"/>
      <c r="V1346" s="17"/>
      <c r="W1346" s="17"/>
      <c r="X1346" s="17"/>
      <c r="Y1346" s="17"/>
      <c r="AB1346" s="45"/>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17"/>
      <c r="CB1346" s="17"/>
      <c r="CC1346" s="17"/>
      <c r="CD1346" s="17"/>
      <c r="CE1346" s="17"/>
      <c r="CF1346" s="17"/>
      <c r="CG1346" s="17"/>
      <c r="CH1346" s="17"/>
      <c r="CI1346" s="17"/>
      <c r="CJ1346" s="17"/>
      <c r="CK1346" s="17"/>
      <c r="CL1346" s="17"/>
      <c r="CM1346" s="17"/>
      <c r="CN1346" s="17"/>
      <c r="CO1346" s="17"/>
      <c r="CP1346" s="17"/>
      <c r="CQ1346" s="17"/>
      <c r="CR1346" s="17"/>
      <c r="CS1346" s="17"/>
      <c r="CT1346" s="17"/>
      <c r="CU1346" s="17"/>
      <c r="CV1346" s="17"/>
      <c r="CW1346" s="17"/>
      <c r="CX1346" s="17"/>
      <c r="CY1346" s="17"/>
      <c r="CZ1346" s="17"/>
      <c r="DA1346" s="17"/>
      <c r="DB1346" s="17"/>
      <c r="DC1346" s="17"/>
      <c r="DD1346" s="17"/>
      <c r="DE1346" s="17"/>
      <c r="DF1346" s="17"/>
      <c r="DG1346" s="17"/>
      <c r="DH1346" s="17"/>
      <c r="DI1346" s="17"/>
      <c r="DJ1346" s="17"/>
      <c r="DK1346" s="17"/>
      <c r="DL1346" s="17"/>
      <c r="DM1346" s="17"/>
      <c r="DN1346" s="17"/>
      <c r="DO1346" s="17"/>
      <c r="DP1346" s="17"/>
      <c r="DQ1346" s="17"/>
      <c r="DR1346" s="17"/>
      <c r="DS1346" s="17"/>
      <c r="DT1346" s="17"/>
      <c r="DU1346" s="17"/>
      <c r="DV1346" s="17"/>
      <c r="DW1346" s="17"/>
      <c r="DX1346" s="17"/>
      <c r="DY1346" s="17"/>
      <c r="DZ1346" s="17"/>
      <c r="EA1346" s="17"/>
      <c r="EB1346" s="17"/>
      <c r="EC1346" s="17"/>
      <c r="ED1346" s="17"/>
      <c r="EE1346" s="17"/>
      <c r="EF1346" s="17"/>
      <c r="EG1346" s="17"/>
      <c r="EH1346" s="17"/>
      <c r="EI1346" s="17"/>
      <c r="EJ1346" s="17"/>
      <c r="EK1346" s="17"/>
    </row>
    <row r="1347" spans="1:141" x14ac:dyDescent="0.35">
      <c r="A1347" s="17"/>
      <c r="B1347" s="17"/>
      <c r="C1347" s="17"/>
      <c r="D1347" s="17"/>
      <c r="E1347" s="17"/>
      <c r="F1347" s="17"/>
      <c r="G1347" s="17"/>
      <c r="J1347" s="17"/>
      <c r="K1347" s="17"/>
      <c r="L1347" s="68"/>
      <c r="M1347" s="68"/>
      <c r="N1347" s="17"/>
      <c r="O1347" s="17"/>
      <c r="P1347" s="107"/>
      <c r="R1347" s="17"/>
      <c r="S1347" s="17"/>
      <c r="T1347" s="17"/>
      <c r="V1347" s="17"/>
      <c r="W1347" s="17"/>
      <c r="X1347" s="17"/>
      <c r="Y1347" s="17"/>
      <c r="AB1347" s="45"/>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17"/>
      <c r="CB1347" s="17"/>
      <c r="CC1347" s="17"/>
      <c r="CD1347" s="17"/>
      <c r="CE1347" s="17"/>
      <c r="CF1347" s="17"/>
      <c r="CG1347" s="17"/>
      <c r="CH1347" s="17"/>
      <c r="CI1347" s="17"/>
      <c r="CJ1347" s="17"/>
      <c r="CK1347" s="17"/>
      <c r="CL1347" s="17"/>
      <c r="CM1347" s="17"/>
      <c r="CN1347" s="17"/>
      <c r="CO1347" s="17"/>
      <c r="CP1347" s="17"/>
      <c r="CQ1347" s="17"/>
      <c r="CR1347" s="17"/>
      <c r="CS1347" s="17"/>
      <c r="CT1347" s="17"/>
      <c r="CU1347" s="17"/>
      <c r="CV1347" s="17"/>
      <c r="CW1347" s="17"/>
      <c r="CX1347" s="17"/>
      <c r="CY1347" s="17"/>
      <c r="CZ1347" s="17"/>
      <c r="DA1347" s="17"/>
      <c r="DB1347" s="17"/>
      <c r="DC1347" s="17"/>
      <c r="DD1347" s="17"/>
      <c r="DE1347" s="17"/>
      <c r="DF1347" s="17"/>
      <c r="DG1347" s="17"/>
      <c r="DH1347" s="17"/>
      <c r="DI1347" s="17"/>
      <c r="DJ1347" s="17"/>
      <c r="DK1347" s="17"/>
      <c r="DL1347" s="17"/>
      <c r="DM1347" s="17"/>
      <c r="DN1347" s="17"/>
      <c r="DO1347" s="17"/>
      <c r="DP1347" s="17"/>
      <c r="DQ1347" s="17"/>
      <c r="DR1347" s="17"/>
      <c r="DS1347" s="17"/>
      <c r="DT1347" s="17"/>
      <c r="DU1347" s="17"/>
      <c r="DV1347" s="17"/>
      <c r="DW1347" s="17"/>
      <c r="DX1347" s="17"/>
      <c r="DY1347" s="17"/>
      <c r="DZ1347" s="17"/>
      <c r="EA1347" s="17"/>
      <c r="EB1347" s="17"/>
      <c r="EC1347" s="17"/>
      <c r="ED1347" s="17"/>
      <c r="EE1347" s="17"/>
      <c r="EF1347" s="17"/>
      <c r="EG1347" s="17"/>
      <c r="EH1347" s="17"/>
      <c r="EI1347" s="17"/>
      <c r="EJ1347" s="17"/>
      <c r="EK1347" s="17"/>
    </row>
    <row r="1348" spans="1:141" x14ac:dyDescent="0.35">
      <c r="A1348" s="17"/>
      <c r="B1348" s="17"/>
      <c r="C1348" s="17"/>
      <c r="D1348" s="17"/>
      <c r="E1348" s="17"/>
      <c r="F1348" s="17"/>
      <c r="G1348" s="17"/>
      <c r="J1348" s="17"/>
      <c r="K1348" s="17"/>
      <c r="L1348" s="68"/>
      <c r="M1348" s="68"/>
      <c r="N1348" s="17"/>
      <c r="O1348" s="17"/>
      <c r="P1348" s="107"/>
      <c r="R1348" s="17"/>
      <c r="S1348" s="17"/>
      <c r="T1348" s="17"/>
      <c r="V1348" s="17"/>
      <c r="W1348" s="17"/>
      <c r="X1348" s="17"/>
      <c r="Y1348" s="17"/>
      <c r="AB1348" s="45"/>
      <c r="AH1348" s="17"/>
      <c r="AI1348" s="17"/>
      <c r="AJ1348" s="17"/>
      <c r="AK1348" s="17"/>
      <c r="AL1348" s="17"/>
      <c r="AM1348" s="17"/>
      <c r="AN1348" s="17"/>
      <c r="AO1348" s="17"/>
      <c r="AP1348" s="17"/>
      <c r="AQ1348" s="17"/>
      <c r="AR1348" s="17"/>
      <c r="AS1348" s="17"/>
      <c r="AT1348" s="17"/>
      <c r="AU1348" s="17"/>
      <c r="AV1348" s="17"/>
      <c r="AW1348" s="17"/>
      <c r="AX1348" s="17"/>
      <c r="AY1348" s="17"/>
      <c r="AZ1348" s="17"/>
      <c r="BA1348" s="17"/>
      <c r="BB1348" s="17"/>
      <c r="BC1348" s="17"/>
      <c r="BD1348" s="17"/>
      <c r="BE1348" s="17"/>
      <c r="BF1348" s="17"/>
      <c r="BG1348" s="17"/>
      <c r="BH1348" s="17"/>
      <c r="BI1348" s="17"/>
      <c r="BJ1348" s="17"/>
      <c r="BK1348" s="17"/>
      <c r="BL1348" s="17"/>
      <c r="BM1348" s="17"/>
      <c r="BN1348" s="17"/>
      <c r="BO1348" s="17"/>
      <c r="BP1348" s="17"/>
      <c r="BQ1348" s="17"/>
      <c r="BR1348" s="17"/>
      <c r="BS1348" s="17"/>
      <c r="BT1348" s="17"/>
      <c r="BU1348" s="17"/>
      <c r="BV1348" s="17"/>
      <c r="BW1348" s="17"/>
      <c r="BX1348" s="17"/>
      <c r="BY1348" s="17"/>
      <c r="BZ1348" s="17"/>
      <c r="CA1348" s="17"/>
      <c r="CB1348" s="17"/>
      <c r="CC1348" s="17"/>
      <c r="CD1348" s="17"/>
      <c r="CE1348" s="17"/>
      <c r="CF1348" s="17"/>
      <c r="CG1348" s="17"/>
      <c r="CH1348" s="17"/>
      <c r="CI1348" s="17"/>
      <c r="CJ1348" s="17"/>
      <c r="CK1348" s="17"/>
      <c r="CL1348" s="17"/>
      <c r="CM1348" s="17"/>
      <c r="CN1348" s="17"/>
      <c r="CO1348" s="17"/>
      <c r="CP1348" s="17"/>
      <c r="CQ1348" s="17"/>
      <c r="CR1348" s="17"/>
      <c r="CS1348" s="17"/>
      <c r="CT1348" s="17"/>
      <c r="CU1348" s="17"/>
      <c r="CV1348" s="17"/>
      <c r="CW1348" s="17"/>
      <c r="CX1348" s="17"/>
      <c r="CY1348" s="17"/>
      <c r="CZ1348" s="17"/>
      <c r="DA1348" s="17"/>
      <c r="DB1348" s="17"/>
      <c r="DC1348" s="17"/>
      <c r="DD1348" s="17"/>
      <c r="DE1348" s="17"/>
      <c r="DF1348" s="17"/>
      <c r="DG1348" s="17"/>
      <c r="DH1348" s="17"/>
      <c r="DI1348" s="17"/>
      <c r="DJ1348" s="17"/>
      <c r="DK1348" s="17"/>
      <c r="DL1348" s="17"/>
      <c r="DM1348" s="17"/>
      <c r="DN1348" s="17"/>
      <c r="DO1348" s="17"/>
      <c r="DP1348" s="17"/>
      <c r="DQ1348" s="17"/>
      <c r="DR1348" s="17"/>
      <c r="DS1348" s="17"/>
      <c r="DT1348" s="17"/>
      <c r="DU1348" s="17"/>
      <c r="DV1348" s="17"/>
      <c r="DW1348" s="17"/>
      <c r="DX1348" s="17"/>
      <c r="DY1348" s="17"/>
      <c r="DZ1348" s="17"/>
      <c r="EA1348" s="17"/>
      <c r="EB1348" s="17"/>
      <c r="EC1348" s="17"/>
      <c r="ED1348" s="17"/>
      <c r="EE1348" s="17"/>
      <c r="EF1348" s="17"/>
      <c r="EG1348" s="17"/>
      <c r="EH1348" s="17"/>
      <c r="EI1348" s="17"/>
      <c r="EJ1348" s="17"/>
      <c r="EK1348" s="17"/>
    </row>
    <row r="1349" spans="1:141" x14ac:dyDescent="0.35">
      <c r="A1349" s="17"/>
      <c r="B1349" s="17"/>
      <c r="C1349" s="17"/>
      <c r="D1349" s="17"/>
      <c r="E1349" s="17"/>
      <c r="F1349" s="17"/>
      <c r="G1349" s="17"/>
      <c r="J1349" s="17"/>
      <c r="K1349" s="17"/>
      <c r="L1349" s="68"/>
      <c r="M1349" s="68"/>
      <c r="N1349" s="17"/>
      <c r="O1349" s="17"/>
      <c r="P1349" s="107"/>
      <c r="R1349" s="17"/>
      <c r="S1349" s="17"/>
      <c r="T1349" s="17"/>
      <c r="V1349" s="17"/>
      <c r="W1349" s="17"/>
      <c r="X1349" s="17"/>
      <c r="Y1349" s="17"/>
      <c r="AB1349" s="45"/>
      <c r="AH1349" s="17"/>
      <c r="AI1349" s="17"/>
      <c r="AJ1349" s="17"/>
      <c r="AK1349" s="17"/>
      <c r="AL1349" s="17"/>
      <c r="AM1349" s="17"/>
      <c r="AN1349" s="17"/>
      <c r="AO1349" s="17"/>
      <c r="AP1349" s="17"/>
      <c r="AQ1349" s="17"/>
      <c r="AR1349" s="17"/>
      <c r="AS1349" s="17"/>
      <c r="AT1349" s="17"/>
      <c r="AU1349" s="17"/>
      <c r="AV1349" s="17"/>
      <c r="AW1349" s="17"/>
      <c r="AX1349" s="17"/>
      <c r="AY1349" s="17"/>
      <c r="AZ1349" s="17"/>
      <c r="BA1349" s="17"/>
      <c r="BB1349" s="17"/>
      <c r="BC1349" s="17"/>
      <c r="BD1349" s="17"/>
      <c r="BE1349" s="17"/>
      <c r="BF1349" s="17"/>
      <c r="BG1349" s="17"/>
      <c r="BH1349" s="17"/>
      <c r="BI1349" s="17"/>
      <c r="BJ1349" s="17"/>
      <c r="BK1349" s="17"/>
      <c r="BL1349" s="17"/>
      <c r="BM1349" s="17"/>
      <c r="BN1349" s="17"/>
      <c r="BO1349" s="17"/>
      <c r="BP1349" s="17"/>
      <c r="BQ1349" s="17"/>
      <c r="BR1349" s="17"/>
      <c r="BS1349" s="17"/>
      <c r="BT1349" s="17"/>
      <c r="BU1349" s="17"/>
      <c r="BV1349" s="17"/>
      <c r="BW1349" s="17"/>
      <c r="BX1349" s="17"/>
      <c r="BY1349" s="17"/>
      <c r="BZ1349" s="17"/>
      <c r="CA1349" s="17"/>
      <c r="CB1349" s="17"/>
      <c r="CC1349" s="17"/>
      <c r="CD1349" s="17"/>
      <c r="CE1349" s="17"/>
      <c r="CF1349" s="17"/>
      <c r="CG1349" s="17"/>
      <c r="CH1349" s="17"/>
      <c r="CI1349" s="17"/>
      <c r="CJ1349" s="17"/>
      <c r="CK1349" s="17"/>
      <c r="CL1349" s="17"/>
      <c r="CM1349" s="17"/>
      <c r="CN1349" s="17"/>
      <c r="CO1349" s="17"/>
      <c r="CP1349" s="17"/>
      <c r="CQ1349" s="17"/>
      <c r="CR1349" s="17"/>
      <c r="CS1349" s="17"/>
      <c r="CT1349" s="17"/>
      <c r="CU1349" s="17"/>
      <c r="CV1349" s="17"/>
      <c r="CW1349" s="17"/>
      <c r="CX1349" s="17"/>
      <c r="CY1349" s="17"/>
      <c r="CZ1349" s="17"/>
      <c r="DA1349" s="17"/>
      <c r="DB1349" s="17"/>
      <c r="DC1349" s="17"/>
      <c r="DD1349" s="17"/>
      <c r="DE1349" s="17"/>
      <c r="DF1349" s="17"/>
      <c r="DG1349" s="17"/>
      <c r="DH1349" s="17"/>
      <c r="DI1349" s="17"/>
      <c r="DJ1349" s="17"/>
      <c r="DK1349" s="17"/>
      <c r="DL1349" s="17"/>
      <c r="DM1349" s="17"/>
      <c r="DN1349" s="17"/>
      <c r="DO1349" s="17"/>
      <c r="DP1349" s="17"/>
      <c r="DQ1349" s="17"/>
      <c r="DR1349" s="17"/>
      <c r="DS1349" s="17"/>
      <c r="DT1349" s="17"/>
      <c r="DU1349" s="17"/>
      <c r="DV1349" s="17"/>
      <c r="DW1349" s="17"/>
      <c r="DX1349" s="17"/>
      <c r="DY1349" s="17"/>
      <c r="DZ1349" s="17"/>
      <c r="EA1349" s="17"/>
      <c r="EB1349" s="17"/>
      <c r="EC1349" s="17"/>
      <c r="ED1349" s="17"/>
      <c r="EE1349" s="17"/>
      <c r="EF1349" s="17"/>
      <c r="EG1349" s="17"/>
      <c r="EH1349" s="17"/>
      <c r="EI1349" s="17"/>
      <c r="EJ1349" s="17"/>
      <c r="EK1349" s="17"/>
    </row>
    <row r="1350" spans="1:141" x14ac:dyDescent="0.35">
      <c r="A1350" s="17"/>
      <c r="B1350" s="17"/>
      <c r="C1350" s="17"/>
      <c r="D1350" s="17"/>
      <c r="E1350" s="17"/>
      <c r="F1350" s="17"/>
      <c r="G1350" s="17"/>
      <c r="J1350" s="17"/>
      <c r="K1350" s="17"/>
      <c r="L1350" s="68"/>
      <c r="M1350" s="68"/>
      <c r="N1350" s="17"/>
      <c r="O1350" s="17"/>
      <c r="P1350" s="107"/>
      <c r="R1350" s="17"/>
      <c r="S1350" s="17"/>
      <c r="T1350" s="17"/>
      <c r="V1350" s="17"/>
      <c r="W1350" s="17"/>
      <c r="X1350" s="17"/>
      <c r="Y1350" s="17"/>
      <c r="AB1350" s="45"/>
      <c r="AH1350" s="17"/>
      <c r="AI1350" s="17"/>
      <c r="AJ1350" s="17"/>
      <c r="AK1350" s="17"/>
      <c r="AL1350" s="17"/>
      <c r="AM1350" s="17"/>
      <c r="AN1350" s="17"/>
      <c r="AO1350" s="17"/>
      <c r="AP1350" s="17"/>
      <c r="AQ1350" s="17"/>
      <c r="AR1350" s="17"/>
      <c r="AS1350" s="17"/>
      <c r="AT1350" s="17"/>
      <c r="AU1350" s="17"/>
      <c r="AV1350" s="17"/>
      <c r="AW1350" s="17"/>
      <c r="AX1350" s="17"/>
      <c r="AY1350" s="17"/>
      <c r="AZ1350" s="17"/>
      <c r="BA1350" s="17"/>
      <c r="BB1350" s="17"/>
      <c r="BC1350" s="17"/>
      <c r="BD1350" s="17"/>
      <c r="BE1350" s="17"/>
      <c r="BF1350" s="17"/>
      <c r="BG1350" s="17"/>
      <c r="BH1350" s="17"/>
      <c r="BI1350" s="17"/>
      <c r="BJ1350" s="17"/>
      <c r="BK1350" s="17"/>
      <c r="BL1350" s="17"/>
      <c r="BM1350" s="17"/>
      <c r="BN1350" s="17"/>
      <c r="BO1350" s="17"/>
      <c r="BP1350" s="17"/>
      <c r="BQ1350" s="17"/>
      <c r="BR1350" s="17"/>
      <c r="BS1350" s="17"/>
      <c r="BT1350" s="17"/>
      <c r="BU1350" s="17"/>
      <c r="BV1350" s="17"/>
      <c r="BW1350" s="17"/>
      <c r="BX1350" s="17"/>
      <c r="BY1350" s="17"/>
      <c r="BZ1350" s="17"/>
      <c r="CA1350" s="17"/>
      <c r="CB1350" s="17"/>
      <c r="CC1350" s="17"/>
      <c r="CD1350" s="17"/>
      <c r="CE1350" s="17"/>
      <c r="CF1350" s="17"/>
      <c r="CG1350" s="17"/>
      <c r="CH1350" s="17"/>
      <c r="CI1350" s="17"/>
      <c r="CJ1350" s="17"/>
      <c r="CK1350" s="17"/>
      <c r="CL1350" s="17"/>
      <c r="CM1350" s="17"/>
      <c r="CN1350" s="17"/>
      <c r="CO1350" s="17"/>
      <c r="CP1350" s="17"/>
      <c r="CQ1350" s="17"/>
      <c r="CR1350" s="17"/>
      <c r="CS1350" s="17"/>
      <c r="CT1350" s="17"/>
      <c r="CU1350" s="17"/>
      <c r="CV1350" s="17"/>
      <c r="CW1350" s="17"/>
      <c r="CX1350" s="17"/>
      <c r="CY1350" s="17"/>
      <c r="CZ1350" s="17"/>
      <c r="DA1350" s="17"/>
      <c r="DB1350" s="17"/>
      <c r="DC1350" s="17"/>
      <c r="DD1350" s="17"/>
      <c r="DE1350" s="17"/>
      <c r="DF1350" s="17"/>
      <c r="DG1350" s="17"/>
      <c r="DH1350" s="17"/>
      <c r="DI1350" s="17"/>
      <c r="DJ1350" s="17"/>
      <c r="DK1350" s="17"/>
      <c r="DL1350" s="17"/>
      <c r="DM1350" s="17"/>
      <c r="DN1350" s="17"/>
      <c r="DO1350" s="17"/>
      <c r="DP1350" s="17"/>
      <c r="DQ1350" s="17"/>
      <c r="DR1350" s="17"/>
      <c r="DS1350" s="17"/>
      <c r="DT1350" s="17"/>
      <c r="DU1350" s="17"/>
      <c r="DV1350" s="17"/>
      <c r="DW1350" s="17"/>
      <c r="DX1350" s="17"/>
      <c r="DY1350" s="17"/>
      <c r="DZ1350" s="17"/>
      <c r="EA1350" s="17"/>
      <c r="EB1350" s="17"/>
      <c r="EC1350" s="17"/>
      <c r="ED1350" s="17"/>
      <c r="EE1350" s="17"/>
      <c r="EF1350" s="17"/>
      <c r="EG1350" s="17"/>
      <c r="EH1350" s="17"/>
      <c r="EI1350" s="17"/>
      <c r="EJ1350" s="17"/>
      <c r="EK1350" s="17"/>
    </row>
    <row r="1351" spans="1:141" x14ac:dyDescent="0.35">
      <c r="A1351" s="17"/>
      <c r="B1351" s="17"/>
      <c r="C1351" s="17"/>
      <c r="D1351" s="17"/>
      <c r="E1351" s="17"/>
      <c r="F1351" s="17"/>
      <c r="G1351" s="17"/>
      <c r="J1351" s="17"/>
      <c r="K1351" s="17"/>
      <c r="L1351" s="68"/>
      <c r="M1351" s="68"/>
      <c r="N1351" s="17"/>
      <c r="O1351" s="17"/>
      <c r="P1351" s="107"/>
      <c r="R1351" s="17"/>
      <c r="S1351" s="17"/>
      <c r="T1351" s="17"/>
      <c r="V1351" s="17"/>
      <c r="W1351" s="17"/>
      <c r="X1351" s="17"/>
      <c r="Y1351" s="17"/>
      <c r="AB1351" s="45"/>
      <c r="AH1351" s="17"/>
      <c r="AI1351" s="17"/>
      <c r="AJ1351" s="17"/>
      <c r="AK1351" s="17"/>
      <c r="AL1351" s="17"/>
      <c r="AM1351" s="17"/>
      <c r="AN1351" s="17"/>
      <c r="AO1351" s="17"/>
      <c r="AP1351" s="17"/>
      <c r="AQ1351" s="17"/>
      <c r="AR1351" s="17"/>
      <c r="AS1351" s="17"/>
      <c r="AT1351" s="17"/>
      <c r="AU1351" s="17"/>
      <c r="AV1351" s="17"/>
      <c r="AW1351" s="17"/>
      <c r="AX1351" s="17"/>
      <c r="AY1351" s="17"/>
      <c r="AZ1351" s="17"/>
      <c r="BA1351" s="17"/>
      <c r="BB1351" s="17"/>
      <c r="BC1351" s="17"/>
      <c r="BD1351" s="17"/>
      <c r="BE1351" s="17"/>
      <c r="BF1351" s="17"/>
      <c r="BG1351" s="17"/>
      <c r="BH1351" s="17"/>
      <c r="BI1351" s="17"/>
      <c r="BJ1351" s="17"/>
      <c r="BK1351" s="17"/>
      <c r="BL1351" s="17"/>
      <c r="BM1351" s="17"/>
      <c r="BN1351" s="17"/>
      <c r="BO1351" s="17"/>
      <c r="BP1351" s="17"/>
      <c r="BQ1351" s="17"/>
      <c r="BR1351" s="17"/>
      <c r="BS1351" s="17"/>
      <c r="BT1351" s="17"/>
      <c r="BU1351" s="17"/>
      <c r="BV1351" s="17"/>
      <c r="BW1351" s="17"/>
      <c r="BX1351" s="17"/>
      <c r="BY1351" s="17"/>
      <c r="BZ1351" s="17"/>
      <c r="CA1351" s="17"/>
      <c r="CB1351" s="17"/>
      <c r="CC1351" s="17"/>
      <c r="CD1351" s="17"/>
      <c r="CE1351" s="17"/>
      <c r="CF1351" s="17"/>
      <c r="CG1351" s="17"/>
      <c r="CH1351" s="17"/>
      <c r="CI1351" s="17"/>
      <c r="CJ1351" s="17"/>
      <c r="CK1351" s="17"/>
      <c r="CL1351" s="17"/>
      <c r="CM1351" s="17"/>
      <c r="CN1351" s="17"/>
      <c r="CO1351" s="17"/>
      <c r="CP1351" s="17"/>
      <c r="CQ1351" s="17"/>
      <c r="CR1351" s="17"/>
      <c r="CS1351" s="17"/>
      <c r="CT1351" s="17"/>
      <c r="CU1351" s="17"/>
      <c r="CV1351" s="17"/>
      <c r="CW1351" s="17"/>
      <c r="CX1351" s="17"/>
      <c r="CY1351" s="17"/>
      <c r="CZ1351" s="17"/>
      <c r="DA1351" s="17"/>
      <c r="DB1351" s="17"/>
      <c r="DC1351" s="17"/>
      <c r="DD1351" s="17"/>
      <c r="DE1351" s="17"/>
      <c r="DF1351" s="17"/>
      <c r="DG1351" s="17"/>
      <c r="DH1351" s="17"/>
      <c r="DI1351" s="17"/>
      <c r="DJ1351" s="17"/>
      <c r="DK1351" s="17"/>
      <c r="DL1351" s="17"/>
      <c r="DM1351" s="17"/>
      <c r="DN1351" s="17"/>
      <c r="DO1351" s="17"/>
      <c r="DP1351" s="17"/>
      <c r="DQ1351" s="17"/>
      <c r="DR1351" s="17"/>
      <c r="DS1351" s="17"/>
      <c r="DT1351" s="17"/>
      <c r="DU1351" s="17"/>
      <c r="DV1351" s="17"/>
      <c r="DW1351" s="17"/>
      <c r="DX1351" s="17"/>
      <c r="DY1351" s="17"/>
      <c r="DZ1351" s="17"/>
      <c r="EA1351" s="17"/>
      <c r="EB1351" s="17"/>
      <c r="EC1351" s="17"/>
      <c r="ED1351" s="17"/>
      <c r="EE1351" s="17"/>
      <c r="EF1351" s="17"/>
      <c r="EG1351" s="17"/>
      <c r="EH1351" s="17"/>
      <c r="EI1351" s="17"/>
      <c r="EJ1351" s="17"/>
      <c r="EK1351" s="17"/>
    </row>
    <row r="1352" spans="1:141" x14ac:dyDescent="0.35">
      <c r="A1352" s="17"/>
      <c r="B1352" s="17"/>
      <c r="C1352" s="17"/>
      <c r="D1352" s="17"/>
      <c r="E1352" s="17"/>
      <c r="F1352" s="17"/>
      <c r="G1352" s="17"/>
      <c r="J1352" s="17"/>
      <c r="K1352" s="17"/>
      <c r="L1352" s="68"/>
      <c r="M1352" s="68"/>
      <c r="N1352" s="17"/>
      <c r="O1352" s="17"/>
      <c r="P1352" s="107"/>
      <c r="R1352" s="17"/>
      <c r="S1352" s="17"/>
      <c r="T1352" s="17"/>
      <c r="V1352" s="17"/>
      <c r="W1352" s="17"/>
      <c r="X1352" s="17"/>
      <c r="Y1352" s="17"/>
      <c r="AB1352" s="45"/>
      <c r="AH1352" s="17"/>
      <c r="AI1352" s="17"/>
      <c r="AJ1352" s="17"/>
      <c r="AK1352" s="17"/>
      <c r="AL1352" s="17"/>
      <c r="AM1352" s="17"/>
      <c r="AN1352" s="17"/>
      <c r="AO1352" s="17"/>
      <c r="AP1352" s="17"/>
      <c r="AQ1352" s="17"/>
      <c r="AR1352" s="17"/>
      <c r="AS1352" s="17"/>
      <c r="AT1352" s="17"/>
      <c r="AU1352" s="17"/>
      <c r="AV1352" s="17"/>
      <c r="AW1352" s="17"/>
      <c r="AX1352" s="17"/>
      <c r="AY1352" s="17"/>
      <c r="AZ1352" s="17"/>
      <c r="BA1352" s="17"/>
      <c r="BB1352" s="17"/>
      <c r="BC1352" s="17"/>
      <c r="BD1352" s="17"/>
      <c r="BE1352" s="17"/>
      <c r="BF1352" s="17"/>
      <c r="BG1352" s="17"/>
      <c r="BH1352" s="17"/>
      <c r="BI1352" s="17"/>
      <c r="BJ1352" s="17"/>
      <c r="BK1352" s="17"/>
      <c r="BL1352" s="17"/>
      <c r="BM1352" s="17"/>
      <c r="BN1352" s="17"/>
      <c r="BO1352" s="17"/>
      <c r="BP1352" s="17"/>
      <c r="BQ1352" s="17"/>
      <c r="BR1352" s="17"/>
      <c r="BS1352" s="17"/>
      <c r="BT1352" s="17"/>
      <c r="BU1352" s="17"/>
      <c r="BV1352" s="17"/>
      <c r="BW1352" s="17"/>
      <c r="BX1352" s="17"/>
      <c r="BY1352" s="17"/>
      <c r="BZ1352" s="17"/>
      <c r="CA1352" s="17"/>
      <c r="CB1352" s="17"/>
      <c r="CC1352" s="17"/>
      <c r="CD1352" s="17"/>
      <c r="CE1352" s="17"/>
      <c r="CF1352" s="17"/>
      <c r="CG1352" s="17"/>
      <c r="CH1352" s="17"/>
      <c r="CI1352" s="17"/>
      <c r="CJ1352" s="17"/>
      <c r="CK1352" s="17"/>
      <c r="CL1352" s="17"/>
      <c r="CM1352" s="17"/>
      <c r="CN1352" s="17"/>
      <c r="CO1352" s="17"/>
      <c r="CP1352" s="17"/>
      <c r="CQ1352" s="17"/>
      <c r="CR1352" s="17"/>
      <c r="CS1352" s="17"/>
      <c r="CT1352" s="17"/>
      <c r="CU1352" s="17"/>
      <c r="CV1352" s="17"/>
      <c r="CW1352" s="17"/>
      <c r="CX1352" s="17"/>
      <c r="CY1352" s="17"/>
      <c r="CZ1352" s="17"/>
      <c r="DA1352" s="17"/>
      <c r="DB1352" s="17"/>
      <c r="DC1352" s="17"/>
      <c r="DD1352" s="17"/>
      <c r="DE1352" s="17"/>
      <c r="DF1352" s="17"/>
      <c r="DG1352" s="17"/>
      <c r="DH1352" s="17"/>
      <c r="DI1352" s="17"/>
      <c r="DJ1352" s="17"/>
      <c r="DK1352" s="17"/>
      <c r="DL1352" s="17"/>
      <c r="DM1352" s="17"/>
      <c r="DN1352" s="17"/>
      <c r="DO1352" s="17"/>
      <c r="DP1352" s="17"/>
      <c r="DQ1352" s="17"/>
      <c r="DR1352" s="17"/>
      <c r="DS1352" s="17"/>
      <c r="DT1352" s="17"/>
      <c r="DU1352" s="17"/>
      <c r="DV1352" s="17"/>
      <c r="DW1352" s="17"/>
      <c r="DX1352" s="17"/>
      <c r="DY1352" s="17"/>
      <c r="DZ1352" s="17"/>
      <c r="EA1352" s="17"/>
      <c r="EB1352" s="17"/>
      <c r="EC1352" s="17"/>
      <c r="ED1352" s="17"/>
      <c r="EE1352" s="17"/>
      <c r="EF1352" s="17"/>
      <c r="EG1352" s="17"/>
      <c r="EH1352" s="17"/>
      <c r="EI1352" s="17"/>
      <c r="EJ1352" s="17"/>
      <c r="EK1352" s="17"/>
    </row>
    <row r="1353" spans="1:141" x14ac:dyDescent="0.35">
      <c r="CJ1353" s="17" t="str">
        <f t="shared" ref="CJ1353:CJ1416" si="224">IF(AH1353="Yes", "Manufacture: Produce", "")</f>
        <v/>
      </c>
      <c r="CK1353" s="17" t="str">
        <f t="shared" ref="CK1353:CK1416" si="225">IF(AI1353="Yes", "Manufacture: Import", "")</f>
        <v/>
      </c>
      <c r="CL1353" s="17" t="str">
        <f t="shared" ref="CL1353:CL1416" si="226">IF(AJ1353="Yes", "Manufacture: For on-site use/processing", "")</f>
        <v/>
      </c>
      <c r="CM1353" s="17" t="str">
        <f t="shared" ref="CM1353:CM1416" si="227">IF(AK1353="Yes", "Manufacture: For sale/distribution", "")</f>
        <v/>
      </c>
      <c r="CN1353" s="17" t="str">
        <f t="shared" ref="CN1353:CN1416" si="228">IF(AL1353="Yes", "Manufacture: As a byproduct", "")</f>
        <v/>
      </c>
      <c r="CO1353" s="17" t="str">
        <f t="shared" ref="CO1353:CO1416" si="229">IF(AM1353="Yes", "Manufacture: As an Impurity", "")</f>
        <v/>
      </c>
      <c r="CP1353" s="17" t="str">
        <f t="shared" ref="CP1353:CP1416" si="230">IF(AN1353="Yes", "Processing: As a reactant", "")</f>
        <v/>
      </c>
      <c r="CQ1353" s="17" t="str">
        <f t="shared" ref="CQ1353:CQ1416" si="231">IF(AO1353="Yes", "P101 - Feedstocks", "")</f>
        <v/>
      </c>
      <c r="CR1353" s="17" t="str">
        <f t="shared" ref="CR1353:CR1416" si="232">IF(AP1353="Yes", "102 - Raw Materials", "")</f>
        <v/>
      </c>
      <c r="CS1353" s="17" t="str">
        <f t="shared" ref="CS1353:CS1416" si="233">IF(AQ1353="Yes", "P103 - Intermediates", "")</f>
        <v/>
      </c>
      <c r="CT1353" s="17" t="str">
        <f t="shared" ref="CT1353:CT1416" si="234">IF(AR1353="Yes", "P104 - Initiators", "")</f>
        <v/>
      </c>
      <c r="CU1353" s="17" t="str">
        <f t="shared" ref="CU1353:CU1416" si="235">IF(AS1353="Yes", "P199 - Other", "")</f>
        <v/>
      </c>
      <c r="CV1353" s="17" t="str">
        <f t="shared" ref="CV1353:CV1416" si="236">IF(AT1353="Yes", "Processing: As a formulation component", "")</f>
        <v/>
      </c>
      <c r="CW1353" s="17" t="str">
        <f t="shared" ref="CW1353:CW1416" si="237">IF(AU1353="Yes", "P201 - Additives", "")</f>
        <v/>
      </c>
      <c r="CX1353" s="17" t="str">
        <f t="shared" ref="CX1353:CX1416" si="238">IF(AV1353="Yes", "P202 - Dyes", "")</f>
        <v/>
      </c>
      <c r="CY1353" s="17" t="str">
        <f t="shared" ref="CY1353:CY1416" si="239">IF(AW1353="Yes", "P203 - Reaction Diluent", "")</f>
        <v/>
      </c>
      <c r="CZ1353" s="17" t="str">
        <f t="shared" ref="CZ1353:CZ1416" si="240">IF(AX1353="Yes", "P204 - Initiators", "")</f>
        <v/>
      </c>
      <c r="DA1353" s="17" t="str">
        <f t="shared" ref="DA1353:DA1416" si="241">IF(AY1353="Yes", "P205 - Solvents", "")</f>
        <v/>
      </c>
      <c r="DB1353" s="17" t="str">
        <f t="shared" ref="DB1353:DB1416" si="242">IF(AZ1353="Yes", "P206 - Inhibitors", "")</f>
        <v/>
      </c>
      <c r="DC1353" s="17" t="str">
        <f t="shared" ref="DC1353:DC1416" si="243">IF(BA1353="Yes", "P207 - Emulsifiers", "")</f>
        <v/>
      </c>
      <c r="DD1353" s="17" t="str">
        <f t="shared" ref="DD1353:DD1416" si="244">IF(BB1353="Yes", "P208 - Surfactants", "")</f>
        <v/>
      </c>
      <c r="DE1353" s="17" t="str">
        <f t="shared" ref="DE1353:DE1416" si="245">IF(BC1353="Yes", "P209 - Lubricants", "")</f>
        <v/>
      </c>
      <c r="DF1353" s="17" t="str">
        <f t="shared" ref="DF1353:DF1416" si="246">IF(BD1353="Yes", "P210 - Flame Retardants", "")</f>
        <v/>
      </c>
      <c r="DG1353" s="17" t="str">
        <f t="shared" ref="DG1353:DG1416" si="247">IF(BE1353="Yes", "P211 - Rheological Modifiers", "")</f>
        <v/>
      </c>
      <c r="DH1353" s="17" t="str">
        <f t="shared" ref="DH1353:DH1416" si="248">IF(BF1353="Yes", "P299 - Other", "")</f>
        <v/>
      </c>
      <c r="DI1353" s="17" t="str">
        <f t="shared" ref="DI1353:DI1416" si="249">IF(BG1353="Yes", "Processing: As an article component", "")</f>
        <v/>
      </c>
      <c r="DJ1353" s="17" t="str">
        <f t="shared" ref="DJ1353:DJ1416" si="250">IF(BH1353="Yes", "Processing: Repackaging", "")</f>
        <v/>
      </c>
      <c r="DK1353" s="17" t="str">
        <f t="shared" ref="DK1353:DK1416" si="251">IF(BI1353="Yes", "Processing: As an impurity", "")</f>
        <v/>
      </c>
      <c r="DL1353" s="17" t="str">
        <f t="shared" ref="DL1353:DL1416" si="252">IF(BJ1353="Yes", "Processing: Recycling", "")</f>
        <v/>
      </c>
      <c r="DM1353" s="17" t="str">
        <f t="shared" ref="DM1353:DM1416" si="253">IF(BK1353="Yes", "Otherwise Use: As a chemical processing aid", "")</f>
        <v/>
      </c>
      <c r="DN1353" s="17" t="str">
        <f t="shared" ref="DN1353:DN1416" si="254">IF(BL1353="Yes", "Z101 - Process Solvents", "")</f>
        <v/>
      </c>
      <c r="DO1353" s="17" t="str">
        <f t="shared" ref="DO1353:DO1416" si="255">IF(BM1353="Yes", "Z102 - Catalysts", "")</f>
        <v/>
      </c>
      <c r="DP1353" s="17" t="str">
        <f t="shared" ref="DP1353:DP1416" si="256">IF(BN1353="Yes", "Z103 - Inhibitors", "")</f>
        <v/>
      </c>
      <c r="DQ1353" s="17" t="str">
        <f t="shared" ref="DQ1353:DQ1416" si="257">IF(BO1353="Yes", "Z104 - Inititiators", "")</f>
        <v/>
      </c>
      <c r="DR1353" s="17" t="str">
        <f t="shared" ref="DR1353:DR1416" si="258">IF(BP1353="Yes", "Z105 - Reaction Terminators", "")</f>
        <v/>
      </c>
      <c r="DS1353" s="17" t="str">
        <f t="shared" ref="DS1353:DS1416" si="259">IF(BQ1353="Yes", "Z106 - Solution Buffers", "")</f>
        <v/>
      </c>
      <c r="DT1353" s="17" t="str">
        <f t="shared" ref="DT1353:DT1416" si="260">IF(BR1353="Yes", "Z199 - Other", "")</f>
        <v/>
      </c>
      <c r="DU1353" s="17" t="str">
        <f t="shared" ref="DU1353:DU1416" si="261">IF(BS1353="Yes", "Otherwise Use: As a manufacturing aid", "")</f>
        <v/>
      </c>
      <c r="DV1353" s="17" t="str">
        <f t="shared" ref="DV1353:DV1416" si="262">IF(BT1353="Yes", "Z201 - Process Lubricants", "")</f>
        <v/>
      </c>
      <c r="DW1353" s="17" t="str">
        <f t="shared" ref="DW1353:DW1416" si="263">IF(BU1353="Yes", "Z202 - Metalworking Fluids", "")</f>
        <v/>
      </c>
      <c r="DX1353" s="17" t="str">
        <f t="shared" ref="DX1353:DX1416" si="264">IF(BV1353="Yes", "Z203 - Coolants", "")</f>
        <v/>
      </c>
      <c r="DY1353" s="17" t="str">
        <f t="shared" ref="DY1353:DY1416" si="265">IF(BW1353="Yes", "Z204 - Refrigerants", "")</f>
        <v/>
      </c>
      <c r="DZ1353" s="17" t="str">
        <f t="shared" ref="DZ1353:DZ1416" si="266">IF(BX1353="Yes", "Z205 - Hydraulic Fluids", "")</f>
        <v/>
      </c>
      <c r="EA1353" s="17" t="str">
        <f t="shared" ref="EA1353:EA1416" si="267">IF(BY1353="Yes", "Z299 - Other", "")</f>
        <v/>
      </c>
      <c r="EB1353" s="17" t="str">
        <f t="shared" ref="EB1353:EB1416" si="268">IF(BZ1353="Yes", "Otherwise Use: Ancillary or Other Use", "")</f>
        <v/>
      </c>
      <c r="EC1353" s="17" t="str">
        <f t="shared" ref="EC1353:EC1416" si="269">IF(CA1353="Yes", "Z301 - Cleaner", "")</f>
        <v/>
      </c>
      <c r="ED1353" s="17" t="str">
        <f t="shared" ref="ED1353:ED1416" si="270">IF(CB1353="Yes", "Z302 - Degreaser", "")</f>
        <v/>
      </c>
      <c r="EE1353" s="17" t="str">
        <f t="shared" ref="EE1353:EE1416" si="271">IF(CC1353="Yes", "Z303 - Lubricants", "")</f>
        <v/>
      </c>
      <c r="EF1353" s="17" t="str">
        <f t="shared" ref="EF1353:EF1416" si="272">IF(CD1353="Yes", "Z304 - Fuel", "")</f>
        <v/>
      </c>
      <c r="EG1353" s="17" t="str">
        <f t="shared" ref="EG1353:EG1416" si="273">IF(CE1353="Yes", "Z305 - Flame Retardant", "")</f>
        <v/>
      </c>
      <c r="EH1353" s="17" t="str">
        <f t="shared" ref="EH1353:EH1416" si="274">IF(CF1353="Yes", "Z306 - Waste Treatment", "")</f>
        <v/>
      </c>
      <c r="EI1353" s="17" t="str">
        <f t="shared" ref="EI1353:EI1416" si="275">IF(CG1353="Yes", "Z307 - Water Treatment", "")</f>
        <v/>
      </c>
      <c r="EJ1353" s="17" t="str">
        <f t="shared" ref="EJ1353:EJ1416" si="276">IF(CH1353="Yes", "Z308 - Construction Materials", "")</f>
        <v/>
      </c>
      <c r="EK1353" s="17" t="str">
        <f t="shared" ref="EK1353:EK1416" si="277">IF(CI1353="Yes", "Z399 - Other", "")</f>
        <v/>
      </c>
    </row>
    <row r="1354" spans="1:141" x14ac:dyDescent="0.35">
      <c r="CJ1354" s="17" t="str">
        <f t="shared" si="224"/>
        <v/>
      </c>
      <c r="CK1354" s="17" t="str">
        <f t="shared" si="225"/>
        <v/>
      </c>
      <c r="CL1354" s="17" t="str">
        <f t="shared" si="226"/>
        <v/>
      </c>
      <c r="CM1354" s="17" t="str">
        <f t="shared" si="227"/>
        <v/>
      </c>
      <c r="CN1354" s="17" t="str">
        <f t="shared" si="228"/>
        <v/>
      </c>
      <c r="CO1354" s="17" t="str">
        <f t="shared" si="229"/>
        <v/>
      </c>
      <c r="CP1354" s="17" t="str">
        <f t="shared" si="230"/>
        <v/>
      </c>
      <c r="CQ1354" s="17" t="str">
        <f t="shared" si="231"/>
        <v/>
      </c>
      <c r="CR1354" s="17" t="str">
        <f t="shared" si="232"/>
        <v/>
      </c>
      <c r="CS1354" s="17" t="str">
        <f t="shared" si="233"/>
        <v/>
      </c>
      <c r="CT1354" s="17" t="str">
        <f t="shared" si="234"/>
        <v/>
      </c>
      <c r="CU1354" s="17" t="str">
        <f t="shared" si="235"/>
        <v/>
      </c>
      <c r="CV1354" s="17" t="str">
        <f t="shared" si="236"/>
        <v/>
      </c>
      <c r="CW1354" s="17" t="str">
        <f t="shared" si="237"/>
        <v/>
      </c>
      <c r="CX1354" s="17" t="str">
        <f t="shared" si="238"/>
        <v/>
      </c>
      <c r="CY1354" s="17" t="str">
        <f t="shared" si="239"/>
        <v/>
      </c>
      <c r="CZ1354" s="17" t="str">
        <f t="shared" si="240"/>
        <v/>
      </c>
      <c r="DA1354" s="17" t="str">
        <f t="shared" si="241"/>
        <v/>
      </c>
      <c r="DB1354" s="17" t="str">
        <f t="shared" si="242"/>
        <v/>
      </c>
      <c r="DC1354" s="17" t="str">
        <f t="shared" si="243"/>
        <v/>
      </c>
      <c r="DD1354" s="17" t="str">
        <f t="shared" si="244"/>
        <v/>
      </c>
      <c r="DE1354" s="17" t="str">
        <f t="shared" si="245"/>
        <v/>
      </c>
      <c r="DF1354" s="17" t="str">
        <f t="shared" si="246"/>
        <v/>
      </c>
      <c r="DG1354" s="17" t="str">
        <f t="shared" si="247"/>
        <v/>
      </c>
      <c r="DH1354" s="17" t="str">
        <f t="shared" si="248"/>
        <v/>
      </c>
      <c r="DI1354" s="17" t="str">
        <f t="shared" si="249"/>
        <v/>
      </c>
      <c r="DJ1354" s="17" t="str">
        <f t="shared" si="250"/>
        <v/>
      </c>
      <c r="DK1354" s="17" t="str">
        <f t="shared" si="251"/>
        <v/>
      </c>
      <c r="DL1354" s="17" t="str">
        <f t="shared" si="252"/>
        <v/>
      </c>
      <c r="DM1354" s="17" t="str">
        <f t="shared" si="253"/>
        <v/>
      </c>
      <c r="DN1354" s="17" t="str">
        <f t="shared" si="254"/>
        <v/>
      </c>
      <c r="DO1354" s="17" t="str">
        <f t="shared" si="255"/>
        <v/>
      </c>
      <c r="DP1354" s="17" t="str">
        <f t="shared" si="256"/>
        <v/>
      </c>
      <c r="DQ1354" s="17" t="str">
        <f t="shared" si="257"/>
        <v/>
      </c>
      <c r="DR1354" s="17" t="str">
        <f t="shared" si="258"/>
        <v/>
      </c>
      <c r="DS1354" s="17" t="str">
        <f t="shared" si="259"/>
        <v/>
      </c>
      <c r="DT1354" s="17" t="str">
        <f t="shared" si="260"/>
        <v/>
      </c>
      <c r="DU1354" s="17" t="str">
        <f t="shared" si="261"/>
        <v/>
      </c>
      <c r="DV1354" s="17" t="str">
        <f t="shared" si="262"/>
        <v/>
      </c>
      <c r="DW1354" s="17" t="str">
        <f t="shared" si="263"/>
        <v/>
      </c>
      <c r="DX1354" s="17" t="str">
        <f t="shared" si="264"/>
        <v/>
      </c>
      <c r="DY1354" s="17" t="str">
        <f t="shared" si="265"/>
        <v/>
      </c>
      <c r="DZ1354" s="17" t="str">
        <f t="shared" si="266"/>
        <v/>
      </c>
      <c r="EA1354" s="17" t="str">
        <f t="shared" si="267"/>
        <v/>
      </c>
      <c r="EB1354" s="17" t="str">
        <f t="shared" si="268"/>
        <v/>
      </c>
      <c r="EC1354" s="17" t="str">
        <f t="shared" si="269"/>
        <v/>
      </c>
      <c r="ED1354" s="17" t="str">
        <f t="shared" si="270"/>
        <v/>
      </c>
      <c r="EE1354" s="17" t="str">
        <f t="shared" si="271"/>
        <v/>
      </c>
      <c r="EF1354" s="17" t="str">
        <f t="shared" si="272"/>
        <v/>
      </c>
      <c r="EG1354" s="17" t="str">
        <f t="shared" si="273"/>
        <v/>
      </c>
      <c r="EH1354" s="17" t="str">
        <f t="shared" si="274"/>
        <v/>
      </c>
      <c r="EI1354" s="17" t="str">
        <f t="shared" si="275"/>
        <v/>
      </c>
      <c r="EJ1354" s="17" t="str">
        <f t="shared" si="276"/>
        <v/>
      </c>
      <c r="EK1354" s="17" t="str">
        <f t="shared" si="277"/>
        <v/>
      </c>
    </row>
    <row r="1355" spans="1:141" x14ac:dyDescent="0.35">
      <c r="CJ1355" s="17" t="str">
        <f t="shared" si="224"/>
        <v/>
      </c>
      <c r="CK1355" s="17" t="str">
        <f t="shared" si="225"/>
        <v/>
      </c>
      <c r="CL1355" s="17" t="str">
        <f t="shared" si="226"/>
        <v/>
      </c>
      <c r="CM1355" s="17" t="str">
        <f t="shared" si="227"/>
        <v/>
      </c>
      <c r="CN1355" s="17" t="str">
        <f t="shared" si="228"/>
        <v/>
      </c>
      <c r="CO1355" s="17" t="str">
        <f t="shared" si="229"/>
        <v/>
      </c>
      <c r="CP1355" s="17" t="str">
        <f t="shared" si="230"/>
        <v/>
      </c>
      <c r="CQ1355" s="17" t="str">
        <f t="shared" si="231"/>
        <v/>
      </c>
      <c r="CR1355" s="17" t="str">
        <f t="shared" si="232"/>
        <v/>
      </c>
      <c r="CS1355" s="17" t="str">
        <f t="shared" si="233"/>
        <v/>
      </c>
      <c r="CT1355" s="17" t="str">
        <f t="shared" si="234"/>
        <v/>
      </c>
      <c r="CU1355" s="17" t="str">
        <f t="shared" si="235"/>
        <v/>
      </c>
      <c r="CV1355" s="17" t="str">
        <f t="shared" si="236"/>
        <v/>
      </c>
      <c r="CW1355" s="17" t="str">
        <f t="shared" si="237"/>
        <v/>
      </c>
      <c r="CX1355" s="17" t="str">
        <f t="shared" si="238"/>
        <v/>
      </c>
      <c r="CY1355" s="17" t="str">
        <f t="shared" si="239"/>
        <v/>
      </c>
      <c r="CZ1355" s="17" t="str">
        <f t="shared" si="240"/>
        <v/>
      </c>
      <c r="DA1355" s="17" t="str">
        <f t="shared" si="241"/>
        <v/>
      </c>
      <c r="DB1355" s="17" t="str">
        <f t="shared" si="242"/>
        <v/>
      </c>
      <c r="DC1355" s="17" t="str">
        <f t="shared" si="243"/>
        <v/>
      </c>
      <c r="DD1355" s="17" t="str">
        <f t="shared" si="244"/>
        <v/>
      </c>
      <c r="DE1355" s="17" t="str">
        <f t="shared" si="245"/>
        <v/>
      </c>
      <c r="DF1355" s="17" t="str">
        <f t="shared" si="246"/>
        <v/>
      </c>
      <c r="DG1355" s="17" t="str">
        <f t="shared" si="247"/>
        <v/>
      </c>
      <c r="DH1355" s="17" t="str">
        <f t="shared" si="248"/>
        <v/>
      </c>
      <c r="DI1355" s="17" t="str">
        <f t="shared" si="249"/>
        <v/>
      </c>
      <c r="DJ1355" s="17" t="str">
        <f t="shared" si="250"/>
        <v/>
      </c>
      <c r="DK1355" s="17" t="str">
        <f t="shared" si="251"/>
        <v/>
      </c>
      <c r="DL1355" s="17" t="str">
        <f t="shared" si="252"/>
        <v/>
      </c>
      <c r="DM1355" s="17" t="str">
        <f t="shared" si="253"/>
        <v/>
      </c>
      <c r="DN1355" s="17" t="str">
        <f t="shared" si="254"/>
        <v/>
      </c>
      <c r="DO1355" s="17" t="str">
        <f t="shared" si="255"/>
        <v/>
      </c>
      <c r="DP1355" s="17" t="str">
        <f t="shared" si="256"/>
        <v/>
      </c>
      <c r="DQ1355" s="17" t="str">
        <f t="shared" si="257"/>
        <v/>
      </c>
      <c r="DR1355" s="17" t="str">
        <f t="shared" si="258"/>
        <v/>
      </c>
      <c r="DS1355" s="17" t="str">
        <f t="shared" si="259"/>
        <v/>
      </c>
      <c r="DT1355" s="17" t="str">
        <f t="shared" si="260"/>
        <v/>
      </c>
      <c r="DU1355" s="17" t="str">
        <f t="shared" si="261"/>
        <v/>
      </c>
      <c r="DV1355" s="17" t="str">
        <f t="shared" si="262"/>
        <v/>
      </c>
      <c r="DW1355" s="17" t="str">
        <f t="shared" si="263"/>
        <v/>
      </c>
      <c r="DX1355" s="17" t="str">
        <f t="shared" si="264"/>
        <v/>
      </c>
      <c r="DY1355" s="17" t="str">
        <f t="shared" si="265"/>
        <v/>
      </c>
      <c r="DZ1355" s="17" t="str">
        <f t="shared" si="266"/>
        <v/>
      </c>
      <c r="EA1355" s="17" t="str">
        <f t="shared" si="267"/>
        <v/>
      </c>
      <c r="EB1355" s="17" t="str">
        <f t="shared" si="268"/>
        <v/>
      </c>
      <c r="EC1355" s="17" t="str">
        <f t="shared" si="269"/>
        <v/>
      </c>
      <c r="ED1355" s="17" t="str">
        <f t="shared" si="270"/>
        <v/>
      </c>
      <c r="EE1355" s="17" t="str">
        <f t="shared" si="271"/>
        <v/>
      </c>
      <c r="EF1355" s="17" t="str">
        <f t="shared" si="272"/>
        <v/>
      </c>
      <c r="EG1355" s="17" t="str">
        <f t="shared" si="273"/>
        <v/>
      </c>
      <c r="EH1355" s="17" t="str">
        <f t="shared" si="274"/>
        <v/>
      </c>
      <c r="EI1355" s="17" t="str">
        <f t="shared" si="275"/>
        <v/>
      </c>
      <c r="EJ1355" s="17" t="str">
        <f t="shared" si="276"/>
        <v/>
      </c>
      <c r="EK1355" s="17" t="str">
        <f t="shared" si="277"/>
        <v/>
      </c>
    </row>
    <row r="1356" spans="1:141" x14ac:dyDescent="0.35">
      <c r="CJ1356" s="17" t="str">
        <f t="shared" si="224"/>
        <v/>
      </c>
      <c r="CK1356" s="17" t="str">
        <f t="shared" si="225"/>
        <v/>
      </c>
      <c r="CL1356" s="17" t="str">
        <f t="shared" si="226"/>
        <v/>
      </c>
      <c r="CM1356" s="17" t="str">
        <f t="shared" si="227"/>
        <v/>
      </c>
      <c r="CN1356" s="17" t="str">
        <f t="shared" si="228"/>
        <v/>
      </c>
      <c r="CO1356" s="17" t="str">
        <f t="shared" si="229"/>
        <v/>
      </c>
      <c r="CP1356" s="17" t="str">
        <f t="shared" si="230"/>
        <v/>
      </c>
      <c r="CQ1356" s="17" t="str">
        <f t="shared" si="231"/>
        <v/>
      </c>
      <c r="CR1356" s="17" t="str">
        <f t="shared" si="232"/>
        <v/>
      </c>
      <c r="CS1356" s="17" t="str">
        <f t="shared" si="233"/>
        <v/>
      </c>
      <c r="CT1356" s="17" t="str">
        <f t="shared" si="234"/>
        <v/>
      </c>
      <c r="CU1356" s="17" t="str">
        <f t="shared" si="235"/>
        <v/>
      </c>
      <c r="CV1356" s="17" t="str">
        <f t="shared" si="236"/>
        <v/>
      </c>
      <c r="CW1356" s="17" t="str">
        <f t="shared" si="237"/>
        <v/>
      </c>
      <c r="CX1356" s="17" t="str">
        <f t="shared" si="238"/>
        <v/>
      </c>
      <c r="CY1356" s="17" t="str">
        <f t="shared" si="239"/>
        <v/>
      </c>
      <c r="CZ1356" s="17" t="str">
        <f t="shared" si="240"/>
        <v/>
      </c>
      <c r="DA1356" s="17" t="str">
        <f t="shared" si="241"/>
        <v/>
      </c>
      <c r="DB1356" s="17" t="str">
        <f t="shared" si="242"/>
        <v/>
      </c>
      <c r="DC1356" s="17" t="str">
        <f t="shared" si="243"/>
        <v/>
      </c>
      <c r="DD1356" s="17" t="str">
        <f t="shared" si="244"/>
        <v/>
      </c>
      <c r="DE1356" s="17" t="str">
        <f t="shared" si="245"/>
        <v/>
      </c>
      <c r="DF1356" s="17" t="str">
        <f t="shared" si="246"/>
        <v/>
      </c>
      <c r="DG1356" s="17" t="str">
        <f t="shared" si="247"/>
        <v/>
      </c>
      <c r="DH1356" s="17" t="str">
        <f t="shared" si="248"/>
        <v/>
      </c>
      <c r="DI1356" s="17" t="str">
        <f t="shared" si="249"/>
        <v/>
      </c>
      <c r="DJ1356" s="17" t="str">
        <f t="shared" si="250"/>
        <v/>
      </c>
      <c r="DK1356" s="17" t="str">
        <f t="shared" si="251"/>
        <v/>
      </c>
      <c r="DL1356" s="17" t="str">
        <f t="shared" si="252"/>
        <v/>
      </c>
      <c r="DM1356" s="17" t="str">
        <f t="shared" si="253"/>
        <v/>
      </c>
      <c r="DN1356" s="17" t="str">
        <f t="shared" si="254"/>
        <v/>
      </c>
      <c r="DO1356" s="17" t="str">
        <f t="shared" si="255"/>
        <v/>
      </c>
      <c r="DP1356" s="17" t="str">
        <f t="shared" si="256"/>
        <v/>
      </c>
      <c r="DQ1356" s="17" t="str">
        <f t="shared" si="257"/>
        <v/>
      </c>
      <c r="DR1356" s="17" t="str">
        <f t="shared" si="258"/>
        <v/>
      </c>
      <c r="DS1356" s="17" t="str">
        <f t="shared" si="259"/>
        <v/>
      </c>
      <c r="DT1356" s="17" t="str">
        <f t="shared" si="260"/>
        <v/>
      </c>
      <c r="DU1356" s="17" t="str">
        <f t="shared" si="261"/>
        <v/>
      </c>
      <c r="DV1356" s="17" t="str">
        <f t="shared" si="262"/>
        <v/>
      </c>
      <c r="DW1356" s="17" t="str">
        <f t="shared" si="263"/>
        <v/>
      </c>
      <c r="DX1356" s="17" t="str">
        <f t="shared" si="264"/>
        <v/>
      </c>
      <c r="DY1356" s="17" t="str">
        <f t="shared" si="265"/>
        <v/>
      </c>
      <c r="DZ1356" s="17" t="str">
        <f t="shared" si="266"/>
        <v/>
      </c>
      <c r="EA1356" s="17" t="str">
        <f t="shared" si="267"/>
        <v/>
      </c>
      <c r="EB1356" s="17" t="str">
        <f t="shared" si="268"/>
        <v/>
      </c>
      <c r="EC1356" s="17" t="str">
        <f t="shared" si="269"/>
        <v/>
      </c>
      <c r="ED1356" s="17" t="str">
        <f t="shared" si="270"/>
        <v/>
      </c>
      <c r="EE1356" s="17" t="str">
        <f t="shared" si="271"/>
        <v/>
      </c>
      <c r="EF1356" s="17" t="str">
        <f t="shared" si="272"/>
        <v/>
      </c>
      <c r="EG1356" s="17" t="str">
        <f t="shared" si="273"/>
        <v/>
      </c>
      <c r="EH1356" s="17" t="str">
        <f t="shared" si="274"/>
        <v/>
      </c>
      <c r="EI1356" s="17" t="str">
        <f t="shared" si="275"/>
        <v/>
      </c>
      <c r="EJ1356" s="17" t="str">
        <f t="shared" si="276"/>
        <v/>
      </c>
      <c r="EK1356" s="17" t="str">
        <f t="shared" si="277"/>
        <v/>
      </c>
    </row>
    <row r="1357" spans="1:141" x14ac:dyDescent="0.35">
      <c r="CJ1357" s="17" t="str">
        <f t="shared" si="224"/>
        <v/>
      </c>
      <c r="CK1357" s="17" t="str">
        <f t="shared" si="225"/>
        <v/>
      </c>
      <c r="CL1357" s="17" t="str">
        <f t="shared" si="226"/>
        <v/>
      </c>
      <c r="CM1357" s="17" t="str">
        <f t="shared" si="227"/>
        <v/>
      </c>
      <c r="CN1357" s="17" t="str">
        <f t="shared" si="228"/>
        <v/>
      </c>
      <c r="CO1357" s="17" t="str">
        <f t="shared" si="229"/>
        <v/>
      </c>
      <c r="CP1357" s="17" t="str">
        <f t="shared" si="230"/>
        <v/>
      </c>
      <c r="CQ1357" s="17" t="str">
        <f t="shared" si="231"/>
        <v/>
      </c>
      <c r="CR1357" s="17" t="str">
        <f t="shared" si="232"/>
        <v/>
      </c>
      <c r="CS1357" s="17" t="str">
        <f t="shared" si="233"/>
        <v/>
      </c>
      <c r="CT1357" s="17" t="str">
        <f t="shared" si="234"/>
        <v/>
      </c>
      <c r="CU1357" s="17" t="str">
        <f t="shared" si="235"/>
        <v/>
      </c>
      <c r="CV1357" s="17" t="str">
        <f t="shared" si="236"/>
        <v/>
      </c>
      <c r="CW1357" s="17" t="str">
        <f t="shared" si="237"/>
        <v/>
      </c>
      <c r="CX1357" s="17" t="str">
        <f t="shared" si="238"/>
        <v/>
      </c>
      <c r="CY1357" s="17" t="str">
        <f t="shared" si="239"/>
        <v/>
      </c>
      <c r="CZ1357" s="17" t="str">
        <f t="shared" si="240"/>
        <v/>
      </c>
      <c r="DA1357" s="17" t="str">
        <f t="shared" si="241"/>
        <v/>
      </c>
      <c r="DB1357" s="17" t="str">
        <f t="shared" si="242"/>
        <v/>
      </c>
      <c r="DC1357" s="17" t="str">
        <f t="shared" si="243"/>
        <v/>
      </c>
      <c r="DD1357" s="17" t="str">
        <f t="shared" si="244"/>
        <v/>
      </c>
      <c r="DE1357" s="17" t="str">
        <f t="shared" si="245"/>
        <v/>
      </c>
      <c r="DF1357" s="17" t="str">
        <f t="shared" si="246"/>
        <v/>
      </c>
      <c r="DG1357" s="17" t="str">
        <f t="shared" si="247"/>
        <v/>
      </c>
      <c r="DH1357" s="17" t="str">
        <f t="shared" si="248"/>
        <v/>
      </c>
      <c r="DI1357" s="17" t="str">
        <f t="shared" si="249"/>
        <v/>
      </c>
      <c r="DJ1357" s="17" t="str">
        <f t="shared" si="250"/>
        <v/>
      </c>
      <c r="DK1357" s="17" t="str">
        <f t="shared" si="251"/>
        <v/>
      </c>
      <c r="DL1357" s="17" t="str">
        <f t="shared" si="252"/>
        <v/>
      </c>
      <c r="DM1357" s="17" t="str">
        <f t="shared" si="253"/>
        <v/>
      </c>
      <c r="DN1357" s="17" t="str">
        <f t="shared" si="254"/>
        <v/>
      </c>
      <c r="DO1357" s="17" t="str">
        <f t="shared" si="255"/>
        <v/>
      </c>
      <c r="DP1357" s="17" t="str">
        <f t="shared" si="256"/>
        <v/>
      </c>
      <c r="DQ1357" s="17" t="str">
        <f t="shared" si="257"/>
        <v/>
      </c>
      <c r="DR1357" s="17" t="str">
        <f t="shared" si="258"/>
        <v/>
      </c>
      <c r="DS1357" s="17" t="str">
        <f t="shared" si="259"/>
        <v/>
      </c>
      <c r="DT1357" s="17" t="str">
        <f t="shared" si="260"/>
        <v/>
      </c>
      <c r="DU1357" s="17" t="str">
        <f t="shared" si="261"/>
        <v/>
      </c>
      <c r="DV1357" s="17" t="str">
        <f t="shared" si="262"/>
        <v/>
      </c>
      <c r="DW1357" s="17" t="str">
        <f t="shared" si="263"/>
        <v/>
      </c>
      <c r="DX1357" s="17" t="str">
        <f t="shared" si="264"/>
        <v/>
      </c>
      <c r="DY1357" s="17" t="str">
        <f t="shared" si="265"/>
        <v/>
      </c>
      <c r="DZ1357" s="17" t="str">
        <f t="shared" si="266"/>
        <v/>
      </c>
      <c r="EA1357" s="17" t="str">
        <f t="shared" si="267"/>
        <v/>
      </c>
      <c r="EB1357" s="17" t="str">
        <f t="shared" si="268"/>
        <v/>
      </c>
      <c r="EC1357" s="17" t="str">
        <f t="shared" si="269"/>
        <v/>
      </c>
      <c r="ED1357" s="17" t="str">
        <f t="shared" si="270"/>
        <v/>
      </c>
      <c r="EE1357" s="17" t="str">
        <f t="shared" si="271"/>
        <v/>
      </c>
      <c r="EF1357" s="17" t="str">
        <f t="shared" si="272"/>
        <v/>
      </c>
      <c r="EG1357" s="17" t="str">
        <f t="shared" si="273"/>
        <v/>
      </c>
      <c r="EH1357" s="17" t="str">
        <f t="shared" si="274"/>
        <v/>
      </c>
      <c r="EI1357" s="17" t="str">
        <f t="shared" si="275"/>
        <v/>
      </c>
      <c r="EJ1357" s="17" t="str">
        <f t="shared" si="276"/>
        <v/>
      </c>
      <c r="EK1357" s="17" t="str">
        <f t="shared" si="277"/>
        <v/>
      </c>
    </row>
    <row r="1358" spans="1:141" x14ac:dyDescent="0.35">
      <c r="CJ1358" s="17" t="str">
        <f t="shared" si="224"/>
        <v/>
      </c>
      <c r="CK1358" s="17" t="str">
        <f t="shared" si="225"/>
        <v/>
      </c>
      <c r="CL1358" s="17" t="str">
        <f t="shared" si="226"/>
        <v/>
      </c>
      <c r="CM1358" s="17" t="str">
        <f t="shared" si="227"/>
        <v/>
      </c>
      <c r="CN1358" s="17" t="str">
        <f t="shared" si="228"/>
        <v/>
      </c>
      <c r="CO1358" s="17" t="str">
        <f t="shared" si="229"/>
        <v/>
      </c>
      <c r="CP1358" s="17" t="str">
        <f t="shared" si="230"/>
        <v/>
      </c>
      <c r="CQ1358" s="17" t="str">
        <f t="shared" si="231"/>
        <v/>
      </c>
      <c r="CR1358" s="17" t="str">
        <f t="shared" si="232"/>
        <v/>
      </c>
      <c r="CS1358" s="17" t="str">
        <f t="shared" si="233"/>
        <v/>
      </c>
      <c r="CT1358" s="17" t="str">
        <f t="shared" si="234"/>
        <v/>
      </c>
      <c r="CU1358" s="17" t="str">
        <f t="shared" si="235"/>
        <v/>
      </c>
      <c r="CV1358" s="17" t="str">
        <f t="shared" si="236"/>
        <v/>
      </c>
      <c r="CW1358" s="17" t="str">
        <f t="shared" si="237"/>
        <v/>
      </c>
      <c r="CX1358" s="17" t="str">
        <f t="shared" si="238"/>
        <v/>
      </c>
      <c r="CY1358" s="17" t="str">
        <f t="shared" si="239"/>
        <v/>
      </c>
      <c r="CZ1358" s="17" t="str">
        <f t="shared" si="240"/>
        <v/>
      </c>
      <c r="DA1358" s="17" t="str">
        <f t="shared" si="241"/>
        <v/>
      </c>
      <c r="DB1358" s="17" t="str">
        <f t="shared" si="242"/>
        <v/>
      </c>
      <c r="DC1358" s="17" t="str">
        <f t="shared" si="243"/>
        <v/>
      </c>
      <c r="DD1358" s="17" t="str">
        <f t="shared" si="244"/>
        <v/>
      </c>
      <c r="DE1358" s="17" t="str">
        <f t="shared" si="245"/>
        <v/>
      </c>
      <c r="DF1358" s="17" t="str">
        <f t="shared" si="246"/>
        <v/>
      </c>
      <c r="DG1358" s="17" t="str">
        <f t="shared" si="247"/>
        <v/>
      </c>
      <c r="DH1358" s="17" t="str">
        <f t="shared" si="248"/>
        <v/>
      </c>
      <c r="DI1358" s="17" t="str">
        <f t="shared" si="249"/>
        <v/>
      </c>
      <c r="DJ1358" s="17" t="str">
        <f t="shared" si="250"/>
        <v/>
      </c>
      <c r="DK1358" s="17" t="str">
        <f t="shared" si="251"/>
        <v/>
      </c>
      <c r="DL1358" s="17" t="str">
        <f t="shared" si="252"/>
        <v/>
      </c>
      <c r="DM1358" s="17" t="str">
        <f t="shared" si="253"/>
        <v/>
      </c>
      <c r="DN1358" s="17" t="str">
        <f t="shared" si="254"/>
        <v/>
      </c>
      <c r="DO1358" s="17" t="str">
        <f t="shared" si="255"/>
        <v/>
      </c>
      <c r="DP1358" s="17" t="str">
        <f t="shared" si="256"/>
        <v/>
      </c>
      <c r="DQ1358" s="17" t="str">
        <f t="shared" si="257"/>
        <v/>
      </c>
      <c r="DR1358" s="17" t="str">
        <f t="shared" si="258"/>
        <v/>
      </c>
      <c r="DS1358" s="17" t="str">
        <f t="shared" si="259"/>
        <v/>
      </c>
      <c r="DT1358" s="17" t="str">
        <f t="shared" si="260"/>
        <v/>
      </c>
      <c r="DU1358" s="17" t="str">
        <f t="shared" si="261"/>
        <v/>
      </c>
      <c r="DV1358" s="17" t="str">
        <f t="shared" si="262"/>
        <v/>
      </c>
      <c r="DW1358" s="17" t="str">
        <f t="shared" si="263"/>
        <v/>
      </c>
      <c r="DX1358" s="17" t="str">
        <f t="shared" si="264"/>
        <v/>
      </c>
      <c r="DY1358" s="17" t="str">
        <f t="shared" si="265"/>
        <v/>
      </c>
      <c r="DZ1358" s="17" t="str">
        <f t="shared" si="266"/>
        <v/>
      </c>
      <c r="EA1358" s="17" t="str">
        <f t="shared" si="267"/>
        <v/>
      </c>
      <c r="EB1358" s="17" t="str">
        <f t="shared" si="268"/>
        <v/>
      </c>
      <c r="EC1358" s="17" t="str">
        <f t="shared" si="269"/>
        <v/>
      </c>
      <c r="ED1358" s="17" t="str">
        <f t="shared" si="270"/>
        <v/>
      </c>
      <c r="EE1358" s="17" t="str">
        <f t="shared" si="271"/>
        <v/>
      </c>
      <c r="EF1358" s="17" t="str">
        <f t="shared" si="272"/>
        <v/>
      </c>
      <c r="EG1358" s="17" t="str">
        <f t="shared" si="273"/>
        <v/>
      </c>
      <c r="EH1358" s="17" t="str">
        <f t="shared" si="274"/>
        <v/>
      </c>
      <c r="EI1358" s="17" t="str">
        <f t="shared" si="275"/>
        <v/>
      </c>
      <c r="EJ1358" s="17" t="str">
        <f t="shared" si="276"/>
        <v/>
      </c>
      <c r="EK1358" s="17" t="str">
        <f t="shared" si="277"/>
        <v/>
      </c>
    </row>
    <row r="1359" spans="1:141" x14ac:dyDescent="0.35">
      <c r="CJ1359" s="17" t="str">
        <f t="shared" si="224"/>
        <v/>
      </c>
      <c r="CK1359" s="17" t="str">
        <f t="shared" si="225"/>
        <v/>
      </c>
      <c r="CL1359" s="17" t="str">
        <f t="shared" si="226"/>
        <v/>
      </c>
      <c r="CM1359" s="17" t="str">
        <f t="shared" si="227"/>
        <v/>
      </c>
      <c r="CN1359" s="17" t="str">
        <f t="shared" si="228"/>
        <v/>
      </c>
      <c r="CO1359" s="17" t="str">
        <f t="shared" si="229"/>
        <v/>
      </c>
      <c r="CP1359" s="17" t="str">
        <f t="shared" si="230"/>
        <v/>
      </c>
      <c r="CQ1359" s="17" t="str">
        <f t="shared" si="231"/>
        <v/>
      </c>
      <c r="CR1359" s="17" t="str">
        <f t="shared" si="232"/>
        <v/>
      </c>
      <c r="CS1359" s="17" t="str">
        <f t="shared" si="233"/>
        <v/>
      </c>
      <c r="CT1359" s="17" t="str">
        <f t="shared" si="234"/>
        <v/>
      </c>
      <c r="CU1359" s="17" t="str">
        <f t="shared" si="235"/>
        <v/>
      </c>
      <c r="CV1359" s="17" t="str">
        <f t="shared" si="236"/>
        <v/>
      </c>
      <c r="CW1359" s="17" t="str">
        <f t="shared" si="237"/>
        <v/>
      </c>
      <c r="CX1359" s="17" t="str">
        <f t="shared" si="238"/>
        <v/>
      </c>
      <c r="CY1359" s="17" t="str">
        <f t="shared" si="239"/>
        <v/>
      </c>
      <c r="CZ1359" s="17" t="str">
        <f t="shared" si="240"/>
        <v/>
      </c>
      <c r="DA1359" s="17" t="str">
        <f t="shared" si="241"/>
        <v/>
      </c>
      <c r="DB1359" s="17" t="str">
        <f t="shared" si="242"/>
        <v/>
      </c>
      <c r="DC1359" s="17" t="str">
        <f t="shared" si="243"/>
        <v/>
      </c>
      <c r="DD1359" s="17" t="str">
        <f t="shared" si="244"/>
        <v/>
      </c>
      <c r="DE1359" s="17" t="str">
        <f t="shared" si="245"/>
        <v/>
      </c>
      <c r="DF1359" s="17" t="str">
        <f t="shared" si="246"/>
        <v/>
      </c>
      <c r="DG1359" s="17" t="str">
        <f t="shared" si="247"/>
        <v/>
      </c>
      <c r="DH1359" s="17" t="str">
        <f t="shared" si="248"/>
        <v/>
      </c>
      <c r="DI1359" s="17" t="str">
        <f t="shared" si="249"/>
        <v/>
      </c>
      <c r="DJ1359" s="17" t="str">
        <f t="shared" si="250"/>
        <v/>
      </c>
      <c r="DK1359" s="17" t="str">
        <f t="shared" si="251"/>
        <v/>
      </c>
      <c r="DL1359" s="17" t="str">
        <f t="shared" si="252"/>
        <v/>
      </c>
      <c r="DM1359" s="17" t="str">
        <f t="shared" si="253"/>
        <v/>
      </c>
      <c r="DN1359" s="17" t="str">
        <f t="shared" si="254"/>
        <v/>
      </c>
      <c r="DO1359" s="17" t="str">
        <f t="shared" si="255"/>
        <v/>
      </c>
      <c r="DP1359" s="17" t="str">
        <f t="shared" si="256"/>
        <v/>
      </c>
      <c r="DQ1359" s="17" t="str">
        <f t="shared" si="257"/>
        <v/>
      </c>
      <c r="DR1359" s="17" t="str">
        <f t="shared" si="258"/>
        <v/>
      </c>
      <c r="DS1359" s="17" t="str">
        <f t="shared" si="259"/>
        <v/>
      </c>
      <c r="DT1359" s="17" t="str">
        <f t="shared" si="260"/>
        <v/>
      </c>
      <c r="DU1359" s="17" t="str">
        <f t="shared" si="261"/>
        <v/>
      </c>
      <c r="DV1359" s="17" t="str">
        <f t="shared" si="262"/>
        <v/>
      </c>
      <c r="DW1359" s="17" t="str">
        <f t="shared" si="263"/>
        <v/>
      </c>
      <c r="DX1359" s="17" t="str">
        <f t="shared" si="264"/>
        <v/>
      </c>
      <c r="DY1359" s="17" t="str">
        <f t="shared" si="265"/>
        <v/>
      </c>
      <c r="DZ1359" s="17" t="str">
        <f t="shared" si="266"/>
        <v/>
      </c>
      <c r="EA1359" s="17" t="str">
        <f t="shared" si="267"/>
        <v/>
      </c>
      <c r="EB1359" s="17" t="str">
        <f t="shared" si="268"/>
        <v/>
      </c>
      <c r="EC1359" s="17" t="str">
        <f t="shared" si="269"/>
        <v/>
      </c>
      <c r="ED1359" s="17" t="str">
        <f t="shared" si="270"/>
        <v/>
      </c>
      <c r="EE1359" s="17" t="str">
        <f t="shared" si="271"/>
        <v/>
      </c>
      <c r="EF1359" s="17" t="str">
        <f t="shared" si="272"/>
        <v/>
      </c>
      <c r="EG1359" s="17" t="str">
        <f t="shared" si="273"/>
        <v/>
      </c>
      <c r="EH1359" s="17" t="str">
        <f t="shared" si="274"/>
        <v/>
      </c>
      <c r="EI1359" s="17" t="str">
        <f t="shared" si="275"/>
        <v/>
      </c>
      <c r="EJ1359" s="17" t="str">
        <f t="shared" si="276"/>
        <v/>
      </c>
      <c r="EK1359" s="17" t="str">
        <f t="shared" si="277"/>
        <v/>
      </c>
    </row>
    <row r="1360" spans="1:141" x14ac:dyDescent="0.35">
      <c r="CJ1360" s="17" t="str">
        <f t="shared" si="224"/>
        <v/>
      </c>
      <c r="CK1360" s="17" t="str">
        <f t="shared" si="225"/>
        <v/>
      </c>
      <c r="CL1360" s="17" t="str">
        <f t="shared" si="226"/>
        <v/>
      </c>
      <c r="CM1360" s="17" t="str">
        <f t="shared" si="227"/>
        <v/>
      </c>
      <c r="CN1360" s="17" t="str">
        <f t="shared" si="228"/>
        <v/>
      </c>
      <c r="CO1360" s="17" t="str">
        <f t="shared" si="229"/>
        <v/>
      </c>
      <c r="CP1360" s="17" t="str">
        <f t="shared" si="230"/>
        <v/>
      </c>
      <c r="CQ1360" s="17" t="str">
        <f t="shared" si="231"/>
        <v/>
      </c>
      <c r="CR1360" s="17" t="str">
        <f t="shared" si="232"/>
        <v/>
      </c>
      <c r="CS1360" s="17" t="str">
        <f t="shared" si="233"/>
        <v/>
      </c>
      <c r="CT1360" s="17" t="str">
        <f t="shared" si="234"/>
        <v/>
      </c>
      <c r="CU1360" s="17" t="str">
        <f t="shared" si="235"/>
        <v/>
      </c>
      <c r="CV1360" s="17" t="str">
        <f t="shared" si="236"/>
        <v/>
      </c>
      <c r="CW1360" s="17" t="str">
        <f t="shared" si="237"/>
        <v/>
      </c>
      <c r="CX1360" s="17" t="str">
        <f t="shared" si="238"/>
        <v/>
      </c>
      <c r="CY1360" s="17" t="str">
        <f t="shared" si="239"/>
        <v/>
      </c>
      <c r="CZ1360" s="17" t="str">
        <f t="shared" si="240"/>
        <v/>
      </c>
      <c r="DA1360" s="17" t="str">
        <f t="shared" si="241"/>
        <v/>
      </c>
      <c r="DB1360" s="17" t="str">
        <f t="shared" si="242"/>
        <v/>
      </c>
      <c r="DC1360" s="17" t="str">
        <f t="shared" si="243"/>
        <v/>
      </c>
      <c r="DD1360" s="17" t="str">
        <f t="shared" si="244"/>
        <v/>
      </c>
      <c r="DE1360" s="17" t="str">
        <f t="shared" si="245"/>
        <v/>
      </c>
      <c r="DF1360" s="17" t="str">
        <f t="shared" si="246"/>
        <v/>
      </c>
      <c r="DG1360" s="17" t="str">
        <f t="shared" si="247"/>
        <v/>
      </c>
      <c r="DH1360" s="17" t="str">
        <f t="shared" si="248"/>
        <v/>
      </c>
      <c r="DI1360" s="17" t="str">
        <f t="shared" si="249"/>
        <v/>
      </c>
      <c r="DJ1360" s="17" t="str">
        <f t="shared" si="250"/>
        <v/>
      </c>
      <c r="DK1360" s="17" t="str">
        <f t="shared" si="251"/>
        <v/>
      </c>
      <c r="DL1360" s="17" t="str">
        <f t="shared" si="252"/>
        <v/>
      </c>
      <c r="DM1360" s="17" t="str">
        <f t="shared" si="253"/>
        <v/>
      </c>
      <c r="DN1360" s="17" t="str">
        <f t="shared" si="254"/>
        <v/>
      </c>
      <c r="DO1360" s="17" t="str">
        <f t="shared" si="255"/>
        <v/>
      </c>
      <c r="DP1360" s="17" t="str">
        <f t="shared" si="256"/>
        <v/>
      </c>
      <c r="DQ1360" s="17" t="str">
        <f t="shared" si="257"/>
        <v/>
      </c>
      <c r="DR1360" s="17" t="str">
        <f t="shared" si="258"/>
        <v/>
      </c>
      <c r="DS1360" s="17" t="str">
        <f t="shared" si="259"/>
        <v/>
      </c>
      <c r="DT1360" s="17" t="str">
        <f t="shared" si="260"/>
        <v/>
      </c>
      <c r="DU1360" s="17" t="str">
        <f t="shared" si="261"/>
        <v/>
      </c>
      <c r="DV1360" s="17" t="str">
        <f t="shared" si="262"/>
        <v/>
      </c>
      <c r="DW1360" s="17" t="str">
        <f t="shared" si="263"/>
        <v/>
      </c>
      <c r="DX1360" s="17" t="str">
        <f t="shared" si="264"/>
        <v/>
      </c>
      <c r="DY1360" s="17" t="str">
        <f t="shared" si="265"/>
        <v/>
      </c>
      <c r="DZ1360" s="17" t="str">
        <f t="shared" si="266"/>
        <v/>
      </c>
      <c r="EA1360" s="17" t="str">
        <f t="shared" si="267"/>
        <v/>
      </c>
      <c r="EB1360" s="17" t="str">
        <f t="shared" si="268"/>
        <v/>
      </c>
      <c r="EC1360" s="17" t="str">
        <f t="shared" si="269"/>
        <v/>
      </c>
      <c r="ED1360" s="17" t="str">
        <f t="shared" si="270"/>
        <v/>
      </c>
      <c r="EE1360" s="17" t="str">
        <f t="shared" si="271"/>
        <v/>
      </c>
      <c r="EF1360" s="17" t="str">
        <f t="shared" si="272"/>
        <v/>
      </c>
      <c r="EG1360" s="17" t="str">
        <f t="shared" si="273"/>
        <v/>
      </c>
      <c r="EH1360" s="17" t="str">
        <f t="shared" si="274"/>
        <v/>
      </c>
      <c r="EI1360" s="17" t="str">
        <f t="shared" si="275"/>
        <v/>
      </c>
      <c r="EJ1360" s="17" t="str">
        <f t="shared" si="276"/>
        <v/>
      </c>
      <c r="EK1360" s="17" t="str">
        <f t="shared" si="277"/>
        <v/>
      </c>
    </row>
    <row r="1361" spans="88:141" x14ac:dyDescent="0.35">
      <c r="CJ1361" s="17" t="str">
        <f t="shared" si="224"/>
        <v/>
      </c>
      <c r="CK1361" s="17" t="str">
        <f t="shared" si="225"/>
        <v/>
      </c>
      <c r="CL1361" s="17" t="str">
        <f t="shared" si="226"/>
        <v/>
      </c>
      <c r="CM1361" s="17" t="str">
        <f t="shared" si="227"/>
        <v/>
      </c>
      <c r="CN1361" s="17" t="str">
        <f t="shared" si="228"/>
        <v/>
      </c>
      <c r="CO1361" s="17" t="str">
        <f t="shared" si="229"/>
        <v/>
      </c>
      <c r="CP1361" s="17" t="str">
        <f t="shared" si="230"/>
        <v/>
      </c>
      <c r="CQ1361" s="17" t="str">
        <f t="shared" si="231"/>
        <v/>
      </c>
      <c r="CR1361" s="17" t="str">
        <f t="shared" si="232"/>
        <v/>
      </c>
      <c r="CS1361" s="17" t="str">
        <f t="shared" si="233"/>
        <v/>
      </c>
      <c r="CT1361" s="17" t="str">
        <f t="shared" si="234"/>
        <v/>
      </c>
      <c r="CU1361" s="17" t="str">
        <f t="shared" si="235"/>
        <v/>
      </c>
      <c r="CV1361" s="17" t="str">
        <f t="shared" si="236"/>
        <v/>
      </c>
      <c r="CW1361" s="17" t="str">
        <f t="shared" si="237"/>
        <v/>
      </c>
      <c r="CX1361" s="17" t="str">
        <f t="shared" si="238"/>
        <v/>
      </c>
      <c r="CY1361" s="17" t="str">
        <f t="shared" si="239"/>
        <v/>
      </c>
      <c r="CZ1361" s="17" t="str">
        <f t="shared" si="240"/>
        <v/>
      </c>
      <c r="DA1361" s="17" t="str">
        <f t="shared" si="241"/>
        <v/>
      </c>
      <c r="DB1361" s="17" t="str">
        <f t="shared" si="242"/>
        <v/>
      </c>
      <c r="DC1361" s="17" t="str">
        <f t="shared" si="243"/>
        <v/>
      </c>
      <c r="DD1361" s="17" t="str">
        <f t="shared" si="244"/>
        <v/>
      </c>
      <c r="DE1361" s="17" t="str">
        <f t="shared" si="245"/>
        <v/>
      </c>
      <c r="DF1361" s="17" t="str">
        <f t="shared" si="246"/>
        <v/>
      </c>
      <c r="DG1361" s="17" t="str">
        <f t="shared" si="247"/>
        <v/>
      </c>
      <c r="DH1361" s="17" t="str">
        <f t="shared" si="248"/>
        <v/>
      </c>
      <c r="DI1361" s="17" t="str">
        <f t="shared" si="249"/>
        <v/>
      </c>
      <c r="DJ1361" s="17" t="str">
        <f t="shared" si="250"/>
        <v/>
      </c>
      <c r="DK1361" s="17" t="str">
        <f t="shared" si="251"/>
        <v/>
      </c>
      <c r="DL1361" s="17" t="str">
        <f t="shared" si="252"/>
        <v/>
      </c>
      <c r="DM1361" s="17" t="str">
        <f t="shared" si="253"/>
        <v/>
      </c>
      <c r="DN1361" s="17" t="str">
        <f t="shared" si="254"/>
        <v/>
      </c>
      <c r="DO1361" s="17" t="str">
        <f t="shared" si="255"/>
        <v/>
      </c>
      <c r="DP1361" s="17" t="str">
        <f t="shared" si="256"/>
        <v/>
      </c>
      <c r="DQ1361" s="17" t="str">
        <f t="shared" si="257"/>
        <v/>
      </c>
      <c r="DR1361" s="17" t="str">
        <f t="shared" si="258"/>
        <v/>
      </c>
      <c r="DS1361" s="17" t="str">
        <f t="shared" si="259"/>
        <v/>
      </c>
      <c r="DT1361" s="17" t="str">
        <f t="shared" si="260"/>
        <v/>
      </c>
      <c r="DU1361" s="17" t="str">
        <f t="shared" si="261"/>
        <v/>
      </c>
      <c r="DV1361" s="17" t="str">
        <f t="shared" si="262"/>
        <v/>
      </c>
      <c r="DW1361" s="17" t="str">
        <f t="shared" si="263"/>
        <v/>
      </c>
      <c r="DX1361" s="17" t="str">
        <f t="shared" si="264"/>
        <v/>
      </c>
      <c r="DY1361" s="17" t="str">
        <f t="shared" si="265"/>
        <v/>
      </c>
      <c r="DZ1361" s="17" t="str">
        <f t="shared" si="266"/>
        <v/>
      </c>
      <c r="EA1361" s="17" t="str">
        <f t="shared" si="267"/>
        <v/>
      </c>
      <c r="EB1361" s="17" t="str">
        <f t="shared" si="268"/>
        <v/>
      </c>
      <c r="EC1361" s="17" t="str">
        <f t="shared" si="269"/>
        <v/>
      </c>
      <c r="ED1361" s="17" t="str">
        <f t="shared" si="270"/>
        <v/>
      </c>
      <c r="EE1361" s="17" t="str">
        <f t="shared" si="271"/>
        <v/>
      </c>
      <c r="EF1361" s="17" t="str">
        <f t="shared" si="272"/>
        <v/>
      </c>
      <c r="EG1361" s="17" t="str">
        <f t="shared" si="273"/>
        <v/>
      </c>
      <c r="EH1361" s="17" t="str">
        <f t="shared" si="274"/>
        <v/>
      </c>
      <c r="EI1361" s="17" t="str">
        <f t="shared" si="275"/>
        <v/>
      </c>
      <c r="EJ1361" s="17" t="str">
        <f t="shared" si="276"/>
        <v/>
      </c>
      <c r="EK1361" s="17" t="str">
        <f t="shared" si="277"/>
        <v/>
      </c>
    </row>
    <row r="1362" spans="88:141" x14ac:dyDescent="0.35">
      <c r="CJ1362" s="17" t="str">
        <f t="shared" si="224"/>
        <v/>
      </c>
      <c r="CK1362" s="17" t="str">
        <f t="shared" si="225"/>
        <v/>
      </c>
      <c r="CL1362" s="17" t="str">
        <f t="shared" si="226"/>
        <v/>
      </c>
      <c r="CM1362" s="17" t="str">
        <f t="shared" si="227"/>
        <v/>
      </c>
      <c r="CN1362" s="17" t="str">
        <f t="shared" si="228"/>
        <v/>
      </c>
      <c r="CO1362" s="17" t="str">
        <f t="shared" si="229"/>
        <v/>
      </c>
      <c r="CP1362" s="17" t="str">
        <f t="shared" si="230"/>
        <v/>
      </c>
      <c r="CQ1362" s="17" t="str">
        <f t="shared" si="231"/>
        <v/>
      </c>
      <c r="CR1362" s="17" t="str">
        <f t="shared" si="232"/>
        <v/>
      </c>
      <c r="CS1362" s="17" t="str">
        <f t="shared" si="233"/>
        <v/>
      </c>
      <c r="CT1362" s="17" t="str">
        <f t="shared" si="234"/>
        <v/>
      </c>
      <c r="CU1362" s="17" t="str">
        <f t="shared" si="235"/>
        <v/>
      </c>
      <c r="CV1362" s="17" t="str">
        <f t="shared" si="236"/>
        <v/>
      </c>
      <c r="CW1362" s="17" t="str">
        <f t="shared" si="237"/>
        <v/>
      </c>
      <c r="CX1362" s="17" t="str">
        <f t="shared" si="238"/>
        <v/>
      </c>
      <c r="CY1362" s="17" t="str">
        <f t="shared" si="239"/>
        <v/>
      </c>
      <c r="CZ1362" s="17" t="str">
        <f t="shared" si="240"/>
        <v/>
      </c>
      <c r="DA1362" s="17" t="str">
        <f t="shared" si="241"/>
        <v/>
      </c>
      <c r="DB1362" s="17" t="str">
        <f t="shared" si="242"/>
        <v/>
      </c>
      <c r="DC1362" s="17" t="str">
        <f t="shared" si="243"/>
        <v/>
      </c>
      <c r="DD1362" s="17" t="str">
        <f t="shared" si="244"/>
        <v/>
      </c>
      <c r="DE1362" s="17" t="str">
        <f t="shared" si="245"/>
        <v/>
      </c>
      <c r="DF1362" s="17" t="str">
        <f t="shared" si="246"/>
        <v/>
      </c>
      <c r="DG1362" s="17" t="str">
        <f t="shared" si="247"/>
        <v/>
      </c>
      <c r="DH1362" s="17" t="str">
        <f t="shared" si="248"/>
        <v/>
      </c>
      <c r="DI1362" s="17" t="str">
        <f t="shared" si="249"/>
        <v/>
      </c>
      <c r="DJ1362" s="17" t="str">
        <f t="shared" si="250"/>
        <v/>
      </c>
      <c r="DK1362" s="17" t="str">
        <f t="shared" si="251"/>
        <v/>
      </c>
      <c r="DL1362" s="17" t="str">
        <f t="shared" si="252"/>
        <v/>
      </c>
      <c r="DM1362" s="17" t="str">
        <f t="shared" si="253"/>
        <v/>
      </c>
      <c r="DN1362" s="17" t="str">
        <f t="shared" si="254"/>
        <v/>
      </c>
      <c r="DO1362" s="17" t="str">
        <f t="shared" si="255"/>
        <v/>
      </c>
      <c r="DP1362" s="17" t="str">
        <f t="shared" si="256"/>
        <v/>
      </c>
      <c r="DQ1362" s="17" t="str">
        <f t="shared" si="257"/>
        <v/>
      </c>
      <c r="DR1362" s="17" t="str">
        <f t="shared" si="258"/>
        <v/>
      </c>
      <c r="DS1362" s="17" t="str">
        <f t="shared" si="259"/>
        <v/>
      </c>
      <c r="DT1362" s="17" t="str">
        <f t="shared" si="260"/>
        <v/>
      </c>
      <c r="DU1362" s="17" t="str">
        <f t="shared" si="261"/>
        <v/>
      </c>
      <c r="DV1362" s="17" t="str">
        <f t="shared" si="262"/>
        <v/>
      </c>
      <c r="DW1362" s="17" t="str">
        <f t="shared" si="263"/>
        <v/>
      </c>
      <c r="DX1362" s="17" t="str">
        <f t="shared" si="264"/>
        <v/>
      </c>
      <c r="DY1362" s="17" t="str">
        <f t="shared" si="265"/>
        <v/>
      </c>
      <c r="DZ1362" s="17" t="str">
        <f t="shared" si="266"/>
        <v/>
      </c>
      <c r="EA1362" s="17" t="str">
        <f t="shared" si="267"/>
        <v/>
      </c>
      <c r="EB1362" s="17" t="str">
        <f t="shared" si="268"/>
        <v/>
      </c>
      <c r="EC1362" s="17" t="str">
        <f t="shared" si="269"/>
        <v/>
      </c>
      <c r="ED1362" s="17" t="str">
        <f t="shared" si="270"/>
        <v/>
      </c>
      <c r="EE1362" s="17" t="str">
        <f t="shared" si="271"/>
        <v/>
      </c>
      <c r="EF1362" s="17" t="str">
        <f t="shared" si="272"/>
        <v/>
      </c>
      <c r="EG1362" s="17" t="str">
        <f t="shared" si="273"/>
        <v/>
      </c>
      <c r="EH1362" s="17" t="str">
        <f t="shared" si="274"/>
        <v/>
      </c>
      <c r="EI1362" s="17" t="str">
        <f t="shared" si="275"/>
        <v/>
      </c>
      <c r="EJ1362" s="17" t="str">
        <f t="shared" si="276"/>
        <v/>
      </c>
      <c r="EK1362" s="17" t="str">
        <f t="shared" si="277"/>
        <v/>
      </c>
    </row>
    <row r="1363" spans="88:141" x14ac:dyDescent="0.35">
      <c r="CJ1363" s="17" t="str">
        <f t="shared" si="224"/>
        <v/>
      </c>
      <c r="CK1363" s="17" t="str">
        <f t="shared" si="225"/>
        <v/>
      </c>
      <c r="CL1363" s="17" t="str">
        <f t="shared" si="226"/>
        <v/>
      </c>
      <c r="CM1363" s="17" t="str">
        <f t="shared" si="227"/>
        <v/>
      </c>
      <c r="CN1363" s="17" t="str">
        <f t="shared" si="228"/>
        <v/>
      </c>
      <c r="CO1363" s="17" t="str">
        <f t="shared" si="229"/>
        <v/>
      </c>
      <c r="CP1363" s="17" t="str">
        <f t="shared" si="230"/>
        <v/>
      </c>
      <c r="CQ1363" s="17" t="str">
        <f t="shared" si="231"/>
        <v/>
      </c>
      <c r="CR1363" s="17" t="str">
        <f t="shared" si="232"/>
        <v/>
      </c>
      <c r="CS1363" s="17" t="str">
        <f t="shared" si="233"/>
        <v/>
      </c>
      <c r="CT1363" s="17" t="str">
        <f t="shared" si="234"/>
        <v/>
      </c>
      <c r="CU1363" s="17" t="str">
        <f t="shared" si="235"/>
        <v/>
      </c>
      <c r="CV1363" s="17" t="str">
        <f t="shared" si="236"/>
        <v/>
      </c>
      <c r="CW1363" s="17" t="str">
        <f t="shared" si="237"/>
        <v/>
      </c>
      <c r="CX1363" s="17" t="str">
        <f t="shared" si="238"/>
        <v/>
      </c>
      <c r="CY1363" s="17" t="str">
        <f t="shared" si="239"/>
        <v/>
      </c>
      <c r="CZ1363" s="17" t="str">
        <f t="shared" si="240"/>
        <v/>
      </c>
      <c r="DA1363" s="17" t="str">
        <f t="shared" si="241"/>
        <v/>
      </c>
      <c r="DB1363" s="17" t="str">
        <f t="shared" si="242"/>
        <v/>
      </c>
      <c r="DC1363" s="17" t="str">
        <f t="shared" si="243"/>
        <v/>
      </c>
      <c r="DD1363" s="17" t="str">
        <f t="shared" si="244"/>
        <v/>
      </c>
      <c r="DE1363" s="17" t="str">
        <f t="shared" si="245"/>
        <v/>
      </c>
      <c r="DF1363" s="17" t="str">
        <f t="shared" si="246"/>
        <v/>
      </c>
      <c r="DG1363" s="17" t="str">
        <f t="shared" si="247"/>
        <v/>
      </c>
      <c r="DH1363" s="17" t="str">
        <f t="shared" si="248"/>
        <v/>
      </c>
      <c r="DI1363" s="17" t="str">
        <f t="shared" si="249"/>
        <v/>
      </c>
      <c r="DJ1363" s="17" t="str">
        <f t="shared" si="250"/>
        <v/>
      </c>
      <c r="DK1363" s="17" t="str">
        <f t="shared" si="251"/>
        <v/>
      </c>
      <c r="DL1363" s="17" t="str">
        <f t="shared" si="252"/>
        <v/>
      </c>
      <c r="DM1363" s="17" t="str">
        <f t="shared" si="253"/>
        <v/>
      </c>
      <c r="DN1363" s="17" t="str">
        <f t="shared" si="254"/>
        <v/>
      </c>
      <c r="DO1363" s="17" t="str">
        <f t="shared" si="255"/>
        <v/>
      </c>
      <c r="DP1363" s="17" t="str">
        <f t="shared" si="256"/>
        <v/>
      </c>
      <c r="DQ1363" s="17" t="str">
        <f t="shared" si="257"/>
        <v/>
      </c>
      <c r="DR1363" s="17" t="str">
        <f t="shared" si="258"/>
        <v/>
      </c>
      <c r="DS1363" s="17" t="str">
        <f t="shared" si="259"/>
        <v/>
      </c>
      <c r="DT1363" s="17" t="str">
        <f t="shared" si="260"/>
        <v/>
      </c>
      <c r="DU1363" s="17" t="str">
        <f t="shared" si="261"/>
        <v/>
      </c>
      <c r="DV1363" s="17" t="str">
        <f t="shared" si="262"/>
        <v/>
      </c>
      <c r="DW1363" s="17" t="str">
        <f t="shared" si="263"/>
        <v/>
      </c>
      <c r="DX1363" s="17" t="str">
        <f t="shared" si="264"/>
        <v/>
      </c>
      <c r="DY1363" s="17" t="str">
        <f t="shared" si="265"/>
        <v/>
      </c>
      <c r="DZ1363" s="17" t="str">
        <f t="shared" si="266"/>
        <v/>
      </c>
      <c r="EA1363" s="17" t="str">
        <f t="shared" si="267"/>
        <v/>
      </c>
      <c r="EB1363" s="17" t="str">
        <f t="shared" si="268"/>
        <v/>
      </c>
      <c r="EC1363" s="17" t="str">
        <f t="shared" si="269"/>
        <v/>
      </c>
      <c r="ED1363" s="17" t="str">
        <f t="shared" si="270"/>
        <v/>
      </c>
      <c r="EE1363" s="17" t="str">
        <f t="shared" si="271"/>
        <v/>
      </c>
      <c r="EF1363" s="17" t="str">
        <f t="shared" si="272"/>
        <v/>
      </c>
      <c r="EG1363" s="17" t="str">
        <f t="shared" si="273"/>
        <v/>
      </c>
      <c r="EH1363" s="17" t="str">
        <f t="shared" si="274"/>
        <v/>
      </c>
      <c r="EI1363" s="17" t="str">
        <f t="shared" si="275"/>
        <v/>
      </c>
      <c r="EJ1363" s="17" t="str">
        <f t="shared" si="276"/>
        <v/>
      </c>
      <c r="EK1363" s="17" t="str">
        <f t="shared" si="277"/>
        <v/>
      </c>
    </row>
    <row r="1364" spans="88:141" x14ac:dyDescent="0.35">
      <c r="CJ1364" s="17" t="str">
        <f t="shared" si="224"/>
        <v/>
      </c>
      <c r="CK1364" s="17" t="str">
        <f t="shared" si="225"/>
        <v/>
      </c>
      <c r="CL1364" s="17" t="str">
        <f t="shared" si="226"/>
        <v/>
      </c>
      <c r="CM1364" s="17" t="str">
        <f t="shared" si="227"/>
        <v/>
      </c>
      <c r="CN1364" s="17" t="str">
        <f t="shared" si="228"/>
        <v/>
      </c>
      <c r="CO1364" s="17" t="str">
        <f t="shared" si="229"/>
        <v/>
      </c>
      <c r="CP1364" s="17" t="str">
        <f t="shared" si="230"/>
        <v/>
      </c>
      <c r="CQ1364" s="17" t="str">
        <f t="shared" si="231"/>
        <v/>
      </c>
      <c r="CR1364" s="17" t="str">
        <f t="shared" si="232"/>
        <v/>
      </c>
      <c r="CS1364" s="17" t="str">
        <f t="shared" si="233"/>
        <v/>
      </c>
      <c r="CT1364" s="17" t="str">
        <f t="shared" si="234"/>
        <v/>
      </c>
      <c r="CU1364" s="17" t="str">
        <f t="shared" si="235"/>
        <v/>
      </c>
      <c r="CV1364" s="17" t="str">
        <f t="shared" si="236"/>
        <v/>
      </c>
      <c r="CW1364" s="17" t="str">
        <f t="shared" si="237"/>
        <v/>
      </c>
      <c r="CX1364" s="17" t="str">
        <f t="shared" si="238"/>
        <v/>
      </c>
      <c r="CY1364" s="17" t="str">
        <f t="shared" si="239"/>
        <v/>
      </c>
      <c r="CZ1364" s="17" t="str">
        <f t="shared" si="240"/>
        <v/>
      </c>
      <c r="DA1364" s="17" t="str">
        <f t="shared" si="241"/>
        <v/>
      </c>
      <c r="DB1364" s="17" t="str">
        <f t="shared" si="242"/>
        <v/>
      </c>
      <c r="DC1364" s="17" t="str">
        <f t="shared" si="243"/>
        <v/>
      </c>
      <c r="DD1364" s="17" t="str">
        <f t="shared" si="244"/>
        <v/>
      </c>
      <c r="DE1364" s="17" t="str">
        <f t="shared" si="245"/>
        <v/>
      </c>
      <c r="DF1364" s="17" t="str">
        <f t="shared" si="246"/>
        <v/>
      </c>
      <c r="DG1364" s="17" t="str">
        <f t="shared" si="247"/>
        <v/>
      </c>
      <c r="DH1364" s="17" t="str">
        <f t="shared" si="248"/>
        <v/>
      </c>
      <c r="DI1364" s="17" t="str">
        <f t="shared" si="249"/>
        <v/>
      </c>
      <c r="DJ1364" s="17" t="str">
        <f t="shared" si="250"/>
        <v/>
      </c>
      <c r="DK1364" s="17" t="str">
        <f t="shared" si="251"/>
        <v/>
      </c>
      <c r="DL1364" s="17" t="str">
        <f t="shared" si="252"/>
        <v/>
      </c>
      <c r="DM1364" s="17" t="str">
        <f t="shared" si="253"/>
        <v/>
      </c>
      <c r="DN1364" s="17" t="str">
        <f t="shared" si="254"/>
        <v/>
      </c>
      <c r="DO1364" s="17" t="str">
        <f t="shared" si="255"/>
        <v/>
      </c>
      <c r="DP1364" s="17" t="str">
        <f t="shared" si="256"/>
        <v/>
      </c>
      <c r="DQ1364" s="17" t="str">
        <f t="shared" si="257"/>
        <v/>
      </c>
      <c r="DR1364" s="17" t="str">
        <f t="shared" si="258"/>
        <v/>
      </c>
      <c r="DS1364" s="17" t="str">
        <f t="shared" si="259"/>
        <v/>
      </c>
      <c r="DT1364" s="17" t="str">
        <f t="shared" si="260"/>
        <v/>
      </c>
      <c r="DU1364" s="17" t="str">
        <f t="shared" si="261"/>
        <v/>
      </c>
      <c r="DV1364" s="17" t="str">
        <f t="shared" si="262"/>
        <v/>
      </c>
      <c r="DW1364" s="17" t="str">
        <f t="shared" si="263"/>
        <v/>
      </c>
      <c r="DX1364" s="17" t="str">
        <f t="shared" si="264"/>
        <v/>
      </c>
      <c r="DY1364" s="17" t="str">
        <f t="shared" si="265"/>
        <v/>
      </c>
      <c r="DZ1364" s="17" t="str">
        <f t="shared" si="266"/>
        <v/>
      </c>
      <c r="EA1364" s="17" t="str">
        <f t="shared" si="267"/>
        <v/>
      </c>
      <c r="EB1364" s="17" t="str">
        <f t="shared" si="268"/>
        <v/>
      </c>
      <c r="EC1364" s="17" t="str">
        <f t="shared" si="269"/>
        <v/>
      </c>
      <c r="ED1364" s="17" t="str">
        <f t="shared" si="270"/>
        <v/>
      </c>
      <c r="EE1364" s="17" t="str">
        <f t="shared" si="271"/>
        <v/>
      </c>
      <c r="EF1364" s="17" t="str">
        <f t="shared" si="272"/>
        <v/>
      </c>
      <c r="EG1364" s="17" t="str">
        <f t="shared" si="273"/>
        <v/>
      </c>
      <c r="EH1364" s="17" t="str">
        <f t="shared" si="274"/>
        <v/>
      </c>
      <c r="EI1364" s="17" t="str">
        <f t="shared" si="275"/>
        <v/>
      </c>
      <c r="EJ1364" s="17" t="str">
        <f t="shared" si="276"/>
        <v/>
      </c>
      <c r="EK1364" s="17" t="str">
        <f t="shared" si="277"/>
        <v/>
      </c>
    </row>
    <row r="1365" spans="88:141" x14ac:dyDescent="0.35">
      <c r="CJ1365" s="17" t="str">
        <f t="shared" si="224"/>
        <v/>
      </c>
      <c r="CK1365" s="17" t="str">
        <f t="shared" si="225"/>
        <v/>
      </c>
      <c r="CL1365" s="17" t="str">
        <f t="shared" si="226"/>
        <v/>
      </c>
      <c r="CM1365" s="17" t="str">
        <f t="shared" si="227"/>
        <v/>
      </c>
      <c r="CN1365" s="17" t="str">
        <f t="shared" si="228"/>
        <v/>
      </c>
      <c r="CO1365" s="17" t="str">
        <f t="shared" si="229"/>
        <v/>
      </c>
      <c r="CP1365" s="17" t="str">
        <f t="shared" si="230"/>
        <v/>
      </c>
      <c r="CQ1365" s="17" t="str">
        <f t="shared" si="231"/>
        <v/>
      </c>
      <c r="CR1365" s="17" t="str">
        <f t="shared" si="232"/>
        <v/>
      </c>
      <c r="CS1365" s="17" t="str">
        <f t="shared" si="233"/>
        <v/>
      </c>
      <c r="CT1365" s="17" t="str">
        <f t="shared" si="234"/>
        <v/>
      </c>
      <c r="CU1365" s="17" t="str">
        <f t="shared" si="235"/>
        <v/>
      </c>
      <c r="CV1365" s="17" t="str">
        <f t="shared" si="236"/>
        <v/>
      </c>
      <c r="CW1365" s="17" t="str">
        <f t="shared" si="237"/>
        <v/>
      </c>
      <c r="CX1365" s="17" t="str">
        <f t="shared" si="238"/>
        <v/>
      </c>
      <c r="CY1365" s="17" t="str">
        <f t="shared" si="239"/>
        <v/>
      </c>
      <c r="CZ1365" s="17" t="str">
        <f t="shared" si="240"/>
        <v/>
      </c>
      <c r="DA1365" s="17" t="str">
        <f t="shared" si="241"/>
        <v/>
      </c>
      <c r="DB1365" s="17" t="str">
        <f t="shared" si="242"/>
        <v/>
      </c>
      <c r="DC1365" s="17" t="str">
        <f t="shared" si="243"/>
        <v/>
      </c>
      <c r="DD1365" s="17" t="str">
        <f t="shared" si="244"/>
        <v/>
      </c>
      <c r="DE1365" s="17" t="str">
        <f t="shared" si="245"/>
        <v/>
      </c>
      <c r="DF1365" s="17" t="str">
        <f t="shared" si="246"/>
        <v/>
      </c>
      <c r="DG1365" s="17" t="str">
        <f t="shared" si="247"/>
        <v/>
      </c>
      <c r="DH1365" s="17" t="str">
        <f t="shared" si="248"/>
        <v/>
      </c>
      <c r="DI1365" s="17" t="str">
        <f t="shared" si="249"/>
        <v/>
      </c>
      <c r="DJ1365" s="17" t="str">
        <f t="shared" si="250"/>
        <v/>
      </c>
      <c r="DK1365" s="17" t="str">
        <f t="shared" si="251"/>
        <v/>
      </c>
      <c r="DL1365" s="17" t="str">
        <f t="shared" si="252"/>
        <v/>
      </c>
      <c r="DM1365" s="17" t="str">
        <f t="shared" si="253"/>
        <v/>
      </c>
      <c r="DN1365" s="17" t="str">
        <f t="shared" si="254"/>
        <v/>
      </c>
      <c r="DO1365" s="17" t="str">
        <f t="shared" si="255"/>
        <v/>
      </c>
      <c r="DP1365" s="17" t="str">
        <f t="shared" si="256"/>
        <v/>
      </c>
      <c r="DQ1365" s="17" t="str">
        <f t="shared" si="257"/>
        <v/>
      </c>
      <c r="DR1365" s="17" t="str">
        <f t="shared" si="258"/>
        <v/>
      </c>
      <c r="DS1365" s="17" t="str">
        <f t="shared" si="259"/>
        <v/>
      </c>
      <c r="DT1365" s="17" t="str">
        <f t="shared" si="260"/>
        <v/>
      </c>
      <c r="DU1365" s="17" t="str">
        <f t="shared" si="261"/>
        <v/>
      </c>
      <c r="DV1365" s="17" t="str">
        <f t="shared" si="262"/>
        <v/>
      </c>
      <c r="DW1365" s="17" t="str">
        <f t="shared" si="263"/>
        <v/>
      </c>
      <c r="DX1365" s="17" t="str">
        <f t="shared" si="264"/>
        <v/>
      </c>
      <c r="DY1365" s="17" t="str">
        <f t="shared" si="265"/>
        <v/>
      </c>
      <c r="DZ1365" s="17" t="str">
        <f t="shared" si="266"/>
        <v/>
      </c>
      <c r="EA1365" s="17" t="str">
        <f t="shared" si="267"/>
        <v/>
      </c>
      <c r="EB1365" s="17" t="str">
        <f t="shared" si="268"/>
        <v/>
      </c>
      <c r="EC1365" s="17" t="str">
        <f t="shared" si="269"/>
        <v/>
      </c>
      <c r="ED1365" s="17" t="str">
        <f t="shared" si="270"/>
        <v/>
      </c>
      <c r="EE1365" s="17" t="str">
        <f t="shared" si="271"/>
        <v/>
      </c>
      <c r="EF1365" s="17" t="str">
        <f t="shared" si="272"/>
        <v/>
      </c>
      <c r="EG1365" s="17" t="str">
        <f t="shared" si="273"/>
        <v/>
      </c>
      <c r="EH1365" s="17" t="str">
        <f t="shared" si="274"/>
        <v/>
      </c>
      <c r="EI1365" s="17" t="str">
        <f t="shared" si="275"/>
        <v/>
      </c>
      <c r="EJ1365" s="17" t="str">
        <f t="shared" si="276"/>
        <v/>
      </c>
      <c r="EK1365" s="17" t="str">
        <f t="shared" si="277"/>
        <v/>
      </c>
    </row>
    <row r="1366" spans="88:141" x14ac:dyDescent="0.35">
      <c r="CJ1366" s="17" t="str">
        <f t="shared" si="224"/>
        <v/>
      </c>
      <c r="CK1366" s="17" t="str">
        <f t="shared" si="225"/>
        <v/>
      </c>
      <c r="CL1366" s="17" t="str">
        <f t="shared" si="226"/>
        <v/>
      </c>
      <c r="CM1366" s="17" t="str">
        <f t="shared" si="227"/>
        <v/>
      </c>
      <c r="CN1366" s="17" t="str">
        <f t="shared" si="228"/>
        <v/>
      </c>
      <c r="CO1366" s="17" t="str">
        <f t="shared" si="229"/>
        <v/>
      </c>
      <c r="CP1366" s="17" t="str">
        <f t="shared" si="230"/>
        <v/>
      </c>
      <c r="CQ1366" s="17" t="str">
        <f t="shared" si="231"/>
        <v/>
      </c>
      <c r="CR1366" s="17" t="str">
        <f t="shared" si="232"/>
        <v/>
      </c>
      <c r="CS1366" s="17" t="str">
        <f t="shared" si="233"/>
        <v/>
      </c>
      <c r="CT1366" s="17" t="str">
        <f t="shared" si="234"/>
        <v/>
      </c>
      <c r="CU1366" s="17" t="str">
        <f t="shared" si="235"/>
        <v/>
      </c>
      <c r="CV1366" s="17" t="str">
        <f t="shared" si="236"/>
        <v/>
      </c>
      <c r="CW1366" s="17" t="str">
        <f t="shared" si="237"/>
        <v/>
      </c>
      <c r="CX1366" s="17" t="str">
        <f t="shared" si="238"/>
        <v/>
      </c>
      <c r="CY1366" s="17" t="str">
        <f t="shared" si="239"/>
        <v/>
      </c>
      <c r="CZ1366" s="17" t="str">
        <f t="shared" si="240"/>
        <v/>
      </c>
      <c r="DA1366" s="17" t="str">
        <f t="shared" si="241"/>
        <v/>
      </c>
      <c r="DB1366" s="17" t="str">
        <f t="shared" si="242"/>
        <v/>
      </c>
      <c r="DC1366" s="17" t="str">
        <f t="shared" si="243"/>
        <v/>
      </c>
      <c r="DD1366" s="17" t="str">
        <f t="shared" si="244"/>
        <v/>
      </c>
      <c r="DE1366" s="17" t="str">
        <f t="shared" si="245"/>
        <v/>
      </c>
      <c r="DF1366" s="17" t="str">
        <f t="shared" si="246"/>
        <v/>
      </c>
      <c r="DG1366" s="17" t="str">
        <f t="shared" si="247"/>
        <v/>
      </c>
      <c r="DH1366" s="17" t="str">
        <f t="shared" si="248"/>
        <v/>
      </c>
      <c r="DI1366" s="17" t="str">
        <f t="shared" si="249"/>
        <v/>
      </c>
      <c r="DJ1366" s="17" t="str">
        <f t="shared" si="250"/>
        <v/>
      </c>
      <c r="DK1366" s="17" t="str">
        <f t="shared" si="251"/>
        <v/>
      </c>
      <c r="DL1366" s="17" t="str">
        <f t="shared" si="252"/>
        <v/>
      </c>
      <c r="DM1366" s="17" t="str">
        <f t="shared" si="253"/>
        <v/>
      </c>
      <c r="DN1366" s="17" t="str">
        <f t="shared" si="254"/>
        <v/>
      </c>
      <c r="DO1366" s="17" t="str">
        <f t="shared" si="255"/>
        <v/>
      </c>
      <c r="DP1366" s="17" t="str">
        <f t="shared" si="256"/>
        <v/>
      </c>
      <c r="DQ1366" s="17" t="str">
        <f t="shared" si="257"/>
        <v/>
      </c>
      <c r="DR1366" s="17" t="str">
        <f t="shared" si="258"/>
        <v/>
      </c>
      <c r="DS1366" s="17" t="str">
        <f t="shared" si="259"/>
        <v/>
      </c>
      <c r="DT1366" s="17" t="str">
        <f t="shared" si="260"/>
        <v/>
      </c>
      <c r="DU1366" s="17" t="str">
        <f t="shared" si="261"/>
        <v/>
      </c>
      <c r="DV1366" s="17" t="str">
        <f t="shared" si="262"/>
        <v/>
      </c>
      <c r="DW1366" s="17" t="str">
        <f t="shared" si="263"/>
        <v/>
      </c>
      <c r="DX1366" s="17" t="str">
        <f t="shared" si="264"/>
        <v/>
      </c>
      <c r="DY1366" s="17" t="str">
        <f t="shared" si="265"/>
        <v/>
      </c>
      <c r="DZ1366" s="17" t="str">
        <f t="shared" si="266"/>
        <v/>
      </c>
      <c r="EA1366" s="17" t="str">
        <f t="shared" si="267"/>
        <v/>
      </c>
      <c r="EB1366" s="17" t="str">
        <f t="shared" si="268"/>
        <v/>
      </c>
      <c r="EC1366" s="17" t="str">
        <f t="shared" si="269"/>
        <v/>
      </c>
      <c r="ED1366" s="17" t="str">
        <f t="shared" si="270"/>
        <v/>
      </c>
      <c r="EE1366" s="17" t="str">
        <f t="shared" si="271"/>
        <v/>
      </c>
      <c r="EF1366" s="17" t="str">
        <f t="shared" si="272"/>
        <v/>
      </c>
      <c r="EG1366" s="17" t="str">
        <f t="shared" si="273"/>
        <v/>
      </c>
      <c r="EH1366" s="17" t="str">
        <f t="shared" si="274"/>
        <v/>
      </c>
      <c r="EI1366" s="17" t="str">
        <f t="shared" si="275"/>
        <v/>
      </c>
      <c r="EJ1366" s="17" t="str">
        <f t="shared" si="276"/>
        <v/>
      </c>
      <c r="EK1366" s="17" t="str">
        <f t="shared" si="277"/>
        <v/>
      </c>
    </row>
    <row r="1367" spans="88:141" x14ac:dyDescent="0.35">
      <c r="CJ1367" s="17" t="str">
        <f t="shared" si="224"/>
        <v/>
      </c>
      <c r="CK1367" s="17" t="str">
        <f t="shared" si="225"/>
        <v/>
      </c>
      <c r="CL1367" s="17" t="str">
        <f t="shared" si="226"/>
        <v/>
      </c>
      <c r="CM1367" s="17" t="str">
        <f t="shared" si="227"/>
        <v/>
      </c>
      <c r="CN1367" s="17" t="str">
        <f t="shared" si="228"/>
        <v/>
      </c>
      <c r="CO1367" s="17" t="str">
        <f t="shared" si="229"/>
        <v/>
      </c>
      <c r="CP1367" s="17" t="str">
        <f t="shared" si="230"/>
        <v/>
      </c>
      <c r="CQ1367" s="17" t="str">
        <f t="shared" si="231"/>
        <v/>
      </c>
      <c r="CR1367" s="17" t="str">
        <f t="shared" si="232"/>
        <v/>
      </c>
      <c r="CS1367" s="17" t="str">
        <f t="shared" si="233"/>
        <v/>
      </c>
      <c r="CT1367" s="17" t="str">
        <f t="shared" si="234"/>
        <v/>
      </c>
      <c r="CU1367" s="17" t="str">
        <f t="shared" si="235"/>
        <v/>
      </c>
      <c r="CV1367" s="17" t="str">
        <f t="shared" si="236"/>
        <v/>
      </c>
      <c r="CW1367" s="17" t="str">
        <f t="shared" si="237"/>
        <v/>
      </c>
      <c r="CX1367" s="17" t="str">
        <f t="shared" si="238"/>
        <v/>
      </c>
      <c r="CY1367" s="17" t="str">
        <f t="shared" si="239"/>
        <v/>
      </c>
      <c r="CZ1367" s="17" t="str">
        <f t="shared" si="240"/>
        <v/>
      </c>
      <c r="DA1367" s="17" t="str">
        <f t="shared" si="241"/>
        <v/>
      </c>
      <c r="DB1367" s="17" t="str">
        <f t="shared" si="242"/>
        <v/>
      </c>
      <c r="DC1367" s="17" t="str">
        <f t="shared" si="243"/>
        <v/>
      </c>
      <c r="DD1367" s="17" t="str">
        <f t="shared" si="244"/>
        <v/>
      </c>
      <c r="DE1367" s="17" t="str">
        <f t="shared" si="245"/>
        <v/>
      </c>
      <c r="DF1367" s="17" t="str">
        <f t="shared" si="246"/>
        <v/>
      </c>
      <c r="DG1367" s="17" t="str">
        <f t="shared" si="247"/>
        <v/>
      </c>
      <c r="DH1367" s="17" t="str">
        <f t="shared" si="248"/>
        <v/>
      </c>
      <c r="DI1367" s="17" t="str">
        <f t="shared" si="249"/>
        <v/>
      </c>
      <c r="DJ1367" s="17" t="str">
        <f t="shared" si="250"/>
        <v/>
      </c>
      <c r="DK1367" s="17" t="str">
        <f t="shared" si="251"/>
        <v/>
      </c>
      <c r="DL1367" s="17" t="str">
        <f t="shared" si="252"/>
        <v/>
      </c>
      <c r="DM1367" s="17" t="str">
        <f t="shared" si="253"/>
        <v/>
      </c>
      <c r="DN1367" s="17" t="str">
        <f t="shared" si="254"/>
        <v/>
      </c>
      <c r="DO1367" s="17" t="str">
        <f t="shared" si="255"/>
        <v/>
      </c>
      <c r="DP1367" s="17" t="str">
        <f t="shared" si="256"/>
        <v/>
      </c>
      <c r="DQ1367" s="17" t="str">
        <f t="shared" si="257"/>
        <v/>
      </c>
      <c r="DR1367" s="17" t="str">
        <f t="shared" si="258"/>
        <v/>
      </c>
      <c r="DS1367" s="17" t="str">
        <f t="shared" si="259"/>
        <v/>
      </c>
      <c r="DT1367" s="17" t="str">
        <f t="shared" si="260"/>
        <v/>
      </c>
      <c r="DU1367" s="17" t="str">
        <f t="shared" si="261"/>
        <v/>
      </c>
      <c r="DV1367" s="17" t="str">
        <f t="shared" si="262"/>
        <v/>
      </c>
      <c r="DW1367" s="17" t="str">
        <f t="shared" si="263"/>
        <v/>
      </c>
      <c r="DX1367" s="17" t="str">
        <f t="shared" si="264"/>
        <v/>
      </c>
      <c r="DY1367" s="17" t="str">
        <f t="shared" si="265"/>
        <v/>
      </c>
      <c r="DZ1367" s="17" t="str">
        <f t="shared" si="266"/>
        <v/>
      </c>
      <c r="EA1367" s="17" t="str">
        <f t="shared" si="267"/>
        <v/>
      </c>
      <c r="EB1367" s="17" t="str">
        <f t="shared" si="268"/>
        <v/>
      </c>
      <c r="EC1367" s="17" t="str">
        <f t="shared" si="269"/>
        <v/>
      </c>
      <c r="ED1367" s="17" t="str">
        <f t="shared" si="270"/>
        <v/>
      </c>
      <c r="EE1367" s="17" t="str">
        <f t="shared" si="271"/>
        <v/>
      </c>
      <c r="EF1367" s="17" t="str">
        <f t="shared" si="272"/>
        <v/>
      </c>
      <c r="EG1367" s="17" t="str">
        <f t="shared" si="273"/>
        <v/>
      </c>
      <c r="EH1367" s="17" t="str">
        <f t="shared" si="274"/>
        <v/>
      </c>
      <c r="EI1367" s="17" t="str">
        <f t="shared" si="275"/>
        <v/>
      </c>
      <c r="EJ1367" s="17" t="str">
        <f t="shared" si="276"/>
        <v/>
      </c>
      <c r="EK1367" s="17" t="str">
        <f t="shared" si="277"/>
        <v/>
      </c>
    </row>
    <row r="1368" spans="88:141" x14ac:dyDescent="0.35">
      <c r="CJ1368" s="17" t="str">
        <f t="shared" si="224"/>
        <v/>
      </c>
      <c r="CK1368" s="17" t="str">
        <f t="shared" si="225"/>
        <v/>
      </c>
      <c r="CL1368" s="17" t="str">
        <f t="shared" si="226"/>
        <v/>
      </c>
      <c r="CM1368" s="17" t="str">
        <f t="shared" si="227"/>
        <v/>
      </c>
      <c r="CN1368" s="17" t="str">
        <f t="shared" si="228"/>
        <v/>
      </c>
      <c r="CO1368" s="17" t="str">
        <f t="shared" si="229"/>
        <v/>
      </c>
      <c r="CP1368" s="17" t="str">
        <f t="shared" si="230"/>
        <v/>
      </c>
      <c r="CQ1368" s="17" t="str">
        <f t="shared" si="231"/>
        <v/>
      </c>
      <c r="CR1368" s="17" t="str">
        <f t="shared" si="232"/>
        <v/>
      </c>
      <c r="CS1368" s="17" t="str">
        <f t="shared" si="233"/>
        <v/>
      </c>
      <c r="CT1368" s="17" t="str">
        <f t="shared" si="234"/>
        <v/>
      </c>
      <c r="CU1368" s="17" t="str">
        <f t="shared" si="235"/>
        <v/>
      </c>
      <c r="CV1368" s="17" t="str">
        <f t="shared" si="236"/>
        <v/>
      </c>
      <c r="CW1368" s="17" t="str">
        <f t="shared" si="237"/>
        <v/>
      </c>
      <c r="CX1368" s="17" t="str">
        <f t="shared" si="238"/>
        <v/>
      </c>
      <c r="CY1368" s="17" t="str">
        <f t="shared" si="239"/>
        <v/>
      </c>
      <c r="CZ1368" s="17" t="str">
        <f t="shared" si="240"/>
        <v/>
      </c>
      <c r="DA1368" s="17" t="str">
        <f t="shared" si="241"/>
        <v/>
      </c>
      <c r="DB1368" s="17" t="str">
        <f t="shared" si="242"/>
        <v/>
      </c>
      <c r="DC1368" s="17" t="str">
        <f t="shared" si="243"/>
        <v/>
      </c>
      <c r="DD1368" s="17" t="str">
        <f t="shared" si="244"/>
        <v/>
      </c>
      <c r="DE1368" s="17" t="str">
        <f t="shared" si="245"/>
        <v/>
      </c>
      <c r="DF1368" s="17" t="str">
        <f t="shared" si="246"/>
        <v/>
      </c>
      <c r="DG1368" s="17" t="str">
        <f t="shared" si="247"/>
        <v/>
      </c>
      <c r="DH1368" s="17" t="str">
        <f t="shared" si="248"/>
        <v/>
      </c>
      <c r="DI1368" s="17" t="str">
        <f t="shared" si="249"/>
        <v/>
      </c>
      <c r="DJ1368" s="17" t="str">
        <f t="shared" si="250"/>
        <v/>
      </c>
      <c r="DK1368" s="17" t="str">
        <f t="shared" si="251"/>
        <v/>
      </c>
      <c r="DL1368" s="17" t="str">
        <f t="shared" si="252"/>
        <v/>
      </c>
      <c r="DM1368" s="17" t="str">
        <f t="shared" si="253"/>
        <v/>
      </c>
      <c r="DN1368" s="17" t="str">
        <f t="shared" si="254"/>
        <v/>
      </c>
      <c r="DO1368" s="17" t="str">
        <f t="shared" si="255"/>
        <v/>
      </c>
      <c r="DP1368" s="17" t="str">
        <f t="shared" si="256"/>
        <v/>
      </c>
      <c r="DQ1368" s="17" t="str">
        <f t="shared" si="257"/>
        <v/>
      </c>
      <c r="DR1368" s="17" t="str">
        <f t="shared" si="258"/>
        <v/>
      </c>
      <c r="DS1368" s="17" t="str">
        <f t="shared" si="259"/>
        <v/>
      </c>
      <c r="DT1368" s="17" t="str">
        <f t="shared" si="260"/>
        <v/>
      </c>
      <c r="DU1368" s="17" t="str">
        <f t="shared" si="261"/>
        <v/>
      </c>
      <c r="DV1368" s="17" t="str">
        <f t="shared" si="262"/>
        <v/>
      </c>
      <c r="DW1368" s="17" t="str">
        <f t="shared" si="263"/>
        <v/>
      </c>
      <c r="DX1368" s="17" t="str">
        <f t="shared" si="264"/>
        <v/>
      </c>
      <c r="DY1368" s="17" t="str">
        <f t="shared" si="265"/>
        <v/>
      </c>
      <c r="DZ1368" s="17" t="str">
        <f t="shared" si="266"/>
        <v/>
      </c>
      <c r="EA1368" s="17" t="str">
        <f t="shared" si="267"/>
        <v/>
      </c>
      <c r="EB1368" s="17" t="str">
        <f t="shared" si="268"/>
        <v/>
      </c>
      <c r="EC1368" s="17" t="str">
        <f t="shared" si="269"/>
        <v/>
      </c>
      <c r="ED1368" s="17" t="str">
        <f t="shared" si="270"/>
        <v/>
      </c>
      <c r="EE1368" s="17" t="str">
        <f t="shared" si="271"/>
        <v/>
      </c>
      <c r="EF1368" s="17" t="str">
        <f t="shared" si="272"/>
        <v/>
      </c>
      <c r="EG1368" s="17" t="str">
        <f t="shared" si="273"/>
        <v/>
      </c>
      <c r="EH1368" s="17" t="str">
        <f t="shared" si="274"/>
        <v/>
      </c>
      <c r="EI1368" s="17" t="str">
        <f t="shared" si="275"/>
        <v/>
      </c>
      <c r="EJ1368" s="17" t="str">
        <f t="shared" si="276"/>
        <v/>
      </c>
      <c r="EK1368" s="17" t="str">
        <f t="shared" si="277"/>
        <v/>
      </c>
    </row>
    <row r="1369" spans="88:141" x14ac:dyDescent="0.35">
      <c r="CJ1369" s="17" t="str">
        <f t="shared" si="224"/>
        <v/>
      </c>
      <c r="CK1369" s="17" t="str">
        <f t="shared" si="225"/>
        <v/>
      </c>
      <c r="CL1369" s="17" t="str">
        <f t="shared" si="226"/>
        <v/>
      </c>
      <c r="CM1369" s="17" t="str">
        <f t="shared" si="227"/>
        <v/>
      </c>
      <c r="CN1369" s="17" t="str">
        <f t="shared" si="228"/>
        <v/>
      </c>
      <c r="CO1369" s="17" t="str">
        <f t="shared" si="229"/>
        <v/>
      </c>
      <c r="CP1369" s="17" t="str">
        <f t="shared" si="230"/>
        <v/>
      </c>
      <c r="CQ1369" s="17" t="str">
        <f t="shared" si="231"/>
        <v/>
      </c>
      <c r="CR1369" s="17" t="str">
        <f t="shared" si="232"/>
        <v/>
      </c>
      <c r="CS1369" s="17" t="str">
        <f t="shared" si="233"/>
        <v/>
      </c>
      <c r="CT1369" s="17" t="str">
        <f t="shared" si="234"/>
        <v/>
      </c>
      <c r="CU1369" s="17" t="str">
        <f t="shared" si="235"/>
        <v/>
      </c>
      <c r="CV1369" s="17" t="str">
        <f t="shared" si="236"/>
        <v/>
      </c>
      <c r="CW1369" s="17" t="str">
        <f t="shared" si="237"/>
        <v/>
      </c>
      <c r="CX1369" s="17" t="str">
        <f t="shared" si="238"/>
        <v/>
      </c>
      <c r="CY1369" s="17" t="str">
        <f t="shared" si="239"/>
        <v/>
      </c>
      <c r="CZ1369" s="17" t="str">
        <f t="shared" si="240"/>
        <v/>
      </c>
      <c r="DA1369" s="17" t="str">
        <f t="shared" si="241"/>
        <v/>
      </c>
      <c r="DB1369" s="17" t="str">
        <f t="shared" si="242"/>
        <v/>
      </c>
      <c r="DC1369" s="17" t="str">
        <f t="shared" si="243"/>
        <v/>
      </c>
      <c r="DD1369" s="17" t="str">
        <f t="shared" si="244"/>
        <v/>
      </c>
      <c r="DE1369" s="17" t="str">
        <f t="shared" si="245"/>
        <v/>
      </c>
      <c r="DF1369" s="17" t="str">
        <f t="shared" si="246"/>
        <v/>
      </c>
      <c r="DG1369" s="17" t="str">
        <f t="shared" si="247"/>
        <v/>
      </c>
      <c r="DH1369" s="17" t="str">
        <f t="shared" si="248"/>
        <v/>
      </c>
      <c r="DI1369" s="17" t="str">
        <f t="shared" si="249"/>
        <v/>
      </c>
      <c r="DJ1369" s="17" t="str">
        <f t="shared" si="250"/>
        <v/>
      </c>
      <c r="DK1369" s="17" t="str">
        <f t="shared" si="251"/>
        <v/>
      </c>
      <c r="DL1369" s="17" t="str">
        <f t="shared" si="252"/>
        <v/>
      </c>
      <c r="DM1369" s="17" t="str">
        <f t="shared" si="253"/>
        <v/>
      </c>
      <c r="DN1369" s="17" t="str">
        <f t="shared" si="254"/>
        <v/>
      </c>
      <c r="DO1369" s="17" t="str">
        <f t="shared" si="255"/>
        <v/>
      </c>
      <c r="DP1369" s="17" t="str">
        <f t="shared" si="256"/>
        <v/>
      </c>
      <c r="DQ1369" s="17" t="str">
        <f t="shared" si="257"/>
        <v/>
      </c>
      <c r="DR1369" s="17" t="str">
        <f t="shared" si="258"/>
        <v/>
      </c>
      <c r="DS1369" s="17" t="str">
        <f t="shared" si="259"/>
        <v/>
      </c>
      <c r="DT1369" s="17" t="str">
        <f t="shared" si="260"/>
        <v/>
      </c>
      <c r="DU1369" s="17" t="str">
        <f t="shared" si="261"/>
        <v/>
      </c>
      <c r="DV1369" s="17" t="str">
        <f t="shared" si="262"/>
        <v/>
      </c>
      <c r="DW1369" s="17" t="str">
        <f t="shared" si="263"/>
        <v/>
      </c>
      <c r="DX1369" s="17" t="str">
        <f t="shared" si="264"/>
        <v/>
      </c>
      <c r="DY1369" s="17" t="str">
        <f t="shared" si="265"/>
        <v/>
      </c>
      <c r="DZ1369" s="17" t="str">
        <f t="shared" si="266"/>
        <v/>
      </c>
      <c r="EA1369" s="17" t="str">
        <f t="shared" si="267"/>
        <v/>
      </c>
      <c r="EB1369" s="17" t="str">
        <f t="shared" si="268"/>
        <v/>
      </c>
      <c r="EC1369" s="17" t="str">
        <f t="shared" si="269"/>
        <v/>
      </c>
      <c r="ED1369" s="17" t="str">
        <f t="shared" si="270"/>
        <v/>
      </c>
      <c r="EE1369" s="17" t="str">
        <f t="shared" si="271"/>
        <v/>
      </c>
      <c r="EF1369" s="17" t="str">
        <f t="shared" si="272"/>
        <v/>
      </c>
      <c r="EG1369" s="17" t="str">
        <f t="shared" si="273"/>
        <v/>
      </c>
      <c r="EH1369" s="17" t="str">
        <f t="shared" si="274"/>
        <v/>
      </c>
      <c r="EI1369" s="17" t="str">
        <f t="shared" si="275"/>
        <v/>
      </c>
      <c r="EJ1369" s="17" t="str">
        <f t="shared" si="276"/>
        <v/>
      </c>
      <c r="EK1369" s="17" t="str">
        <f t="shared" si="277"/>
        <v/>
      </c>
    </row>
    <row r="1370" spans="88:141" x14ac:dyDescent="0.35">
      <c r="CJ1370" s="17" t="str">
        <f t="shared" si="224"/>
        <v/>
      </c>
      <c r="CK1370" s="17" t="str">
        <f t="shared" si="225"/>
        <v/>
      </c>
      <c r="CL1370" s="17" t="str">
        <f t="shared" si="226"/>
        <v/>
      </c>
      <c r="CM1370" s="17" t="str">
        <f t="shared" si="227"/>
        <v/>
      </c>
      <c r="CN1370" s="17" t="str">
        <f t="shared" si="228"/>
        <v/>
      </c>
      <c r="CO1370" s="17" t="str">
        <f t="shared" si="229"/>
        <v/>
      </c>
      <c r="CP1370" s="17" t="str">
        <f t="shared" si="230"/>
        <v/>
      </c>
      <c r="CQ1370" s="17" t="str">
        <f t="shared" si="231"/>
        <v/>
      </c>
      <c r="CR1370" s="17" t="str">
        <f t="shared" si="232"/>
        <v/>
      </c>
      <c r="CS1370" s="17" t="str">
        <f t="shared" si="233"/>
        <v/>
      </c>
      <c r="CT1370" s="17" t="str">
        <f t="shared" si="234"/>
        <v/>
      </c>
      <c r="CU1370" s="17" t="str">
        <f t="shared" si="235"/>
        <v/>
      </c>
      <c r="CV1370" s="17" t="str">
        <f t="shared" si="236"/>
        <v/>
      </c>
      <c r="CW1370" s="17" t="str">
        <f t="shared" si="237"/>
        <v/>
      </c>
      <c r="CX1370" s="17" t="str">
        <f t="shared" si="238"/>
        <v/>
      </c>
      <c r="CY1370" s="17" t="str">
        <f t="shared" si="239"/>
        <v/>
      </c>
      <c r="CZ1370" s="17" t="str">
        <f t="shared" si="240"/>
        <v/>
      </c>
      <c r="DA1370" s="17" t="str">
        <f t="shared" si="241"/>
        <v/>
      </c>
      <c r="DB1370" s="17" t="str">
        <f t="shared" si="242"/>
        <v/>
      </c>
      <c r="DC1370" s="17" t="str">
        <f t="shared" si="243"/>
        <v/>
      </c>
      <c r="DD1370" s="17" t="str">
        <f t="shared" si="244"/>
        <v/>
      </c>
      <c r="DE1370" s="17" t="str">
        <f t="shared" si="245"/>
        <v/>
      </c>
      <c r="DF1370" s="17" t="str">
        <f t="shared" si="246"/>
        <v/>
      </c>
      <c r="DG1370" s="17" t="str">
        <f t="shared" si="247"/>
        <v/>
      </c>
      <c r="DH1370" s="17" t="str">
        <f t="shared" si="248"/>
        <v/>
      </c>
      <c r="DI1370" s="17" t="str">
        <f t="shared" si="249"/>
        <v/>
      </c>
      <c r="DJ1370" s="17" t="str">
        <f t="shared" si="250"/>
        <v/>
      </c>
      <c r="DK1370" s="17" t="str">
        <f t="shared" si="251"/>
        <v/>
      </c>
      <c r="DL1370" s="17" t="str">
        <f t="shared" si="252"/>
        <v/>
      </c>
      <c r="DM1370" s="17" t="str">
        <f t="shared" si="253"/>
        <v/>
      </c>
      <c r="DN1370" s="17" t="str">
        <f t="shared" si="254"/>
        <v/>
      </c>
      <c r="DO1370" s="17" t="str">
        <f t="shared" si="255"/>
        <v/>
      </c>
      <c r="DP1370" s="17" t="str">
        <f t="shared" si="256"/>
        <v/>
      </c>
      <c r="DQ1370" s="17" t="str">
        <f t="shared" si="257"/>
        <v/>
      </c>
      <c r="DR1370" s="17" t="str">
        <f t="shared" si="258"/>
        <v/>
      </c>
      <c r="DS1370" s="17" t="str">
        <f t="shared" si="259"/>
        <v/>
      </c>
      <c r="DT1370" s="17" t="str">
        <f t="shared" si="260"/>
        <v/>
      </c>
      <c r="DU1370" s="17" t="str">
        <f t="shared" si="261"/>
        <v/>
      </c>
      <c r="DV1370" s="17" t="str">
        <f t="shared" si="262"/>
        <v/>
      </c>
      <c r="DW1370" s="17" t="str">
        <f t="shared" si="263"/>
        <v/>
      </c>
      <c r="DX1370" s="17" t="str">
        <f t="shared" si="264"/>
        <v/>
      </c>
      <c r="DY1370" s="17" t="str">
        <f t="shared" si="265"/>
        <v/>
      </c>
      <c r="DZ1370" s="17" t="str">
        <f t="shared" si="266"/>
        <v/>
      </c>
      <c r="EA1370" s="17" t="str">
        <f t="shared" si="267"/>
        <v/>
      </c>
      <c r="EB1370" s="17" t="str">
        <f t="shared" si="268"/>
        <v/>
      </c>
      <c r="EC1370" s="17" t="str">
        <f t="shared" si="269"/>
        <v/>
      </c>
      <c r="ED1370" s="17" t="str">
        <f t="shared" si="270"/>
        <v/>
      </c>
      <c r="EE1370" s="17" t="str">
        <f t="shared" si="271"/>
        <v/>
      </c>
      <c r="EF1370" s="17" t="str">
        <f t="shared" si="272"/>
        <v/>
      </c>
      <c r="EG1370" s="17" t="str">
        <f t="shared" si="273"/>
        <v/>
      </c>
      <c r="EH1370" s="17" t="str">
        <f t="shared" si="274"/>
        <v/>
      </c>
      <c r="EI1370" s="17" t="str">
        <f t="shared" si="275"/>
        <v/>
      </c>
      <c r="EJ1370" s="17" t="str">
        <f t="shared" si="276"/>
        <v/>
      </c>
      <c r="EK1370" s="17" t="str">
        <f t="shared" si="277"/>
        <v/>
      </c>
    </row>
    <row r="1371" spans="88:141" x14ac:dyDescent="0.35">
      <c r="CJ1371" s="17" t="str">
        <f t="shared" si="224"/>
        <v/>
      </c>
      <c r="CK1371" s="17" t="str">
        <f t="shared" si="225"/>
        <v/>
      </c>
      <c r="CL1371" s="17" t="str">
        <f t="shared" si="226"/>
        <v/>
      </c>
      <c r="CM1371" s="17" t="str">
        <f t="shared" si="227"/>
        <v/>
      </c>
      <c r="CN1371" s="17" t="str">
        <f t="shared" si="228"/>
        <v/>
      </c>
      <c r="CO1371" s="17" t="str">
        <f t="shared" si="229"/>
        <v/>
      </c>
      <c r="CP1371" s="17" t="str">
        <f t="shared" si="230"/>
        <v/>
      </c>
      <c r="CQ1371" s="17" t="str">
        <f t="shared" si="231"/>
        <v/>
      </c>
      <c r="CR1371" s="17" t="str">
        <f t="shared" si="232"/>
        <v/>
      </c>
      <c r="CS1371" s="17" t="str">
        <f t="shared" si="233"/>
        <v/>
      </c>
      <c r="CT1371" s="17" t="str">
        <f t="shared" si="234"/>
        <v/>
      </c>
      <c r="CU1371" s="17" t="str">
        <f t="shared" si="235"/>
        <v/>
      </c>
      <c r="CV1371" s="17" t="str">
        <f t="shared" si="236"/>
        <v/>
      </c>
      <c r="CW1371" s="17" t="str">
        <f t="shared" si="237"/>
        <v/>
      </c>
      <c r="CX1371" s="17" t="str">
        <f t="shared" si="238"/>
        <v/>
      </c>
      <c r="CY1371" s="17" t="str">
        <f t="shared" si="239"/>
        <v/>
      </c>
      <c r="CZ1371" s="17" t="str">
        <f t="shared" si="240"/>
        <v/>
      </c>
      <c r="DA1371" s="17" t="str">
        <f t="shared" si="241"/>
        <v/>
      </c>
      <c r="DB1371" s="17" t="str">
        <f t="shared" si="242"/>
        <v/>
      </c>
      <c r="DC1371" s="17" t="str">
        <f t="shared" si="243"/>
        <v/>
      </c>
      <c r="DD1371" s="17" t="str">
        <f t="shared" si="244"/>
        <v/>
      </c>
      <c r="DE1371" s="17" t="str">
        <f t="shared" si="245"/>
        <v/>
      </c>
      <c r="DF1371" s="17" t="str">
        <f t="shared" si="246"/>
        <v/>
      </c>
      <c r="DG1371" s="17" t="str">
        <f t="shared" si="247"/>
        <v/>
      </c>
      <c r="DH1371" s="17" t="str">
        <f t="shared" si="248"/>
        <v/>
      </c>
      <c r="DI1371" s="17" t="str">
        <f t="shared" si="249"/>
        <v/>
      </c>
      <c r="DJ1371" s="17" t="str">
        <f t="shared" si="250"/>
        <v/>
      </c>
      <c r="DK1371" s="17" t="str">
        <f t="shared" si="251"/>
        <v/>
      </c>
      <c r="DL1371" s="17" t="str">
        <f t="shared" si="252"/>
        <v/>
      </c>
      <c r="DM1371" s="17" t="str">
        <f t="shared" si="253"/>
        <v/>
      </c>
      <c r="DN1371" s="17" t="str">
        <f t="shared" si="254"/>
        <v/>
      </c>
      <c r="DO1371" s="17" t="str">
        <f t="shared" si="255"/>
        <v/>
      </c>
      <c r="DP1371" s="17" t="str">
        <f t="shared" si="256"/>
        <v/>
      </c>
      <c r="DQ1371" s="17" t="str">
        <f t="shared" si="257"/>
        <v/>
      </c>
      <c r="DR1371" s="17" t="str">
        <f t="shared" si="258"/>
        <v/>
      </c>
      <c r="DS1371" s="17" t="str">
        <f t="shared" si="259"/>
        <v/>
      </c>
      <c r="DT1371" s="17" t="str">
        <f t="shared" si="260"/>
        <v/>
      </c>
      <c r="DU1371" s="17" t="str">
        <f t="shared" si="261"/>
        <v/>
      </c>
      <c r="DV1371" s="17" t="str">
        <f t="shared" si="262"/>
        <v/>
      </c>
      <c r="DW1371" s="17" t="str">
        <f t="shared" si="263"/>
        <v/>
      </c>
      <c r="DX1371" s="17" t="str">
        <f t="shared" si="264"/>
        <v/>
      </c>
      <c r="DY1371" s="17" t="str">
        <f t="shared" si="265"/>
        <v/>
      </c>
      <c r="DZ1371" s="17" t="str">
        <f t="shared" si="266"/>
        <v/>
      </c>
      <c r="EA1371" s="17" t="str">
        <f t="shared" si="267"/>
        <v/>
      </c>
      <c r="EB1371" s="17" t="str">
        <f t="shared" si="268"/>
        <v/>
      </c>
      <c r="EC1371" s="17" t="str">
        <f t="shared" si="269"/>
        <v/>
      </c>
      <c r="ED1371" s="17" t="str">
        <f t="shared" si="270"/>
        <v/>
      </c>
      <c r="EE1371" s="17" t="str">
        <f t="shared" si="271"/>
        <v/>
      </c>
      <c r="EF1371" s="17" t="str">
        <f t="shared" si="272"/>
        <v/>
      </c>
      <c r="EG1371" s="17" t="str">
        <f t="shared" si="273"/>
        <v/>
      </c>
      <c r="EH1371" s="17" t="str">
        <f t="shared" si="274"/>
        <v/>
      </c>
      <c r="EI1371" s="17" t="str">
        <f t="shared" si="275"/>
        <v/>
      </c>
      <c r="EJ1371" s="17" t="str">
        <f t="shared" si="276"/>
        <v/>
      </c>
      <c r="EK1371" s="17" t="str">
        <f t="shared" si="277"/>
        <v/>
      </c>
    </row>
    <row r="1372" spans="88:141" x14ac:dyDescent="0.35">
      <c r="CJ1372" s="17" t="str">
        <f t="shared" si="224"/>
        <v/>
      </c>
      <c r="CK1372" s="17" t="str">
        <f t="shared" si="225"/>
        <v/>
      </c>
      <c r="CL1372" s="17" t="str">
        <f t="shared" si="226"/>
        <v/>
      </c>
      <c r="CM1372" s="17" t="str">
        <f t="shared" si="227"/>
        <v/>
      </c>
      <c r="CN1372" s="17" t="str">
        <f t="shared" si="228"/>
        <v/>
      </c>
      <c r="CO1372" s="17" t="str">
        <f t="shared" si="229"/>
        <v/>
      </c>
      <c r="CP1372" s="17" t="str">
        <f t="shared" si="230"/>
        <v/>
      </c>
      <c r="CQ1372" s="17" t="str">
        <f t="shared" si="231"/>
        <v/>
      </c>
      <c r="CR1372" s="17" t="str">
        <f t="shared" si="232"/>
        <v/>
      </c>
      <c r="CS1372" s="17" t="str">
        <f t="shared" si="233"/>
        <v/>
      </c>
      <c r="CT1372" s="17" t="str">
        <f t="shared" si="234"/>
        <v/>
      </c>
      <c r="CU1372" s="17" t="str">
        <f t="shared" si="235"/>
        <v/>
      </c>
      <c r="CV1372" s="17" t="str">
        <f t="shared" si="236"/>
        <v/>
      </c>
      <c r="CW1372" s="17" t="str">
        <f t="shared" si="237"/>
        <v/>
      </c>
      <c r="CX1372" s="17" t="str">
        <f t="shared" si="238"/>
        <v/>
      </c>
      <c r="CY1372" s="17" t="str">
        <f t="shared" si="239"/>
        <v/>
      </c>
      <c r="CZ1372" s="17" t="str">
        <f t="shared" si="240"/>
        <v/>
      </c>
      <c r="DA1372" s="17" t="str">
        <f t="shared" si="241"/>
        <v/>
      </c>
      <c r="DB1372" s="17" t="str">
        <f t="shared" si="242"/>
        <v/>
      </c>
      <c r="DC1372" s="17" t="str">
        <f t="shared" si="243"/>
        <v/>
      </c>
      <c r="DD1372" s="17" t="str">
        <f t="shared" si="244"/>
        <v/>
      </c>
      <c r="DE1372" s="17" t="str">
        <f t="shared" si="245"/>
        <v/>
      </c>
      <c r="DF1372" s="17" t="str">
        <f t="shared" si="246"/>
        <v/>
      </c>
      <c r="DG1372" s="17" t="str">
        <f t="shared" si="247"/>
        <v/>
      </c>
      <c r="DH1372" s="17" t="str">
        <f t="shared" si="248"/>
        <v/>
      </c>
      <c r="DI1372" s="17" t="str">
        <f t="shared" si="249"/>
        <v/>
      </c>
      <c r="DJ1372" s="17" t="str">
        <f t="shared" si="250"/>
        <v/>
      </c>
      <c r="DK1372" s="17" t="str">
        <f t="shared" si="251"/>
        <v/>
      </c>
      <c r="DL1372" s="17" t="str">
        <f t="shared" si="252"/>
        <v/>
      </c>
      <c r="DM1372" s="17" t="str">
        <f t="shared" si="253"/>
        <v/>
      </c>
      <c r="DN1372" s="17" t="str">
        <f t="shared" si="254"/>
        <v/>
      </c>
      <c r="DO1372" s="17" t="str">
        <f t="shared" si="255"/>
        <v/>
      </c>
      <c r="DP1372" s="17" t="str">
        <f t="shared" si="256"/>
        <v/>
      </c>
      <c r="DQ1372" s="17" t="str">
        <f t="shared" si="257"/>
        <v/>
      </c>
      <c r="DR1372" s="17" t="str">
        <f t="shared" si="258"/>
        <v/>
      </c>
      <c r="DS1372" s="17" t="str">
        <f t="shared" si="259"/>
        <v/>
      </c>
      <c r="DT1372" s="17" t="str">
        <f t="shared" si="260"/>
        <v/>
      </c>
      <c r="DU1372" s="17" t="str">
        <f t="shared" si="261"/>
        <v/>
      </c>
      <c r="DV1372" s="17" t="str">
        <f t="shared" si="262"/>
        <v/>
      </c>
      <c r="DW1372" s="17" t="str">
        <f t="shared" si="263"/>
        <v/>
      </c>
      <c r="DX1372" s="17" t="str">
        <f t="shared" si="264"/>
        <v/>
      </c>
      <c r="DY1372" s="17" t="str">
        <f t="shared" si="265"/>
        <v/>
      </c>
      <c r="DZ1372" s="17" t="str">
        <f t="shared" si="266"/>
        <v/>
      </c>
      <c r="EA1372" s="17" t="str">
        <f t="shared" si="267"/>
        <v/>
      </c>
      <c r="EB1372" s="17" t="str">
        <f t="shared" si="268"/>
        <v/>
      </c>
      <c r="EC1372" s="17" t="str">
        <f t="shared" si="269"/>
        <v/>
      </c>
      <c r="ED1372" s="17" t="str">
        <f t="shared" si="270"/>
        <v/>
      </c>
      <c r="EE1372" s="17" t="str">
        <f t="shared" si="271"/>
        <v/>
      </c>
      <c r="EF1372" s="17" t="str">
        <f t="shared" si="272"/>
        <v/>
      </c>
      <c r="EG1372" s="17" t="str">
        <f t="shared" si="273"/>
        <v/>
      </c>
      <c r="EH1372" s="17" t="str">
        <f t="shared" si="274"/>
        <v/>
      </c>
      <c r="EI1372" s="17" t="str">
        <f t="shared" si="275"/>
        <v/>
      </c>
      <c r="EJ1372" s="17" t="str">
        <f t="shared" si="276"/>
        <v/>
      </c>
      <c r="EK1372" s="17" t="str">
        <f t="shared" si="277"/>
        <v/>
      </c>
    </row>
    <row r="1373" spans="88:141" x14ac:dyDescent="0.35">
      <c r="CJ1373" s="17" t="str">
        <f t="shared" si="224"/>
        <v/>
      </c>
      <c r="CK1373" s="17" t="str">
        <f t="shared" si="225"/>
        <v/>
      </c>
      <c r="CL1373" s="17" t="str">
        <f t="shared" si="226"/>
        <v/>
      </c>
      <c r="CM1373" s="17" t="str">
        <f t="shared" si="227"/>
        <v/>
      </c>
      <c r="CN1373" s="17" t="str">
        <f t="shared" si="228"/>
        <v/>
      </c>
      <c r="CO1373" s="17" t="str">
        <f t="shared" si="229"/>
        <v/>
      </c>
      <c r="CP1373" s="17" t="str">
        <f t="shared" si="230"/>
        <v/>
      </c>
      <c r="CQ1373" s="17" t="str">
        <f t="shared" si="231"/>
        <v/>
      </c>
      <c r="CR1373" s="17" t="str">
        <f t="shared" si="232"/>
        <v/>
      </c>
      <c r="CS1373" s="17" t="str">
        <f t="shared" si="233"/>
        <v/>
      </c>
      <c r="CT1373" s="17" t="str">
        <f t="shared" si="234"/>
        <v/>
      </c>
      <c r="CU1373" s="17" t="str">
        <f t="shared" si="235"/>
        <v/>
      </c>
      <c r="CV1373" s="17" t="str">
        <f t="shared" si="236"/>
        <v/>
      </c>
      <c r="CW1373" s="17" t="str">
        <f t="shared" si="237"/>
        <v/>
      </c>
      <c r="CX1373" s="17" t="str">
        <f t="shared" si="238"/>
        <v/>
      </c>
      <c r="CY1373" s="17" t="str">
        <f t="shared" si="239"/>
        <v/>
      </c>
      <c r="CZ1373" s="17" t="str">
        <f t="shared" si="240"/>
        <v/>
      </c>
      <c r="DA1373" s="17" t="str">
        <f t="shared" si="241"/>
        <v/>
      </c>
      <c r="DB1373" s="17" t="str">
        <f t="shared" si="242"/>
        <v/>
      </c>
      <c r="DC1373" s="17" t="str">
        <f t="shared" si="243"/>
        <v/>
      </c>
      <c r="DD1373" s="17" t="str">
        <f t="shared" si="244"/>
        <v/>
      </c>
      <c r="DE1373" s="17" t="str">
        <f t="shared" si="245"/>
        <v/>
      </c>
      <c r="DF1373" s="17" t="str">
        <f t="shared" si="246"/>
        <v/>
      </c>
      <c r="DG1373" s="17" t="str">
        <f t="shared" si="247"/>
        <v/>
      </c>
      <c r="DH1373" s="17" t="str">
        <f t="shared" si="248"/>
        <v/>
      </c>
      <c r="DI1373" s="17" t="str">
        <f t="shared" si="249"/>
        <v/>
      </c>
      <c r="DJ1373" s="17" t="str">
        <f t="shared" si="250"/>
        <v/>
      </c>
      <c r="DK1373" s="17" t="str">
        <f t="shared" si="251"/>
        <v/>
      </c>
      <c r="DL1373" s="17" t="str">
        <f t="shared" si="252"/>
        <v/>
      </c>
      <c r="DM1373" s="17" t="str">
        <f t="shared" si="253"/>
        <v/>
      </c>
      <c r="DN1373" s="17" t="str">
        <f t="shared" si="254"/>
        <v/>
      </c>
      <c r="DO1373" s="17" t="str">
        <f t="shared" si="255"/>
        <v/>
      </c>
      <c r="DP1373" s="17" t="str">
        <f t="shared" si="256"/>
        <v/>
      </c>
      <c r="DQ1373" s="17" t="str">
        <f t="shared" si="257"/>
        <v/>
      </c>
      <c r="DR1373" s="17" t="str">
        <f t="shared" si="258"/>
        <v/>
      </c>
      <c r="DS1373" s="17" t="str">
        <f t="shared" si="259"/>
        <v/>
      </c>
      <c r="DT1373" s="17" t="str">
        <f t="shared" si="260"/>
        <v/>
      </c>
      <c r="DU1373" s="17" t="str">
        <f t="shared" si="261"/>
        <v/>
      </c>
      <c r="DV1373" s="17" t="str">
        <f t="shared" si="262"/>
        <v/>
      </c>
      <c r="DW1373" s="17" t="str">
        <f t="shared" si="263"/>
        <v/>
      </c>
      <c r="DX1373" s="17" t="str">
        <f t="shared" si="264"/>
        <v/>
      </c>
      <c r="DY1373" s="17" t="str">
        <f t="shared" si="265"/>
        <v/>
      </c>
      <c r="DZ1373" s="17" t="str">
        <f t="shared" si="266"/>
        <v/>
      </c>
      <c r="EA1373" s="17" t="str">
        <f t="shared" si="267"/>
        <v/>
      </c>
      <c r="EB1373" s="17" t="str">
        <f t="shared" si="268"/>
        <v/>
      </c>
      <c r="EC1373" s="17" t="str">
        <f t="shared" si="269"/>
        <v/>
      </c>
      <c r="ED1373" s="17" t="str">
        <f t="shared" si="270"/>
        <v/>
      </c>
      <c r="EE1373" s="17" t="str">
        <f t="shared" si="271"/>
        <v/>
      </c>
      <c r="EF1373" s="17" t="str">
        <f t="shared" si="272"/>
        <v/>
      </c>
      <c r="EG1373" s="17" t="str">
        <f t="shared" si="273"/>
        <v/>
      </c>
      <c r="EH1373" s="17" t="str">
        <f t="shared" si="274"/>
        <v/>
      </c>
      <c r="EI1373" s="17" t="str">
        <f t="shared" si="275"/>
        <v/>
      </c>
      <c r="EJ1373" s="17" t="str">
        <f t="shared" si="276"/>
        <v/>
      </c>
      <c r="EK1373" s="17" t="str">
        <f t="shared" si="277"/>
        <v/>
      </c>
    </row>
    <row r="1374" spans="88:141" x14ac:dyDescent="0.35">
      <c r="CJ1374" s="17" t="str">
        <f t="shared" si="224"/>
        <v/>
      </c>
      <c r="CK1374" s="17" t="str">
        <f t="shared" si="225"/>
        <v/>
      </c>
      <c r="CL1374" s="17" t="str">
        <f t="shared" si="226"/>
        <v/>
      </c>
      <c r="CM1374" s="17" t="str">
        <f t="shared" si="227"/>
        <v/>
      </c>
      <c r="CN1374" s="17" t="str">
        <f t="shared" si="228"/>
        <v/>
      </c>
      <c r="CO1374" s="17" t="str">
        <f t="shared" si="229"/>
        <v/>
      </c>
      <c r="CP1374" s="17" t="str">
        <f t="shared" si="230"/>
        <v/>
      </c>
      <c r="CQ1374" s="17" t="str">
        <f t="shared" si="231"/>
        <v/>
      </c>
      <c r="CR1374" s="17" t="str">
        <f t="shared" si="232"/>
        <v/>
      </c>
      <c r="CS1374" s="17" t="str">
        <f t="shared" si="233"/>
        <v/>
      </c>
      <c r="CT1374" s="17" t="str">
        <f t="shared" si="234"/>
        <v/>
      </c>
      <c r="CU1374" s="17" t="str">
        <f t="shared" si="235"/>
        <v/>
      </c>
      <c r="CV1374" s="17" t="str">
        <f t="shared" si="236"/>
        <v/>
      </c>
      <c r="CW1374" s="17" t="str">
        <f t="shared" si="237"/>
        <v/>
      </c>
      <c r="CX1374" s="17" t="str">
        <f t="shared" si="238"/>
        <v/>
      </c>
      <c r="CY1374" s="17" t="str">
        <f t="shared" si="239"/>
        <v/>
      </c>
      <c r="CZ1374" s="17" t="str">
        <f t="shared" si="240"/>
        <v/>
      </c>
      <c r="DA1374" s="17" t="str">
        <f t="shared" si="241"/>
        <v/>
      </c>
      <c r="DB1374" s="17" t="str">
        <f t="shared" si="242"/>
        <v/>
      </c>
      <c r="DC1374" s="17" t="str">
        <f t="shared" si="243"/>
        <v/>
      </c>
      <c r="DD1374" s="17" t="str">
        <f t="shared" si="244"/>
        <v/>
      </c>
      <c r="DE1374" s="17" t="str">
        <f t="shared" si="245"/>
        <v/>
      </c>
      <c r="DF1374" s="17" t="str">
        <f t="shared" si="246"/>
        <v/>
      </c>
      <c r="DG1374" s="17" t="str">
        <f t="shared" si="247"/>
        <v/>
      </c>
      <c r="DH1374" s="17" t="str">
        <f t="shared" si="248"/>
        <v/>
      </c>
      <c r="DI1374" s="17" t="str">
        <f t="shared" si="249"/>
        <v/>
      </c>
      <c r="DJ1374" s="17" t="str">
        <f t="shared" si="250"/>
        <v/>
      </c>
      <c r="DK1374" s="17" t="str">
        <f t="shared" si="251"/>
        <v/>
      </c>
      <c r="DL1374" s="17" t="str">
        <f t="shared" si="252"/>
        <v/>
      </c>
      <c r="DM1374" s="17" t="str">
        <f t="shared" si="253"/>
        <v/>
      </c>
      <c r="DN1374" s="17" t="str">
        <f t="shared" si="254"/>
        <v/>
      </c>
      <c r="DO1374" s="17" t="str">
        <f t="shared" si="255"/>
        <v/>
      </c>
      <c r="DP1374" s="17" t="str">
        <f t="shared" si="256"/>
        <v/>
      </c>
      <c r="DQ1374" s="17" t="str">
        <f t="shared" si="257"/>
        <v/>
      </c>
      <c r="DR1374" s="17" t="str">
        <f t="shared" si="258"/>
        <v/>
      </c>
      <c r="DS1374" s="17" t="str">
        <f t="shared" si="259"/>
        <v/>
      </c>
      <c r="DT1374" s="17" t="str">
        <f t="shared" si="260"/>
        <v/>
      </c>
      <c r="DU1374" s="17" t="str">
        <f t="shared" si="261"/>
        <v/>
      </c>
      <c r="DV1374" s="17" t="str">
        <f t="shared" si="262"/>
        <v/>
      </c>
      <c r="DW1374" s="17" t="str">
        <f t="shared" si="263"/>
        <v/>
      </c>
      <c r="DX1374" s="17" t="str">
        <f t="shared" si="264"/>
        <v/>
      </c>
      <c r="DY1374" s="17" t="str">
        <f t="shared" si="265"/>
        <v/>
      </c>
      <c r="DZ1374" s="17" t="str">
        <f t="shared" si="266"/>
        <v/>
      </c>
      <c r="EA1374" s="17" t="str">
        <f t="shared" si="267"/>
        <v/>
      </c>
      <c r="EB1374" s="17" t="str">
        <f t="shared" si="268"/>
        <v/>
      </c>
      <c r="EC1374" s="17" t="str">
        <f t="shared" si="269"/>
        <v/>
      </c>
      <c r="ED1374" s="17" t="str">
        <f t="shared" si="270"/>
        <v/>
      </c>
      <c r="EE1374" s="17" t="str">
        <f t="shared" si="271"/>
        <v/>
      </c>
      <c r="EF1374" s="17" t="str">
        <f t="shared" si="272"/>
        <v/>
      </c>
      <c r="EG1374" s="17" t="str">
        <f t="shared" si="273"/>
        <v/>
      </c>
      <c r="EH1374" s="17" t="str">
        <f t="shared" si="274"/>
        <v/>
      </c>
      <c r="EI1374" s="17" t="str">
        <f t="shared" si="275"/>
        <v/>
      </c>
      <c r="EJ1374" s="17" t="str">
        <f t="shared" si="276"/>
        <v/>
      </c>
      <c r="EK1374" s="17" t="str">
        <f t="shared" si="277"/>
        <v/>
      </c>
    </row>
    <row r="1375" spans="88:141" x14ac:dyDescent="0.35">
      <c r="CJ1375" s="17" t="str">
        <f t="shared" si="224"/>
        <v/>
      </c>
      <c r="CK1375" s="17" t="str">
        <f t="shared" si="225"/>
        <v/>
      </c>
      <c r="CL1375" s="17" t="str">
        <f t="shared" si="226"/>
        <v/>
      </c>
      <c r="CM1375" s="17" t="str">
        <f t="shared" si="227"/>
        <v/>
      </c>
      <c r="CN1375" s="17" t="str">
        <f t="shared" si="228"/>
        <v/>
      </c>
      <c r="CO1375" s="17" t="str">
        <f t="shared" si="229"/>
        <v/>
      </c>
      <c r="CP1375" s="17" t="str">
        <f t="shared" si="230"/>
        <v/>
      </c>
      <c r="CQ1375" s="17" t="str">
        <f t="shared" si="231"/>
        <v/>
      </c>
      <c r="CR1375" s="17" t="str">
        <f t="shared" si="232"/>
        <v/>
      </c>
      <c r="CS1375" s="17" t="str">
        <f t="shared" si="233"/>
        <v/>
      </c>
      <c r="CT1375" s="17" t="str">
        <f t="shared" si="234"/>
        <v/>
      </c>
      <c r="CU1375" s="17" t="str">
        <f t="shared" si="235"/>
        <v/>
      </c>
      <c r="CV1375" s="17" t="str">
        <f t="shared" si="236"/>
        <v/>
      </c>
      <c r="CW1375" s="17" t="str">
        <f t="shared" si="237"/>
        <v/>
      </c>
      <c r="CX1375" s="17" t="str">
        <f t="shared" si="238"/>
        <v/>
      </c>
      <c r="CY1375" s="17" t="str">
        <f t="shared" si="239"/>
        <v/>
      </c>
      <c r="CZ1375" s="17" t="str">
        <f t="shared" si="240"/>
        <v/>
      </c>
      <c r="DA1375" s="17" t="str">
        <f t="shared" si="241"/>
        <v/>
      </c>
      <c r="DB1375" s="17" t="str">
        <f t="shared" si="242"/>
        <v/>
      </c>
      <c r="DC1375" s="17" t="str">
        <f t="shared" si="243"/>
        <v/>
      </c>
      <c r="DD1375" s="17" t="str">
        <f t="shared" si="244"/>
        <v/>
      </c>
      <c r="DE1375" s="17" t="str">
        <f t="shared" si="245"/>
        <v/>
      </c>
      <c r="DF1375" s="17" t="str">
        <f t="shared" si="246"/>
        <v/>
      </c>
      <c r="DG1375" s="17" t="str">
        <f t="shared" si="247"/>
        <v/>
      </c>
      <c r="DH1375" s="17" t="str">
        <f t="shared" si="248"/>
        <v/>
      </c>
      <c r="DI1375" s="17" t="str">
        <f t="shared" si="249"/>
        <v/>
      </c>
      <c r="DJ1375" s="17" t="str">
        <f t="shared" si="250"/>
        <v/>
      </c>
      <c r="DK1375" s="17" t="str">
        <f t="shared" si="251"/>
        <v/>
      </c>
      <c r="DL1375" s="17" t="str">
        <f t="shared" si="252"/>
        <v/>
      </c>
      <c r="DM1375" s="17" t="str">
        <f t="shared" si="253"/>
        <v/>
      </c>
      <c r="DN1375" s="17" t="str">
        <f t="shared" si="254"/>
        <v/>
      </c>
      <c r="DO1375" s="17" t="str">
        <f t="shared" si="255"/>
        <v/>
      </c>
      <c r="DP1375" s="17" t="str">
        <f t="shared" si="256"/>
        <v/>
      </c>
      <c r="DQ1375" s="17" t="str">
        <f t="shared" si="257"/>
        <v/>
      </c>
      <c r="DR1375" s="17" t="str">
        <f t="shared" si="258"/>
        <v/>
      </c>
      <c r="DS1375" s="17" t="str">
        <f t="shared" si="259"/>
        <v/>
      </c>
      <c r="DT1375" s="17" t="str">
        <f t="shared" si="260"/>
        <v/>
      </c>
      <c r="DU1375" s="17" t="str">
        <f t="shared" si="261"/>
        <v/>
      </c>
      <c r="DV1375" s="17" t="str">
        <f t="shared" si="262"/>
        <v/>
      </c>
      <c r="DW1375" s="17" t="str">
        <f t="shared" si="263"/>
        <v/>
      </c>
      <c r="DX1375" s="17" t="str">
        <f t="shared" si="264"/>
        <v/>
      </c>
      <c r="DY1375" s="17" t="str">
        <f t="shared" si="265"/>
        <v/>
      </c>
      <c r="DZ1375" s="17" t="str">
        <f t="shared" si="266"/>
        <v/>
      </c>
      <c r="EA1375" s="17" t="str">
        <f t="shared" si="267"/>
        <v/>
      </c>
      <c r="EB1375" s="17" t="str">
        <f t="shared" si="268"/>
        <v/>
      </c>
      <c r="EC1375" s="17" t="str">
        <f t="shared" si="269"/>
        <v/>
      </c>
      <c r="ED1375" s="17" t="str">
        <f t="shared" si="270"/>
        <v/>
      </c>
      <c r="EE1375" s="17" t="str">
        <f t="shared" si="271"/>
        <v/>
      </c>
      <c r="EF1375" s="17" t="str">
        <f t="shared" si="272"/>
        <v/>
      </c>
      <c r="EG1375" s="17" t="str">
        <f t="shared" si="273"/>
        <v/>
      </c>
      <c r="EH1375" s="17" t="str">
        <f t="shared" si="274"/>
        <v/>
      </c>
      <c r="EI1375" s="17" t="str">
        <f t="shared" si="275"/>
        <v/>
      </c>
      <c r="EJ1375" s="17" t="str">
        <f t="shared" si="276"/>
        <v/>
      </c>
      <c r="EK1375" s="17" t="str">
        <f t="shared" si="277"/>
        <v/>
      </c>
    </row>
    <row r="1376" spans="88:141" x14ac:dyDescent="0.35">
      <c r="CJ1376" s="17" t="str">
        <f t="shared" si="224"/>
        <v/>
      </c>
      <c r="CK1376" s="17" t="str">
        <f t="shared" si="225"/>
        <v/>
      </c>
      <c r="CL1376" s="17" t="str">
        <f t="shared" si="226"/>
        <v/>
      </c>
      <c r="CM1376" s="17" t="str">
        <f t="shared" si="227"/>
        <v/>
      </c>
      <c r="CN1376" s="17" t="str">
        <f t="shared" si="228"/>
        <v/>
      </c>
      <c r="CO1376" s="17" t="str">
        <f t="shared" si="229"/>
        <v/>
      </c>
      <c r="CP1376" s="17" t="str">
        <f t="shared" si="230"/>
        <v/>
      </c>
      <c r="CQ1376" s="17" t="str">
        <f t="shared" si="231"/>
        <v/>
      </c>
      <c r="CR1376" s="17" t="str">
        <f t="shared" si="232"/>
        <v/>
      </c>
      <c r="CS1376" s="17" t="str">
        <f t="shared" si="233"/>
        <v/>
      </c>
      <c r="CT1376" s="17" t="str">
        <f t="shared" si="234"/>
        <v/>
      </c>
      <c r="CU1376" s="17" t="str">
        <f t="shared" si="235"/>
        <v/>
      </c>
      <c r="CV1376" s="17" t="str">
        <f t="shared" si="236"/>
        <v/>
      </c>
      <c r="CW1376" s="17" t="str">
        <f t="shared" si="237"/>
        <v/>
      </c>
      <c r="CX1376" s="17" t="str">
        <f t="shared" si="238"/>
        <v/>
      </c>
      <c r="CY1376" s="17" t="str">
        <f t="shared" si="239"/>
        <v/>
      </c>
      <c r="CZ1376" s="17" t="str">
        <f t="shared" si="240"/>
        <v/>
      </c>
      <c r="DA1376" s="17" t="str">
        <f t="shared" si="241"/>
        <v/>
      </c>
      <c r="DB1376" s="17" t="str">
        <f t="shared" si="242"/>
        <v/>
      </c>
      <c r="DC1376" s="17" t="str">
        <f t="shared" si="243"/>
        <v/>
      </c>
      <c r="DD1376" s="17" t="str">
        <f t="shared" si="244"/>
        <v/>
      </c>
      <c r="DE1376" s="17" t="str">
        <f t="shared" si="245"/>
        <v/>
      </c>
      <c r="DF1376" s="17" t="str">
        <f t="shared" si="246"/>
        <v/>
      </c>
      <c r="DG1376" s="17" t="str">
        <f t="shared" si="247"/>
        <v/>
      </c>
      <c r="DH1376" s="17" t="str">
        <f t="shared" si="248"/>
        <v/>
      </c>
      <c r="DI1376" s="17" t="str">
        <f t="shared" si="249"/>
        <v/>
      </c>
      <c r="DJ1376" s="17" t="str">
        <f t="shared" si="250"/>
        <v/>
      </c>
      <c r="DK1376" s="17" t="str">
        <f t="shared" si="251"/>
        <v/>
      </c>
      <c r="DL1376" s="17" t="str">
        <f t="shared" si="252"/>
        <v/>
      </c>
      <c r="DM1376" s="17" t="str">
        <f t="shared" si="253"/>
        <v/>
      </c>
      <c r="DN1376" s="17" t="str">
        <f t="shared" si="254"/>
        <v/>
      </c>
      <c r="DO1376" s="17" t="str">
        <f t="shared" si="255"/>
        <v/>
      </c>
      <c r="DP1376" s="17" t="str">
        <f t="shared" si="256"/>
        <v/>
      </c>
      <c r="DQ1376" s="17" t="str">
        <f t="shared" si="257"/>
        <v/>
      </c>
      <c r="DR1376" s="17" t="str">
        <f t="shared" si="258"/>
        <v/>
      </c>
      <c r="DS1376" s="17" t="str">
        <f t="shared" si="259"/>
        <v/>
      </c>
      <c r="DT1376" s="17" t="str">
        <f t="shared" si="260"/>
        <v/>
      </c>
      <c r="DU1376" s="17" t="str">
        <f t="shared" si="261"/>
        <v/>
      </c>
      <c r="DV1376" s="17" t="str">
        <f t="shared" si="262"/>
        <v/>
      </c>
      <c r="DW1376" s="17" t="str">
        <f t="shared" si="263"/>
        <v/>
      </c>
      <c r="DX1376" s="17" t="str">
        <f t="shared" si="264"/>
        <v/>
      </c>
      <c r="DY1376" s="17" t="str">
        <f t="shared" si="265"/>
        <v/>
      </c>
      <c r="DZ1376" s="17" t="str">
        <f t="shared" si="266"/>
        <v/>
      </c>
      <c r="EA1376" s="17" t="str">
        <f t="shared" si="267"/>
        <v/>
      </c>
      <c r="EB1376" s="17" t="str">
        <f t="shared" si="268"/>
        <v/>
      </c>
      <c r="EC1376" s="17" t="str">
        <f t="shared" si="269"/>
        <v/>
      </c>
      <c r="ED1376" s="17" t="str">
        <f t="shared" si="270"/>
        <v/>
      </c>
      <c r="EE1376" s="17" t="str">
        <f t="shared" si="271"/>
        <v/>
      </c>
      <c r="EF1376" s="17" t="str">
        <f t="shared" si="272"/>
        <v/>
      </c>
      <c r="EG1376" s="17" t="str">
        <f t="shared" si="273"/>
        <v/>
      </c>
      <c r="EH1376" s="17" t="str">
        <f t="shared" si="274"/>
        <v/>
      </c>
      <c r="EI1376" s="17" t="str">
        <f t="shared" si="275"/>
        <v/>
      </c>
      <c r="EJ1376" s="17" t="str">
        <f t="shared" si="276"/>
        <v/>
      </c>
      <c r="EK1376" s="17" t="str">
        <f t="shared" si="277"/>
        <v/>
      </c>
    </row>
    <row r="1377" spans="88:141" x14ac:dyDescent="0.35">
      <c r="CJ1377" s="17" t="str">
        <f t="shared" si="224"/>
        <v/>
      </c>
      <c r="CK1377" s="17" t="str">
        <f t="shared" si="225"/>
        <v/>
      </c>
      <c r="CL1377" s="17" t="str">
        <f t="shared" si="226"/>
        <v/>
      </c>
      <c r="CM1377" s="17" t="str">
        <f t="shared" si="227"/>
        <v/>
      </c>
      <c r="CN1377" s="17" t="str">
        <f t="shared" si="228"/>
        <v/>
      </c>
      <c r="CO1377" s="17" t="str">
        <f t="shared" si="229"/>
        <v/>
      </c>
      <c r="CP1377" s="17" t="str">
        <f t="shared" si="230"/>
        <v/>
      </c>
      <c r="CQ1377" s="17" t="str">
        <f t="shared" si="231"/>
        <v/>
      </c>
      <c r="CR1377" s="17" t="str">
        <f t="shared" si="232"/>
        <v/>
      </c>
      <c r="CS1377" s="17" t="str">
        <f t="shared" si="233"/>
        <v/>
      </c>
      <c r="CT1377" s="17" t="str">
        <f t="shared" si="234"/>
        <v/>
      </c>
      <c r="CU1377" s="17" t="str">
        <f t="shared" si="235"/>
        <v/>
      </c>
      <c r="CV1377" s="17" t="str">
        <f t="shared" si="236"/>
        <v/>
      </c>
      <c r="CW1377" s="17" t="str">
        <f t="shared" si="237"/>
        <v/>
      </c>
      <c r="CX1377" s="17" t="str">
        <f t="shared" si="238"/>
        <v/>
      </c>
      <c r="CY1377" s="17" t="str">
        <f t="shared" si="239"/>
        <v/>
      </c>
      <c r="CZ1377" s="17" t="str">
        <f t="shared" si="240"/>
        <v/>
      </c>
      <c r="DA1377" s="17" t="str">
        <f t="shared" si="241"/>
        <v/>
      </c>
      <c r="DB1377" s="17" t="str">
        <f t="shared" si="242"/>
        <v/>
      </c>
      <c r="DC1377" s="17" t="str">
        <f t="shared" si="243"/>
        <v/>
      </c>
      <c r="DD1377" s="17" t="str">
        <f t="shared" si="244"/>
        <v/>
      </c>
      <c r="DE1377" s="17" t="str">
        <f t="shared" si="245"/>
        <v/>
      </c>
      <c r="DF1377" s="17" t="str">
        <f t="shared" si="246"/>
        <v/>
      </c>
      <c r="DG1377" s="17" t="str">
        <f t="shared" si="247"/>
        <v/>
      </c>
      <c r="DH1377" s="17" t="str">
        <f t="shared" si="248"/>
        <v/>
      </c>
      <c r="DI1377" s="17" t="str">
        <f t="shared" si="249"/>
        <v/>
      </c>
      <c r="DJ1377" s="17" t="str">
        <f t="shared" si="250"/>
        <v/>
      </c>
      <c r="DK1377" s="17" t="str">
        <f t="shared" si="251"/>
        <v/>
      </c>
      <c r="DL1377" s="17" t="str">
        <f t="shared" si="252"/>
        <v/>
      </c>
      <c r="DM1377" s="17" t="str">
        <f t="shared" si="253"/>
        <v/>
      </c>
      <c r="DN1377" s="17" t="str">
        <f t="shared" si="254"/>
        <v/>
      </c>
      <c r="DO1377" s="17" t="str">
        <f t="shared" si="255"/>
        <v/>
      </c>
      <c r="DP1377" s="17" t="str">
        <f t="shared" si="256"/>
        <v/>
      </c>
      <c r="DQ1377" s="17" t="str">
        <f t="shared" si="257"/>
        <v/>
      </c>
      <c r="DR1377" s="17" t="str">
        <f t="shared" si="258"/>
        <v/>
      </c>
      <c r="DS1377" s="17" t="str">
        <f t="shared" si="259"/>
        <v/>
      </c>
      <c r="DT1377" s="17" t="str">
        <f t="shared" si="260"/>
        <v/>
      </c>
      <c r="DU1377" s="17" t="str">
        <f t="shared" si="261"/>
        <v/>
      </c>
      <c r="DV1377" s="17" t="str">
        <f t="shared" si="262"/>
        <v/>
      </c>
      <c r="DW1377" s="17" t="str">
        <f t="shared" si="263"/>
        <v/>
      </c>
      <c r="DX1377" s="17" t="str">
        <f t="shared" si="264"/>
        <v/>
      </c>
      <c r="DY1377" s="17" t="str">
        <f t="shared" si="265"/>
        <v/>
      </c>
      <c r="DZ1377" s="17" t="str">
        <f t="shared" si="266"/>
        <v/>
      </c>
      <c r="EA1377" s="17" t="str">
        <f t="shared" si="267"/>
        <v/>
      </c>
      <c r="EB1377" s="17" t="str">
        <f t="shared" si="268"/>
        <v/>
      </c>
      <c r="EC1377" s="17" t="str">
        <f t="shared" si="269"/>
        <v/>
      </c>
      <c r="ED1377" s="17" t="str">
        <f t="shared" si="270"/>
        <v/>
      </c>
      <c r="EE1377" s="17" t="str">
        <f t="shared" si="271"/>
        <v/>
      </c>
      <c r="EF1377" s="17" t="str">
        <f t="shared" si="272"/>
        <v/>
      </c>
      <c r="EG1377" s="17" t="str">
        <f t="shared" si="273"/>
        <v/>
      </c>
      <c r="EH1377" s="17" t="str">
        <f t="shared" si="274"/>
        <v/>
      </c>
      <c r="EI1377" s="17" t="str">
        <f t="shared" si="275"/>
        <v/>
      </c>
      <c r="EJ1377" s="17" t="str">
        <f t="shared" si="276"/>
        <v/>
      </c>
      <c r="EK1377" s="17" t="str">
        <f t="shared" si="277"/>
        <v/>
      </c>
    </row>
    <row r="1378" spans="88:141" x14ac:dyDescent="0.35">
      <c r="CJ1378" s="17" t="str">
        <f t="shared" si="224"/>
        <v/>
      </c>
      <c r="CK1378" s="17" t="str">
        <f t="shared" si="225"/>
        <v/>
      </c>
      <c r="CL1378" s="17" t="str">
        <f t="shared" si="226"/>
        <v/>
      </c>
      <c r="CM1378" s="17" t="str">
        <f t="shared" si="227"/>
        <v/>
      </c>
      <c r="CN1378" s="17" t="str">
        <f t="shared" si="228"/>
        <v/>
      </c>
      <c r="CO1378" s="17" t="str">
        <f t="shared" si="229"/>
        <v/>
      </c>
      <c r="CP1378" s="17" t="str">
        <f t="shared" si="230"/>
        <v/>
      </c>
      <c r="CQ1378" s="17" t="str">
        <f t="shared" si="231"/>
        <v/>
      </c>
      <c r="CR1378" s="17" t="str">
        <f t="shared" si="232"/>
        <v/>
      </c>
      <c r="CS1378" s="17" t="str">
        <f t="shared" si="233"/>
        <v/>
      </c>
      <c r="CT1378" s="17" t="str">
        <f t="shared" si="234"/>
        <v/>
      </c>
      <c r="CU1378" s="17" t="str">
        <f t="shared" si="235"/>
        <v/>
      </c>
      <c r="CV1378" s="17" t="str">
        <f t="shared" si="236"/>
        <v/>
      </c>
      <c r="CW1378" s="17" t="str">
        <f t="shared" si="237"/>
        <v/>
      </c>
      <c r="CX1378" s="17" t="str">
        <f t="shared" si="238"/>
        <v/>
      </c>
      <c r="CY1378" s="17" t="str">
        <f t="shared" si="239"/>
        <v/>
      </c>
      <c r="CZ1378" s="17" t="str">
        <f t="shared" si="240"/>
        <v/>
      </c>
      <c r="DA1378" s="17" t="str">
        <f t="shared" si="241"/>
        <v/>
      </c>
      <c r="DB1378" s="17" t="str">
        <f t="shared" si="242"/>
        <v/>
      </c>
      <c r="DC1378" s="17" t="str">
        <f t="shared" si="243"/>
        <v/>
      </c>
      <c r="DD1378" s="17" t="str">
        <f t="shared" si="244"/>
        <v/>
      </c>
      <c r="DE1378" s="17" t="str">
        <f t="shared" si="245"/>
        <v/>
      </c>
      <c r="DF1378" s="17" t="str">
        <f t="shared" si="246"/>
        <v/>
      </c>
      <c r="DG1378" s="17" t="str">
        <f t="shared" si="247"/>
        <v/>
      </c>
      <c r="DH1378" s="17" t="str">
        <f t="shared" si="248"/>
        <v/>
      </c>
      <c r="DI1378" s="17" t="str">
        <f t="shared" si="249"/>
        <v/>
      </c>
      <c r="DJ1378" s="17" t="str">
        <f t="shared" si="250"/>
        <v/>
      </c>
      <c r="DK1378" s="17" t="str">
        <f t="shared" si="251"/>
        <v/>
      </c>
      <c r="DL1378" s="17" t="str">
        <f t="shared" si="252"/>
        <v/>
      </c>
      <c r="DM1378" s="17" t="str">
        <f t="shared" si="253"/>
        <v/>
      </c>
      <c r="DN1378" s="17" t="str">
        <f t="shared" si="254"/>
        <v/>
      </c>
      <c r="DO1378" s="17" t="str">
        <f t="shared" si="255"/>
        <v/>
      </c>
      <c r="DP1378" s="17" t="str">
        <f t="shared" si="256"/>
        <v/>
      </c>
      <c r="DQ1378" s="17" t="str">
        <f t="shared" si="257"/>
        <v/>
      </c>
      <c r="DR1378" s="17" t="str">
        <f t="shared" si="258"/>
        <v/>
      </c>
      <c r="DS1378" s="17" t="str">
        <f t="shared" si="259"/>
        <v/>
      </c>
      <c r="DT1378" s="17" t="str">
        <f t="shared" si="260"/>
        <v/>
      </c>
      <c r="DU1378" s="17" t="str">
        <f t="shared" si="261"/>
        <v/>
      </c>
      <c r="DV1378" s="17" t="str">
        <f t="shared" si="262"/>
        <v/>
      </c>
      <c r="DW1378" s="17" t="str">
        <f t="shared" si="263"/>
        <v/>
      </c>
      <c r="DX1378" s="17" t="str">
        <f t="shared" si="264"/>
        <v/>
      </c>
      <c r="DY1378" s="17" t="str">
        <f t="shared" si="265"/>
        <v/>
      </c>
      <c r="DZ1378" s="17" t="str">
        <f t="shared" si="266"/>
        <v/>
      </c>
      <c r="EA1378" s="17" t="str">
        <f t="shared" si="267"/>
        <v/>
      </c>
      <c r="EB1378" s="17" t="str">
        <f t="shared" si="268"/>
        <v/>
      </c>
      <c r="EC1378" s="17" t="str">
        <f t="shared" si="269"/>
        <v/>
      </c>
      <c r="ED1378" s="17" t="str">
        <f t="shared" si="270"/>
        <v/>
      </c>
      <c r="EE1378" s="17" t="str">
        <f t="shared" si="271"/>
        <v/>
      </c>
      <c r="EF1378" s="17" t="str">
        <f t="shared" si="272"/>
        <v/>
      </c>
      <c r="EG1378" s="17" t="str">
        <f t="shared" si="273"/>
        <v/>
      </c>
      <c r="EH1378" s="17" t="str">
        <f t="shared" si="274"/>
        <v/>
      </c>
      <c r="EI1378" s="17" t="str">
        <f t="shared" si="275"/>
        <v/>
      </c>
      <c r="EJ1378" s="17" t="str">
        <f t="shared" si="276"/>
        <v/>
      </c>
      <c r="EK1378" s="17" t="str">
        <f t="shared" si="277"/>
        <v/>
      </c>
    </row>
    <row r="1379" spans="88:141" x14ac:dyDescent="0.35">
      <c r="CJ1379" s="17" t="str">
        <f t="shared" si="224"/>
        <v/>
      </c>
      <c r="CK1379" s="17" t="str">
        <f t="shared" si="225"/>
        <v/>
      </c>
      <c r="CL1379" s="17" t="str">
        <f t="shared" si="226"/>
        <v/>
      </c>
      <c r="CM1379" s="17" t="str">
        <f t="shared" si="227"/>
        <v/>
      </c>
      <c r="CN1379" s="17" t="str">
        <f t="shared" si="228"/>
        <v/>
      </c>
      <c r="CO1379" s="17" t="str">
        <f t="shared" si="229"/>
        <v/>
      </c>
      <c r="CP1379" s="17" t="str">
        <f t="shared" si="230"/>
        <v/>
      </c>
      <c r="CQ1379" s="17" t="str">
        <f t="shared" si="231"/>
        <v/>
      </c>
      <c r="CR1379" s="17" t="str">
        <f t="shared" si="232"/>
        <v/>
      </c>
      <c r="CS1379" s="17" t="str">
        <f t="shared" si="233"/>
        <v/>
      </c>
      <c r="CT1379" s="17" t="str">
        <f t="shared" si="234"/>
        <v/>
      </c>
      <c r="CU1379" s="17" t="str">
        <f t="shared" si="235"/>
        <v/>
      </c>
      <c r="CV1379" s="17" t="str">
        <f t="shared" si="236"/>
        <v/>
      </c>
      <c r="CW1379" s="17" t="str">
        <f t="shared" si="237"/>
        <v/>
      </c>
      <c r="CX1379" s="17" t="str">
        <f t="shared" si="238"/>
        <v/>
      </c>
      <c r="CY1379" s="17" t="str">
        <f t="shared" si="239"/>
        <v/>
      </c>
      <c r="CZ1379" s="17" t="str">
        <f t="shared" si="240"/>
        <v/>
      </c>
      <c r="DA1379" s="17" t="str">
        <f t="shared" si="241"/>
        <v/>
      </c>
      <c r="DB1379" s="17" t="str">
        <f t="shared" si="242"/>
        <v/>
      </c>
      <c r="DC1379" s="17" t="str">
        <f t="shared" si="243"/>
        <v/>
      </c>
      <c r="DD1379" s="17" t="str">
        <f t="shared" si="244"/>
        <v/>
      </c>
      <c r="DE1379" s="17" t="str">
        <f t="shared" si="245"/>
        <v/>
      </c>
      <c r="DF1379" s="17" t="str">
        <f t="shared" si="246"/>
        <v/>
      </c>
      <c r="DG1379" s="17" t="str">
        <f t="shared" si="247"/>
        <v/>
      </c>
      <c r="DH1379" s="17" t="str">
        <f t="shared" si="248"/>
        <v/>
      </c>
      <c r="DI1379" s="17" t="str">
        <f t="shared" si="249"/>
        <v/>
      </c>
      <c r="DJ1379" s="17" t="str">
        <f t="shared" si="250"/>
        <v/>
      </c>
      <c r="DK1379" s="17" t="str">
        <f t="shared" si="251"/>
        <v/>
      </c>
      <c r="DL1379" s="17" t="str">
        <f t="shared" si="252"/>
        <v/>
      </c>
      <c r="DM1379" s="17" t="str">
        <f t="shared" si="253"/>
        <v/>
      </c>
      <c r="DN1379" s="17" t="str">
        <f t="shared" si="254"/>
        <v/>
      </c>
      <c r="DO1379" s="17" t="str">
        <f t="shared" si="255"/>
        <v/>
      </c>
      <c r="DP1379" s="17" t="str">
        <f t="shared" si="256"/>
        <v/>
      </c>
      <c r="DQ1379" s="17" t="str">
        <f t="shared" si="257"/>
        <v/>
      </c>
      <c r="DR1379" s="17" t="str">
        <f t="shared" si="258"/>
        <v/>
      </c>
      <c r="DS1379" s="17" t="str">
        <f t="shared" si="259"/>
        <v/>
      </c>
      <c r="DT1379" s="17" t="str">
        <f t="shared" si="260"/>
        <v/>
      </c>
      <c r="DU1379" s="17" t="str">
        <f t="shared" si="261"/>
        <v/>
      </c>
      <c r="DV1379" s="17" t="str">
        <f t="shared" si="262"/>
        <v/>
      </c>
      <c r="DW1379" s="17" t="str">
        <f t="shared" si="263"/>
        <v/>
      </c>
      <c r="DX1379" s="17" t="str">
        <f t="shared" si="264"/>
        <v/>
      </c>
      <c r="DY1379" s="17" t="str">
        <f t="shared" si="265"/>
        <v/>
      </c>
      <c r="DZ1379" s="17" t="str">
        <f t="shared" si="266"/>
        <v/>
      </c>
      <c r="EA1379" s="17" t="str">
        <f t="shared" si="267"/>
        <v/>
      </c>
      <c r="EB1379" s="17" t="str">
        <f t="shared" si="268"/>
        <v/>
      </c>
      <c r="EC1379" s="17" t="str">
        <f t="shared" si="269"/>
        <v/>
      </c>
      <c r="ED1379" s="17" t="str">
        <f t="shared" si="270"/>
        <v/>
      </c>
      <c r="EE1379" s="17" t="str">
        <f t="shared" si="271"/>
        <v/>
      </c>
      <c r="EF1379" s="17" t="str">
        <f t="shared" si="272"/>
        <v/>
      </c>
      <c r="EG1379" s="17" t="str">
        <f t="shared" si="273"/>
        <v/>
      </c>
      <c r="EH1379" s="17" t="str">
        <f t="shared" si="274"/>
        <v/>
      </c>
      <c r="EI1379" s="17" t="str">
        <f t="shared" si="275"/>
        <v/>
      </c>
      <c r="EJ1379" s="17" t="str">
        <f t="shared" si="276"/>
        <v/>
      </c>
      <c r="EK1379" s="17" t="str">
        <f t="shared" si="277"/>
        <v/>
      </c>
    </row>
    <row r="1380" spans="88:141" x14ac:dyDescent="0.35">
      <c r="CJ1380" s="17" t="str">
        <f t="shared" si="224"/>
        <v/>
      </c>
      <c r="CK1380" s="17" t="str">
        <f t="shared" si="225"/>
        <v/>
      </c>
      <c r="CL1380" s="17" t="str">
        <f t="shared" si="226"/>
        <v/>
      </c>
      <c r="CM1380" s="17" t="str">
        <f t="shared" si="227"/>
        <v/>
      </c>
      <c r="CN1380" s="17" t="str">
        <f t="shared" si="228"/>
        <v/>
      </c>
      <c r="CO1380" s="17" t="str">
        <f t="shared" si="229"/>
        <v/>
      </c>
      <c r="CP1380" s="17" t="str">
        <f t="shared" si="230"/>
        <v/>
      </c>
      <c r="CQ1380" s="17" t="str">
        <f t="shared" si="231"/>
        <v/>
      </c>
      <c r="CR1380" s="17" t="str">
        <f t="shared" si="232"/>
        <v/>
      </c>
      <c r="CS1380" s="17" t="str">
        <f t="shared" si="233"/>
        <v/>
      </c>
      <c r="CT1380" s="17" t="str">
        <f t="shared" si="234"/>
        <v/>
      </c>
      <c r="CU1380" s="17" t="str">
        <f t="shared" si="235"/>
        <v/>
      </c>
      <c r="CV1380" s="17" t="str">
        <f t="shared" si="236"/>
        <v/>
      </c>
      <c r="CW1380" s="17" t="str">
        <f t="shared" si="237"/>
        <v/>
      </c>
      <c r="CX1380" s="17" t="str">
        <f t="shared" si="238"/>
        <v/>
      </c>
      <c r="CY1380" s="17" t="str">
        <f t="shared" si="239"/>
        <v/>
      </c>
      <c r="CZ1380" s="17" t="str">
        <f t="shared" si="240"/>
        <v/>
      </c>
      <c r="DA1380" s="17" t="str">
        <f t="shared" si="241"/>
        <v/>
      </c>
      <c r="DB1380" s="17" t="str">
        <f t="shared" si="242"/>
        <v/>
      </c>
      <c r="DC1380" s="17" t="str">
        <f t="shared" si="243"/>
        <v/>
      </c>
      <c r="DD1380" s="17" t="str">
        <f t="shared" si="244"/>
        <v/>
      </c>
      <c r="DE1380" s="17" t="str">
        <f t="shared" si="245"/>
        <v/>
      </c>
      <c r="DF1380" s="17" t="str">
        <f t="shared" si="246"/>
        <v/>
      </c>
      <c r="DG1380" s="17" t="str">
        <f t="shared" si="247"/>
        <v/>
      </c>
      <c r="DH1380" s="17" t="str">
        <f t="shared" si="248"/>
        <v/>
      </c>
      <c r="DI1380" s="17" t="str">
        <f t="shared" si="249"/>
        <v/>
      </c>
      <c r="DJ1380" s="17" t="str">
        <f t="shared" si="250"/>
        <v/>
      </c>
      <c r="DK1380" s="17" t="str">
        <f t="shared" si="251"/>
        <v/>
      </c>
      <c r="DL1380" s="17" t="str">
        <f t="shared" si="252"/>
        <v/>
      </c>
      <c r="DM1380" s="17" t="str">
        <f t="shared" si="253"/>
        <v/>
      </c>
      <c r="DN1380" s="17" t="str">
        <f t="shared" si="254"/>
        <v/>
      </c>
      <c r="DO1380" s="17" t="str">
        <f t="shared" si="255"/>
        <v/>
      </c>
      <c r="DP1380" s="17" t="str">
        <f t="shared" si="256"/>
        <v/>
      </c>
      <c r="DQ1380" s="17" t="str">
        <f t="shared" si="257"/>
        <v/>
      </c>
      <c r="DR1380" s="17" t="str">
        <f t="shared" si="258"/>
        <v/>
      </c>
      <c r="DS1380" s="17" t="str">
        <f t="shared" si="259"/>
        <v/>
      </c>
      <c r="DT1380" s="17" t="str">
        <f t="shared" si="260"/>
        <v/>
      </c>
      <c r="DU1380" s="17" t="str">
        <f t="shared" si="261"/>
        <v/>
      </c>
      <c r="DV1380" s="17" t="str">
        <f t="shared" si="262"/>
        <v/>
      </c>
      <c r="DW1380" s="17" t="str">
        <f t="shared" si="263"/>
        <v/>
      </c>
      <c r="DX1380" s="17" t="str">
        <f t="shared" si="264"/>
        <v/>
      </c>
      <c r="DY1380" s="17" t="str">
        <f t="shared" si="265"/>
        <v/>
      </c>
      <c r="DZ1380" s="17" t="str">
        <f t="shared" si="266"/>
        <v/>
      </c>
      <c r="EA1380" s="17" t="str">
        <f t="shared" si="267"/>
        <v/>
      </c>
      <c r="EB1380" s="17" t="str">
        <f t="shared" si="268"/>
        <v/>
      </c>
      <c r="EC1380" s="17" t="str">
        <f t="shared" si="269"/>
        <v/>
      </c>
      <c r="ED1380" s="17" t="str">
        <f t="shared" si="270"/>
        <v/>
      </c>
      <c r="EE1380" s="17" t="str">
        <f t="shared" si="271"/>
        <v/>
      </c>
      <c r="EF1380" s="17" t="str">
        <f t="shared" si="272"/>
        <v/>
      </c>
      <c r="EG1380" s="17" t="str">
        <f t="shared" si="273"/>
        <v/>
      </c>
      <c r="EH1380" s="17" t="str">
        <f t="shared" si="274"/>
        <v/>
      </c>
      <c r="EI1380" s="17" t="str">
        <f t="shared" si="275"/>
        <v/>
      </c>
      <c r="EJ1380" s="17" t="str">
        <f t="shared" si="276"/>
        <v/>
      </c>
      <c r="EK1380" s="17" t="str">
        <f t="shared" si="277"/>
        <v/>
      </c>
    </row>
    <row r="1381" spans="88:141" x14ac:dyDescent="0.35">
      <c r="CJ1381" s="17" t="str">
        <f t="shared" si="224"/>
        <v/>
      </c>
      <c r="CK1381" s="17" t="str">
        <f t="shared" si="225"/>
        <v/>
      </c>
      <c r="CL1381" s="17" t="str">
        <f t="shared" si="226"/>
        <v/>
      </c>
      <c r="CM1381" s="17" t="str">
        <f t="shared" si="227"/>
        <v/>
      </c>
      <c r="CN1381" s="17" t="str">
        <f t="shared" si="228"/>
        <v/>
      </c>
      <c r="CO1381" s="17" t="str">
        <f t="shared" si="229"/>
        <v/>
      </c>
      <c r="CP1381" s="17" t="str">
        <f t="shared" si="230"/>
        <v/>
      </c>
      <c r="CQ1381" s="17" t="str">
        <f t="shared" si="231"/>
        <v/>
      </c>
      <c r="CR1381" s="17" t="str">
        <f t="shared" si="232"/>
        <v/>
      </c>
      <c r="CS1381" s="17" t="str">
        <f t="shared" si="233"/>
        <v/>
      </c>
      <c r="CT1381" s="17" t="str">
        <f t="shared" si="234"/>
        <v/>
      </c>
      <c r="CU1381" s="17" t="str">
        <f t="shared" si="235"/>
        <v/>
      </c>
      <c r="CV1381" s="17" t="str">
        <f t="shared" si="236"/>
        <v/>
      </c>
      <c r="CW1381" s="17" t="str">
        <f t="shared" si="237"/>
        <v/>
      </c>
      <c r="CX1381" s="17" t="str">
        <f t="shared" si="238"/>
        <v/>
      </c>
      <c r="CY1381" s="17" t="str">
        <f t="shared" si="239"/>
        <v/>
      </c>
      <c r="CZ1381" s="17" t="str">
        <f t="shared" si="240"/>
        <v/>
      </c>
      <c r="DA1381" s="17" t="str">
        <f t="shared" si="241"/>
        <v/>
      </c>
      <c r="DB1381" s="17" t="str">
        <f t="shared" si="242"/>
        <v/>
      </c>
      <c r="DC1381" s="17" t="str">
        <f t="shared" si="243"/>
        <v/>
      </c>
      <c r="DD1381" s="17" t="str">
        <f t="shared" si="244"/>
        <v/>
      </c>
      <c r="DE1381" s="17" t="str">
        <f t="shared" si="245"/>
        <v/>
      </c>
      <c r="DF1381" s="17" t="str">
        <f t="shared" si="246"/>
        <v/>
      </c>
      <c r="DG1381" s="17" t="str">
        <f t="shared" si="247"/>
        <v/>
      </c>
      <c r="DH1381" s="17" t="str">
        <f t="shared" si="248"/>
        <v/>
      </c>
      <c r="DI1381" s="17" t="str">
        <f t="shared" si="249"/>
        <v/>
      </c>
      <c r="DJ1381" s="17" t="str">
        <f t="shared" si="250"/>
        <v/>
      </c>
      <c r="DK1381" s="17" t="str">
        <f t="shared" si="251"/>
        <v/>
      </c>
      <c r="DL1381" s="17" t="str">
        <f t="shared" si="252"/>
        <v/>
      </c>
      <c r="DM1381" s="17" t="str">
        <f t="shared" si="253"/>
        <v/>
      </c>
      <c r="DN1381" s="17" t="str">
        <f t="shared" si="254"/>
        <v/>
      </c>
      <c r="DO1381" s="17" t="str">
        <f t="shared" si="255"/>
        <v/>
      </c>
      <c r="DP1381" s="17" t="str">
        <f t="shared" si="256"/>
        <v/>
      </c>
      <c r="DQ1381" s="17" t="str">
        <f t="shared" si="257"/>
        <v/>
      </c>
      <c r="DR1381" s="17" t="str">
        <f t="shared" si="258"/>
        <v/>
      </c>
      <c r="DS1381" s="17" t="str">
        <f t="shared" si="259"/>
        <v/>
      </c>
      <c r="DT1381" s="17" t="str">
        <f t="shared" si="260"/>
        <v/>
      </c>
      <c r="DU1381" s="17" t="str">
        <f t="shared" si="261"/>
        <v/>
      </c>
      <c r="DV1381" s="17" t="str">
        <f t="shared" si="262"/>
        <v/>
      </c>
      <c r="DW1381" s="17" t="str">
        <f t="shared" si="263"/>
        <v/>
      </c>
      <c r="DX1381" s="17" t="str">
        <f t="shared" si="264"/>
        <v/>
      </c>
      <c r="DY1381" s="17" t="str">
        <f t="shared" si="265"/>
        <v/>
      </c>
      <c r="DZ1381" s="17" t="str">
        <f t="shared" si="266"/>
        <v/>
      </c>
      <c r="EA1381" s="17" t="str">
        <f t="shared" si="267"/>
        <v/>
      </c>
      <c r="EB1381" s="17" t="str">
        <f t="shared" si="268"/>
        <v/>
      </c>
      <c r="EC1381" s="17" t="str">
        <f t="shared" si="269"/>
        <v/>
      </c>
      <c r="ED1381" s="17" t="str">
        <f t="shared" si="270"/>
        <v/>
      </c>
      <c r="EE1381" s="17" t="str">
        <f t="shared" si="271"/>
        <v/>
      </c>
      <c r="EF1381" s="17" t="str">
        <f t="shared" si="272"/>
        <v/>
      </c>
      <c r="EG1381" s="17" t="str">
        <f t="shared" si="273"/>
        <v/>
      </c>
      <c r="EH1381" s="17" t="str">
        <f t="shared" si="274"/>
        <v/>
      </c>
      <c r="EI1381" s="17" t="str">
        <f t="shared" si="275"/>
        <v/>
      </c>
      <c r="EJ1381" s="17" t="str">
        <f t="shared" si="276"/>
        <v/>
      </c>
      <c r="EK1381" s="17" t="str">
        <f t="shared" si="277"/>
        <v/>
      </c>
    </row>
    <row r="1382" spans="88:141" x14ac:dyDescent="0.35">
      <c r="CJ1382" s="17" t="str">
        <f t="shared" si="224"/>
        <v/>
      </c>
      <c r="CK1382" s="17" t="str">
        <f t="shared" si="225"/>
        <v/>
      </c>
      <c r="CL1382" s="17" t="str">
        <f t="shared" si="226"/>
        <v/>
      </c>
      <c r="CM1382" s="17" t="str">
        <f t="shared" si="227"/>
        <v/>
      </c>
      <c r="CN1382" s="17" t="str">
        <f t="shared" si="228"/>
        <v/>
      </c>
      <c r="CO1382" s="17" t="str">
        <f t="shared" si="229"/>
        <v/>
      </c>
      <c r="CP1382" s="17" t="str">
        <f t="shared" si="230"/>
        <v/>
      </c>
      <c r="CQ1382" s="17" t="str">
        <f t="shared" si="231"/>
        <v/>
      </c>
      <c r="CR1382" s="17" t="str">
        <f t="shared" si="232"/>
        <v/>
      </c>
      <c r="CS1382" s="17" t="str">
        <f t="shared" si="233"/>
        <v/>
      </c>
      <c r="CT1382" s="17" t="str">
        <f t="shared" si="234"/>
        <v/>
      </c>
      <c r="CU1382" s="17" t="str">
        <f t="shared" si="235"/>
        <v/>
      </c>
      <c r="CV1382" s="17" t="str">
        <f t="shared" si="236"/>
        <v/>
      </c>
      <c r="CW1382" s="17" t="str">
        <f t="shared" si="237"/>
        <v/>
      </c>
      <c r="CX1382" s="17" t="str">
        <f t="shared" si="238"/>
        <v/>
      </c>
      <c r="CY1382" s="17" t="str">
        <f t="shared" si="239"/>
        <v/>
      </c>
      <c r="CZ1382" s="17" t="str">
        <f t="shared" si="240"/>
        <v/>
      </c>
      <c r="DA1382" s="17" t="str">
        <f t="shared" si="241"/>
        <v/>
      </c>
      <c r="DB1382" s="17" t="str">
        <f t="shared" si="242"/>
        <v/>
      </c>
      <c r="DC1382" s="17" t="str">
        <f t="shared" si="243"/>
        <v/>
      </c>
      <c r="DD1382" s="17" t="str">
        <f t="shared" si="244"/>
        <v/>
      </c>
      <c r="DE1382" s="17" t="str">
        <f t="shared" si="245"/>
        <v/>
      </c>
      <c r="DF1382" s="17" t="str">
        <f t="shared" si="246"/>
        <v/>
      </c>
      <c r="DG1382" s="17" t="str">
        <f t="shared" si="247"/>
        <v/>
      </c>
      <c r="DH1382" s="17" t="str">
        <f t="shared" si="248"/>
        <v/>
      </c>
      <c r="DI1382" s="17" t="str">
        <f t="shared" si="249"/>
        <v/>
      </c>
      <c r="DJ1382" s="17" t="str">
        <f t="shared" si="250"/>
        <v/>
      </c>
      <c r="DK1382" s="17" t="str">
        <f t="shared" si="251"/>
        <v/>
      </c>
      <c r="DL1382" s="17" t="str">
        <f t="shared" si="252"/>
        <v/>
      </c>
      <c r="DM1382" s="17" t="str">
        <f t="shared" si="253"/>
        <v/>
      </c>
      <c r="DN1382" s="17" t="str">
        <f t="shared" si="254"/>
        <v/>
      </c>
      <c r="DO1382" s="17" t="str">
        <f t="shared" si="255"/>
        <v/>
      </c>
      <c r="DP1382" s="17" t="str">
        <f t="shared" si="256"/>
        <v/>
      </c>
      <c r="DQ1382" s="17" t="str">
        <f t="shared" si="257"/>
        <v/>
      </c>
      <c r="DR1382" s="17" t="str">
        <f t="shared" si="258"/>
        <v/>
      </c>
      <c r="DS1382" s="17" t="str">
        <f t="shared" si="259"/>
        <v/>
      </c>
      <c r="DT1382" s="17" t="str">
        <f t="shared" si="260"/>
        <v/>
      </c>
      <c r="DU1382" s="17" t="str">
        <f t="shared" si="261"/>
        <v/>
      </c>
      <c r="DV1382" s="17" t="str">
        <f t="shared" si="262"/>
        <v/>
      </c>
      <c r="DW1382" s="17" t="str">
        <f t="shared" si="263"/>
        <v/>
      </c>
      <c r="DX1382" s="17" t="str">
        <f t="shared" si="264"/>
        <v/>
      </c>
      <c r="DY1382" s="17" t="str">
        <f t="shared" si="265"/>
        <v/>
      </c>
      <c r="DZ1382" s="17" t="str">
        <f t="shared" si="266"/>
        <v/>
      </c>
      <c r="EA1382" s="17" t="str">
        <f t="shared" si="267"/>
        <v/>
      </c>
      <c r="EB1382" s="17" t="str">
        <f t="shared" si="268"/>
        <v/>
      </c>
      <c r="EC1382" s="17" t="str">
        <f t="shared" si="269"/>
        <v/>
      </c>
      <c r="ED1382" s="17" t="str">
        <f t="shared" si="270"/>
        <v/>
      </c>
      <c r="EE1382" s="17" t="str">
        <f t="shared" si="271"/>
        <v/>
      </c>
      <c r="EF1382" s="17" t="str">
        <f t="shared" si="272"/>
        <v/>
      </c>
      <c r="EG1382" s="17" t="str">
        <f t="shared" si="273"/>
        <v/>
      </c>
      <c r="EH1382" s="17" t="str">
        <f t="shared" si="274"/>
        <v/>
      </c>
      <c r="EI1382" s="17" t="str">
        <f t="shared" si="275"/>
        <v/>
      </c>
      <c r="EJ1382" s="17" t="str">
        <f t="shared" si="276"/>
        <v/>
      </c>
      <c r="EK1382" s="17" t="str">
        <f t="shared" si="277"/>
        <v/>
      </c>
    </row>
    <row r="1383" spans="88:141" x14ac:dyDescent="0.35">
      <c r="CJ1383" s="17" t="str">
        <f t="shared" si="224"/>
        <v/>
      </c>
      <c r="CK1383" s="17" t="str">
        <f t="shared" si="225"/>
        <v/>
      </c>
      <c r="CL1383" s="17" t="str">
        <f t="shared" si="226"/>
        <v/>
      </c>
      <c r="CM1383" s="17" t="str">
        <f t="shared" si="227"/>
        <v/>
      </c>
      <c r="CN1383" s="17" t="str">
        <f t="shared" si="228"/>
        <v/>
      </c>
      <c r="CO1383" s="17" t="str">
        <f t="shared" si="229"/>
        <v/>
      </c>
      <c r="CP1383" s="17" t="str">
        <f t="shared" si="230"/>
        <v/>
      </c>
      <c r="CQ1383" s="17" t="str">
        <f t="shared" si="231"/>
        <v/>
      </c>
      <c r="CR1383" s="17" t="str">
        <f t="shared" si="232"/>
        <v/>
      </c>
      <c r="CS1383" s="17" t="str">
        <f t="shared" si="233"/>
        <v/>
      </c>
      <c r="CT1383" s="17" t="str">
        <f t="shared" si="234"/>
        <v/>
      </c>
      <c r="CU1383" s="17" t="str">
        <f t="shared" si="235"/>
        <v/>
      </c>
      <c r="CV1383" s="17" t="str">
        <f t="shared" si="236"/>
        <v/>
      </c>
      <c r="CW1383" s="17" t="str">
        <f t="shared" si="237"/>
        <v/>
      </c>
      <c r="CX1383" s="17" t="str">
        <f t="shared" si="238"/>
        <v/>
      </c>
      <c r="CY1383" s="17" t="str">
        <f t="shared" si="239"/>
        <v/>
      </c>
      <c r="CZ1383" s="17" t="str">
        <f t="shared" si="240"/>
        <v/>
      </c>
      <c r="DA1383" s="17" t="str">
        <f t="shared" si="241"/>
        <v/>
      </c>
      <c r="DB1383" s="17" t="str">
        <f t="shared" si="242"/>
        <v/>
      </c>
      <c r="DC1383" s="17" t="str">
        <f t="shared" si="243"/>
        <v/>
      </c>
      <c r="DD1383" s="17" t="str">
        <f t="shared" si="244"/>
        <v/>
      </c>
      <c r="DE1383" s="17" t="str">
        <f t="shared" si="245"/>
        <v/>
      </c>
      <c r="DF1383" s="17" t="str">
        <f t="shared" si="246"/>
        <v/>
      </c>
      <c r="DG1383" s="17" t="str">
        <f t="shared" si="247"/>
        <v/>
      </c>
      <c r="DH1383" s="17" t="str">
        <f t="shared" si="248"/>
        <v/>
      </c>
      <c r="DI1383" s="17" t="str">
        <f t="shared" si="249"/>
        <v/>
      </c>
      <c r="DJ1383" s="17" t="str">
        <f t="shared" si="250"/>
        <v/>
      </c>
      <c r="DK1383" s="17" t="str">
        <f t="shared" si="251"/>
        <v/>
      </c>
      <c r="DL1383" s="17" t="str">
        <f t="shared" si="252"/>
        <v/>
      </c>
      <c r="DM1383" s="17" t="str">
        <f t="shared" si="253"/>
        <v/>
      </c>
      <c r="DN1383" s="17" t="str">
        <f t="shared" si="254"/>
        <v/>
      </c>
      <c r="DO1383" s="17" t="str">
        <f t="shared" si="255"/>
        <v/>
      </c>
      <c r="DP1383" s="17" t="str">
        <f t="shared" si="256"/>
        <v/>
      </c>
      <c r="DQ1383" s="17" t="str">
        <f t="shared" si="257"/>
        <v/>
      </c>
      <c r="DR1383" s="17" t="str">
        <f t="shared" si="258"/>
        <v/>
      </c>
      <c r="DS1383" s="17" t="str">
        <f t="shared" si="259"/>
        <v/>
      </c>
      <c r="DT1383" s="17" t="str">
        <f t="shared" si="260"/>
        <v/>
      </c>
      <c r="DU1383" s="17" t="str">
        <f t="shared" si="261"/>
        <v/>
      </c>
      <c r="DV1383" s="17" t="str">
        <f t="shared" si="262"/>
        <v/>
      </c>
      <c r="DW1383" s="17" t="str">
        <f t="shared" si="263"/>
        <v/>
      </c>
      <c r="DX1383" s="17" t="str">
        <f t="shared" si="264"/>
        <v/>
      </c>
      <c r="DY1383" s="17" t="str">
        <f t="shared" si="265"/>
        <v/>
      </c>
      <c r="DZ1383" s="17" t="str">
        <f t="shared" si="266"/>
        <v/>
      </c>
      <c r="EA1383" s="17" t="str">
        <f t="shared" si="267"/>
        <v/>
      </c>
      <c r="EB1383" s="17" t="str">
        <f t="shared" si="268"/>
        <v/>
      </c>
      <c r="EC1383" s="17" t="str">
        <f t="shared" si="269"/>
        <v/>
      </c>
      <c r="ED1383" s="17" t="str">
        <f t="shared" si="270"/>
        <v/>
      </c>
      <c r="EE1383" s="17" t="str">
        <f t="shared" si="271"/>
        <v/>
      </c>
      <c r="EF1383" s="17" t="str">
        <f t="shared" si="272"/>
        <v/>
      </c>
      <c r="EG1383" s="17" t="str">
        <f t="shared" si="273"/>
        <v/>
      </c>
      <c r="EH1383" s="17" t="str">
        <f t="shared" si="274"/>
        <v/>
      </c>
      <c r="EI1383" s="17" t="str">
        <f t="shared" si="275"/>
        <v/>
      </c>
      <c r="EJ1383" s="17" t="str">
        <f t="shared" si="276"/>
        <v/>
      </c>
      <c r="EK1383" s="17" t="str">
        <f t="shared" si="277"/>
        <v/>
      </c>
    </row>
    <row r="1384" spans="88:141" x14ac:dyDescent="0.35">
      <c r="CJ1384" s="17" t="str">
        <f t="shared" si="224"/>
        <v/>
      </c>
      <c r="CK1384" s="17" t="str">
        <f t="shared" si="225"/>
        <v/>
      </c>
      <c r="CL1384" s="17" t="str">
        <f t="shared" si="226"/>
        <v/>
      </c>
      <c r="CM1384" s="17" t="str">
        <f t="shared" si="227"/>
        <v/>
      </c>
      <c r="CN1384" s="17" t="str">
        <f t="shared" si="228"/>
        <v/>
      </c>
      <c r="CO1384" s="17" t="str">
        <f t="shared" si="229"/>
        <v/>
      </c>
      <c r="CP1384" s="17" t="str">
        <f t="shared" si="230"/>
        <v/>
      </c>
      <c r="CQ1384" s="17" t="str">
        <f t="shared" si="231"/>
        <v/>
      </c>
      <c r="CR1384" s="17" t="str">
        <f t="shared" si="232"/>
        <v/>
      </c>
      <c r="CS1384" s="17" t="str">
        <f t="shared" si="233"/>
        <v/>
      </c>
      <c r="CT1384" s="17" t="str">
        <f t="shared" si="234"/>
        <v/>
      </c>
      <c r="CU1384" s="17" t="str">
        <f t="shared" si="235"/>
        <v/>
      </c>
      <c r="CV1384" s="17" t="str">
        <f t="shared" si="236"/>
        <v/>
      </c>
      <c r="CW1384" s="17" t="str">
        <f t="shared" si="237"/>
        <v/>
      </c>
      <c r="CX1384" s="17" t="str">
        <f t="shared" si="238"/>
        <v/>
      </c>
      <c r="CY1384" s="17" t="str">
        <f t="shared" si="239"/>
        <v/>
      </c>
      <c r="CZ1384" s="17" t="str">
        <f t="shared" si="240"/>
        <v/>
      </c>
      <c r="DA1384" s="17" t="str">
        <f t="shared" si="241"/>
        <v/>
      </c>
      <c r="DB1384" s="17" t="str">
        <f t="shared" si="242"/>
        <v/>
      </c>
      <c r="DC1384" s="17" t="str">
        <f t="shared" si="243"/>
        <v/>
      </c>
      <c r="DD1384" s="17" t="str">
        <f t="shared" si="244"/>
        <v/>
      </c>
      <c r="DE1384" s="17" t="str">
        <f t="shared" si="245"/>
        <v/>
      </c>
      <c r="DF1384" s="17" t="str">
        <f t="shared" si="246"/>
        <v/>
      </c>
      <c r="DG1384" s="17" t="str">
        <f t="shared" si="247"/>
        <v/>
      </c>
      <c r="DH1384" s="17" t="str">
        <f t="shared" si="248"/>
        <v/>
      </c>
      <c r="DI1384" s="17" t="str">
        <f t="shared" si="249"/>
        <v/>
      </c>
      <c r="DJ1384" s="17" t="str">
        <f t="shared" si="250"/>
        <v/>
      </c>
      <c r="DK1384" s="17" t="str">
        <f t="shared" si="251"/>
        <v/>
      </c>
      <c r="DL1384" s="17" t="str">
        <f t="shared" si="252"/>
        <v/>
      </c>
      <c r="DM1384" s="17" t="str">
        <f t="shared" si="253"/>
        <v/>
      </c>
      <c r="DN1384" s="17" t="str">
        <f t="shared" si="254"/>
        <v/>
      </c>
      <c r="DO1384" s="17" t="str">
        <f t="shared" si="255"/>
        <v/>
      </c>
      <c r="DP1384" s="17" t="str">
        <f t="shared" si="256"/>
        <v/>
      </c>
      <c r="DQ1384" s="17" t="str">
        <f t="shared" si="257"/>
        <v/>
      </c>
      <c r="DR1384" s="17" t="str">
        <f t="shared" si="258"/>
        <v/>
      </c>
      <c r="DS1384" s="17" t="str">
        <f t="shared" si="259"/>
        <v/>
      </c>
      <c r="DT1384" s="17" t="str">
        <f t="shared" si="260"/>
        <v/>
      </c>
      <c r="DU1384" s="17" t="str">
        <f t="shared" si="261"/>
        <v/>
      </c>
      <c r="DV1384" s="17" t="str">
        <f t="shared" si="262"/>
        <v/>
      </c>
      <c r="DW1384" s="17" t="str">
        <f t="shared" si="263"/>
        <v/>
      </c>
      <c r="DX1384" s="17" t="str">
        <f t="shared" si="264"/>
        <v/>
      </c>
      <c r="DY1384" s="17" t="str">
        <f t="shared" si="265"/>
        <v/>
      </c>
      <c r="DZ1384" s="17" t="str">
        <f t="shared" si="266"/>
        <v/>
      </c>
      <c r="EA1384" s="17" t="str">
        <f t="shared" si="267"/>
        <v/>
      </c>
      <c r="EB1384" s="17" t="str">
        <f t="shared" si="268"/>
        <v/>
      </c>
      <c r="EC1384" s="17" t="str">
        <f t="shared" si="269"/>
        <v/>
      </c>
      <c r="ED1384" s="17" t="str">
        <f t="shared" si="270"/>
        <v/>
      </c>
      <c r="EE1384" s="17" t="str">
        <f t="shared" si="271"/>
        <v/>
      </c>
      <c r="EF1384" s="17" t="str">
        <f t="shared" si="272"/>
        <v/>
      </c>
      <c r="EG1384" s="17" t="str">
        <f t="shared" si="273"/>
        <v/>
      </c>
      <c r="EH1384" s="17" t="str">
        <f t="shared" si="274"/>
        <v/>
      </c>
      <c r="EI1384" s="17" t="str">
        <f t="shared" si="275"/>
        <v/>
      </c>
      <c r="EJ1384" s="17" t="str">
        <f t="shared" si="276"/>
        <v/>
      </c>
      <c r="EK1384" s="17" t="str">
        <f t="shared" si="277"/>
        <v/>
      </c>
    </row>
    <row r="1385" spans="88:141" x14ac:dyDescent="0.35">
      <c r="CJ1385" s="17" t="str">
        <f t="shared" si="224"/>
        <v/>
      </c>
      <c r="CK1385" s="17" t="str">
        <f t="shared" si="225"/>
        <v/>
      </c>
      <c r="CL1385" s="17" t="str">
        <f t="shared" si="226"/>
        <v/>
      </c>
      <c r="CM1385" s="17" t="str">
        <f t="shared" si="227"/>
        <v/>
      </c>
      <c r="CN1385" s="17" t="str">
        <f t="shared" si="228"/>
        <v/>
      </c>
      <c r="CO1385" s="17" t="str">
        <f t="shared" si="229"/>
        <v/>
      </c>
      <c r="CP1385" s="17" t="str">
        <f t="shared" si="230"/>
        <v/>
      </c>
      <c r="CQ1385" s="17" t="str">
        <f t="shared" si="231"/>
        <v/>
      </c>
      <c r="CR1385" s="17" t="str">
        <f t="shared" si="232"/>
        <v/>
      </c>
      <c r="CS1385" s="17" t="str">
        <f t="shared" si="233"/>
        <v/>
      </c>
      <c r="CT1385" s="17" t="str">
        <f t="shared" si="234"/>
        <v/>
      </c>
      <c r="CU1385" s="17" t="str">
        <f t="shared" si="235"/>
        <v/>
      </c>
      <c r="CV1385" s="17" t="str">
        <f t="shared" si="236"/>
        <v/>
      </c>
      <c r="CW1385" s="17" t="str">
        <f t="shared" si="237"/>
        <v/>
      </c>
      <c r="CX1385" s="17" t="str">
        <f t="shared" si="238"/>
        <v/>
      </c>
      <c r="CY1385" s="17" t="str">
        <f t="shared" si="239"/>
        <v/>
      </c>
      <c r="CZ1385" s="17" t="str">
        <f t="shared" si="240"/>
        <v/>
      </c>
      <c r="DA1385" s="17" t="str">
        <f t="shared" si="241"/>
        <v/>
      </c>
      <c r="DB1385" s="17" t="str">
        <f t="shared" si="242"/>
        <v/>
      </c>
      <c r="DC1385" s="17" t="str">
        <f t="shared" si="243"/>
        <v/>
      </c>
      <c r="DD1385" s="17" t="str">
        <f t="shared" si="244"/>
        <v/>
      </c>
      <c r="DE1385" s="17" t="str">
        <f t="shared" si="245"/>
        <v/>
      </c>
      <c r="DF1385" s="17" t="str">
        <f t="shared" si="246"/>
        <v/>
      </c>
      <c r="DG1385" s="17" t="str">
        <f t="shared" si="247"/>
        <v/>
      </c>
      <c r="DH1385" s="17" t="str">
        <f t="shared" si="248"/>
        <v/>
      </c>
      <c r="DI1385" s="17" t="str">
        <f t="shared" si="249"/>
        <v/>
      </c>
      <c r="DJ1385" s="17" t="str">
        <f t="shared" si="250"/>
        <v/>
      </c>
      <c r="DK1385" s="17" t="str">
        <f t="shared" si="251"/>
        <v/>
      </c>
      <c r="DL1385" s="17" t="str">
        <f t="shared" si="252"/>
        <v/>
      </c>
      <c r="DM1385" s="17" t="str">
        <f t="shared" si="253"/>
        <v/>
      </c>
      <c r="DN1385" s="17" t="str">
        <f t="shared" si="254"/>
        <v/>
      </c>
      <c r="DO1385" s="17" t="str">
        <f t="shared" si="255"/>
        <v/>
      </c>
      <c r="DP1385" s="17" t="str">
        <f t="shared" si="256"/>
        <v/>
      </c>
      <c r="DQ1385" s="17" t="str">
        <f t="shared" si="257"/>
        <v/>
      </c>
      <c r="DR1385" s="17" t="str">
        <f t="shared" si="258"/>
        <v/>
      </c>
      <c r="DS1385" s="17" t="str">
        <f t="shared" si="259"/>
        <v/>
      </c>
      <c r="DT1385" s="17" t="str">
        <f t="shared" si="260"/>
        <v/>
      </c>
      <c r="DU1385" s="17" t="str">
        <f t="shared" si="261"/>
        <v/>
      </c>
      <c r="DV1385" s="17" t="str">
        <f t="shared" si="262"/>
        <v/>
      </c>
      <c r="DW1385" s="17" t="str">
        <f t="shared" si="263"/>
        <v/>
      </c>
      <c r="DX1385" s="17" t="str">
        <f t="shared" si="264"/>
        <v/>
      </c>
      <c r="DY1385" s="17" t="str">
        <f t="shared" si="265"/>
        <v/>
      </c>
      <c r="DZ1385" s="17" t="str">
        <f t="shared" si="266"/>
        <v/>
      </c>
      <c r="EA1385" s="17" t="str">
        <f t="shared" si="267"/>
        <v/>
      </c>
      <c r="EB1385" s="17" t="str">
        <f t="shared" si="268"/>
        <v/>
      </c>
      <c r="EC1385" s="17" t="str">
        <f t="shared" si="269"/>
        <v/>
      </c>
      <c r="ED1385" s="17" t="str">
        <f t="shared" si="270"/>
        <v/>
      </c>
      <c r="EE1385" s="17" t="str">
        <f t="shared" si="271"/>
        <v/>
      </c>
      <c r="EF1385" s="17" t="str">
        <f t="shared" si="272"/>
        <v/>
      </c>
      <c r="EG1385" s="17" t="str">
        <f t="shared" si="273"/>
        <v/>
      </c>
      <c r="EH1385" s="17" t="str">
        <f t="shared" si="274"/>
        <v/>
      </c>
      <c r="EI1385" s="17" t="str">
        <f t="shared" si="275"/>
        <v/>
      </c>
      <c r="EJ1385" s="17" t="str">
        <f t="shared" si="276"/>
        <v/>
      </c>
      <c r="EK1385" s="17" t="str">
        <f t="shared" si="277"/>
        <v/>
      </c>
    </row>
    <row r="1386" spans="88:141" x14ac:dyDescent="0.35">
      <c r="CJ1386" s="17" t="str">
        <f t="shared" si="224"/>
        <v/>
      </c>
      <c r="CK1386" s="17" t="str">
        <f t="shared" si="225"/>
        <v/>
      </c>
      <c r="CL1386" s="17" t="str">
        <f t="shared" si="226"/>
        <v/>
      </c>
      <c r="CM1386" s="17" t="str">
        <f t="shared" si="227"/>
        <v/>
      </c>
      <c r="CN1386" s="17" t="str">
        <f t="shared" si="228"/>
        <v/>
      </c>
      <c r="CO1386" s="17" t="str">
        <f t="shared" si="229"/>
        <v/>
      </c>
      <c r="CP1386" s="17" t="str">
        <f t="shared" si="230"/>
        <v/>
      </c>
      <c r="CQ1386" s="17" t="str">
        <f t="shared" si="231"/>
        <v/>
      </c>
      <c r="CR1386" s="17" t="str">
        <f t="shared" si="232"/>
        <v/>
      </c>
      <c r="CS1386" s="17" t="str">
        <f t="shared" si="233"/>
        <v/>
      </c>
      <c r="CT1386" s="17" t="str">
        <f t="shared" si="234"/>
        <v/>
      </c>
      <c r="CU1386" s="17" t="str">
        <f t="shared" si="235"/>
        <v/>
      </c>
      <c r="CV1386" s="17" t="str">
        <f t="shared" si="236"/>
        <v/>
      </c>
      <c r="CW1386" s="17" t="str">
        <f t="shared" si="237"/>
        <v/>
      </c>
      <c r="CX1386" s="17" t="str">
        <f t="shared" si="238"/>
        <v/>
      </c>
      <c r="CY1386" s="17" t="str">
        <f t="shared" si="239"/>
        <v/>
      </c>
      <c r="CZ1386" s="17" t="str">
        <f t="shared" si="240"/>
        <v/>
      </c>
      <c r="DA1386" s="17" t="str">
        <f t="shared" si="241"/>
        <v/>
      </c>
      <c r="DB1386" s="17" t="str">
        <f t="shared" si="242"/>
        <v/>
      </c>
      <c r="DC1386" s="17" t="str">
        <f t="shared" si="243"/>
        <v/>
      </c>
      <c r="DD1386" s="17" t="str">
        <f t="shared" si="244"/>
        <v/>
      </c>
      <c r="DE1386" s="17" t="str">
        <f t="shared" si="245"/>
        <v/>
      </c>
      <c r="DF1386" s="17" t="str">
        <f t="shared" si="246"/>
        <v/>
      </c>
      <c r="DG1386" s="17" t="str">
        <f t="shared" si="247"/>
        <v/>
      </c>
      <c r="DH1386" s="17" t="str">
        <f t="shared" si="248"/>
        <v/>
      </c>
      <c r="DI1386" s="17" t="str">
        <f t="shared" si="249"/>
        <v/>
      </c>
      <c r="DJ1386" s="17" t="str">
        <f t="shared" si="250"/>
        <v/>
      </c>
      <c r="DK1386" s="17" t="str">
        <f t="shared" si="251"/>
        <v/>
      </c>
      <c r="DL1386" s="17" t="str">
        <f t="shared" si="252"/>
        <v/>
      </c>
      <c r="DM1386" s="17" t="str">
        <f t="shared" si="253"/>
        <v/>
      </c>
      <c r="DN1386" s="17" t="str">
        <f t="shared" si="254"/>
        <v/>
      </c>
      <c r="DO1386" s="17" t="str">
        <f t="shared" si="255"/>
        <v/>
      </c>
      <c r="DP1386" s="17" t="str">
        <f t="shared" si="256"/>
        <v/>
      </c>
      <c r="DQ1386" s="17" t="str">
        <f t="shared" si="257"/>
        <v/>
      </c>
      <c r="DR1386" s="17" t="str">
        <f t="shared" si="258"/>
        <v/>
      </c>
      <c r="DS1386" s="17" t="str">
        <f t="shared" si="259"/>
        <v/>
      </c>
      <c r="DT1386" s="17" t="str">
        <f t="shared" si="260"/>
        <v/>
      </c>
      <c r="DU1386" s="17" t="str">
        <f t="shared" si="261"/>
        <v/>
      </c>
      <c r="DV1386" s="17" t="str">
        <f t="shared" si="262"/>
        <v/>
      </c>
      <c r="DW1386" s="17" t="str">
        <f t="shared" si="263"/>
        <v/>
      </c>
      <c r="DX1386" s="17" t="str">
        <f t="shared" si="264"/>
        <v/>
      </c>
      <c r="DY1386" s="17" t="str">
        <f t="shared" si="265"/>
        <v/>
      </c>
      <c r="DZ1386" s="17" t="str">
        <f t="shared" si="266"/>
        <v/>
      </c>
      <c r="EA1386" s="17" t="str">
        <f t="shared" si="267"/>
        <v/>
      </c>
      <c r="EB1386" s="17" t="str">
        <f t="shared" si="268"/>
        <v/>
      </c>
      <c r="EC1386" s="17" t="str">
        <f t="shared" si="269"/>
        <v/>
      </c>
      <c r="ED1386" s="17" t="str">
        <f t="shared" si="270"/>
        <v/>
      </c>
      <c r="EE1386" s="17" t="str">
        <f t="shared" si="271"/>
        <v/>
      </c>
      <c r="EF1386" s="17" t="str">
        <f t="shared" si="272"/>
        <v/>
      </c>
      <c r="EG1386" s="17" t="str">
        <f t="shared" si="273"/>
        <v/>
      </c>
      <c r="EH1386" s="17" t="str">
        <f t="shared" si="274"/>
        <v/>
      </c>
      <c r="EI1386" s="17" t="str">
        <f t="shared" si="275"/>
        <v/>
      </c>
      <c r="EJ1386" s="17" t="str">
        <f t="shared" si="276"/>
        <v/>
      </c>
      <c r="EK1386" s="17" t="str">
        <f t="shared" si="277"/>
        <v/>
      </c>
    </row>
    <row r="1387" spans="88:141" x14ac:dyDescent="0.35">
      <c r="CJ1387" s="17" t="str">
        <f t="shared" si="224"/>
        <v/>
      </c>
      <c r="CK1387" s="17" t="str">
        <f t="shared" si="225"/>
        <v/>
      </c>
      <c r="CL1387" s="17" t="str">
        <f t="shared" si="226"/>
        <v/>
      </c>
      <c r="CM1387" s="17" t="str">
        <f t="shared" si="227"/>
        <v/>
      </c>
      <c r="CN1387" s="17" t="str">
        <f t="shared" si="228"/>
        <v/>
      </c>
      <c r="CO1387" s="17" t="str">
        <f t="shared" si="229"/>
        <v/>
      </c>
      <c r="CP1387" s="17" t="str">
        <f t="shared" si="230"/>
        <v/>
      </c>
      <c r="CQ1387" s="17" t="str">
        <f t="shared" si="231"/>
        <v/>
      </c>
      <c r="CR1387" s="17" t="str">
        <f t="shared" si="232"/>
        <v/>
      </c>
      <c r="CS1387" s="17" t="str">
        <f t="shared" si="233"/>
        <v/>
      </c>
      <c r="CT1387" s="17" t="str">
        <f t="shared" si="234"/>
        <v/>
      </c>
      <c r="CU1387" s="17" t="str">
        <f t="shared" si="235"/>
        <v/>
      </c>
      <c r="CV1387" s="17" t="str">
        <f t="shared" si="236"/>
        <v/>
      </c>
      <c r="CW1387" s="17" t="str">
        <f t="shared" si="237"/>
        <v/>
      </c>
      <c r="CX1387" s="17" t="str">
        <f t="shared" si="238"/>
        <v/>
      </c>
      <c r="CY1387" s="17" t="str">
        <f t="shared" si="239"/>
        <v/>
      </c>
      <c r="CZ1387" s="17" t="str">
        <f t="shared" si="240"/>
        <v/>
      </c>
      <c r="DA1387" s="17" t="str">
        <f t="shared" si="241"/>
        <v/>
      </c>
      <c r="DB1387" s="17" t="str">
        <f t="shared" si="242"/>
        <v/>
      </c>
      <c r="DC1387" s="17" t="str">
        <f t="shared" si="243"/>
        <v/>
      </c>
      <c r="DD1387" s="17" t="str">
        <f t="shared" si="244"/>
        <v/>
      </c>
      <c r="DE1387" s="17" t="str">
        <f t="shared" si="245"/>
        <v/>
      </c>
      <c r="DF1387" s="17" t="str">
        <f t="shared" si="246"/>
        <v/>
      </c>
      <c r="DG1387" s="17" t="str">
        <f t="shared" si="247"/>
        <v/>
      </c>
      <c r="DH1387" s="17" t="str">
        <f t="shared" si="248"/>
        <v/>
      </c>
      <c r="DI1387" s="17" t="str">
        <f t="shared" si="249"/>
        <v/>
      </c>
      <c r="DJ1387" s="17" t="str">
        <f t="shared" si="250"/>
        <v/>
      </c>
      <c r="DK1387" s="17" t="str">
        <f t="shared" si="251"/>
        <v/>
      </c>
      <c r="DL1387" s="17" t="str">
        <f t="shared" si="252"/>
        <v/>
      </c>
      <c r="DM1387" s="17" t="str">
        <f t="shared" si="253"/>
        <v/>
      </c>
      <c r="DN1387" s="17" t="str">
        <f t="shared" si="254"/>
        <v/>
      </c>
      <c r="DO1387" s="17" t="str">
        <f t="shared" si="255"/>
        <v/>
      </c>
      <c r="DP1387" s="17" t="str">
        <f t="shared" si="256"/>
        <v/>
      </c>
      <c r="DQ1387" s="17" t="str">
        <f t="shared" si="257"/>
        <v/>
      </c>
      <c r="DR1387" s="17" t="str">
        <f t="shared" si="258"/>
        <v/>
      </c>
      <c r="DS1387" s="17" t="str">
        <f t="shared" si="259"/>
        <v/>
      </c>
      <c r="DT1387" s="17" t="str">
        <f t="shared" si="260"/>
        <v/>
      </c>
      <c r="DU1387" s="17" t="str">
        <f t="shared" si="261"/>
        <v/>
      </c>
      <c r="DV1387" s="17" t="str">
        <f t="shared" si="262"/>
        <v/>
      </c>
      <c r="DW1387" s="17" t="str">
        <f t="shared" si="263"/>
        <v/>
      </c>
      <c r="DX1387" s="17" t="str">
        <f t="shared" si="264"/>
        <v/>
      </c>
      <c r="DY1387" s="17" t="str">
        <f t="shared" si="265"/>
        <v/>
      </c>
      <c r="DZ1387" s="17" t="str">
        <f t="shared" si="266"/>
        <v/>
      </c>
      <c r="EA1387" s="17" t="str">
        <f t="shared" si="267"/>
        <v/>
      </c>
      <c r="EB1387" s="17" t="str">
        <f t="shared" si="268"/>
        <v/>
      </c>
      <c r="EC1387" s="17" t="str">
        <f t="shared" si="269"/>
        <v/>
      </c>
      <c r="ED1387" s="17" t="str">
        <f t="shared" si="270"/>
        <v/>
      </c>
      <c r="EE1387" s="17" t="str">
        <f t="shared" si="271"/>
        <v/>
      </c>
      <c r="EF1387" s="17" t="str">
        <f t="shared" si="272"/>
        <v/>
      </c>
      <c r="EG1387" s="17" t="str">
        <f t="shared" si="273"/>
        <v/>
      </c>
      <c r="EH1387" s="17" t="str">
        <f t="shared" si="274"/>
        <v/>
      </c>
      <c r="EI1387" s="17" t="str">
        <f t="shared" si="275"/>
        <v/>
      </c>
      <c r="EJ1387" s="17" t="str">
        <f t="shared" si="276"/>
        <v/>
      </c>
      <c r="EK1387" s="17" t="str">
        <f t="shared" si="277"/>
        <v/>
      </c>
    </row>
    <row r="1388" spans="88:141" x14ac:dyDescent="0.35">
      <c r="CJ1388" s="17" t="str">
        <f t="shared" si="224"/>
        <v/>
      </c>
      <c r="CK1388" s="17" t="str">
        <f t="shared" si="225"/>
        <v/>
      </c>
      <c r="CL1388" s="17" t="str">
        <f t="shared" si="226"/>
        <v/>
      </c>
      <c r="CM1388" s="17" t="str">
        <f t="shared" si="227"/>
        <v/>
      </c>
      <c r="CN1388" s="17" t="str">
        <f t="shared" si="228"/>
        <v/>
      </c>
      <c r="CO1388" s="17" t="str">
        <f t="shared" si="229"/>
        <v/>
      </c>
      <c r="CP1388" s="17" t="str">
        <f t="shared" si="230"/>
        <v/>
      </c>
      <c r="CQ1388" s="17" t="str">
        <f t="shared" si="231"/>
        <v/>
      </c>
      <c r="CR1388" s="17" t="str">
        <f t="shared" si="232"/>
        <v/>
      </c>
      <c r="CS1388" s="17" t="str">
        <f t="shared" si="233"/>
        <v/>
      </c>
      <c r="CT1388" s="17" t="str">
        <f t="shared" si="234"/>
        <v/>
      </c>
      <c r="CU1388" s="17" t="str">
        <f t="shared" si="235"/>
        <v/>
      </c>
      <c r="CV1388" s="17" t="str">
        <f t="shared" si="236"/>
        <v/>
      </c>
      <c r="CW1388" s="17" t="str">
        <f t="shared" si="237"/>
        <v/>
      </c>
      <c r="CX1388" s="17" t="str">
        <f t="shared" si="238"/>
        <v/>
      </c>
      <c r="CY1388" s="17" t="str">
        <f t="shared" si="239"/>
        <v/>
      </c>
      <c r="CZ1388" s="17" t="str">
        <f t="shared" si="240"/>
        <v/>
      </c>
      <c r="DA1388" s="17" t="str">
        <f t="shared" si="241"/>
        <v/>
      </c>
      <c r="DB1388" s="17" t="str">
        <f t="shared" si="242"/>
        <v/>
      </c>
      <c r="DC1388" s="17" t="str">
        <f t="shared" si="243"/>
        <v/>
      </c>
      <c r="DD1388" s="17" t="str">
        <f t="shared" si="244"/>
        <v/>
      </c>
      <c r="DE1388" s="17" t="str">
        <f t="shared" si="245"/>
        <v/>
      </c>
      <c r="DF1388" s="17" t="str">
        <f t="shared" si="246"/>
        <v/>
      </c>
      <c r="DG1388" s="17" t="str">
        <f t="shared" si="247"/>
        <v/>
      </c>
      <c r="DH1388" s="17" t="str">
        <f t="shared" si="248"/>
        <v/>
      </c>
      <c r="DI1388" s="17" t="str">
        <f t="shared" si="249"/>
        <v/>
      </c>
      <c r="DJ1388" s="17" t="str">
        <f t="shared" si="250"/>
        <v/>
      </c>
      <c r="DK1388" s="17" t="str">
        <f t="shared" si="251"/>
        <v/>
      </c>
      <c r="DL1388" s="17" t="str">
        <f t="shared" si="252"/>
        <v/>
      </c>
      <c r="DM1388" s="17" t="str">
        <f t="shared" si="253"/>
        <v/>
      </c>
      <c r="DN1388" s="17" t="str">
        <f t="shared" si="254"/>
        <v/>
      </c>
      <c r="DO1388" s="17" t="str">
        <f t="shared" si="255"/>
        <v/>
      </c>
      <c r="DP1388" s="17" t="str">
        <f t="shared" si="256"/>
        <v/>
      </c>
      <c r="DQ1388" s="17" t="str">
        <f t="shared" si="257"/>
        <v/>
      </c>
      <c r="DR1388" s="17" t="str">
        <f t="shared" si="258"/>
        <v/>
      </c>
      <c r="DS1388" s="17" t="str">
        <f t="shared" si="259"/>
        <v/>
      </c>
      <c r="DT1388" s="17" t="str">
        <f t="shared" si="260"/>
        <v/>
      </c>
      <c r="DU1388" s="17" t="str">
        <f t="shared" si="261"/>
        <v/>
      </c>
      <c r="DV1388" s="17" t="str">
        <f t="shared" si="262"/>
        <v/>
      </c>
      <c r="DW1388" s="17" t="str">
        <f t="shared" si="263"/>
        <v/>
      </c>
      <c r="DX1388" s="17" t="str">
        <f t="shared" si="264"/>
        <v/>
      </c>
      <c r="DY1388" s="17" t="str">
        <f t="shared" si="265"/>
        <v/>
      </c>
      <c r="DZ1388" s="17" t="str">
        <f t="shared" si="266"/>
        <v/>
      </c>
      <c r="EA1388" s="17" t="str">
        <f t="shared" si="267"/>
        <v/>
      </c>
      <c r="EB1388" s="17" t="str">
        <f t="shared" si="268"/>
        <v/>
      </c>
      <c r="EC1388" s="17" t="str">
        <f t="shared" si="269"/>
        <v/>
      </c>
      <c r="ED1388" s="17" t="str">
        <f t="shared" si="270"/>
        <v/>
      </c>
      <c r="EE1388" s="17" t="str">
        <f t="shared" si="271"/>
        <v/>
      </c>
      <c r="EF1388" s="17" t="str">
        <f t="shared" si="272"/>
        <v/>
      </c>
      <c r="EG1388" s="17" t="str">
        <f t="shared" si="273"/>
        <v/>
      </c>
      <c r="EH1388" s="17" t="str">
        <f t="shared" si="274"/>
        <v/>
      </c>
      <c r="EI1388" s="17" t="str">
        <f t="shared" si="275"/>
        <v/>
      </c>
      <c r="EJ1388" s="17" t="str">
        <f t="shared" si="276"/>
        <v/>
      </c>
      <c r="EK1388" s="17" t="str">
        <f t="shared" si="277"/>
        <v/>
      </c>
    </row>
    <row r="1389" spans="88:141" x14ac:dyDescent="0.35">
      <c r="CJ1389" s="17" t="str">
        <f t="shared" si="224"/>
        <v/>
      </c>
      <c r="CK1389" s="17" t="str">
        <f t="shared" si="225"/>
        <v/>
      </c>
      <c r="CL1389" s="17" t="str">
        <f t="shared" si="226"/>
        <v/>
      </c>
      <c r="CM1389" s="17" t="str">
        <f t="shared" si="227"/>
        <v/>
      </c>
      <c r="CN1389" s="17" t="str">
        <f t="shared" si="228"/>
        <v/>
      </c>
      <c r="CO1389" s="17" t="str">
        <f t="shared" si="229"/>
        <v/>
      </c>
      <c r="CP1389" s="17" t="str">
        <f t="shared" si="230"/>
        <v/>
      </c>
      <c r="CQ1389" s="17" t="str">
        <f t="shared" si="231"/>
        <v/>
      </c>
      <c r="CR1389" s="17" t="str">
        <f t="shared" si="232"/>
        <v/>
      </c>
      <c r="CS1389" s="17" t="str">
        <f t="shared" si="233"/>
        <v/>
      </c>
      <c r="CT1389" s="17" t="str">
        <f t="shared" si="234"/>
        <v/>
      </c>
      <c r="CU1389" s="17" t="str">
        <f t="shared" si="235"/>
        <v/>
      </c>
      <c r="CV1389" s="17" t="str">
        <f t="shared" si="236"/>
        <v/>
      </c>
      <c r="CW1389" s="17" t="str">
        <f t="shared" si="237"/>
        <v/>
      </c>
      <c r="CX1389" s="17" t="str">
        <f t="shared" si="238"/>
        <v/>
      </c>
      <c r="CY1389" s="17" t="str">
        <f t="shared" si="239"/>
        <v/>
      </c>
      <c r="CZ1389" s="17" t="str">
        <f t="shared" si="240"/>
        <v/>
      </c>
      <c r="DA1389" s="17" t="str">
        <f t="shared" si="241"/>
        <v/>
      </c>
      <c r="DB1389" s="17" t="str">
        <f t="shared" si="242"/>
        <v/>
      </c>
      <c r="DC1389" s="17" t="str">
        <f t="shared" si="243"/>
        <v/>
      </c>
      <c r="DD1389" s="17" t="str">
        <f t="shared" si="244"/>
        <v/>
      </c>
      <c r="DE1389" s="17" t="str">
        <f t="shared" si="245"/>
        <v/>
      </c>
      <c r="DF1389" s="17" t="str">
        <f t="shared" si="246"/>
        <v/>
      </c>
      <c r="DG1389" s="17" t="str">
        <f t="shared" si="247"/>
        <v/>
      </c>
      <c r="DH1389" s="17" t="str">
        <f t="shared" si="248"/>
        <v/>
      </c>
      <c r="DI1389" s="17" t="str">
        <f t="shared" si="249"/>
        <v/>
      </c>
      <c r="DJ1389" s="17" t="str">
        <f t="shared" si="250"/>
        <v/>
      </c>
      <c r="DK1389" s="17" t="str">
        <f t="shared" si="251"/>
        <v/>
      </c>
      <c r="DL1389" s="17" t="str">
        <f t="shared" si="252"/>
        <v/>
      </c>
      <c r="DM1389" s="17" t="str">
        <f t="shared" si="253"/>
        <v/>
      </c>
      <c r="DN1389" s="17" t="str">
        <f t="shared" si="254"/>
        <v/>
      </c>
      <c r="DO1389" s="17" t="str">
        <f t="shared" si="255"/>
        <v/>
      </c>
      <c r="DP1389" s="17" t="str">
        <f t="shared" si="256"/>
        <v/>
      </c>
      <c r="DQ1389" s="17" t="str">
        <f t="shared" si="257"/>
        <v/>
      </c>
      <c r="DR1389" s="17" t="str">
        <f t="shared" si="258"/>
        <v/>
      </c>
      <c r="DS1389" s="17" t="str">
        <f t="shared" si="259"/>
        <v/>
      </c>
      <c r="DT1389" s="17" t="str">
        <f t="shared" si="260"/>
        <v/>
      </c>
      <c r="DU1389" s="17" t="str">
        <f t="shared" si="261"/>
        <v/>
      </c>
      <c r="DV1389" s="17" t="str">
        <f t="shared" si="262"/>
        <v/>
      </c>
      <c r="DW1389" s="17" t="str">
        <f t="shared" si="263"/>
        <v/>
      </c>
      <c r="DX1389" s="17" t="str">
        <f t="shared" si="264"/>
        <v/>
      </c>
      <c r="DY1389" s="17" t="str">
        <f t="shared" si="265"/>
        <v/>
      </c>
      <c r="DZ1389" s="17" t="str">
        <f t="shared" si="266"/>
        <v/>
      </c>
      <c r="EA1389" s="17" t="str">
        <f t="shared" si="267"/>
        <v/>
      </c>
      <c r="EB1389" s="17" t="str">
        <f t="shared" si="268"/>
        <v/>
      </c>
      <c r="EC1389" s="17" t="str">
        <f t="shared" si="269"/>
        <v/>
      </c>
      <c r="ED1389" s="17" t="str">
        <f t="shared" si="270"/>
        <v/>
      </c>
      <c r="EE1389" s="17" t="str">
        <f t="shared" si="271"/>
        <v/>
      </c>
      <c r="EF1389" s="17" t="str">
        <f t="shared" si="272"/>
        <v/>
      </c>
      <c r="EG1389" s="17" t="str">
        <f t="shared" si="273"/>
        <v/>
      </c>
      <c r="EH1389" s="17" t="str">
        <f t="shared" si="274"/>
        <v/>
      </c>
      <c r="EI1389" s="17" t="str">
        <f t="shared" si="275"/>
        <v/>
      </c>
      <c r="EJ1389" s="17" t="str">
        <f t="shared" si="276"/>
        <v/>
      </c>
      <c r="EK1389" s="17" t="str">
        <f t="shared" si="277"/>
        <v/>
      </c>
    </row>
    <row r="1390" spans="88:141" x14ac:dyDescent="0.35">
      <c r="CJ1390" s="17" t="str">
        <f t="shared" si="224"/>
        <v/>
      </c>
      <c r="CK1390" s="17" t="str">
        <f t="shared" si="225"/>
        <v/>
      </c>
      <c r="CL1390" s="17" t="str">
        <f t="shared" si="226"/>
        <v/>
      </c>
      <c r="CM1390" s="17" t="str">
        <f t="shared" si="227"/>
        <v/>
      </c>
      <c r="CN1390" s="17" t="str">
        <f t="shared" si="228"/>
        <v/>
      </c>
      <c r="CO1390" s="17" t="str">
        <f t="shared" si="229"/>
        <v/>
      </c>
      <c r="CP1390" s="17" t="str">
        <f t="shared" si="230"/>
        <v/>
      </c>
      <c r="CQ1390" s="17" t="str">
        <f t="shared" si="231"/>
        <v/>
      </c>
      <c r="CR1390" s="17" t="str">
        <f t="shared" si="232"/>
        <v/>
      </c>
      <c r="CS1390" s="17" t="str">
        <f t="shared" si="233"/>
        <v/>
      </c>
      <c r="CT1390" s="17" t="str">
        <f t="shared" si="234"/>
        <v/>
      </c>
      <c r="CU1390" s="17" t="str">
        <f t="shared" si="235"/>
        <v/>
      </c>
      <c r="CV1390" s="17" t="str">
        <f t="shared" si="236"/>
        <v/>
      </c>
      <c r="CW1390" s="17" t="str">
        <f t="shared" si="237"/>
        <v/>
      </c>
      <c r="CX1390" s="17" t="str">
        <f t="shared" si="238"/>
        <v/>
      </c>
      <c r="CY1390" s="17" t="str">
        <f t="shared" si="239"/>
        <v/>
      </c>
      <c r="CZ1390" s="17" t="str">
        <f t="shared" si="240"/>
        <v/>
      </c>
      <c r="DA1390" s="17" t="str">
        <f t="shared" si="241"/>
        <v/>
      </c>
      <c r="DB1390" s="17" t="str">
        <f t="shared" si="242"/>
        <v/>
      </c>
      <c r="DC1390" s="17" t="str">
        <f t="shared" si="243"/>
        <v/>
      </c>
      <c r="DD1390" s="17" t="str">
        <f t="shared" si="244"/>
        <v/>
      </c>
      <c r="DE1390" s="17" t="str">
        <f t="shared" si="245"/>
        <v/>
      </c>
      <c r="DF1390" s="17" t="str">
        <f t="shared" si="246"/>
        <v/>
      </c>
      <c r="DG1390" s="17" t="str">
        <f t="shared" si="247"/>
        <v/>
      </c>
      <c r="DH1390" s="17" t="str">
        <f t="shared" si="248"/>
        <v/>
      </c>
      <c r="DI1390" s="17" t="str">
        <f t="shared" si="249"/>
        <v/>
      </c>
      <c r="DJ1390" s="17" t="str">
        <f t="shared" si="250"/>
        <v/>
      </c>
      <c r="DK1390" s="17" t="str">
        <f t="shared" si="251"/>
        <v/>
      </c>
      <c r="DL1390" s="17" t="str">
        <f t="shared" si="252"/>
        <v/>
      </c>
      <c r="DM1390" s="17" t="str">
        <f t="shared" si="253"/>
        <v/>
      </c>
      <c r="DN1390" s="17" t="str">
        <f t="shared" si="254"/>
        <v/>
      </c>
      <c r="DO1390" s="17" t="str">
        <f t="shared" si="255"/>
        <v/>
      </c>
      <c r="DP1390" s="17" t="str">
        <f t="shared" si="256"/>
        <v/>
      </c>
      <c r="DQ1390" s="17" t="str">
        <f t="shared" si="257"/>
        <v/>
      </c>
      <c r="DR1390" s="17" t="str">
        <f t="shared" si="258"/>
        <v/>
      </c>
      <c r="DS1390" s="17" t="str">
        <f t="shared" si="259"/>
        <v/>
      </c>
      <c r="DT1390" s="17" t="str">
        <f t="shared" si="260"/>
        <v/>
      </c>
      <c r="DU1390" s="17" t="str">
        <f t="shared" si="261"/>
        <v/>
      </c>
      <c r="DV1390" s="17" t="str">
        <f t="shared" si="262"/>
        <v/>
      </c>
      <c r="DW1390" s="17" t="str">
        <f t="shared" si="263"/>
        <v/>
      </c>
      <c r="DX1390" s="17" t="str">
        <f t="shared" si="264"/>
        <v/>
      </c>
      <c r="DY1390" s="17" t="str">
        <f t="shared" si="265"/>
        <v/>
      </c>
      <c r="DZ1390" s="17" t="str">
        <f t="shared" si="266"/>
        <v/>
      </c>
      <c r="EA1390" s="17" t="str">
        <f t="shared" si="267"/>
        <v/>
      </c>
      <c r="EB1390" s="17" t="str">
        <f t="shared" si="268"/>
        <v/>
      </c>
      <c r="EC1390" s="17" t="str">
        <f t="shared" si="269"/>
        <v/>
      </c>
      <c r="ED1390" s="17" t="str">
        <f t="shared" si="270"/>
        <v/>
      </c>
      <c r="EE1390" s="17" t="str">
        <f t="shared" si="271"/>
        <v/>
      </c>
      <c r="EF1390" s="17" t="str">
        <f t="shared" si="272"/>
        <v/>
      </c>
      <c r="EG1390" s="17" t="str">
        <f t="shared" si="273"/>
        <v/>
      </c>
      <c r="EH1390" s="17" t="str">
        <f t="shared" si="274"/>
        <v/>
      </c>
      <c r="EI1390" s="17" t="str">
        <f t="shared" si="275"/>
        <v/>
      </c>
      <c r="EJ1390" s="17" t="str">
        <f t="shared" si="276"/>
        <v/>
      </c>
      <c r="EK1390" s="17" t="str">
        <f t="shared" si="277"/>
        <v/>
      </c>
    </row>
    <row r="1391" spans="88:141" x14ac:dyDescent="0.35">
      <c r="CJ1391" s="17" t="str">
        <f t="shared" si="224"/>
        <v/>
      </c>
      <c r="CK1391" s="17" t="str">
        <f t="shared" si="225"/>
        <v/>
      </c>
      <c r="CL1391" s="17" t="str">
        <f t="shared" si="226"/>
        <v/>
      </c>
      <c r="CM1391" s="17" t="str">
        <f t="shared" si="227"/>
        <v/>
      </c>
      <c r="CN1391" s="17" t="str">
        <f t="shared" si="228"/>
        <v/>
      </c>
      <c r="CO1391" s="17" t="str">
        <f t="shared" si="229"/>
        <v/>
      </c>
      <c r="CP1391" s="17" t="str">
        <f t="shared" si="230"/>
        <v/>
      </c>
      <c r="CQ1391" s="17" t="str">
        <f t="shared" si="231"/>
        <v/>
      </c>
      <c r="CR1391" s="17" t="str">
        <f t="shared" si="232"/>
        <v/>
      </c>
      <c r="CS1391" s="17" t="str">
        <f t="shared" si="233"/>
        <v/>
      </c>
      <c r="CT1391" s="17" t="str">
        <f t="shared" si="234"/>
        <v/>
      </c>
      <c r="CU1391" s="17" t="str">
        <f t="shared" si="235"/>
        <v/>
      </c>
      <c r="CV1391" s="17" t="str">
        <f t="shared" si="236"/>
        <v/>
      </c>
      <c r="CW1391" s="17" t="str">
        <f t="shared" si="237"/>
        <v/>
      </c>
      <c r="CX1391" s="17" t="str">
        <f t="shared" si="238"/>
        <v/>
      </c>
      <c r="CY1391" s="17" t="str">
        <f t="shared" si="239"/>
        <v/>
      </c>
      <c r="CZ1391" s="17" t="str">
        <f t="shared" si="240"/>
        <v/>
      </c>
      <c r="DA1391" s="17" t="str">
        <f t="shared" si="241"/>
        <v/>
      </c>
      <c r="DB1391" s="17" t="str">
        <f t="shared" si="242"/>
        <v/>
      </c>
      <c r="DC1391" s="17" t="str">
        <f t="shared" si="243"/>
        <v/>
      </c>
      <c r="DD1391" s="17" t="str">
        <f t="shared" si="244"/>
        <v/>
      </c>
      <c r="DE1391" s="17" t="str">
        <f t="shared" si="245"/>
        <v/>
      </c>
      <c r="DF1391" s="17" t="str">
        <f t="shared" si="246"/>
        <v/>
      </c>
      <c r="DG1391" s="17" t="str">
        <f t="shared" si="247"/>
        <v/>
      </c>
      <c r="DH1391" s="17" t="str">
        <f t="shared" si="248"/>
        <v/>
      </c>
      <c r="DI1391" s="17" t="str">
        <f t="shared" si="249"/>
        <v/>
      </c>
      <c r="DJ1391" s="17" t="str">
        <f t="shared" si="250"/>
        <v/>
      </c>
      <c r="DK1391" s="17" t="str">
        <f t="shared" si="251"/>
        <v/>
      </c>
      <c r="DL1391" s="17" t="str">
        <f t="shared" si="252"/>
        <v/>
      </c>
      <c r="DM1391" s="17" t="str">
        <f t="shared" si="253"/>
        <v/>
      </c>
      <c r="DN1391" s="17" t="str">
        <f t="shared" si="254"/>
        <v/>
      </c>
      <c r="DO1391" s="17" t="str">
        <f t="shared" si="255"/>
        <v/>
      </c>
      <c r="DP1391" s="17" t="str">
        <f t="shared" si="256"/>
        <v/>
      </c>
      <c r="DQ1391" s="17" t="str">
        <f t="shared" si="257"/>
        <v/>
      </c>
      <c r="DR1391" s="17" t="str">
        <f t="shared" si="258"/>
        <v/>
      </c>
      <c r="DS1391" s="17" t="str">
        <f t="shared" si="259"/>
        <v/>
      </c>
      <c r="DT1391" s="17" t="str">
        <f t="shared" si="260"/>
        <v/>
      </c>
      <c r="DU1391" s="17" t="str">
        <f t="shared" si="261"/>
        <v/>
      </c>
      <c r="DV1391" s="17" t="str">
        <f t="shared" si="262"/>
        <v/>
      </c>
      <c r="DW1391" s="17" t="str">
        <f t="shared" si="263"/>
        <v/>
      </c>
      <c r="DX1391" s="17" t="str">
        <f t="shared" si="264"/>
        <v/>
      </c>
      <c r="DY1391" s="17" t="str">
        <f t="shared" si="265"/>
        <v/>
      </c>
      <c r="DZ1391" s="17" t="str">
        <f t="shared" si="266"/>
        <v/>
      </c>
      <c r="EA1391" s="17" t="str">
        <f t="shared" si="267"/>
        <v/>
      </c>
      <c r="EB1391" s="17" t="str">
        <f t="shared" si="268"/>
        <v/>
      </c>
      <c r="EC1391" s="17" t="str">
        <f t="shared" si="269"/>
        <v/>
      </c>
      <c r="ED1391" s="17" t="str">
        <f t="shared" si="270"/>
        <v/>
      </c>
      <c r="EE1391" s="17" t="str">
        <f t="shared" si="271"/>
        <v/>
      </c>
      <c r="EF1391" s="17" t="str">
        <f t="shared" si="272"/>
        <v/>
      </c>
      <c r="EG1391" s="17" t="str">
        <f t="shared" si="273"/>
        <v/>
      </c>
      <c r="EH1391" s="17" t="str">
        <f t="shared" si="274"/>
        <v/>
      </c>
      <c r="EI1391" s="17" t="str">
        <f t="shared" si="275"/>
        <v/>
      </c>
      <c r="EJ1391" s="17" t="str">
        <f t="shared" si="276"/>
        <v/>
      </c>
      <c r="EK1391" s="17" t="str">
        <f t="shared" si="277"/>
        <v/>
      </c>
    </row>
    <row r="1392" spans="88:141" x14ac:dyDescent="0.35">
      <c r="CJ1392" s="17" t="str">
        <f t="shared" si="224"/>
        <v/>
      </c>
      <c r="CK1392" s="17" t="str">
        <f t="shared" si="225"/>
        <v/>
      </c>
      <c r="CL1392" s="17" t="str">
        <f t="shared" si="226"/>
        <v/>
      </c>
      <c r="CM1392" s="17" t="str">
        <f t="shared" si="227"/>
        <v/>
      </c>
      <c r="CN1392" s="17" t="str">
        <f t="shared" si="228"/>
        <v/>
      </c>
      <c r="CO1392" s="17" t="str">
        <f t="shared" si="229"/>
        <v/>
      </c>
      <c r="CP1392" s="17" t="str">
        <f t="shared" si="230"/>
        <v/>
      </c>
      <c r="CQ1392" s="17" t="str">
        <f t="shared" si="231"/>
        <v/>
      </c>
      <c r="CR1392" s="17" t="str">
        <f t="shared" si="232"/>
        <v/>
      </c>
      <c r="CS1392" s="17" t="str">
        <f t="shared" si="233"/>
        <v/>
      </c>
      <c r="CT1392" s="17" t="str">
        <f t="shared" si="234"/>
        <v/>
      </c>
      <c r="CU1392" s="17" t="str">
        <f t="shared" si="235"/>
        <v/>
      </c>
      <c r="CV1392" s="17" t="str">
        <f t="shared" si="236"/>
        <v/>
      </c>
      <c r="CW1392" s="17" t="str">
        <f t="shared" si="237"/>
        <v/>
      </c>
      <c r="CX1392" s="17" t="str">
        <f t="shared" si="238"/>
        <v/>
      </c>
      <c r="CY1392" s="17" t="str">
        <f t="shared" si="239"/>
        <v/>
      </c>
      <c r="CZ1392" s="17" t="str">
        <f t="shared" si="240"/>
        <v/>
      </c>
      <c r="DA1392" s="17" t="str">
        <f t="shared" si="241"/>
        <v/>
      </c>
      <c r="DB1392" s="17" t="str">
        <f t="shared" si="242"/>
        <v/>
      </c>
      <c r="DC1392" s="17" t="str">
        <f t="shared" si="243"/>
        <v/>
      </c>
      <c r="DD1392" s="17" t="str">
        <f t="shared" si="244"/>
        <v/>
      </c>
      <c r="DE1392" s="17" t="str">
        <f t="shared" si="245"/>
        <v/>
      </c>
      <c r="DF1392" s="17" t="str">
        <f t="shared" si="246"/>
        <v/>
      </c>
      <c r="DG1392" s="17" t="str">
        <f t="shared" si="247"/>
        <v/>
      </c>
      <c r="DH1392" s="17" t="str">
        <f t="shared" si="248"/>
        <v/>
      </c>
      <c r="DI1392" s="17" t="str">
        <f t="shared" si="249"/>
        <v/>
      </c>
      <c r="DJ1392" s="17" t="str">
        <f t="shared" si="250"/>
        <v/>
      </c>
      <c r="DK1392" s="17" t="str">
        <f t="shared" si="251"/>
        <v/>
      </c>
      <c r="DL1392" s="17" t="str">
        <f t="shared" si="252"/>
        <v/>
      </c>
      <c r="DM1392" s="17" t="str">
        <f t="shared" si="253"/>
        <v/>
      </c>
      <c r="DN1392" s="17" t="str">
        <f t="shared" si="254"/>
        <v/>
      </c>
      <c r="DO1392" s="17" t="str">
        <f t="shared" si="255"/>
        <v/>
      </c>
      <c r="DP1392" s="17" t="str">
        <f t="shared" si="256"/>
        <v/>
      </c>
      <c r="DQ1392" s="17" t="str">
        <f t="shared" si="257"/>
        <v/>
      </c>
      <c r="DR1392" s="17" t="str">
        <f t="shared" si="258"/>
        <v/>
      </c>
      <c r="DS1392" s="17" t="str">
        <f t="shared" si="259"/>
        <v/>
      </c>
      <c r="DT1392" s="17" t="str">
        <f t="shared" si="260"/>
        <v/>
      </c>
      <c r="DU1392" s="17" t="str">
        <f t="shared" si="261"/>
        <v/>
      </c>
      <c r="DV1392" s="17" t="str">
        <f t="shared" si="262"/>
        <v/>
      </c>
      <c r="DW1392" s="17" t="str">
        <f t="shared" si="263"/>
        <v/>
      </c>
      <c r="DX1392" s="17" t="str">
        <f t="shared" si="264"/>
        <v/>
      </c>
      <c r="DY1392" s="17" t="str">
        <f t="shared" si="265"/>
        <v/>
      </c>
      <c r="DZ1392" s="17" t="str">
        <f t="shared" si="266"/>
        <v/>
      </c>
      <c r="EA1392" s="17" t="str">
        <f t="shared" si="267"/>
        <v/>
      </c>
      <c r="EB1392" s="17" t="str">
        <f t="shared" si="268"/>
        <v/>
      </c>
      <c r="EC1392" s="17" t="str">
        <f t="shared" si="269"/>
        <v/>
      </c>
      <c r="ED1392" s="17" t="str">
        <f t="shared" si="270"/>
        <v/>
      </c>
      <c r="EE1392" s="17" t="str">
        <f t="shared" si="271"/>
        <v/>
      </c>
      <c r="EF1392" s="17" t="str">
        <f t="shared" si="272"/>
        <v/>
      </c>
      <c r="EG1392" s="17" t="str">
        <f t="shared" si="273"/>
        <v/>
      </c>
      <c r="EH1392" s="17" t="str">
        <f t="shared" si="274"/>
        <v/>
      </c>
      <c r="EI1392" s="17" t="str">
        <f t="shared" si="275"/>
        <v/>
      </c>
      <c r="EJ1392" s="17" t="str">
        <f t="shared" si="276"/>
        <v/>
      </c>
      <c r="EK1392" s="17" t="str">
        <f t="shared" si="277"/>
        <v/>
      </c>
    </row>
    <row r="1393" spans="88:141" x14ac:dyDescent="0.35">
      <c r="CJ1393" s="17" t="str">
        <f t="shared" si="224"/>
        <v/>
      </c>
      <c r="CK1393" s="17" t="str">
        <f t="shared" si="225"/>
        <v/>
      </c>
      <c r="CL1393" s="17" t="str">
        <f t="shared" si="226"/>
        <v/>
      </c>
      <c r="CM1393" s="17" t="str">
        <f t="shared" si="227"/>
        <v/>
      </c>
      <c r="CN1393" s="17" t="str">
        <f t="shared" si="228"/>
        <v/>
      </c>
      <c r="CO1393" s="17" t="str">
        <f t="shared" si="229"/>
        <v/>
      </c>
      <c r="CP1393" s="17" t="str">
        <f t="shared" si="230"/>
        <v/>
      </c>
      <c r="CQ1393" s="17" t="str">
        <f t="shared" si="231"/>
        <v/>
      </c>
      <c r="CR1393" s="17" t="str">
        <f t="shared" si="232"/>
        <v/>
      </c>
      <c r="CS1393" s="17" t="str">
        <f t="shared" si="233"/>
        <v/>
      </c>
      <c r="CT1393" s="17" t="str">
        <f t="shared" si="234"/>
        <v/>
      </c>
      <c r="CU1393" s="17" t="str">
        <f t="shared" si="235"/>
        <v/>
      </c>
      <c r="CV1393" s="17" t="str">
        <f t="shared" si="236"/>
        <v/>
      </c>
      <c r="CW1393" s="17" t="str">
        <f t="shared" si="237"/>
        <v/>
      </c>
      <c r="CX1393" s="17" t="str">
        <f t="shared" si="238"/>
        <v/>
      </c>
      <c r="CY1393" s="17" t="str">
        <f t="shared" si="239"/>
        <v/>
      </c>
      <c r="CZ1393" s="17" t="str">
        <f t="shared" si="240"/>
        <v/>
      </c>
      <c r="DA1393" s="17" t="str">
        <f t="shared" si="241"/>
        <v/>
      </c>
      <c r="DB1393" s="17" t="str">
        <f t="shared" si="242"/>
        <v/>
      </c>
      <c r="DC1393" s="17" t="str">
        <f t="shared" si="243"/>
        <v/>
      </c>
      <c r="DD1393" s="17" t="str">
        <f t="shared" si="244"/>
        <v/>
      </c>
      <c r="DE1393" s="17" t="str">
        <f t="shared" si="245"/>
        <v/>
      </c>
      <c r="DF1393" s="17" t="str">
        <f t="shared" si="246"/>
        <v/>
      </c>
      <c r="DG1393" s="17" t="str">
        <f t="shared" si="247"/>
        <v/>
      </c>
      <c r="DH1393" s="17" t="str">
        <f t="shared" si="248"/>
        <v/>
      </c>
      <c r="DI1393" s="17" t="str">
        <f t="shared" si="249"/>
        <v/>
      </c>
      <c r="DJ1393" s="17" t="str">
        <f t="shared" si="250"/>
        <v/>
      </c>
      <c r="DK1393" s="17" t="str">
        <f t="shared" si="251"/>
        <v/>
      </c>
      <c r="DL1393" s="17" t="str">
        <f t="shared" si="252"/>
        <v/>
      </c>
      <c r="DM1393" s="17" t="str">
        <f t="shared" si="253"/>
        <v/>
      </c>
      <c r="DN1393" s="17" t="str">
        <f t="shared" si="254"/>
        <v/>
      </c>
      <c r="DO1393" s="17" t="str">
        <f t="shared" si="255"/>
        <v/>
      </c>
      <c r="DP1393" s="17" t="str">
        <f t="shared" si="256"/>
        <v/>
      </c>
      <c r="DQ1393" s="17" t="str">
        <f t="shared" si="257"/>
        <v/>
      </c>
      <c r="DR1393" s="17" t="str">
        <f t="shared" si="258"/>
        <v/>
      </c>
      <c r="DS1393" s="17" t="str">
        <f t="shared" si="259"/>
        <v/>
      </c>
      <c r="DT1393" s="17" t="str">
        <f t="shared" si="260"/>
        <v/>
      </c>
      <c r="DU1393" s="17" t="str">
        <f t="shared" si="261"/>
        <v/>
      </c>
      <c r="DV1393" s="17" t="str">
        <f t="shared" si="262"/>
        <v/>
      </c>
      <c r="DW1393" s="17" t="str">
        <f t="shared" si="263"/>
        <v/>
      </c>
      <c r="DX1393" s="17" t="str">
        <f t="shared" si="264"/>
        <v/>
      </c>
      <c r="DY1393" s="17" t="str">
        <f t="shared" si="265"/>
        <v/>
      </c>
      <c r="DZ1393" s="17" t="str">
        <f t="shared" si="266"/>
        <v/>
      </c>
      <c r="EA1393" s="17" t="str">
        <f t="shared" si="267"/>
        <v/>
      </c>
      <c r="EB1393" s="17" t="str">
        <f t="shared" si="268"/>
        <v/>
      </c>
      <c r="EC1393" s="17" t="str">
        <f t="shared" si="269"/>
        <v/>
      </c>
      <c r="ED1393" s="17" t="str">
        <f t="shared" si="270"/>
        <v/>
      </c>
      <c r="EE1393" s="17" t="str">
        <f t="shared" si="271"/>
        <v/>
      </c>
      <c r="EF1393" s="17" t="str">
        <f t="shared" si="272"/>
        <v/>
      </c>
      <c r="EG1393" s="17" t="str">
        <f t="shared" si="273"/>
        <v/>
      </c>
      <c r="EH1393" s="17" t="str">
        <f t="shared" si="274"/>
        <v/>
      </c>
      <c r="EI1393" s="17" t="str">
        <f t="shared" si="275"/>
        <v/>
      </c>
      <c r="EJ1393" s="17" t="str">
        <f t="shared" si="276"/>
        <v/>
      </c>
      <c r="EK1393" s="17" t="str">
        <f t="shared" si="277"/>
        <v/>
      </c>
    </row>
    <row r="1394" spans="88:141" x14ac:dyDescent="0.35">
      <c r="CJ1394" s="17" t="str">
        <f t="shared" si="224"/>
        <v/>
      </c>
      <c r="CK1394" s="17" t="str">
        <f t="shared" si="225"/>
        <v/>
      </c>
      <c r="CL1394" s="17" t="str">
        <f t="shared" si="226"/>
        <v/>
      </c>
      <c r="CM1394" s="17" t="str">
        <f t="shared" si="227"/>
        <v/>
      </c>
      <c r="CN1394" s="17" t="str">
        <f t="shared" si="228"/>
        <v/>
      </c>
      <c r="CO1394" s="17" t="str">
        <f t="shared" si="229"/>
        <v/>
      </c>
      <c r="CP1394" s="17" t="str">
        <f t="shared" si="230"/>
        <v/>
      </c>
      <c r="CQ1394" s="17" t="str">
        <f t="shared" si="231"/>
        <v/>
      </c>
      <c r="CR1394" s="17" t="str">
        <f t="shared" si="232"/>
        <v/>
      </c>
      <c r="CS1394" s="17" t="str">
        <f t="shared" si="233"/>
        <v/>
      </c>
      <c r="CT1394" s="17" t="str">
        <f t="shared" si="234"/>
        <v/>
      </c>
      <c r="CU1394" s="17" t="str">
        <f t="shared" si="235"/>
        <v/>
      </c>
      <c r="CV1394" s="17" t="str">
        <f t="shared" si="236"/>
        <v/>
      </c>
      <c r="CW1394" s="17" t="str">
        <f t="shared" si="237"/>
        <v/>
      </c>
      <c r="CX1394" s="17" t="str">
        <f t="shared" si="238"/>
        <v/>
      </c>
      <c r="CY1394" s="17" t="str">
        <f t="shared" si="239"/>
        <v/>
      </c>
      <c r="CZ1394" s="17" t="str">
        <f t="shared" si="240"/>
        <v/>
      </c>
      <c r="DA1394" s="17" t="str">
        <f t="shared" si="241"/>
        <v/>
      </c>
      <c r="DB1394" s="17" t="str">
        <f t="shared" si="242"/>
        <v/>
      </c>
      <c r="DC1394" s="17" t="str">
        <f t="shared" si="243"/>
        <v/>
      </c>
      <c r="DD1394" s="17" t="str">
        <f t="shared" si="244"/>
        <v/>
      </c>
      <c r="DE1394" s="17" t="str">
        <f t="shared" si="245"/>
        <v/>
      </c>
      <c r="DF1394" s="17" t="str">
        <f t="shared" si="246"/>
        <v/>
      </c>
      <c r="DG1394" s="17" t="str">
        <f t="shared" si="247"/>
        <v/>
      </c>
      <c r="DH1394" s="17" t="str">
        <f t="shared" si="248"/>
        <v/>
      </c>
      <c r="DI1394" s="17" t="str">
        <f t="shared" si="249"/>
        <v/>
      </c>
      <c r="DJ1394" s="17" t="str">
        <f t="shared" si="250"/>
        <v/>
      </c>
      <c r="DK1394" s="17" t="str">
        <f t="shared" si="251"/>
        <v/>
      </c>
      <c r="DL1394" s="17" t="str">
        <f t="shared" si="252"/>
        <v/>
      </c>
      <c r="DM1394" s="17" t="str">
        <f t="shared" si="253"/>
        <v/>
      </c>
      <c r="DN1394" s="17" t="str">
        <f t="shared" si="254"/>
        <v/>
      </c>
      <c r="DO1394" s="17" t="str">
        <f t="shared" si="255"/>
        <v/>
      </c>
      <c r="DP1394" s="17" t="str">
        <f t="shared" si="256"/>
        <v/>
      </c>
      <c r="DQ1394" s="17" t="str">
        <f t="shared" si="257"/>
        <v/>
      </c>
      <c r="DR1394" s="17" t="str">
        <f t="shared" si="258"/>
        <v/>
      </c>
      <c r="DS1394" s="17" t="str">
        <f t="shared" si="259"/>
        <v/>
      </c>
      <c r="DT1394" s="17" t="str">
        <f t="shared" si="260"/>
        <v/>
      </c>
      <c r="DU1394" s="17" t="str">
        <f t="shared" si="261"/>
        <v/>
      </c>
      <c r="DV1394" s="17" t="str">
        <f t="shared" si="262"/>
        <v/>
      </c>
      <c r="DW1394" s="17" t="str">
        <f t="shared" si="263"/>
        <v/>
      </c>
      <c r="DX1394" s="17" t="str">
        <f t="shared" si="264"/>
        <v/>
      </c>
      <c r="DY1394" s="17" t="str">
        <f t="shared" si="265"/>
        <v/>
      </c>
      <c r="DZ1394" s="17" t="str">
        <f t="shared" si="266"/>
        <v/>
      </c>
      <c r="EA1394" s="17" t="str">
        <f t="shared" si="267"/>
        <v/>
      </c>
      <c r="EB1394" s="17" t="str">
        <f t="shared" si="268"/>
        <v/>
      </c>
      <c r="EC1394" s="17" t="str">
        <f t="shared" si="269"/>
        <v/>
      </c>
      <c r="ED1394" s="17" t="str">
        <f t="shared" si="270"/>
        <v/>
      </c>
      <c r="EE1394" s="17" t="str">
        <f t="shared" si="271"/>
        <v/>
      </c>
      <c r="EF1394" s="17" t="str">
        <f t="shared" si="272"/>
        <v/>
      </c>
      <c r="EG1394" s="17" t="str">
        <f t="shared" si="273"/>
        <v/>
      </c>
      <c r="EH1394" s="17" t="str">
        <f t="shared" si="274"/>
        <v/>
      </c>
      <c r="EI1394" s="17" t="str">
        <f t="shared" si="275"/>
        <v/>
      </c>
      <c r="EJ1394" s="17" t="str">
        <f t="shared" si="276"/>
        <v/>
      </c>
      <c r="EK1394" s="17" t="str">
        <f t="shared" si="277"/>
        <v/>
      </c>
    </row>
    <row r="1395" spans="88:141" x14ac:dyDescent="0.35">
      <c r="CJ1395" s="17" t="str">
        <f t="shared" si="224"/>
        <v/>
      </c>
      <c r="CK1395" s="17" t="str">
        <f t="shared" si="225"/>
        <v/>
      </c>
      <c r="CL1395" s="17" t="str">
        <f t="shared" si="226"/>
        <v/>
      </c>
      <c r="CM1395" s="17" t="str">
        <f t="shared" si="227"/>
        <v/>
      </c>
      <c r="CN1395" s="17" t="str">
        <f t="shared" si="228"/>
        <v/>
      </c>
      <c r="CO1395" s="17" t="str">
        <f t="shared" si="229"/>
        <v/>
      </c>
      <c r="CP1395" s="17" t="str">
        <f t="shared" si="230"/>
        <v/>
      </c>
      <c r="CQ1395" s="17" t="str">
        <f t="shared" si="231"/>
        <v/>
      </c>
      <c r="CR1395" s="17" t="str">
        <f t="shared" si="232"/>
        <v/>
      </c>
      <c r="CS1395" s="17" t="str">
        <f t="shared" si="233"/>
        <v/>
      </c>
      <c r="CT1395" s="17" t="str">
        <f t="shared" si="234"/>
        <v/>
      </c>
      <c r="CU1395" s="17" t="str">
        <f t="shared" si="235"/>
        <v/>
      </c>
      <c r="CV1395" s="17" t="str">
        <f t="shared" si="236"/>
        <v/>
      </c>
      <c r="CW1395" s="17" t="str">
        <f t="shared" si="237"/>
        <v/>
      </c>
      <c r="CX1395" s="17" t="str">
        <f t="shared" si="238"/>
        <v/>
      </c>
      <c r="CY1395" s="17" t="str">
        <f t="shared" si="239"/>
        <v/>
      </c>
      <c r="CZ1395" s="17" t="str">
        <f t="shared" si="240"/>
        <v/>
      </c>
      <c r="DA1395" s="17" t="str">
        <f t="shared" si="241"/>
        <v/>
      </c>
      <c r="DB1395" s="17" t="str">
        <f t="shared" si="242"/>
        <v/>
      </c>
      <c r="DC1395" s="17" t="str">
        <f t="shared" si="243"/>
        <v/>
      </c>
      <c r="DD1395" s="17" t="str">
        <f t="shared" si="244"/>
        <v/>
      </c>
      <c r="DE1395" s="17" t="str">
        <f t="shared" si="245"/>
        <v/>
      </c>
      <c r="DF1395" s="17" t="str">
        <f t="shared" si="246"/>
        <v/>
      </c>
      <c r="DG1395" s="17" t="str">
        <f t="shared" si="247"/>
        <v/>
      </c>
      <c r="DH1395" s="17" t="str">
        <f t="shared" si="248"/>
        <v/>
      </c>
      <c r="DI1395" s="17" t="str">
        <f t="shared" si="249"/>
        <v/>
      </c>
      <c r="DJ1395" s="17" t="str">
        <f t="shared" si="250"/>
        <v/>
      </c>
      <c r="DK1395" s="17" t="str">
        <f t="shared" si="251"/>
        <v/>
      </c>
      <c r="DL1395" s="17" t="str">
        <f t="shared" si="252"/>
        <v/>
      </c>
      <c r="DM1395" s="17" t="str">
        <f t="shared" si="253"/>
        <v/>
      </c>
      <c r="DN1395" s="17" t="str">
        <f t="shared" si="254"/>
        <v/>
      </c>
      <c r="DO1395" s="17" t="str">
        <f t="shared" si="255"/>
        <v/>
      </c>
      <c r="DP1395" s="17" t="str">
        <f t="shared" si="256"/>
        <v/>
      </c>
      <c r="DQ1395" s="17" t="str">
        <f t="shared" si="257"/>
        <v/>
      </c>
      <c r="DR1395" s="17" t="str">
        <f t="shared" si="258"/>
        <v/>
      </c>
      <c r="DS1395" s="17" t="str">
        <f t="shared" si="259"/>
        <v/>
      </c>
      <c r="DT1395" s="17" t="str">
        <f t="shared" si="260"/>
        <v/>
      </c>
      <c r="DU1395" s="17" t="str">
        <f t="shared" si="261"/>
        <v/>
      </c>
      <c r="DV1395" s="17" t="str">
        <f t="shared" si="262"/>
        <v/>
      </c>
      <c r="DW1395" s="17" t="str">
        <f t="shared" si="263"/>
        <v/>
      </c>
      <c r="DX1395" s="17" t="str">
        <f t="shared" si="264"/>
        <v/>
      </c>
      <c r="DY1395" s="17" t="str">
        <f t="shared" si="265"/>
        <v/>
      </c>
      <c r="DZ1395" s="17" t="str">
        <f t="shared" si="266"/>
        <v/>
      </c>
      <c r="EA1395" s="17" t="str">
        <f t="shared" si="267"/>
        <v/>
      </c>
      <c r="EB1395" s="17" t="str">
        <f t="shared" si="268"/>
        <v/>
      </c>
      <c r="EC1395" s="17" t="str">
        <f t="shared" si="269"/>
        <v/>
      </c>
      <c r="ED1395" s="17" t="str">
        <f t="shared" si="270"/>
        <v/>
      </c>
      <c r="EE1395" s="17" t="str">
        <f t="shared" si="271"/>
        <v/>
      </c>
      <c r="EF1395" s="17" t="str">
        <f t="shared" si="272"/>
        <v/>
      </c>
      <c r="EG1395" s="17" t="str">
        <f t="shared" si="273"/>
        <v/>
      </c>
      <c r="EH1395" s="17" t="str">
        <f t="shared" si="274"/>
        <v/>
      </c>
      <c r="EI1395" s="17" t="str">
        <f t="shared" si="275"/>
        <v/>
      </c>
      <c r="EJ1395" s="17" t="str">
        <f t="shared" si="276"/>
        <v/>
      </c>
      <c r="EK1395" s="17" t="str">
        <f t="shared" si="277"/>
        <v/>
      </c>
    </row>
    <row r="1396" spans="88:141" x14ac:dyDescent="0.35">
      <c r="CJ1396" s="17" t="str">
        <f t="shared" si="224"/>
        <v/>
      </c>
      <c r="CK1396" s="17" t="str">
        <f t="shared" si="225"/>
        <v/>
      </c>
      <c r="CL1396" s="17" t="str">
        <f t="shared" si="226"/>
        <v/>
      </c>
      <c r="CM1396" s="17" t="str">
        <f t="shared" si="227"/>
        <v/>
      </c>
      <c r="CN1396" s="17" t="str">
        <f t="shared" si="228"/>
        <v/>
      </c>
      <c r="CO1396" s="17" t="str">
        <f t="shared" si="229"/>
        <v/>
      </c>
      <c r="CP1396" s="17" t="str">
        <f t="shared" si="230"/>
        <v/>
      </c>
      <c r="CQ1396" s="17" t="str">
        <f t="shared" si="231"/>
        <v/>
      </c>
      <c r="CR1396" s="17" t="str">
        <f t="shared" si="232"/>
        <v/>
      </c>
      <c r="CS1396" s="17" t="str">
        <f t="shared" si="233"/>
        <v/>
      </c>
      <c r="CT1396" s="17" t="str">
        <f t="shared" si="234"/>
        <v/>
      </c>
      <c r="CU1396" s="17" t="str">
        <f t="shared" si="235"/>
        <v/>
      </c>
      <c r="CV1396" s="17" t="str">
        <f t="shared" si="236"/>
        <v/>
      </c>
      <c r="CW1396" s="17" t="str">
        <f t="shared" si="237"/>
        <v/>
      </c>
      <c r="CX1396" s="17" t="str">
        <f t="shared" si="238"/>
        <v/>
      </c>
      <c r="CY1396" s="17" t="str">
        <f t="shared" si="239"/>
        <v/>
      </c>
      <c r="CZ1396" s="17" t="str">
        <f t="shared" si="240"/>
        <v/>
      </c>
      <c r="DA1396" s="17" t="str">
        <f t="shared" si="241"/>
        <v/>
      </c>
      <c r="DB1396" s="17" t="str">
        <f t="shared" si="242"/>
        <v/>
      </c>
      <c r="DC1396" s="17" t="str">
        <f t="shared" si="243"/>
        <v/>
      </c>
      <c r="DD1396" s="17" t="str">
        <f t="shared" si="244"/>
        <v/>
      </c>
      <c r="DE1396" s="17" t="str">
        <f t="shared" si="245"/>
        <v/>
      </c>
      <c r="DF1396" s="17" t="str">
        <f t="shared" si="246"/>
        <v/>
      </c>
      <c r="DG1396" s="17" t="str">
        <f t="shared" si="247"/>
        <v/>
      </c>
      <c r="DH1396" s="17" t="str">
        <f t="shared" si="248"/>
        <v/>
      </c>
      <c r="DI1396" s="17" t="str">
        <f t="shared" si="249"/>
        <v/>
      </c>
      <c r="DJ1396" s="17" t="str">
        <f t="shared" si="250"/>
        <v/>
      </c>
      <c r="DK1396" s="17" t="str">
        <f t="shared" si="251"/>
        <v/>
      </c>
      <c r="DL1396" s="17" t="str">
        <f t="shared" si="252"/>
        <v/>
      </c>
      <c r="DM1396" s="17" t="str">
        <f t="shared" si="253"/>
        <v/>
      </c>
      <c r="DN1396" s="17" t="str">
        <f t="shared" si="254"/>
        <v/>
      </c>
      <c r="DO1396" s="17" t="str">
        <f t="shared" si="255"/>
        <v/>
      </c>
      <c r="DP1396" s="17" t="str">
        <f t="shared" si="256"/>
        <v/>
      </c>
      <c r="DQ1396" s="17" t="str">
        <f t="shared" si="257"/>
        <v/>
      </c>
      <c r="DR1396" s="17" t="str">
        <f t="shared" si="258"/>
        <v/>
      </c>
      <c r="DS1396" s="17" t="str">
        <f t="shared" si="259"/>
        <v/>
      </c>
      <c r="DT1396" s="17" t="str">
        <f t="shared" si="260"/>
        <v/>
      </c>
      <c r="DU1396" s="17" t="str">
        <f t="shared" si="261"/>
        <v/>
      </c>
      <c r="DV1396" s="17" t="str">
        <f t="shared" si="262"/>
        <v/>
      </c>
      <c r="DW1396" s="17" t="str">
        <f t="shared" si="263"/>
        <v/>
      </c>
      <c r="DX1396" s="17" t="str">
        <f t="shared" si="264"/>
        <v/>
      </c>
      <c r="DY1396" s="17" t="str">
        <f t="shared" si="265"/>
        <v/>
      </c>
      <c r="DZ1396" s="17" t="str">
        <f t="shared" si="266"/>
        <v/>
      </c>
      <c r="EA1396" s="17" t="str">
        <f t="shared" si="267"/>
        <v/>
      </c>
      <c r="EB1396" s="17" t="str">
        <f t="shared" si="268"/>
        <v/>
      </c>
      <c r="EC1396" s="17" t="str">
        <f t="shared" si="269"/>
        <v/>
      </c>
      <c r="ED1396" s="17" t="str">
        <f t="shared" si="270"/>
        <v/>
      </c>
      <c r="EE1396" s="17" t="str">
        <f t="shared" si="271"/>
        <v/>
      </c>
      <c r="EF1396" s="17" t="str">
        <f t="shared" si="272"/>
        <v/>
      </c>
      <c r="EG1396" s="17" t="str">
        <f t="shared" si="273"/>
        <v/>
      </c>
      <c r="EH1396" s="17" t="str">
        <f t="shared" si="274"/>
        <v/>
      </c>
      <c r="EI1396" s="17" t="str">
        <f t="shared" si="275"/>
        <v/>
      </c>
      <c r="EJ1396" s="17" t="str">
        <f t="shared" si="276"/>
        <v/>
      </c>
      <c r="EK1396" s="17" t="str">
        <f t="shared" si="277"/>
        <v/>
      </c>
    </row>
    <row r="1397" spans="88:141" x14ac:dyDescent="0.35">
      <c r="CJ1397" s="17" t="str">
        <f t="shared" si="224"/>
        <v/>
      </c>
      <c r="CK1397" s="17" t="str">
        <f t="shared" si="225"/>
        <v/>
      </c>
      <c r="CL1397" s="17" t="str">
        <f t="shared" si="226"/>
        <v/>
      </c>
      <c r="CM1397" s="17" t="str">
        <f t="shared" si="227"/>
        <v/>
      </c>
      <c r="CN1397" s="17" t="str">
        <f t="shared" si="228"/>
        <v/>
      </c>
      <c r="CO1397" s="17" t="str">
        <f t="shared" si="229"/>
        <v/>
      </c>
      <c r="CP1397" s="17" t="str">
        <f t="shared" si="230"/>
        <v/>
      </c>
      <c r="CQ1397" s="17" t="str">
        <f t="shared" si="231"/>
        <v/>
      </c>
      <c r="CR1397" s="17" t="str">
        <f t="shared" si="232"/>
        <v/>
      </c>
      <c r="CS1397" s="17" t="str">
        <f t="shared" si="233"/>
        <v/>
      </c>
      <c r="CT1397" s="17" t="str">
        <f t="shared" si="234"/>
        <v/>
      </c>
      <c r="CU1397" s="17" t="str">
        <f t="shared" si="235"/>
        <v/>
      </c>
      <c r="CV1397" s="17" t="str">
        <f t="shared" si="236"/>
        <v/>
      </c>
      <c r="CW1397" s="17" t="str">
        <f t="shared" si="237"/>
        <v/>
      </c>
      <c r="CX1397" s="17" t="str">
        <f t="shared" si="238"/>
        <v/>
      </c>
      <c r="CY1397" s="17" t="str">
        <f t="shared" si="239"/>
        <v/>
      </c>
      <c r="CZ1397" s="17" t="str">
        <f t="shared" si="240"/>
        <v/>
      </c>
      <c r="DA1397" s="17" t="str">
        <f t="shared" si="241"/>
        <v/>
      </c>
      <c r="DB1397" s="17" t="str">
        <f t="shared" si="242"/>
        <v/>
      </c>
      <c r="DC1397" s="17" t="str">
        <f t="shared" si="243"/>
        <v/>
      </c>
      <c r="DD1397" s="17" t="str">
        <f t="shared" si="244"/>
        <v/>
      </c>
      <c r="DE1397" s="17" t="str">
        <f t="shared" si="245"/>
        <v/>
      </c>
      <c r="DF1397" s="17" t="str">
        <f t="shared" si="246"/>
        <v/>
      </c>
      <c r="DG1397" s="17" t="str">
        <f t="shared" si="247"/>
        <v/>
      </c>
      <c r="DH1397" s="17" t="str">
        <f t="shared" si="248"/>
        <v/>
      </c>
      <c r="DI1397" s="17" t="str">
        <f t="shared" si="249"/>
        <v/>
      </c>
      <c r="DJ1397" s="17" t="str">
        <f t="shared" si="250"/>
        <v/>
      </c>
      <c r="DK1397" s="17" t="str">
        <f t="shared" si="251"/>
        <v/>
      </c>
      <c r="DL1397" s="17" t="str">
        <f t="shared" si="252"/>
        <v/>
      </c>
      <c r="DM1397" s="17" t="str">
        <f t="shared" si="253"/>
        <v/>
      </c>
      <c r="DN1397" s="17" t="str">
        <f t="shared" si="254"/>
        <v/>
      </c>
      <c r="DO1397" s="17" t="str">
        <f t="shared" si="255"/>
        <v/>
      </c>
      <c r="DP1397" s="17" t="str">
        <f t="shared" si="256"/>
        <v/>
      </c>
      <c r="DQ1397" s="17" t="str">
        <f t="shared" si="257"/>
        <v/>
      </c>
      <c r="DR1397" s="17" t="str">
        <f t="shared" si="258"/>
        <v/>
      </c>
      <c r="DS1397" s="17" t="str">
        <f t="shared" si="259"/>
        <v/>
      </c>
      <c r="DT1397" s="17" t="str">
        <f t="shared" si="260"/>
        <v/>
      </c>
      <c r="DU1397" s="17" t="str">
        <f t="shared" si="261"/>
        <v/>
      </c>
      <c r="DV1397" s="17" t="str">
        <f t="shared" si="262"/>
        <v/>
      </c>
      <c r="DW1397" s="17" t="str">
        <f t="shared" si="263"/>
        <v/>
      </c>
      <c r="DX1397" s="17" t="str">
        <f t="shared" si="264"/>
        <v/>
      </c>
      <c r="DY1397" s="17" t="str">
        <f t="shared" si="265"/>
        <v/>
      </c>
      <c r="DZ1397" s="17" t="str">
        <f t="shared" si="266"/>
        <v/>
      </c>
      <c r="EA1397" s="17" t="str">
        <f t="shared" si="267"/>
        <v/>
      </c>
      <c r="EB1397" s="17" t="str">
        <f t="shared" si="268"/>
        <v/>
      </c>
      <c r="EC1397" s="17" t="str">
        <f t="shared" si="269"/>
        <v/>
      </c>
      <c r="ED1397" s="17" t="str">
        <f t="shared" si="270"/>
        <v/>
      </c>
      <c r="EE1397" s="17" t="str">
        <f t="shared" si="271"/>
        <v/>
      </c>
      <c r="EF1397" s="17" t="str">
        <f t="shared" si="272"/>
        <v/>
      </c>
      <c r="EG1397" s="17" t="str">
        <f t="shared" si="273"/>
        <v/>
      </c>
      <c r="EH1397" s="17" t="str">
        <f t="shared" si="274"/>
        <v/>
      </c>
      <c r="EI1397" s="17" t="str">
        <f t="shared" si="275"/>
        <v/>
      </c>
      <c r="EJ1397" s="17" t="str">
        <f t="shared" si="276"/>
        <v/>
      </c>
      <c r="EK1397" s="17" t="str">
        <f t="shared" si="277"/>
        <v/>
      </c>
    </row>
    <row r="1398" spans="88:141" x14ac:dyDescent="0.35">
      <c r="CJ1398" s="17" t="str">
        <f t="shared" si="224"/>
        <v/>
      </c>
      <c r="CK1398" s="17" t="str">
        <f t="shared" si="225"/>
        <v/>
      </c>
      <c r="CL1398" s="17" t="str">
        <f t="shared" si="226"/>
        <v/>
      </c>
      <c r="CM1398" s="17" t="str">
        <f t="shared" si="227"/>
        <v/>
      </c>
      <c r="CN1398" s="17" t="str">
        <f t="shared" si="228"/>
        <v/>
      </c>
      <c r="CO1398" s="17" t="str">
        <f t="shared" si="229"/>
        <v/>
      </c>
      <c r="CP1398" s="17" t="str">
        <f t="shared" si="230"/>
        <v/>
      </c>
      <c r="CQ1398" s="17" t="str">
        <f t="shared" si="231"/>
        <v/>
      </c>
      <c r="CR1398" s="17" t="str">
        <f t="shared" si="232"/>
        <v/>
      </c>
      <c r="CS1398" s="17" t="str">
        <f t="shared" si="233"/>
        <v/>
      </c>
      <c r="CT1398" s="17" t="str">
        <f t="shared" si="234"/>
        <v/>
      </c>
      <c r="CU1398" s="17" t="str">
        <f t="shared" si="235"/>
        <v/>
      </c>
      <c r="CV1398" s="17" t="str">
        <f t="shared" si="236"/>
        <v/>
      </c>
      <c r="CW1398" s="17" t="str">
        <f t="shared" si="237"/>
        <v/>
      </c>
      <c r="CX1398" s="17" t="str">
        <f t="shared" si="238"/>
        <v/>
      </c>
      <c r="CY1398" s="17" t="str">
        <f t="shared" si="239"/>
        <v/>
      </c>
      <c r="CZ1398" s="17" t="str">
        <f t="shared" si="240"/>
        <v/>
      </c>
      <c r="DA1398" s="17" t="str">
        <f t="shared" si="241"/>
        <v/>
      </c>
      <c r="DB1398" s="17" t="str">
        <f t="shared" si="242"/>
        <v/>
      </c>
      <c r="DC1398" s="17" t="str">
        <f t="shared" si="243"/>
        <v/>
      </c>
      <c r="DD1398" s="17" t="str">
        <f t="shared" si="244"/>
        <v/>
      </c>
      <c r="DE1398" s="17" t="str">
        <f t="shared" si="245"/>
        <v/>
      </c>
      <c r="DF1398" s="17" t="str">
        <f t="shared" si="246"/>
        <v/>
      </c>
      <c r="DG1398" s="17" t="str">
        <f t="shared" si="247"/>
        <v/>
      </c>
      <c r="DH1398" s="17" t="str">
        <f t="shared" si="248"/>
        <v/>
      </c>
      <c r="DI1398" s="17" t="str">
        <f t="shared" si="249"/>
        <v/>
      </c>
      <c r="DJ1398" s="17" t="str">
        <f t="shared" si="250"/>
        <v/>
      </c>
      <c r="DK1398" s="17" t="str">
        <f t="shared" si="251"/>
        <v/>
      </c>
      <c r="DL1398" s="17" t="str">
        <f t="shared" si="252"/>
        <v/>
      </c>
      <c r="DM1398" s="17" t="str">
        <f t="shared" si="253"/>
        <v/>
      </c>
      <c r="DN1398" s="17" t="str">
        <f t="shared" si="254"/>
        <v/>
      </c>
      <c r="DO1398" s="17" t="str">
        <f t="shared" si="255"/>
        <v/>
      </c>
      <c r="DP1398" s="17" t="str">
        <f t="shared" si="256"/>
        <v/>
      </c>
      <c r="DQ1398" s="17" t="str">
        <f t="shared" si="257"/>
        <v/>
      </c>
      <c r="DR1398" s="17" t="str">
        <f t="shared" si="258"/>
        <v/>
      </c>
      <c r="DS1398" s="17" t="str">
        <f t="shared" si="259"/>
        <v/>
      </c>
      <c r="DT1398" s="17" t="str">
        <f t="shared" si="260"/>
        <v/>
      </c>
      <c r="DU1398" s="17" t="str">
        <f t="shared" si="261"/>
        <v/>
      </c>
      <c r="DV1398" s="17" t="str">
        <f t="shared" si="262"/>
        <v/>
      </c>
      <c r="DW1398" s="17" t="str">
        <f t="shared" si="263"/>
        <v/>
      </c>
      <c r="DX1398" s="17" t="str">
        <f t="shared" si="264"/>
        <v/>
      </c>
      <c r="DY1398" s="17" t="str">
        <f t="shared" si="265"/>
        <v/>
      </c>
      <c r="DZ1398" s="17" t="str">
        <f t="shared" si="266"/>
        <v/>
      </c>
      <c r="EA1398" s="17" t="str">
        <f t="shared" si="267"/>
        <v/>
      </c>
      <c r="EB1398" s="17" t="str">
        <f t="shared" si="268"/>
        <v/>
      </c>
      <c r="EC1398" s="17" t="str">
        <f t="shared" si="269"/>
        <v/>
      </c>
      <c r="ED1398" s="17" t="str">
        <f t="shared" si="270"/>
        <v/>
      </c>
      <c r="EE1398" s="17" t="str">
        <f t="shared" si="271"/>
        <v/>
      </c>
      <c r="EF1398" s="17" t="str">
        <f t="shared" si="272"/>
        <v/>
      </c>
      <c r="EG1398" s="17" t="str">
        <f t="shared" si="273"/>
        <v/>
      </c>
      <c r="EH1398" s="17" t="str">
        <f t="shared" si="274"/>
        <v/>
      </c>
      <c r="EI1398" s="17" t="str">
        <f t="shared" si="275"/>
        <v/>
      </c>
      <c r="EJ1398" s="17" t="str">
        <f t="shared" si="276"/>
        <v/>
      </c>
      <c r="EK1398" s="17" t="str">
        <f t="shared" si="277"/>
        <v/>
      </c>
    </row>
    <row r="1399" spans="88:141" x14ac:dyDescent="0.35">
      <c r="CJ1399" s="17" t="str">
        <f t="shared" si="224"/>
        <v/>
      </c>
      <c r="CK1399" s="17" t="str">
        <f t="shared" si="225"/>
        <v/>
      </c>
      <c r="CL1399" s="17" t="str">
        <f t="shared" si="226"/>
        <v/>
      </c>
      <c r="CM1399" s="17" t="str">
        <f t="shared" si="227"/>
        <v/>
      </c>
      <c r="CN1399" s="17" t="str">
        <f t="shared" si="228"/>
        <v/>
      </c>
      <c r="CO1399" s="17" t="str">
        <f t="shared" si="229"/>
        <v/>
      </c>
      <c r="CP1399" s="17" t="str">
        <f t="shared" si="230"/>
        <v/>
      </c>
      <c r="CQ1399" s="17" t="str">
        <f t="shared" si="231"/>
        <v/>
      </c>
      <c r="CR1399" s="17" t="str">
        <f t="shared" si="232"/>
        <v/>
      </c>
      <c r="CS1399" s="17" t="str">
        <f t="shared" si="233"/>
        <v/>
      </c>
      <c r="CT1399" s="17" t="str">
        <f t="shared" si="234"/>
        <v/>
      </c>
      <c r="CU1399" s="17" t="str">
        <f t="shared" si="235"/>
        <v/>
      </c>
      <c r="CV1399" s="17" t="str">
        <f t="shared" si="236"/>
        <v/>
      </c>
      <c r="CW1399" s="17" t="str">
        <f t="shared" si="237"/>
        <v/>
      </c>
      <c r="CX1399" s="17" t="str">
        <f t="shared" si="238"/>
        <v/>
      </c>
      <c r="CY1399" s="17" t="str">
        <f t="shared" si="239"/>
        <v/>
      </c>
      <c r="CZ1399" s="17" t="str">
        <f t="shared" si="240"/>
        <v/>
      </c>
      <c r="DA1399" s="17" t="str">
        <f t="shared" si="241"/>
        <v/>
      </c>
      <c r="DB1399" s="17" t="str">
        <f t="shared" si="242"/>
        <v/>
      </c>
      <c r="DC1399" s="17" t="str">
        <f t="shared" si="243"/>
        <v/>
      </c>
      <c r="DD1399" s="17" t="str">
        <f t="shared" si="244"/>
        <v/>
      </c>
      <c r="DE1399" s="17" t="str">
        <f t="shared" si="245"/>
        <v/>
      </c>
      <c r="DF1399" s="17" t="str">
        <f t="shared" si="246"/>
        <v/>
      </c>
      <c r="DG1399" s="17" t="str">
        <f t="shared" si="247"/>
        <v/>
      </c>
      <c r="DH1399" s="17" t="str">
        <f t="shared" si="248"/>
        <v/>
      </c>
      <c r="DI1399" s="17" t="str">
        <f t="shared" si="249"/>
        <v/>
      </c>
      <c r="DJ1399" s="17" t="str">
        <f t="shared" si="250"/>
        <v/>
      </c>
      <c r="DK1399" s="17" t="str">
        <f t="shared" si="251"/>
        <v/>
      </c>
      <c r="DL1399" s="17" t="str">
        <f t="shared" si="252"/>
        <v/>
      </c>
      <c r="DM1399" s="17" t="str">
        <f t="shared" si="253"/>
        <v/>
      </c>
      <c r="DN1399" s="17" t="str">
        <f t="shared" si="254"/>
        <v/>
      </c>
      <c r="DO1399" s="17" t="str">
        <f t="shared" si="255"/>
        <v/>
      </c>
      <c r="DP1399" s="17" t="str">
        <f t="shared" si="256"/>
        <v/>
      </c>
      <c r="DQ1399" s="17" t="str">
        <f t="shared" si="257"/>
        <v/>
      </c>
      <c r="DR1399" s="17" t="str">
        <f t="shared" si="258"/>
        <v/>
      </c>
      <c r="DS1399" s="17" t="str">
        <f t="shared" si="259"/>
        <v/>
      </c>
      <c r="DT1399" s="17" t="str">
        <f t="shared" si="260"/>
        <v/>
      </c>
      <c r="DU1399" s="17" t="str">
        <f t="shared" si="261"/>
        <v/>
      </c>
      <c r="DV1399" s="17" t="str">
        <f t="shared" si="262"/>
        <v/>
      </c>
      <c r="DW1399" s="17" t="str">
        <f t="shared" si="263"/>
        <v/>
      </c>
      <c r="DX1399" s="17" t="str">
        <f t="shared" si="264"/>
        <v/>
      </c>
      <c r="DY1399" s="17" t="str">
        <f t="shared" si="265"/>
        <v/>
      </c>
      <c r="DZ1399" s="17" t="str">
        <f t="shared" si="266"/>
        <v/>
      </c>
      <c r="EA1399" s="17" t="str">
        <f t="shared" si="267"/>
        <v/>
      </c>
      <c r="EB1399" s="17" t="str">
        <f t="shared" si="268"/>
        <v/>
      </c>
      <c r="EC1399" s="17" t="str">
        <f t="shared" si="269"/>
        <v/>
      </c>
      <c r="ED1399" s="17" t="str">
        <f t="shared" si="270"/>
        <v/>
      </c>
      <c r="EE1399" s="17" t="str">
        <f t="shared" si="271"/>
        <v/>
      </c>
      <c r="EF1399" s="17" t="str">
        <f t="shared" si="272"/>
        <v/>
      </c>
      <c r="EG1399" s="17" t="str">
        <f t="shared" si="273"/>
        <v/>
      </c>
      <c r="EH1399" s="17" t="str">
        <f t="shared" si="274"/>
        <v/>
      </c>
      <c r="EI1399" s="17" t="str">
        <f t="shared" si="275"/>
        <v/>
      </c>
      <c r="EJ1399" s="17" t="str">
        <f t="shared" si="276"/>
        <v/>
      </c>
      <c r="EK1399" s="17" t="str">
        <f t="shared" si="277"/>
        <v/>
      </c>
    </row>
    <row r="1400" spans="88:141" x14ac:dyDescent="0.35">
      <c r="CJ1400" s="17" t="str">
        <f t="shared" si="224"/>
        <v/>
      </c>
      <c r="CK1400" s="17" t="str">
        <f t="shared" si="225"/>
        <v/>
      </c>
      <c r="CL1400" s="17" t="str">
        <f t="shared" si="226"/>
        <v/>
      </c>
      <c r="CM1400" s="17" t="str">
        <f t="shared" si="227"/>
        <v/>
      </c>
      <c r="CN1400" s="17" t="str">
        <f t="shared" si="228"/>
        <v/>
      </c>
      <c r="CO1400" s="17" t="str">
        <f t="shared" si="229"/>
        <v/>
      </c>
      <c r="CP1400" s="17" t="str">
        <f t="shared" si="230"/>
        <v/>
      </c>
      <c r="CQ1400" s="17" t="str">
        <f t="shared" si="231"/>
        <v/>
      </c>
      <c r="CR1400" s="17" t="str">
        <f t="shared" si="232"/>
        <v/>
      </c>
      <c r="CS1400" s="17" t="str">
        <f t="shared" si="233"/>
        <v/>
      </c>
      <c r="CT1400" s="17" t="str">
        <f t="shared" si="234"/>
        <v/>
      </c>
      <c r="CU1400" s="17" t="str">
        <f t="shared" si="235"/>
        <v/>
      </c>
      <c r="CV1400" s="17" t="str">
        <f t="shared" si="236"/>
        <v/>
      </c>
      <c r="CW1400" s="17" t="str">
        <f t="shared" si="237"/>
        <v/>
      </c>
      <c r="CX1400" s="17" t="str">
        <f t="shared" si="238"/>
        <v/>
      </c>
      <c r="CY1400" s="17" t="str">
        <f t="shared" si="239"/>
        <v/>
      </c>
      <c r="CZ1400" s="17" t="str">
        <f t="shared" si="240"/>
        <v/>
      </c>
      <c r="DA1400" s="17" t="str">
        <f t="shared" si="241"/>
        <v/>
      </c>
      <c r="DB1400" s="17" t="str">
        <f t="shared" si="242"/>
        <v/>
      </c>
      <c r="DC1400" s="17" t="str">
        <f t="shared" si="243"/>
        <v/>
      </c>
      <c r="DD1400" s="17" t="str">
        <f t="shared" si="244"/>
        <v/>
      </c>
      <c r="DE1400" s="17" t="str">
        <f t="shared" si="245"/>
        <v/>
      </c>
      <c r="DF1400" s="17" t="str">
        <f t="shared" si="246"/>
        <v/>
      </c>
      <c r="DG1400" s="17" t="str">
        <f t="shared" si="247"/>
        <v/>
      </c>
      <c r="DH1400" s="17" t="str">
        <f t="shared" si="248"/>
        <v/>
      </c>
      <c r="DI1400" s="17" t="str">
        <f t="shared" si="249"/>
        <v/>
      </c>
      <c r="DJ1400" s="17" t="str">
        <f t="shared" si="250"/>
        <v/>
      </c>
      <c r="DK1400" s="17" t="str">
        <f t="shared" si="251"/>
        <v/>
      </c>
      <c r="DL1400" s="17" t="str">
        <f t="shared" si="252"/>
        <v/>
      </c>
      <c r="DM1400" s="17" t="str">
        <f t="shared" si="253"/>
        <v/>
      </c>
      <c r="DN1400" s="17" t="str">
        <f t="shared" si="254"/>
        <v/>
      </c>
      <c r="DO1400" s="17" t="str">
        <f t="shared" si="255"/>
        <v/>
      </c>
      <c r="DP1400" s="17" t="str">
        <f t="shared" si="256"/>
        <v/>
      </c>
      <c r="DQ1400" s="17" t="str">
        <f t="shared" si="257"/>
        <v/>
      </c>
      <c r="DR1400" s="17" t="str">
        <f t="shared" si="258"/>
        <v/>
      </c>
      <c r="DS1400" s="17" t="str">
        <f t="shared" si="259"/>
        <v/>
      </c>
      <c r="DT1400" s="17" t="str">
        <f t="shared" si="260"/>
        <v/>
      </c>
      <c r="DU1400" s="17" t="str">
        <f t="shared" si="261"/>
        <v/>
      </c>
      <c r="DV1400" s="17" t="str">
        <f t="shared" si="262"/>
        <v/>
      </c>
      <c r="DW1400" s="17" t="str">
        <f t="shared" si="263"/>
        <v/>
      </c>
      <c r="DX1400" s="17" t="str">
        <f t="shared" si="264"/>
        <v/>
      </c>
      <c r="DY1400" s="17" t="str">
        <f t="shared" si="265"/>
        <v/>
      </c>
      <c r="DZ1400" s="17" t="str">
        <f t="shared" si="266"/>
        <v/>
      </c>
      <c r="EA1400" s="17" t="str">
        <f t="shared" si="267"/>
        <v/>
      </c>
      <c r="EB1400" s="17" t="str">
        <f t="shared" si="268"/>
        <v/>
      </c>
      <c r="EC1400" s="17" t="str">
        <f t="shared" si="269"/>
        <v/>
      </c>
      <c r="ED1400" s="17" t="str">
        <f t="shared" si="270"/>
        <v/>
      </c>
      <c r="EE1400" s="17" t="str">
        <f t="shared" si="271"/>
        <v/>
      </c>
      <c r="EF1400" s="17" t="str">
        <f t="shared" si="272"/>
        <v/>
      </c>
      <c r="EG1400" s="17" t="str">
        <f t="shared" si="273"/>
        <v/>
      </c>
      <c r="EH1400" s="17" t="str">
        <f t="shared" si="274"/>
        <v/>
      </c>
      <c r="EI1400" s="17" t="str">
        <f t="shared" si="275"/>
        <v/>
      </c>
      <c r="EJ1400" s="17" t="str">
        <f t="shared" si="276"/>
        <v/>
      </c>
      <c r="EK1400" s="17" t="str">
        <f t="shared" si="277"/>
        <v/>
      </c>
    </row>
    <row r="1401" spans="88:141" x14ac:dyDescent="0.35">
      <c r="CJ1401" s="17" t="str">
        <f t="shared" si="224"/>
        <v/>
      </c>
      <c r="CK1401" s="17" t="str">
        <f t="shared" si="225"/>
        <v/>
      </c>
      <c r="CL1401" s="17" t="str">
        <f t="shared" si="226"/>
        <v/>
      </c>
      <c r="CM1401" s="17" t="str">
        <f t="shared" si="227"/>
        <v/>
      </c>
      <c r="CN1401" s="17" t="str">
        <f t="shared" si="228"/>
        <v/>
      </c>
      <c r="CO1401" s="17" t="str">
        <f t="shared" si="229"/>
        <v/>
      </c>
      <c r="CP1401" s="17" t="str">
        <f t="shared" si="230"/>
        <v/>
      </c>
      <c r="CQ1401" s="17" t="str">
        <f t="shared" si="231"/>
        <v/>
      </c>
      <c r="CR1401" s="17" t="str">
        <f t="shared" si="232"/>
        <v/>
      </c>
      <c r="CS1401" s="17" t="str">
        <f t="shared" si="233"/>
        <v/>
      </c>
      <c r="CT1401" s="17" t="str">
        <f t="shared" si="234"/>
        <v/>
      </c>
      <c r="CU1401" s="17" t="str">
        <f t="shared" si="235"/>
        <v/>
      </c>
      <c r="CV1401" s="17" t="str">
        <f t="shared" si="236"/>
        <v/>
      </c>
      <c r="CW1401" s="17" t="str">
        <f t="shared" si="237"/>
        <v/>
      </c>
      <c r="CX1401" s="17" t="str">
        <f t="shared" si="238"/>
        <v/>
      </c>
      <c r="CY1401" s="17" t="str">
        <f t="shared" si="239"/>
        <v/>
      </c>
      <c r="CZ1401" s="17" t="str">
        <f t="shared" si="240"/>
        <v/>
      </c>
      <c r="DA1401" s="17" t="str">
        <f t="shared" si="241"/>
        <v/>
      </c>
      <c r="DB1401" s="17" t="str">
        <f t="shared" si="242"/>
        <v/>
      </c>
      <c r="DC1401" s="17" t="str">
        <f t="shared" si="243"/>
        <v/>
      </c>
      <c r="DD1401" s="17" t="str">
        <f t="shared" si="244"/>
        <v/>
      </c>
      <c r="DE1401" s="17" t="str">
        <f t="shared" si="245"/>
        <v/>
      </c>
      <c r="DF1401" s="17" t="str">
        <f t="shared" si="246"/>
        <v/>
      </c>
      <c r="DG1401" s="17" t="str">
        <f t="shared" si="247"/>
        <v/>
      </c>
      <c r="DH1401" s="17" t="str">
        <f t="shared" si="248"/>
        <v/>
      </c>
      <c r="DI1401" s="17" t="str">
        <f t="shared" si="249"/>
        <v/>
      </c>
      <c r="DJ1401" s="17" t="str">
        <f t="shared" si="250"/>
        <v/>
      </c>
      <c r="DK1401" s="17" t="str">
        <f t="shared" si="251"/>
        <v/>
      </c>
      <c r="DL1401" s="17" t="str">
        <f t="shared" si="252"/>
        <v/>
      </c>
      <c r="DM1401" s="17" t="str">
        <f t="shared" si="253"/>
        <v/>
      </c>
      <c r="DN1401" s="17" t="str">
        <f t="shared" si="254"/>
        <v/>
      </c>
      <c r="DO1401" s="17" t="str">
        <f t="shared" si="255"/>
        <v/>
      </c>
      <c r="DP1401" s="17" t="str">
        <f t="shared" si="256"/>
        <v/>
      </c>
      <c r="DQ1401" s="17" t="str">
        <f t="shared" si="257"/>
        <v/>
      </c>
      <c r="DR1401" s="17" t="str">
        <f t="shared" si="258"/>
        <v/>
      </c>
      <c r="DS1401" s="17" t="str">
        <f t="shared" si="259"/>
        <v/>
      </c>
      <c r="DT1401" s="17" t="str">
        <f t="shared" si="260"/>
        <v/>
      </c>
      <c r="DU1401" s="17" t="str">
        <f t="shared" si="261"/>
        <v/>
      </c>
      <c r="DV1401" s="17" t="str">
        <f t="shared" si="262"/>
        <v/>
      </c>
      <c r="DW1401" s="17" t="str">
        <f t="shared" si="263"/>
        <v/>
      </c>
      <c r="DX1401" s="17" t="str">
        <f t="shared" si="264"/>
        <v/>
      </c>
      <c r="DY1401" s="17" t="str">
        <f t="shared" si="265"/>
        <v/>
      </c>
      <c r="DZ1401" s="17" t="str">
        <f t="shared" si="266"/>
        <v/>
      </c>
      <c r="EA1401" s="17" t="str">
        <f t="shared" si="267"/>
        <v/>
      </c>
      <c r="EB1401" s="17" t="str">
        <f t="shared" si="268"/>
        <v/>
      </c>
      <c r="EC1401" s="17" t="str">
        <f t="shared" si="269"/>
        <v/>
      </c>
      <c r="ED1401" s="17" t="str">
        <f t="shared" si="270"/>
        <v/>
      </c>
      <c r="EE1401" s="17" t="str">
        <f t="shared" si="271"/>
        <v/>
      </c>
      <c r="EF1401" s="17" t="str">
        <f t="shared" si="272"/>
        <v/>
      </c>
      <c r="EG1401" s="17" t="str">
        <f t="shared" si="273"/>
        <v/>
      </c>
      <c r="EH1401" s="17" t="str">
        <f t="shared" si="274"/>
        <v/>
      </c>
      <c r="EI1401" s="17" t="str">
        <f t="shared" si="275"/>
        <v/>
      </c>
      <c r="EJ1401" s="17" t="str">
        <f t="shared" si="276"/>
        <v/>
      </c>
      <c r="EK1401" s="17" t="str">
        <f t="shared" si="277"/>
        <v/>
      </c>
    </row>
    <row r="1402" spans="88:141" x14ac:dyDescent="0.35">
      <c r="CJ1402" s="17" t="str">
        <f t="shared" si="224"/>
        <v/>
      </c>
      <c r="CK1402" s="17" t="str">
        <f t="shared" si="225"/>
        <v/>
      </c>
      <c r="CL1402" s="17" t="str">
        <f t="shared" si="226"/>
        <v/>
      </c>
      <c r="CM1402" s="17" t="str">
        <f t="shared" si="227"/>
        <v/>
      </c>
      <c r="CN1402" s="17" t="str">
        <f t="shared" si="228"/>
        <v/>
      </c>
      <c r="CO1402" s="17" t="str">
        <f t="shared" si="229"/>
        <v/>
      </c>
      <c r="CP1402" s="17" t="str">
        <f t="shared" si="230"/>
        <v/>
      </c>
      <c r="CQ1402" s="17" t="str">
        <f t="shared" si="231"/>
        <v/>
      </c>
      <c r="CR1402" s="17" t="str">
        <f t="shared" si="232"/>
        <v/>
      </c>
      <c r="CS1402" s="17" t="str">
        <f t="shared" si="233"/>
        <v/>
      </c>
      <c r="CT1402" s="17" t="str">
        <f t="shared" si="234"/>
        <v/>
      </c>
      <c r="CU1402" s="17" t="str">
        <f t="shared" si="235"/>
        <v/>
      </c>
      <c r="CV1402" s="17" t="str">
        <f t="shared" si="236"/>
        <v/>
      </c>
      <c r="CW1402" s="17" t="str">
        <f t="shared" si="237"/>
        <v/>
      </c>
      <c r="CX1402" s="17" t="str">
        <f t="shared" si="238"/>
        <v/>
      </c>
      <c r="CY1402" s="17" t="str">
        <f t="shared" si="239"/>
        <v/>
      </c>
      <c r="CZ1402" s="17" t="str">
        <f t="shared" si="240"/>
        <v/>
      </c>
      <c r="DA1402" s="17" t="str">
        <f t="shared" si="241"/>
        <v/>
      </c>
      <c r="DB1402" s="17" t="str">
        <f t="shared" si="242"/>
        <v/>
      </c>
      <c r="DC1402" s="17" t="str">
        <f t="shared" si="243"/>
        <v/>
      </c>
      <c r="DD1402" s="17" t="str">
        <f t="shared" si="244"/>
        <v/>
      </c>
      <c r="DE1402" s="17" t="str">
        <f t="shared" si="245"/>
        <v/>
      </c>
      <c r="DF1402" s="17" t="str">
        <f t="shared" si="246"/>
        <v/>
      </c>
      <c r="DG1402" s="17" t="str">
        <f t="shared" si="247"/>
        <v/>
      </c>
      <c r="DH1402" s="17" t="str">
        <f t="shared" si="248"/>
        <v/>
      </c>
      <c r="DI1402" s="17" t="str">
        <f t="shared" si="249"/>
        <v/>
      </c>
      <c r="DJ1402" s="17" t="str">
        <f t="shared" si="250"/>
        <v/>
      </c>
      <c r="DK1402" s="17" t="str">
        <f t="shared" si="251"/>
        <v/>
      </c>
      <c r="DL1402" s="17" t="str">
        <f t="shared" si="252"/>
        <v/>
      </c>
      <c r="DM1402" s="17" t="str">
        <f t="shared" si="253"/>
        <v/>
      </c>
      <c r="DN1402" s="17" t="str">
        <f t="shared" si="254"/>
        <v/>
      </c>
      <c r="DO1402" s="17" t="str">
        <f t="shared" si="255"/>
        <v/>
      </c>
      <c r="DP1402" s="17" t="str">
        <f t="shared" si="256"/>
        <v/>
      </c>
      <c r="DQ1402" s="17" t="str">
        <f t="shared" si="257"/>
        <v/>
      </c>
      <c r="DR1402" s="17" t="str">
        <f t="shared" si="258"/>
        <v/>
      </c>
      <c r="DS1402" s="17" t="str">
        <f t="shared" si="259"/>
        <v/>
      </c>
      <c r="DT1402" s="17" t="str">
        <f t="shared" si="260"/>
        <v/>
      </c>
      <c r="DU1402" s="17" t="str">
        <f t="shared" si="261"/>
        <v/>
      </c>
      <c r="DV1402" s="17" t="str">
        <f t="shared" si="262"/>
        <v/>
      </c>
      <c r="DW1402" s="17" t="str">
        <f t="shared" si="263"/>
        <v/>
      </c>
      <c r="DX1402" s="17" t="str">
        <f t="shared" si="264"/>
        <v/>
      </c>
      <c r="DY1402" s="17" t="str">
        <f t="shared" si="265"/>
        <v/>
      </c>
      <c r="DZ1402" s="17" t="str">
        <f t="shared" si="266"/>
        <v/>
      </c>
      <c r="EA1402" s="17" t="str">
        <f t="shared" si="267"/>
        <v/>
      </c>
      <c r="EB1402" s="17" t="str">
        <f t="shared" si="268"/>
        <v/>
      </c>
      <c r="EC1402" s="17" t="str">
        <f t="shared" si="269"/>
        <v/>
      </c>
      <c r="ED1402" s="17" t="str">
        <f t="shared" si="270"/>
        <v/>
      </c>
      <c r="EE1402" s="17" t="str">
        <f t="shared" si="271"/>
        <v/>
      </c>
      <c r="EF1402" s="17" t="str">
        <f t="shared" si="272"/>
        <v/>
      </c>
      <c r="EG1402" s="17" t="str">
        <f t="shared" si="273"/>
        <v/>
      </c>
      <c r="EH1402" s="17" t="str">
        <f t="shared" si="274"/>
        <v/>
      </c>
      <c r="EI1402" s="17" t="str">
        <f t="shared" si="275"/>
        <v/>
      </c>
      <c r="EJ1402" s="17" t="str">
        <f t="shared" si="276"/>
        <v/>
      </c>
      <c r="EK1402" s="17" t="str">
        <f t="shared" si="277"/>
        <v/>
      </c>
    </row>
    <row r="1403" spans="88:141" x14ac:dyDescent="0.35">
      <c r="CJ1403" s="17" t="str">
        <f t="shared" si="224"/>
        <v/>
      </c>
      <c r="CK1403" s="17" t="str">
        <f t="shared" si="225"/>
        <v/>
      </c>
      <c r="CL1403" s="17" t="str">
        <f t="shared" si="226"/>
        <v/>
      </c>
      <c r="CM1403" s="17" t="str">
        <f t="shared" si="227"/>
        <v/>
      </c>
      <c r="CN1403" s="17" t="str">
        <f t="shared" si="228"/>
        <v/>
      </c>
      <c r="CO1403" s="17" t="str">
        <f t="shared" si="229"/>
        <v/>
      </c>
      <c r="CP1403" s="17" t="str">
        <f t="shared" si="230"/>
        <v/>
      </c>
      <c r="CQ1403" s="17" t="str">
        <f t="shared" si="231"/>
        <v/>
      </c>
      <c r="CR1403" s="17" t="str">
        <f t="shared" si="232"/>
        <v/>
      </c>
      <c r="CS1403" s="17" t="str">
        <f t="shared" si="233"/>
        <v/>
      </c>
      <c r="CT1403" s="17" t="str">
        <f t="shared" si="234"/>
        <v/>
      </c>
      <c r="CU1403" s="17" t="str">
        <f t="shared" si="235"/>
        <v/>
      </c>
      <c r="CV1403" s="17" t="str">
        <f t="shared" si="236"/>
        <v/>
      </c>
      <c r="CW1403" s="17" t="str">
        <f t="shared" si="237"/>
        <v/>
      </c>
      <c r="CX1403" s="17" t="str">
        <f t="shared" si="238"/>
        <v/>
      </c>
      <c r="CY1403" s="17" t="str">
        <f t="shared" si="239"/>
        <v/>
      </c>
      <c r="CZ1403" s="17" t="str">
        <f t="shared" si="240"/>
        <v/>
      </c>
      <c r="DA1403" s="17" t="str">
        <f t="shared" si="241"/>
        <v/>
      </c>
      <c r="DB1403" s="17" t="str">
        <f t="shared" si="242"/>
        <v/>
      </c>
      <c r="DC1403" s="17" t="str">
        <f t="shared" si="243"/>
        <v/>
      </c>
      <c r="DD1403" s="17" t="str">
        <f t="shared" si="244"/>
        <v/>
      </c>
      <c r="DE1403" s="17" t="str">
        <f t="shared" si="245"/>
        <v/>
      </c>
      <c r="DF1403" s="17" t="str">
        <f t="shared" si="246"/>
        <v/>
      </c>
      <c r="DG1403" s="17" t="str">
        <f t="shared" si="247"/>
        <v/>
      </c>
      <c r="DH1403" s="17" t="str">
        <f t="shared" si="248"/>
        <v/>
      </c>
      <c r="DI1403" s="17" t="str">
        <f t="shared" si="249"/>
        <v/>
      </c>
      <c r="DJ1403" s="17" t="str">
        <f t="shared" si="250"/>
        <v/>
      </c>
      <c r="DK1403" s="17" t="str">
        <f t="shared" si="251"/>
        <v/>
      </c>
      <c r="DL1403" s="17" t="str">
        <f t="shared" si="252"/>
        <v/>
      </c>
      <c r="DM1403" s="17" t="str">
        <f t="shared" si="253"/>
        <v/>
      </c>
      <c r="DN1403" s="17" t="str">
        <f t="shared" si="254"/>
        <v/>
      </c>
      <c r="DO1403" s="17" t="str">
        <f t="shared" si="255"/>
        <v/>
      </c>
      <c r="DP1403" s="17" t="str">
        <f t="shared" si="256"/>
        <v/>
      </c>
      <c r="DQ1403" s="17" t="str">
        <f t="shared" si="257"/>
        <v/>
      </c>
      <c r="DR1403" s="17" t="str">
        <f t="shared" si="258"/>
        <v/>
      </c>
      <c r="DS1403" s="17" t="str">
        <f t="shared" si="259"/>
        <v/>
      </c>
      <c r="DT1403" s="17" t="str">
        <f t="shared" si="260"/>
        <v/>
      </c>
      <c r="DU1403" s="17" t="str">
        <f t="shared" si="261"/>
        <v/>
      </c>
      <c r="DV1403" s="17" t="str">
        <f t="shared" si="262"/>
        <v/>
      </c>
      <c r="DW1403" s="17" t="str">
        <f t="shared" si="263"/>
        <v/>
      </c>
      <c r="DX1403" s="17" t="str">
        <f t="shared" si="264"/>
        <v/>
      </c>
      <c r="DY1403" s="17" t="str">
        <f t="shared" si="265"/>
        <v/>
      </c>
      <c r="DZ1403" s="17" t="str">
        <f t="shared" si="266"/>
        <v/>
      </c>
      <c r="EA1403" s="17" t="str">
        <f t="shared" si="267"/>
        <v/>
      </c>
      <c r="EB1403" s="17" t="str">
        <f t="shared" si="268"/>
        <v/>
      </c>
      <c r="EC1403" s="17" t="str">
        <f t="shared" si="269"/>
        <v/>
      </c>
      <c r="ED1403" s="17" t="str">
        <f t="shared" si="270"/>
        <v/>
      </c>
      <c r="EE1403" s="17" t="str">
        <f t="shared" si="271"/>
        <v/>
      </c>
      <c r="EF1403" s="17" t="str">
        <f t="shared" si="272"/>
        <v/>
      </c>
      <c r="EG1403" s="17" t="str">
        <f t="shared" si="273"/>
        <v/>
      </c>
      <c r="EH1403" s="17" t="str">
        <f t="shared" si="274"/>
        <v/>
      </c>
      <c r="EI1403" s="17" t="str">
        <f t="shared" si="275"/>
        <v/>
      </c>
      <c r="EJ1403" s="17" t="str">
        <f t="shared" si="276"/>
        <v/>
      </c>
      <c r="EK1403" s="17" t="str">
        <f t="shared" si="277"/>
        <v/>
      </c>
    </row>
    <row r="1404" spans="88:141" x14ac:dyDescent="0.35">
      <c r="CJ1404" s="17" t="str">
        <f t="shared" si="224"/>
        <v/>
      </c>
      <c r="CK1404" s="17" t="str">
        <f t="shared" si="225"/>
        <v/>
      </c>
      <c r="CL1404" s="17" t="str">
        <f t="shared" si="226"/>
        <v/>
      </c>
      <c r="CM1404" s="17" t="str">
        <f t="shared" si="227"/>
        <v/>
      </c>
      <c r="CN1404" s="17" t="str">
        <f t="shared" si="228"/>
        <v/>
      </c>
      <c r="CO1404" s="17" t="str">
        <f t="shared" si="229"/>
        <v/>
      </c>
      <c r="CP1404" s="17" t="str">
        <f t="shared" si="230"/>
        <v/>
      </c>
      <c r="CQ1404" s="17" t="str">
        <f t="shared" si="231"/>
        <v/>
      </c>
      <c r="CR1404" s="17" t="str">
        <f t="shared" si="232"/>
        <v/>
      </c>
      <c r="CS1404" s="17" t="str">
        <f t="shared" si="233"/>
        <v/>
      </c>
      <c r="CT1404" s="17" t="str">
        <f t="shared" si="234"/>
        <v/>
      </c>
      <c r="CU1404" s="17" t="str">
        <f t="shared" si="235"/>
        <v/>
      </c>
      <c r="CV1404" s="17" t="str">
        <f t="shared" si="236"/>
        <v/>
      </c>
      <c r="CW1404" s="17" t="str">
        <f t="shared" si="237"/>
        <v/>
      </c>
      <c r="CX1404" s="17" t="str">
        <f t="shared" si="238"/>
        <v/>
      </c>
      <c r="CY1404" s="17" t="str">
        <f t="shared" si="239"/>
        <v/>
      </c>
      <c r="CZ1404" s="17" t="str">
        <f t="shared" si="240"/>
        <v/>
      </c>
      <c r="DA1404" s="17" t="str">
        <f t="shared" si="241"/>
        <v/>
      </c>
      <c r="DB1404" s="17" t="str">
        <f t="shared" si="242"/>
        <v/>
      </c>
      <c r="DC1404" s="17" t="str">
        <f t="shared" si="243"/>
        <v/>
      </c>
      <c r="DD1404" s="17" t="str">
        <f t="shared" si="244"/>
        <v/>
      </c>
      <c r="DE1404" s="17" t="str">
        <f t="shared" si="245"/>
        <v/>
      </c>
      <c r="DF1404" s="17" t="str">
        <f t="shared" si="246"/>
        <v/>
      </c>
      <c r="DG1404" s="17" t="str">
        <f t="shared" si="247"/>
        <v/>
      </c>
      <c r="DH1404" s="17" t="str">
        <f t="shared" si="248"/>
        <v/>
      </c>
      <c r="DI1404" s="17" t="str">
        <f t="shared" si="249"/>
        <v/>
      </c>
      <c r="DJ1404" s="17" t="str">
        <f t="shared" si="250"/>
        <v/>
      </c>
      <c r="DK1404" s="17" t="str">
        <f t="shared" si="251"/>
        <v/>
      </c>
      <c r="DL1404" s="17" t="str">
        <f t="shared" si="252"/>
        <v/>
      </c>
      <c r="DM1404" s="17" t="str">
        <f t="shared" si="253"/>
        <v/>
      </c>
      <c r="DN1404" s="17" t="str">
        <f t="shared" si="254"/>
        <v/>
      </c>
      <c r="DO1404" s="17" t="str">
        <f t="shared" si="255"/>
        <v/>
      </c>
      <c r="DP1404" s="17" t="str">
        <f t="shared" si="256"/>
        <v/>
      </c>
      <c r="DQ1404" s="17" t="str">
        <f t="shared" si="257"/>
        <v/>
      </c>
      <c r="DR1404" s="17" t="str">
        <f t="shared" si="258"/>
        <v/>
      </c>
      <c r="DS1404" s="17" t="str">
        <f t="shared" si="259"/>
        <v/>
      </c>
      <c r="DT1404" s="17" t="str">
        <f t="shared" si="260"/>
        <v/>
      </c>
      <c r="DU1404" s="17" t="str">
        <f t="shared" si="261"/>
        <v/>
      </c>
      <c r="DV1404" s="17" t="str">
        <f t="shared" si="262"/>
        <v/>
      </c>
      <c r="DW1404" s="17" t="str">
        <f t="shared" si="263"/>
        <v/>
      </c>
      <c r="DX1404" s="17" t="str">
        <f t="shared" si="264"/>
        <v/>
      </c>
      <c r="DY1404" s="17" t="str">
        <f t="shared" si="265"/>
        <v/>
      </c>
      <c r="DZ1404" s="17" t="str">
        <f t="shared" si="266"/>
        <v/>
      </c>
      <c r="EA1404" s="17" t="str">
        <f t="shared" si="267"/>
        <v/>
      </c>
      <c r="EB1404" s="17" t="str">
        <f t="shared" si="268"/>
        <v/>
      </c>
      <c r="EC1404" s="17" t="str">
        <f t="shared" si="269"/>
        <v/>
      </c>
      <c r="ED1404" s="17" t="str">
        <f t="shared" si="270"/>
        <v/>
      </c>
      <c r="EE1404" s="17" t="str">
        <f t="shared" si="271"/>
        <v/>
      </c>
      <c r="EF1404" s="17" t="str">
        <f t="shared" si="272"/>
        <v/>
      </c>
      <c r="EG1404" s="17" t="str">
        <f t="shared" si="273"/>
        <v/>
      </c>
      <c r="EH1404" s="17" t="str">
        <f t="shared" si="274"/>
        <v/>
      </c>
      <c r="EI1404" s="17" t="str">
        <f t="shared" si="275"/>
        <v/>
      </c>
      <c r="EJ1404" s="17" t="str">
        <f t="shared" si="276"/>
        <v/>
      </c>
      <c r="EK1404" s="17" t="str">
        <f t="shared" si="277"/>
        <v/>
      </c>
    </row>
    <row r="1405" spans="88:141" x14ac:dyDescent="0.35">
      <c r="CJ1405" s="17" t="str">
        <f t="shared" si="224"/>
        <v/>
      </c>
      <c r="CK1405" s="17" t="str">
        <f t="shared" si="225"/>
        <v/>
      </c>
      <c r="CL1405" s="17" t="str">
        <f t="shared" si="226"/>
        <v/>
      </c>
      <c r="CM1405" s="17" t="str">
        <f t="shared" si="227"/>
        <v/>
      </c>
      <c r="CN1405" s="17" t="str">
        <f t="shared" si="228"/>
        <v/>
      </c>
      <c r="CO1405" s="17" t="str">
        <f t="shared" si="229"/>
        <v/>
      </c>
      <c r="CP1405" s="17" t="str">
        <f t="shared" si="230"/>
        <v/>
      </c>
      <c r="CQ1405" s="17" t="str">
        <f t="shared" si="231"/>
        <v/>
      </c>
      <c r="CR1405" s="17" t="str">
        <f t="shared" si="232"/>
        <v/>
      </c>
      <c r="CS1405" s="17" t="str">
        <f t="shared" si="233"/>
        <v/>
      </c>
      <c r="CT1405" s="17" t="str">
        <f t="shared" si="234"/>
        <v/>
      </c>
      <c r="CU1405" s="17" t="str">
        <f t="shared" si="235"/>
        <v/>
      </c>
      <c r="CV1405" s="17" t="str">
        <f t="shared" si="236"/>
        <v/>
      </c>
      <c r="CW1405" s="17" t="str">
        <f t="shared" si="237"/>
        <v/>
      </c>
      <c r="CX1405" s="17" t="str">
        <f t="shared" si="238"/>
        <v/>
      </c>
      <c r="CY1405" s="17" t="str">
        <f t="shared" si="239"/>
        <v/>
      </c>
      <c r="CZ1405" s="17" t="str">
        <f t="shared" si="240"/>
        <v/>
      </c>
      <c r="DA1405" s="17" t="str">
        <f t="shared" si="241"/>
        <v/>
      </c>
      <c r="DB1405" s="17" t="str">
        <f t="shared" si="242"/>
        <v/>
      </c>
      <c r="DC1405" s="17" t="str">
        <f t="shared" si="243"/>
        <v/>
      </c>
      <c r="DD1405" s="17" t="str">
        <f t="shared" si="244"/>
        <v/>
      </c>
      <c r="DE1405" s="17" t="str">
        <f t="shared" si="245"/>
        <v/>
      </c>
      <c r="DF1405" s="17" t="str">
        <f t="shared" si="246"/>
        <v/>
      </c>
      <c r="DG1405" s="17" t="str">
        <f t="shared" si="247"/>
        <v/>
      </c>
      <c r="DH1405" s="17" t="str">
        <f t="shared" si="248"/>
        <v/>
      </c>
      <c r="DI1405" s="17" t="str">
        <f t="shared" si="249"/>
        <v/>
      </c>
      <c r="DJ1405" s="17" t="str">
        <f t="shared" si="250"/>
        <v/>
      </c>
      <c r="DK1405" s="17" t="str">
        <f t="shared" si="251"/>
        <v/>
      </c>
      <c r="DL1405" s="17" t="str">
        <f t="shared" si="252"/>
        <v/>
      </c>
      <c r="DM1405" s="17" t="str">
        <f t="shared" si="253"/>
        <v/>
      </c>
      <c r="DN1405" s="17" t="str">
        <f t="shared" si="254"/>
        <v/>
      </c>
      <c r="DO1405" s="17" t="str">
        <f t="shared" si="255"/>
        <v/>
      </c>
      <c r="DP1405" s="17" t="str">
        <f t="shared" si="256"/>
        <v/>
      </c>
      <c r="DQ1405" s="17" t="str">
        <f t="shared" si="257"/>
        <v/>
      </c>
      <c r="DR1405" s="17" t="str">
        <f t="shared" si="258"/>
        <v/>
      </c>
      <c r="DS1405" s="17" t="str">
        <f t="shared" si="259"/>
        <v/>
      </c>
      <c r="DT1405" s="17" t="str">
        <f t="shared" si="260"/>
        <v/>
      </c>
      <c r="DU1405" s="17" t="str">
        <f t="shared" si="261"/>
        <v/>
      </c>
      <c r="DV1405" s="17" t="str">
        <f t="shared" si="262"/>
        <v/>
      </c>
      <c r="DW1405" s="17" t="str">
        <f t="shared" si="263"/>
        <v/>
      </c>
      <c r="DX1405" s="17" t="str">
        <f t="shared" si="264"/>
        <v/>
      </c>
      <c r="DY1405" s="17" t="str">
        <f t="shared" si="265"/>
        <v/>
      </c>
      <c r="DZ1405" s="17" t="str">
        <f t="shared" si="266"/>
        <v/>
      </c>
      <c r="EA1405" s="17" t="str">
        <f t="shared" si="267"/>
        <v/>
      </c>
      <c r="EB1405" s="17" t="str">
        <f t="shared" si="268"/>
        <v/>
      </c>
      <c r="EC1405" s="17" t="str">
        <f t="shared" si="269"/>
        <v/>
      </c>
      <c r="ED1405" s="17" t="str">
        <f t="shared" si="270"/>
        <v/>
      </c>
      <c r="EE1405" s="17" t="str">
        <f t="shared" si="271"/>
        <v/>
      </c>
      <c r="EF1405" s="17" t="str">
        <f t="shared" si="272"/>
        <v/>
      </c>
      <c r="EG1405" s="17" t="str">
        <f t="shared" si="273"/>
        <v/>
      </c>
      <c r="EH1405" s="17" t="str">
        <f t="shared" si="274"/>
        <v/>
      </c>
      <c r="EI1405" s="17" t="str">
        <f t="shared" si="275"/>
        <v/>
      </c>
      <c r="EJ1405" s="17" t="str">
        <f t="shared" si="276"/>
        <v/>
      </c>
      <c r="EK1405" s="17" t="str">
        <f t="shared" si="277"/>
        <v/>
      </c>
    </row>
    <row r="1406" spans="88:141" x14ac:dyDescent="0.35">
      <c r="CJ1406" s="17" t="str">
        <f t="shared" si="224"/>
        <v/>
      </c>
      <c r="CK1406" s="17" t="str">
        <f t="shared" si="225"/>
        <v/>
      </c>
      <c r="CL1406" s="17" t="str">
        <f t="shared" si="226"/>
        <v/>
      </c>
      <c r="CM1406" s="17" t="str">
        <f t="shared" si="227"/>
        <v/>
      </c>
      <c r="CN1406" s="17" t="str">
        <f t="shared" si="228"/>
        <v/>
      </c>
      <c r="CO1406" s="17" t="str">
        <f t="shared" si="229"/>
        <v/>
      </c>
      <c r="CP1406" s="17" t="str">
        <f t="shared" si="230"/>
        <v/>
      </c>
      <c r="CQ1406" s="17" t="str">
        <f t="shared" si="231"/>
        <v/>
      </c>
      <c r="CR1406" s="17" t="str">
        <f t="shared" si="232"/>
        <v/>
      </c>
      <c r="CS1406" s="17" t="str">
        <f t="shared" si="233"/>
        <v/>
      </c>
      <c r="CT1406" s="17" t="str">
        <f t="shared" si="234"/>
        <v/>
      </c>
      <c r="CU1406" s="17" t="str">
        <f t="shared" si="235"/>
        <v/>
      </c>
      <c r="CV1406" s="17" t="str">
        <f t="shared" si="236"/>
        <v/>
      </c>
      <c r="CW1406" s="17" t="str">
        <f t="shared" si="237"/>
        <v/>
      </c>
      <c r="CX1406" s="17" t="str">
        <f t="shared" si="238"/>
        <v/>
      </c>
      <c r="CY1406" s="17" t="str">
        <f t="shared" si="239"/>
        <v/>
      </c>
      <c r="CZ1406" s="17" t="str">
        <f t="shared" si="240"/>
        <v/>
      </c>
      <c r="DA1406" s="17" t="str">
        <f t="shared" si="241"/>
        <v/>
      </c>
      <c r="DB1406" s="17" t="str">
        <f t="shared" si="242"/>
        <v/>
      </c>
      <c r="DC1406" s="17" t="str">
        <f t="shared" si="243"/>
        <v/>
      </c>
      <c r="DD1406" s="17" t="str">
        <f t="shared" si="244"/>
        <v/>
      </c>
      <c r="DE1406" s="17" t="str">
        <f t="shared" si="245"/>
        <v/>
      </c>
      <c r="DF1406" s="17" t="str">
        <f t="shared" si="246"/>
        <v/>
      </c>
      <c r="DG1406" s="17" t="str">
        <f t="shared" si="247"/>
        <v/>
      </c>
      <c r="DH1406" s="17" t="str">
        <f t="shared" si="248"/>
        <v/>
      </c>
      <c r="DI1406" s="17" t="str">
        <f t="shared" si="249"/>
        <v/>
      </c>
      <c r="DJ1406" s="17" t="str">
        <f t="shared" si="250"/>
        <v/>
      </c>
      <c r="DK1406" s="17" t="str">
        <f t="shared" si="251"/>
        <v/>
      </c>
      <c r="DL1406" s="17" t="str">
        <f t="shared" si="252"/>
        <v/>
      </c>
      <c r="DM1406" s="17" t="str">
        <f t="shared" si="253"/>
        <v/>
      </c>
      <c r="DN1406" s="17" t="str">
        <f t="shared" si="254"/>
        <v/>
      </c>
      <c r="DO1406" s="17" t="str">
        <f t="shared" si="255"/>
        <v/>
      </c>
      <c r="DP1406" s="17" t="str">
        <f t="shared" si="256"/>
        <v/>
      </c>
      <c r="DQ1406" s="17" t="str">
        <f t="shared" si="257"/>
        <v/>
      </c>
      <c r="DR1406" s="17" t="str">
        <f t="shared" si="258"/>
        <v/>
      </c>
      <c r="DS1406" s="17" t="str">
        <f t="shared" si="259"/>
        <v/>
      </c>
      <c r="DT1406" s="17" t="str">
        <f t="shared" si="260"/>
        <v/>
      </c>
      <c r="DU1406" s="17" t="str">
        <f t="shared" si="261"/>
        <v/>
      </c>
      <c r="DV1406" s="17" t="str">
        <f t="shared" si="262"/>
        <v/>
      </c>
      <c r="DW1406" s="17" t="str">
        <f t="shared" si="263"/>
        <v/>
      </c>
      <c r="DX1406" s="17" t="str">
        <f t="shared" si="264"/>
        <v/>
      </c>
      <c r="DY1406" s="17" t="str">
        <f t="shared" si="265"/>
        <v/>
      </c>
      <c r="DZ1406" s="17" t="str">
        <f t="shared" si="266"/>
        <v/>
      </c>
      <c r="EA1406" s="17" t="str">
        <f t="shared" si="267"/>
        <v/>
      </c>
      <c r="EB1406" s="17" t="str">
        <f t="shared" si="268"/>
        <v/>
      </c>
      <c r="EC1406" s="17" t="str">
        <f t="shared" si="269"/>
        <v/>
      </c>
      <c r="ED1406" s="17" t="str">
        <f t="shared" si="270"/>
        <v/>
      </c>
      <c r="EE1406" s="17" t="str">
        <f t="shared" si="271"/>
        <v/>
      </c>
      <c r="EF1406" s="17" t="str">
        <f t="shared" si="272"/>
        <v/>
      </c>
      <c r="EG1406" s="17" t="str">
        <f t="shared" si="273"/>
        <v/>
      </c>
      <c r="EH1406" s="17" t="str">
        <f t="shared" si="274"/>
        <v/>
      </c>
      <c r="EI1406" s="17" t="str">
        <f t="shared" si="275"/>
        <v/>
      </c>
      <c r="EJ1406" s="17" t="str">
        <f t="shared" si="276"/>
        <v/>
      </c>
      <c r="EK1406" s="17" t="str">
        <f t="shared" si="277"/>
        <v/>
      </c>
    </row>
    <row r="1407" spans="88:141" x14ac:dyDescent="0.35">
      <c r="CJ1407" s="17" t="str">
        <f t="shared" si="224"/>
        <v/>
      </c>
      <c r="CK1407" s="17" t="str">
        <f t="shared" si="225"/>
        <v/>
      </c>
      <c r="CL1407" s="17" t="str">
        <f t="shared" si="226"/>
        <v/>
      </c>
      <c r="CM1407" s="17" t="str">
        <f t="shared" si="227"/>
        <v/>
      </c>
      <c r="CN1407" s="17" t="str">
        <f t="shared" si="228"/>
        <v/>
      </c>
      <c r="CO1407" s="17" t="str">
        <f t="shared" si="229"/>
        <v/>
      </c>
      <c r="CP1407" s="17" t="str">
        <f t="shared" si="230"/>
        <v/>
      </c>
      <c r="CQ1407" s="17" t="str">
        <f t="shared" si="231"/>
        <v/>
      </c>
      <c r="CR1407" s="17" t="str">
        <f t="shared" si="232"/>
        <v/>
      </c>
      <c r="CS1407" s="17" t="str">
        <f t="shared" si="233"/>
        <v/>
      </c>
      <c r="CT1407" s="17" t="str">
        <f t="shared" si="234"/>
        <v/>
      </c>
      <c r="CU1407" s="17" t="str">
        <f t="shared" si="235"/>
        <v/>
      </c>
      <c r="CV1407" s="17" t="str">
        <f t="shared" si="236"/>
        <v/>
      </c>
      <c r="CW1407" s="17" t="str">
        <f t="shared" si="237"/>
        <v/>
      </c>
      <c r="CX1407" s="17" t="str">
        <f t="shared" si="238"/>
        <v/>
      </c>
      <c r="CY1407" s="17" t="str">
        <f t="shared" si="239"/>
        <v/>
      </c>
      <c r="CZ1407" s="17" t="str">
        <f t="shared" si="240"/>
        <v/>
      </c>
      <c r="DA1407" s="17" t="str">
        <f t="shared" si="241"/>
        <v/>
      </c>
      <c r="DB1407" s="17" t="str">
        <f t="shared" si="242"/>
        <v/>
      </c>
      <c r="DC1407" s="17" t="str">
        <f t="shared" si="243"/>
        <v/>
      </c>
      <c r="DD1407" s="17" t="str">
        <f t="shared" si="244"/>
        <v/>
      </c>
      <c r="DE1407" s="17" t="str">
        <f t="shared" si="245"/>
        <v/>
      </c>
      <c r="DF1407" s="17" t="str">
        <f t="shared" si="246"/>
        <v/>
      </c>
      <c r="DG1407" s="17" t="str">
        <f t="shared" si="247"/>
        <v/>
      </c>
      <c r="DH1407" s="17" t="str">
        <f t="shared" si="248"/>
        <v/>
      </c>
      <c r="DI1407" s="17" t="str">
        <f t="shared" si="249"/>
        <v/>
      </c>
      <c r="DJ1407" s="17" t="str">
        <f t="shared" si="250"/>
        <v/>
      </c>
      <c r="DK1407" s="17" t="str">
        <f t="shared" si="251"/>
        <v/>
      </c>
      <c r="DL1407" s="17" t="str">
        <f t="shared" si="252"/>
        <v/>
      </c>
      <c r="DM1407" s="17" t="str">
        <f t="shared" si="253"/>
        <v/>
      </c>
      <c r="DN1407" s="17" t="str">
        <f t="shared" si="254"/>
        <v/>
      </c>
      <c r="DO1407" s="17" t="str">
        <f t="shared" si="255"/>
        <v/>
      </c>
      <c r="DP1407" s="17" t="str">
        <f t="shared" si="256"/>
        <v/>
      </c>
      <c r="DQ1407" s="17" t="str">
        <f t="shared" si="257"/>
        <v/>
      </c>
      <c r="DR1407" s="17" t="str">
        <f t="shared" si="258"/>
        <v/>
      </c>
      <c r="DS1407" s="17" t="str">
        <f t="shared" si="259"/>
        <v/>
      </c>
      <c r="DT1407" s="17" t="str">
        <f t="shared" si="260"/>
        <v/>
      </c>
      <c r="DU1407" s="17" t="str">
        <f t="shared" si="261"/>
        <v/>
      </c>
      <c r="DV1407" s="17" t="str">
        <f t="shared" si="262"/>
        <v/>
      </c>
      <c r="DW1407" s="17" t="str">
        <f t="shared" si="263"/>
        <v/>
      </c>
      <c r="DX1407" s="17" t="str">
        <f t="shared" si="264"/>
        <v/>
      </c>
      <c r="DY1407" s="17" t="str">
        <f t="shared" si="265"/>
        <v/>
      </c>
      <c r="DZ1407" s="17" t="str">
        <f t="shared" si="266"/>
        <v/>
      </c>
      <c r="EA1407" s="17" t="str">
        <f t="shared" si="267"/>
        <v/>
      </c>
      <c r="EB1407" s="17" t="str">
        <f t="shared" si="268"/>
        <v/>
      </c>
      <c r="EC1407" s="17" t="str">
        <f t="shared" si="269"/>
        <v/>
      </c>
      <c r="ED1407" s="17" t="str">
        <f t="shared" si="270"/>
        <v/>
      </c>
      <c r="EE1407" s="17" t="str">
        <f t="shared" si="271"/>
        <v/>
      </c>
      <c r="EF1407" s="17" t="str">
        <f t="shared" si="272"/>
        <v/>
      </c>
      <c r="EG1407" s="17" t="str">
        <f t="shared" si="273"/>
        <v/>
      </c>
      <c r="EH1407" s="17" t="str">
        <f t="shared" si="274"/>
        <v/>
      </c>
      <c r="EI1407" s="17" t="str">
        <f t="shared" si="275"/>
        <v/>
      </c>
      <c r="EJ1407" s="17" t="str">
        <f t="shared" si="276"/>
        <v/>
      </c>
      <c r="EK1407" s="17" t="str">
        <f t="shared" si="277"/>
        <v/>
      </c>
    </row>
    <row r="1408" spans="88:141" x14ac:dyDescent="0.35">
      <c r="CJ1408" s="17" t="str">
        <f t="shared" si="224"/>
        <v/>
      </c>
      <c r="CK1408" s="17" t="str">
        <f t="shared" si="225"/>
        <v/>
      </c>
      <c r="CL1408" s="17" t="str">
        <f t="shared" si="226"/>
        <v/>
      </c>
      <c r="CM1408" s="17" t="str">
        <f t="shared" si="227"/>
        <v/>
      </c>
      <c r="CN1408" s="17" t="str">
        <f t="shared" si="228"/>
        <v/>
      </c>
      <c r="CO1408" s="17" t="str">
        <f t="shared" si="229"/>
        <v/>
      </c>
      <c r="CP1408" s="17" t="str">
        <f t="shared" si="230"/>
        <v/>
      </c>
      <c r="CQ1408" s="17" t="str">
        <f t="shared" si="231"/>
        <v/>
      </c>
      <c r="CR1408" s="17" t="str">
        <f t="shared" si="232"/>
        <v/>
      </c>
      <c r="CS1408" s="17" t="str">
        <f t="shared" si="233"/>
        <v/>
      </c>
      <c r="CT1408" s="17" t="str">
        <f t="shared" si="234"/>
        <v/>
      </c>
      <c r="CU1408" s="17" t="str">
        <f t="shared" si="235"/>
        <v/>
      </c>
      <c r="CV1408" s="17" t="str">
        <f t="shared" si="236"/>
        <v/>
      </c>
      <c r="CW1408" s="17" t="str">
        <f t="shared" si="237"/>
        <v/>
      </c>
      <c r="CX1408" s="17" t="str">
        <f t="shared" si="238"/>
        <v/>
      </c>
      <c r="CY1408" s="17" t="str">
        <f t="shared" si="239"/>
        <v/>
      </c>
      <c r="CZ1408" s="17" t="str">
        <f t="shared" si="240"/>
        <v/>
      </c>
      <c r="DA1408" s="17" t="str">
        <f t="shared" si="241"/>
        <v/>
      </c>
      <c r="DB1408" s="17" t="str">
        <f t="shared" si="242"/>
        <v/>
      </c>
      <c r="DC1408" s="17" t="str">
        <f t="shared" si="243"/>
        <v/>
      </c>
      <c r="DD1408" s="17" t="str">
        <f t="shared" si="244"/>
        <v/>
      </c>
      <c r="DE1408" s="17" t="str">
        <f t="shared" si="245"/>
        <v/>
      </c>
      <c r="DF1408" s="17" t="str">
        <f t="shared" si="246"/>
        <v/>
      </c>
      <c r="DG1408" s="17" t="str">
        <f t="shared" si="247"/>
        <v/>
      </c>
      <c r="DH1408" s="17" t="str">
        <f t="shared" si="248"/>
        <v/>
      </c>
      <c r="DI1408" s="17" t="str">
        <f t="shared" si="249"/>
        <v/>
      </c>
      <c r="DJ1408" s="17" t="str">
        <f t="shared" si="250"/>
        <v/>
      </c>
      <c r="DK1408" s="17" t="str">
        <f t="shared" si="251"/>
        <v/>
      </c>
      <c r="DL1408" s="17" t="str">
        <f t="shared" si="252"/>
        <v/>
      </c>
      <c r="DM1408" s="17" t="str">
        <f t="shared" si="253"/>
        <v/>
      </c>
      <c r="DN1408" s="17" t="str">
        <f t="shared" si="254"/>
        <v/>
      </c>
      <c r="DO1408" s="17" t="str">
        <f t="shared" si="255"/>
        <v/>
      </c>
      <c r="DP1408" s="17" t="str">
        <f t="shared" si="256"/>
        <v/>
      </c>
      <c r="DQ1408" s="17" t="str">
        <f t="shared" si="257"/>
        <v/>
      </c>
      <c r="DR1408" s="17" t="str">
        <f t="shared" si="258"/>
        <v/>
      </c>
      <c r="DS1408" s="17" t="str">
        <f t="shared" si="259"/>
        <v/>
      </c>
      <c r="DT1408" s="17" t="str">
        <f t="shared" si="260"/>
        <v/>
      </c>
      <c r="DU1408" s="17" t="str">
        <f t="shared" si="261"/>
        <v/>
      </c>
      <c r="DV1408" s="17" t="str">
        <f t="shared" si="262"/>
        <v/>
      </c>
      <c r="DW1408" s="17" t="str">
        <f t="shared" si="263"/>
        <v/>
      </c>
      <c r="DX1408" s="17" t="str">
        <f t="shared" si="264"/>
        <v/>
      </c>
      <c r="DY1408" s="17" t="str">
        <f t="shared" si="265"/>
        <v/>
      </c>
      <c r="DZ1408" s="17" t="str">
        <f t="shared" si="266"/>
        <v/>
      </c>
      <c r="EA1408" s="17" t="str">
        <f t="shared" si="267"/>
        <v/>
      </c>
      <c r="EB1408" s="17" t="str">
        <f t="shared" si="268"/>
        <v/>
      </c>
      <c r="EC1408" s="17" t="str">
        <f t="shared" si="269"/>
        <v/>
      </c>
      <c r="ED1408" s="17" t="str">
        <f t="shared" si="270"/>
        <v/>
      </c>
      <c r="EE1408" s="17" t="str">
        <f t="shared" si="271"/>
        <v/>
      </c>
      <c r="EF1408" s="17" t="str">
        <f t="shared" si="272"/>
        <v/>
      </c>
      <c r="EG1408" s="17" t="str">
        <f t="shared" si="273"/>
        <v/>
      </c>
      <c r="EH1408" s="17" t="str">
        <f t="shared" si="274"/>
        <v/>
      </c>
      <c r="EI1408" s="17" t="str">
        <f t="shared" si="275"/>
        <v/>
      </c>
      <c r="EJ1408" s="17" t="str">
        <f t="shared" si="276"/>
        <v/>
      </c>
      <c r="EK1408" s="17" t="str">
        <f t="shared" si="277"/>
        <v/>
      </c>
    </row>
    <row r="1409" spans="88:141" x14ac:dyDescent="0.35">
      <c r="CJ1409" s="17" t="str">
        <f t="shared" si="224"/>
        <v/>
      </c>
      <c r="CK1409" s="17" t="str">
        <f t="shared" si="225"/>
        <v/>
      </c>
      <c r="CL1409" s="17" t="str">
        <f t="shared" si="226"/>
        <v/>
      </c>
      <c r="CM1409" s="17" t="str">
        <f t="shared" si="227"/>
        <v/>
      </c>
      <c r="CN1409" s="17" t="str">
        <f t="shared" si="228"/>
        <v/>
      </c>
      <c r="CO1409" s="17" t="str">
        <f t="shared" si="229"/>
        <v/>
      </c>
      <c r="CP1409" s="17" t="str">
        <f t="shared" si="230"/>
        <v/>
      </c>
      <c r="CQ1409" s="17" t="str">
        <f t="shared" si="231"/>
        <v/>
      </c>
      <c r="CR1409" s="17" t="str">
        <f t="shared" si="232"/>
        <v/>
      </c>
      <c r="CS1409" s="17" t="str">
        <f t="shared" si="233"/>
        <v/>
      </c>
      <c r="CT1409" s="17" t="str">
        <f t="shared" si="234"/>
        <v/>
      </c>
      <c r="CU1409" s="17" t="str">
        <f t="shared" si="235"/>
        <v/>
      </c>
      <c r="CV1409" s="17" t="str">
        <f t="shared" si="236"/>
        <v/>
      </c>
      <c r="CW1409" s="17" t="str">
        <f t="shared" si="237"/>
        <v/>
      </c>
      <c r="CX1409" s="17" t="str">
        <f t="shared" si="238"/>
        <v/>
      </c>
      <c r="CY1409" s="17" t="str">
        <f t="shared" si="239"/>
        <v/>
      </c>
      <c r="CZ1409" s="17" t="str">
        <f t="shared" si="240"/>
        <v/>
      </c>
      <c r="DA1409" s="17" t="str">
        <f t="shared" si="241"/>
        <v/>
      </c>
      <c r="DB1409" s="17" t="str">
        <f t="shared" si="242"/>
        <v/>
      </c>
      <c r="DC1409" s="17" t="str">
        <f t="shared" si="243"/>
        <v/>
      </c>
      <c r="DD1409" s="17" t="str">
        <f t="shared" si="244"/>
        <v/>
      </c>
      <c r="DE1409" s="17" t="str">
        <f t="shared" si="245"/>
        <v/>
      </c>
      <c r="DF1409" s="17" t="str">
        <f t="shared" si="246"/>
        <v/>
      </c>
      <c r="DG1409" s="17" t="str">
        <f t="shared" si="247"/>
        <v/>
      </c>
      <c r="DH1409" s="17" t="str">
        <f t="shared" si="248"/>
        <v/>
      </c>
      <c r="DI1409" s="17" t="str">
        <f t="shared" si="249"/>
        <v/>
      </c>
      <c r="DJ1409" s="17" t="str">
        <f t="shared" si="250"/>
        <v/>
      </c>
      <c r="DK1409" s="17" t="str">
        <f t="shared" si="251"/>
        <v/>
      </c>
      <c r="DL1409" s="17" t="str">
        <f t="shared" si="252"/>
        <v/>
      </c>
      <c r="DM1409" s="17" t="str">
        <f t="shared" si="253"/>
        <v/>
      </c>
      <c r="DN1409" s="17" t="str">
        <f t="shared" si="254"/>
        <v/>
      </c>
      <c r="DO1409" s="17" t="str">
        <f t="shared" si="255"/>
        <v/>
      </c>
      <c r="DP1409" s="17" t="str">
        <f t="shared" si="256"/>
        <v/>
      </c>
      <c r="DQ1409" s="17" t="str">
        <f t="shared" si="257"/>
        <v/>
      </c>
      <c r="DR1409" s="17" t="str">
        <f t="shared" si="258"/>
        <v/>
      </c>
      <c r="DS1409" s="17" t="str">
        <f t="shared" si="259"/>
        <v/>
      </c>
      <c r="DT1409" s="17" t="str">
        <f t="shared" si="260"/>
        <v/>
      </c>
      <c r="DU1409" s="17" t="str">
        <f t="shared" si="261"/>
        <v/>
      </c>
      <c r="DV1409" s="17" t="str">
        <f t="shared" si="262"/>
        <v/>
      </c>
      <c r="DW1409" s="17" t="str">
        <f t="shared" si="263"/>
        <v/>
      </c>
      <c r="DX1409" s="17" t="str">
        <f t="shared" si="264"/>
        <v/>
      </c>
      <c r="DY1409" s="17" t="str">
        <f t="shared" si="265"/>
        <v/>
      </c>
      <c r="DZ1409" s="17" t="str">
        <f t="shared" si="266"/>
        <v/>
      </c>
      <c r="EA1409" s="17" t="str">
        <f t="shared" si="267"/>
        <v/>
      </c>
      <c r="EB1409" s="17" t="str">
        <f t="shared" si="268"/>
        <v/>
      </c>
      <c r="EC1409" s="17" t="str">
        <f t="shared" si="269"/>
        <v/>
      </c>
      <c r="ED1409" s="17" t="str">
        <f t="shared" si="270"/>
        <v/>
      </c>
      <c r="EE1409" s="17" t="str">
        <f t="shared" si="271"/>
        <v/>
      </c>
      <c r="EF1409" s="17" t="str">
        <f t="shared" si="272"/>
        <v/>
      </c>
      <c r="EG1409" s="17" t="str">
        <f t="shared" si="273"/>
        <v/>
      </c>
      <c r="EH1409" s="17" t="str">
        <f t="shared" si="274"/>
        <v/>
      </c>
      <c r="EI1409" s="17" t="str">
        <f t="shared" si="275"/>
        <v/>
      </c>
      <c r="EJ1409" s="17" t="str">
        <f t="shared" si="276"/>
        <v/>
      </c>
      <c r="EK1409" s="17" t="str">
        <f t="shared" si="277"/>
        <v/>
      </c>
    </row>
    <row r="1410" spans="88:141" x14ac:dyDescent="0.35">
      <c r="CJ1410" s="17" t="str">
        <f t="shared" si="224"/>
        <v/>
      </c>
      <c r="CK1410" s="17" t="str">
        <f t="shared" si="225"/>
        <v/>
      </c>
      <c r="CL1410" s="17" t="str">
        <f t="shared" si="226"/>
        <v/>
      </c>
      <c r="CM1410" s="17" t="str">
        <f t="shared" si="227"/>
        <v/>
      </c>
      <c r="CN1410" s="17" t="str">
        <f t="shared" si="228"/>
        <v/>
      </c>
      <c r="CO1410" s="17" t="str">
        <f t="shared" si="229"/>
        <v/>
      </c>
      <c r="CP1410" s="17" t="str">
        <f t="shared" si="230"/>
        <v/>
      </c>
      <c r="CQ1410" s="17" t="str">
        <f t="shared" si="231"/>
        <v/>
      </c>
      <c r="CR1410" s="17" t="str">
        <f t="shared" si="232"/>
        <v/>
      </c>
      <c r="CS1410" s="17" t="str">
        <f t="shared" si="233"/>
        <v/>
      </c>
      <c r="CT1410" s="17" t="str">
        <f t="shared" si="234"/>
        <v/>
      </c>
      <c r="CU1410" s="17" t="str">
        <f t="shared" si="235"/>
        <v/>
      </c>
      <c r="CV1410" s="17" t="str">
        <f t="shared" si="236"/>
        <v/>
      </c>
      <c r="CW1410" s="17" t="str">
        <f t="shared" si="237"/>
        <v/>
      </c>
      <c r="CX1410" s="17" t="str">
        <f t="shared" si="238"/>
        <v/>
      </c>
      <c r="CY1410" s="17" t="str">
        <f t="shared" si="239"/>
        <v/>
      </c>
      <c r="CZ1410" s="17" t="str">
        <f t="shared" si="240"/>
        <v/>
      </c>
      <c r="DA1410" s="17" t="str">
        <f t="shared" si="241"/>
        <v/>
      </c>
      <c r="DB1410" s="17" t="str">
        <f t="shared" si="242"/>
        <v/>
      </c>
      <c r="DC1410" s="17" t="str">
        <f t="shared" si="243"/>
        <v/>
      </c>
      <c r="DD1410" s="17" t="str">
        <f t="shared" si="244"/>
        <v/>
      </c>
      <c r="DE1410" s="17" t="str">
        <f t="shared" si="245"/>
        <v/>
      </c>
      <c r="DF1410" s="17" t="str">
        <f t="shared" si="246"/>
        <v/>
      </c>
      <c r="DG1410" s="17" t="str">
        <f t="shared" si="247"/>
        <v/>
      </c>
      <c r="DH1410" s="17" t="str">
        <f t="shared" si="248"/>
        <v/>
      </c>
      <c r="DI1410" s="17" t="str">
        <f t="shared" si="249"/>
        <v/>
      </c>
      <c r="DJ1410" s="17" t="str">
        <f t="shared" si="250"/>
        <v/>
      </c>
      <c r="DK1410" s="17" t="str">
        <f t="shared" si="251"/>
        <v/>
      </c>
      <c r="DL1410" s="17" t="str">
        <f t="shared" si="252"/>
        <v/>
      </c>
      <c r="DM1410" s="17" t="str">
        <f t="shared" si="253"/>
        <v/>
      </c>
      <c r="DN1410" s="17" t="str">
        <f t="shared" si="254"/>
        <v/>
      </c>
      <c r="DO1410" s="17" t="str">
        <f t="shared" si="255"/>
        <v/>
      </c>
      <c r="DP1410" s="17" t="str">
        <f t="shared" si="256"/>
        <v/>
      </c>
      <c r="DQ1410" s="17" t="str">
        <f t="shared" si="257"/>
        <v/>
      </c>
      <c r="DR1410" s="17" t="str">
        <f t="shared" si="258"/>
        <v/>
      </c>
      <c r="DS1410" s="17" t="str">
        <f t="shared" si="259"/>
        <v/>
      </c>
      <c r="DT1410" s="17" t="str">
        <f t="shared" si="260"/>
        <v/>
      </c>
      <c r="DU1410" s="17" t="str">
        <f t="shared" si="261"/>
        <v/>
      </c>
      <c r="DV1410" s="17" t="str">
        <f t="shared" si="262"/>
        <v/>
      </c>
      <c r="DW1410" s="17" t="str">
        <f t="shared" si="263"/>
        <v/>
      </c>
      <c r="DX1410" s="17" t="str">
        <f t="shared" si="264"/>
        <v/>
      </c>
      <c r="DY1410" s="17" t="str">
        <f t="shared" si="265"/>
        <v/>
      </c>
      <c r="DZ1410" s="17" t="str">
        <f t="shared" si="266"/>
        <v/>
      </c>
      <c r="EA1410" s="17" t="str">
        <f t="shared" si="267"/>
        <v/>
      </c>
      <c r="EB1410" s="17" t="str">
        <f t="shared" si="268"/>
        <v/>
      </c>
      <c r="EC1410" s="17" t="str">
        <f t="shared" si="269"/>
        <v/>
      </c>
      <c r="ED1410" s="17" t="str">
        <f t="shared" si="270"/>
        <v/>
      </c>
      <c r="EE1410" s="17" t="str">
        <f t="shared" si="271"/>
        <v/>
      </c>
      <c r="EF1410" s="17" t="str">
        <f t="shared" si="272"/>
        <v/>
      </c>
      <c r="EG1410" s="17" t="str">
        <f t="shared" si="273"/>
        <v/>
      </c>
      <c r="EH1410" s="17" t="str">
        <f t="shared" si="274"/>
        <v/>
      </c>
      <c r="EI1410" s="17" t="str">
        <f t="shared" si="275"/>
        <v/>
      </c>
      <c r="EJ1410" s="17" t="str">
        <f t="shared" si="276"/>
        <v/>
      </c>
      <c r="EK1410" s="17" t="str">
        <f t="shared" si="277"/>
        <v/>
      </c>
    </row>
    <row r="1411" spans="88:141" x14ac:dyDescent="0.35">
      <c r="CJ1411" s="17" t="str">
        <f t="shared" si="224"/>
        <v/>
      </c>
      <c r="CK1411" s="17" t="str">
        <f t="shared" si="225"/>
        <v/>
      </c>
      <c r="CL1411" s="17" t="str">
        <f t="shared" si="226"/>
        <v/>
      </c>
      <c r="CM1411" s="17" t="str">
        <f t="shared" si="227"/>
        <v/>
      </c>
      <c r="CN1411" s="17" t="str">
        <f t="shared" si="228"/>
        <v/>
      </c>
      <c r="CO1411" s="17" t="str">
        <f t="shared" si="229"/>
        <v/>
      </c>
      <c r="CP1411" s="17" t="str">
        <f t="shared" si="230"/>
        <v/>
      </c>
      <c r="CQ1411" s="17" t="str">
        <f t="shared" si="231"/>
        <v/>
      </c>
      <c r="CR1411" s="17" t="str">
        <f t="shared" si="232"/>
        <v/>
      </c>
      <c r="CS1411" s="17" t="str">
        <f t="shared" si="233"/>
        <v/>
      </c>
      <c r="CT1411" s="17" t="str">
        <f t="shared" si="234"/>
        <v/>
      </c>
      <c r="CU1411" s="17" t="str">
        <f t="shared" si="235"/>
        <v/>
      </c>
      <c r="CV1411" s="17" t="str">
        <f t="shared" si="236"/>
        <v/>
      </c>
      <c r="CW1411" s="17" t="str">
        <f t="shared" si="237"/>
        <v/>
      </c>
      <c r="CX1411" s="17" t="str">
        <f t="shared" si="238"/>
        <v/>
      </c>
      <c r="CY1411" s="17" t="str">
        <f t="shared" si="239"/>
        <v/>
      </c>
      <c r="CZ1411" s="17" t="str">
        <f t="shared" si="240"/>
        <v/>
      </c>
      <c r="DA1411" s="17" t="str">
        <f t="shared" si="241"/>
        <v/>
      </c>
      <c r="DB1411" s="17" t="str">
        <f t="shared" si="242"/>
        <v/>
      </c>
      <c r="DC1411" s="17" t="str">
        <f t="shared" si="243"/>
        <v/>
      </c>
      <c r="DD1411" s="17" t="str">
        <f t="shared" si="244"/>
        <v/>
      </c>
      <c r="DE1411" s="17" t="str">
        <f t="shared" si="245"/>
        <v/>
      </c>
      <c r="DF1411" s="17" t="str">
        <f t="shared" si="246"/>
        <v/>
      </c>
      <c r="DG1411" s="17" t="str">
        <f t="shared" si="247"/>
        <v/>
      </c>
      <c r="DH1411" s="17" t="str">
        <f t="shared" si="248"/>
        <v/>
      </c>
      <c r="DI1411" s="17" t="str">
        <f t="shared" si="249"/>
        <v/>
      </c>
      <c r="DJ1411" s="17" t="str">
        <f t="shared" si="250"/>
        <v/>
      </c>
      <c r="DK1411" s="17" t="str">
        <f t="shared" si="251"/>
        <v/>
      </c>
      <c r="DL1411" s="17" t="str">
        <f t="shared" si="252"/>
        <v/>
      </c>
      <c r="DM1411" s="17" t="str">
        <f t="shared" si="253"/>
        <v/>
      </c>
      <c r="DN1411" s="17" t="str">
        <f t="shared" si="254"/>
        <v/>
      </c>
      <c r="DO1411" s="17" t="str">
        <f t="shared" si="255"/>
        <v/>
      </c>
      <c r="DP1411" s="17" t="str">
        <f t="shared" si="256"/>
        <v/>
      </c>
      <c r="DQ1411" s="17" t="str">
        <f t="shared" si="257"/>
        <v/>
      </c>
      <c r="DR1411" s="17" t="str">
        <f t="shared" si="258"/>
        <v/>
      </c>
      <c r="DS1411" s="17" t="str">
        <f t="shared" si="259"/>
        <v/>
      </c>
      <c r="DT1411" s="17" t="str">
        <f t="shared" si="260"/>
        <v/>
      </c>
      <c r="DU1411" s="17" t="str">
        <f t="shared" si="261"/>
        <v/>
      </c>
      <c r="DV1411" s="17" t="str">
        <f t="shared" si="262"/>
        <v/>
      </c>
      <c r="DW1411" s="17" t="str">
        <f t="shared" si="263"/>
        <v/>
      </c>
      <c r="DX1411" s="17" t="str">
        <f t="shared" si="264"/>
        <v/>
      </c>
      <c r="DY1411" s="17" t="str">
        <f t="shared" si="265"/>
        <v/>
      </c>
      <c r="DZ1411" s="17" t="str">
        <f t="shared" si="266"/>
        <v/>
      </c>
      <c r="EA1411" s="17" t="str">
        <f t="shared" si="267"/>
        <v/>
      </c>
      <c r="EB1411" s="17" t="str">
        <f t="shared" si="268"/>
        <v/>
      </c>
      <c r="EC1411" s="17" t="str">
        <f t="shared" si="269"/>
        <v/>
      </c>
      <c r="ED1411" s="17" t="str">
        <f t="shared" si="270"/>
        <v/>
      </c>
      <c r="EE1411" s="17" t="str">
        <f t="shared" si="271"/>
        <v/>
      </c>
      <c r="EF1411" s="17" t="str">
        <f t="shared" si="272"/>
        <v/>
      </c>
      <c r="EG1411" s="17" t="str">
        <f t="shared" si="273"/>
        <v/>
      </c>
      <c r="EH1411" s="17" t="str">
        <f t="shared" si="274"/>
        <v/>
      </c>
      <c r="EI1411" s="17" t="str">
        <f t="shared" si="275"/>
        <v/>
      </c>
      <c r="EJ1411" s="17" t="str">
        <f t="shared" si="276"/>
        <v/>
      </c>
      <c r="EK1411" s="17" t="str">
        <f t="shared" si="277"/>
        <v/>
      </c>
    </row>
    <row r="1412" spans="88:141" x14ac:dyDescent="0.35">
      <c r="CJ1412" s="17" t="str">
        <f t="shared" si="224"/>
        <v/>
      </c>
      <c r="CK1412" s="17" t="str">
        <f t="shared" si="225"/>
        <v/>
      </c>
      <c r="CL1412" s="17" t="str">
        <f t="shared" si="226"/>
        <v/>
      </c>
      <c r="CM1412" s="17" t="str">
        <f t="shared" si="227"/>
        <v/>
      </c>
      <c r="CN1412" s="17" t="str">
        <f t="shared" si="228"/>
        <v/>
      </c>
      <c r="CO1412" s="17" t="str">
        <f t="shared" si="229"/>
        <v/>
      </c>
      <c r="CP1412" s="17" t="str">
        <f t="shared" si="230"/>
        <v/>
      </c>
      <c r="CQ1412" s="17" t="str">
        <f t="shared" si="231"/>
        <v/>
      </c>
      <c r="CR1412" s="17" t="str">
        <f t="shared" si="232"/>
        <v/>
      </c>
      <c r="CS1412" s="17" t="str">
        <f t="shared" si="233"/>
        <v/>
      </c>
      <c r="CT1412" s="17" t="str">
        <f t="shared" si="234"/>
        <v/>
      </c>
      <c r="CU1412" s="17" t="str">
        <f t="shared" si="235"/>
        <v/>
      </c>
      <c r="CV1412" s="17" t="str">
        <f t="shared" si="236"/>
        <v/>
      </c>
      <c r="CW1412" s="17" t="str">
        <f t="shared" si="237"/>
        <v/>
      </c>
      <c r="CX1412" s="17" t="str">
        <f t="shared" si="238"/>
        <v/>
      </c>
      <c r="CY1412" s="17" t="str">
        <f t="shared" si="239"/>
        <v/>
      </c>
      <c r="CZ1412" s="17" t="str">
        <f t="shared" si="240"/>
        <v/>
      </c>
      <c r="DA1412" s="17" t="str">
        <f t="shared" si="241"/>
        <v/>
      </c>
      <c r="DB1412" s="17" t="str">
        <f t="shared" si="242"/>
        <v/>
      </c>
      <c r="DC1412" s="17" t="str">
        <f t="shared" si="243"/>
        <v/>
      </c>
      <c r="DD1412" s="17" t="str">
        <f t="shared" si="244"/>
        <v/>
      </c>
      <c r="DE1412" s="17" t="str">
        <f t="shared" si="245"/>
        <v/>
      </c>
      <c r="DF1412" s="17" t="str">
        <f t="shared" si="246"/>
        <v/>
      </c>
      <c r="DG1412" s="17" t="str">
        <f t="shared" si="247"/>
        <v/>
      </c>
      <c r="DH1412" s="17" t="str">
        <f t="shared" si="248"/>
        <v/>
      </c>
      <c r="DI1412" s="17" t="str">
        <f t="shared" si="249"/>
        <v/>
      </c>
      <c r="DJ1412" s="17" t="str">
        <f t="shared" si="250"/>
        <v/>
      </c>
      <c r="DK1412" s="17" t="str">
        <f t="shared" si="251"/>
        <v/>
      </c>
      <c r="DL1412" s="17" t="str">
        <f t="shared" si="252"/>
        <v/>
      </c>
      <c r="DM1412" s="17" t="str">
        <f t="shared" si="253"/>
        <v/>
      </c>
      <c r="DN1412" s="17" t="str">
        <f t="shared" si="254"/>
        <v/>
      </c>
      <c r="DO1412" s="17" t="str">
        <f t="shared" si="255"/>
        <v/>
      </c>
      <c r="DP1412" s="17" t="str">
        <f t="shared" si="256"/>
        <v/>
      </c>
      <c r="DQ1412" s="17" t="str">
        <f t="shared" si="257"/>
        <v/>
      </c>
      <c r="DR1412" s="17" t="str">
        <f t="shared" si="258"/>
        <v/>
      </c>
      <c r="DS1412" s="17" t="str">
        <f t="shared" si="259"/>
        <v/>
      </c>
      <c r="DT1412" s="17" t="str">
        <f t="shared" si="260"/>
        <v/>
      </c>
      <c r="DU1412" s="17" t="str">
        <f t="shared" si="261"/>
        <v/>
      </c>
      <c r="DV1412" s="17" t="str">
        <f t="shared" si="262"/>
        <v/>
      </c>
      <c r="DW1412" s="17" t="str">
        <f t="shared" si="263"/>
        <v/>
      </c>
      <c r="DX1412" s="17" t="str">
        <f t="shared" si="264"/>
        <v/>
      </c>
      <c r="DY1412" s="17" t="str">
        <f t="shared" si="265"/>
        <v/>
      </c>
      <c r="DZ1412" s="17" t="str">
        <f t="shared" si="266"/>
        <v/>
      </c>
      <c r="EA1412" s="17" t="str">
        <f t="shared" si="267"/>
        <v/>
      </c>
      <c r="EB1412" s="17" t="str">
        <f t="shared" si="268"/>
        <v/>
      </c>
      <c r="EC1412" s="17" t="str">
        <f t="shared" si="269"/>
        <v/>
      </c>
      <c r="ED1412" s="17" t="str">
        <f t="shared" si="270"/>
        <v/>
      </c>
      <c r="EE1412" s="17" t="str">
        <f t="shared" si="271"/>
        <v/>
      </c>
      <c r="EF1412" s="17" t="str">
        <f t="shared" si="272"/>
        <v/>
      </c>
      <c r="EG1412" s="17" t="str">
        <f t="shared" si="273"/>
        <v/>
      </c>
      <c r="EH1412" s="17" t="str">
        <f t="shared" si="274"/>
        <v/>
      </c>
      <c r="EI1412" s="17" t="str">
        <f t="shared" si="275"/>
        <v/>
      </c>
      <c r="EJ1412" s="17" t="str">
        <f t="shared" si="276"/>
        <v/>
      </c>
      <c r="EK1412" s="17" t="str">
        <f t="shared" si="277"/>
        <v/>
      </c>
    </row>
    <row r="1413" spans="88:141" x14ac:dyDescent="0.35">
      <c r="CJ1413" s="17" t="str">
        <f t="shared" si="224"/>
        <v/>
      </c>
      <c r="CK1413" s="17" t="str">
        <f t="shared" si="225"/>
        <v/>
      </c>
      <c r="CL1413" s="17" t="str">
        <f t="shared" si="226"/>
        <v/>
      </c>
      <c r="CM1413" s="17" t="str">
        <f t="shared" si="227"/>
        <v/>
      </c>
      <c r="CN1413" s="17" t="str">
        <f t="shared" si="228"/>
        <v/>
      </c>
      <c r="CO1413" s="17" t="str">
        <f t="shared" si="229"/>
        <v/>
      </c>
      <c r="CP1413" s="17" t="str">
        <f t="shared" si="230"/>
        <v/>
      </c>
      <c r="CQ1413" s="17" t="str">
        <f t="shared" si="231"/>
        <v/>
      </c>
      <c r="CR1413" s="17" t="str">
        <f t="shared" si="232"/>
        <v/>
      </c>
      <c r="CS1413" s="17" t="str">
        <f t="shared" si="233"/>
        <v/>
      </c>
      <c r="CT1413" s="17" t="str">
        <f t="shared" si="234"/>
        <v/>
      </c>
      <c r="CU1413" s="17" t="str">
        <f t="shared" si="235"/>
        <v/>
      </c>
      <c r="CV1413" s="17" t="str">
        <f t="shared" si="236"/>
        <v/>
      </c>
      <c r="CW1413" s="17" t="str">
        <f t="shared" si="237"/>
        <v/>
      </c>
      <c r="CX1413" s="17" t="str">
        <f t="shared" si="238"/>
        <v/>
      </c>
      <c r="CY1413" s="17" t="str">
        <f t="shared" si="239"/>
        <v/>
      </c>
      <c r="CZ1413" s="17" t="str">
        <f t="shared" si="240"/>
        <v/>
      </c>
      <c r="DA1413" s="17" t="str">
        <f t="shared" si="241"/>
        <v/>
      </c>
      <c r="DB1413" s="17" t="str">
        <f t="shared" si="242"/>
        <v/>
      </c>
      <c r="DC1413" s="17" t="str">
        <f t="shared" si="243"/>
        <v/>
      </c>
      <c r="DD1413" s="17" t="str">
        <f t="shared" si="244"/>
        <v/>
      </c>
      <c r="DE1413" s="17" t="str">
        <f t="shared" si="245"/>
        <v/>
      </c>
      <c r="DF1413" s="17" t="str">
        <f t="shared" si="246"/>
        <v/>
      </c>
      <c r="DG1413" s="17" t="str">
        <f t="shared" si="247"/>
        <v/>
      </c>
      <c r="DH1413" s="17" t="str">
        <f t="shared" si="248"/>
        <v/>
      </c>
      <c r="DI1413" s="17" t="str">
        <f t="shared" si="249"/>
        <v/>
      </c>
      <c r="DJ1413" s="17" t="str">
        <f t="shared" si="250"/>
        <v/>
      </c>
      <c r="DK1413" s="17" t="str">
        <f t="shared" si="251"/>
        <v/>
      </c>
      <c r="DL1413" s="17" t="str">
        <f t="shared" si="252"/>
        <v/>
      </c>
      <c r="DM1413" s="17" t="str">
        <f t="shared" si="253"/>
        <v/>
      </c>
      <c r="DN1413" s="17" t="str">
        <f t="shared" si="254"/>
        <v/>
      </c>
      <c r="DO1413" s="17" t="str">
        <f t="shared" si="255"/>
        <v/>
      </c>
      <c r="DP1413" s="17" t="str">
        <f t="shared" si="256"/>
        <v/>
      </c>
      <c r="DQ1413" s="17" t="str">
        <f t="shared" si="257"/>
        <v/>
      </c>
      <c r="DR1413" s="17" t="str">
        <f t="shared" si="258"/>
        <v/>
      </c>
      <c r="DS1413" s="17" t="str">
        <f t="shared" si="259"/>
        <v/>
      </c>
      <c r="DT1413" s="17" t="str">
        <f t="shared" si="260"/>
        <v/>
      </c>
      <c r="DU1413" s="17" t="str">
        <f t="shared" si="261"/>
        <v/>
      </c>
      <c r="DV1413" s="17" t="str">
        <f t="shared" si="262"/>
        <v/>
      </c>
      <c r="DW1413" s="17" t="str">
        <f t="shared" si="263"/>
        <v/>
      </c>
      <c r="DX1413" s="17" t="str">
        <f t="shared" si="264"/>
        <v/>
      </c>
      <c r="DY1413" s="17" t="str">
        <f t="shared" si="265"/>
        <v/>
      </c>
      <c r="DZ1413" s="17" t="str">
        <f t="shared" si="266"/>
        <v/>
      </c>
      <c r="EA1413" s="17" t="str">
        <f t="shared" si="267"/>
        <v/>
      </c>
      <c r="EB1413" s="17" t="str">
        <f t="shared" si="268"/>
        <v/>
      </c>
      <c r="EC1413" s="17" t="str">
        <f t="shared" si="269"/>
        <v/>
      </c>
      <c r="ED1413" s="17" t="str">
        <f t="shared" si="270"/>
        <v/>
      </c>
      <c r="EE1413" s="17" t="str">
        <f t="shared" si="271"/>
        <v/>
      </c>
      <c r="EF1413" s="17" t="str">
        <f t="shared" si="272"/>
        <v/>
      </c>
      <c r="EG1413" s="17" t="str">
        <f t="shared" si="273"/>
        <v/>
      </c>
      <c r="EH1413" s="17" t="str">
        <f t="shared" si="274"/>
        <v/>
      </c>
      <c r="EI1413" s="17" t="str">
        <f t="shared" si="275"/>
        <v/>
      </c>
      <c r="EJ1413" s="17" t="str">
        <f t="shared" si="276"/>
        <v/>
      </c>
      <c r="EK1413" s="17" t="str">
        <f t="shared" si="277"/>
        <v/>
      </c>
    </row>
    <row r="1414" spans="88:141" x14ac:dyDescent="0.35">
      <c r="CJ1414" s="17" t="str">
        <f t="shared" si="224"/>
        <v/>
      </c>
      <c r="CK1414" s="17" t="str">
        <f t="shared" si="225"/>
        <v/>
      </c>
      <c r="CL1414" s="17" t="str">
        <f t="shared" si="226"/>
        <v/>
      </c>
      <c r="CM1414" s="17" t="str">
        <f t="shared" si="227"/>
        <v/>
      </c>
      <c r="CN1414" s="17" t="str">
        <f t="shared" si="228"/>
        <v/>
      </c>
      <c r="CO1414" s="17" t="str">
        <f t="shared" si="229"/>
        <v/>
      </c>
      <c r="CP1414" s="17" t="str">
        <f t="shared" si="230"/>
        <v/>
      </c>
      <c r="CQ1414" s="17" t="str">
        <f t="shared" si="231"/>
        <v/>
      </c>
      <c r="CR1414" s="17" t="str">
        <f t="shared" si="232"/>
        <v/>
      </c>
      <c r="CS1414" s="17" t="str">
        <f t="shared" si="233"/>
        <v/>
      </c>
      <c r="CT1414" s="17" t="str">
        <f t="shared" si="234"/>
        <v/>
      </c>
      <c r="CU1414" s="17" t="str">
        <f t="shared" si="235"/>
        <v/>
      </c>
      <c r="CV1414" s="17" t="str">
        <f t="shared" si="236"/>
        <v/>
      </c>
      <c r="CW1414" s="17" t="str">
        <f t="shared" si="237"/>
        <v/>
      </c>
      <c r="CX1414" s="17" t="str">
        <f t="shared" si="238"/>
        <v/>
      </c>
      <c r="CY1414" s="17" t="str">
        <f t="shared" si="239"/>
        <v/>
      </c>
      <c r="CZ1414" s="17" t="str">
        <f t="shared" si="240"/>
        <v/>
      </c>
      <c r="DA1414" s="17" t="str">
        <f t="shared" si="241"/>
        <v/>
      </c>
      <c r="DB1414" s="17" t="str">
        <f t="shared" si="242"/>
        <v/>
      </c>
      <c r="DC1414" s="17" t="str">
        <f t="shared" si="243"/>
        <v/>
      </c>
      <c r="DD1414" s="17" t="str">
        <f t="shared" si="244"/>
        <v/>
      </c>
      <c r="DE1414" s="17" t="str">
        <f t="shared" si="245"/>
        <v/>
      </c>
      <c r="DF1414" s="17" t="str">
        <f t="shared" si="246"/>
        <v/>
      </c>
      <c r="DG1414" s="17" t="str">
        <f t="shared" si="247"/>
        <v/>
      </c>
      <c r="DH1414" s="17" t="str">
        <f t="shared" si="248"/>
        <v/>
      </c>
      <c r="DI1414" s="17" t="str">
        <f t="shared" si="249"/>
        <v/>
      </c>
      <c r="DJ1414" s="17" t="str">
        <f t="shared" si="250"/>
        <v/>
      </c>
      <c r="DK1414" s="17" t="str">
        <f t="shared" si="251"/>
        <v/>
      </c>
      <c r="DL1414" s="17" t="str">
        <f t="shared" si="252"/>
        <v/>
      </c>
      <c r="DM1414" s="17" t="str">
        <f t="shared" si="253"/>
        <v/>
      </c>
      <c r="DN1414" s="17" t="str">
        <f t="shared" si="254"/>
        <v/>
      </c>
      <c r="DO1414" s="17" t="str">
        <f t="shared" si="255"/>
        <v/>
      </c>
      <c r="DP1414" s="17" t="str">
        <f t="shared" si="256"/>
        <v/>
      </c>
      <c r="DQ1414" s="17" t="str">
        <f t="shared" si="257"/>
        <v/>
      </c>
      <c r="DR1414" s="17" t="str">
        <f t="shared" si="258"/>
        <v/>
      </c>
      <c r="DS1414" s="17" t="str">
        <f t="shared" si="259"/>
        <v/>
      </c>
      <c r="DT1414" s="17" t="str">
        <f t="shared" si="260"/>
        <v/>
      </c>
      <c r="DU1414" s="17" t="str">
        <f t="shared" si="261"/>
        <v/>
      </c>
      <c r="DV1414" s="17" t="str">
        <f t="shared" si="262"/>
        <v/>
      </c>
      <c r="DW1414" s="17" t="str">
        <f t="shared" si="263"/>
        <v/>
      </c>
      <c r="DX1414" s="17" t="str">
        <f t="shared" si="264"/>
        <v/>
      </c>
      <c r="DY1414" s="17" t="str">
        <f t="shared" si="265"/>
        <v/>
      </c>
      <c r="DZ1414" s="17" t="str">
        <f t="shared" si="266"/>
        <v/>
      </c>
      <c r="EA1414" s="17" t="str">
        <f t="shared" si="267"/>
        <v/>
      </c>
      <c r="EB1414" s="17" t="str">
        <f t="shared" si="268"/>
        <v/>
      </c>
      <c r="EC1414" s="17" t="str">
        <f t="shared" si="269"/>
        <v/>
      </c>
      <c r="ED1414" s="17" t="str">
        <f t="shared" si="270"/>
        <v/>
      </c>
      <c r="EE1414" s="17" t="str">
        <f t="shared" si="271"/>
        <v/>
      </c>
      <c r="EF1414" s="17" t="str">
        <f t="shared" si="272"/>
        <v/>
      </c>
      <c r="EG1414" s="17" t="str">
        <f t="shared" si="273"/>
        <v/>
      </c>
      <c r="EH1414" s="17" t="str">
        <f t="shared" si="274"/>
        <v/>
      </c>
      <c r="EI1414" s="17" t="str">
        <f t="shared" si="275"/>
        <v/>
      </c>
      <c r="EJ1414" s="17" t="str">
        <f t="shared" si="276"/>
        <v/>
      </c>
      <c r="EK1414" s="17" t="str">
        <f t="shared" si="277"/>
        <v/>
      </c>
    </row>
    <row r="1415" spans="88:141" x14ac:dyDescent="0.35">
      <c r="CJ1415" s="17" t="str">
        <f t="shared" si="224"/>
        <v/>
      </c>
      <c r="CK1415" s="17" t="str">
        <f t="shared" si="225"/>
        <v/>
      </c>
      <c r="CL1415" s="17" t="str">
        <f t="shared" si="226"/>
        <v/>
      </c>
      <c r="CM1415" s="17" t="str">
        <f t="shared" si="227"/>
        <v/>
      </c>
      <c r="CN1415" s="17" t="str">
        <f t="shared" si="228"/>
        <v/>
      </c>
      <c r="CO1415" s="17" t="str">
        <f t="shared" si="229"/>
        <v/>
      </c>
      <c r="CP1415" s="17" t="str">
        <f t="shared" si="230"/>
        <v/>
      </c>
      <c r="CQ1415" s="17" t="str">
        <f t="shared" si="231"/>
        <v/>
      </c>
      <c r="CR1415" s="17" t="str">
        <f t="shared" si="232"/>
        <v/>
      </c>
      <c r="CS1415" s="17" t="str">
        <f t="shared" si="233"/>
        <v/>
      </c>
      <c r="CT1415" s="17" t="str">
        <f t="shared" si="234"/>
        <v/>
      </c>
      <c r="CU1415" s="17" t="str">
        <f t="shared" si="235"/>
        <v/>
      </c>
      <c r="CV1415" s="17" t="str">
        <f t="shared" si="236"/>
        <v/>
      </c>
      <c r="CW1415" s="17" t="str">
        <f t="shared" si="237"/>
        <v/>
      </c>
      <c r="CX1415" s="17" t="str">
        <f t="shared" si="238"/>
        <v/>
      </c>
      <c r="CY1415" s="17" t="str">
        <f t="shared" si="239"/>
        <v/>
      </c>
      <c r="CZ1415" s="17" t="str">
        <f t="shared" si="240"/>
        <v/>
      </c>
      <c r="DA1415" s="17" t="str">
        <f t="shared" si="241"/>
        <v/>
      </c>
      <c r="DB1415" s="17" t="str">
        <f t="shared" si="242"/>
        <v/>
      </c>
      <c r="DC1415" s="17" t="str">
        <f t="shared" si="243"/>
        <v/>
      </c>
      <c r="DD1415" s="17" t="str">
        <f t="shared" si="244"/>
        <v/>
      </c>
      <c r="DE1415" s="17" t="str">
        <f t="shared" si="245"/>
        <v/>
      </c>
      <c r="DF1415" s="17" t="str">
        <f t="shared" si="246"/>
        <v/>
      </c>
      <c r="DG1415" s="17" t="str">
        <f t="shared" si="247"/>
        <v/>
      </c>
      <c r="DH1415" s="17" t="str">
        <f t="shared" si="248"/>
        <v/>
      </c>
      <c r="DI1415" s="17" t="str">
        <f t="shared" si="249"/>
        <v/>
      </c>
      <c r="DJ1415" s="17" t="str">
        <f t="shared" si="250"/>
        <v/>
      </c>
      <c r="DK1415" s="17" t="str">
        <f t="shared" si="251"/>
        <v/>
      </c>
      <c r="DL1415" s="17" t="str">
        <f t="shared" si="252"/>
        <v/>
      </c>
      <c r="DM1415" s="17" t="str">
        <f t="shared" si="253"/>
        <v/>
      </c>
      <c r="DN1415" s="17" t="str">
        <f t="shared" si="254"/>
        <v/>
      </c>
      <c r="DO1415" s="17" t="str">
        <f t="shared" si="255"/>
        <v/>
      </c>
      <c r="DP1415" s="17" t="str">
        <f t="shared" si="256"/>
        <v/>
      </c>
      <c r="DQ1415" s="17" t="str">
        <f t="shared" si="257"/>
        <v/>
      </c>
      <c r="DR1415" s="17" t="str">
        <f t="shared" si="258"/>
        <v/>
      </c>
      <c r="DS1415" s="17" t="str">
        <f t="shared" si="259"/>
        <v/>
      </c>
      <c r="DT1415" s="17" t="str">
        <f t="shared" si="260"/>
        <v/>
      </c>
      <c r="DU1415" s="17" t="str">
        <f t="shared" si="261"/>
        <v/>
      </c>
      <c r="DV1415" s="17" t="str">
        <f t="shared" si="262"/>
        <v/>
      </c>
      <c r="DW1415" s="17" t="str">
        <f t="shared" si="263"/>
        <v/>
      </c>
      <c r="DX1415" s="17" t="str">
        <f t="shared" si="264"/>
        <v/>
      </c>
      <c r="DY1415" s="17" t="str">
        <f t="shared" si="265"/>
        <v/>
      </c>
      <c r="DZ1415" s="17" t="str">
        <f t="shared" si="266"/>
        <v/>
      </c>
      <c r="EA1415" s="17" t="str">
        <f t="shared" si="267"/>
        <v/>
      </c>
      <c r="EB1415" s="17" t="str">
        <f t="shared" si="268"/>
        <v/>
      </c>
      <c r="EC1415" s="17" t="str">
        <f t="shared" si="269"/>
        <v/>
      </c>
      <c r="ED1415" s="17" t="str">
        <f t="shared" si="270"/>
        <v/>
      </c>
      <c r="EE1415" s="17" t="str">
        <f t="shared" si="271"/>
        <v/>
      </c>
      <c r="EF1415" s="17" t="str">
        <f t="shared" si="272"/>
        <v/>
      </c>
      <c r="EG1415" s="17" t="str">
        <f t="shared" si="273"/>
        <v/>
      </c>
      <c r="EH1415" s="17" t="str">
        <f t="shared" si="274"/>
        <v/>
      </c>
      <c r="EI1415" s="17" t="str">
        <f t="shared" si="275"/>
        <v/>
      </c>
      <c r="EJ1415" s="17" t="str">
        <f t="shared" si="276"/>
        <v/>
      </c>
      <c r="EK1415" s="17" t="str">
        <f t="shared" si="277"/>
        <v/>
      </c>
    </row>
    <row r="1416" spans="88:141" x14ac:dyDescent="0.35">
      <c r="CJ1416" s="17" t="str">
        <f t="shared" si="224"/>
        <v/>
      </c>
      <c r="CK1416" s="17" t="str">
        <f t="shared" si="225"/>
        <v/>
      </c>
      <c r="CL1416" s="17" t="str">
        <f t="shared" si="226"/>
        <v/>
      </c>
      <c r="CM1416" s="17" t="str">
        <f t="shared" si="227"/>
        <v/>
      </c>
      <c r="CN1416" s="17" t="str">
        <f t="shared" si="228"/>
        <v/>
      </c>
      <c r="CO1416" s="17" t="str">
        <f t="shared" si="229"/>
        <v/>
      </c>
      <c r="CP1416" s="17" t="str">
        <f t="shared" si="230"/>
        <v/>
      </c>
      <c r="CQ1416" s="17" t="str">
        <f t="shared" si="231"/>
        <v/>
      </c>
      <c r="CR1416" s="17" t="str">
        <f t="shared" si="232"/>
        <v/>
      </c>
      <c r="CS1416" s="17" t="str">
        <f t="shared" si="233"/>
        <v/>
      </c>
      <c r="CT1416" s="17" t="str">
        <f t="shared" si="234"/>
        <v/>
      </c>
      <c r="CU1416" s="17" t="str">
        <f t="shared" si="235"/>
        <v/>
      </c>
      <c r="CV1416" s="17" t="str">
        <f t="shared" si="236"/>
        <v/>
      </c>
      <c r="CW1416" s="17" t="str">
        <f t="shared" si="237"/>
        <v/>
      </c>
      <c r="CX1416" s="17" t="str">
        <f t="shared" si="238"/>
        <v/>
      </c>
      <c r="CY1416" s="17" t="str">
        <f t="shared" si="239"/>
        <v/>
      </c>
      <c r="CZ1416" s="17" t="str">
        <f t="shared" si="240"/>
        <v/>
      </c>
      <c r="DA1416" s="17" t="str">
        <f t="shared" si="241"/>
        <v/>
      </c>
      <c r="DB1416" s="17" t="str">
        <f t="shared" si="242"/>
        <v/>
      </c>
      <c r="DC1416" s="17" t="str">
        <f t="shared" si="243"/>
        <v/>
      </c>
      <c r="DD1416" s="17" t="str">
        <f t="shared" si="244"/>
        <v/>
      </c>
      <c r="DE1416" s="17" t="str">
        <f t="shared" si="245"/>
        <v/>
      </c>
      <c r="DF1416" s="17" t="str">
        <f t="shared" si="246"/>
        <v/>
      </c>
      <c r="DG1416" s="17" t="str">
        <f t="shared" si="247"/>
        <v/>
      </c>
      <c r="DH1416" s="17" t="str">
        <f t="shared" si="248"/>
        <v/>
      </c>
      <c r="DI1416" s="17" t="str">
        <f t="shared" si="249"/>
        <v/>
      </c>
      <c r="DJ1416" s="17" t="str">
        <f t="shared" si="250"/>
        <v/>
      </c>
      <c r="DK1416" s="17" t="str">
        <f t="shared" si="251"/>
        <v/>
      </c>
      <c r="DL1416" s="17" t="str">
        <f t="shared" si="252"/>
        <v/>
      </c>
      <c r="DM1416" s="17" t="str">
        <f t="shared" si="253"/>
        <v/>
      </c>
      <c r="DN1416" s="17" t="str">
        <f t="shared" si="254"/>
        <v/>
      </c>
      <c r="DO1416" s="17" t="str">
        <f t="shared" si="255"/>
        <v/>
      </c>
      <c r="DP1416" s="17" t="str">
        <f t="shared" si="256"/>
        <v/>
      </c>
      <c r="DQ1416" s="17" t="str">
        <f t="shared" si="257"/>
        <v/>
      </c>
      <c r="DR1416" s="17" t="str">
        <f t="shared" si="258"/>
        <v/>
      </c>
      <c r="DS1416" s="17" t="str">
        <f t="shared" si="259"/>
        <v/>
      </c>
      <c r="DT1416" s="17" t="str">
        <f t="shared" si="260"/>
        <v/>
      </c>
      <c r="DU1416" s="17" t="str">
        <f t="shared" si="261"/>
        <v/>
      </c>
      <c r="DV1416" s="17" t="str">
        <f t="shared" si="262"/>
        <v/>
      </c>
      <c r="DW1416" s="17" t="str">
        <f t="shared" si="263"/>
        <v/>
      </c>
      <c r="DX1416" s="17" t="str">
        <f t="shared" si="264"/>
        <v/>
      </c>
      <c r="DY1416" s="17" t="str">
        <f t="shared" si="265"/>
        <v/>
      </c>
      <c r="DZ1416" s="17" t="str">
        <f t="shared" si="266"/>
        <v/>
      </c>
      <c r="EA1416" s="17" t="str">
        <f t="shared" si="267"/>
        <v/>
      </c>
      <c r="EB1416" s="17" t="str">
        <f t="shared" si="268"/>
        <v/>
      </c>
      <c r="EC1416" s="17" t="str">
        <f t="shared" si="269"/>
        <v/>
      </c>
      <c r="ED1416" s="17" t="str">
        <f t="shared" si="270"/>
        <v/>
      </c>
      <c r="EE1416" s="17" t="str">
        <f t="shared" si="271"/>
        <v/>
      </c>
      <c r="EF1416" s="17" t="str">
        <f t="shared" si="272"/>
        <v/>
      </c>
      <c r="EG1416" s="17" t="str">
        <f t="shared" si="273"/>
        <v/>
      </c>
      <c r="EH1416" s="17" t="str">
        <f t="shared" si="274"/>
        <v/>
      </c>
      <c r="EI1416" s="17" t="str">
        <f t="shared" si="275"/>
        <v/>
      </c>
      <c r="EJ1416" s="17" t="str">
        <f t="shared" si="276"/>
        <v/>
      </c>
      <c r="EK1416" s="17" t="str">
        <f t="shared" si="277"/>
        <v/>
      </c>
    </row>
    <row r="1417" spans="88:141" x14ac:dyDescent="0.35">
      <c r="CJ1417" s="17" t="str">
        <f t="shared" ref="CJ1417:CJ1480" si="278">IF(AH1417="Yes", "Manufacture: Produce", "")</f>
        <v/>
      </c>
      <c r="CK1417" s="17" t="str">
        <f t="shared" ref="CK1417:CK1480" si="279">IF(AI1417="Yes", "Manufacture: Import", "")</f>
        <v/>
      </c>
      <c r="CL1417" s="17" t="str">
        <f t="shared" ref="CL1417:CL1480" si="280">IF(AJ1417="Yes", "Manufacture: For on-site use/processing", "")</f>
        <v/>
      </c>
      <c r="CM1417" s="17" t="str">
        <f t="shared" ref="CM1417:CM1480" si="281">IF(AK1417="Yes", "Manufacture: For sale/distribution", "")</f>
        <v/>
      </c>
      <c r="CN1417" s="17" t="str">
        <f t="shared" ref="CN1417:CN1480" si="282">IF(AL1417="Yes", "Manufacture: As a byproduct", "")</f>
        <v/>
      </c>
      <c r="CO1417" s="17" t="str">
        <f t="shared" ref="CO1417:CO1480" si="283">IF(AM1417="Yes", "Manufacture: As an Impurity", "")</f>
        <v/>
      </c>
      <c r="CP1417" s="17" t="str">
        <f t="shared" ref="CP1417:CP1480" si="284">IF(AN1417="Yes", "Processing: As a reactant", "")</f>
        <v/>
      </c>
      <c r="CQ1417" s="17" t="str">
        <f t="shared" ref="CQ1417:CQ1480" si="285">IF(AO1417="Yes", "P101 - Feedstocks", "")</f>
        <v/>
      </c>
      <c r="CR1417" s="17" t="str">
        <f t="shared" ref="CR1417:CR1480" si="286">IF(AP1417="Yes", "102 - Raw Materials", "")</f>
        <v/>
      </c>
      <c r="CS1417" s="17" t="str">
        <f t="shared" ref="CS1417:CS1480" si="287">IF(AQ1417="Yes", "P103 - Intermediates", "")</f>
        <v/>
      </c>
      <c r="CT1417" s="17" t="str">
        <f t="shared" ref="CT1417:CT1480" si="288">IF(AR1417="Yes", "P104 - Initiators", "")</f>
        <v/>
      </c>
      <c r="CU1417" s="17" t="str">
        <f t="shared" ref="CU1417:CU1480" si="289">IF(AS1417="Yes", "P199 - Other", "")</f>
        <v/>
      </c>
      <c r="CV1417" s="17" t="str">
        <f t="shared" ref="CV1417:CV1480" si="290">IF(AT1417="Yes", "Processing: As a formulation component", "")</f>
        <v/>
      </c>
      <c r="CW1417" s="17" t="str">
        <f t="shared" ref="CW1417:CW1480" si="291">IF(AU1417="Yes", "P201 - Additives", "")</f>
        <v/>
      </c>
      <c r="CX1417" s="17" t="str">
        <f t="shared" ref="CX1417:CX1480" si="292">IF(AV1417="Yes", "P202 - Dyes", "")</f>
        <v/>
      </c>
      <c r="CY1417" s="17" t="str">
        <f t="shared" ref="CY1417:CY1480" si="293">IF(AW1417="Yes", "P203 - Reaction Diluent", "")</f>
        <v/>
      </c>
      <c r="CZ1417" s="17" t="str">
        <f t="shared" ref="CZ1417:CZ1480" si="294">IF(AX1417="Yes", "P204 - Initiators", "")</f>
        <v/>
      </c>
      <c r="DA1417" s="17" t="str">
        <f t="shared" ref="DA1417:DA1480" si="295">IF(AY1417="Yes", "P205 - Solvents", "")</f>
        <v/>
      </c>
      <c r="DB1417" s="17" t="str">
        <f t="shared" ref="DB1417:DB1480" si="296">IF(AZ1417="Yes", "P206 - Inhibitors", "")</f>
        <v/>
      </c>
      <c r="DC1417" s="17" t="str">
        <f t="shared" ref="DC1417:DC1480" si="297">IF(BA1417="Yes", "P207 - Emulsifiers", "")</f>
        <v/>
      </c>
      <c r="DD1417" s="17" t="str">
        <f t="shared" ref="DD1417:DD1480" si="298">IF(BB1417="Yes", "P208 - Surfactants", "")</f>
        <v/>
      </c>
      <c r="DE1417" s="17" t="str">
        <f t="shared" ref="DE1417:DE1480" si="299">IF(BC1417="Yes", "P209 - Lubricants", "")</f>
        <v/>
      </c>
      <c r="DF1417" s="17" t="str">
        <f t="shared" ref="DF1417:DF1480" si="300">IF(BD1417="Yes", "P210 - Flame Retardants", "")</f>
        <v/>
      </c>
      <c r="DG1417" s="17" t="str">
        <f t="shared" ref="DG1417:DG1480" si="301">IF(BE1417="Yes", "P211 - Rheological Modifiers", "")</f>
        <v/>
      </c>
      <c r="DH1417" s="17" t="str">
        <f t="shared" ref="DH1417:DH1480" si="302">IF(BF1417="Yes", "P299 - Other", "")</f>
        <v/>
      </c>
      <c r="DI1417" s="17" t="str">
        <f t="shared" ref="DI1417:DI1480" si="303">IF(BG1417="Yes", "Processing: As an article component", "")</f>
        <v/>
      </c>
      <c r="DJ1417" s="17" t="str">
        <f t="shared" ref="DJ1417:DJ1480" si="304">IF(BH1417="Yes", "Processing: Repackaging", "")</f>
        <v/>
      </c>
      <c r="DK1417" s="17" t="str">
        <f t="shared" ref="DK1417:DK1480" si="305">IF(BI1417="Yes", "Processing: As an impurity", "")</f>
        <v/>
      </c>
      <c r="DL1417" s="17" t="str">
        <f t="shared" ref="DL1417:DL1480" si="306">IF(BJ1417="Yes", "Processing: Recycling", "")</f>
        <v/>
      </c>
      <c r="DM1417" s="17" t="str">
        <f t="shared" ref="DM1417:DM1480" si="307">IF(BK1417="Yes", "Otherwise Use: As a chemical processing aid", "")</f>
        <v/>
      </c>
      <c r="DN1417" s="17" t="str">
        <f t="shared" ref="DN1417:DN1480" si="308">IF(BL1417="Yes", "Z101 - Process Solvents", "")</f>
        <v/>
      </c>
      <c r="DO1417" s="17" t="str">
        <f t="shared" ref="DO1417:DO1480" si="309">IF(BM1417="Yes", "Z102 - Catalysts", "")</f>
        <v/>
      </c>
      <c r="DP1417" s="17" t="str">
        <f t="shared" ref="DP1417:DP1480" si="310">IF(BN1417="Yes", "Z103 - Inhibitors", "")</f>
        <v/>
      </c>
      <c r="DQ1417" s="17" t="str">
        <f t="shared" ref="DQ1417:DQ1480" si="311">IF(BO1417="Yes", "Z104 - Inititiators", "")</f>
        <v/>
      </c>
      <c r="DR1417" s="17" t="str">
        <f t="shared" ref="DR1417:DR1480" si="312">IF(BP1417="Yes", "Z105 - Reaction Terminators", "")</f>
        <v/>
      </c>
      <c r="DS1417" s="17" t="str">
        <f t="shared" ref="DS1417:DS1480" si="313">IF(BQ1417="Yes", "Z106 - Solution Buffers", "")</f>
        <v/>
      </c>
      <c r="DT1417" s="17" t="str">
        <f t="shared" ref="DT1417:DT1480" si="314">IF(BR1417="Yes", "Z199 - Other", "")</f>
        <v/>
      </c>
      <c r="DU1417" s="17" t="str">
        <f t="shared" ref="DU1417:DU1480" si="315">IF(BS1417="Yes", "Otherwise Use: As a manufacturing aid", "")</f>
        <v/>
      </c>
      <c r="DV1417" s="17" t="str">
        <f t="shared" ref="DV1417:DV1480" si="316">IF(BT1417="Yes", "Z201 - Process Lubricants", "")</f>
        <v/>
      </c>
      <c r="DW1417" s="17" t="str">
        <f t="shared" ref="DW1417:DW1480" si="317">IF(BU1417="Yes", "Z202 - Metalworking Fluids", "")</f>
        <v/>
      </c>
      <c r="DX1417" s="17" t="str">
        <f t="shared" ref="DX1417:DX1480" si="318">IF(BV1417="Yes", "Z203 - Coolants", "")</f>
        <v/>
      </c>
      <c r="DY1417" s="17" t="str">
        <f t="shared" ref="DY1417:DY1480" si="319">IF(BW1417="Yes", "Z204 - Refrigerants", "")</f>
        <v/>
      </c>
      <c r="DZ1417" s="17" t="str">
        <f t="shared" ref="DZ1417:DZ1480" si="320">IF(BX1417="Yes", "Z205 - Hydraulic Fluids", "")</f>
        <v/>
      </c>
      <c r="EA1417" s="17" t="str">
        <f t="shared" ref="EA1417:EA1480" si="321">IF(BY1417="Yes", "Z299 - Other", "")</f>
        <v/>
      </c>
      <c r="EB1417" s="17" t="str">
        <f t="shared" ref="EB1417:EB1480" si="322">IF(BZ1417="Yes", "Otherwise Use: Ancillary or Other Use", "")</f>
        <v/>
      </c>
      <c r="EC1417" s="17" t="str">
        <f t="shared" ref="EC1417:EC1480" si="323">IF(CA1417="Yes", "Z301 - Cleaner", "")</f>
        <v/>
      </c>
      <c r="ED1417" s="17" t="str">
        <f t="shared" ref="ED1417:ED1480" si="324">IF(CB1417="Yes", "Z302 - Degreaser", "")</f>
        <v/>
      </c>
      <c r="EE1417" s="17" t="str">
        <f t="shared" ref="EE1417:EE1480" si="325">IF(CC1417="Yes", "Z303 - Lubricants", "")</f>
        <v/>
      </c>
      <c r="EF1417" s="17" t="str">
        <f t="shared" ref="EF1417:EF1480" si="326">IF(CD1417="Yes", "Z304 - Fuel", "")</f>
        <v/>
      </c>
      <c r="EG1417" s="17" t="str">
        <f t="shared" ref="EG1417:EG1480" si="327">IF(CE1417="Yes", "Z305 - Flame Retardant", "")</f>
        <v/>
      </c>
      <c r="EH1417" s="17" t="str">
        <f t="shared" ref="EH1417:EH1480" si="328">IF(CF1417="Yes", "Z306 - Waste Treatment", "")</f>
        <v/>
      </c>
      <c r="EI1417" s="17" t="str">
        <f t="shared" ref="EI1417:EI1480" si="329">IF(CG1417="Yes", "Z307 - Water Treatment", "")</f>
        <v/>
      </c>
      <c r="EJ1417" s="17" t="str">
        <f t="shared" ref="EJ1417:EJ1480" si="330">IF(CH1417="Yes", "Z308 - Construction Materials", "")</f>
        <v/>
      </c>
      <c r="EK1417" s="17" t="str">
        <f t="shared" ref="EK1417:EK1480" si="331">IF(CI1417="Yes", "Z399 - Other", "")</f>
        <v/>
      </c>
    </row>
    <row r="1418" spans="88:141" x14ac:dyDescent="0.35">
      <c r="CJ1418" s="17" t="str">
        <f t="shared" si="278"/>
        <v/>
      </c>
      <c r="CK1418" s="17" t="str">
        <f t="shared" si="279"/>
        <v/>
      </c>
      <c r="CL1418" s="17" t="str">
        <f t="shared" si="280"/>
        <v/>
      </c>
      <c r="CM1418" s="17" t="str">
        <f t="shared" si="281"/>
        <v/>
      </c>
      <c r="CN1418" s="17" t="str">
        <f t="shared" si="282"/>
        <v/>
      </c>
      <c r="CO1418" s="17" t="str">
        <f t="shared" si="283"/>
        <v/>
      </c>
      <c r="CP1418" s="17" t="str">
        <f t="shared" si="284"/>
        <v/>
      </c>
      <c r="CQ1418" s="17" t="str">
        <f t="shared" si="285"/>
        <v/>
      </c>
      <c r="CR1418" s="17" t="str">
        <f t="shared" si="286"/>
        <v/>
      </c>
      <c r="CS1418" s="17" t="str">
        <f t="shared" si="287"/>
        <v/>
      </c>
      <c r="CT1418" s="17" t="str">
        <f t="shared" si="288"/>
        <v/>
      </c>
      <c r="CU1418" s="17" t="str">
        <f t="shared" si="289"/>
        <v/>
      </c>
      <c r="CV1418" s="17" t="str">
        <f t="shared" si="290"/>
        <v/>
      </c>
      <c r="CW1418" s="17" t="str">
        <f t="shared" si="291"/>
        <v/>
      </c>
      <c r="CX1418" s="17" t="str">
        <f t="shared" si="292"/>
        <v/>
      </c>
      <c r="CY1418" s="17" t="str">
        <f t="shared" si="293"/>
        <v/>
      </c>
      <c r="CZ1418" s="17" t="str">
        <f t="shared" si="294"/>
        <v/>
      </c>
      <c r="DA1418" s="17" t="str">
        <f t="shared" si="295"/>
        <v/>
      </c>
      <c r="DB1418" s="17" t="str">
        <f t="shared" si="296"/>
        <v/>
      </c>
      <c r="DC1418" s="17" t="str">
        <f t="shared" si="297"/>
        <v/>
      </c>
      <c r="DD1418" s="17" t="str">
        <f t="shared" si="298"/>
        <v/>
      </c>
      <c r="DE1418" s="17" t="str">
        <f t="shared" si="299"/>
        <v/>
      </c>
      <c r="DF1418" s="17" t="str">
        <f t="shared" si="300"/>
        <v/>
      </c>
      <c r="DG1418" s="17" t="str">
        <f t="shared" si="301"/>
        <v/>
      </c>
      <c r="DH1418" s="17" t="str">
        <f t="shared" si="302"/>
        <v/>
      </c>
      <c r="DI1418" s="17" t="str">
        <f t="shared" si="303"/>
        <v/>
      </c>
      <c r="DJ1418" s="17" t="str">
        <f t="shared" si="304"/>
        <v/>
      </c>
      <c r="DK1418" s="17" t="str">
        <f t="shared" si="305"/>
        <v/>
      </c>
      <c r="DL1418" s="17" t="str">
        <f t="shared" si="306"/>
        <v/>
      </c>
      <c r="DM1418" s="17" t="str">
        <f t="shared" si="307"/>
        <v/>
      </c>
      <c r="DN1418" s="17" t="str">
        <f t="shared" si="308"/>
        <v/>
      </c>
      <c r="DO1418" s="17" t="str">
        <f t="shared" si="309"/>
        <v/>
      </c>
      <c r="DP1418" s="17" t="str">
        <f t="shared" si="310"/>
        <v/>
      </c>
      <c r="DQ1418" s="17" t="str">
        <f t="shared" si="311"/>
        <v/>
      </c>
      <c r="DR1418" s="17" t="str">
        <f t="shared" si="312"/>
        <v/>
      </c>
      <c r="DS1418" s="17" t="str">
        <f t="shared" si="313"/>
        <v/>
      </c>
      <c r="DT1418" s="17" t="str">
        <f t="shared" si="314"/>
        <v/>
      </c>
      <c r="DU1418" s="17" t="str">
        <f t="shared" si="315"/>
        <v/>
      </c>
      <c r="DV1418" s="17" t="str">
        <f t="shared" si="316"/>
        <v/>
      </c>
      <c r="DW1418" s="17" t="str">
        <f t="shared" si="317"/>
        <v/>
      </c>
      <c r="DX1418" s="17" t="str">
        <f t="shared" si="318"/>
        <v/>
      </c>
      <c r="DY1418" s="17" t="str">
        <f t="shared" si="319"/>
        <v/>
      </c>
      <c r="DZ1418" s="17" t="str">
        <f t="shared" si="320"/>
        <v/>
      </c>
      <c r="EA1418" s="17" t="str">
        <f t="shared" si="321"/>
        <v/>
      </c>
      <c r="EB1418" s="17" t="str">
        <f t="shared" si="322"/>
        <v/>
      </c>
      <c r="EC1418" s="17" t="str">
        <f t="shared" si="323"/>
        <v/>
      </c>
      <c r="ED1418" s="17" t="str">
        <f t="shared" si="324"/>
        <v/>
      </c>
      <c r="EE1418" s="17" t="str">
        <f t="shared" si="325"/>
        <v/>
      </c>
      <c r="EF1418" s="17" t="str">
        <f t="shared" si="326"/>
        <v/>
      </c>
      <c r="EG1418" s="17" t="str">
        <f t="shared" si="327"/>
        <v/>
      </c>
      <c r="EH1418" s="17" t="str">
        <f t="shared" si="328"/>
        <v/>
      </c>
      <c r="EI1418" s="17" t="str">
        <f t="shared" si="329"/>
        <v/>
      </c>
      <c r="EJ1418" s="17" t="str">
        <f t="shared" si="330"/>
        <v/>
      </c>
      <c r="EK1418" s="17" t="str">
        <f t="shared" si="331"/>
        <v/>
      </c>
    </row>
    <row r="1419" spans="88:141" x14ac:dyDescent="0.35">
      <c r="CJ1419" s="17" t="str">
        <f t="shared" si="278"/>
        <v/>
      </c>
      <c r="CK1419" s="17" t="str">
        <f t="shared" si="279"/>
        <v/>
      </c>
      <c r="CL1419" s="17" t="str">
        <f t="shared" si="280"/>
        <v/>
      </c>
      <c r="CM1419" s="17" t="str">
        <f t="shared" si="281"/>
        <v/>
      </c>
      <c r="CN1419" s="17" t="str">
        <f t="shared" si="282"/>
        <v/>
      </c>
      <c r="CO1419" s="17" t="str">
        <f t="shared" si="283"/>
        <v/>
      </c>
      <c r="CP1419" s="17" t="str">
        <f t="shared" si="284"/>
        <v/>
      </c>
      <c r="CQ1419" s="17" t="str">
        <f t="shared" si="285"/>
        <v/>
      </c>
      <c r="CR1419" s="17" t="str">
        <f t="shared" si="286"/>
        <v/>
      </c>
      <c r="CS1419" s="17" t="str">
        <f t="shared" si="287"/>
        <v/>
      </c>
      <c r="CT1419" s="17" t="str">
        <f t="shared" si="288"/>
        <v/>
      </c>
      <c r="CU1419" s="17" t="str">
        <f t="shared" si="289"/>
        <v/>
      </c>
      <c r="CV1419" s="17" t="str">
        <f t="shared" si="290"/>
        <v/>
      </c>
      <c r="CW1419" s="17" t="str">
        <f t="shared" si="291"/>
        <v/>
      </c>
      <c r="CX1419" s="17" t="str">
        <f t="shared" si="292"/>
        <v/>
      </c>
      <c r="CY1419" s="17" t="str">
        <f t="shared" si="293"/>
        <v/>
      </c>
      <c r="CZ1419" s="17" t="str">
        <f t="shared" si="294"/>
        <v/>
      </c>
      <c r="DA1419" s="17" t="str">
        <f t="shared" si="295"/>
        <v/>
      </c>
      <c r="DB1419" s="17" t="str">
        <f t="shared" si="296"/>
        <v/>
      </c>
      <c r="DC1419" s="17" t="str">
        <f t="shared" si="297"/>
        <v/>
      </c>
      <c r="DD1419" s="17" t="str">
        <f t="shared" si="298"/>
        <v/>
      </c>
      <c r="DE1419" s="17" t="str">
        <f t="shared" si="299"/>
        <v/>
      </c>
      <c r="DF1419" s="17" t="str">
        <f t="shared" si="300"/>
        <v/>
      </c>
      <c r="DG1419" s="17" t="str">
        <f t="shared" si="301"/>
        <v/>
      </c>
      <c r="DH1419" s="17" t="str">
        <f t="shared" si="302"/>
        <v/>
      </c>
      <c r="DI1419" s="17" t="str">
        <f t="shared" si="303"/>
        <v/>
      </c>
      <c r="DJ1419" s="17" t="str">
        <f t="shared" si="304"/>
        <v/>
      </c>
      <c r="DK1419" s="17" t="str">
        <f t="shared" si="305"/>
        <v/>
      </c>
      <c r="DL1419" s="17" t="str">
        <f t="shared" si="306"/>
        <v/>
      </c>
      <c r="DM1419" s="17" t="str">
        <f t="shared" si="307"/>
        <v/>
      </c>
      <c r="DN1419" s="17" t="str">
        <f t="shared" si="308"/>
        <v/>
      </c>
      <c r="DO1419" s="17" t="str">
        <f t="shared" si="309"/>
        <v/>
      </c>
      <c r="DP1419" s="17" t="str">
        <f t="shared" si="310"/>
        <v/>
      </c>
      <c r="DQ1419" s="17" t="str">
        <f t="shared" si="311"/>
        <v/>
      </c>
      <c r="DR1419" s="17" t="str">
        <f t="shared" si="312"/>
        <v/>
      </c>
      <c r="DS1419" s="17" t="str">
        <f t="shared" si="313"/>
        <v/>
      </c>
      <c r="DT1419" s="17" t="str">
        <f t="shared" si="314"/>
        <v/>
      </c>
      <c r="DU1419" s="17" t="str">
        <f t="shared" si="315"/>
        <v/>
      </c>
      <c r="DV1419" s="17" t="str">
        <f t="shared" si="316"/>
        <v/>
      </c>
      <c r="DW1419" s="17" t="str">
        <f t="shared" si="317"/>
        <v/>
      </c>
      <c r="DX1419" s="17" t="str">
        <f t="shared" si="318"/>
        <v/>
      </c>
      <c r="DY1419" s="17" t="str">
        <f t="shared" si="319"/>
        <v/>
      </c>
      <c r="DZ1419" s="17" t="str">
        <f t="shared" si="320"/>
        <v/>
      </c>
      <c r="EA1419" s="17" t="str">
        <f t="shared" si="321"/>
        <v/>
      </c>
      <c r="EB1419" s="17" t="str">
        <f t="shared" si="322"/>
        <v/>
      </c>
      <c r="EC1419" s="17" t="str">
        <f t="shared" si="323"/>
        <v/>
      </c>
      <c r="ED1419" s="17" t="str">
        <f t="shared" si="324"/>
        <v/>
      </c>
      <c r="EE1419" s="17" t="str">
        <f t="shared" si="325"/>
        <v/>
      </c>
      <c r="EF1419" s="17" t="str">
        <f t="shared" si="326"/>
        <v/>
      </c>
      <c r="EG1419" s="17" t="str">
        <f t="shared" si="327"/>
        <v/>
      </c>
      <c r="EH1419" s="17" t="str">
        <f t="shared" si="328"/>
        <v/>
      </c>
      <c r="EI1419" s="17" t="str">
        <f t="shared" si="329"/>
        <v/>
      </c>
      <c r="EJ1419" s="17" t="str">
        <f t="shared" si="330"/>
        <v/>
      </c>
      <c r="EK1419" s="17" t="str">
        <f t="shared" si="331"/>
        <v/>
      </c>
    </row>
    <row r="1420" spans="88:141" x14ac:dyDescent="0.35">
      <c r="CJ1420" s="17" t="str">
        <f t="shared" si="278"/>
        <v/>
      </c>
      <c r="CK1420" s="17" t="str">
        <f t="shared" si="279"/>
        <v/>
      </c>
      <c r="CL1420" s="17" t="str">
        <f t="shared" si="280"/>
        <v/>
      </c>
      <c r="CM1420" s="17" t="str">
        <f t="shared" si="281"/>
        <v/>
      </c>
      <c r="CN1420" s="17" t="str">
        <f t="shared" si="282"/>
        <v/>
      </c>
      <c r="CO1420" s="17" t="str">
        <f t="shared" si="283"/>
        <v/>
      </c>
      <c r="CP1420" s="17" t="str">
        <f t="shared" si="284"/>
        <v/>
      </c>
      <c r="CQ1420" s="17" t="str">
        <f t="shared" si="285"/>
        <v/>
      </c>
      <c r="CR1420" s="17" t="str">
        <f t="shared" si="286"/>
        <v/>
      </c>
      <c r="CS1420" s="17" t="str">
        <f t="shared" si="287"/>
        <v/>
      </c>
      <c r="CT1420" s="17" t="str">
        <f t="shared" si="288"/>
        <v/>
      </c>
      <c r="CU1420" s="17" t="str">
        <f t="shared" si="289"/>
        <v/>
      </c>
      <c r="CV1420" s="17" t="str">
        <f t="shared" si="290"/>
        <v/>
      </c>
      <c r="CW1420" s="17" t="str">
        <f t="shared" si="291"/>
        <v/>
      </c>
      <c r="CX1420" s="17" t="str">
        <f t="shared" si="292"/>
        <v/>
      </c>
      <c r="CY1420" s="17" t="str">
        <f t="shared" si="293"/>
        <v/>
      </c>
      <c r="CZ1420" s="17" t="str">
        <f t="shared" si="294"/>
        <v/>
      </c>
      <c r="DA1420" s="17" t="str">
        <f t="shared" si="295"/>
        <v/>
      </c>
      <c r="DB1420" s="17" t="str">
        <f t="shared" si="296"/>
        <v/>
      </c>
      <c r="DC1420" s="17" t="str">
        <f t="shared" si="297"/>
        <v/>
      </c>
      <c r="DD1420" s="17" t="str">
        <f t="shared" si="298"/>
        <v/>
      </c>
      <c r="DE1420" s="17" t="str">
        <f t="shared" si="299"/>
        <v/>
      </c>
      <c r="DF1420" s="17" t="str">
        <f t="shared" si="300"/>
        <v/>
      </c>
      <c r="DG1420" s="17" t="str">
        <f t="shared" si="301"/>
        <v/>
      </c>
      <c r="DH1420" s="17" t="str">
        <f t="shared" si="302"/>
        <v/>
      </c>
      <c r="DI1420" s="17" t="str">
        <f t="shared" si="303"/>
        <v/>
      </c>
      <c r="DJ1420" s="17" t="str">
        <f t="shared" si="304"/>
        <v/>
      </c>
      <c r="DK1420" s="17" t="str">
        <f t="shared" si="305"/>
        <v/>
      </c>
      <c r="DL1420" s="17" t="str">
        <f t="shared" si="306"/>
        <v/>
      </c>
      <c r="DM1420" s="17" t="str">
        <f t="shared" si="307"/>
        <v/>
      </c>
      <c r="DN1420" s="17" t="str">
        <f t="shared" si="308"/>
        <v/>
      </c>
      <c r="DO1420" s="17" t="str">
        <f t="shared" si="309"/>
        <v/>
      </c>
      <c r="DP1420" s="17" t="str">
        <f t="shared" si="310"/>
        <v/>
      </c>
      <c r="DQ1420" s="17" t="str">
        <f t="shared" si="311"/>
        <v/>
      </c>
      <c r="DR1420" s="17" t="str">
        <f t="shared" si="312"/>
        <v/>
      </c>
      <c r="DS1420" s="17" t="str">
        <f t="shared" si="313"/>
        <v/>
      </c>
      <c r="DT1420" s="17" t="str">
        <f t="shared" si="314"/>
        <v/>
      </c>
      <c r="DU1420" s="17" t="str">
        <f t="shared" si="315"/>
        <v/>
      </c>
      <c r="DV1420" s="17" t="str">
        <f t="shared" si="316"/>
        <v/>
      </c>
      <c r="DW1420" s="17" t="str">
        <f t="shared" si="317"/>
        <v/>
      </c>
      <c r="DX1420" s="17" t="str">
        <f t="shared" si="318"/>
        <v/>
      </c>
      <c r="DY1420" s="17" t="str">
        <f t="shared" si="319"/>
        <v/>
      </c>
      <c r="DZ1420" s="17" t="str">
        <f t="shared" si="320"/>
        <v/>
      </c>
      <c r="EA1420" s="17" t="str">
        <f t="shared" si="321"/>
        <v/>
      </c>
      <c r="EB1420" s="17" t="str">
        <f t="shared" si="322"/>
        <v/>
      </c>
      <c r="EC1420" s="17" t="str">
        <f t="shared" si="323"/>
        <v/>
      </c>
      <c r="ED1420" s="17" t="str">
        <f t="shared" si="324"/>
        <v/>
      </c>
      <c r="EE1420" s="17" t="str">
        <f t="shared" si="325"/>
        <v/>
      </c>
      <c r="EF1420" s="17" t="str">
        <f t="shared" si="326"/>
        <v/>
      </c>
      <c r="EG1420" s="17" t="str">
        <f t="shared" si="327"/>
        <v/>
      </c>
      <c r="EH1420" s="17" t="str">
        <f t="shared" si="328"/>
        <v/>
      </c>
      <c r="EI1420" s="17" t="str">
        <f t="shared" si="329"/>
        <v/>
      </c>
      <c r="EJ1420" s="17" t="str">
        <f t="shared" si="330"/>
        <v/>
      </c>
      <c r="EK1420" s="17" t="str">
        <f t="shared" si="331"/>
        <v/>
      </c>
    </row>
    <row r="1421" spans="88:141" x14ac:dyDescent="0.35">
      <c r="CJ1421" s="17" t="str">
        <f t="shared" si="278"/>
        <v/>
      </c>
      <c r="CK1421" s="17" t="str">
        <f t="shared" si="279"/>
        <v/>
      </c>
      <c r="CL1421" s="17" t="str">
        <f t="shared" si="280"/>
        <v/>
      </c>
      <c r="CM1421" s="17" t="str">
        <f t="shared" si="281"/>
        <v/>
      </c>
      <c r="CN1421" s="17" t="str">
        <f t="shared" si="282"/>
        <v/>
      </c>
      <c r="CO1421" s="17" t="str">
        <f t="shared" si="283"/>
        <v/>
      </c>
      <c r="CP1421" s="17" t="str">
        <f t="shared" si="284"/>
        <v/>
      </c>
      <c r="CQ1421" s="17" t="str">
        <f t="shared" si="285"/>
        <v/>
      </c>
      <c r="CR1421" s="17" t="str">
        <f t="shared" si="286"/>
        <v/>
      </c>
      <c r="CS1421" s="17" t="str">
        <f t="shared" si="287"/>
        <v/>
      </c>
      <c r="CT1421" s="17" t="str">
        <f t="shared" si="288"/>
        <v/>
      </c>
      <c r="CU1421" s="17" t="str">
        <f t="shared" si="289"/>
        <v/>
      </c>
      <c r="CV1421" s="17" t="str">
        <f t="shared" si="290"/>
        <v/>
      </c>
      <c r="CW1421" s="17" t="str">
        <f t="shared" si="291"/>
        <v/>
      </c>
      <c r="CX1421" s="17" t="str">
        <f t="shared" si="292"/>
        <v/>
      </c>
      <c r="CY1421" s="17" t="str">
        <f t="shared" si="293"/>
        <v/>
      </c>
      <c r="CZ1421" s="17" t="str">
        <f t="shared" si="294"/>
        <v/>
      </c>
      <c r="DA1421" s="17" t="str">
        <f t="shared" si="295"/>
        <v/>
      </c>
      <c r="DB1421" s="17" t="str">
        <f t="shared" si="296"/>
        <v/>
      </c>
      <c r="DC1421" s="17" t="str">
        <f t="shared" si="297"/>
        <v/>
      </c>
      <c r="DD1421" s="17" t="str">
        <f t="shared" si="298"/>
        <v/>
      </c>
      <c r="DE1421" s="17" t="str">
        <f t="shared" si="299"/>
        <v/>
      </c>
      <c r="DF1421" s="17" t="str">
        <f t="shared" si="300"/>
        <v/>
      </c>
      <c r="DG1421" s="17" t="str">
        <f t="shared" si="301"/>
        <v/>
      </c>
      <c r="DH1421" s="17" t="str">
        <f t="shared" si="302"/>
        <v/>
      </c>
      <c r="DI1421" s="17" t="str">
        <f t="shared" si="303"/>
        <v/>
      </c>
      <c r="DJ1421" s="17" t="str">
        <f t="shared" si="304"/>
        <v/>
      </c>
      <c r="DK1421" s="17" t="str">
        <f t="shared" si="305"/>
        <v/>
      </c>
      <c r="DL1421" s="17" t="str">
        <f t="shared" si="306"/>
        <v/>
      </c>
      <c r="DM1421" s="17" t="str">
        <f t="shared" si="307"/>
        <v/>
      </c>
      <c r="DN1421" s="17" t="str">
        <f t="shared" si="308"/>
        <v/>
      </c>
      <c r="DO1421" s="17" t="str">
        <f t="shared" si="309"/>
        <v/>
      </c>
      <c r="DP1421" s="17" t="str">
        <f t="shared" si="310"/>
        <v/>
      </c>
      <c r="DQ1421" s="17" t="str">
        <f t="shared" si="311"/>
        <v/>
      </c>
      <c r="DR1421" s="17" t="str">
        <f t="shared" si="312"/>
        <v/>
      </c>
      <c r="DS1421" s="17" t="str">
        <f t="shared" si="313"/>
        <v/>
      </c>
      <c r="DT1421" s="17" t="str">
        <f t="shared" si="314"/>
        <v/>
      </c>
      <c r="DU1421" s="17" t="str">
        <f t="shared" si="315"/>
        <v/>
      </c>
      <c r="DV1421" s="17" t="str">
        <f t="shared" si="316"/>
        <v/>
      </c>
      <c r="DW1421" s="17" t="str">
        <f t="shared" si="317"/>
        <v/>
      </c>
      <c r="DX1421" s="17" t="str">
        <f t="shared" si="318"/>
        <v/>
      </c>
      <c r="DY1421" s="17" t="str">
        <f t="shared" si="319"/>
        <v/>
      </c>
      <c r="DZ1421" s="17" t="str">
        <f t="shared" si="320"/>
        <v/>
      </c>
      <c r="EA1421" s="17" t="str">
        <f t="shared" si="321"/>
        <v/>
      </c>
      <c r="EB1421" s="17" t="str">
        <f t="shared" si="322"/>
        <v/>
      </c>
      <c r="EC1421" s="17" t="str">
        <f t="shared" si="323"/>
        <v/>
      </c>
      <c r="ED1421" s="17" t="str">
        <f t="shared" si="324"/>
        <v/>
      </c>
      <c r="EE1421" s="17" t="str">
        <f t="shared" si="325"/>
        <v/>
      </c>
      <c r="EF1421" s="17" t="str">
        <f t="shared" si="326"/>
        <v/>
      </c>
      <c r="EG1421" s="17" t="str">
        <f t="shared" si="327"/>
        <v/>
      </c>
      <c r="EH1421" s="17" t="str">
        <f t="shared" si="328"/>
        <v/>
      </c>
      <c r="EI1421" s="17" t="str">
        <f t="shared" si="329"/>
        <v/>
      </c>
      <c r="EJ1421" s="17" t="str">
        <f t="shared" si="330"/>
        <v/>
      </c>
      <c r="EK1421" s="17" t="str">
        <f t="shared" si="331"/>
        <v/>
      </c>
    </row>
    <row r="1422" spans="88:141" x14ac:dyDescent="0.35">
      <c r="CJ1422" s="17" t="str">
        <f t="shared" si="278"/>
        <v/>
      </c>
      <c r="CK1422" s="17" t="str">
        <f t="shared" si="279"/>
        <v/>
      </c>
      <c r="CL1422" s="17" t="str">
        <f t="shared" si="280"/>
        <v/>
      </c>
      <c r="CM1422" s="17" t="str">
        <f t="shared" si="281"/>
        <v/>
      </c>
      <c r="CN1422" s="17" t="str">
        <f t="shared" si="282"/>
        <v/>
      </c>
      <c r="CO1422" s="17" t="str">
        <f t="shared" si="283"/>
        <v/>
      </c>
      <c r="CP1422" s="17" t="str">
        <f t="shared" si="284"/>
        <v/>
      </c>
      <c r="CQ1422" s="17" t="str">
        <f t="shared" si="285"/>
        <v/>
      </c>
      <c r="CR1422" s="17" t="str">
        <f t="shared" si="286"/>
        <v/>
      </c>
      <c r="CS1422" s="17" t="str">
        <f t="shared" si="287"/>
        <v/>
      </c>
      <c r="CT1422" s="17" t="str">
        <f t="shared" si="288"/>
        <v/>
      </c>
      <c r="CU1422" s="17" t="str">
        <f t="shared" si="289"/>
        <v/>
      </c>
      <c r="CV1422" s="17" t="str">
        <f t="shared" si="290"/>
        <v/>
      </c>
      <c r="CW1422" s="17" t="str">
        <f t="shared" si="291"/>
        <v/>
      </c>
      <c r="CX1422" s="17" t="str">
        <f t="shared" si="292"/>
        <v/>
      </c>
      <c r="CY1422" s="17" t="str">
        <f t="shared" si="293"/>
        <v/>
      </c>
      <c r="CZ1422" s="17" t="str">
        <f t="shared" si="294"/>
        <v/>
      </c>
      <c r="DA1422" s="17" t="str">
        <f t="shared" si="295"/>
        <v/>
      </c>
      <c r="DB1422" s="17" t="str">
        <f t="shared" si="296"/>
        <v/>
      </c>
      <c r="DC1422" s="17" t="str">
        <f t="shared" si="297"/>
        <v/>
      </c>
      <c r="DD1422" s="17" t="str">
        <f t="shared" si="298"/>
        <v/>
      </c>
      <c r="DE1422" s="17" t="str">
        <f t="shared" si="299"/>
        <v/>
      </c>
      <c r="DF1422" s="17" t="str">
        <f t="shared" si="300"/>
        <v/>
      </c>
      <c r="DG1422" s="17" t="str">
        <f t="shared" si="301"/>
        <v/>
      </c>
      <c r="DH1422" s="17" t="str">
        <f t="shared" si="302"/>
        <v/>
      </c>
      <c r="DI1422" s="17" t="str">
        <f t="shared" si="303"/>
        <v/>
      </c>
      <c r="DJ1422" s="17" t="str">
        <f t="shared" si="304"/>
        <v/>
      </c>
      <c r="DK1422" s="17" t="str">
        <f t="shared" si="305"/>
        <v/>
      </c>
      <c r="DL1422" s="17" t="str">
        <f t="shared" si="306"/>
        <v/>
      </c>
      <c r="DM1422" s="17" t="str">
        <f t="shared" si="307"/>
        <v/>
      </c>
      <c r="DN1422" s="17" t="str">
        <f t="shared" si="308"/>
        <v/>
      </c>
      <c r="DO1422" s="17" t="str">
        <f t="shared" si="309"/>
        <v/>
      </c>
      <c r="DP1422" s="17" t="str">
        <f t="shared" si="310"/>
        <v/>
      </c>
      <c r="DQ1422" s="17" t="str">
        <f t="shared" si="311"/>
        <v/>
      </c>
      <c r="DR1422" s="17" t="str">
        <f t="shared" si="312"/>
        <v/>
      </c>
      <c r="DS1422" s="17" t="str">
        <f t="shared" si="313"/>
        <v/>
      </c>
      <c r="DT1422" s="17" t="str">
        <f t="shared" si="314"/>
        <v/>
      </c>
      <c r="DU1422" s="17" t="str">
        <f t="shared" si="315"/>
        <v/>
      </c>
      <c r="DV1422" s="17" t="str">
        <f t="shared" si="316"/>
        <v/>
      </c>
      <c r="DW1422" s="17" t="str">
        <f t="shared" si="317"/>
        <v/>
      </c>
      <c r="DX1422" s="17" t="str">
        <f t="shared" si="318"/>
        <v/>
      </c>
      <c r="DY1422" s="17" t="str">
        <f t="shared" si="319"/>
        <v/>
      </c>
      <c r="DZ1422" s="17" t="str">
        <f t="shared" si="320"/>
        <v/>
      </c>
      <c r="EA1422" s="17" t="str">
        <f t="shared" si="321"/>
        <v/>
      </c>
      <c r="EB1422" s="17" t="str">
        <f t="shared" si="322"/>
        <v/>
      </c>
      <c r="EC1422" s="17" t="str">
        <f t="shared" si="323"/>
        <v/>
      </c>
      <c r="ED1422" s="17" t="str">
        <f t="shared" si="324"/>
        <v/>
      </c>
      <c r="EE1422" s="17" t="str">
        <f t="shared" si="325"/>
        <v/>
      </c>
      <c r="EF1422" s="17" t="str">
        <f t="shared" si="326"/>
        <v/>
      </c>
      <c r="EG1422" s="17" t="str">
        <f t="shared" si="327"/>
        <v/>
      </c>
      <c r="EH1422" s="17" t="str">
        <f t="shared" si="328"/>
        <v/>
      </c>
      <c r="EI1422" s="17" t="str">
        <f t="shared" si="329"/>
        <v/>
      </c>
      <c r="EJ1422" s="17" t="str">
        <f t="shared" si="330"/>
        <v/>
      </c>
      <c r="EK1422" s="17" t="str">
        <f t="shared" si="331"/>
        <v/>
      </c>
    </row>
    <row r="1423" spans="88:141" x14ac:dyDescent="0.35">
      <c r="CJ1423" s="17" t="str">
        <f t="shared" si="278"/>
        <v/>
      </c>
      <c r="CK1423" s="17" t="str">
        <f t="shared" si="279"/>
        <v/>
      </c>
      <c r="CL1423" s="17" t="str">
        <f t="shared" si="280"/>
        <v/>
      </c>
      <c r="CM1423" s="17" t="str">
        <f t="shared" si="281"/>
        <v/>
      </c>
      <c r="CN1423" s="17" t="str">
        <f t="shared" si="282"/>
        <v/>
      </c>
      <c r="CO1423" s="17" t="str">
        <f t="shared" si="283"/>
        <v/>
      </c>
      <c r="CP1423" s="17" t="str">
        <f t="shared" si="284"/>
        <v/>
      </c>
      <c r="CQ1423" s="17" t="str">
        <f t="shared" si="285"/>
        <v/>
      </c>
      <c r="CR1423" s="17" t="str">
        <f t="shared" si="286"/>
        <v/>
      </c>
      <c r="CS1423" s="17" t="str">
        <f t="shared" si="287"/>
        <v/>
      </c>
      <c r="CT1423" s="17" t="str">
        <f t="shared" si="288"/>
        <v/>
      </c>
      <c r="CU1423" s="17" t="str">
        <f t="shared" si="289"/>
        <v/>
      </c>
      <c r="CV1423" s="17" t="str">
        <f t="shared" si="290"/>
        <v/>
      </c>
      <c r="CW1423" s="17" t="str">
        <f t="shared" si="291"/>
        <v/>
      </c>
      <c r="CX1423" s="17" t="str">
        <f t="shared" si="292"/>
        <v/>
      </c>
      <c r="CY1423" s="17" t="str">
        <f t="shared" si="293"/>
        <v/>
      </c>
      <c r="CZ1423" s="17" t="str">
        <f t="shared" si="294"/>
        <v/>
      </c>
      <c r="DA1423" s="17" t="str">
        <f t="shared" si="295"/>
        <v/>
      </c>
      <c r="DB1423" s="17" t="str">
        <f t="shared" si="296"/>
        <v/>
      </c>
      <c r="DC1423" s="17" t="str">
        <f t="shared" si="297"/>
        <v/>
      </c>
      <c r="DD1423" s="17" t="str">
        <f t="shared" si="298"/>
        <v/>
      </c>
      <c r="DE1423" s="17" t="str">
        <f t="shared" si="299"/>
        <v/>
      </c>
      <c r="DF1423" s="17" t="str">
        <f t="shared" si="300"/>
        <v/>
      </c>
      <c r="DG1423" s="17" t="str">
        <f t="shared" si="301"/>
        <v/>
      </c>
      <c r="DH1423" s="17" t="str">
        <f t="shared" si="302"/>
        <v/>
      </c>
      <c r="DI1423" s="17" t="str">
        <f t="shared" si="303"/>
        <v/>
      </c>
      <c r="DJ1423" s="17" t="str">
        <f t="shared" si="304"/>
        <v/>
      </c>
      <c r="DK1423" s="17" t="str">
        <f t="shared" si="305"/>
        <v/>
      </c>
      <c r="DL1423" s="17" t="str">
        <f t="shared" si="306"/>
        <v/>
      </c>
      <c r="DM1423" s="17" t="str">
        <f t="shared" si="307"/>
        <v/>
      </c>
      <c r="DN1423" s="17" t="str">
        <f t="shared" si="308"/>
        <v/>
      </c>
      <c r="DO1423" s="17" t="str">
        <f t="shared" si="309"/>
        <v/>
      </c>
      <c r="DP1423" s="17" t="str">
        <f t="shared" si="310"/>
        <v/>
      </c>
      <c r="DQ1423" s="17" t="str">
        <f t="shared" si="311"/>
        <v/>
      </c>
      <c r="DR1423" s="17" t="str">
        <f t="shared" si="312"/>
        <v/>
      </c>
      <c r="DS1423" s="17" t="str">
        <f t="shared" si="313"/>
        <v/>
      </c>
      <c r="DT1423" s="17" t="str">
        <f t="shared" si="314"/>
        <v/>
      </c>
      <c r="DU1423" s="17" t="str">
        <f t="shared" si="315"/>
        <v/>
      </c>
      <c r="DV1423" s="17" t="str">
        <f t="shared" si="316"/>
        <v/>
      </c>
      <c r="DW1423" s="17" t="str">
        <f t="shared" si="317"/>
        <v/>
      </c>
      <c r="DX1423" s="17" t="str">
        <f t="shared" si="318"/>
        <v/>
      </c>
      <c r="DY1423" s="17" t="str">
        <f t="shared" si="319"/>
        <v/>
      </c>
      <c r="DZ1423" s="17" t="str">
        <f t="shared" si="320"/>
        <v/>
      </c>
      <c r="EA1423" s="17" t="str">
        <f t="shared" si="321"/>
        <v/>
      </c>
      <c r="EB1423" s="17" t="str">
        <f t="shared" si="322"/>
        <v/>
      </c>
      <c r="EC1423" s="17" t="str">
        <f t="shared" si="323"/>
        <v/>
      </c>
      <c r="ED1423" s="17" t="str">
        <f t="shared" si="324"/>
        <v/>
      </c>
      <c r="EE1423" s="17" t="str">
        <f t="shared" si="325"/>
        <v/>
      </c>
      <c r="EF1423" s="17" t="str">
        <f t="shared" si="326"/>
        <v/>
      </c>
      <c r="EG1423" s="17" t="str">
        <f t="shared" si="327"/>
        <v/>
      </c>
      <c r="EH1423" s="17" t="str">
        <f t="shared" si="328"/>
        <v/>
      </c>
      <c r="EI1423" s="17" t="str">
        <f t="shared" si="329"/>
        <v/>
      </c>
      <c r="EJ1423" s="17" t="str">
        <f t="shared" si="330"/>
        <v/>
      </c>
      <c r="EK1423" s="17" t="str">
        <f t="shared" si="331"/>
        <v/>
      </c>
    </row>
    <row r="1424" spans="88:141" x14ac:dyDescent="0.35">
      <c r="CJ1424" s="17" t="str">
        <f t="shared" si="278"/>
        <v/>
      </c>
      <c r="CK1424" s="17" t="str">
        <f t="shared" si="279"/>
        <v/>
      </c>
      <c r="CL1424" s="17" t="str">
        <f t="shared" si="280"/>
        <v/>
      </c>
      <c r="CM1424" s="17" t="str">
        <f t="shared" si="281"/>
        <v/>
      </c>
      <c r="CN1424" s="17" t="str">
        <f t="shared" si="282"/>
        <v/>
      </c>
      <c r="CO1424" s="17" t="str">
        <f t="shared" si="283"/>
        <v/>
      </c>
      <c r="CP1424" s="17" t="str">
        <f t="shared" si="284"/>
        <v/>
      </c>
      <c r="CQ1424" s="17" t="str">
        <f t="shared" si="285"/>
        <v/>
      </c>
      <c r="CR1424" s="17" t="str">
        <f t="shared" si="286"/>
        <v/>
      </c>
      <c r="CS1424" s="17" t="str">
        <f t="shared" si="287"/>
        <v/>
      </c>
      <c r="CT1424" s="17" t="str">
        <f t="shared" si="288"/>
        <v/>
      </c>
      <c r="CU1424" s="17" t="str">
        <f t="shared" si="289"/>
        <v/>
      </c>
      <c r="CV1424" s="17" t="str">
        <f t="shared" si="290"/>
        <v/>
      </c>
      <c r="CW1424" s="17" t="str">
        <f t="shared" si="291"/>
        <v/>
      </c>
      <c r="CX1424" s="17" t="str">
        <f t="shared" si="292"/>
        <v/>
      </c>
      <c r="CY1424" s="17" t="str">
        <f t="shared" si="293"/>
        <v/>
      </c>
      <c r="CZ1424" s="17" t="str">
        <f t="shared" si="294"/>
        <v/>
      </c>
      <c r="DA1424" s="17" t="str">
        <f t="shared" si="295"/>
        <v/>
      </c>
      <c r="DB1424" s="17" t="str">
        <f t="shared" si="296"/>
        <v/>
      </c>
      <c r="DC1424" s="17" t="str">
        <f t="shared" si="297"/>
        <v/>
      </c>
      <c r="DD1424" s="17" t="str">
        <f t="shared" si="298"/>
        <v/>
      </c>
      <c r="DE1424" s="17" t="str">
        <f t="shared" si="299"/>
        <v/>
      </c>
      <c r="DF1424" s="17" t="str">
        <f t="shared" si="300"/>
        <v/>
      </c>
      <c r="DG1424" s="17" t="str">
        <f t="shared" si="301"/>
        <v/>
      </c>
      <c r="DH1424" s="17" t="str">
        <f t="shared" si="302"/>
        <v/>
      </c>
      <c r="DI1424" s="17" t="str">
        <f t="shared" si="303"/>
        <v/>
      </c>
      <c r="DJ1424" s="17" t="str">
        <f t="shared" si="304"/>
        <v/>
      </c>
      <c r="DK1424" s="17" t="str">
        <f t="shared" si="305"/>
        <v/>
      </c>
      <c r="DL1424" s="17" t="str">
        <f t="shared" si="306"/>
        <v/>
      </c>
      <c r="DM1424" s="17" t="str">
        <f t="shared" si="307"/>
        <v/>
      </c>
      <c r="DN1424" s="17" t="str">
        <f t="shared" si="308"/>
        <v/>
      </c>
      <c r="DO1424" s="17" t="str">
        <f t="shared" si="309"/>
        <v/>
      </c>
      <c r="DP1424" s="17" t="str">
        <f t="shared" si="310"/>
        <v/>
      </c>
      <c r="DQ1424" s="17" t="str">
        <f t="shared" si="311"/>
        <v/>
      </c>
      <c r="DR1424" s="17" t="str">
        <f t="shared" si="312"/>
        <v/>
      </c>
      <c r="DS1424" s="17" t="str">
        <f t="shared" si="313"/>
        <v/>
      </c>
      <c r="DT1424" s="17" t="str">
        <f t="shared" si="314"/>
        <v/>
      </c>
      <c r="DU1424" s="17" t="str">
        <f t="shared" si="315"/>
        <v/>
      </c>
      <c r="DV1424" s="17" t="str">
        <f t="shared" si="316"/>
        <v/>
      </c>
      <c r="DW1424" s="17" t="str">
        <f t="shared" si="317"/>
        <v/>
      </c>
      <c r="DX1424" s="17" t="str">
        <f t="shared" si="318"/>
        <v/>
      </c>
      <c r="DY1424" s="17" t="str">
        <f t="shared" si="319"/>
        <v/>
      </c>
      <c r="DZ1424" s="17" t="str">
        <f t="shared" si="320"/>
        <v/>
      </c>
      <c r="EA1424" s="17" t="str">
        <f t="shared" si="321"/>
        <v/>
      </c>
      <c r="EB1424" s="17" t="str">
        <f t="shared" si="322"/>
        <v/>
      </c>
      <c r="EC1424" s="17" t="str">
        <f t="shared" si="323"/>
        <v/>
      </c>
      <c r="ED1424" s="17" t="str">
        <f t="shared" si="324"/>
        <v/>
      </c>
      <c r="EE1424" s="17" t="str">
        <f t="shared" si="325"/>
        <v/>
      </c>
      <c r="EF1424" s="17" t="str">
        <f t="shared" si="326"/>
        <v/>
      </c>
      <c r="EG1424" s="17" t="str">
        <f t="shared" si="327"/>
        <v/>
      </c>
      <c r="EH1424" s="17" t="str">
        <f t="shared" si="328"/>
        <v/>
      </c>
      <c r="EI1424" s="17" t="str">
        <f t="shared" si="329"/>
        <v/>
      </c>
      <c r="EJ1424" s="17" t="str">
        <f t="shared" si="330"/>
        <v/>
      </c>
      <c r="EK1424" s="17" t="str">
        <f t="shared" si="331"/>
        <v/>
      </c>
    </row>
    <row r="1425" spans="88:141" x14ac:dyDescent="0.35">
      <c r="CJ1425" s="17" t="str">
        <f t="shared" si="278"/>
        <v/>
      </c>
      <c r="CK1425" s="17" t="str">
        <f t="shared" si="279"/>
        <v/>
      </c>
      <c r="CL1425" s="17" t="str">
        <f t="shared" si="280"/>
        <v/>
      </c>
      <c r="CM1425" s="17" t="str">
        <f t="shared" si="281"/>
        <v/>
      </c>
      <c r="CN1425" s="17" t="str">
        <f t="shared" si="282"/>
        <v/>
      </c>
      <c r="CO1425" s="17" t="str">
        <f t="shared" si="283"/>
        <v/>
      </c>
      <c r="CP1425" s="17" t="str">
        <f t="shared" si="284"/>
        <v/>
      </c>
      <c r="CQ1425" s="17" t="str">
        <f t="shared" si="285"/>
        <v/>
      </c>
      <c r="CR1425" s="17" t="str">
        <f t="shared" si="286"/>
        <v/>
      </c>
      <c r="CS1425" s="17" t="str">
        <f t="shared" si="287"/>
        <v/>
      </c>
      <c r="CT1425" s="17" t="str">
        <f t="shared" si="288"/>
        <v/>
      </c>
      <c r="CU1425" s="17" t="str">
        <f t="shared" si="289"/>
        <v/>
      </c>
      <c r="CV1425" s="17" t="str">
        <f t="shared" si="290"/>
        <v/>
      </c>
      <c r="CW1425" s="17" t="str">
        <f t="shared" si="291"/>
        <v/>
      </c>
      <c r="CX1425" s="17" t="str">
        <f t="shared" si="292"/>
        <v/>
      </c>
      <c r="CY1425" s="17" t="str">
        <f t="shared" si="293"/>
        <v/>
      </c>
      <c r="CZ1425" s="17" t="str">
        <f t="shared" si="294"/>
        <v/>
      </c>
      <c r="DA1425" s="17" t="str">
        <f t="shared" si="295"/>
        <v/>
      </c>
      <c r="DB1425" s="17" t="str">
        <f t="shared" si="296"/>
        <v/>
      </c>
      <c r="DC1425" s="17" t="str">
        <f t="shared" si="297"/>
        <v/>
      </c>
      <c r="DD1425" s="17" t="str">
        <f t="shared" si="298"/>
        <v/>
      </c>
      <c r="DE1425" s="17" t="str">
        <f t="shared" si="299"/>
        <v/>
      </c>
      <c r="DF1425" s="17" t="str">
        <f t="shared" si="300"/>
        <v/>
      </c>
      <c r="DG1425" s="17" t="str">
        <f t="shared" si="301"/>
        <v/>
      </c>
      <c r="DH1425" s="17" t="str">
        <f t="shared" si="302"/>
        <v/>
      </c>
      <c r="DI1425" s="17" t="str">
        <f t="shared" si="303"/>
        <v/>
      </c>
      <c r="DJ1425" s="17" t="str">
        <f t="shared" si="304"/>
        <v/>
      </c>
      <c r="DK1425" s="17" t="str">
        <f t="shared" si="305"/>
        <v/>
      </c>
      <c r="DL1425" s="17" t="str">
        <f t="shared" si="306"/>
        <v/>
      </c>
      <c r="DM1425" s="17" t="str">
        <f t="shared" si="307"/>
        <v/>
      </c>
      <c r="DN1425" s="17" t="str">
        <f t="shared" si="308"/>
        <v/>
      </c>
      <c r="DO1425" s="17" t="str">
        <f t="shared" si="309"/>
        <v/>
      </c>
      <c r="DP1425" s="17" t="str">
        <f t="shared" si="310"/>
        <v/>
      </c>
      <c r="DQ1425" s="17" t="str">
        <f t="shared" si="311"/>
        <v/>
      </c>
      <c r="DR1425" s="17" t="str">
        <f t="shared" si="312"/>
        <v/>
      </c>
      <c r="DS1425" s="17" t="str">
        <f t="shared" si="313"/>
        <v/>
      </c>
      <c r="DT1425" s="17" t="str">
        <f t="shared" si="314"/>
        <v/>
      </c>
      <c r="DU1425" s="17" t="str">
        <f t="shared" si="315"/>
        <v/>
      </c>
      <c r="DV1425" s="17" t="str">
        <f t="shared" si="316"/>
        <v/>
      </c>
      <c r="DW1425" s="17" t="str">
        <f t="shared" si="317"/>
        <v/>
      </c>
      <c r="DX1425" s="17" t="str">
        <f t="shared" si="318"/>
        <v/>
      </c>
      <c r="DY1425" s="17" t="str">
        <f t="shared" si="319"/>
        <v/>
      </c>
      <c r="DZ1425" s="17" t="str">
        <f t="shared" si="320"/>
        <v/>
      </c>
      <c r="EA1425" s="17" t="str">
        <f t="shared" si="321"/>
        <v/>
      </c>
      <c r="EB1425" s="17" t="str">
        <f t="shared" si="322"/>
        <v/>
      </c>
      <c r="EC1425" s="17" t="str">
        <f t="shared" si="323"/>
        <v/>
      </c>
      <c r="ED1425" s="17" t="str">
        <f t="shared" si="324"/>
        <v/>
      </c>
      <c r="EE1425" s="17" t="str">
        <f t="shared" si="325"/>
        <v/>
      </c>
      <c r="EF1425" s="17" t="str">
        <f t="shared" si="326"/>
        <v/>
      </c>
      <c r="EG1425" s="17" t="str">
        <f t="shared" si="327"/>
        <v/>
      </c>
      <c r="EH1425" s="17" t="str">
        <f t="shared" si="328"/>
        <v/>
      </c>
      <c r="EI1425" s="17" t="str">
        <f t="shared" si="329"/>
        <v/>
      </c>
      <c r="EJ1425" s="17" t="str">
        <f t="shared" si="330"/>
        <v/>
      </c>
      <c r="EK1425" s="17" t="str">
        <f t="shared" si="331"/>
        <v/>
      </c>
    </row>
    <row r="1426" spans="88:141" x14ac:dyDescent="0.35">
      <c r="CJ1426" s="17" t="str">
        <f t="shared" si="278"/>
        <v/>
      </c>
      <c r="CK1426" s="17" t="str">
        <f t="shared" si="279"/>
        <v/>
      </c>
      <c r="CL1426" s="17" t="str">
        <f t="shared" si="280"/>
        <v/>
      </c>
      <c r="CM1426" s="17" t="str">
        <f t="shared" si="281"/>
        <v/>
      </c>
      <c r="CN1426" s="17" t="str">
        <f t="shared" si="282"/>
        <v/>
      </c>
      <c r="CO1426" s="17" t="str">
        <f t="shared" si="283"/>
        <v/>
      </c>
      <c r="CP1426" s="17" t="str">
        <f t="shared" si="284"/>
        <v/>
      </c>
      <c r="CQ1426" s="17" t="str">
        <f t="shared" si="285"/>
        <v/>
      </c>
      <c r="CR1426" s="17" t="str">
        <f t="shared" si="286"/>
        <v/>
      </c>
      <c r="CS1426" s="17" t="str">
        <f t="shared" si="287"/>
        <v/>
      </c>
      <c r="CT1426" s="17" t="str">
        <f t="shared" si="288"/>
        <v/>
      </c>
      <c r="CU1426" s="17" t="str">
        <f t="shared" si="289"/>
        <v/>
      </c>
      <c r="CV1426" s="17" t="str">
        <f t="shared" si="290"/>
        <v/>
      </c>
      <c r="CW1426" s="17" t="str">
        <f t="shared" si="291"/>
        <v/>
      </c>
      <c r="CX1426" s="17" t="str">
        <f t="shared" si="292"/>
        <v/>
      </c>
      <c r="CY1426" s="17" t="str">
        <f t="shared" si="293"/>
        <v/>
      </c>
      <c r="CZ1426" s="17" t="str">
        <f t="shared" si="294"/>
        <v/>
      </c>
      <c r="DA1426" s="17" t="str">
        <f t="shared" si="295"/>
        <v/>
      </c>
      <c r="DB1426" s="17" t="str">
        <f t="shared" si="296"/>
        <v/>
      </c>
      <c r="DC1426" s="17" t="str">
        <f t="shared" si="297"/>
        <v/>
      </c>
      <c r="DD1426" s="17" t="str">
        <f t="shared" si="298"/>
        <v/>
      </c>
      <c r="DE1426" s="17" t="str">
        <f t="shared" si="299"/>
        <v/>
      </c>
      <c r="DF1426" s="17" t="str">
        <f t="shared" si="300"/>
        <v/>
      </c>
      <c r="DG1426" s="17" t="str">
        <f t="shared" si="301"/>
        <v/>
      </c>
      <c r="DH1426" s="17" t="str">
        <f t="shared" si="302"/>
        <v/>
      </c>
      <c r="DI1426" s="17" t="str">
        <f t="shared" si="303"/>
        <v/>
      </c>
      <c r="DJ1426" s="17" t="str">
        <f t="shared" si="304"/>
        <v/>
      </c>
      <c r="DK1426" s="17" t="str">
        <f t="shared" si="305"/>
        <v/>
      </c>
      <c r="DL1426" s="17" t="str">
        <f t="shared" si="306"/>
        <v/>
      </c>
      <c r="DM1426" s="17" t="str">
        <f t="shared" si="307"/>
        <v/>
      </c>
      <c r="DN1426" s="17" t="str">
        <f t="shared" si="308"/>
        <v/>
      </c>
      <c r="DO1426" s="17" t="str">
        <f t="shared" si="309"/>
        <v/>
      </c>
      <c r="DP1426" s="17" t="str">
        <f t="shared" si="310"/>
        <v/>
      </c>
      <c r="DQ1426" s="17" t="str">
        <f t="shared" si="311"/>
        <v/>
      </c>
      <c r="DR1426" s="17" t="str">
        <f t="shared" si="312"/>
        <v/>
      </c>
      <c r="DS1426" s="17" t="str">
        <f t="shared" si="313"/>
        <v/>
      </c>
      <c r="DT1426" s="17" t="str">
        <f t="shared" si="314"/>
        <v/>
      </c>
      <c r="DU1426" s="17" t="str">
        <f t="shared" si="315"/>
        <v/>
      </c>
      <c r="DV1426" s="17" t="str">
        <f t="shared" si="316"/>
        <v/>
      </c>
      <c r="DW1426" s="17" t="str">
        <f t="shared" si="317"/>
        <v/>
      </c>
      <c r="DX1426" s="17" t="str">
        <f t="shared" si="318"/>
        <v/>
      </c>
      <c r="DY1426" s="17" t="str">
        <f t="shared" si="319"/>
        <v/>
      </c>
      <c r="DZ1426" s="17" t="str">
        <f t="shared" si="320"/>
        <v/>
      </c>
      <c r="EA1426" s="17" t="str">
        <f t="shared" si="321"/>
        <v/>
      </c>
      <c r="EB1426" s="17" t="str">
        <f t="shared" si="322"/>
        <v/>
      </c>
      <c r="EC1426" s="17" t="str">
        <f t="shared" si="323"/>
        <v/>
      </c>
      <c r="ED1426" s="17" t="str">
        <f t="shared" si="324"/>
        <v/>
      </c>
      <c r="EE1426" s="17" t="str">
        <f t="shared" si="325"/>
        <v/>
      </c>
      <c r="EF1426" s="17" t="str">
        <f t="shared" si="326"/>
        <v/>
      </c>
      <c r="EG1426" s="17" t="str">
        <f t="shared" si="327"/>
        <v/>
      </c>
      <c r="EH1426" s="17" t="str">
        <f t="shared" si="328"/>
        <v/>
      </c>
      <c r="EI1426" s="17" t="str">
        <f t="shared" si="329"/>
        <v/>
      </c>
      <c r="EJ1426" s="17" t="str">
        <f t="shared" si="330"/>
        <v/>
      </c>
      <c r="EK1426" s="17" t="str">
        <f t="shared" si="331"/>
        <v/>
      </c>
    </row>
    <row r="1427" spans="88:141" x14ac:dyDescent="0.35">
      <c r="CJ1427" s="17" t="str">
        <f t="shared" si="278"/>
        <v/>
      </c>
      <c r="CK1427" s="17" t="str">
        <f t="shared" si="279"/>
        <v/>
      </c>
      <c r="CL1427" s="17" t="str">
        <f t="shared" si="280"/>
        <v/>
      </c>
      <c r="CM1427" s="17" t="str">
        <f t="shared" si="281"/>
        <v/>
      </c>
      <c r="CN1427" s="17" t="str">
        <f t="shared" si="282"/>
        <v/>
      </c>
      <c r="CO1427" s="17" t="str">
        <f t="shared" si="283"/>
        <v/>
      </c>
      <c r="CP1427" s="17" t="str">
        <f t="shared" si="284"/>
        <v/>
      </c>
      <c r="CQ1427" s="17" t="str">
        <f t="shared" si="285"/>
        <v/>
      </c>
      <c r="CR1427" s="17" t="str">
        <f t="shared" si="286"/>
        <v/>
      </c>
      <c r="CS1427" s="17" t="str">
        <f t="shared" si="287"/>
        <v/>
      </c>
      <c r="CT1427" s="17" t="str">
        <f t="shared" si="288"/>
        <v/>
      </c>
      <c r="CU1427" s="17" t="str">
        <f t="shared" si="289"/>
        <v/>
      </c>
      <c r="CV1427" s="17" t="str">
        <f t="shared" si="290"/>
        <v/>
      </c>
      <c r="CW1427" s="17" t="str">
        <f t="shared" si="291"/>
        <v/>
      </c>
      <c r="CX1427" s="17" t="str">
        <f t="shared" si="292"/>
        <v/>
      </c>
      <c r="CY1427" s="17" t="str">
        <f t="shared" si="293"/>
        <v/>
      </c>
      <c r="CZ1427" s="17" t="str">
        <f t="shared" si="294"/>
        <v/>
      </c>
      <c r="DA1427" s="17" t="str">
        <f t="shared" si="295"/>
        <v/>
      </c>
      <c r="DB1427" s="17" t="str">
        <f t="shared" si="296"/>
        <v/>
      </c>
      <c r="DC1427" s="17" t="str">
        <f t="shared" si="297"/>
        <v/>
      </c>
      <c r="DD1427" s="17" t="str">
        <f t="shared" si="298"/>
        <v/>
      </c>
      <c r="DE1427" s="17" t="str">
        <f t="shared" si="299"/>
        <v/>
      </c>
      <c r="DF1427" s="17" t="str">
        <f t="shared" si="300"/>
        <v/>
      </c>
      <c r="DG1427" s="17" t="str">
        <f t="shared" si="301"/>
        <v/>
      </c>
      <c r="DH1427" s="17" t="str">
        <f t="shared" si="302"/>
        <v/>
      </c>
      <c r="DI1427" s="17" t="str">
        <f t="shared" si="303"/>
        <v/>
      </c>
      <c r="DJ1427" s="17" t="str">
        <f t="shared" si="304"/>
        <v/>
      </c>
      <c r="DK1427" s="17" t="str">
        <f t="shared" si="305"/>
        <v/>
      </c>
      <c r="DL1427" s="17" t="str">
        <f t="shared" si="306"/>
        <v/>
      </c>
      <c r="DM1427" s="17" t="str">
        <f t="shared" si="307"/>
        <v/>
      </c>
      <c r="DN1427" s="17" t="str">
        <f t="shared" si="308"/>
        <v/>
      </c>
      <c r="DO1427" s="17" t="str">
        <f t="shared" si="309"/>
        <v/>
      </c>
      <c r="DP1427" s="17" t="str">
        <f t="shared" si="310"/>
        <v/>
      </c>
      <c r="DQ1427" s="17" t="str">
        <f t="shared" si="311"/>
        <v/>
      </c>
      <c r="DR1427" s="17" t="str">
        <f t="shared" si="312"/>
        <v/>
      </c>
      <c r="DS1427" s="17" t="str">
        <f t="shared" si="313"/>
        <v/>
      </c>
      <c r="DT1427" s="17" t="str">
        <f t="shared" si="314"/>
        <v/>
      </c>
      <c r="DU1427" s="17" t="str">
        <f t="shared" si="315"/>
        <v/>
      </c>
      <c r="DV1427" s="17" t="str">
        <f t="shared" si="316"/>
        <v/>
      </c>
      <c r="DW1427" s="17" t="str">
        <f t="shared" si="317"/>
        <v/>
      </c>
      <c r="DX1427" s="17" t="str">
        <f t="shared" si="318"/>
        <v/>
      </c>
      <c r="DY1427" s="17" t="str">
        <f t="shared" si="319"/>
        <v/>
      </c>
      <c r="DZ1427" s="17" t="str">
        <f t="shared" si="320"/>
        <v/>
      </c>
      <c r="EA1427" s="17" t="str">
        <f t="shared" si="321"/>
        <v/>
      </c>
      <c r="EB1427" s="17" t="str">
        <f t="shared" si="322"/>
        <v/>
      </c>
      <c r="EC1427" s="17" t="str">
        <f t="shared" si="323"/>
        <v/>
      </c>
      <c r="ED1427" s="17" t="str">
        <f t="shared" si="324"/>
        <v/>
      </c>
      <c r="EE1427" s="17" t="str">
        <f t="shared" si="325"/>
        <v/>
      </c>
      <c r="EF1427" s="17" t="str">
        <f t="shared" si="326"/>
        <v/>
      </c>
      <c r="EG1427" s="17" t="str">
        <f t="shared" si="327"/>
        <v/>
      </c>
      <c r="EH1427" s="17" t="str">
        <f t="shared" si="328"/>
        <v/>
      </c>
      <c r="EI1427" s="17" t="str">
        <f t="shared" si="329"/>
        <v/>
      </c>
      <c r="EJ1427" s="17" t="str">
        <f t="shared" si="330"/>
        <v/>
      </c>
      <c r="EK1427" s="17" t="str">
        <f t="shared" si="331"/>
        <v/>
      </c>
    </row>
    <row r="1428" spans="88:141" x14ac:dyDescent="0.35">
      <c r="CJ1428" s="17" t="str">
        <f t="shared" si="278"/>
        <v/>
      </c>
      <c r="CK1428" s="17" t="str">
        <f t="shared" si="279"/>
        <v/>
      </c>
      <c r="CL1428" s="17" t="str">
        <f t="shared" si="280"/>
        <v/>
      </c>
      <c r="CM1428" s="17" t="str">
        <f t="shared" si="281"/>
        <v/>
      </c>
      <c r="CN1428" s="17" t="str">
        <f t="shared" si="282"/>
        <v/>
      </c>
      <c r="CO1428" s="17" t="str">
        <f t="shared" si="283"/>
        <v/>
      </c>
      <c r="CP1428" s="17" t="str">
        <f t="shared" si="284"/>
        <v/>
      </c>
      <c r="CQ1428" s="17" t="str">
        <f t="shared" si="285"/>
        <v/>
      </c>
      <c r="CR1428" s="17" t="str">
        <f t="shared" si="286"/>
        <v/>
      </c>
      <c r="CS1428" s="17" t="str">
        <f t="shared" si="287"/>
        <v/>
      </c>
      <c r="CT1428" s="17" t="str">
        <f t="shared" si="288"/>
        <v/>
      </c>
      <c r="CU1428" s="17" t="str">
        <f t="shared" si="289"/>
        <v/>
      </c>
      <c r="CV1428" s="17" t="str">
        <f t="shared" si="290"/>
        <v/>
      </c>
      <c r="CW1428" s="17" t="str">
        <f t="shared" si="291"/>
        <v/>
      </c>
      <c r="CX1428" s="17" t="str">
        <f t="shared" si="292"/>
        <v/>
      </c>
      <c r="CY1428" s="17" t="str">
        <f t="shared" si="293"/>
        <v/>
      </c>
      <c r="CZ1428" s="17" t="str">
        <f t="shared" si="294"/>
        <v/>
      </c>
      <c r="DA1428" s="17" t="str">
        <f t="shared" si="295"/>
        <v/>
      </c>
      <c r="DB1428" s="17" t="str">
        <f t="shared" si="296"/>
        <v/>
      </c>
      <c r="DC1428" s="17" t="str">
        <f t="shared" si="297"/>
        <v/>
      </c>
      <c r="DD1428" s="17" t="str">
        <f t="shared" si="298"/>
        <v/>
      </c>
      <c r="DE1428" s="17" t="str">
        <f t="shared" si="299"/>
        <v/>
      </c>
      <c r="DF1428" s="17" t="str">
        <f t="shared" si="300"/>
        <v/>
      </c>
      <c r="DG1428" s="17" t="str">
        <f t="shared" si="301"/>
        <v/>
      </c>
      <c r="DH1428" s="17" t="str">
        <f t="shared" si="302"/>
        <v/>
      </c>
      <c r="DI1428" s="17" t="str">
        <f t="shared" si="303"/>
        <v/>
      </c>
      <c r="DJ1428" s="17" t="str">
        <f t="shared" si="304"/>
        <v/>
      </c>
      <c r="DK1428" s="17" t="str">
        <f t="shared" si="305"/>
        <v/>
      </c>
      <c r="DL1428" s="17" t="str">
        <f t="shared" si="306"/>
        <v/>
      </c>
      <c r="DM1428" s="17" t="str">
        <f t="shared" si="307"/>
        <v/>
      </c>
      <c r="DN1428" s="17" t="str">
        <f t="shared" si="308"/>
        <v/>
      </c>
      <c r="DO1428" s="17" t="str">
        <f t="shared" si="309"/>
        <v/>
      </c>
      <c r="DP1428" s="17" t="str">
        <f t="shared" si="310"/>
        <v/>
      </c>
      <c r="DQ1428" s="17" t="str">
        <f t="shared" si="311"/>
        <v/>
      </c>
      <c r="DR1428" s="17" t="str">
        <f t="shared" si="312"/>
        <v/>
      </c>
      <c r="DS1428" s="17" t="str">
        <f t="shared" si="313"/>
        <v/>
      </c>
      <c r="DT1428" s="17" t="str">
        <f t="shared" si="314"/>
        <v/>
      </c>
      <c r="DU1428" s="17" t="str">
        <f t="shared" si="315"/>
        <v/>
      </c>
      <c r="DV1428" s="17" t="str">
        <f t="shared" si="316"/>
        <v/>
      </c>
      <c r="DW1428" s="17" t="str">
        <f t="shared" si="317"/>
        <v/>
      </c>
      <c r="DX1428" s="17" t="str">
        <f t="shared" si="318"/>
        <v/>
      </c>
      <c r="DY1428" s="17" t="str">
        <f t="shared" si="319"/>
        <v/>
      </c>
      <c r="DZ1428" s="17" t="str">
        <f t="shared" si="320"/>
        <v/>
      </c>
      <c r="EA1428" s="17" t="str">
        <f t="shared" si="321"/>
        <v/>
      </c>
      <c r="EB1428" s="17" t="str">
        <f t="shared" si="322"/>
        <v/>
      </c>
      <c r="EC1428" s="17" t="str">
        <f t="shared" si="323"/>
        <v/>
      </c>
      <c r="ED1428" s="17" t="str">
        <f t="shared" si="324"/>
        <v/>
      </c>
      <c r="EE1428" s="17" t="str">
        <f t="shared" si="325"/>
        <v/>
      </c>
      <c r="EF1428" s="17" t="str">
        <f t="shared" si="326"/>
        <v/>
      </c>
      <c r="EG1428" s="17" t="str">
        <f t="shared" si="327"/>
        <v/>
      </c>
      <c r="EH1428" s="17" t="str">
        <f t="shared" si="328"/>
        <v/>
      </c>
      <c r="EI1428" s="17" t="str">
        <f t="shared" si="329"/>
        <v/>
      </c>
      <c r="EJ1428" s="17" t="str">
        <f t="shared" si="330"/>
        <v/>
      </c>
      <c r="EK1428" s="17" t="str">
        <f t="shared" si="331"/>
        <v/>
      </c>
    </row>
    <row r="1429" spans="88:141" x14ac:dyDescent="0.35">
      <c r="CJ1429" s="17" t="str">
        <f t="shared" si="278"/>
        <v/>
      </c>
      <c r="CK1429" s="17" t="str">
        <f t="shared" si="279"/>
        <v/>
      </c>
      <c r="CL1429" s="17" t="str">
        <f t="shared" si="280"/>
        <v/>
      </c>
      <c r="CM1429" s="17" t="str">
        <f t="shared" si="281"/>
        <v/>
      </c>
      <c r="CN1429" s="17" t="str">
        <f t="shared" si="282"/>
        <v/>
      </c>
      <c r="CO1429" s="17" t="str">
        <f t="shared" si="283"/>
        <v/>
      </c>
      <c r="CP1429" s="17" t="str">
        <f t="shared" si="284"/>
        <v/>
      </c>
      <c r="CQ1429" s="17" t="str">
        <f t="shared" si="285"/>
        <v/>
      </c>
      <c r="CR1429" s="17" t="str">
        <f t="shared" si="286"/>
        <v/>
      </c>
      <c r="CS1429" s="17" t="str">
        <f t="shared" si="287"/>
        <v/>
      </c>
      <c r="CT1429" s="17" t="str">
        <f t="shared" si="288"/>
        <v/>
      </c>
      <c r="CU1429" s="17" t="str">
        <f t="shared" si="289"/>
        <v/>
      </c>
      <c r="CV1429" s="17" t="str">
        <f t="shared" si="290"/>
        <v/>
      </c>
      <c r="CW1429" s="17" t="str">
        <f t="shared" si="291"/>
        <v/>
      </c>
      <c r="CX1429" s="17" t="str">
        <f t="shared" si="292"/>
        <v/>
      </c>
      <c r="CY1429" s="17" t="str">
        <f t="shared" si="293"/>
        <v/>
      </c>
      <c r="CZ1429" s="17" t="str">
        <f t="shared" si="294"/>
        <v/>
      </c>
      <c r="DA1429" s="17" t="str">
        <f t="shared" si="295"/>
        <v/>
      </c>
      <c r="DB1429" s="17" t="str">
        <f t="shared" si="296"/>
        <v/>
      </c>
      <c r="DC1429" s="17" t="str">
        <f t="shared" si="297"/>
        <v/>
      </c>
      <c r="DD1429" s="17" t="str">
        <f t="shared" si="298"/>
        <v/>
      </c>
      <c r="DE1429" s="17" t="str">
        <f t="shared" si="299"/>
        <v/>
      </c>
      <c r="DF1429" s="17" t="str">
        <f t="shared" si="300"/>
        <v/>
      </c>
      <c r="DG1429" s="17" t="str">
        <f t="shared" si="301"/>
        <v/>
      </c>
      <c r="DH1429" s="17" t="str">
        <f t="shared" si="302"/>
        <v/>
      </c>
      <c r="DI1429" s="17" t="str">
        <f t="shared" si="303"/>
        <v/>
      </c>
      <c r="DJ1429" s="17" t="str">
        <f t="shared" si="304"/>
        <v/>
      </c>
      <c r="DK1429" s="17" t="str">
        <f t="shared" si="305"/>
        <v/>
      </c>
      <c r="DL1429" s="17" t="str">
        <f t="shared" si="306"/>
        <v/>
      </c>
      <c r="DM1429" s="17" t="str">
        <f t="shared" si="307"/>
        <v/>
      </c>
      <c r="DN1429" s="17" t="str">
        <f t="shared" si="308"/>
        <v/>
      </c>
      <c r="DO1429" s="17" t="str">
        <f t="shared" si="309"/>
        <v/>
      </c>
      <c r="DP1429" s="17" t="str">
        <f t="shared" si="310"/>
        <v/>
      </c>
      <c r="DQ1429" s="17" t="str">
        <f t="shared" si="311"/>
        <v/>
      </c>
      <c r="DR1429" s="17" t="str">
        <f t="shared" si="312"/>
        <v/>
      </c>
      <c r="DS1429" s="17" t="str">
        <f t="shared" si="313"/>
        <v/>
      </c>
      <c r="DT1429" s="17" t="str">
        <f t="shared" si="314"/>
        <v/>
      </c>
      <c r="DU1429" s="17" t="str">
        <f t="shared" si="315"/>
        <v/>
      </c>
      <c r="DV1429" s="17" t="str">
        <f t="shared" si="316"/>
        <v/>
      </c>
      <c r="DW1429" s="17" t="str">
        <f t="shared" si="317"/>
        <v/>
      </c>
      <c r="DX1429" s="17" t="str">
        <f t="shared" si="318"/>
        <v/>
      </c>
      <c r="DY1429" s="17" t="str">
        <f t="shared" si="319"/>
        <v/>
      </c>
      <c r="DZ1429" s="17" t="str">
        <f t="shared" si="320"/>
        <v/>
      </c>
      <c r="EA1429" s="17" t="str">
        <f t="shared" si="321"/>
        <v/>
      </c>
      <c r="EB1429" s="17" t="str">
        <f t="shared" si="322"/>
        <v/>
      </c>
      <c r="EC1429" s="17" t="str">
        <f t="shared" si="323"/>
        <v/>
      </c>
      <c r="ED1429" s="17" t="str">
        <f t="shared" si="324"/>
        <v/>
      </c>
      <c r="EE1429" s="17" t="str">
        <f t="shared" si="325"/>
        <v/>
      </c>
      <c r="EF1429" s="17" t="str">
        <f t="shared" si="326"/>
        <v/>
      </c>
      <c r="EG1429" s="17" t="str">
        <f t="shared" si="327"/>
        <v/>
      </c>
      <c r="EH1429" s="17" t="str">
        <f t="shared" si="328"/>
        <v/>
      </c>
      <c r="EI1429" s="17" t="str">
        <f t="shared" si="329"/>
        <v/>
      </c>
      <c r="EJ1429" s="17" t="str">
        <f t="shared" si="330"/>
        <v/>
      </c>
      <c r="EK1429" s="17" t="str">
        <f t="shared" si="331"/>
        <v/>
      </c>
    </row>
    <row r="1430" spans="88:141" x14ac:dyDescent="0.35">
      <c r="CJ1430" s="17" t="str">
        <f t="shared" si="278"/>
        <v/>
      </c>
      <c r="CK1430" s="17" t="str">
        <f t="shared" si="279"/>
        <v/>
      </c>
      <c r="CL1430" s="17" t="str">
        <f t="shared" si="280"/>
        <v/>
      </c>
      <c r="CM1430" s="17" t="str">
        <f t="shared" si="281"/>
        <v/>
      </c>
      <c r="CN1430" s="17" t="str">
        <f t="shared" si="282"/>
        <v/>
      </c>
      <c r="CO1430" s="17" t="str">
        <f t="shared" si="283"/>
        <v/>
      </c>
      <c r="CP1430" s="17" t="str">
        <f t="shared" si="284"/>
        <v/>
      </c>
      <c r="CQ1430" s="17" t="str">
        <f t="shared" si="285"/>
        <v/>
      </c>
      <c r="CR1430" s="17" t="str">
        <f t="shared" si="286"/>
        <v/>
      </c>
      <c r="CS1430" s="17" t="str">
        <f t="shared" si="287"/>
        <v/>
      </c>
      <c r="CT1430" s="17" t="str">
        <f t="shared" si="288"/>
        <v/>
      </c>
      <c r="CU1430" s="17" t="str">
        <f t="shared" si="289"/>
        <v/>
      </c>
      <c r="CV1430" s="17" t="str">
        <f t="shared" si="290"/>
        <v/>
      </c>
      <c r="CW1430" s="17" t="str">
        <f t="shared" si="291"/>
        <v/>
      </c>
      <c r="CX1430" s="17" t="str">
        <f t="shared" si="292"/>
        <v/>
      </c>
      <c r="CY1430" s="17" t="str">
        <f t="shared" si="293"/>
        <v/>
      </c>
      <c r="CZ1430" s="17" t="str">
        <f t="shared" si="294"/>
        <v/>
      </c>
      <c r="DA1430" s="17" t="str">
        <f t="shared" si="295"/>
        <v/>
      </c>
      <c r="DB1430" s="17" t="str">
        <f t="shared" si="296"/>
        <v/>
      </c>
      <c r="DC1430" s="17" t="str">
        <f t="shared" si="297"/>
        <v/>
      </c>
      <c r="DD1430" s="17" t="str">
        <f t="shared" si="298"/>
        <v/>
      </c>
      <c r="DE1430" s="17" t="str">
        <f t="shared" si="299"/>
        <v/>
      </c>
      <c r="DF1430" s="17" t="str">
        <f t="shared" si="300"/>
        <v/>
      </c>
      <c r="DG1430" s="17" t="str">
        <f t="shared" si="301"/>
        <v/>
      </c>
      <c r="DH1430" s="17" t="str">
        <f t="shared" si="302"/>
        <v/>
      </c>
      <c r="DI1430" s="17" t="str">
        <f t="shared" si="303"/>
        <v/>
      </c>
      <c r="DJ1430" s="17" t="str">
        <f t="shared" si="304"/>
        <v/>
      </c>
      <c r="DK1430" s="17" t="str">
        <f t="shared" si="305"/>
        <v/>
      </c>
      <c r="DL1430" s="17" t="str">
        <f t="shared" si="306"/>
        <v/>
      </c>
      <c r="DM1430" s="17" t="str">
        <f t="shared" si="307"/>
        <v/>
      </c>
      <c r="DN1430" s="17" t="str">
        <f t="shared" si="308"/>
        <v/>
      </c>
      <c r="DO1430" s="17" t="str">
        <f t="shared" si="309"/>
        <v/>
      </c>
      <c r="DP1430" s="17" t="str">
        <f t="shared" si="310"/>
        <v/>
      </c>
      <c r="DQ1430" s="17" t="str">
        <f t="shared" si="311"/>
        <v/>
      </c>
      <c r="DR1430" s="17" t="str">
        <f t="shared" si="312"/>
        <v/>
      </c>
      <c r="DS1430" s="17" t="str">
        <f t="shared" si="313"/>
        <v/>
      </c>
      <c r="DT1430" s="17" t="str">
        <f t="shared" si="314"/>
        <v/>
      </c>
      <c r="DU1430" s="17" t="str">
        <f t="shared" si="315"/>
        <v/>
      </c>
      <c r="DV1430" s="17" t="str">
        <f t="shared" si="316"/>
        <v/>
      </c>
      <c r="DW1430" s="17" t="str">
        <f t="shared" si="317"/>
        <v/>
      </c>
      <c r="DX1430" s="17" t="str">
        <f t="shared" si="318"/>
        <v/>
      </c>
      <c r="DY1430" s="17" t="str">
        <f t="shared" si="319"/>
        <v/>
      </c>
      <c r="DZ1430" s="17" t="str">
        <f t="shared" si="320"/>
        <v/>
      </c>
      <c r="EA1430" s="17" t="str">
        <f t="shared" si="321"/>
        <v/>
      </c>
      <c r="EB1430" s="17" t="str">
        <f t="shared" si="322"/>
        <v/>
      </c>
      <c r="EC1430" s="17" t="str">
        <f t="shared" si="323"/>
        <v/>
      </c>
      <c r="ED1430" s="17" t="str">
        <f t="shared" si="324"/>
        <v/>
      </c>
      <c r="EE1430" s="17" t="str">
        <f t="shared" si="325"/>
        <v/>
      </c>
      <c r="EF1430" s="17" t="str">
        <f t="shared" si="326"/>
        <v/>
      </c>
      <c r="EG1430" s="17" t="str">
        <f t="shared" si="327"/>
        <v/>
      </c>
      <c r="EH1430" s="17" t="str">
        <f t="shared" si="328"/>
        <v/>
      </c>
      <c r="EI1430" s="17" t="str">
        <f t="shared" si="329"/>
        <v/>
      </c>
      <c r="EJ1430" s="17" t="str">
        <f t="shared" si="330"/>
        <v/>
      </c>
      <c r="EK1430" s="17" t="str">
        <f t="shared" si="331"/>
        <v/>
      </c>
    </row>
    <row r="1431" spans="88:141" x14ac:dyDescent="0.35">
      <c r="CJ1431" s="17" t="str">
        <f t="shared" si="278"/>
        <v/>
      </c>
      <c r="CK1431" s="17" t="str">
        <f t="shared" si="279"/>
        <v/>
      </c>
      <c r="CL1431" s="17" t="str">
        <f t="shared" si="280"/>
        <v/>
      </c>
      <c r="CM1431" s="17" t="str">
        <f t="shared" si="281"/>
        <v/>
      </c>
      <c r="CN1431" s="17" t="str">
        <f t="shared" si="282"/>
        <v/>
      </c>
      <c r="CO1431" s="17" t="str">
        <f t="shared" si="283"/>
        <v/>
      </c>
      <c r="CP1431" s="17" t="str">
        <f t="shared" si="284"/>
        <v/>
      </c>
      <c r="CQ1431" s="17" t="str">
        <f t="shared" si="285"/>
        <v/>
      </c>
      <c r="CR1431" s="17" t="str">
        <f t="shared" si="286"/>
        <v/>
      </c>
      <c r="CS1431" s="17" t="str">
        <f t="shared" si="287"/>
        <v/>
      </c>
      <c r="CT1431" s="17" t="str">
        <f t="shared" si="288"/>
        <v/>
      </c>
      <c r="CU1431" s="17" t="str">
        <f t="shared" si="289"/>
        <v/>
      </c>
      <c r="CV1431" s="17" t="str">
        <f t="shared" si="290"/>
        <v/>
      </c>
      <c r="CW1431" s="17" t="str">
        <f t="shared" si="291"/>
        <v/>
      </c>
      <c r="CX1431" s="17" t="str">
        <f t="shared" si="292"/>
        <v/>
      </c>
      <c r="CY1431" s="17" t="str">
        <f t="shared" si="293"/>
        <v/>
      </c>
      <c r="CZ1431" s="17" t="str">
        <f t="shared" si="294"/>
        <v/>
      </c>
      <c r="DA1431" s="17" t="str">
        <f t="shared" si="295"/>
        <v/>
      </c>
      <c r="DB1431" s="17" t="str">
        <f t="shared" si="296"/>
        <v/>
      </c>
      <c r="DC1431" s="17" t="str">
        <f t="shared" si="297"/>
        <v/>
      </c>
      <c r="DD1431" s="17" t="str">
        <f t="shared" si="298"/>
        <v/>
      </c>
      <c r="DE1431" s="17" t="str">
        <f t="shared" si="299"/>
        <v/>
      </c>
      <c r="DF1431" s="17" t="str">
        <f t="shared" si="300"/>
        <v/>
      </c>
      <c r="DG1431" s="17" t="str">
        <f t="shared" si="301"/>
        <v/>
      </c>
      <c r="DH1431" s="17" t="str">
        <f t="shared" si="302"/>
        <v/>
      </c>
      <c r="DI1431" s="17" t="str">
        <f t="shared" si="303"/>
        <v/>
      </c>
      <c r="DJ1431" s="17" t="str">
        <f t="shared" si="304"/>
        <v/>
      </c>
      <c r="DK1431" s="17" t="str">
        <f t="shared" si="305"/>
        <v/>
      </c>
      <c r="DL1431" s="17" t="str">
        <f t="shared" si="306"/>
        <v/>
      </c>
      <c r="DM1431" s="17" t="str">
        <f t="shared" si="307"/>
        <v/>
      </c>
      <c r="DN1431" s="17" t="str">
        <f t="shared" si="308"/>
        <v/>
      </c>
      <c r="DO1431" s="17" t="str">
        <f t="shared" si="309"/>
        <v/>
      </c>
      <c r="DP1431" s="17" t="str">
        <f t="shared" si="310"/>
        <v/>
      </c>
      <c r="DQ1431" s="17" t="str">
        <f t="shared" si="311"/>
        <v/>
      </c>
      <c r="DR1431" s="17" t="str">
        <f t="shared" si="312"/>
        <v/>
      </c>
      <c r="DS1431" s="17" t="str">
        <f t="shared" si="313"/>
        <v/>
      </c>
      <c r="DT1431" s="17" t="str">
        <f t="shared" si="314"/>
        <v/>
      </c>
      <c r="DU1431" s="17" t="str">
        <f t="shared" si="315"/>
        <v/>
      </c>
      <c r="DV1431" s="17" t="str">
        <f t="shared" si="316"/>
        <v/>
      </c>
      <c r="DW1431" s="17" t="str">
        <f t="shared" si="317"/>
        <v/>
      </c>
      <c r="DX1431" s="17" t="str">
        <f t="shared" si="318"/>
        <v/>
      </c>
      <c r="DY1431" s="17" t="str">
        <f t="shared" si="319"/>
        <v/>
      </c>
      <c r="DZ1431" s="17" t="str">
        <f t="shared" si="320"/>
        <v/>
      </c>
      <c r="EA1431" s="17" t="str">
        <f t="shared" si="321"/>
        <v/>
      </c>
      <c r="EB1431" s="17" t="str">
        <f t="shared" si="322"/>
        <v/>
      </c>
      <c r="EC1431" s="17" t="str">
        <f t="shared" si="323"/>
        <v/>
      </c>
      <c r="ED1431" s="17" t="str">
        <f t="shared" si="324"/>
        <v/>
      </c>
      <c r="EE1431" s="17" t="str">
        <f t="shared" si="325"/>
        <v/>
      </c>
      <c r="EF1431" s="17" t="str">
        <f t="shared" si="326"/>
        <v/>
      </c>
      <c r="EG1431" s="17" t="str">
        <f t="shared" si="327"/>
        <v/>
      </c>
      <c r="EH1431" s="17" t="str">
        <f t="shared" si="328"/>
        <v/>
      </c>
      <c r="EI1431" s="17" t="str">
        <f t="shared" si="329"/>
        <v/>
      </c>
      <c r="EJ1431" s="17" t="str">
        <f t="shared" si="330"/>
        <v/>
      </c>
      <c r="EK1431" s="17" t="str">
        <f t="shared" si="331"/>
        <v/>
      </c>
    </row>
    <row r="1432" spans="88:141" x14ac:dyDescent="0.35">
      <c r="CJ1432" s="17" t="str">
        <f t="shared" si="278"/>
        <v/>
      </c>
      <c r="CK1432" s="17" t="str">
        <f t="shared" si="279"/>
        <v/>
      </c>
      <c r="CL1432" s="17" t="str">
        <f t="shared" si="280"/>
        <v/>
      </c>
      <c r="CM1432" s="17" t="str">
        <f t="shared" si="281"/>
        <v/>
      </c>
      <c r="CN1432" s="17" t="str">
        <f t="shared" si="282"/>
        <v/>
      </c>
      <c r="CO1432" s="17" t="str">
        <f t="shared" si="283"/>
        <v/>
      </c>
      <c r="CP1432" s="17" t="str">
        <f t="shared" si="284"/>
        <v/>
      </c>
      <c r="CQ1432" s="17" t="str">
        <f t="shared" si="285"/>
        <v/>
      </c>
      <c r="CR1432" s="17" t="str">
        <f t="shared" si="286"/>
        <v/>
      </c>
      <c r="CS1432" s="17" t="str">
        <f t="shared" si="287"/>
        <v/>
      </c>
      <c r="CT1432" s="17" t="str">
        <f t="shared" si="288"/>
        <v/>
      </c>
      <c r="CU1432" s="17" t="str">
        <f t="shared" si="289"/>
        <v/>
      </c>
      <c r="CV1432" s="17" t="str">
        <f t="shared" si="290"/>
        <v/>
      </c>
      <c r="CW1432" s="17" t="str">
        <f t="shared" si="291"/>
        <v/>
      </c>
      <c r="CX1432" s="17" t="str">
        <f t="shared" si="292"/>
        <v/>
      </c>
      <c r="CY1432" s="17" t="str">
        <f t="shared" si="293"/>
        <v/>
      </c>
      <c r="CZ1432" s="17" t="str">
        <f t="shared" si="294"/>
        <v/>
      </c>
      <c r="DA1432" s="17" t="str">
        <f t="shared" si="295"/>
        <v/>
      </c>
      <c r="DB1432" s="17" t="str">
        <f t="shared" si="296"/>
        <v/>
      </c>
      <c r="DC1432" s="17" t="str">
        <f t="shared" si="297"/>
        <v/>
      </c>
      <c r="DD1432" s="17" t="str">
        <f t="shared" si="298"/>
        <v/>
      </c>
      <c r="DE1432" s="17" t="str">
        <f t="shared" si="299"/>
        <v/>
      </c>
      <c r="DF1432" s="17" t="str">
        <f t="shared" si="300"/>
        <v/>
      </c>
      <c r="DG1432" s="17" t="str">
        <f t="shared" si="301"/>
        <v/>
      </c>
      <c r="DH1432" s="17" t="str">
        <f t="shared" si="302"/>
        <v/>
      </c>
      <c r="DI1432" s="17" t="str">
        <f t="shared" si="303"/>
        <v/>
      </c>
      <c r="DJ1432" s="17" t="str">
        <f t="shared" si="304"/>
        <v/>
      </c>
      <c r="DK1432" s="17" t="str">
        <f t="shared" si="305"/>
        <v/>
      </c>
      <c r="DL1432" s="17" t="str">
        <f t="shared" si="306"/>
        <v/>
      </c>
      <c r="DM1432" s="17" t="str">
        <f t="shared" si="307"/>
        <v/>
      </c>
      <c r="DN1432" s="17" t="str">
        <f t="shared" si="308"/>
        <v/>
      </c>
      <c r="DO1432" s="17" t="str">
        <f t="shared" si="309"/>
        <v/>
      </c>
      <c r="DP1432" s="17" t="str">
        <f t="shared" si="310"/>
        <v/>
      </c>
      <c r="DQ1432" s="17" t="str">
        <f t="shared" si="311"/>
        <v/>
      </c>
      <c r="DR1432" s="17" t="str">
        <f t="shared" si="312"/>
        <v/>
      </c>
      <c r="DS1432" s="17" t="str">
        <f t="shared" si="313"/>
        <v/>
      </c>
      <c r="DT1432" s="17" t="str">
        <f t="shared" si="314"/>
        <v/>
      </c>
      <c r="DU1432" s="17" t="str">
        <f t="shared" si="315"/>
        <v/>
      </c>
      <c r="DV1432" s="17" t="str">
        <f t="shared" si="316"/>
        <v/>
      </c>
      <c r="DW1432" s="17" t="str">
        <f t="shared" si="317"/>
        <v/>
      </c>
      <c r="DX1432" s="17" t="str">
        <f t="shared" si="318"/>
        <v/>
      </c>
      <c r="DY1432" s="17" t="str">
        <f t="shared" si="319"/>
        <v/>
      </c>
      <c r="DZ1432" s="17" t="str">
        <f t="shared" si="320"/>
        <v/>
      </c>
      <c r="EA1432" s="17" t="str">
        <f t="shared" si="321"/>
        <v/>
      </c>
      <c r="EB1432" s="17" t="str">
        <f t="shared" si="322"/>
        <v/>
      </c>
      <c r="EC1432" s="17" t="str">
        <f t="shared" si="323"/>
        <v/>
      </c>
      <c r="ED1432" s="17" t="str">
        <f t="shared" si="324"/>
        <v/>
      </c>
      <c r="EE1432" s="17" t="str">
        <f t="shared" si="325"/>
        <v/>
      </c>
      <c r="EF1432" s="17" t="str">
        <f t="shared" si="326"/>
        <v/>
      </c>
      <c r="EG1432" s="17" t="str">
        <f t="shared" si="327"/>
        <v/>
      </c>
      <c r="EH1432" s="17" t="str">
        <f t="shared" si="328"/>
        <v/>
      </c>
      <c r="EI1432" s="17" t="str">
        <f t="shared" si="329"/>
        <v/>
      </c>
      <c r="EJ1432" s="17" t="str">
        <f t="shared" si="330"/>
        <v/>
      </c>
      <c r="EK1432" s="17" t="str">
        <f t="shared" si="331"/>
        <v/>
      </c>
    </row>
    <row r="1433" spans="88:141" x14ac:dyDescent="0.35">
      <c r="CJ1433" s="17" t="str">
        <f t="shared" si="278"/>
        <v/>
      </c>
      <c r="CK1433" s="17" t="str">
        <f t="shared" si="279"/>
        <v/>
      </c>
      <c r="CL1433" s="17" t="str">
        <f t="shared" si="280"/>
        <v/>
      </c>
      <c r="CM1433" s="17" t="str">
        <f t="shared" si="281"/>
        <v/>
      </c>
      <c r="CN1433" s="17" t="str">
        <f t="shared" si="282"/>
        <v/>
      </c>
      <c r="CO1433" s="17" t="str">
        <f t="shared" si="283"/>
        <v/>
      </c>
      <c r="CP1433" s="17" t="str">
        <f t="shared" si="284"/>
        <v/>
      </c>
      <c r="CQ1433" s="17" t="str">
        <f t="shared" si="285"/>
        <v/>
      </c>
      <c r="CR1433" s="17" t="str">
        <f t="shared" si="286"/>
        <v/>
      </c>
      <c r="CS1433" s="17" t="str">
        <f t="shared" si="287"/>
        <v/>
      </c>
      <c r="CT1433" s="17" t="str">
        <f t="shared" si="288"/>
        <v/>
      </c>
      <c r="CU1433" s="17" t="str">
        <f t="shared" si="289"/>
        <v/>
      </c>
      <c r="CV1433" s="17" t="str">
        <f t="shared" si="290"/>
        <v/>
      </c>
      <c r="CW1433" s="17" t="str">
        <f t="shared" si="291"/>
        <v/>
      </c>
      <c r="CX1433" s="17" t="str">
        <f t="shared" si="292"/>
        <v/>
      </c>
      <c r="CY1433" s="17" t="str">
        <f t="shared" si="293"/>
        <v/>
      </c>
      <c r="CZ1433" s="17" t="str">
        <f t="shared" si="294"/>
        <v/>
      </c>
      <c r="DA1433" s="17" t="str">
        <f t="shared" si="295"/>
        <v/>
      </c>
      <c r="DB1433" s="17" t="str">
        <f t="shared" si="296"/>
        <v/>
      </c>
      <c r="DC1433" s="17" t="str">
        <f t="shared" si="297"/>
        <v/>
      </c>
      <c r="DD1433" s="17" t="str">
        <f t="shared" si="298"/>
        <v/>
      </c>
      <c r="DE1433" s="17" t="str">
        <f t="shared" si="299"/>
        <v/>
      </c>
      <c r="DF1433" s="17" t="str">
        <f t="shared" si="300"/>
        <v/>
      </c>
      <c r="DG1433" s="17" t="str">
        <f t="shared" si="301"/>
        <v/>
      </c>
      <c r="DH1433" s="17" t="str">
        <f t="shared" si="302"/>
        <v/>
      </c>
      <c r="DI1433" s="17" t="str">
        <f t="shared" si="303"/>
        <v/>
      </c>
      <c r="DJ1433" s="17" t="str">
        <f t="shared" si="304"/>
        <v/>
      </c>
      <c r="DK1433" s="17" t="str">
        <f t="shared" si="305"/>
        <v/>
      </c>
      <c r="DL1433" s="17" t="str">
        <f t="shared" si="306"/>
        <v/>
      </c>
      <c r="DM1433" s="17" t="str">
        <f t="shared" si="307"/>
        <v/>
      </c>
      <c r="DN1433" s="17" t="str">
        <f t="shared" si="308"/>
        <v/>
      </c>
      <c r="DO1433" s="17" t="str">
        <f t="shared" si="309"/>
        <v/>
      </c>
      <c r="DP1433" s="17" t="str">
        <f t="shared" si="310"/>
        <v/>
      </c>
      <c r="DQ1433" s="17" t="str">
        <f t="shared" si="311"/>
        <v/>
      </c>
      <c r="DR1433" s="17" t="str">
        <f t="shared" si="312"/>
        <v/>
      </c>
      <c r="DS1433" s="17" t="str">
        <f t="shared" si="313"/>
        <v/>
      </c>
      <c r="DT1433" s="17" t="str">
        <f t="shared" si="314"/>
        <v/>
      </c>
      <c r="DU1433" s="17" t="str">
        <f t="shared" si="315"/>
        <v/>
      </c>
      <c r="DV1433" s="17" t="str">
        <f t="shared" si="316"/>
        <v/>
      </c>
      <c r="DW1433" s="17" t="str">
        <f t="shared" si="317"/>
        <v/>
      </c>
      <c r="DX1433" s="17" t="str">
        <f t="shared" si="318"/>
        <v/>
      </c>
      <c r="DY1433" s="17" t="str">
        <f t="shared" si="319"/>
        <v/>
      </c>
      <c r="DZ1433" s="17" t="str">
        <f t="shared" si="320"/>
        <v/>
      </c>
      <c r="EA1433" s="17" t="str">
        <f t="shared" si="321"/>
        <v/>
      </c>
      <c r="EB1433" s="17" t="str">
        <f t="shared" si="322"/>
        <v/>
      </c>
      <c r="EC1433" s="17" t="str">
        <f t="shared" si="323"/>
        <v/>
      </c>
      <c r="ED1433" s="17" t="str">
        <f t="shared" si="324"/>
        <v/>
      </c>
      <c r="EE1433" s="17" t="str">
        <f t="shared" si="325"/>
        <v/>
      </c>
      <c r="EF1433" s="17" t="str">
        <f t="shared" si="326"/>
        <v/>
      </c>
      <c r="EG1433" s="17" t="str">
        <f t="shared" si="327"/>
        <v/>
      </c>
      <c r="EH1433" s="17" t="str">
        <f t="shared" si="328"/>
        <v/>
      </c>
      <c r="EI1433" s="17" t="str">
        <f t="shared" si="329"/>
        <v/>
      </c>
      <c r="EJ1433" s="17" t="str">
        <f t="shared" si="330"/>
        <v/>
      </c>
      <c r="EK1433" s="17" t="str">
        <f t="shared" si="331"/>
        <v/>
      </c>
    </row>
    <row r="1434" spans="88:141" x14ac:dyDescent="0.35">
      <c r="CJ1434" s="17" t="str">
        <f t="shared" si="278"/>
        <v/>
      </c>
      <c r="CK1434" s="17" t="str">
        <f t="shared" si="279"/>
        <v/>
      </c>
      <c r="CL1434" s="17" t="str">
        <f t="shared" si="280"/>
        <v/>
      </c>
      <c r="CM1434" s="17" t="str">
        <f t="shared" si="281"/>
        <v/>
      </c>
      <c r="CN1434" s="17" t="str">
        <f t="shared" si="282"/>
        <v/>
      </c>
      <c r="CO1434" s="17" t="str">
        <f t="shared" si="283"/>
        <v/>
      </c>
      <c r="CP1434" s="17" t="str">
        <f t="shared" si="284"/>
        <v/>
      </c>
      <c r="CQ1434" s="17" t="str">
        <f t="shared" si="285"/>
        <v/>
      </c>
      <c r="CR1434" s="17" t="str">
        <f t="shared" si="286"/>
        <v/>
      </c>
      <c r="CS1434" s="17" t="str">
        <f t="shared" si="287"/>
        <v/>
      </c>
      <c r="CT1434" s="17" t="str">
        <f t="shared" si="288"/>
        <v/>
      </c>
      <c r="CU1434" s="17" t="str">
        <f t="shared" si="289"/>
        <v/>
      </c>
      <c r="CV1434" s="17" t="str">
        <f t="shared" si="290"/>
        <v/>
      </c>
      <c r="CW1434" s="17" t="str">
        <f t="shared" si="291"/>
        <v/>
      </c>
      <c r="CX1434" s="17" t="str">
        <f t="shared" si="292"/>
        <v/>
      </c>
      <c r="CY1434" s="17" t="str">
        <f t="shared" si="293"/>
        <v/>
      </c>
      <c r="CZ1434" s="17" t="str">
        <f t="shared" si="294"/>
        <v/>
      </c>
      <c r="DA1434" s="17" t="str">
        <f t="shared" si="295"/>
        <v/>
      </c>
      <c r="DB1434" s="17" t="str">
        <f t="shared" si="296"/>
        <v/>
      </c>
      <c r="DC1434" s="17" t="str">
        <f t="shared" si="297"/>
        <v/>
      </c>
      <c r="DD1434" s="17" t="str">
        <f t="shared" si="298"/>
        <v/>
      </c>
      <c r="DE1434" s="17" t="str">
        <f t="shared" si="299"/>
        <v/>
      </c>
      <c r="DF1434" s="17" t="str">
        <f t="shared" si="300"/>
        <v/>
      </c>
      <c r="DG1434" s="17" t="str">
        <f t="shared" si="301"/>
        <v/>
      </c>
      <c r="DH1434" s="17" t="str">
        <f t="shared" si="302"/>
        <v/>
      </c>
      <c r="DI1434" s="17" t="str">
        <f t="shared" si="303"/>
        <v/>
      </c>
      <c r="DJ1434" s="17" t="str">
        <f t="shared" si="304"/>
        <v/>
      </c>
      <c r="DK1434" s="17" t="str">
        <f t="shared" si="305"/>
        <v/>
      </c>
      <c r="DL1434" s="17" t="str">
        <f t="shared" si="306"/>
        <v/>
      </c>
      <c r="DM1434" s="17" t="str">
        <f t="shared" si="307"/>
        <v/>
      </c>
      <c r="DN1434" s="17" t="str">
        <f t="shared" si="308"/>
        <v/>
      </c>
      <c r="DO1434" s="17" t="str">
        <f t="shared" si="309"/>
        <v/>
      </c>
      <c r="DP1434" s="17" t="str">
        <f t="shared" si="310"/>
        <v/>
      </c>
      <c r="DQ1434" s="17" t="str">
        <f t="shared" si="311"/>
        <v/>
      </c>
      <c r="DR1434" s="17" t="str">
        <f t="shared" si="312"/>
        <v/>
      </c>
      <c r="DS1434" s="17" t="str">
        <f t="shared" si="313"/>
        <v/>
      </c>
      <c r="DT1434" s="17" t="str">
        <f t="shared" si="314"/>
        <v/>
      </c>
      <c r="DU1434" s="17" t="str">
        <f t="shared" si="315"/>
        <v/>
      </c>
      <c r="DV1434" s="17" t="str">
        <f t="shared" si="316"/>
        <v/>
      </c>
      <c r="DW1434" s="17" t="str">
        <f t="shared" si="317"/>
        <v/>
      </c>
      <c r="DX1434" s="17" t="str">
        <f t="shared" si="318"/>
        <v/>
      </c>
      <c r="DY1434" s="17" t="str">
        <f t="shared" si="319"/>
        <v/>
      </c>
      <c r="DZ1434" s="17" t="str">
        <f t="shared" si="320"/>
        <v/>
      </c>
      <c r="EA1434" s="17" t="str">
        <f t="shared" si="321"/>
        <v/>
      </c>
      <c r="EB1434" s="17" t="str">
        <f t="shared" si="322"/>
        <v/>
      </c>
      <c r="EC1434" s="17" t="str">
        <f t="shared" si="323"/>
        <v/>
      </c>
      <c r="ED1434" s="17" t="str">
        <f t="shared" si="324"/>
        <v/>
      </c>
      <c r="EE1434" s="17" t="str">
        <f t="shared" si="325"/>
        <v/>
      </c>
      <c r="EF1434" s="17" t="str">
        <f t="shared" si="326"/>
        <v/>
      </c>
      <c r="EG1434" s="17" t="str">
        <f t="shared" si="327"/>
        <v/>
      </c>
      <c r="EH1434" s="17" t="str">
        <f t="shared" si="328"/>
        <v/>
      </c>
      <c r="EI1434" s="17" t="str">
        <f t="shared" si="329"/>
        <v/>
      </c>
      <c r="EJ1434" s="17" t="str">
        <f t="shared" si="330"/>
        <v/>
      </c>
      <c r="EK1434" s="17" t="str">
        <f t="shared" si="331"/>
        <v/>
      </c>
    </row>
    <row r="1435" spans="88:141" x14ac:dyDescent="0.35">
      <c r="CJ1435" s="17" t="str">
        <f t="shared" si="278"/>
        <v/>
      </c>
      <c r="CK1435" s="17" t="str">
        <f t="shared" si="279"/>
        <v/>
      </c>
      <c r="CL1435" s="17" t="str">
        <f t="shared" si="280"/>
        <v/>
      </c>
      <c r="CM1435" s="17" t="str">
        <f t="shared" si="281"/>
        <v/>
      </c>
      <c r="CN1435" s="17" t="str">
        <f t="shared" si="282"/>
        <v/>
      </c>
      <c r="CO1435" s="17" t="str">
        <f t="shared" si="283"/>
        <v/>
      </c>
      <c r="CP1435" s="17" t="str">
        <f t="shared" si="284"/>
        <v/>
      </c>
      <c r="CQ1435" s="17" t="str">
        <f t="shared" si="285"/>
        <v/>
      </c>
      <c r="CR1435" s="17" t="str">
        <f t="shared" si="286"/>
        <v/>
      </c>
      <c r="CS1435" s="17" t="str">
        <f t="shared" si="287"/>
        <v/>
      </c>
      <c r="CT1435" s="17" t="str">
        <f t="shared" si="288"/>
        <v/>
      </c>
      <c r="CU1435" s="17" t="str">
        <f t="shared" si="289"/>
        <v/>
      </c>
      <c r="CV1435" s="17" t="str">
        <f t="shared" si="290"/>
        <v/>
      </c>
      <c r="CW1435" s="17" t="str">
        <f t="shared" si="291"/>
        <v/>
      </c>
      <c r="CX1435" s="17" t="str">
        <f t="shared" si="292"/>
        <v/>
      </c>
      <c r="CY1435" s="17" t="str">
        <f t="shared" si="293"/>
        <v/>
      </c>
      <c r="CZ1435" s="17" t="str">
        <f t="shared" si="294"/>
        <v/>
      </c>
      <c r="DA1435" s="17" t="str">
        <f t="shared" si="295"/>
        <v/>
      </c>
      <c r="DB1435" s="17" t="str">
        <f t="shared" si="296"/>
        <v/>
      </c>
      <c r="DC1435" s="17" t="str">
        <f t="shared" si="297"/>
        <v/>
      </c>
      <c r="DD1435" s="17" t="str">
        <f t="shared" si="298"/>
        <v/>
      </c>
      <c r="DE1435" s="17" t="str">
        <f t="shared" si="299"/>
        <v/>
      </c>
      <c r="DF1435" s="17" t="str">
        <f t="shared" si="300"/>
        <v/>
      </c>
      <c r="DG1435" s="17" t="str">
        <f t="shared" si="301"/>
        <v/>
      </c>
      <c r="DH1435" s="17" t="str">
        <f t="shared" si="302"/>
        <v/>
      </c>
      <c r="DI1435" s="17" t="str">
        <f t="shared" si="303"/>
        <v/>
      </c>
      <c r="DJ1435" s="17" t="str">
        <f t="shared" si="304"/>
        <v/>
      </c>
      <c r="DK1435" s="17" t="str">
        <f t="shared" si="305"/>
        <v/>
      </c>
      <c r="DL1435" s="17" t="str">
        <f t="shared" si="306"/>
        <v/>
      </c>
      <c r="DM1435" s="17" t="str">
        <f t="shared" si="307"/>
        <v/>
      </c>
      <c r="DN1435" s="17" t="str">
        <f t="shared" si="308"/>
        <v/>
      </c>
      <c r="DO1435" s="17" t="str">
        <f t="shared" si="309"/>
        <v/>
      </c>
      <c r="DP1435" s="17" t="str">
        <f t="shared" si="310"/>
        <v/>
      </c>
      <c r="DQ1435" s="17" t="str">
        <f t="shared" si="311"/>
        <v/>
      </c>
      <c r="DR1435" s="17" t="str">
        <f t="shared" si="312"/>
        <v/>
      </c>
      <c r="DS1435" s="17" t="str">
        <f t="shared" si="313"/>
        <v/>
      </c>
      <c r="DT1435" s="17" t="str">
        <f t="shared" si="314"/>
        <v/>
      </c>
      <c r="DU1435" s="17" t="str">
        <f t="shared" si="315"/>
        <v/>
      </c>
      <c r="DV1435" s="17" t="str">
        <f t="shared" si="316"/>
        <v/>
      </c>
      <c r="DW1435" s="17" t="str">
        <f t="shared" si="317"/>
        <v/>
      </c>
      <c r="DX1435" s="17" t="str">
        <f t="shared" si="318"/>
        <v/>
      </c>
      <c r="DY1435" s="17" t="str">
        <f t="shared" si="319"/>
        <v/>
      </c>
      <c r="DZ1435" s="17" t="str">
        <f t="shared" si="320"/>
        <v/>
      </c>
      <c r="EA1435" s="17" t="str">
        <f t="shared" si="321"/>
        <v/>
      </c>
      <c r="EB1435" s="17" t="str">
        <f t="shared" si="322"/>
        <v/>
      </c>
      <c r="EC1435" s="17" t="str">
        <f t="shared" si="323"/>
        <v/>
      </c>
      <c r="ED1435" s="17" t="str">
        <f t="shared" si="324"/>
        <v/>
      </c>
      <c r="EE1435" s="17" t="str">
        <f t="shared" si="325"/>
        <v/>
      </c>
      <c r="EF1435" s="17" t="str">
        <f t="shared" si="326"/>
        <v/>
      </c>
      <c r="EG1435" s="17" t="str">
        <f t="shared" si="327"/>
        <v/>
      </c>
      <c r="EH1435" s="17" t="str">
        <f t="shared" si="328"/>
        <v/>
      </c>
      <c r="EI1435" s="17" t="str">
        <f t="shared" si="329"/>
        <v/>
      </c>
      <c r="EJ1435" s="17" t="str">
        <f t="shared" si="330"/>
        <v/>
      </c>
      <c r="EK1435" s="17" t="str">
        <f t="shared" si="331"/>
        <v/>
      </c>
    </row>
    <row r="1436" spans="88:141" x14ac:dyDescent="0.35">
      <c r="CJ1436" s="17" t="str">
        <f t="shared" si="278"/>
        <v/>
      </c>
      <c r="CK1436" s="17" t="str">
        <f t="shared" si="279"/>
        <v/>
      </c>
      <c r="CL1436" s="17" t="str">
        <f t="shared" si="280"/>
        <v/>
      </c>
      <c r="CM1436" s="17" t="str">
        <f t="shared" si="281"/>
        <v/>
      </c>
      <c r="CN1436" s="17" t="str">
        <f t="shared" si="282"/>
        <v/>
      </c>
      <c r="CO1436" s="17" t="str">
        <f t="shared" si="283"/>
        <v/>
      </c>
      <c r="CP1436" s="17" t="str">
        <f t="shared" si="284"/>
        <v/>
      </c>
      <c r="CQ1436" s="17" t="str">
        <f t="shared" si="285"/>
        <v/>
      </c>
      <c r="CR1436" s="17" t="str">
        <f t="shared" si="286"/>
        <v/>
      </c>
      <c r="CS1436" s="17" t="str">
        <f t="shared" si="287"/>
        <v/>
      </c>
      <c r="CT1436" s="17" t="str">
        <f t="shared" si="288"/>
        <v/>
      </c>
      <c r="CU1436" s="17" t="str">
        <f t="shared" si="289"/>
        <v/>
      </c>
      <c r="CV1436" s="17" t="str">
        <f t="shared" si="290"/>
        <v/>
      </c>
      <c r="CW1436" s="17" t="str">
        <f t="shared" si="291"/>
        <v/>
      </c>
      <c r="CX1436" s="17" t="str">
        <f t="shared" si="292"/>
        <v/>
      </c>
      <c r="CY1436" s="17" t="str">
        <f t="shared" si="293"/>
        <v/>
      </c>
      <c r="CZ1436" s="17" t="str">
        <f t="shared" si="294"/>
        <v/>
      </c>
      <c r="DA1436" s="17" t="str">
        <f t="shared" si="295"/>
        <v/>
      </c>
      <c r="DB1436" s="17" t="str">
        <f t="shared" si="296"/>
        <v/>
      </c>
      <c r="DC1436" s="17" t="str">
        <f t="shared" si="297"/>
        <v/>
      </c>
      <c r="DD1436" s="17" t="str">
        <f t="shared" si="298"/>
        <v/>
      </c>
      <c r="DE1436" s="17" t="str">
        <f t="shared" si="299"/>
        <v/>
      </c>
      <c r="DF1436" s="17" t="str">
        <f t="shared" si="300"/>
        <v/>
      </c>
      <c r="DG1436" s="17" t="str">
        <f t="shared" si="301"/>
        <v/>
      </c>
      <c r="DH1436" s="17" t="str">
        <f t="shared" si="302"/>
        <v/>
      </c>
      <c r="DI1436" s="17" t="str">
        <f t="shared" si="303"/>
        <v/>
      </c>
      <c r="DJ1436" s="17" t="str">
        <f t="shared" si="304"/>
        <v/>
      </c>
      <c r="DK1436" s="17" t="str">
        <f t="shared" si="305"/>
        <v/>
      </c>
      <c r="DL1436" s="17" t="str">
        <f t="shared" si="306"/>
        <v/>
      </c>
      <c r="DM1436" s="17" t="str">
        <f t="shared" si="307"/>
        <v/>
      </c>
      <c r="DN1436" s="17" t="str">
        <f t="shared" si="308"/>
        <v/>
      </c>
      <c r="DO1436" s="17" t="str">
        <f t="shared" si="309"/>
        <v/>
      </c>
      <c r="DP1436" s="17" t="str">
        <f t="shared" si="310"/>
        <v/>
      </c>
      <c r="DQ1436" s="17" t="str">
        <f t="shared" si="311"/>
        <v/>
      </c>
      <c r="DR1436" s="17" t="str">
        <f t="shared" si="312"/>
        <v/>
      </c>
      <c r="DS1436" s="17" t="str">
        <f t="shared" si="313"/>
        <v/>
      </c>
      <c r="DT1436" s="17" t="str">
        <f t="shared" si="314"/>
        <v/>
      </c>
      <c r="DU1436" s="17" t="str">
        <f t="shared" si="315"/>
        <v/>
      </c>
      <c r="DV1436" s="17" t="str">
        <f t="shared" si="316"/>
        <v/>
      </c>
      <c r="DW1436" s="17" t="str">
        <f t="shared" si="317"/>
        <v/>
      </c>
      <c r="DX1436" s="17" t="str">
        <f t="shared" si="318"/>
        <v/>
      </c>
      <c r="DY1436" s="17" t="str">
        <f t="shared" si="319"/>
        <v/>
      </c>
      <c r="DZ1436" s="17" t="str">
        <f t="shared" si="320"/>
        <v/>
      </c>
      <c r="EA1436" s="17" t="str">
        <f t="shared" si="321"/>
        <v/>
      </c>
      <c r="EB1436" s="17" t="str">
        <f t="shared" si="322"/>
        <v/>
      </c>
      <c r="EC1436" s="17" t="str">
        <f t="shared" si="323"/>
        <v/>
      </c>
      <c r="ED1436" s="17" t="str">
        <f t="shared" si="324"/>
        <v/>
      </c>
      <c r="EE1436" s="17" t="str">
        <f t="shared" si="325"/>
        <v/>
      </c>
      <c r="EF1436" s="17" t="str">
        <f t="shared" si="326"/>
        <v/>
      </c>
      <c r="EG1436" s="17" t="str">
        <f t="shared" si="327"/>
        <v/>
      </c>
      <c r="EH1436" s="17" t="str">
        <f t="shared" si="328"/>
        <v/>
      </c>
      <c r="EI1436" s="17" t="str">
        <f t="shared" si="329"/>
        <v/>
      </c>
      <c r="EJ1436" s="17" t="str">
        <f t="shared" si="330"/>
        <v/>
      </c>
      <c r="EK1436" s="17" t="str">
        <f t="shared" si="331"/>
        <v/>
      </c>
    </row>
    <row r="1437" spans="88:141" x14ac:dyDescent="0.35">
      <c r="CJ1437" s="17" t="str">
        <f t="shared" si="278"/>
        <v/>
      </c>
      <c r="CK1437" s="17" t="str">
        <f t="shared" si="279"/>
        <v/>
      </c>
      <c r="CL1437" s="17" t="str">
        <f t="shared" si="280"/>
        <v/>
      </c>
      <c r="CM1437" s="17" t="str">
        <f t="shared" si="281"/>
        <v/>
      </c>
      <c r="CN1437" s="17" t="str">
        <f t="shared" si="282"/>
        <v/>
      </c>
      <c r="CO1437" s="17" t="str">
        <f t="shared" si="283"/>
        <v/>
      </c>
      <c r="CP1437" s="17" t="str">
        <f t="shared" si="284"/>
        <v/>
      </c>
      <c r="CQ1437" s="17" t="str">
        <f t="shared" si="285"/>
        <v/>
      </c>
      <c r="CR1437" s="17" t="str">
        <f t="shared" si="286"/>
        <v/>
      </c>
      <c r="CS1437" s="17" t="str">
        <f t="shared" si="287"/>
        <v/>
      </c>
      <c r="CT1437" s="17" t="str">
        <f t="shared" si="288"/>
        <v/>
      </c>
      <c r="CU1437" s="17" t="str">
        <f t="shared" si="289"/>
        <v/>
      </c>
      <c r="CV1437" s="17" t="str">
        <f t="shared" si="290"/>
        <v/>
      </c>
      <c r="CW1437" s="17" t="str">
        <f t="shared" si="291"/>
        <v/>
      </c>
      <c r="CX1437" s="17" t="str">
        <f t="shared" si="292"/>
        <v/>
      </c>
      <c r="CY1437" s="17" t="str">
        <f t="shared" si="293"/>
        <v/>
      </c>
      <c r="CZ1437" s="17" t="str">
        <f t="shared" si="294"/>
        <v/>
      </c>
      <c r="DA1437" s="17" t="str">
        <f t="shared" si="295"/>
        <v/>
      </c>
      <c r="DB1437" s="17" t="str">
        <f t="shared" si="296"/>
        <v/>
      </c>
      <c r="DC1437" s="17" t="str">
        <f t="shared" si="297"/>
        <v/>
      </c>
      <c r="DD1437" s="17" t="str">
        <f t="shared" si="298"/>
        <v/>
      </c>
      <c r="DE1437" s="17" t="str">
        <f t="shared" si="299"/>
        <v/>
      </c>
      <c r="DF1437" s="17" t="str">
        <f t="shared" si="300"/>
        <v/>
      </c>
      <c r="DG1437" s="17" t="str">
        <f t="shared" si="301"/>
        <v/>
      </c>
      <c r="DH1437" s="17" t="str">
        <f t="shared" si="302"/>
        <v/>
      </c>
      <c r="DI1437" s="17" t="str">
        <f t="shared" si="303"/>
        <v/>
      </c>
      <c r="DJ1437" s="17" t="str">
        <f t="shared" si="304"/>
        <v/>
      </c>
      <c r="DK1437" s="17" t="str">
        <f t="shared" si="305"/>
        <v/>
      </c>
      <c r="DL1437" s="17" t="str">
        <f t="shared" si="306"/>
        <v/>
      </c>
      <c r="DM1437" s="17" t="str">
        <f t="shared" si="307"/>
        <v/>
      </c>
      <c r="DN1437" s="17" t="str">
        <f t="shared" si="308"/>
        <v/>
      </c>
      <c r="DO1437" s="17" t="str">
        <f t="shared" si="309"/>
        <v/>
      </c>
      <c r="DP1437" s="17" t="str">
        <f t="shared" si="310"/>
        <v/>
      </c>
      <c r="DQ1437" s="17" t="str">
        <f t="shared" si="311"/>
        <v/>
      </c>
      <c r="DR1437" s="17" t="str">
        <f t="shared" si="312"/>
        <v/>
      </c>
      <c r="DS1437" s="17" t="str">
        <f t="shared" si="313"/>
        <v/>
      </c>
      <c r="DT1437" s="17" t="str">
        <f t="shared" si="314"/>
        <v/>
      </c>
      <c r="DU1437" s="17" t="str">
        <f t="shared" si="315"/>
        <v/>
      </c>
      <c r="DV1437" s="17" t="str">
        <f t="shared" si="316"/>
        <v/>
      </c>
      <c r="DW1437" s="17" t="str">
        <f t="shared" si="317"/>
        <v/>
      </c>
      <c r="DX1437" s="17" t="str">
        <f t="shared" si="318"/>
        <v/>
      </c>
      <c r="DY1437" s="17" t="str">
        <f t="shared" si="319"/>
        <v/>
      </c>
      <c r="DZ1437" s="17" t="str">
        <f t="shared" si="320"/>
        <v/>
      </c>
      <c r="EA1437" s="17" t="str">
        <f t="shared" si="321"/>
        <v/>
      </c>
      <c r="EB1437" s="17" t="str">
        <f t="shared" si="322"/>
        <v/>
      </c>
      <c r="EC1437" s="17" t="str">
        <f t="shared" si="323"/>
        <v/>
      </c>
      <c r="ED1437" s="17" t="str">
        <f t="shared" si="324"/>
        <v/>
      </c>
      <c r="EE1437" s="17" t="str">
        <f t="shared" si="325"/>
        <v/>
      </c>
      <c r="EF1437" s="17" t="str">
        <f t="shared" si="326"/>
        <v/>
      </c>
      <c r="EG1437" s="17" t="str">
        <f t="shared" si="327"/>
        <v/>
      </c>
      <c r="EH1437" s="17" t="str">
        <f t="shared" si="328"/>
        <v/>
      </c>
      <c r="EI1437" s="17" t="str">
        <f t="shared" si="329"/>
        <v/>
      </c>
      <c r="EJ1437" s="17" t="str">
        <f t="shared" si="330"/>
        <v/>
      </c>
      <c r="EK1437" s="17" t="str">
        <f t="shared" si="331"/>
        <v/>
      </c>
    </row>
    <row r="1438" spans="88:141" x14ac:dyDescent="0.35">
      <c r="CJ1438" s="17" t="str">
        <f t="shared" si="278"/>
        <v/>
      </c>
      <c r="CK1438" s="17" t="str">
        <f t="shared" si="279"/>
        <v/>
      </c>
      <c r="CL1438" s="17" t="str">
        <f t="shared" si="280"/>
        <v/>
      </c>
      <c r="CM1438" s="17" t="str">
        <f t="shared" si="281"/>
        <v/>
      </c>
      <c r="CN1438" s="17" t="str">
        <f t="shared" si="282"/>
        <v/>
      </c>
      <c r="CO1438" s="17" t="str">
        <f t="shared" si="283"/>
        <v/>
      </c>
      <c r="CP1438" s="17" t="str">
        <f t="shared" si="284"/>
        <v/>
      </c>
      <c r="CQ1438" s="17" t="str">
        <f t="shared" si="285"/>
        <v/>
      </c>
      <c r="CR1438" s="17" t="str">
        <f t="shared" si="286"/>
        <v/>
      </c>
      <c r="CS1438" s="17" t="str">
        <f t="shared" si="287"/>
        <v/>
      </c>
      <c r="CT1438" s="17" t="str">
        <f t="shared" si="288"/>
        <v/>
      </c>
      <c r="CU1438" s="17" t="str">
        <f t="shared" si="289"/>
        <v/>
      </c>
      <c r="CV1438" s="17" t="str">
        <f t="shared" si="290"/>
        <v/>
      </c>
      <c r="CW1438" s="17" t="str">
        <f t="shared" si="291"/>
        <v/>
      </c>
      <c r="CX1438" s="17" t="str">
        <f t="shared" si="292"/>
        <v/>
      </c>
      <c r="CY1438" s="17" t="str">
        <f t="shared" si="293"/>
        <v/>
      </c>
      <c r="CZ1438" s="17" t="str">
        <f t="shared" si="294"/>
        <v/>
      </c>
      <c r="DA1438" s="17" t="str">
        <f t="shared" si="295"/>
        <v/>
      </c>
      <c r="DB1438" s="17" t="str">
        <f t="shared" si="296"/>
        <v/>
      </c>
      <c r="DC1438" s="17" t="str">
        <f t="shared" si="297"/>
        <v/>
      </c>
      <c r="DD1438" s="17" t="str">
        <f t="shared" si="298"/>
        <v/>
      </c>
      <c r="DE1438" s="17" t="str">
        <f t="shared" si="299"/>
        <v/>
      </c>
      <c r="DF1438" s="17" t="str">
        <f t="shared" si="300"/>
        <v/>
      </c>
      <c r="DG1438" s="17" t="str">
        <f t="shared" si="301"/>
        <v/>
      </c>
      <c r="DH1438" s="17" t="str">
        <f t="shared" si="302"/>
        <v/>
      </c>
      <c r="DI1438" s="17" t="str">
        <f t="shared" si="303"/>
        <v/>
      </c>
      <c r="DJ1438" s="17" t="str">
        <f t="shared" si="304"/>
        <v/>
      </c>
      <c r="DK1438" s="17" t="str">
        <f t="shared" si="305"/>
        <v/>
      </c>
      <c r="DL1438" s="17" t="str">
        <f t="shared" si="306"/>
        <v/>
      </c>
      <c r="DM1438" s="17" t="str">
        <f t="shared" si="307"/>
        <v/>
      </c>
      <c r="DN1438" s="17" t="str">
        <f t="shared" si="308"/>
        <v/>
      </c>
      <c r="DO1438" s="17" t="str">
        <f t="shared" si="309"/>
        <v/>
      </c>
      <c r="DP1438" s="17" t="str">
        <f t="shared" si="310"/>
        <v/>
      </c>
      <c r="DQ1438" s="17" t="str">
        <f t="shared" si="311"/>
        <v/>
      </c>
      <c r="DR1438" s="17" t="str">
        <f t="shared" si="312"/>
        <v/>
      </c>
      <c r="DS1438" s="17" t="str">
        <f t="shared" si="313"/>
        <v/>
      </c>
      <c r="DT1438" s="17" t="str">
        <f t="shared" si="314"/>
        <v/>
      </c>
      <c r="DU1438" s="17" t="str">
        <f t="shared" si="315"/>
        <v/>
      </c>
      <c r="DV1438" s="17" t="str">
        <f t="shared" si="316"/>
        <v/>
      </c>
      <c r="DW1438" s="17" t="str">
        <f t="shared" si="317"/>
        <v/>
      </c>
      <c r="DX1438" s="17" t="str">
        <f t="shared" si="318"/>
        <v/>
      </c>
      <c r="DY1438" s="17" t="str">
        <f t="shared" si="319"/>
        <v/>
      </c>
      <c r="DZ1438" s="17" t="str">
        <f t="shared" si="320"/>
        <v/>
      </c>
      <c r="EA1438" s="17" t="str">
        <f t="shared" si="321"/>
        <v/>
      </c>
      <c r="EB1438" s="17" t="str">
        <f t="shared" si="322"/>
        <v/>
      </c>
      <c r="EC1438" s="17" t="str">
        <f t="shared" si="323"/>
        <v/>
      </c>
      <c r="ED1438" s="17" t="str">
        <f t="shared" si="324"/>
        <v/>
      </c>
      <c r="EE1438" s="17" t="str">
        <f t="shared" si="325"/>
        <v/>
      </c>
      <c r="EF1438" s="17" t="str">
        <f t="shared" si="326"/>
        <v/>
      </c>
      <c r="EG1438" s="17" t="str">
        <f t="shared" si="327"/>
        <v/>
      </c>
      <c r="EH1438" s="17" t="str">
        <f t="shared" si="328"/>
        <v/>
      </c>
      <c r="EI1438" s="17" t="str">
        <f t="shared" si="329"/>
        <v/>
      </c>
      <c r="EJ1438" s="17" t="str">
        <f t="shared" si="330"/>
        <v/>
      </c>
      <c r="EK1438" s="17" t="str">
        <f t="shared" si="331"/>
        <v/>
      </c>
    </row>
    <row r="1439" spans="88:141" x14ac:dyDescent="0.35">
      <c r="CJ1439" s="17" t="str">
        <f t="shared" si="278"/>
        <v/>
      </c>
      <c r="CK1439" s="17" t="str">
        <f t="shared" si="279"/>
        <v/>
      </c>
      <c r="CL1439" s="17" t="str">
        <f t="shared" si="280"/>
        <v/>
      </c>
      <c r="CM1439" s="17" t="str">
        <f t="shared" si="281"/>
        <v/>
      </c>
      <c r="CN1439" s="17" t="str">
        <f t="shared" si="282"/>
        <v/>
      </c>
      <c r="CO1439" s="17" t="str">
        <f t="shared" si="283"/>
        <v/>
      </c>
      <c r="CP1439" s="17" t="str">
        <f t="shared" si="284"/>
        <v/>
      </c>
      <c r="CQ1439" s="17" t="str">
        <f t="shared" si="285"/>
        <v/>
      </c>
      <c r="CR1439" s="17" t="str">
        <f t="shared" si="286"/>
        <v/>
      </c>
      <c r="CS1439" s="17" t="str">
        <f t="shared" si="287"/>
        <v/>
      </c>
      <c r="CT1439" s="17" t="str">
        <f t="shared" si="288"/>
        <v/>
      </c>
      <c r="CU1439" s="17" t="str">
        <f t="shared" si="289"/>
        <v/>
      </c>
      <c r="CV1439" s="17" t="str">
        <f t="shared" si="290"/>
        <v/>
      </c>
      <c r="CW1439" s="17" t="str">
        <f t="shared" si="291"/>
        <v/>
      </c>
      <c r="CX1439" s="17" t="str">
        <f t="shared" si="292"/>
        <v/>
      </c>
      <c r="CY1439" s="17" t="str">
        <f t="shared" si="293"/>
        <v/>
      </c>
      <c r="CZ1439" s="17" t="str">
        <f t="shared" si="294"/>
        <v/>
      </c>
      <c r="DA1439" s="17" t="str">
        <f t="shared" si="295"/>
        <v/>
      </c>
      <c r="DB1439" s="17" t="str">
        <f t="shared" si="296"/>
        <v/>
      </c>
      <c r="DC1439" s="17" t="str">
        <f t="shared" si="297"/>
        <v/>
      </c>
      <c r="DD1439" s="17" t="str">
        <f t="shared" si="298"/>
        <v/>
      </c>
      <c r="DE1439" s="17" t="str">
        <f t="shared" si="299"/>
        <v/>
      </c>
      <c r="DF1439" s="17" t="str">
        <f t="shared" si="300"/>
        <v/>
      </c>
      <c r="DG1439" s="17" t="str">
        <f t="shared" si="301"/>
        <v/>
      </c>
      <c r="DH1439" s="17" t="str">
        <f t="shared" si="302"/>
        <v/>
      </c>
      <c r="DI1439" s="17" t="str">
        <f t="shared" si="303"/>
        <v/>
      </c>
      <c r="DJ1439" s="17" t="str">
        <f t="shared" si="304"/>
        <v/>
      </c>
      <c r="DK1439" s="17" t="str">
        <f t="shared" si="305"/>
        <v/>
      </c>
      <c r="DL1439" s="17" t="str">
        <f t="shared" si="306"/>
        <v/>
      </c>
      <c r="DM1439" s="17" t="str">
        <f t="shared" si="307"/>
        <v/>
      </c>
      <c r="DN1439" s="17" t="str">
        <f t="shared" si="308"/>
        <v/>
      </c>
      <c r="DO1439" s="17" t="str">
        <f t="shared" si="309"/>
        <v/>
      </c>
      <c r="DP1439" s="17" t="str">
        <f t="shared" si="310"/>
        <v/>
      </c>
      <c r="DQ1439" s="17" t="str">
        <f t="shared" si="311"/>
        <v/>
      </c>
      <c r="DR1439" s="17" t="str">
        <f t="shared" si="312"/>
        <v/>
      </c>
      <c r="DS1439" s="17" t="str">
        <f t="shared" si="313"/>
        <v/>
      </c>
      <c r="DT1439" s="17" t="str">
        <f t="shared" si="314"/>
        <v/>
      </c>
      <c r="DU1439" s="17" t="str">
        <f t="shared" si="315"/>
        <v/>
      </c>
      <c r="DV1439" s="17" t="str">
        <f t="shared" si="316"/>
        <v/>
      </c>
      <c r="DW1439" s="17" t="str">
        <f t="shared" si="317"/>
        <v/>
      </c>
      <c r="DX1439" s="17" t="str">
        <f t="shared" si="318"/>
        <v/>
      </c>
      <c r="DY1439" s="17" t="str">
        <f t="shared" si="319"/>
        <v/>
      </c>
      <c r="DZ1439" s="17" t="str">
        <f t="shared" si="320"/>
        <v/>
      </c>
      <c r="EA1439" s="17" t="str">
        <f t="shared" si="321"/>
        <v/>
      </c>
      <c r="EB1439" s="17" t="str">
        <f t="shared" si="322"/>
        <v/>
      </c>
      <c r="EC1439" s="17" t="str">
        <f t="shared" si="323"/>
        <v/>
      </c>
      <c r="ED1439" s="17" t="str">
        <f t="shared" si="324"/>
        <v/>
      </c>
      <c r="EE1439" s="17" t="str">
        <f t="shared" si="325"/>
        <v/>
      </c>
      <c r="EF1439" s="17" t="str">
        <f t="shared" si="326"/>
        <v/>
      </c>
      <c r="EG1439" s="17" t="str">
        <f t="shared" si="327"/>
        <v/>
      </c>
      <c r="EH1439" s="17" t="str">
        <f t="shared" si="328"/>
        <v/>
      </c>
      <c r="EI1439" s="17" t="str">
        <f t="shared" si="329"/>
        <v/>
      </c>
      <c r="EJ1439" s="17" t="str">
        <f t="shared" si="330"/>
        <v/>
      </c>
      <c r="EK1439" s="17" t="str">
        <f t="shared" si="331"/>
        <v/>
      </c>
    </row>
    <row r="1440" spans="88:141" x14ac:dyDescent="0.35">
      <c r="CJ1440" s="17" t="str">
        <f t="shared" si="278"/>
        <v/>
      </c>
      <c r="CK1440" s="17" t="str">
        <f t="shared" si="279"/>
        <v/>
      </c>
      <c r="CL1440" s="17" t="str">
        <f t="shared" si="280"/>
        <v/>
      </c>
      <c r="CM1440" s="17" t="str">
        <f t="shared" si="281"/>
        <v/>
      </c>
      <c r="CN1440" s="17" t="str">
        <f t="shared" si="282"/>
        <v/>
      </c>
      <c r="CO1440" s="17" t="str">
        <f t="shared" si="283"/>
        <v/>
      </c>
      <c r="CP1440" s="17" t="str">
        <f t="shared" si="284"/>
        <v/>
      </c>
      <c r="CQ1440" s="17" t="str">
        <f t="shared" si="285"/>
        <v/>
      </c>
      <c r="CR1440" s="17" t="str">
        <f t="shared" si="286"/>
        <v/>
      </c>
      <c r="CS1440" s="17" t="str">
        <f t="shared" si="287"/>
        <v/>
      </c>
      <c r="CT1440" s="17" t="str">
        <f t="shared" si="288"/>
        <v/>
      </c>
      <c r="CU1440" s="17" t="str">
        <f t="shared" si="289"/>
        <v/>
      </c>
      <c r="CV1440" s="17" t="str">
        <f t="shared" si="290"/>
        <v/>
      </c>
      <c r="CW1440" s="17" t="str">
        <f t="shared" si="291"/>
        <v/>
      </c>
      <c r="CX1440" s="17" t="str">
        <f t="shared" si="292"/>
        <v/>
      </c>
      <c r="CY1440" s="17" t="str">
        <f t="shared" si="293"/>
        <v/>
      </c>
      <c r="CZ1440" s="17" t="str">
        <f t="shared" si="294"/>
        <v/>
      </c>
      <c r="DA1440" s="17" t="str">
        <f t="shared" si="295"/>
        <v/>
      </c>
      <c r="DB1440" s="17" t="str">
        <f t="shared" si="296"/>
        <v/>
      </c>
      <c r="DC1440" s="17" t="str">
        <f t="shared" si="297"/>
        <v/>
      </c>
      <c r="DD1440" s="17" t="str">
        <f t="shared" si="298"/>
        <v/>
      </c>
      <c r="DE1440" s="17" t="str">
        <f t="shared" si="299"/>
        <v/>
      </c>
      <c r="DF1440" s="17" t="str">
        <f t="shared" si="300"/>
        <v/>
      </c>
      <c r="DG1440" s="17" t="str">
        <f t="shared" si="301"/>
        <v/>
      </c>
      <c r="DH1440" s="17" t="str">
        <f t="shared" si="302"/>
        <v/>
      </c>
      <c r="DI1440" s="17" t="str">
        <f t="shared" si="303"/>
        <v/>
      </c>
      <c r="DJ1440" s="17" t="str">
        <f t="shared" si="304"/>
        <v/>
      </c>
      <c r="DK1440" s="17" t="str">
        <f t="shared" si="305"/>
        <v/>
      </c>
      <c r="DL1440" s="17" t="str">
        <f t="shared" si="306"/>
        <v/>
      </c>
      <c r="DM1440" s="17" t="str">
        <f t="shared" si="307"/>
        <v/>
      </c>
      <c r="DN1440" s="17" t="str">
        <f t="shared" si="308"/>
        <v/>
      </c>
      <c r="DO1440" s="17" t="str">
        <f t="shared" si="309"/>
        <v/>
      </c>
      <c r="DP1440" s="17" t="str">
        <f t="shared" si="310"/>
        <v/>
      </c>
      <c r="DQ1440" s="17" t="str">
        <f t="shared" si="311"/>
        <v/>
      </c>
      <c r="DR1440" s="17" t="str">
        <f t="shared" si="312"/>
        <v/>
      </c>
      <c r="DS1440" s="17" t="str">
        <f t="shared" si="313"/>
        <v/>
      </c>
      <c r="DT1440" s="17" t="str">
        <f t="shared" si="314"/>
        <v/>
      </c>
      <c r="DU1440" s="17" t="str">
        <f t="shared" si="315"/>
        <v/>
      </c>
      <c r="DV1440" s="17" t="str">
        <f t="shared" si="316"/>
        <v/>
      </c>
      <c r="DW1440" s="17" t="str">
        <f t="shared" si="317"/>
        <v/>
      </c>
      <c r="DX1440" s="17" t="str">
        <f t="shared" si="318"/>
        <v/>
      </c>
      <c r="DY1440" s="17" t="str">
        <f t="shared" si="319"/>
        <v/>
      </c>
      <c r="DZ1440" s="17" t="str">
        <f t="shared" si="320"/>
        <v/>
      </c>
      <c r="EA1440" s="17" t="str">
        <f t="shared" si="321"/>
        <v/>
      </c>
      <c r="EB1440" s="17" t="str">
        <f t="shared" si="322"/>
        <v/>
      </c>
      <c r="EC1440" s="17" t="str">
        <f t="shared" si="323"/>
        <v/>
      </c>
      <c r="ED1440" s="17" t="str">
        <f t="shared" si="324"/>
        <v/>
      </c>
      <c r="EE1440" s="17" t="str">
        <f t="shared" si="325"/>
        <v/>
      </c>
      <c r="EF1440" s="17" t="str">
        <f t="shared" si="326"/>
        <v/>
      </c>
      <c r="EG1440" s="17" t="str">
        <f t="shared" si="327"/>
        <v/>
      </c>
      <c r="EH1440" s="17" t="str">
        <f t="shared" si="328"/>
        <v/>
      </c>
      <c r="EI1440" s="17" t="str">
        <f t="shared" si="329"/>
        <v/>
      </c>
      <c r="EJ1440" s="17" t="str">
        <f t="shared" si="330"/>
        <v/>
      </c>
      <c r="EK1440" s="17" t="str">
        <f t="shared" si="331"/>
        <v/>
      </c>
    </row>
    <row r="1441" spans="88:141" x14ac:dyDescent="0.35">
      <c r="CJ1441" s="17" t="str">
        <f t="shared" si="278"/>
        <v/>
      </c>
      <c r="CK1441" s="17" t="str">
        <f t="shared" si="279"/>
        <v/>
      </c>
      <c r="CL1441" s="17" t="str">
        <f t="shared" si="280"/>
        <v/>
      </c>
      <c r="CM1441" s="17" t="str">
        <f t="shared" si="281"/>
        <v/>
      </c>
      <c r="CN1441" s="17" t="str">
        <f t="shared" si="282"/>
        <v/>
      </c>
      <c r="CO1441" s="17" t="str">
        <f t="shared" si="283"/>
        <v/>
      </c>
      <c r="CP1441" s="17" t="str">
        <f t="shared" si="284"/>
        <v/>
      </c>
      <c r="CQ1441" s="17" t="str">
        <f t="shared" si="285"/>
        <v/>
      </c>
      <c r="CR1441" s="17" t="str">
        <f t="shared" si="286"/>
        <v/>
      </c>
      <c r="CS1441" s="17" t="str">
        <f t="shared" si="287"/>
        <v/>
      </c>
      <c r="CT1441" s="17" t="str">
        <f t="shared" si="288"/>
        <v/>
      </c>
      <c r="CU1441" s="17" t="str">
        <f t="shared" si="289"/>
        <v/>
      </c>
      <c r="CV1441" s="17" t="str">
        <f t="shared" si="290"/>
        <v/>
      </c>
      <c r="CW1441" s="17" t="str">
        <f t="shared" si="291"/>
        <v/>
      </c>
      <c r="CX1441" s="17" t="str">
        <f t="shared" si="292"/>
        <v/>
      </c>
      <c r="CY1441" s="17" t="str">
        <f t="shared" si="293"/>
        <v/>
      </c>
      <c r="CZ1441" s="17" t="str">
        <f t="shared" si="294"/>
        <v/>
      </c>
      <c r="DA1441" s="17" t="str">
        <f t="shared" si="295"/>
        <v/>
      </c>
      <c r="DB1441" s="17" t="str">
        <f t="shared" si="296"/>
        <v/>
      </c>
      <c r="DC1441" s="17" t="str">
        <f t="shared" si="297"/>
        <v/>
      </c>
      <c r="DD1441" s="17" t="str">
        <f t="shared" si="298"/>
        <v/>
      </c>
      <c r="DE1441" s="17" t="str">
        <f t="shared" si="299"/>
        <v/>
      </c>
      <c r="DF1441" s="17" t="str">
        <f t="shared" si="300"/>
        <v/>
      </c>
      <c r="DG1441" s="17" t="str">
        <f t="shared" si="301"/>
        <v/>
      </c>
      <c r="DH1441" s="17" t="str">
        <f t="shared" si="302"/>
        <v/>
      </c>
      <c r="DI1441" s="17" t="str">
        <f t="shared" si="303"/>
        <v/>
      </c>
      <c r="DJ1441" s="17" t="str">
        <f t="shared" si="304"/>
        <v/>
      </c>
      <c r="DK1441" s="17" t="str">
        <f t="shared" si="305"/>
        <v/>
      </c>
      <c r="DL1441" s="17" t="str">
        <f t="shared" si="306"/>
        <v/>
      </c>
      <c r="DM1441" s="17" t="str">
        <f t="shared" si="307"/>
        <v/>
      </c>
      <c r="DN1441" s="17" t="str">
        <f t="shared" si="308"/>
        <v/>
      </c>
      <c r="DO1441" s="17" t="str">
        <f t="shared" si="309"/>
        <v/>
      </c>
      <c r="DP1441" s="17" t="str">
        <f t="shared" si="310"/>
        <v/>
      </c>
      <c r="DQ1441" s="17" t="str">
        <f t="shared" si="311"/>
        <v/>
      </c>
      <c r="DR1441" s="17" t="str">
        <f t="shared" si="312"/>
        <v/>
      </c>
      <c r="DS1441" s="17" t="str">
        <f t="shared" si="313"/>
        <v/>
      </c>
      <c r="DT1441" s="17" t="str">
        <f t="shared" si="314"/>
        <v/>
      </c>
      <c r="DU1441" s="17" t="str">
        <f t="shared" si="315"/>
        <v/>
      </c>
      <c r="DV1441" s="17" t="str">
        <f t="shared" si="316"/>
        <v/>
      </c>
      <c r="DW1441" s="17" t="str">
        <f t="shared" si="317"/>
        <v/>
      </c>
      <c r="DX1441" s="17" t="str">
        <f t="shared" si="318"/>
        <v/>
      </c>
      <c r="DY1441" s="17" t="str">
        <f t="shared" si="319"/>
        <v/>
      </c>
      <c r="DZ1441" s="17" t="str">
        <f t="shared" si="320"/>
        <v/>
      </c>
      <c r="EA1441" s="17" t="str">
        <f t="shared" si="321"/>
        <v/>
      </c>
      <c r="EB1441" s="17" t="str">
        <f t="shared" si="322"/>
        <v/>
      </c>
      <c r="EC1441" s="17" t="str">
        <f t="shared" si="323"/>
        <v/>
      </c>
      <c r="ED1441" s="17" t="str">
        <f t="shared" si="324"/>
        <v/>
      </c>
      <c r="EE1441" s="17" t="str">
        <f t="shared" si="325"/>
        <v/>
      </c>
      <c r="EF1441" s="17" t="str">
        <f t="shared" si="326"/>
        <v/>
      </c>
      <c r="EG1441" s="17" t="str">
        <f t="shared" si="327"/>
        <v/>
      </c>
      <c r="EH1441" s="17" t="str">
        <f t="shared" si="328"/>
        <v/>
      </c>
      <c r="EI1441" s="17" t="str">
        <f t="shared" si="329"/>
        <v/>
      </c>
      <c r="EJ1441" s="17" t="str">
        <f t="shared" si="330"/>
        <v/>
      </c>
      <c r="EK1441" s="17" t="str">
        <f t="shared" si="331"/>
        <v/>
      </c>
    </row>
    <row r="1442" spans="88:141" x14ac:dyDescent="0.35">
      <c r="CJ1442" s="17" t="str">
        <f t="shared" si="278"/>
        <v/>
      </c>
      <c r="CK1442" s="17" t="str">
        <f t="shared" si="279"/>
        <v/>
      </c>
      <c r="CL1442" s="17" t="str">
        <f t="shared" si="280"/>
        <v/>
      </c>
      <c r="CM1442" s="17" t="str">
        <f t="shared" si="281"/>
        <v/>
      </c>
      <c r="CN1442" s="17" t="str">
        <f t="shared" si="282"/>
        <v/>
      </c>
      <c r="CO1442" s="17" t="str">
        <f t="shared" si="283"/>
        <v/>
      </c>
      <c r="CP1442" s="17" t="str">
        <f t="shared" si="284"/>
        <v/>
      </c>
      <c r="CQ1442" s="17" t="str">
        <f t="shared" si="285"/>
        <v/>
      </c>
      <c r="CR1442" s="17" t="str">
        <f t="shared" si="286"/>
        <v/>
      </c>
      <c r="CS1442" s="17" t="str">
        <f t="shared" si="287"/>
        <v/>
      </c>
      <c r="CT1442" s="17" t="str">
        <f t="shared" si="288"/>
        <v/>
      </c>
      <c r="CU1442" s="17" t="str">
        <f t="shared" si="289"/>
        <v/>
      </c>
      <c r="CV1442" s="17" t="str">
        <f t="shared" si="290"/>
        <v/>
      </c>
      <c r="CW1442" s="17" t="str">
        <f t="shared" si="291"/>
        <v/>
      </c>
      <c r="CX1442" s="17" t="str">
        <f t="shared" si="292"/>
        <v/>
      </c>
      <c r="CY1442" s="17" t="str">
        <f t="shared" si="293"/>
        <v/>
      </c>
      <c r="CZ1442" s="17" t="str">
        <f t="shared" si="294"/>
        <v/>
      </c>
      <c r="DA1442" s="17" t="str">
        <f t="shared" si="295"/>
        <v/>
      </c>
      <c r="DB1442" s="17" t="str">
        <f t="shared" si="296"/>
        <v/>
      </c>
      <c r="DC1442" s="17" t="str">
        <f t="shared" si="297"/>
        <v/>
      </c>
      <c r="DD1442" s="17" t="str">
        <f t="shared" si="298"/>
        <v/>
      </c>
      <c r="DE1442" s="17" t="str">
        <f t="shared" si="299"/>
        <v/>
      </c>
      <c r="DF1442" s="17" t="str">
        <f t="shared" si="300"/>
        <v/>
      </c>
      <c r="DG1442" s="17" t="str">
        <f t="shared" si="301"/>
        <v/>
      </c>
      <c r="DH1442" s="17" t="str">
        <f t="shared" si="302"/>
        <v/>
      </c>
      <c r="DI1442" s="17" t="str">
        <f t="shared" si="303"/>
        <v/>
      </c>
      <c r="DJ1442" s="17" t="str">
        <f t="shared" si="304"/>
        <v/>
      </c>
      <c r="DK1442" s="17" t="str">
        <f t="shared" si="305"/>
        <v/>
      </c>
      <c r="DL1442" s="17" t="str">
        <f t="shared" si="306"/>
        <v/>
      </c>
      <c r="DM1442" s="17" t="str">
        <f t="shared" si="307"/>
        <v/>
      </c>
      <c r="DN1442" s="17" t="str">
        <f t="shared" si="308"/>
        <v/>
      </c>
      <c r="DO1442" s="17" t="str">
        <f t="shared" si="309"/>
        <v/>
      </c>
      <c r="DP1442" s="17" t="str">
        <f t="shared" si="310"/>
        <v/>
      </c>
      <c r="DQ1442" s="17" t="str">
        <f t="shared" si="311"/>
        <v/>
      </c>
      <c r="DR1442" s="17" t="str">
        <f t="shared" si="312"/>
        <v/>
      </c>
      <c r="DS1442" s="17" t="str">
        <f t="shared" si="313"/>
        <v/>
      </c>
      <c r="DT1442" s="17" t="str">
        <f t="shared" si="314"/>
        <v/>
      </c>
      <c r="DU1442" s="17" t="str">
        <f t="shared" si="315"/>
        <v/>
      </c>
      <c r="DV1442" s="17" t="str">
        <f t="shared" si="316"/>
        <v/>
      </c>
      <c r="DW1442" s="17" t="str">
        <f t="shared" si="317"/>
        <v/>
      </c>
      <c r="DX1442" s="17" t="str">
        <f t="shared" si="318"/>
        <v/>
      </c>
      <c r="DY1442" s="17" t="str">
        <f t="shared" si="319"/>
        <v/>
      </c>
      <c r="DZ1442" s="17" t="str">
        <f t="shared" si="320"/>
        <v/>
      </c>
      <c r="EA1442" s="17" t="str">
        <f t="shared" si="321"/>
        <v/>
      </c>
      <c r="EB1442" s="17" t="str">
        <f t="shared" si="322"/>
        <v/>
      </c>
      <c r="EC1442" s="17" t="str">
        <f t="shared" si="323"/>
        <v/>
      </c>
      <c r="ED1442" s="17" t="str">
        <f t="shared" si="324"/>
        <v/>
      </c>
      <c r="EE1442" s="17" t="str">
        <f t="shared" si="325"/>
        <v/>
      </c>
      <c r="EF1442" s="17" t="str">
        <f t="shared" si="326"/>
        <v/>
      </c>
      <c r="EG1442" s="17" t="str">
        <f t="shared" si="327"/>
        <v/>
      </c>
      <c r="EH1442" s="17" t="str">
        <f t="shared" si="328"/>
        <v/>
      </c>
      <c r="EI1442" s="17" t="str">
        <f t="shared" si="329"/>
        <v/>
      </c>
      <c r="EJ1442" s="17" t="str">
        <f t="shared" si="330"/>
        <v/>
      </c>
      <c r="EK1442" s="17" t="str">
        <f t="shared" si="331"/>
        <v/>
      </c>
    </row>
    <row r="1443" spans="88:141" x14ac:dyDescent="0.35">
      <c r="CJ1443" s="17" t="str">
        <f t="shared" si="278"/>
        <v/>
      </c>
      <c r="CK1443" s="17" t="str">
        <f t="shared" si="279"/>
        <v/>
      </c>
      <c r="CL1443" s="17" t="str">
        <f t="shared" si="280"/>
        <v/>
      </c>
      <c r="CM1443" s="17" t="str">
        <f t="shared" si="281"/>
        <v/>
      </c>
      <c r="CN1443" s="17" t="str">
        <f t="shared" si="282"/>
        <v/>
      </c>
      <c r="CO1443" s="17" t="str">
        <f t="shared" si="283"/>
        <v/>
      </c>
      <c r="CP1443" s="17" t="str">
        <f t="shared" si="284"/>
        <v/>
      </c>
      <c r="CQ1443" s="17" t="str">
        <f t="shared" si="285"/>
        <v/>
      </c>
      <c r="CR1443" s="17" t="str">
        <f t="shared" si="286"/>
        <v/>
      </c>
      <c r="CS1443" s="17" t="str">
        <f t="shared" si="287"/>
        <v/>
      </c>
      <c r="CT1443" s="17" t="str">
        <f t="shared" si="288"/>
        <v/>
      </c>
      <c r="CU1443" s="17" t="str">
        <f t="shared" si="289"/>
        <v/>
      </c>
      <c r="CV1443" s="17" t="str">
        <f t="shared" si="290"/>
        <v/>
      </c>
      <c r="CW1443" s="17" t="str">
        <f t="shared" si="291"/>
        <v/>
      </c>
      <c r="CX1443" s="17" t="str">
        <f t="shared" si="292"/>
        <v/>
      </c>
      <c r="CY1443" s="17" t="str">
        <f t="shared" si="293"/>
        <v/>
      </c>
      <c r="CZ1443" s="17" t="str">
        <f t="shared" si="294"/>
        <v/>
      </c>
      <c r="DA1443" s="17" t="str">
        <f t="shared" si="295"/>
        <v/>
      </c>
      <c r="DB1443" s="17" t="str">
        <f t="shared" si="296"/>
        <v/>
      </c>
      <c r="DC1443" s="17" t="str">
        <f t="shared" si="297"/>
        <v/>
      </c>
      <c r="DD1443" s="17" t="str">
        <f t="shared" si="298"/>
        <v/>
      </c>
      <c r="DE1443" s="17" t="str">
        <f t="shared" si="299"/>
        <v/>
      </c>
      <c r="DF1443" s="17" t="str">
        <f t="shared" si="300"/>
        <v/>
      </c>
      <c r="DG1443" s="17" t="str">
        <f t="shared" si="301"/>
        <v/>
      </c>
      <c r="DH1443" s="17" t="str">
        <f t="shared" si="302"/>
        <v/>
      </c>
      <c r="DI1443" s="17" t="str">
        <f t="shared" si="303"/>
        <v/>
      </c>
      <c r="DJ1443" s="17" t="str">
        <f t="shared" si="304"/>
        <v/>
      </c>
      <c r="DK1443" s="17" t="str">
        <f t="shared" si="305"/>
        <v/>
      </c>
      <c r="DL1443" s="17" t="str">
        <f t="shared" si="306"/>
        <v/>
      </c>
      <c r="DM1443" s="17" t="str">
        <f t="shared" si="307"/>
        <v/>
      </c>
      <c r="DN1443" s="17" t="str">
        <f t="shared" si="308"/>
        <v/>
      </c>
      <c r="DO1443" s="17" t="str">
        <f t="shared" si="309"/>
        <v/>
      </c>
      <c r="DP1443" s="17" t="str">
        <f t="shared" si="310"/>
        <v/>
      </c>
      <c r="DQ1443" s="17" t="str">
        <f t="shared" si="311"/>
        <v/>
      </c>
      <c r="DR1443" s="17" t="str">
        <f t="shared" si="312"/>
        <v/>
      </c>
      <c r="DS1443" s="17" t="str">
        <f t="shared" si="313"/>
        <v/>
      </c>
      <c r="DT1443" s="17" t="str">
        <f t="shared" si="314"/>
        <v/>
      </c>
      <c r="DU1443" s="17" t="str">
        <f t="shared" si="315"/>
        <v/>
      </c>
      <c r="DV1443" s="17" t="str">
        <f t="shared" si="316"/>
        <v/>
      </c>
      <c r="DW1443" s="17" t="str">
        <f t="shared" si="317"/>
        <v/>
      </c>
      <c r="DX1443" s="17" t="str">
        <f t="shared" si="318"/>
        <v/>
      </c>
      <c r="DY1443" s="17" t="str">
        <f t="shared" si="319"/>
        <v/>
      </c>
      <c r="DZ1443" s="17" t="str">
        <f t="shared" si="320"/>
        <v/>
      </c>
      <c r="EA1443" s="17" t="str">
        <f t="shared" si="321"/>
        <v/>
      </c>
      <c r="EB1443" s="17" t="str">
        <f t="shared" si="322"/>
        <v/>
      </c>
      <c r="EC1443" s="17" t="str">
        <f t="shared" si="323"/>
        <v/>
      </c>
      <c r="ED1443" s="17" t="str">
        <f t="shared" si="324"/>
        <v/>
      </c>
      <c r="EE1443" s="17" t="str">
        <f t="shared" si="325"/>
        <v/>
      </c>
      <c r="EF1443" s="17" t="str">
        <f t="shared" si="326"/>
        <v/>
      </c>
      <c r="EG1443" s="17" t="str">
        <f t="shared" si="327"/>
        <v/>
      </c>
      <c r="EH1443" s="17" t="str">
        <f t="shared" si="328"/>
        <v/>
      </c>
      <c r="EI1443" s="17" t="str">
        <f t="shared" si="329"/>
        <v/>
      </c>
      <c r="EJ1443" s="17" t="str">
        <f t="shared" si="330"/>
        <v/>
      </c>
      <c r="EK1443" s="17" t="str">
        <f t="shared" si="331"/>
        <v/>
      </c>
    </row>
    <row r="1444" spans="88:141" x14ac:dyDescent="0.35">
      <c r="CJ1444" s="17" t="str">
        <f t="shared" si="278"/>
        <v/>
      </c>
      <c r="CK1444" s="17" t="str">
        <f t="shared" si="279"/>
        <v/>
      </c>
      <c r="CL1444" s="17" t="str">
        <f t="shared" si="280"/>
        <v/>
      </c>
      <c r="CM1444" s="17" t="str">
        <f t="shared" si="281"/>
        <v/>
      </c>
      <c r="CN1444" s="17" t="str">
        <f t="shared" si="282"/>
        <v/>
      </c>
      <c r="CO1444" s="17" t="str">
        <f t="shared" si="283"/>
        <v/>
      </c>
      <c r="CP1444" s="17" t="str">
        <f t="shared" si="284"/>
        <v/>
      </c>
      <c r="CQ1444" s="17" t="str">
        <f t="shared" si="285"/>
        <v/>
      </c>
      <c r="CR1444" s="17" t="str">
        <f t="shared" si="286"/>
        <v/>
      </c>
      <c r="CS1444" s="17" t="str">
        <f t="shared" si="287"/>
        <v/>
      </c>
      <c r="CT1444" s="17" t="str">
        <f t="shared" si="288"/>
        <v/>
      </c>
      <c r="CU1444" s="17" t="str">
        <f t="shared" si="289"/>
        <v/>
      </c>
      <c r="CV1444" s="17" t="str">
        <f t="shared" si="290"/>
        <v/>
      </c>
      <c r="CW1444" s="17" t="str">
        <f t="shared" si="291"/>
        <v/>
      </c>
      <c r="CX1444" s="17" t="str">
        <f t="shared" si="292"/>
        <v/>
      </c>
      <c r="CY1444" s="17" t="str">
        <f t="shared" si="293"/>
        <v/>
      </c>
      <c r="CZ1444" s="17" t="str">
        <f t="shared" si="294"/>
        <v/>
      </c>
      <c r="DA1444" s="17" t="str">
        <f t="shared" si="295"/>
        <v/>
      </c>
      <c r="DB1444" s="17" t="str">
        <f t="shared" si="296"/>
        <v/>
      </c>
      <c r="DC1444" s="17" t="str">
        <f t="shared" si="297"/>
        <v/>
      </c>
      <c r="DD1444" s="17" t="str">
        <f t="shared" si="298"/>
        <v/>
      </c>
      <c r="DE1444" s="17" t="str">
        <f t="shared" si="299"/>
        <v/>
      </c>
      <c r="DF1444" s="17" t="str">
        <f t="shared" si="300"/>
        <v/>
      </c>
      <c r="DG1444" s="17" t="str">
        <f t="shared" si="301"/>
        <v/>
      </c>
      <c r="DH1444" s="17" t="str">
        <f t="shared" si="302"/>
        <v/>
      </c>
      <c r="DI1444" s="17" t="str">
        <f t="shared" si="303"/>
        <v/>
      </c>
      <c r="DJ1444" s="17" t="str">
        <f t="shared" si="304"/>
        <v/>
      </c>
      <c r="DK1444" s="17" t="str">
        <f t="shared" si="305"/>
        <v/>
      </c>
      <c r="DL1444" s="17" t="str">
        <f t="shared" si="306"/>
        <v/>
      </c>
      <c r="DM1444" s="17" t="str">
        <f t="shared" si="307"/>
        <v/>
      </c>
      <c r="DN1444" s="17" t="str">
        <f t="shared" si="308"/>
        <v/>
      </c>
      <c r="DO1444" s="17" t="str">
        <f t="shared" si="309"/>
        <v/>
      </c>
      <c r="DP1444" s="17" t="str">
        <f t="shared" si="310"/>
        <v/>
      </c>
      <c r="DQ1444" s="17" t="str">
        <f t="shared" si="311"/>
        <v/>
      </c>
      <c r="DR1444" s="17" t="str">
        <f t="shared" si="312"/>
        <v/>
      </c>
      <c r="DS1444" s="17" t="str">
        <f t="shared" si="313"/>
        <v/>
      </c>
      <c r="DT1444" s="17" t="str">
        <f t="shared" si="314"/>
        <v/>
      </c>
      <c r="DU1444" s="17" t="str">
        <f t="shared" si="315"/>
        <v/>
      </c>
      <c r="DV1444" s="17" t="str">
        <f t="shared" si="316"/>
        <v/>
      </c>
      <c r="DW1444" s="17" t="str">
        <f t="shared" si="317"/>
        <v/>
      </c>
      <c r="DX1444" s="17" t="str">
        <f t="shared" si="318"/>
        <v/>
      </c>
      <c r="DY1444" s="17" t="str">
        <f t="shared" si="319"/>
        <v/>
      </c>
      <c r="DZ1444" s="17" t="str">
        <f t="shared" si="320"/>
        <v/>
      </c>
      <c r="EA1444" s="17" t="str">
        <f t="shared" si="321"/>
        <v/>
      </c>
      <c r="EB1444" s="17" t="str">
        <f t="shared" si="322"/>
        <v/>
      </c>
      <c r="EC1444" s="17" t="str">
        <f t="shared" si="323"/>
        <v/>
      </c>
      <c r="ED1444" s="17" t="str">
        <f t="shared" si="324"/>
        <v/>
      </c>
      <c r="EE1444" s="17" t="str">
        <f t="shared" si="325"/>
        <v/>
      </c>
      <c r="EF1444" s="17" t="str">
        <f t="shared" si="326"/>
        <v/>
      </c>
      <c r="EG1444" s="17" t="str">
        <f t="shared" si="327"/>
        <v/>
      </c>
      <c r="EH1444" s="17" t="str">
        <f t="shared" si="328"/>
        <v/>
      </c>
      <c r="EI1444" s="17" t="str">
        <f t="shared" si="329"/>
        <v/>
      </c>
      <c r="EJ1444" s="17" t="str">
        <f t="shared" si="330"/>
        <v/>
      </c>
      <c r="EK1444" s="17" t="str">
        <f t="shared" si="331"/>
        <v/>
      </c>
    </row>
    <row r="1445" spans="88:141" x14ac:dyDescent="0.35">
      <c r="CJ1445" s="17" t="str">
        <f t="shared" si="278"/>
        <v/>
      </c>
      <c r="CK1445" s="17" t="str">
        <f t="shared" si="279"/>
        <v/>
      </c>
      <c r="CL1445" s="17" t="str">
        <f t="shared" si="280"/>
        <v/>
      </c>
      <c r="CM1445" s="17" t="str">
        <f t="shared" si="281"/>
        <v/>
      </c>
      <c r="CN1445" s="17" t="str">
        <f t="shared" si="282"/>
        <v/>
      </c>
      <c r="CO1445" s="17" t="str">
        <f t="shared" si="283"/>
        <v/>
      </c>
      <c r="CP1445" s="17" t="str">
        <f t="shared" si="284"/>
        <v/>
      </c>
      <c r="CQ1445" s="17" t="str">
        <f t="shared" si="285"/>
        <v/>
      </c>
      <c r="CR1445" s="17" t="str">
        <f t="shared" si="286"/>
        <v/>
      </c>
      <c r="CS1445" s="17" t="str">
        <f t="shared" si="287"/>
        <v/>
      </c>
      <c r="CT1445" s="17" t="str">
        <f t="shared" si="288"/>
        <v/>
      </c>
      <c r="CU1445" s="17" t="str">
        <f t="shared" si="289"/>
        <v/>
      </c>
      <c r="CV1445" s="17" t="str">
        <f t="shared" si="290"/>
        <v/>
      </c>
      <c r="CW1445" s="17" t="str">
        <f t="shared" si="291"/>
        <v/>
      </c>
      <c r="CX1445" s="17" t="str">
        <f t="shared" si="292"/>
        <v/>
      </c>
      <c r="CY1445" s="17" t="str">
        <f t="shared" si="293"/>
        <v/>
      </c>
      <c r="CZ1445" s="17" t="str">
        <f t="shared" si="294"/>
        <v/>
      </c>
      <c r="DA1445" s="17" t="str">
        <f t="shared" si="295"/>
        <v/>
      </c>
      <c r="DB1445" s="17" t="str">
        <f t="shared" si="296"/>
        <v/>
      </c>
      <c r="DC1445" s="17" t="str">
        <f t="shared" si="297"/>
        <v/>
      </c>
      <c r="DD1445" s="17" t="str">
        <f t="shared" si="298"/>
        <v/>
      </c>
      <c r="DE1445" s="17" t="str">
        <f t="shared" si="299"/>
        <v/>
      </c>
      <c r="DF1445" s="17" t="str">
        <f t="shared" si="300"/>
        <v/>
      </c>
      <c r="DG1445" s="17" t="str">
        <f t="shared" si="301"/>
        <v/>
      </c>
      <c r="DH1445" s="17" t="str">
        <f t="shared" si="302"/>
        <v/>
      </c>
      <c r="DI1445" s="17" t="str">
        <f t="shared" si="303"/>
        <v/>
      </c>
      <c r="DJ1445" s="17" t="str">
        <f t="shared" si="304"/>
        <v/>
      </c>
      <c r="DK1445" s="17" t="str">
        <f t="shared" si="305"/>
        <v/>
      </c>
      <c r="DL1445" s="17" t="str">
        <f t="shared" si="306"/>
        <v/>
      </c>
      <c r="DM1445" s="17" t="str">
        <f t="shared" si="307"/>
        <v/>
      </c>
      <c r="DN1445" s="17" t="str">
        <f t="shared" si="308"/>
        <v/>
      </c>
      <c r="DO1445" s="17" t="str">
        <f t="shared" si="309"/>
        <v/>
      </c>
      <c r="DP1445" s="17" t="str">
        <f t="shared" si="310"/>
        <v/>
      </c>
      <c r="DQ1445" s="17" t="str">
        <f t="shared" si="311"/>
        <v/>
      </c>
      <c r="DR1445" s="17" t="str">
        <f t="shared" si="312"/>
        <v/>
      </c>
      <c r="DS1445" s="17" t="str">
        <f t="shared" si="313"/>
        <v/>
      </c>
      <c r="DT1445" s="17" t="str">
        <f t="shared" si="314"/>
        <v/>
      </c>
      <c r="DU1445" s="17" t="str">
        <f t="shared" si="315"/>
        <v/>
      </c>
      <c r="DV1445" s="17" t="str">
        <f t="shared" si="316"/>
        <v/>
      </c>
      <c r="DW1445" s="17" t="str">
        <f t="shared" si="317"/>
        <v/>
      </c>
      <c r="DX1445" s="17" t="str">
        <f t="shared" si="318"/>
        <v/>
      </c>
      <c r="DY1445" s="17" t="str">
        <f t="shared" si="319"/>
        <v/>
      </c>
      <c r="DZ1445" s="17" t="str">
        <f t="shared" si="320"/>
        <v/>
      </c>
      <c r="EA1445" s="17" t="str">
        <f t="shared" si="321"/>
        <v/>
      </c>
      <c r="EB1445" s="17" t="str">
        <f t="shared" si="322"/>
        <v/>
      </c>
      <c r="EC1445" s="17" t="str">
        <f t="shared" si="323"/>
        <v/>
      </c>
      <c r="ED1445" s="17" t="str">
        <f t="shared" si="324"/>
        <v/>
      </c>
      <c r="EE1445" s="17" t="str">
        <f t="shared" si="325"/>
        <v/>
      </c>
      <c r="EF1445" s="17" t="str">
        <f t="shared" si="326"/>
        <v/>
      </c>
      <c r="EG1445" s="17" t="str">
        <f t="shared" si="327"/>
        <v/>
      </c>
      <c r="EH1445" s="17" t="str">
        <f t="shared" si="328"/>
        <v/>
      </c>
      <c r="EI1445" s="17" t="str">
        <f t="shared" si="329"/>
        <v/>
      </c>
      <c r="EJ1445" s="17" t="str">
        <f t="shared" si="330"/>
        <v/>
      </c>
      <c r="EK1445" s="17" t="str">
        <f t="shared" si="331"/>
        <v/>
      </c>
    </row>
    <row r="1446" spans="88:141" x14ac:dyDescent="0.35">
      <c r="CJ1446" s="17" t="str">
        <f t="shared" si="278"/>
        <v/>
      </c>
      <c r="CK1446" s="17" t="str">
        <f t="shared" si="279"/>
        <v/>
      </c>
      <c r="CL1446" s="17" t="str">
        <f t="shared" si="280"/>
        <v/>
      </c>
      <c r="CM1446" s="17" t="str">
        <f t="shared" si="281"/>
        <v/>
      </c>
      <c r="CN1446" s="17" t="str">
        <f t="shared" si="282"/>
        <v/>
      </c>
      <c r="CO1446" s="17" t="str">
        <f t="shared" si="283"/>
        <v/>
      </c>
      <c r="CP1446" s="17" t="str">
        <f t="shared" si="284"/>
        <v/>
      </c>
      <c r="CQ1446" s="17" t="str">
        <f t="shared" si="285"/>
        <v/>
      </c>
      <c r="CR1446" s="17" t="str">
        <f t="shared" si="286"/>
        <v/>
      </c>
      <c r="CS1446" s="17" t="str">
        <f t="shared" si="287"/>
        <v/>
      </c>
      <c r="CT1446" s="17" t="str">
        <f t="shared" si="288"/>
        <v/>
      </c>
      <c r="CU1446" s="17" t="str">
        <f t="shared" si="289"/>
        <v/>
      </c>
      <c r="CV1446" s="17" t="str">
        <f t="shared" si="290"/>
        <v/>
      </c>
      <c r="CW1446" s="17" t="str">
        <f t="shared" si="291"/>
        <v/>
      </c>
      <c r="CX1446" s="17" t="str">
        <f t="shared" si="292"/>
        <v/>
      </c>
      <c r="CY1446" s="17" t="str">
        <f t="shared" si="293"/>
        <v/>
      </c>
      <c r="CZ1446" s="17" t="str">
        <f t="shared" si="294"/>
        <v/>
      </c>
      <c r="DA1446" s="17" t="str">
        <f t="shared" si="295"/>
        <v/>
      </c>
      <c r="DB1446" s="17" t="str">
        <f t="shared" si="296"/>
        <v/>
      </c>
      <c r="DC1446" s="17" t="str">
        <f t="shared" si="297"/>
        <v/>
      </c>
      <c r="DD1446" s="17" t="str">
        <f t="shared" si="298"/>
        <v/>
      </c>
      <c r="DE1446" s="17" t="str">
        <f t="shared" si="299"/>
        <v/>
      </c>
      <c r="DF1446" s="17" t="str">
        <f t="shared" si="300"/>
        <v/>
      </c>
      <c r="DG1446" s="17" t="str">
        <f t="shared" si="301"/>
        <v/>
      </c>
      <c r="DH1446" s="17" t="str">
        <f t="shared" si="302"/>
        <v/>
      </c>
      <c r="DI1446" s="17" t="str">
        <f t="shared" si="303"/>
        <v/>
      </c>
      <c r="DJ1446" s="17" t="str">
        <f t="shared" si="304"/>
        <v/>
      </c>
      <c r="DK1446" s="17" t="str">
        <f t="shared" si="305"/>
        <v/>
      </c>
      <c r="DL1446" s="17" t="str">
        <f t="shared" si="306"/>
        <v/>
      </c>
      <c r="DM1446" s="17" t="str">
        <f t="shared" si="307"/>
        <v/>
      </c>
      <c r="DN1446" s="17" t="str">
        <f t="shared" si="308"/>
        <v/>
      </c>
      <c r="DO1446" s="17" t="str">
        <f t="shared" si="309"/>
        <v/>
      </c>
      <c r="DP1446" s="17" t="str">
        <f t="shared" si="310"/>
        <v/>
      </c>
      <c r="DQ1446" s="17" t="str">
        <f t="shared" si="311"/>
        <v/>
      </c>
      <c r="DR1446" s="17" t="str">
        <f t="shared" si="312"/>
        <v/>
      </c>
      <c r="DS1446" s="17" t="str">
        <f t="shared" si="313"/>
        <v/>
      </c>
      <c r="DT1446" s="17" t="str">
        <f t="shared" si="314"/>
        <v/>
      </c>
      <c r="DU1446" s="17" t="str">
        <f t="shared" si="315"/>
        <v/>
      </c>
      <c r="DV1446" s="17" t="str">
        <f t="shared" si="316"/>
        <v/>
      </c>
      <c r="DW1446" s="17" t="str">
        <f t="shared" si="317"/>
        <v/>
      </c>
      <c r="DX1446" s="17" t="str">
        <f t="shared" si="318"/>
        <v/>
      </c>
      <c r="DY1446" s="17" t="str">
        <f t="shared" si="319"/>
        <v/>
      </c>
      <c r="DZ1446" s="17" t="str">
        <f t="shared" si="320"/>
        <v/>
      </c>
      <c r="EA1446" s="17" t="str">
        <f t="shared" si="321"/>
        <v/>
      </c>
      <c r="EB1446" s="17" t="str">
        <f t="shared" si="322"/>
        <v/>
      </c>
      <c r="EC1446" s="17" t="str">
        <f t="shared" si="323"/>
        <v/>
      </c>
      <c r="ED1446" s="17" t="str">
        <f t="shared" si="324"/>
        <v/>
      </c>
      <c r="EE1446" s="17" t="str">
        <f t="shared" si="325"/>
        <v/>
      </c>
      <c r="EF1446" s="17" t="str">
        <f t="shared" si="326"/>
        <v/>
      </c>
      <c r="EG1446" s="17" t="str">
        <f t="shared" si="327"/>
        <v/>
      </c>
      <c r="EH1446" s="17" t="str">
        <f t="shared" si="328"/>
        <v/>
      </c>
      <c r="EI1446" s="17" t="str">
        <f t="shared" si="329"/>
        <v/>
      </c>
      <c r="EJ1446" s="17" t="str">
        <f t="shared" si="330"/>
        <v/>
      </c>
      <c r="EK1446" s="17" t="str">
        <f t="shared" si="331"/>
        <v/>
      </c>
    </row>
    <row r="1447" spans="88:141" x14ac:dyDescent="0.35">
      <c r="CJ1447" s="17" t="str">
        <f t="shared" si="278"/>
        <v/>
      </c>
      <c r="CK1447" s="17" t="str">
        <f t="shared" si="279"/>
        <v/>
      </c>
      <c r="CL1447" s="17" t="str">
        <f t="shared" si="280"/>
        <v/>
      </c>
      <c r="CM1447" s="17" t="str">
        <f t="shared" si="281"/>
        <v/>
      </c>
      <c r="CN1447" s="17" t="str">
        <f t="shared" si="282"/>
        <v/>
      </c>
      <c r="CO1447" s="17" t="str">
        <f t="shared" si="283"/>
        <v/>
      </c>
      <c r="CP1447" s="17" t="str">
        <f t="shared" si="284"/>
        <v/>
      </c>
      <c r="CQ1447" s="17" t="str">
        <f t="shared" si="285"/>
        <v/>
      </c>
      <c r="CR1447" s="17" t="str">
        <f t="shared" si="286"/>
        <v/>
      </c>
      <c r="CS1447" s="17" t="str">
        <f t="shared" si="287"/>
        <v/>
      </c>
      <c r="CT1447" s="17" t="str">
        <f t="shared" si="288"/>
        <v/>
      </c>
      <c r="CU1447" s="17" t="str">
        <f t="shared" si="289"/>
        <v/>
      </c>
      <c r="CV1447" s="17" t="str">
        <f t="shared" si="290"/>
        <v/>
      </c>
      <c r="CW1447" s="17" t="str">
        <f t="shared" si="291"/>
        <v/>
      </c>
      <c r="CX1447" s="17" t="str">
        <f t="shared" si="292"/>
        <v/>
      </c>
      <c r="CY1447" s="17" t="str">
        <f t="shared" si="293"/>
        <v/>
      </c>
      <c r="CZ1447" s="17" t="str">
        <f t="shared" si="294"/>
        <v/>
      </c>
      <c r="DA1447" s="17" t="str">
        <f t="shared" si="295"/>
        <v/>
      </c>
      <c r="DB1447" s="17" t="str">
        <f t="shared" si="296"/>
        <v/>
      </c>
      <c r="DC1447" s="17" t="str">
        <f t="shared" si="297"/>
        <v/>
      </c>
      <c r="DD1447" s="17" t="str">
        <f t="shared" si="298"/>
        <v/>
      </c>
      <c r="DE1447" s="17" t="str">
        <f t="shared" si="299"/>
        <v/>
      </c>
      <c r="DF1447" s="17" t="str">
        <f t="shared" si="300"/>
        <v/>
      </c>
      <c r="DG1447" s="17" t="str">
        <f t="shared" si="301"/>
        <v/>
      </c>
      <c r="DH1447" s="17" t="str">
        <f t="shared" si="302"/>
        <v/>
      </c>
      <c r="DI1447" s="17" t="str">
        <f t="shared" si="303"/>
        <v/>
      </c>
      <c r="DJ1447" s="17" t="str">
        <f t="shared" si="304"/>
        <v/>
      </c>
      <c r="DK1447" s="17" t="str">
        <f t="shared" si="305"/>
        <v/>
      </c>
      <c r="DL1447" s="17" t="str">
        <f t="shared" si="306"/>
        <v/>
      </c>
      <c r="DM1447" s="17" t="str">
        <f t="shared" si="307"/>
        <v/>
      </c>
      <c r="DN1447" s="17" t="str">
        <f t="shared" si="308"/>
        <v/>
      </c>
      <c r="DO1447" s="17" t="str">
        <f t="shared" si="309"/>
        <v/>
      </c>
      <c r="DP1447" s="17" t="str">
        <f t="shared" si="310"/>
        <v/>
      </c>
      <c r="DQ1447" s="17" t="str">
        <f t="shared" si="311"/>
        <v/>
      </c>
      <c r="DR1447" s="17" t="str">
        <f t="shared" si="312"/>
        <v/>
      </c>
      <c r="DS1447" s="17" t="str">
        <f t="shared" si="313"/>
        <v/>
      </c>
      <c r="DT1447" s="17" t="str">
        <f t="shared" si="314"/>
        <v/>
      </c>
      <c r="DU1447" s="17" t="str">
        <f t="shared" si="315"/>
        <v/>
      </c>
      <c r="DV1447" s="17" t="str">
        <f t="shared" si="316"/>
        <v/>
      </c>
      <c r="DW1447" s="17" t="str">
        <f t="shared" si="317"/>
        <v/>
      </c>
      <c r="DX1447" s="17" t="str">
        <f t="shared" si="318"/>
        <v/>
      </c>
      <c r="DY1447" s="17" t="str">
        <f t="shared" si="319"/>
        <v/>
      </c>
      <c r="DZ1447" s="17" t="str">
        <f t="shared" si="320"/>
        <v/>
      </c>
      <c r="EA1447" s="17" t="str">
        <f t="shared" si="321"/>
        <v/>
      </c>
      <c r="EB1447" s="17" t="str">
        <f t="shared" si="322"/>
        <v/>
      </c>
      <c r="EC1447" s="17" t="str">
        <f t="shared" si="323"/>
        <v/>
      </c>
      <c r="ED1447" s="17" t="str">
        <f t="shared" si="324"/>
        <v/>
      </c>
      <c r="EE1447" s="17" t="str">
        <f t="shared" si="325"/>
        <v/>
      </c>
      <c r="EF1447" s="17" t="str">
        <f t="shared" si="326"/>
        <v/>
      </c>
      <c r="EG1447" s="17" t="str">
        <f t="shared" si="327"/>
        <v/>
      </c>
      <c r="EH1447" s="17" t="str">
        <f t="shared" si="328"/>
        <v/>
      </c>
      <c r="EI1447" s="17" t="str">
        <f t="shared" si="329"/>
        <v/>
      </c>
      <c r="EJ1447" s="17" t="str">
        <f t="shared" si="330"/>
        <v/>
      </c>
      <c r="EK1447" s="17" t="str">
        <f t="shared" si="331"/>
        <v/>
      </c>
    </row>
    <row r="1448" spans="88:141" x14ac:dyDescent="0.35">
      <c r="CJ1448" s="17" t="str">
        <f t="shared" si="278"/>
        <v/>
      </c>
      <c r="CK1448" s="17" t="str">
        <f t="shared" si="279"/>
        <v/>
      </c>
      <c r="CL1448" s="17" t="str">
        <f t="shared" si="280"/>
        <v/>
      </c>
      <c r="CM1448" s="17" t="str">
        <f t="shared" si="281"/>
        <v/>
      </c>
      <c r="CN1448" s="17" t="str">
        <f t="shared" si="282"/>
        <v/>
      </c>
      <c r="CO1448" s="17" t="str">
        <f t="shared" si="283"/>
        <v/>
      </c>
      <c r="CP1448" s="17" t="str">
        <f t="shared" si="284"/>
        <v/>
      </c>
      <c r="CQ1448" s="17" t="str">
        <f t="shared" si="285"/>
        <v/>
      </c>
      <c r="CR1448" s="17" t="str">
        <f t="shared" si="286"/>
        <v/>
      </c>
      <c r="CS1448" s="17" t="str">
        <f t="shared" si="287"/>
        <v/>
      </c>
      <c r="CT1448" s="17" t="str">
        <f t="shared" si="288"/>
        <v/>
      </c>
      <c r="CU1448" s="17" t="str">
        <f t="shared" si="289"/>
        <v/>
      </c>
      <c r="CV1448" s="17" t="str">
        <f t="shared" si="290"/>
        <v/>
      </c>
      <c r="CW1448" s="17" t="str">
        <f t="shared" si="291"/>
        <v/>
      </c>
      <c r="CX1448" s="17" t="str">
        <f t="shared" si="292"/>
        <v/>
      </c>
      <c r="CY1448" s="17" t="str">
        <f t="shared" si="293"/>
        <v/>
      </c>
      <c r="CZ1448" s="17" t="str">
        <f t="shared" si="294"/>
        <v/>
      </c>
      <c r="DA1448" s="17" t="str">
        <f t="shared" si="295"/>
        <v/>
      </c>
      <c r="DB1448" s="17" t="str">
        <f t="shared" si="296"/>
        <v/>
      </c>
      <c r="DC1448" s="17" t="str">
        <f t="shared" si="297"/>
        <v/>
      </c>
      <c r="DD1448" s="17" t="str">
        <f t="shared" si="298"/>
        <v/>
      </c>
      <c r="DE1448" s="17" t="str">
        <f t="shared" si="299"/>
        <v/>
      </c>
      <c r="DF1448" s="17" t="str">
        <f t="shared" si="300"/>
        <v/>
      </c>
      <c r="DG1448" s="17" t="str">
        <f t="shared" si="301"/>
        <v/>
      </c>
      <c r="DH1448" s="17" t="str">
        <f t="shared" si="302"/>
        <v/>
      </c>
      <c r="DI1448" s="17" t="str">
        <f t="shared" si="303"/>
        <v/>
      </c>
      <c r="DJ1448" s="17" t="str">
        <f t="shared" si="304"/>
        <v/>
      </c>
      <c r="DK1448" s="17" t="str">
        <f t="shared" si="305"/>
        <v/>
      </c>
      <c r="DL1448" s="17" t="str">
        <f t="shared" si="306"/>
        <v/>
      </c>
      <c r="DM1448" s="17" t="str">
        <f t="shared" si="307"/>
        <v/>
      </c>
      <c r="DN1448" s="17" t="str">
        <f t="shared" si="308"/>
        <v/>
      </c>
      <c r="DO1448" s="17" t="str">
        <f t="shared" si="309"/>
        <v/>
      </c>
      <c r="DP1448" s="17" t="str">
        <f t="shared" si="310"/>
        <v/>
      </c>
      <c r="DQ1448" s="17" t="str">
        <f t="shared" si="311"/>
        <v/>
      </c>
      <c r="DR1448" s="17" t="str">
        <f t="shared" si="312"/>
        <v/>
      </c>
      <c r="DS1448" s="17" t="str">
        <f t="shared" si="313"/>
        <v/>
      </c>
      <c r="DT1448" s="17" t="str">
        <f t="shared" si="314"/>
        <v/>
      </c>
      <c r="DU1448" s="17" t="str">
        <f t="shared" si="315"/>
        <v/>
      </c>
      <c r="DV1448" s="17" t="str">
        <f t="shared" si="316"/>
        <v/>
      </c>
      <c r="DW1448" s="17" t="str">
        <f t="shared" si="317"/>
        <v/>
      </c>
      <c r="DX1448" s="17" t="str">
        <f t="shared" si="318"/>
        <v/>
      </c>
      <c r="DY1448" s="17" t="str">
        <f t="shared" si="319"/>
        <v/>
      </c>
      <c r="DZ1448" s="17" t="str">
        <f t="shared" si="320"/>
        <v/>
      </c>
      <c r="EA1448" s="17" t="str">
        <f t="shared" si="321"/>
        <v/>
      </c>
      <c r="EB1448" s="17" t="str">
        <f t="shared" si="322"/>
        <v/>
      </c>
      <c r="EC1448" s="17" t="str">
        <f t="shared" si="323"/>
        <v/>
      </c>
      <c r="ED1448" s="17" t="str">
        <f t="shared" si="324"/>
        <v/>
      </c>
      <c r="EE1448" s="17" t="str">
        <f t="shared" si="325"/>
        <v/>
      </c>
      <c r="EF1448" s="17" t="str">
        <f t="shared" si="326"/>
        <v/>
      </c>
      <c r="EG1448" s="17" t="str">
        <f t="shared" si="327"/>
        <v/>
      </c>
      <c r="EH1448" s="17" t="str">
        <f t="shared" si="328"/>
        <v/>
      </c>
      <c r="EI1448" s="17" t="str">
        <f t="shared" si="329"/>
        <v/>
      </c>
      <c r="EJ1448" s="17" t="str">
        <f t="shared" si="330"/>
        <v/>
      </c>
      <c r="EK1448" s="17" t="str">
        <f t="shared" si="331"/>
        <v/>
      </c>
    </row>
    <row r="1449" spans="88:141" x14ac:dyDescent="0.35">
      <c r="CJ1449" s="17" t="str">
        <f t="shared" si="278"/>
        <v/>
      </c>
      <c r="CK1449" s="17" t="str">
        <f t="shared" si="279"/>
        <v/>
      </c>
      <c r="CL1449" s="17" t="str">
        <f t="shared" si="280"/>
        <v/>
      </c>
      <c r="CM1449" s="17" t="str">
        <f t="shared" si="281"/>
        <v/>
      </c>
      <c r="CN1449" s="17" t="str">
        <f t="shared" si="282"/>
        <v/>
      </c>
      <c r="CO1449" s="17" t="str">
        <f t="shared" si="283"/>
        <v/>
      </c>
      <c r="CP1449" s="17" t="str">
        <f t="shared" si="284"/>
        <v/>
      </c>
      <c r="CQ1449" s="17" t="str">
        <f t="shared" si="285"/>
        <v/>
      </c>
      <c r="CR1449" s="17" t="str">
        <f t="shared" si="286"/>
        <v/>
      </c>
      <c r="CS1449" s="17" t="str">
        <f t="shared" si="287"/>
        <v/>
      </c>
      <c r="CT1449" s="17" t="str">
        <f t="shared" si="288"/>
        <v/>
      </c>
      <c r="CU1449" s="17" t="str">
        <f t="shared" si="289"/>
        <v/>
      </c>
      <c r="CV1449" s="17" t="str">
        <f t="shared" si="290"/>
        <v/>
      </c>
      <c r="CW1449" s="17" t="str">
        <f t="shared" si="291"/>
        <v/>
      </c>
      <c r="CX1449" s="17" t="str">
        <f t="shared" si="292"/>
        <v/>
      </c>
      <c r="CY1449" s="17" t="str">
        <f t="shared" si="293"/>
        <v/>
      </c>
      <c r="CZ1449" s="17" t="str">
        <f t="shared" si="294"/>
        <v/>
      </c>
      <c r="DA1449" s="17" t="str">
        <f t="shared" si="295"/>
        <v/>
      </c>
      <c r="DB1449" s="17" t="str">
        <f t="shared" si="296"/>
        <v/>
      </c>
      <c r="DC1449" s="17" t="str">
        <f t="shared" si="297"/>
        <v/>
      </c>
      <c r="DD1449" s="17" t="str">
        <f t="shared" si="298"/>
        <v/>
      </c>
      <c r="DE1449" s="17" t="str">
        <f t="shared" si="299"/>
        <v/>
      </c>
      <c r="DF1449" s="17" t="str">
        <f t="shared" si="300"/>
        <v/>
      </c>
      <c r="DG1449" s="17" t="str">
        <f t="shared" si="301"/>
        <v/>
      </c>
      <c r="DH1449" s="17" t="str">
        <f t="shared" si="302"/>
        <v/>
      </c>
      <c r="DI1449" s="17" t="str">
        <f t="shared" si="303"/>
        <v/>
      </c>
      <c r="DJ1449" s="17" t="str">
        <f t="shared" si="304"/>
        <v/>
      </c>
      <c r="DK1449" s="17" t="str">
        <f t="shared" si="305"/>
        <v/>
      </c>
      <c r="DL1449" s="17" t="str">
        <f t="shared" si="306"/>
        <v/>
      </c>
      <c r="DM1449" s="17" t="str">
        <f t="shared" si="307"/>
        <v/>
      </c>
      <c r="DN1449" s="17" t="str">
        <f t="shared" si="308"/>
        <v/>
      </c>
      <c r="DO1449" s="17" t="str">
        <f t="shared" si="309"/>
        <v/>
      </c>
      <c r="DP1449" s="17" t="str">
        <f t="shared" si="310"/>
        <v/>
      </c>
      <c r="DQ1449" s="17" t="str">
        <f t="shared" si="311"/>
        <v/>
      </c>
      <c r="DR1449" s="17" t="str">
        <f t="shared" si="312"/>
        <v/>
      </c>
      <c r="DS1449" s="17" t="str">
        <f t="shared" si="313"/>
        <v/>
      </c>
      <c r="DT1449" s="17" t="str">
        <f t="shared" si="314"/>
        <v/>
      </c>
      <c r="DU1449" s="17" t="str">
        <f t="shared" si="315"/>
        <v/>
      </c>
      <c r="DV1449" s="17" t="str">
        <f t="shared" si="316"/>
        <v/>
      </c>
      <c r="DW1449" s="17" t="str">
        <f t="shared" si="317"/>
        <v/>
      </c>
      <c r="DX1449" s="17" t="str">
        <f t="shared" si="318"/>
        <v/>
      </c>
      <c r="DY1449" s="17" t="str">
        <f t="shared" si="319"/>
        <v/>
      </c>
      <c r="DZ1449" s="17" t="str">
        <f t="shared" si="320"/>
        <v/>
      </c>
      <c r="EA1449" s="17" t="str">
        <f t="shared" si="321"/>
        <v/>
      </c>
      <c r="EB1449" s="17" t="str">
        <f t="shared" si="322"/>
        <v/>
      </c>
      <c r="EC1449" s="17" t="str">
        <f t="shared" si="323"/>
        <v/>
      </c>
      <c r="ED1449" s="17" t="str">
        <f t="shared" si="324"/>
        <v/>
      </c>
      <c r="EE1449" s="17" t="str">
        <f t="shared" si="325"/>
        <v/>
      </c>
      <c r="EF1449" s="17" t="str">
        <f t="shared" si="326"/>
        <v/>
      </c>
      <c r="EG1449" s="17" t="str">
        <f t="shared" si="327"/>
        <v/>
      </c>
      <c r="EH1449" s="17" t="str">
        <f t="shared" si="328"/>
        <v/>
      </c>
      <c r="EI1449" s="17" t="str">
        <f t="shared" si="329"/>
        <v/>
      </c>
      <c r="EJ1449" s="17" t="str">
        <f t="shared" si="330"/>
        <v/>
      </c>
      <c r="EK1449" s="17" t="str">
        <f t="shared" si="331"/>
        <v/>
      </c>
    </row>
    <row r="1450" spans="88:141" x14ac:dyDescent="0.35">
      <c r="CJ1450" s="17" t="str">
        <f t="shared" si="278"/>
        <v/>
      </c>
      <c r="CK1450" s="17" t="str">
        <f t="shared" si="279"/>
        <v/>
      </c>
      <c r="CL1450" s="17" t="str">
        <f t="shared" si="280"/>
        <v/>
      </c>
      <c r="CM1450" s="17" t="str">
        <f t="shared" si="281"/>
        <v/>
      </c>
      <c r="CN1450" s="17" t="str">
        <f t="shared" si="282"/>
        <v/>
      </c>
      <c r="CO1450" s="17" t="str">
        <f t="shared" si="283"/>
        <v/>
      </c>
      <c r="CP1450" s="17" t="str">
        <f t="shared" si="284"/>
        <v/>
      </c>
      <c r="CQ1450" s="17" t="str">
        <f t="shared" si="285"/>
        <v/>
      </c>
      <c r="CR1450" s="17" t="str">
        <f t="shared" si="286"/>
        <v/>
      </c>
      <c r="CS1450" s="17" t="str">
        <f t="shared" si="287"/>
        <v/>
      </c>
      <c r="CT1450" s="17" t="str">
        <f t="shared" si="288"/>
        <v/>
      </c>
      <c r="CU1450" s="17" t="str">
        <f t="shared" si="289"/>
        <v/>
      </c>
      <c r="CV1450" s="17" t="str">
        <f t="shared" si="290"/>
        <v/>
      </c>
      <c r="CW1450" s="17" t="str">
        <f t="shared" si="291"/>
        <v/>
      </c>
      <c r="CX1450" s="17" t="str">
        <f t="shared" si="292"/>
        <v/>
      </c>
      <c r="CY1450" s="17" t="str">
        <f t="shared" si="293"/>
        <v/>
      </c>
      <c r="CZ1450" s="17" t="str">
        <f t="shared" si="294"/>
        <v/>
      </c>
      <c r="DA1450" s="17" t="str">
        <f t="shared" si="295"/>
        <v/>
      </c>
      <c r="DB1450" s="17" t="str">
        <f t="shared" si="296"/>
        <v/>
      </c>
      <c r="DC1450" s="17" t="str">
        <f t="shared" si="297"/>
        <v/>
      </c>
      <c r="DD1450" s="17" t="str">
        <f t="shared" si="298"/>
        <v/>
      </c>
      <c r="DE1450" s="17" t="str">
        <f t="shared" si="299"/>
        <v/>
      </c>
      <c r="DF1450" s="17" t="str">
        <f t="shared" si="300"/>
        <v/>
      </c>
      <c r="DG1450" s="17" t="str">
        <f t="shared" si="301"/>
        <v/>
      </c>
      <c r="DH1450" s="17" t="str">
        <f t="shared" si="302"/>
        <v/>
      </c>
      <c r="DI1450" s="17" t="str">
        <f t="shared" si="303"/>
        <v/>
      </c>
      <c r="DJ1450" s="17" t="str">
        <f t="shared" si="304"/>
        <v/>
      </c>
      <c r="DK1450" s="17" t="str">
        <f t="shared" si="305"/>
        <v/>
      </c>
      <c r="DL1450" s="17" t="str">
        <f t="shared" si="306"/>
        <v/>
      </c>
      <c r="DM1450" s="17" t="str">
        <f t="shared" si="307"/>
        <v/>
      </c>
      <c r="DN1450" s="17" t="str">
        <f t="shared" si="308"/>
        <v/>
      </c>
      <c r="DO1450" s="17" t="str">
        <f t="shared" si="309"/>
        <v/>
      </c>
      <c r="DP1450" s="17" t="str">
        <f t="shared" si="310"/>
        <v/>
      </c>
      <c r="DQ1450" s="17" t="str">
        <f t="shared" si="311"/>
        <v/>
      </c>
      <c r="DR1450" s="17" t="str">
        <f t="shared" si="312"/>
        <v/>
      </c>
      <c r="DS1450" s="17" t="str">
        <f t="shared" si="313"/>
        <v/>
      </c>
      <c r="DT1450" s="17" t="str">
        <f t="shared" si="314"/>
        <v/>
      </c>
      <c r="DU1450" s="17" t="str">
        <f t="shared" si="315"/>
        <v/>
      </c>
      <c r="DV1450" s="17" t="str">
        <f t="shared" si="316"/>
        <v/>
      </c>
      <c r="DW1450" s="17" t="str">
        <f t="shared" si="317"/>
        <v/>
      </c>
      <c r="DX1450" s="17" t="str">
        <f t="shared" si="318"/>
        <v/>
      </c>
      <c r="DY1450" s="17" t="str">
        <f t="shared" si="319"/>
        <v/>
      </c>
      <c r="DZ1450" s="17" t="str">
        <f t="shared" si="320"/>
        <v/>
      </c>
      <c r="EA1450" s="17" t="str">
        <f t="shared" si="321"/>
        <v/>
      </c>
      <c r="EB1450" s="17" t="str">
        <f t="shared" si="322"/>
        <v/>
      </c>
      <c r="EC1450" s="17" t="str">
        <f t="shared" si="323"/>
        <v/>
      </c>
      <c r="ED1450" s="17" t="str">
        <f t="shared" si="324"/>
        <v/>
      </c>
      <c r="EE1450" s="17" t="str">
        <f t="shared" si="325"/>
        <v/>
      </c>
      <c r="EF1450" s="17" t="str">
        <f t="shared" si="326"/>
        <v/>
      </c>
      <c r="EG1450" s="17" t="str">
        <f t="shared" si="327"/>
        <v/>
      </c>
      <c r="EH1450" s="17" t="str">
        <f t="shared" si="328"/>
        <v/>
      </c>
      <c r="EI1450" s="17" t="str">
        <f t="shared" si="329"/>
        <v/>
      </c>
      <c r="EJ1450" s="17" t="str">
        <f t="shared" si="330"/>
        <v/>
      </c>
      <c r="EK1450" s="17" t="str">
        <f t="shared" si="331"/>
        <v/>
      </c>
    </row>
    <row r="1451" spans="88:141" x14ac:dyDescent="0.35">
      <c r="CJ1451" s="17" t="str">
        <f t="shared" si="278"/>
        <v/>
      </c>
      <c r="CK1451" s="17" t="str">
        <f t="shared" si="279"/>
        <v/>
      </c>
      <c r="CL1451" s="17" t="str">
        <f t="shared" si="280"/>
        <v/>
      </c>
      <c r="CM1451" s="17" t="str">
        <f t="shared" si="281"/>
        <v/>
      </c>
      <c r="CN1451" s="17" t="str">
        <f t="shared" si="282"/>
        <v/>
      </c>
      <c r="CO1451" s="17" t="str">
        <f t="shared" si="283"/>
        <v/>
      </c>
      <c r="CP1451" s="17" t="str">
        <f t="shared" si="284"/>
        <v/>
      </c>
      <c r="CQ1451" s="17" t="str">
        <f t="shared" si="285"/>
        <v/>
      </c>
      <c r="CR1451" s="17" t="str">
        <f t="shared" si="286"/>
        <v/>
      </c>
      <c r="CS1451" s="17" t="str">
        <f t="shared" si="287"/>
        <v/>
      </c>
      <c r="CT1451" s="17" t="str">
        <f t="shared" si="288"/>
        <v/>
      </c>
      <c r="CU1451" s="17" t="str">
        <f t="shared" si="289"/>
        <v/>
      </c>
      <c r="CV1451" s="17" t="str">
        <f t="shared" si="290"/>
        <v/>
      </c>
      <c r="CW1451" s="17" t="str">
        <f t="shared" si="291"/>
        <v/>
      </c>
      <c r="CX1451" s="17" t="str">
        <f t="shared" si="292"/>
        <v/>
      </c>
      <c r="CY1451" s="17" t="str">
        <f t="shared" si="293"/>
        <v/>
      </c>
      <c r="CZ1451" s="17" t="str">
        <f t="shared" si="294"/>
        <v/>
      </c>
      <c r="DA1451" s="17" t="str">
        <f t="shared" si="295"/>
        <v/>
      </c>
      <c r="DB1451" s="17" t="str">
        <f t="shared" si="296"/>
        <v/>
      </c>
      <c r="DC1451" s="17" t="str">
        <f t="shared" si="297"/>
        <v/>
      </c>
      <c r="DD1451" s="17" t="str">
        <f t="shared" si="298"/>
        <v/>
      </c>
      <c r="DE1451" s="17" t="str">
        <f t="shared" si="299"/>
        <v/>
      </c>
      <c r="DF1451" s="17" t="str">
        <f t="shared" si="300"/>
        <v/>
      </c>
      <c r="DG1451" s="17" t="str">
        <f t="shared" si="301"/>
        <v/>
      </c>
      <c r="DH1451" s="17" t="str">
        <f t="shared" si="302"/>
        <v/>
      </c>
      <c r="DI1451" s="17" t="str">
        <f t="shared" si="303"/>
        <v/>
      </c>
      <c r="DJ1451" s="17" t="str">
        <f t="shared" si="304"/>
        <v/>
      </c>
      <c r="DK1451" s="17" t="str">
        <f t="shared" si="305"/>
        <v/>
      </c>
      <c r="DL1451" s="17" t="str">
        <f t="shared" si="306"/>
        <v/>
      </c>
      <c r="DM1451" s="17" t="str">
        <f t="shared" si="307"/>
        <v/>
      </c>
      <c r="DN1451" s="17" t="str">
        <f t="shared" si="308"/>
        <v/>
      </c>
      <c r="DO1451" s="17" t="str">
        <f t="shared" si="309"/>
        <v/>
      </c>
      <c r="DP1451" s="17" t="str">
        <f t="shared" si="310"/>
        <v/>
      </c>
      <c r="DQ1451" s="17" t="str">
        <f t="shared" si="311"/>
        <v/>
      </c>
      <c r="DR1451" s="17" t="str">
        <f t="shared" si="312"/>
        <v/>
      </c>
      <c r="DS1451" s="17" t="str">
        <f t="shared" si="313"/>
        <v/>
      </c>
      <c r="DT1451" s="17" t="str">
        <f t="shared" si="314"/>
        <v/>
      </c>
      <c r="DU1451" s="17" t="str">
        <f t="shared" si="315"/>
        <v/>
      </c>
      <c r="DV1451" s="17" t="str">
        <f t="shared" si="316"/>
        <v/>
      </c>
      <c r="DW1451" s="17" t="str">
        <f t="shared" si="317"/>
        <v/>
      </c>
      <c r="DX1451" s="17" t="str">
        <f t="shared" si="318"/>
        <v/>
      </c>
      <c r="DY1451" s="17" t="str">
        <f t="shared" si="319"/>
        <v/>
      </c>
      <c r="DZ1451" s="17" t="str">
        <f t="shared" si="320"/>
        <v/>
      </c>
      <c r="EA1451" s="17" t="str">
        <f t="shared" si="321"/>
        <v/>
      </c>
      <c r="EB1451" s="17" t="str">
        <f t="shared" si="322"/>
        <v/>
      </c>
      <c r="EC1451" s="17" t="str">
        <f t="shared" si="323"/>
        <v/>
      </c>
      <c r="ED1451" s="17" t="str">
        <f t="shared" si="324"/>
        <v/>
      </c>
      <c r="EE1451" s="17" t="str">
        <f t="shared" si="325"/>
        <v/>
      </c>
      <c r="EF1451" s="17" t="str">
        <f t="shared" si="326"/>
        <v/>
      </c>
      <c r="EG1451" s="17" t="str">
        <f t="shared" si="327"/>
        <v/>
      </c>
      <c r="EH1451" s="17" t="str">
        <f t="shared" si="328"/>
        <v/>
      </c>
      <c r="EI1451" s="17" t="str">
        <f t="shared" si="329"/>
        <v/>
      </c>
      <c r="EJ1451" s="17" t="str">
        <f t="shared" si="330"/>
        <v/>
      </c>
      <c r="EK1451" s="17" t="str">
        <f t="shared" si="331"/>
        <v/>
      </c>
    </row>
    <row r="1452" spans="88:141" x14ac:dyDescent="0.35">
      <c r="CJ1452" s="17" t="str">
        <f t="shared" si="278"/>
        <v/>
      </c>
      <c r="CK1452" s="17" t="str">
        <f t="shared" si="279"/>
        <v/>
      </c>
      <c r="CL1452" s="17" t="str">
        <f t="shared" si="280"/>
        <v/>
      </c>
      <c r="CM1452" s="17" t="str">
        <f t="shared" si="281"/>
        <v/>
      </c>
      <c r="CN1452" s="17" t="str">
        <f t="shared" si="282"/>
        <v/>
      </c>
      <c r="CO1452" s="17" t="str">
        <f t="shared" si="283"/>
        <v/>
      </c>
      <c r="CP1452" s="17" t="str">
        <f t="shared" si="284"/>
        <v/>
      </c>
      <c r="CQ1452" s="17" t="str">
        <f t="shared" si="285"/>
        <v/>
      </c>
      <c r="CR1452" s="17" t="str">
        <f t="shared" si="286"/>
        <v/>
      </c>
      <c r="CS1452" s="17" t="str">
        <f t="shared" si="287"/>
        <v/>
      </c>
      <c r="CT1452" s="17" t="str">
        <f t="shared" si="288"/>
        <v/>
      </c>
      <c r="CU1452" s="17" t="str">
        <f t="shared" si="289"/>
        <v/>
      </c>
      <c r="CV1452" s="17" t="str">
        <f t="shared" si="290"/>
        <v/>
      </c>
      <c r="CW1452" s="17" t="str">
        <f t="shared" si="291"/>
        <v/>
      </c>
      <c r="CX1452" s="17" t="str">
        <f t="shared" si="292"/>
        <v/>
      </c>
      <c r="CY1452" s="17" t="str">
        <f t="shared" si="293"/>
        <v/>
      </c>
      <c r="CZ1452" s="17" t="str">
        <f t="shared" si="294"/>
        <v/>
      </c>
      <c r="DA1452" s="17" t="str">
        <f t="shared" si="295"/>
        <v/>
      </c>
      <c r="DB1452" s="17" t="str">
        <f t="shared" si="296"/>
        <v/>
      </c>
      <c r="DC1452" s="17" t="str">
        <f t="shared" si="297"/>
        <v/>
      </c>
      <c r="DD1452" s="17" t="str">
        <f t="shared" si="298"/>
        <v/>
      </c>
      <c r="DE1452" s="17" t="str">
        <f t="shared" si="299"/>
        <v/>
      </c>
      <c r="DF1452" s="17" t="str">
        <f t="shared" si="300"/>
        <v/>
      </c>
      <c r="DG1452" s="17" t="str">
        <f t="shared" si="301"/>
        <v/>
      </c>
      <c r="DH1452" s="17" t="str">
        <f t="shared" si="302"/>
        <v/>
      </c>
      <c r="DI1452" s="17" t="str">
        <f t="shared" si="303"/>
        <v/>
      </c>
      <c r="DJ1452" s="17" t="str">
        <f t="shared" si="304"/>
        <v/>
      </c>
      <c r="DK1452" s="17" t="str">
        <f t="shared" si="305"/>
        <v/>
      </c>
      <c r="DL1452" s="17" t="str">
        <f t="shared" si="306"/>
        <v/>
      </c>
      <c r="DM1452" s="17" t="str">
        <f t="shared" si="307"/>
        <v/>
      </c>
      <c r="DN1452" s="17" t="str">
        <f t="shared" si="308"/>
        <v/>
      </c>
      <c r="DO1452" s="17" t="str">
        <f t="shared" si="309"/>
        <v/>
      </c>
      <c r="DP1452" s="17" t="str">
        <f t="shared" si="310"/>
        <v/>
      </c>
      <c r="DQ1452" s="17" t="str">
        <f t="shared" si="311"/>
        <v/>
      </c>
      <c r="DR1452" s="17" t="str">
        <f t="shared" si="312"/>
        <v/>
      </c>
      <c r="DS1452" s="17" t="str">
        <f t="shared" si="313"/>
        <v/>
      </c>
      <c r="DT1452" s="17" t="str">
        <f t="shared" si="314"/>
        <v/>
      </c>
      <c r="DU1452" s="17" t="str">
        <f t="shared" si="315"/>
        <v/>
      </c>
      <c r="DV1452" s="17" t="str">
        <f t="shared" si="316"/>
        <v/>
      </c>
      <c r="DW1452" s="17" t="str">
        <f t="shared" si="317"/>
        <v/>
      </c>
      <c r="DX1452" s="17" t="str">
        <f t="shared" si="318"/>
        <v/>
      </c>
      <c r="DY1452" s="17" t="str">
        <f t="shared" si="319"/>
        <v/>
      </c>
      <c r="DZ1452" s="17" t="str">
        <f t="shared" si="320"/>
        <v/>
      </c>
      <c r="EA1452" s="17" t="str">
        <f t="shared" si="321"/>
        <v/>
      </c>
      <c r="EB1452" s="17" t="str">
        <f t="shared" si="322"/>
        <v/>
      </c>
      <c r="EC1452" s="17" t="str">
        <f t="shared" si="323"/>
        <v/>
      </c>
      <c r="ED1452" s="17" t="str">
        <f t="shared" si="324"/>
        <v/>
      </c>
      <c r="EE1452" s="17" t="str">
        <f t="shared" si="325"/>
        <v/>
      </c>
      <c r="EF1452" s="17" t="str">
        <f t="shared" si="326"/>
        <v/>
      </c>
      <c r="EG1452" s="17" t="str">
        <f t="shared" si="327"/>
        <v/>
      </c>
      <c r="EH1452" s="17" t="str">
        <f t="shared" si="328"/>
        <v/>
      </c>
      <c r="EI1452" s="17" t="str">
        <f t="shared" si="329"/>
        <v/>
      </c>
      <c r="EJ1452" s="17" t="str">
        <f t="shared" si="330"/>
        <v/>
      </c>
      <c r="EK1452" s="17" t="str">
        <f t="shared" si="331"/>
        <v/>
      </c>
    </row>
    <row r="1453" spans="88:141" x14ac:dyDescent="0.35">
      <c r="CJ1453" s="17" t="str">
        <f t="shared" si="278"/>
        <v/>
      </c>
      <c r="CK1453" s="17" t="str">
        <f t="shared" si="279"/>
        <v/>
      </c>
      <c r="CL1453" s="17" t="str">
        <f t="shared" si="280"/>
        <v/>
      </c>
      <c r="CM1453" s="17" t="str">
        <f t="shared" si="281"/>
        <v/>
      </c>
      <c r="CN1453" s="17" t="str">
        <f t="shared" si="282"/>
        <v/>
      </c>
      <c r="CO1453" s="17" t="str">
        <f t="shared" si="283"/>
        <v/>
      </c>
      <c r="CP1453" s="17" t="str">
        <f t="shared" si="284"/>
        <v/>
      </c>
      <c r="CQ1453" s="17" t="str">
        <f t="shared" si="285"/>
        <v/>
      </c>
      <c r="CR1453" s="17" t="str">
        <f t="shared" si="286"/>
        <v/>
      </c>
      <c r="CS1453" s="17" t="str">
        <f t="shared" si="287"/>
        <v/>
      </c>
      <c r="CT1453" s="17" t="str">
        <f t="shared" si="288"/>
        <v/>
      </c>
      <c r="CU1453" s="17" t="str">
        <f t="shared" si="289"/>
        <v/>
      </c>
      <c r="CV1453" s="17" t="str">
        <f t="shared" si="290"/>
        <v/>
      </c>
      <c r="CW1453" s="17" t="str">
        <f t="shared" si="291"/>
        <v/>
      </c>
      <c r="CX1453" s="17" t="str">
        <f t="shared" si="292"/>
        <v/>
      </c>
      <c r="CY1453" s="17" t="str">
        <f t="shared" si="293"/>
        <v/>
      </c>
      <c r="CZ1453" s="17" t="str">
        <f t="shared" si="294"/>
        <v/>
      </c>
      <c r="DA1453" s="17" t="str">
        <f t="shared" si="295"/>
        <v/>
      </c>
      <c r="DB1453" s="17" t="str">
        <f t="shared" si="296"/>
        <v/>
      </c>
      <c r="DC1453" s="17" t="str">
        <f t="shared" si="297"/>
        <v/>
      </c>
      <c r="DD1453" s="17" t="str">
        <f t="shared" si="298"/>
        <v/>
      </c>
      <c r="DE1453" s="17" t="str">
        <f t="shared" si="299"/>
        <v/>
      </c>
      <c r="DF1453" s="17" t="str">
        <f t="shared" si="300"/>
        <v/>
      </c>
      <c r="DG1453" s="17" t="str">
        <f t="shared" si="301"/>
        <v/>
      </c>
      <c r="DH1453" s="17" t="str">
        <f t="shared" si="302"/>
        <v/>
      </c>
      <c r="DI1453" s="17" t="str">
        <f t="shared" si="303"/>
        <v/>
      </c>
      <c r="DJ1453" s="17" t="str">
        <f t="shared" si="304"/>
        <v/>
      </c>
      <c r="DK1453" s="17" t="str">
        <f t="shared" si="305"/>
        <v/>
      </c>
      <c r="DL1453" s="17" t="str">
        <f t="shared" si="306"/>
        <v/>
      </c>
      <c r="DM1453" s="17" t="str">
        <f t="shared" si="307"/>
        <v/>
      </c>
      <c r="DN1453" s="17" t="str">
        <f t="shared" si="308"/>
        <v/>
      </c>
      <c r="DO1453" s="17" t="str">
        <f t="shared" si="309"/>
        <v/>
      </c>
      <c r="DP1453" s="17" t="str">
        <f t="shared" si="310"/>
        <v/>
      </c>
      <c r="DQ1453" s="17" t="str">
        <f t="shared" si="311"/>
        <v/>
      </c>
      <c r="DR1453" s="17" t="str">
        <f t="shared" si="312"/>
        <v/>
      </c>
      <c r="DS1453" s="17" t="str">
        <f t="shared" si="313"/>
        <v/>
      </c>
      <c r="DT1453" s="17" t="str">
        <f t="shared" si="314"/>
        <v/>
      </c>
      <c r="DU1453" s="17" t="str">
        <f t="shared" si="315"/>
        <v/>
      </c>
      <c r="DV1453" s="17" t="str">
        <f t="shared" si="316"/>
        <v/>
      </c>
      <c r="DW1453" s="17" t="str">
        <f t="shared" si="317"/>
        <v/>
      </c>
      <c r="DX1453" s="17" t="str">
        <f t="shared" si="318"/>
        <v/>
      </c>
      <c r="DY1453" s="17" t="str">
        <f t="shared" si="319"/>
        <v/>
      </c>
      <c r="DZ1453" s="17" t="str">
        <f t="shared" si="320"/>
        <v/>
      </c>
      <c r="EA1453" s="17" t="str">
        <f t="shared" si="321"/>
        <v/>
      </c>
      <c r="EB1453" s="17" t="str">
        <f t="shared" si="322"/>
        <v/>
      </c>
      <c r="EC1453" s="17" t="str">
        <f t="shared" si="323"/>
        <v/>
      </c>
      <c r="ED1453" s="17" t="str">
        <f t="shared" si="324"/>
        <v/>
      </c>
      <c r="EE1453" s="17" t="str">
        <f t="shared" si="325"/>
        <v/>
      </c>
      <c r="EF1453" s="17" t="str">
        <f t="shared" si="326"/>
        <v/>
      </c>
      <c r="EG1453" s="17" t="str">
        <f t="shared" si="327"/>
        <v/>
      </c>
      <c r="EH1453" s="17" t="str">
        <f t="shared" si="328"/>
        <v/>
      </c>
      <c r="EI1453" s="17" t="str">
        <f t="shared" si="329"/>
        <v/>
      </c>
      <c r="EJ1453" s="17" t="str">
        <f t="shared" si="330"/>
        <v/>
      </c>
      <c r="EK1453" s="17" t="str">
        <f t="shared" si="331"/>
        <v/>
      </c>
    </row>
    <row r="1454" spans="88:141" x14ac:dyDescent="0.35">
      <c r="CJ1454" s="17" t="str">
        <f t="shared" si="278"/>
        <v/>
      </c>
      <c r="CK1454" s="17" t="str">
        <f t="shared" si="279"/>
        <v/>
      </c>
      <c r="CL1454" s="17" t="str">
        <f t="shared" si="280"/>
        <v/>
      </c>
      <c r="CM1454" s="17" t="str">
        <f t="shared" si="281"/>
        <v/>
      </c>
      <c r="CN1454" s="17" t="str">
        <f t="shared" si="282"/>
        <v/>
      </c>
      <c r="CO1454" s="17" t="str">
        <f t="shared" si="283"/>
        <v/>
      </c>
      <c r="CP1454" s="17" t="str">
        <f t="shared" si="284"/>
        <v/>
      </c>
      <c r="CQ1454" s="17" t="str">
        <f t="shared" si="285"/>
        <v/>
      </c>
      <c r="CR1454" s="17" t="str">
        <f t="shared" si="286"/>
        <v/>
      </c>
      <c r="CS1454" s="17" t="str">
        <f t="shared" si="287"/>
        <v/>
      </c>
      <c r="CT1454" s="17" t="str">
        <f t="shared" si="288"/>
        <v/>
      </c>
      <c r="CU1454" s="17" t="str">
        <f t="shared" si="289"/>
        <v/>
      </c>
      <c r="CV1454" s="17" t="str">
        <f t="shared" si="290"/>
        <v/>
      </c>
      <c r="CW1454" s="17" t="str">
        <f t="shared" si="291"/>
        <v/>
      </c>
      <c r="CX1454" s="17" t="str">
        <f t="shared" si="292"/>
        <v/>
      </c>
      <c r="CY1454" s="17" t="str">
        <f t="shared" si="293"/>
        <v/>
      </c>
      <c r="CZ1454" s="17" t="str">
        <f t="shared" si="294"/>
        <v/>
      </c>
      <c r="DA1454" s="17" t="str">
        <f t="shared" si="295"/>
        <v/>
      </c>
      <c r="DB1454" s="17" t="str">
        <f t="shared" si="296"/>
        <v/>
      </c>
      <c r="DC1454" s="17" t="str">
        <f t="shared" si="297"/>
        <v/>
      </c>
      <c r="DD1454" s="17" t="str">
        <f t="shared" si="298"/>
        <v/>
      </c>
      <c r="DE1454" s="17" t="str">
        <f t="shared" si="299"/>
        <v/>
      </c>
      <c r="DF1454" s="17" t="str">
        <f t="shared" si="300"/>
        <v/>
      </c>
      <c r="DG1454" s="17" t="str">
        <f t="shared" si="301"/>
        <v/>
      </c>
      <c r="DH1454" s="17" t="str">
        <f t="shared" si="302"/>
        <v/>
      </c>
      <c r="DI1454" s="17" t="str">
        <f t="shared" si="303"/>
        <v/>
      </c>
      <c r="DJ1454" s="17" t="str">
        <f t="shared" si="304"/>
        <v/>
      </c>
      <c r="DK1454" s="17" t="str">
        <f t="shared" si="305"/>
        <v/>
      </c>
      <c r="DL1454" s="17" t="str">
        <f t="shared" si="306"/>
        <v/>
      </c>
      <c r="DM1454" s="17" t="str">
        <f t="shared" si="307"/>
        <v/>
      </c>
      <c r="DN1454" s="17" t="str">
        <f t="shared" si="308"/>
        <v/>
      </c>
      <c r="DO1454" s="17" t="str">
        <f t="shared" si="309"/>
        <v/>
      </c>
      <c r="DP1454" s="17" t="str">
        <f t="shared" si="310"/>
        <v/>
      </c>
      <c r="DQ1454" s="17" t="str">
        <f t="shared" si="311"/>
        <v/>
      </c>
      <c r="DR1454" s="17" t="str">
        <f t="shared" si="312"/>
        <v/>
      </c>
      <c r="DS1454" s="17" t="str">
        <f t="shared" si="313"/>
        <v/>
      </c>
      <c r="DT1454" s="17" t="str">
        <f t="shared" si="314"/>
        <v/>
      </c>
      <c r="DU1454" s="17" t="str">
        <f t="shared" si="315"/>
        <v/>
      </c>
      <c r="DV1454" s="17" t="str">
        <f t="shared" si="316"/>
        <v/>
      </c>
      <c r="DW1454" s="17" t="str">
        <f t="shared" si="317"/>
        <v/>
      </c>
      <c r="DX1454" s="17" t="str">
        <f t="shared" si="318"/>
        <v/>
      </c>
      <c r="DY1454" s="17" t="str">
        <f t="shared" si="319"/>
        <v/>
      </c>
      <c r="DZ1454" s="17" t="str">
        <f t="shared" si="320"/>
        <v/>
      </c>
      <c r="EA1454" s="17" t="str">
        <f t="shared" si="321"/>
        <v/>
      </c>
      <c r="EB1454" s="17" t="str">
        <f t="shared" si="322"/>
        <v/>
      </c>
      <c r="EC1454" s="17" t="str">
        <f t="shared" si="323"/>
        <v/>
      </c>
      <c r="ED1454" s="17" t="str">
        <f t="shared" si="324"/>
        <v/>
      </c>
      <c r="EE1454" s="17" t="str">
        <f t="shared" si="325"/>
        <v/>
      </c>
      <c r="EF1454" s="17" t="str">
        <f t="shared" si="326"/>
        <v/>
      </c>
      <c r="EG1454" s="17" t="str">
        <f t="shared" si="327"/>
        <v/>
      </c>
      <c r="EH1454" s="17" t="str">
        <f t="shared" si="328"/>
        <v/>
      </c>
      <c r="EI1454" s="17" t="str">
        <f t="shared" si="329"/>
        <v/>
      </c>
      <c r="EJ1454" s="17" t="str">
        <f t="shared" si="330"/>
        <v/>
      </c>
      <c r="EK1454" s="17" t="str">
        <f t="shared" si="331"/>
        <v/>
      </c>
    </row>
    <row r="1455" spans="88:141" x14ac:dyDescent="0.35">
      <c r="CJ1455" s="17" t="str">
        <f t="shared" si="278"/>
        <v/>
      </c>
      <c r="CK1455" s="17" t="str">
        <f t="shared" si="279"/>
        <v/>
      </c>
      <c r="CL1455" s="17" t="str">
        <f t="shared" si="280"/>
        <v/>
      </c>
      <c r="CM1455" s="17" t="str">
        <f t="shared" si="281"/>
        <v/>
      </c>
      <c r="CN1455" s="17" t="str">
        <f t="shared" si="282"/>
        <v/>
      </c>
      <c r="CO1455" s="17" t="str">
        <f t="shared" si="283"/>
        <v/>
      </c>
      <c r="CP1455" s="17" t="str">
        <f t="shared" si="284"/>
        <v/>
      </c>
      <c r="CQ1455" s="17" t="str">
        <f t="shared" si="285"/>
        <v/>
      </c>
      <c r="CR1455" s="17" t="str">
        <f t="shared" si="286"/>
        <v/>
      </c>
      <c r="CS1455" s="17" t="str">
        <f t="shared" si="287"/>
        <v/>
      </c>
      <c r="CT1455" s="17" t="str">
        <f t="shared" si="288"/>
        <v/>
      </c>
      <c r="CU1455" s="17" t="str">
        <f t="shared" si="289"/>
        <v/>
      </c>
      <c r="CV1455" s="17" t="str">
        <f t="shared" si="290"/>
        <v/>
      </c>
      <c r="CW1455" s="17" t="str">
        <f t="shared" si="291"/>
        <v/>
      </c>
      <c r="CX1455" s="17" t="str">
        <f t="shared" si="292"/>
        <v/>
      </c>
      <c r="CY1455" s="17" t="str">
        <f t="shared" si="293"/>
        <v/>
      </c>
      <c r="CZ1455" s="17" t="str">
        <f t="shared" si="294"/>
        <v/>
      </c>
      <c r="DA1455" s="17" t="str">
        <f t="shared" si="295"/>
        <v/>
      </c>
      <c r="DB1455" s="17" t="str">
        <f t="shared" si="296"/>
        <v/>
      </c>
      <c r="DC1455" s="17" t="str">
        <f t="shared" si="297"/>
        <v/>
      </c>
      <c r="DD1455" s="17" t="str">
        <f t="shared" si="298"/>
        <v/>
      </c>
      <c r="DE1455" s="17" t="str">
        <f t="shared" si="299"/>
        <v/>
      </c>
      <c r="DF1455" s="17" t="str">
        <f t="shared" si="300"/>
        <v/>
      </c>
      <c r="DG1455" s="17" t="str">
        <f t="shared" si="301"/>
        <v/>
      </c>
      <c r="DH1455" s="17" t="str">
        <f t="shared" si="302"/>
        <v/>
      </c>
      <c r="DI1455" s="17" t="str">
        <f t="shared" si="303"/>
        <v/>
      </c>
      <c r="DJ1455" s="17" t="str">
        <f t="shared" si="304"/>
        <v/>
      </c>
      <c r="DK1455" s="17" t="str">
        <f t="shared" si="305"/>
        <v/>
      </c>
      <c r="DL1455" s="17" t="str">
        <f t="shared" si="306"/>
        <v/>
      </c>
      <c r="DM1455" s="17" t="str">
        <f t="shared" si="307"/>
        <v/>
      </c>
      <c r="DN1455" s="17" t="str">
        <f t="shared" si="308"/>
        <v/>
      </c>
      <c r="DO1455" s="17" t="str">
        <f t="shared" si="309"/>
        <v/>
      </c>
      <c r="DP1455" s="17" t="str">
        <f t="shared" si="310"/>
        <v/>
      </c>
      <c r="DQ1455" s="17" t="str">
        <f t="shared" si="311"/>
        <v/>
      </c>
      <c r="DR1455" s="17" t="str">
        <f t="shared" si="312"/>
        <v/>
      </c>
      <c r="DS1455" s="17" t="str">
        <f t="shared" si="313"/>
        <v/>
      </c>
      <c r="DT1455" s="17" t="str">
        <f t="shared" si="314"/>
        <v/>
      </c>
      <c r="DU1455" s="17" t="str">
        <f t="shared" si="315"/>
        <v/>
      </c>
      <c r="DV1455" s="17" t="str">
        <f t="shared" si="316"/>
        <v/>
      </c>
      <c r="DW1455" s="17" t="str">
        <f t="shared" si="317"/>
        <v/>
      </c>
      <c r="DX1455" s="17" t="str">
        <f t="shared" si="318"/>
        <v/>
      </c>
      <c r="DY1455" s="17" t="str">
        <f t="shared" si="319"/>
        <v/>
      </c>
      <c r="DZ1455" s="17" t="str">
        <f t="shared" si="320"/>
        <v/>
      </c>
      <c r="EA1455" s="17" t="str">
        <f t="shared" si="321"/>
        <v/>
      </c>
      <c r="EB1455" s="17" t="str">
        <f t="shared" si="322"/>
        <v/>
      </c>
      <c r="EC1455" s="17" t="str">
        <f t="shared" si="323"/>
        <v/>
      </c>
      <c r="ED1455" s="17" t="str">
        <f t="shared" si="324"/>
        <v/>
      </c>
      <c r="EE1455" s="17" t="str">
        <f t="shared" si="325"/>
        <v/>
      </c>
      <c r="EF1455" s="17" t="str">
        <f t="shared" si="326"/>
        <v/>
      </c>
      <c r="EG1455" s="17" t="str">
        <f t="shared" si="327"/>
        <v/>
      </c>
      <c r="EH1455" s="17" t="str">
        <f t="shared" si="328"/>
        <v/>
      </c>
      <c r="EI1455" s="17" t="str">
        <f t="shared" si="329"/>
        <v/>
      </c>
      <c r="EJ1455" s="17" t="str">
        <f t="shared" si="330"/>
        <v/>
      </c>
      <c r="EK1455" s="17" t="str">
        <f t="shared" si="331"/>
        <v/>
      </c>
    </row>
    <row r="1456" spans="88:141" x14ac:dyDescent="0.35">
      <c r="CJ1456" s="17" t="str">
        <f t="shared" si="278"/>
        <v/>
      </c>
      <c r="CK1456" s="17" t="str">
        <f t="shared" si="279"/>
        <v/>
      </c>
      <c r="CL1456" s="17" t="str">
        <f t="shared" si="280"/>
        <v/>
      </c>
      <c r="CM1456" s="17" t="str">
        <f t="shared" si="281"/>
        <v/>
      </c>
      <c r="CN1456" s="17" t="str">
        <f t="shared" si="282"/>
        <v/>
      </c>
      <c r="CO1456" s="17" t="str">
        <f t="shared" si="283"/>
        <v/>
      </c>
      <c r="CP1456" s="17" t="str">
        <f t="shared" si="284"/>
        <v/>
      </c>
      <c r="CQ1456" s="17" t="str">
        <f t="shared" si="285"/>
        <v/>
      </c>
      <c r="CR1456" s="17" t="str">
        <f t="shared" si="286"/>
        <v/>
      </c>
      <c r="CS1456" s="17" t="str">
        <f t="shared" si="287"/>
        <v/>
      </c>
      <c r="CT1456" s="17" t="str">
        <f t="shared" si="288"/>
        <v/>
      </c>
      <c r="CU1456" s="17" t="str">
        <f t="shared" si="289"/>
        <v/>
      </c>
      <c r="CV1456" s="17" t="str">
        <f t="shared" si="290"/>
        <v/>
      </c>
      <c r="CW1456" s="17" t="str">
        <f t="shared" si="291"/>
        <v/>
      </c>
      <c r="CX1456" s="17" t="str">
        <f t="shared" si="292"/>
        <v/>
      </c>
      <c r="CY1456" s="17" t="str">
        <f t="shared" si="293"/>
        <v/>
      </c>
      <c r="CZ1456" s="17" t="str">
        <f t="shared" si="294"/>
        <v/>
      </c>
      <c r="DA1456" s="17" t="str">
        <f t="shared" si="295"/>
        <v/>
      </c>
      <c r="DB1456" s="17" t="str">
        <f t="shared" si="296"/>
        <v/>
      </c>
      <c r="DC1456" s="17" t="str">
        <f t="shared" si="297"/>
        <v/>
      </c>
      <c r="DD1456" s="17" t="str">
        <f t="shared" si="298"/>
        <v/>
      </c>
      <c r="DE1456" s="17" t="str">
        <f t="shared" si="299"/>
        <v/>
      </c>
      <c r="DF1456" s="17" t="str">
        <f t="shared" si="300"/>
        <v/>
      </c>
      <c r="DG1456" s="17" t="str">
        <f t="shared" si="301"/>
        <v/>
      </c>
      <c r="DH1456" s="17" t="str">
        <f t="shared" si="302"/>
        <v/>
      </c>
      <c r="DI1456" s="17" t="str">
        <f t="shared" si="303"/>
        <v/>
      </c>
      <c r="DJ1456" s="17" t="str">
        <f t="shared" si="304"/>
        <v/>
      </c>
      <c r="DK1456" s="17" t="str">
        <f t="shared" si="305"/>
        <v/>
      </c>
      <c r="DL1456" s="17" t="str">
        <f t="shared" si="306"/>
        <v/>
      </c>
      <c r="DM1456" s="17" t="str">
        <f t="shared" si="307"/>
        <v/>
      </c>
      <c r="DN1456" s="17" t="str">
        <f t="shared" si="308"/>
        <v/>
      </c>
      <c r="DO1456" s="17" t="str">
        <f t="shared" si="309"/>
        <v/>
      </c>
      <c r="DP1456" s="17" t="str">
        <f t="shared" si="310"/>
        <v/>
      </c>
      <c r="DQ1456" s="17" t="str">
        <f t="shared" si="311"/>
        <v/>
      </c>
      <c r="DR1456" s="17" t="str">
        <f t="shared" si="312"/>
        <v/>
      </c>
      <c r="DS1456" s="17" t="str">
        <f t="shared" si="313"/>
        <v/>
      </c>
      <c r="DT1456" s="17" t="str">
        <f t="shared" si="314"/>
        <v/>
      </c>
      <c r="DU1456" s="17" t="str">
        <f t="shared" si="315"/>
        <v/>
      </c>
      <c r="DV1456" s="17" t="str">
        <f t="shared" si="316"/>
        <v/>
      </c>
      <c r="DW1456" s="17" t="str">
        <f t="shared" si="317"/>
        <v/>
      </c>
      <c r="DX1456" s="17" t="str">
        <f t="shared" si="318"/>
        <v/>
      </c>
      <c r="DY1456" s="17" t="str">
        <f t="shared" si="319"/>
        <v/>
      </c>
      <c r="DZ1456" s="17" t="str">
        <f t="shared" si="320"/>
        <v/>
      </c>
      <c r="EA1456" s="17" t="str">
        <f t="shared" si="321"/>
        <v/>
      </c>
      <c r="EB1456" s="17" t="str">
        <f t="shared" si="322"/>
        <v/>
      </c>
      <c r="EC1456" s="17" t="str">
        <f t="shared" si="323"/>
        <v/>
      </c>
      <c r="ED1456" s="17" t="str">
        <f t="shared" si="324"/>
        <v/>
      </c>
      <c r="EE1456" s="17" t="str">
        <f t="shared" si="325"/>
        <v/>
      </c>
      <c r="EF1456" s="17" t="str">
        <f t="shared" si="326"/>
        <v/>
      </c>
      <c r="EG1456" s="17" t="str">
        <f t="shared" si="327"/>
        <v/>
      </c>
      <c r="EH1456" s="17" t="str">
        <f t="shared" si="328"/>
        <v/>
      </c>
      <c r="EI1456" s="17" t="str">
        <f t="shared" si="329"/>
        <v/>
      </c>
      <c r="EJ1456" s="17" t="str">
        <f t="shared" si="330"/>
        <v/>
      </c>
      <c r="EK1456" s="17" t="str">
        <f t="shared" si="331"/>
        <v/>
      </c>
    </row>
    <row r="1457" spans="88:141" x14ac:dyDescent="0.35">
      <c r="CJ1457" s="17" t="str">
        <f t="shared" si="278"/>
        <v/>
      </c>
      <c r="CK1457" s="17" t="str">
        <f t="shared" si="279"/>
        <v/>
      </c>
      <c r="CL1457" s="17" t="str">
        <f t="shared" si="280"/>
        <v/>
      </c>
      <c r="CM1457" s="17" t="str">
        <f t="shared" si="281"/>
        <v/>
      </c>
      <c r="CN1457" s="17" t="str">
        <f t="shared" si="282"/>
        <v/>
      </c>
      <c r="CO1457" s="17" t="str">
        <f t="shared" si="283"/>
        <v/>
      </c>
      <c r="CP1457" s="17" t="str">
        <f t="shared" si="284"/>
        <v/>
      </c>
      <c r="CQ1457" s="17" t="str">
        <f t="shared" si="285"/>
        <v/>
      </c>
      <c r="CR1457" s="17" t="str">
        <f t="shared" si="286"/>
        <v/>
      </c>
      <c r="CS1457" s="17" t="str">
        <f t="shared" si="287"/>
        <v/>
      </c>
      <c r="CT1457" s="17" t="str">
        <f t="shared" si="288"/>
        <v/>
      </c>
      <c r="CU1457" s="17" t="str">
        <f t="shared" si="289"/>
        <v/>
      </c>
      <c r="CV1457" s="17" t="str">
        <f t="shared" si="290"/>
        <v/>
      </c>
      <c r="CW1457" s="17" t="str">
        <f t="shared" si="291"/>
        <v/>
      </c>
      <c r="CX1457" s="17" t="str">
        <f t="shared" si="292"/>
        <v/>
      </c>
      <c r="CY1457" s="17" t="str">
        <f t="shared" si="293"/>
        <v/>
      </c>
      <c r="CZ1457" s="17" t="str">
        <f t="shared" si="294"/>
        <v/>
      </c>
      <c r="DA1457" s="17" t="str">
        <f t="shared" si="295"/>
        <v/>
      </c>
      <c r="DB1457" s="17" t="str">
        <f t="shared" si="296"/>
        <v/>
      </c>
      <c r="DC1457" s="17" t="str">
        <f t="shared" si="297"/>
        <v/>
      </c>
      <c r="DD1457" s="17" t="str">
        <f t="shared" si="298"/>
        <v/>
      </c>
      <c r="DE1457" s="17" t="str">
        <f t="shared" si="299"/>
        <v/>
      </c>
      <c r="DF1457" s="17" t="str">
        <f t="shared" si="300"/>
        <v/>
      </c>
      <c r="DG1457" s="17" t="str">
        <f t="shared" si="301"/>
        <v/>
      </c>
      <c r="DH1457" s="17" t="str">
        <f t="shared" si="302"/>
        <v/>
      </c>
      <c r="DI1457" s="17" t="str">
        <f t="shared" si="303"/>
        <v/>
      </c>
      <c r="DJ1457" s="17" t="str">
        <f t="shared" si="304"/>
        <v/>
      </c>
      <c r="DK1457" s="17" t="str">
        <f t="shared" si="305"/>
        <v/>
      </c>
      <c r="DL1457" s="17" t="str">
        <f t="shared" si="306"/>
        <v/>
      </c>
      <c r="DM1457" s="17" t="str">
        <f t="shared" si="307"/>
        <v/>
      </c>
      <c r="DN1457" s="17" t="str">
        <f t="shared" si="308"/>
        <v/>
      </c>
      <c r="DO1457" s="17" t="str">
        <f t="shared" si="309"/>
        <v/>
      </c>
      <c r="DP1457" s="17" t="str">
        <f t="shared" si="310"/>
        <v/>
      </c>
      <c r="DQ1457" s="17" t="str">
        <f t="shared" si="311"/>
        <v/>
      </c>
      <c r="DR1457" s="17" t="str">
        <f t="shared" si="312"/>
        <v/>
      </c>
      <c r="DS1457" s="17" t="str">
        <f t="shared" si="313"/>
        <v/>
      </c>
      <c r="DT1457" s="17" t="str">
        <f t="shared" si="314"/>
        <v/>
      </c>
      <c r="DU1457" s="17" t="str">
        <f t="shared" si="315"/>
        <v/>
      </c>
      <c r="DV1457" s="17" t="str">
        <f t="shared" si="316"/>
        <v/>
      </c>
      <c r="DW1457" s="17" t="str">
        <f t="shared" si="317"/>
        <v/>
      </c>
      <c r="DX1457" s="17" t="str">
        <f t="shared" si="318"/>
        <v/>
      </c>
      <c r="DY1457" s="17" t="str">
        <f t="shared" si="319"/>
        <v/>
      </c>
      <c r="DZ1457" s="17" t="str">
        <f t="shared" si="320"/>
        <v/>
      </c>
      <c r="EA1457" s="17" t="str">
        <f t="shared" si="321"/>
        <v/>
      </c>
      <c r="EB1457" s="17" t="str">
        <f t="shared" si="322"/>
        <v/>
      </c>
      <c r="EC1457" s="17" t="str">
        <f t="shared" si="323"/>
        <v/>
      </c>
      <c r="ED1457" s="17" t="str">
        <f t="shared" si="324"/>
        <v/>
      </c>
      <c r="EE1457" s="17" t="str">
        <f t="shared" si="325"/>
        <v/>
      </c>
      <c r="EF1457" s="17" t="str">
        <f t="shared" si="326"/>
        <v/>
      </c>
      <c r="EG1457" s="17" t="str">
        <f t="shared" si="327"/>
        <v/>
      </c>
      <c r="EH1457" s="17" t="str">
        <f t="shared" si="328"/>
        <v/>
      </c>
      <c r="EI1457" s="17" t="str">
        <f t="shared" si="329"/>
        <v/>
      </c>
      <c r="EJ1457" s="17" t="str">
        <f t="shared" si="330"/>
        <v/>
      </c>
      <c r="EK1457" s="17" t="str">
        <f t="shared" si="331"/>
        <v/>
      </c>
    </row>
    <row r="1458" spans="88:141" x14ac:dyDescent="0.35">
      <c r="CJ1458" s="17" t="str">
        <f t="shared" si="278"/>
        <v/>
      </c>
      <c r="CK1458" s="17" t="str">
        <f t="shared" si="279"/>
        <v/>
      </c>
      <c r="CL1458" s="17" t="str">
        <f t="shared" si="280"/>
        <v/>
      </c>
      <c r="CM1458" s="17" t="str">
        <f t="shared" si="281"/>
        <v/>
      </c>
      <c r="CN1458" s="17" t="str">
        <f t="shared" si="282"/>
        <v/>
      </c>
      <c r="CO1458" s="17" t="str">
        <f t="shared" si="283"/>
        <v/>
      </c>
      <c r="CP1458" s="17" t="str">
        <f t="shared" si="284"/>
        <v/>
      </c>
      <c r="CQ1458" s="17" t="str">
        <f t="shared" si="285"/>
        <v/>
      </c>
      <c r="CR1458" s="17" t="str">
        <f t="shared" si="286"/>
        <v/>
      </c>
      <c r="CS1458" s="17" t="str">
        <f t="shared" si="287"/>
        <v/>
      </c>
      <c r="CT1458" s="17" t="str">
        <f t="shared" si="288"/>
        <v/>
      </c>
      <c r="CU1458" s="17" t="str">
        <f t="shared" si="289"/>
        <v/>
      </c>
      <c r="CV1458" s="17" t="str">
        <f t="shared" si="290"/>
        <v/>
      </c>
      <c r="CW1458" s="17" t="str">
        <f t="shared" si="291"/>
        <v/>
      </c>
      <c r="CX1458" s="17" t="str">
        <f t="shared" si="292"/>
        <v/>
      </c>
      <c r="CY1458" s="17" t="str">
        <f t="shared" si="293"/>
        <v/>
      </c>
      <c r="CZ1458" s="17" t="str">
        <f t="shared" si="294"/>
        <v/>
      </c>
      <c r="DA1458" s="17" t="str">
        <f t="shared" si="295"/>
        <v/>
      </c>
      <c r="DB1458" s="17" t="str">
        <f t="shared" si="296"/>
        <v/>
      </c>
      <c r="DC1458" s="17" t="str">
        <f t="shared" si="297"/>
        <v/>
      </c>
      <c r="DD1458" s="17" t="str">
        <f t="shared" si="298"/>
        <v/>
      </c>
      <c r="DE1458" s="17" t="str">
        <f t="shared" si="299"/>
        <v/>
      </c>
      <c r="DF1458" s="17" t="str">
        <f t="shared" si="300"/>
        <v/>
      </c>
      <c r="DG1458" s="17" t="str">
        <f t="shared" si="301"/>
        <v/>
      </c>
      <c r="DH1458" s="17" t="str">
        <f t="shared" si="302"/>
        <v/>
      </c>
      <c r="DI1458" s="17" t="str">
        <f t="shared" si="303"/>
        <v/>
      </c>
      <c r="DJ1458" s="17" t="str">
        <f t="shared" si="304"/>
        <v/>
      </c>
      <c r="DK1458" s="17" t="str">
        <f t="shared" si="305"/>
        <v/>
      </c>
      <c r="DL1458" s="17" t="str">
        <f t="shared" si="306"/>
        <v/>
      </c>
      <c r="DM1458" s="17" t="str">
        <f t="shared" si="307"/>
        <v/>
      </c>
      <c r="DN1458" s="17" t="str">
        <f t="shared" si="308"/>
        <v/>
      </c>
      <c r="DO1458" s="17" t="str">
        <f t="shared" si="309"/>
        <v/>
      </c>
      <c r="DP1458" s="17" t="str">
        <f t="shared" si="310"/>
        <v/>
      </c>
      <c r="DQ1458" s="17" t="str">
        <f t="shared" si="311"/>
        <v/>
      </c>
      <c r="DR1458" s="17" t="str">
        <f t="shared" si="312"/>
        <v/>
      </c>
      <c r="DS1458" s="17" t="str">
        <f t="shared" si="313"/>
        <v/>
      </c>
      <c r="DT1458" s="17" t="str">
        <f t="shared" si="314"/>
        <v/>
      </c>
      <c r="DU1458" s="17" t="str">
        <f t="shared" si="315"/>
        <v/>
      </c>
      <c r="DV1458" s="17" t="str">
        <f t="shared" si="316"/>
        <v/>
      </c>
      <c r="DW1458" s="17" t="str">
        <f t="shared" si="317"/>
        <v/>
      </c>
      <c r="DX1458" s="17" t="str">
        <f t="shared" si="318"/>
        <v/>
      </c>
      <c r="DY1458" s="17" t="str">
        <f t="shared" si="319"/>
        <v/>
      </c>
      <c r="DZ1458" s="17" t="str">
        <f t="shared" si="320"/>
        <v/>
      </c>
      <c r="EA1458" s="17" t="str">
        <f t="shared" si="321"/>
        <v/>
      </c>
      <c r="EB1458" s="17" t="str">
        <f t="shared" si="322"/>
        <v/>
      </c>
      <c r="EC1458" s="17" t="str">
        <f t="shared" si="323"/>
        <v/>
      </c>
      <c r="ED1458" s="17" t="str">
        <f t="shared" si="324"/>
        <v/>
      </c>
      <c r="EE1458" s="17" t="str">
        <f t="shared" si="325"/>
        <v/>
      </c>
      <c r="EF1458" s="17" t="str">
        <f t="shared" si="326"/>
        <v/>
      </c>
      <c r="EG1458" s="17" t="str">
        <f t="shared" si="327"/>
        <v/>
      </c>
      <c r="EH1458" s="17" t="str">
        <f t="shared" si="328"/>
        <v/>
      </c>
      <c r="EI1458" s="17" t="str">
        <f t="shared" si="329"/>
        <v/>
      </c>
      <c r="EJ1458" s="17" t="str">
        <f t="shared" si="330"/>
        <v/>
      </c>
      <c r="EK1458" s="17" t="str">
        <f t="shared" si="331"/>
        <v/>
      </c>
    </row>
    <row r="1459" spans="88:141" x14ac:dyDescent="0.35">
      <c r="CJ1459" s="17" t="str">
        <f t="shared" si="278"/>
        <v/>
      </c>
      <c r="CK1459" s="17" t="str">
        <f t="shared" si="279"/>
        <v/>
      </c>
      <c r="CL1459" s="17" t="str">
        <f t="shared" si="280"/>
        <v/>
      </c>
      <c r="CM1459" s="17" t="str">
        <f t="shared" si="281"/>
        <v/>
      </c>
      <c r="CN1459" s="17" t="str">
        <f t="shared" si="282"/>
        <v/>
      </c>
      <c r="CO1459" s="17" t="str">
        <f t="shared" si="283"/>
        <v/>
      </c>
      <c r="CP1459" s="17" t="str">
        <f t="shared" si="284"/>
        <v/>
      </c>
      <c r="CQ1459" s="17" t="str">
        <f t="shared" si="285"/>
        <v/>
      </c>
      <c r="CR1459" s="17" t="str">
        <f t="shared" si="286"/>
        <v/>
      </c>
      <c r="CS1459" s="17" t="str">
        <f t="shared" si="287"/>
        <v/>
      </c>
      <c r="CT1459" s="17" t="str">
        <f t="shared" si="288"/>
        <v/>
      </c>
      <c r="CU1459" s="17" t="str">
        <f t="shared" si="289"/>
        <v/>
      </c>
      <c r="CV1459" s="17" t="str">
        <f t="shared" si="290"/>
        <v/>
      </c>
      <c r="CW1459" s="17" t="str">
        <f t="shared" si="291"/>
        <v/>
      </c>
      <c r="CX1459" s="17" t="str">
        <f t="shared" si="292"/>
        <v/>
      </c>
      <c r="CY1459" s="17" t="str">
        <f t="shared" si="293"/>
        <v/>
      </c>
      <c r="CZ1459" s="17" t="str">
        <f t="shared" si="294"/>
        <v/>
      </c>
      <c r="DA1459" s="17" t="str">
        <f t="shared" si="295"/>
        <v/>
      </c>
      <c r="DB1459" s="17" t="str">
        <f t="shared" si="296"/>
        <v/>
      </c>
      <c r="DC1459" s="17" t="str">
        <f t="shared" si="297"/>
        <v/>
      </c>
      <c r="DD1459" s="17" t="str">
        <f t="shared" si="298"/>
        <v/>
      </c>
      <c r="DE1459" s="17" t="str">
        <f t="shared" si="299"/>
        <v/>
      </c>
      <c r="DF1459" s="17" t="str">
        <f t="shared" si="300"/>
        <v/>
      </c>
      <c r="DG1459" s="17" t="str">
        <f t="shared" si="301"/>
        <v/>
      </c>
      <c r="DH1459" s="17" t="str">
        <f t="shared" si="302"/>
        <v/>
      </c>
      <c r="DI1459" s="17" t="str">
        <f t="shared" si="303"/>
        <v/>
      </c>
      <c r="DJ1459" s="17" t="str">
        <f t="shared" si="304"/>
        <v/>
      </c>
      <c r="DK1459" s="17" t="str">
        <f t="shared" si="305"/>
        <v/>
      </c>
      <c r="DL1459" s="17" t="str">
        <f t="shared" si="306"/>
        <v/>
      </c>
      <c r="DM1459" s="17" t="str">
        <f t="shared" si="307"/>
        <v/>
      </c>
      <c r="DN1459" s="17" t="str">
        <f t="shared" si="308"/>
        <v/>
      </c>
      <c r="DO1459" s="17" t="str">
        <f t="shared" si="309"/>
        <v/>
      </c>
      <c r="DP1459" s="17" t="str">
        <f t="shared" si="310"/>
        <v/>
      </c>
      <c r="DQ1459" s="17" t="str">
        <f t="shared" si="311"/>
        <v/>
      </c>
      <c r="DR1459" s="17" t="str">
        <f t="shared" si="312"/>
        <v/>
      </c>
      <c r="DS1459" s="17" t="str">
        <f t="shared" si="313"/>
        <v/>
      </c>
      <c r="DT1459" s="17" t="str">
        <f t="shared" si="314"/>
        <v/>
      </c>
      <c r="DU1459" s="17" t="str">
        <f t="shared" si="315"/>
        <v/>
      </c>
      <c r="DV1459" s="17" t="str">
        <f t="shared" si="316"/>
        <v/>
      </c>
      <c r="DW1459" s="17" t="str">
        <f t="shared" si="317"/>
        <v/>
      </c>
      <c r="DX1459" s="17" t="str">
        <f t="shared" si="318"/>
        <v/>
      </c>
      <c r="DY1459" s="17" t="str">
        <f t="shared" si="319"/>
        <v/>
      </c>
      <c r="DZ1459" s="17" t="str">
        <f t="shared" si="320"/>
        <v/>
      </c>
      <c r="EA1459" s="17" t="str">
        <f t="shared" si="321"/>
        <v/>
      </c>
      <c r="EB1459" s="17" t="str">
        <f t="shared" si="322"/>
        <v/>
      </c>
      <c r="EC1459" s="17" t="str">
        <f t="shared" si="323"/>
        <v/>
      </c>
      <c r="ED1459" s="17" t="str">
        <f t="shared" si="324"/>
        <v/>
      </c>
      <c r="EE1459" s="17" t="str">
        <f t="shared" si="325"/>
        <v/>
      </c>
      <c r="EF1459" s="17" t="str">
        <f t="shared" si="326"/>
        <v/>
      </c>
      <c r="EG1459" s="17" t="str">
        <f t="shared" si="327"/>
        <v/>
      </c>
      <c r="EH1459" s="17" t="str">
        <f t="shared" si="328"/>
        <v/>
      </c>
      <c r="EI1459" s="17" t="str">
        <f t="shared" si="329"/>
        <v/>
      </c>
      <c r="EJ1459" s="17" t="str">
        <f t="shared" si="330"/>
        <v/>
      </c>
      <c r="EK1459" s="17" t="str">
        <f t="shared" si="331"/>
        <v/>
      </c>
    </row>
    <row r="1460" spans="88:141" x14ac:dyDescent="0.35">
      <c r="CJ1460" s="17" t="str">
        <f t="shared" si="278"/>
        <v/>
      </c>
      <c r="CK1460" s="17" t="str">
        <f t="shared" si="279"/>
        <v/>
      </c>
      <c r="CL1460" s="17" t="str">
        <f t="shared" si="280"/>
        <v/>
      </c>
      <c r="CM1460" s="17" t="str">
        <f t="shared" si="281"/>
        <v/>
      </c>
      <c r="CN1460" s="17" t="str">
        <f t="shared" si="282"/>
        <v/>
      </c>
      <c r="CO1460" s="17" t="str">
        <f t="shared" si="283"/>
        <v/>
      </c>
      <c r="CP1460" s="17" t="str">
        <f t="shared" si="284"/>
        <v/>
      </c>
      <c r="CQ1460" s="17" t="str">
        <f t="shared" si="285"/>
        <v/>
      </c>
      <c r="CR1460" s="17" t="str">
        <f t="shared" si="286"/>
        <v/>
      </c>
      <c r="CS1460" s="17" t="str">
        <f t="shared" si="287"/>
        <v/>
      </c>
      <c r="CT1460" s="17" t="str">
        <f t="shared" si="288"/>
        <v/>
      </c>
      <c r="CU1460" s="17" t="str">
        <f t="shared" si="289"/>
        <v/>
      </c>
      <c r="CV1460" s="17" t="str">
        <f t="shared" si="290"/>
        <v/>
      </c>
      <c r="CW1460" s="17" t="str">
        <f t="shared" si="291"/>
        <v/>
      </c>
      <c r="CX1460" s="17" t="str">
        <f t="shared" si="292"/>
        <v/>
      </c>
      <c r="CY1460" s="17" t="str">
        <f t="shared" si="293"/>
        <v/>
      </c>
      <c r="CZ1460" s="17" t="str">
        <f t="shared" si="294"/>
        <v/>
      </c>
      <c r="DA1460" s="17" t="str">
        <f t="shared" si="295"/>
        <v/>
      </c>
      <c r="DB1460" s="17" t="str">
        <f t="shared" si="296"/>
        <v/>
      </c>
      <c r="DC1460" s="17" t="str">
        <f t="shared" si="297"/>
        <v/>
      </c>
      <c r="DD1460" s="17" t="str">
        <f t="shared" si="298"/>
        <v/>
      </c>
      <c r="DE1460" s="17" t="str">
        <f t="shared" si="299"/>
        <v/>
      </c>
      <c r="DF1460" s="17" t="str">
        <f t="shared" si="300"/>
        <v/>
      </c>
      <c r="DG1460" s="17" t="str">
        <f t="shared" si="301"/>
        <v/>
      </c>
      <c r="DH1460" s="17" t="str">
        <f t="shared" si="302"/>
        <v/>
      </c>
      <c r="DI1460" s="17" t="str">
        <f t="shared" si="303"/>
        <v/>
      </c>
      <c r="DJ1460" s="17" t="str">
        <f t="shared" si="304"/>
        <v/>
      </c>
      <c r="DK1460" s="17" t="str">
        <f t="shared" si="305"/>
        <v/>
      </c>
      <c r="DL1460" s="17" t="str">
        <f t="shared" si="306"/>
        <v/>
      </c>
      <c r="DM1460" s="17" t="str">
        <f t="shared" si="307"/>
        <v/>
      </c>
      <c r="DN1460" s="17" t="str">
        <f t="shared" si="308"/>
        <v/>
      </c>
      <c r="DO1460" s="17" t="str">
        <f t="shared" si="309"/>
        <v/>
      </c>
      <c r="DP1460" s="17" t="str">
        <f t="shared" si="310"/>
        <v/>
      </c>
      <c r="DQ1460" s="17" t="str">
        <f t="shared" si="311"/>
        <v/>
      </c>
      <c r="DR1460" s="17" t="str">
        <f t="shared" si="312"/>
        <v/>
      </c>
      <c r="DS1460" s="17" t="str">
        <f t="shared" si="313"/>
        <v/>
      </c>
      <c r="DT1460" s="17" t="str">
        <f t="shared" si="314"/>
        <v/>
      </c>
      <c r="DU1460" s="17" t="str">
        <f t="shared" si="315"/>
        <v/>
      </c>
      <c r="DV1460" s="17" t="str">
        <f t="shared" si="316"/>
        <v/>
      </c>
      <c r="DW1460" s="17" t="str">
        <f t="shared" si="317"/>
        <v/>
      </c>
      <c r="DX1460" s="17" t="str">
        <f t="shared" si="318"/>
        <v/>
      </c>
      <c r="DY1460" s="17" t="str">
        <f t="shared" si="319"/>
        <v/>
      </c>
      <c r="DZ1460" s="17" t="str">
        <f t="shared" si="320"/>
        <v/>
      </c>
      <c r="EA1460" s="17" t="str">
        <f t="shared" si="321"/>
        <v/>
      </c>
      <c r="EB1460" s="17" t="str">
        <f t="shared" si="322"/>
        <v/>
      </c>
      <c r="EC1460" s="17" t="str">
        <f t="shared" si="323"/>
        <v/>
      </c>
      <c r="ED1460" s="17" t="str">
        <f t="shared" si="324"/>
        <v/>
      </c>
      <c r="EE1460" s="17" t="str">
        <f t="shared" si="325"/>
        <v/>
      </c>
      <c r="EF1460" s="17" t="str">
        <f t="shared" si="326"/>
        <v/>
      </c>
      <c r="EG1460" s="17" t="str">
        <f t="shared" si="327"/>
        <v/>
      </c>
      <c r="EH1460" s="17" t="str">
        <f t="shared" si="328"/>
        <v/>
      </c>
      <c r="EI1460" s="17" t="str">
        <f t="shared" si="329"/>
        <v/>
      </c>
      <c r="EJ1460" s="17" t="str">
        <f t="shared" si="330"/>
        <v/>
      </c>
      <c r="EK1460" s="17" t="str">
        <f t="shared" si="331"/>
        <v/>
      </c>
    </row>
    <row r="1461" spans="88:141" x14ac:dyDescent="0.35">
      <c r="CJ1461" s="17" t="str">
        <f t="shared" si="278"/>
        <v/>
      </c>
      <c r="CK1461" s="17" t="str">
        <f t="shared" si="279"/>
        <v/>
      </c>
      <c r="CL1461" s="17" t="str">
        <f t="shared" si="280"/>
        <v/>
      </c>
      <c r="CM1461" s="17" t="str">
        <f t="shared" si="281"/>
        <v/>
      </c>
      <c r="CN1461" s="17" t="str">
        <f t="shared" si="282"/>
        <v/>
      </c>
      <c r="CO1461" s="17" t="str">
        <f t="shared" si="283"/>
        <v/>
      </c>
      <c r="CP1461" s="17" t="str">
        <f t="shared" si="284"/>
        <v/>
      </c>
      <c r="CQ1461" s="17" t="str">
        <f t="shared" si="285"/>
        <v/>
      </c>
      <c r="CR1461" s="17" t="str">
        <f t="shared" si="286"/>
        <v/>
      </c>
      <c r="CS1461" s="17" t="str">
        <f t="shared" si="287"/>
        <v/>
      </c>
      <c r="CT1461" s="17" t="str">
        <f t="shared" si="288"/>
        <v/>
      </c>
      <c r="CU1461" s="17" t="str">
        <f t="shared" si="289"/>
        <v/>
      </c>
      <c r="CV1461" s="17" t="str">
        <f t="shared" si="290"/>
        <v/>
      </c>
      <c r="CW1461" s="17" t="str">
        <f t="shared" si="291"/>
        <v/>
      </c>
      <c r="CX1461" s="17" t="str">
        <f t="shared" si="292"/>
        <v/>
      </c>
      <c r="CY1461" s="17" t="str">
        <f t="shared" si="293"/>
        <v/>
      </c>
      <c r="CZ1461" s="17" t="str">
        <f t="shared" si="294"/>
        <v/>
      </c>
      <c r="DA1461" s="17" t="str">
        <f t="shared" si="295"/>
        <v/>
      </c>
      <c r="DB1461" s="17" t="str">
        <f t="shared" si="296"/>
        <v/>
      </c>
      <c r="DC1461" s="17" t="str">
        <f t="shared" si="297"/>
        <v/>
      </c>
      <c r="DD1461" s="17" t="str">
        <f t="shared" si="298"/>
        <v/>
      </c>
      <c r="DE1461" s="17" t="str">
        <f t="shared" si="299"/>
        <v/>
      </c>
      <c r="DF1461" s="17" t="str">
        <f t="shared" si="300"/>
        <v/>
      </c>
      <c r="DG1461" s="17" t="str">
        <f t="shared" si="301"/>
        <v/>
      </c>
      <c r="DH1461" s="17" t="str">
        <f t="shared" si="302"/>
        <v/>
      </c>
      <c r="DI1461" s="17" t="str">
        <f t="shared" si="303"/>
        <v/>
      </c>
      <c r="DJ1461" s="17" t="str">
        <f t="shared" si="304"/>
        <v/>
      </c>
      <c r="DK1461" s="17" t="str">
        <f t="shared" si="305"/>
        <v/>
      </c>
      <c r="DL1461" s="17" t="str">
        <f t="shared" si="306"/>
        <v/>
      </c>
      <c r="DM1461" s="17" t="str">
        <f t="shared" si="307"/>
        <v/>
      </c>
      <c r="DN1461" s="17" t="str">
        <f t="shared" si="308"/>
        <v/>
      </c>
      <c r="DO1461" s="17" t="str">
        <f t="shared" si="309"/>
        <v/>
      </c>
      <c r="DP1461" s="17" t="str">
        <f t="shared" si="310"/>
        <v/>
      </c>
      <c r="DQ1461" s="17" t="str">
        <f t="shared" si="311"/>
        <v/>
      </c>
      <c r="DR1461" s="17" t="str">
        <f t="shared" si="312"/>
        <v/>
      </c>
      <c r="DS1461" s="17" t="str">
        <f t="shared" si="313"/>
        <v/>
      </c>
      <c r="DT1461" s="17" t="str">
        <f t="shared" si="314"/>
        <v/>
      </c>
      <c r="DU1461" s="17" t="str">
        <f t="shared" si="315"/>
        <v/>
      </c>
      <c r="DV1461" s="17" t="str">
        <f t="shared" si="316"/>
        <v/>
      </c>
      <c r="DW1461" s="17" t="str">
        <f t="shared" si="317"/>
        <v/>
      </c>
      <c r="DX1461" s="17" t="str">
        <f t="shared" si="318"/>
        <v/>
      </c>
      <c r="DY1461" s="17" t="str">
        <f t="shared" si="319"/>
        <v/>
      </c>
      <c r="DZ1461" s="17" t="str">
        <f t="shared" si="320"/>
        <v/>
      </c>
      <c r="EA1461" s="17" t="str">
        <f t="shared" si="321"/>
        <v/>
      </c>
      <c r="EB1461" s="17" t="str">
        <f t="shared" si="322"/>
        <v/>
      </c>
      <c r="EC1461" s="17" t="str">
        <f t="shared" si="323"/>
        <v/>
      </c>
      <c r="ED1461" s="17" t="str">
        <f t="shared" si="324"/>
        <v/>
      </c>
      <c r="EE1461" s="17" t="str">
        <f t="shared" si="325"/>
        <v/>
      </c>
      <c r="EF1461" s="17" t="str">
        <f t="shared" si="326"/>
        <v/>
      </c>
      <c r="EG1461" s="17" t="str">
        <f t="shared" si="327"/>
        <v/>
      </c>
      <c r="EH1461" s="17" t="str">
        <f t="shared" si="328"/>
        <v/>
      </c>
      <c r="EI1461" s="17" t="str">
        <f t="shared" si="329"/>
        <v/>
      </c>
      <c r="EJ1461" s="17" t="str">
        <f t="shared" si="330"/>
        <v/>
      </c>
      <c r="EK1461" s="17" t="str">
        <f t="shared" si="331"/>
        <v/>
      </c>
    </row>
    <row r="1462" spans="88:141" x14ac:dyDescent="0.35">
      <c r="CJ1462" s="17" t="str">
        <f t="shared" si="278"/>
        <v/>
      </c>
      <c r="CK1462" s="17" t="str">
        <f t="shared" si="279"/>
        <v/>
      </c>
      <c r="CL1462" s="17" t="str">
        <f t="shared" si="280"/>
        <v/>
      </c>
      <c r="CM1462" s="17" t="str">
        <f t="shared" si="281"/>
        <v/>
      </c>
      <c r="CN1462" s="17" t="str">
        <f t="shared" si="282"/>
        <v/>
      </c>
      <c r="CO1462" s="17" t="str">
        <f t="shared" si="283"/>
        <v/>
      </c>
      <c r="CP1462" s="17" t="str">
        <f t="shared" si="284"/>
        <v/>
      </c>
      <c r="CQ1462" s="17" t="str">
        <f t="shared" si="285"/>
        <v/>
      </c>
      <c r="CR1462" s="17" t="str">
        <f t="shared" si="286"/>
        <v/>
      </c>
      <c r="CS1462" s="17" t="str">
        <f t="shared" si="287"/>
        <v/>
      </c>
      <c r="CT1462" s="17" t="str">
        <f t="shared" si="288"/>
        <v/>
      </c>
      <c r="CU1462" s="17" t="str">
        <f t="shared" si="289"/>
        <v/>
      </c>
      <c r="CV1462" s="17" t="str">
        <f t="shared" si="290"/>
        <v/>
      </c>
      <c r="CW1462" s="17" t="str">
        <f t="shared" si="291"/>
        <v/>
      </c>
      <c r="CX1462" s="17" t="str">
        <f t="shared" si="292"/>
        <v/>
      </c>
      <c r="CY1462" s="17" t="str">
        <f t="shared" si="293"/>
        <v/>
      </c>
      <c r="CZ1462" s="17" t="str">
        <f t="shared" si="294"/>
        <v/>
      </c>
      <c r="DA1462" s="17" t="str">
        <f t="shared" si="295"/>
        <v/>
      </c>
      <c r="DB1462" s="17" t="str">
        <f t="shared" si="296"/>
        <v/>
      </c>
      <c r="DC1462" s="17" t="str">
        <f t="shared" si="297"/>
        <v/>
      </c>
      <c r="DD1462" s="17" t="str">
        <f t="shared" si="298"/>
        <v/>
      </c>
      <c r="DE1462" s="17" t="str">
        <f t="shared" si="299"/>
        <v/>
      </c>
      <c r="DF1462" s="17" t="str">
        <f t="shared" si="300"/>
        <v/>
      </c>
      <c r="DG1462" s="17" t="str">
        <f t="shared" si="301"/>
        <v/>
      </c>
      <c r="DH1462" s="17" t="str">
        <f t="shared" si="302"/>
        <v/>
      </c>
      <c r="DI1462" s="17" t="str">
        <f t="shared" si="303"/>
        <v/>
      </c>
      <c r="DJ1462" s="17" t="str">
        <f t="shared" si="304"/>
        <v/>
      </c>
      <c r="DK1462" s="17" t="str">
        <f t="shared" si="305"/>
        <v/>
      </c>
      <c r="DL1462" s="17" t="str">
        <f t="shared" si="306"/>
        <v/>
      </c>
      <c r="DM1462" s="17" t="str">
        <f t="shared" si="307"/>
        <v/>
      </c>
      <c r="DN1462" s="17" t="str">
        <f t="shared" si="308"/>
        <v/>
      </c>
      <c r="DO1462" s="17" t="str">
        <f t="shared" si="309"/>
        <v/>
      </c>
      <c r="DP1462" s="17" t="str">
        <f t="shared" si="310"/>
        <v/>
      </c>
      <c r="DQ1462" s="17" t="str">
        <f t="shared" si="311"/>
        <v/>
      </c>
      <c r="DR1462" s="17" t="str">
        <f t="shared" si="312"/>
        <v/>
      </c>
      <c r="DS1462" s="17" t="str">
        <f t="shared" si="313"/>
        <v/>
      </c>
      <c r="DT1462" s="17" t="str">
        <f t="shared" si="314"/>
        <v/>
      </c>
      <c r="DU1462" s="17" t="str">
        <f t="shared" si="315"/>
        <v/>
      </c>
      <c r="DV1462" s="17" t="str">
        <f t="shared" si="316"/>
        <v/>
      </c>
      <c r="DW1462" s="17" t="str">
        <f t="shared" si="317"/>
        <v/>
      </c>
      <c r="DX1462" s="17" t="str">
        <f t="shared" si="318"/>
        <v/>
      </c>
      <c r="DY1462" s="17" t="str">
        <f t="shared" si="319"/>
        <v/>
      </c>
      <c r="DZ1462" s="17" t="str">
        <f t="shared" si="320"/>
        <v/>
      </c>
      <c r="EA1462" s="17" t="str">
        <f t="shared" si="321"/>
        <v/>
      </c>
      <c r="EB1462" s="17" t="str">
        <f t="shared" si="322"/>
        <v/>
      </c>
      <c r="EC1462" s="17" t="str">
        <f t="shared" si="323"/>
        <v/>
      </c>
      <c r="ED1462" s="17" t="str">
        <f t="shared" si="324"/>
        <v/>
      </c>
      <c r="EE1462" s="17" t="str">
        <f t="shared" si="325"/>
        <v/>
      </c>
      <c r="EF1462" s="17" t="str">
        <f t="shared" si="326"/>
        <v/>
      </c>
      <c r="EG1462" s="17" t="str">
        <f t="shared" si="327"/>
        <v/>
      </c>
      <c r="EH1462" s="17" t="str">
        <f t="shared" si="328"/>
        <v/>
      </c>
      <c r="EI1462" s="17" t="str">
        <f t="shared" si="329"/>
        <v/>
      </c>
      <c r="EJ1462" s="17" t="str">
        <f t="shared" si="330"/>
        <v/>
      </c>
      <c r="EK1462" s="17" t="str">
        <f t="shared" si="331"/>
        <v/>
      </c>
    </row>
    <row r="1463" spans="88:141" x14ac:dyDescent="0.35">
      <c r="CJ1463" s="17" t="str">
        <f t="shared" si="278"/>
        <v/>
      </c>
      <c r="CK1463" s="17" t="str">
        <f t="shared" si="279"/>
        <v/>
      </c>
      <c r="CL1463" s="17" t="str">
        <f t="shared" si="280"/>
        <v/>
      </c>
      <c r="CM1463" s="17" t="str">
        <f t="shared" si="281"/>
        <v/>
      </c>
      <c r="CN1463" s="17" t="str">
        <f t="shared" si="282"/>
        <v/>
      </c>
      <c r="CO1463" s="17" t="str">
        <f t="shared" si="283"/>
        <v/>
      </c>
      <c r="CP1463" s="17" t="str">
        <f t="shared" si="284"/>
        <v/>
      </c>
      <c r="CQ1463" s="17" t="str">
        <f t="shared" si="285"/>
        <v/>
      </c>
      <c r="CR1463" s="17" t="str">
        <f t="shared" si="286"/>
        <v/>
      </c>
      <c r="CS1463" s="17" t="str">
        <f t="shared" si="287"/>
        <v/>
      </c>
      <c r="CT1463" s="17" t="str">
        <f t="shared" si="288"/>
        <v/>
      </c>
      <c r="CU1463" s="17" t="str">
        <f t="shared" si="289"/>
        <v/>
      </c>
      <c r="CV1463" s="17" t="str">
        <f t="shared" si="290"/>
        <v/>
      </c>
      <c r="CW1463" s="17" t="str">
        <f t="shared" si="291"/>
        <v/>
      </c>
      <c r="CX1463" s="17" t="str">
        <f t="shared" si="292"/>
        <v/>
      </c>
      <c r="CY1463" s="17" t="str">
        <f t="shared" si="293"/>
        <v/>
      </c>
      <c r="CZ1463" s="17" t="str">
        <f t="shared" si="294"/>
        <v/>
      </c>
      <c r="DA1463" s="17" t="str">
        <f t="shared" si="295"/>
        <v/>
      </c>
      <c r="DB1463" s="17" t="str">
        <f t="shared" si="296"/>
        <v/>
      </c>
      <c r="DC1463" s="17" t="str">
        <f t="shared" si="297"/>
        <v/>
      </c>
      <c r="DD1463" s="17" t="str">
        <f t="shared" si="298"/>
        <v/>
      </c>
      <c r="DE1463" s="17" t="str">
        <f t="shared" si="299"/>
        <v/>
      </c>
      <c r="DF1463" s="17" t="str">
        <f t="shared" si="300"/>
        <v/>
      </c>
      <c r="DG1463" s="17" t="str">
        <f t="shared" si="301"/>
        <v/>
      </c>
      <c r="DH1463" s="17" t="str">
        <f t="shared" si="302"/>
        <v/>
      </c>
      <c r="DI1463" s="17" t="str">
        <f t="shared" si="303"/>
        <v/>
      </c>
      <c r="DJ1463" s="17" t="str">
        <f t="shared" si="304"/>
        <v/>
      </c>
      <c r="DK1463" s="17" t="str">
        <f t="shared" si="305"/>
        <v/>
      </c>
      <c r="DL1463" s="17" t="str">
        <f t="shared" si="306"/>
        <v/>
      </c>
      <c r="DM1463" s="17" t="str">
        <f t="shared" si="307"/>
        <v/>
      </c>
      <c r="DN1463" s="17" t="str">
        <f t="shared" si="308"/>
        <v/>
      </c>
      <c r="DO1463" s="17" t="str">
        <f t="shared" si="309"/>
        <v/>
      </c>
      <c r="DP1463" s="17" t="str">
        <f t="shared" si="310"/>
        <v/>
      </c>
      <c r="DQ1463" s="17" t="str">
        <f t="shared" si="311"/>
        <v/>
      </c>
      <c r="DR1463" s="17" t="str">
        <f t="shared" si="312"/>
        <v/>
      </c>
      <c r="DS1463" s="17" t="str">
        <f t="shared" si="313"/>
        <v/>
      </c>
      <c r="DT1463" s="17" t="str">
        <f t="shared" si="314"/>
        <v/>
      </c>
      <c r="DU1463" s="17" t="str">
        <f t="shared" si="315"/>
        <v/>
      </c>
      <c r="DV1463" s="17" t="str">
        <f t="shared" si="316"/>
        <v/>
      </c>
      <c r="DW1463" s="17" t="str">
        <f t="shared" si="317"/>
        <v/>
      </c>
      <c r="DX1463" s="17" t="str">
        <f t="shared" si="318"/>
        <v/>
      </c>
      <c r="DY1463" s="17" t="str">
        <f t="shared" si="319"/>
        <v/>
      </c>
      <c r="DZ1463" s="17" t="str">
        <f t="shared" si="320"/>
        <v/>
      </c>
      <c r="EA1463" s="17" t="str">
        <f t="shared" si="321"/>
        <v/>
      </c>
      <c r="EB1463" s="17" t="str">
        <f t="shared" si="322"/>
        <v/>
      </c>
      <c r="EC1463" s="17" t="str">
        <f t="shared" si="323"/>
        <v/>
      </c>
      <c r="ED1463" s="17" t="str">
        <f t="shared" si="324"/>
        <v/>
      </c>
      <c r="EE1463" s="17" t="str">
        <f t="shared" si="325"/>
        <v/>
      </c>
      <c r="EF1463" s="17" t="str">
        <f t="shared" si="326"/>
        <v/>
      </c>
      <c r="EG1463" s="17" t="str">
        <f t="shared" si="327"/>
        <v/>
      </c>
      <c r="EH1463" s="17" t="str">
        <f t="shared" si="328"/>
        <v/>
      </c>
      <c r="EI1463" s="17" t="str">
        <f t="shared" si="329"/>
        <v/>
      </c>
      <c r="EJ1463" s="17" t="str">
        <f t="shared" si="330"/>
        <v/>
      </c>
      <c r="EK1463" s="17" t="str">
        <f t="shared" si="331"/>
        <v/>
      </c>
    </row>
    <row r="1464" spans="88:141" x14ac:dyDescent="0.35">
      <c r="CJ1464" s="17" t="str">
        <f t="shared" si="278"/>
        <v/>
      </c>
      <c r="CK1464" s="17" t="str">
        <f t="shared" si="279"/>
        <v/>
      </c>
      <c r="CL1464" s="17" t="str">
        <f t="shared" si="280"/>
        <v/>
      </c>
      <c r="CM1464" s="17" t="str">
        <f t="shared" si="281"/>
        <v/>
      </c>
      <c r="CN1464" s="17" t="str">
        <f t="shared" si="282"/>
        <v/>
      </c>
      <c r="CO1464" s="17" t="str">
        <f t="shared" si="283"/>
        <v/>
      </c>
      <c r="CP1464" s="17" t="str">
        <f t="shared" si="284"/>
        <v/>
      </c>
      <c r="CQ1464" s="17" t="str">
        <f t="shared" si="285"/>
        <v/>
      </c>
      <c r="CR1464" s="17" t="str">
        <f t="shared" si="286"/>
        <v/>
      </c>
      <c r="CS1464" s="17" t="str">
        <f t="shared" si="287"/>
        <v/>
      </c>
      <c r="CT1464" s="17" t="str">
        <f t="shared" si="288"/>
        <v/>
      </c>
      <c r="CU1464" s="17" t="str">
        <f t="shared" si="289"/>
        <v/>
      </c>
      <c r="CV1464" s="17" t="str">
        <f t="shared" si="290"/>
        <v/>
      </c>
      <c r="CW1464" s="17" t="str">
        <f t="shared" si="291"/>
        <v/>
      </c>
      <c r="CX1464" s="17" t="str">
        <f t="shared" si="292"/>
        <v/>
      </c>
      <c r="CY1464" s="17" t="str">
        <f t="shared" si="293"/>
        <v/>
      </c>
      <c r="CZ1464" s="17" t="str">
        <f t="shared" si="294"/>
        <v/>
      </c>
      <c r="DA1464" s="17" t="str">
        <f t="shared" si="295"/>
        <v/>
      </c>
      <c r="DB1464" s="17" t="str">
        <f t="shared" si="296"/>
        <v/>
      </c>
      <c r="DC1464" s="17" t="str">
        <f t="shared" si="297"/>
        <v/>
      </c>
      <c r="DD1464" s="17" t="str">
        <f t="shared" si="298"/>
        <v/>
      </c>
      <c r="DE1464" s="17" t="str">
        <f t="shared" si="299"/>
        <v/>
      </c>
      <c r="DF1464" s="17" t="str">
        <f t="shared" si="300"/>
        <v/>
      </c>
      <c r="DG1464" s="17" t="str">
        <f t="shared" si="301"/>
        <v/>
      </c>
      <c r="DH1464" s="17" t="str">
        <f t="shared" si="302"/>
        <v/>
      </c>
      <c r="DI1464" s="17" t="str">
        <f t="shared" si="303"/>
        <v/>
      </c>
      <c r="DJ1464" s="17" t="str">
        <f t="shared" si="304"/>
        <v/>
      </c>
      <c r="DK1464" s="17" t="str">
        <f t="shared" si="305"/>
        <v/>
      </c>
      <c r="DL1464" s="17" t="str">
        <f t="shared" si="306"/>
        <v/>
      </c>
      <c r="DM1464" s="17" t="str">
        <f t="shared" si="307"/>
        <v/>
      </c>
      <c r="DN1464" s="17" t="str">
        <f t="shared" si="308"/>
        <v/>
      </c>
      <c r="DO1464" s="17" t="str">
        <f t="shared" si="309"/>
        <v/>
      </c>
      <c r="DP1464" s="17" t="str">
        <f t="shared" si="310"/>
        <v/>
      </c>
      <c r="DQ1464" s="17" t="str">
        <f t="shared" si="311"/>
        <v/>
      </c>
      <c r="DR1464" s="17" t="str">
        <f t="shared" si="312"/>
        <v/>
      </c>
      <c r="DS1464" s="17" t="str">
        <f t="shared" si="313"/>
        <v/>
      </c>
      <c r="DT1464" s="17" t="str">
        <f t="shared" si="314"/>
        <v/>
      </c>
      <c r="DU1464" s="17" t="str">
        <f t="shared" si="315"/>
        <v/>
      </c>
      <c r="DV1464" s="17" t="str">
        <f t="shared" si="316"/>
        <v/>
      </c>
      <c r="DW1464" s="17" t="str">
        <f t="shared" si="317"/>
        <v/>
      </c>
      <c r="DX1464" s="17" t="str">
        <f t="shared" si="318"/>
        <v/>
      </c>
      <c r="DY1464" s="17" t="str">
        <f t="shared" si="319"/>
        <v/>
      </c>
      <c r="DZ1464" s="17" t="str">
        <f t="shared" si="320"/>
        <v/>
      </c>
      <c r="EA1464" s="17" t="str">
        <f t="shared" si="321"/>
        <v/>
      </c>
      <c r="EB1464" s="17" t="str">
        <f t="shared" si="322"/>
        <v/>
      </c>
      <c r="EC1464" s="17" t="str">
        <f t="shared" si="323"/>
        <v/>
      </c>
      <c r="ED1464" s="17" t="str">
        <f t="shared" si="324"/>
        <v/>
      </c>
      <c r="EE1464" s="17" t="str">
        <f t="shared" si="325"/>
        <v/>
      </c>
      <c r="EF1464" s="17" t="str">
        <f t="shared" si="326"/>
        <v/>
      </c>
      <c r="EG1464" s="17" t="str">
        <f t="shared" si="327"/>
        <v/>
      </c>
      <c r="EH1464" s="17" t="str">
        <f t="shared" si="328"/>
        <v/>
      </c>
      <c r="EI1464" s="17" t="str">
        <f t="shared" si="329"/>
        <v/>
      </c>
      <c r="EJ1464" s="17" t="str">
        <f t="shared" si="330"/>
        <v/>
      </c>
      <c r="EK1464" s="17" t="str">
        <f t="shared" si="331"/>
        <v/>
      </c>
    </row>
    <row r="1465" spans="88:141" x14ac:dyDescent="0.35">
      <c r="CJ1465" s="17" t="str">
        <f t="shared" si="278"/>
        <v/>
      </c>
      <c r="CK1465" s="17" t="str">
        <f t="shared" si="279"/>
        <v/>
      </c>
      <c r="CL1465" s="17" t="str">
        <f t="shared" si="280"/>
        <v/>
      </c>
      <c r="CM1465" s="17" t="str">
        <f t="shared" si="281"/>
        <v/>
      </c>
      <c r="CN1465" s="17" t="str">
        <f t="shared" si="282"/>
        <v/>
      </c>
      <c r="CO1465" s="17" t="str">
        <f t="shared" si="283"/>
        <v/>
      </c>
      <c r="CP1465" s="17" t="str">
        <f t="shared" si="284"/>
        <v/>
      </c>
      <c r="CQ1465" s="17" t="str">
        <f t="shared" si="285"/>
        <v/>
      </c>
      <c r="CR1465" s="17" t="str">
        <f t="shared" si="286"/>
        <v/>
      </c>
      <c r="CS1465" s="17" t="str">
        <f t="shared" si="287"/>
        <v/>
      </c>
      <c r="CT1465" s="17" t="str">
        <f t="shared" si="288"/>
        <v/>
      </c>
      <c r="CU1465" s="17" t="str">
        <f t="shared" si="289"/>
        <v/>
      </c>
      <c r="CV1465" s="17" t="str">
        <f t="shared" si="290"/>
        <v/>
      </c>
      <c r="CW1465" s="17" t="str">
        <f t="shared" si="291"/>
        <v/>
      </c>
      <c r="CX1465" s="17" t="str">
        <f t="shared" si="292"/>
        <v/>
      </c>
      <c r="CY1465" s="17" t="str">
        <f t="shared" si="293"/>
        <v/>
      </c>
      <c r="CZ1465" s="17" t="str">
        <f t="shared" si="294"/>
        <v/>
      </c>
      <c r="DA1465" s="17" t="str">
        <f t="shared" si="295"/>
        <v/>
      </c>
      <c r="DB1465" s="17" t="str">
        <f t="shared" si="296"/>
        <v/>
      </c>
      <c r="DC1465" s="17" t="str">
        <f t="shared" si="297"/>
        <v/>
      </c>
      <c r="DD1465" s="17" t="str">
        <f t="shared" si="298"/>
        <v/>
      </c>
      <c r="DE1465" s="17" t="str">
        <f t="shared" si="299"/>
        <v/>
      </c>
      <c r="DF1465" s="17" t="str">
        <f t="shared" si="300"/>
        <v/>
      </c>
      <c r="DG1465" s="17" t="str">
        <f t="shared" si="301"/>
        <v/>
      </c>
      <c r="DH1465" s="17" t="str">
        <f t="shared" si="302"/>
        <v/>
      </c>
      <c r="DI1465" s="17" t="str">
        <f t="shared" si="303"/>
        <v/>
      </c>
      <c r="DJ1465" s="17" t="str">
        <f t="shared" si="304"/>
        <v/>
      </c>
      <c r="DK1465" s="17" t="str">
        <f t="shared" si="305"/>
        <v/>
      </c>
      <c r="DL1465" s="17" t="str">
        <f t="shared" si="306"/>
        <v/>
      </c>
      <c r="DM1465" s="17" t="str">
        <f t="shared" si="307"/>
        <v/>
      </c>
      <c r="DN1465" s="17" t="str">
        <f t="shared" si="308"/>
        <v/>
      </c>
      <c r="DO1465" s="17" t="str">
        <f t="shared" si="309"/>
        <v/>
      </c>
      <c r="DP1465" s="17" t="str">
        <f t="shared" si="310"/>
        <v/>
      </c>
      <c r="DQ1465" s="17" t="str">
        <f t="shared" si="311"/>
        <v/>
      </c>
      <c r="DR1465" s="17" t="str">
        <f t="shared" si="312"/>
        <v/>
      </c>
      <c r="DS1465" s="17" t="str">
        <f t="shared" si="313"/>
        <v/>
      </c>
      <c r="DT1465" s="17" t="str">
        <f t="shared" si="314"/>
        <v/>
      </c>
      <c r="DU1465" s="17" t="str">
        <f t="shared" si="315"/>
        <v/>
      </c>
      <c r="DV1465" s="17" t="str">
        <f t="shared" si="316"/>
        <v/>
      </c>
      <c r="DW1465" s="17" t="str">
        <f t="shared" si="317"/>
        <v/>
      </c>
      <c r="DX1465" s="17" t="str">
        <f t="shared" si="318"/>
        <v/>
      </c>
      <c r="DY1465" s="17" t="str">
        <f t="shared" si="319"/>
        <v/>
      </c>
      <c r="DZ1465" s="17" t="str">
        <f t="shared" si="320"/>
        <v/>
      </c>
      <c r="EA1465" s="17" t="str">
        <f t="shared" si="321"/>
        <v/>
      </c>
      <c r="EB1465" s="17" t="str">
        <f t="shared" si="322"/>
        <v/>
      </c>
      <c r="EC1465" s="17" t="str">
        <f t="shared" si="323"/>
        <v/>
      </c>
      <c r="ED1465" s="17" t="str">
        <f t="shared" si="324"/>
        <v/>
      </c>
      <c r="EE1465" s="17" t="str">
        <f t="shared" si="325"/>
        <v/>
      </c>
      <c r="EF1465" s="17" t="str">
        <f t="shared" si="326"/>
        <v/>
      </c>
      <c r="EG1465" s="17" t="str">
        <f t="shared" si="327"/>
        <v/>
      </c>
      <c r="EH1465" s="17" t="str">
        <f t="shared" si="328"/>
        <v/>
      </c>
      <c r="EI1465" s="17" t="str">
        <f t="shared" si="329"/>
        <v/>
      </c>
      <c r="EJ1465" s="17" t="str">
        <f t="shared" si="330"/>
        <v/>
      </c>
      <c r="EK1465" s="17" t="str">
        <f t="shared" si="331"/>
        <v/>
      </c>
    </row>
    <row r="1466" spans="88:141" x14ac:dyDescent="0.35">
      <c r="CJ1466" s="17" t="str">
        <f t="shared" si="278"/>
        <v/>
      </c>
      <c r="CK1466" s="17" t="str">
        <f t="shared" si="279"/>
        <v/>
      </c>
      <c r="CL1466" s="17" t="str">
        <f t="shared" si="280"/>
        <v/>
      </c>
      <c r="CM1466" s="17" t="str">
        <f t="shared" si="281"/>
        <v/>
      </c>
      <c r="CN1466" s="17" t="str">
        <f t="shared" si="282"/>
        <v/>
      </c>
      <c r="CO1466" s="17" t="str">
        <f t="shared" si="283"/>
        <v/>
      </c>
      <c r="CP1466" s="17" t="str">
        <f t="shared" si="284"/>
        <v/>
      </c>
      <c r="CQ1466" s="17" t="str">
        <f t="shared" si="285"/>
        <v/>
      </c>
      <c r="CR1466" s="17" t="str">
        <f t="shared" si="286"/>
        <v/>
      </c>
      <c r="CS1466" s="17" t="str">
        <f t="shared" si="287"/>
        <v/>
      </c>
      <c r="CT1466" s="17" t="str">
        <f t="shared" si="288"/>
        <v/>
      </c>
      <c r="CU1466" s="17" t="str">
        <f t="shared" si="289"/>
        <v/>
      </c>
      <c r="CV1466" s="17" t="str">
        <f t="shared" si="290"/>
        <v/>
      </c>
      <c r="CW1466" s="17" t="str">
        <f t="shared" si="291"/>
        <v/>
      </c>
      <c r="CX1466" s="17" t="str">
        <f t="shared" si="292"/>
        <v/>
      </c>
      <c r="CY1466" s="17" t="str">
        <f t="shared" si="293"/>
        <v/>
      </c>
      <c r="CZ1466" s="17" t="str">
        <f t="shared" si="294"/>
        <v/>
      </c>
      <c r="DA1466" s="17" t="str">
        <f t="shared" si="295"/>
        <v/>
      </c>
      <c r="DB1466" s="17" t="str">
        <f t="shared" si="296"/>
        <v/>
      </c>
      <c r="DC1466" s="17" t="str">
        <f t="shared" si="297"/>
        <v/>
      </c>
      <c r="DD1466" s="17" t="str">
        <f t="shared" si="298"/>
        <v/>
      </c>
      <c r="DE1466" s="17" t="str">
        <f t="shared" si="299"/>
        <v/>
      </c>
      <c r="DF1466" s="17" t="str">
        <f t="shared" si="300"/>
        <v/>
      </c>
      <c r="DG1466" s="17" t="str">
        <f t="shared" si="301"/>
        <v/>
      </c>
      <c r="DH1466" s="17" t="str">
        <f t="shared" si="302"/>
        <v/>
      </c>
      <c r="DI1466" s="17" t="str">
        <f t="shared" si="303"/>
        <v/>
      </c>
      <c r="DJ1466" s="17" t="str">
        <f t="shared" si="304"/>
        <v/>
      </c>
      <c r="DK1466" s="17" t="str">
        <f t="shared" si="305"/>
        <v/>
      </c>
      <c r="DL1466" s="17" t="str">
        <f t="shared" si="306"/>
        <v/>
      </c>
      <c r="DM1466" s="17" t="str">
        <f t="shared" si="307"/>
        <v/>
      </c>
      <c r="DN1466" s="17" t="str">
        <f t="shared" si="308"/>
        <v/>
      </c>
      <c r="DO1466" s="17" t="str">
        <f t="shared" si="309"/>
        <v/>
      </c>
      <c r="DP1466" s="17" t="str">
        <f t="shared" si="310"/>
        <v/>
      </c>
      <c r="DQ1466" s="17" t="str">
        <f t="shared" si="311"/>
        <v/>
      </c>
      <c r="DR1466" s="17" t="str">
        <f t="shared" si="312"/>
        <v/>
      </c>
      <c r="DS1466" s="17" t="str">
        <f t="shared" si="313"/>
        <v/>
      </c>
      <c r="DT1466" s="17" t="str">
        <f t="shared" si="314"/>
        <v/>
      </c>
      <c r="DU1466" s="17" t="str">
        <f t="shared" si="315"/>
        <v/>
      </c>
      <c r="DV1466" s="17" t="str">
        <f t="shared" si="316"/>
        <v/>
      </c>
      <c r="DW1466" s="17" t="str">
        <f t="shared" si="317"/>
        <v/>
      </c>
      <c r="DX1466" s="17" t="str">
        <f t="shared" si="318"/>
        <v/>
      </c>
      <c r="DY1466" s="17" t="str">
        <f t="shared" si="319"/>
        <v/>
      </c>
      <c r="DZ1466" s="17" t="str">
        <f t="shared" si="320"/>
        <v/>
      </c>
      <c r="EA1466" s="17" t="str">
        <f t="shared" si="321"/>
        <v/>
      </c>
      <c r="EB1466" s="17" t="str">
        <f t="shared" si="322"/>
        <v/>
      </c>
      <c r="EC1466" s="17" t="str">
        <f t="shared" si="323"/>
        <v/>
      </c>
      <c r="ED1466" s="17" t="str">
        <f t="shared" si="324"/>
        <v/>
      </c>
      <c r="EE1466" s="17" t="str">
        <f t="shared" si="325"/>
        <v/>
      </c>
      <c r="EF1466" s="17" t="str">
        <f t="shared" si="326"/>
        <v/>
      </c>
      <c r="EG1466" s="17" t="str">
        <f t="shared" si="327"/>
        <v/>
      </c>
      <c r="EH1466" s="17" t="str">
        <f t="shared" si="328"/>
        <v/>
      </c>
      <c r="EI1466" s="17" t="str">
        <f t="shared" si="329"/>
        <v/>
      </c>
      <c r="EJ1466" s="17" t="str">
        <f t="shared" si="330"/>
        <v/>
      </c>
      <c r="EK1466" s="17" t="str">
        <f t="shared" si="331"/>
        <v/>
      </c>
    </row>
    <row r="1467" spans="88:141" x14ac:dyDescent="0.35">
      <c r="CJ1467" s="17" t="str">
        <f t="shared" si="278"/>
        <v/>
      </c>
      <c r="CK1467" s="17" t="str">
        <f t="shared" si="279"/>
        <v/>
      </c>
      <c r="CL1467" s="17" t="str">
        <f t="shared" si="280"/>
        <v/>
      </c>
      <c r="CM1467" s="17" t="str">
        <f t="shared" si="281"/>
        <v/>
      </c>
      <c r="CN1467" s="17" t="str">
        <f t="shared" si="282"/>
        <v/>
      </c>
      <c r="CO1467" s="17" t="str">
        <f t="shared" si="283"/>
        <v/>
      </c>
      <c r="CP1467" s="17" t="str">
        <f t="shared" si="284"/>
        <v/>
      </c>
      <c r="CQ1467" s="17" t="str">
        <f t="shared" si="285"/>
        <v/>
      </c>
      <c r="CR1467" s="17" t="str">
        <f t="shared" si="286"/>
        <v/>
      </c>
      <c r="CS1467" s="17" t="str">
        <f t="shared" si="287"/>
        <v/>
      </c>
      <c r="CT1467" s="17" t="str">
        <f t="shared" si="288"/>
        <v/>
      </c>
      <c r="CU1467" s="17" t="str">
        <f t="shared" si="289"/>
        <v/>
      </c>
      <c r="CV1467" s="17" t="str">
        <f t="shared" si="290"/>
        <v/>
      </c>
      <c r="CW1467" s="17" t="str">
        <f t="shared" si="291"/>
        <v/>
      </c>
      <c r="CX1467" s="17" t="str">
        <f t="shared" si="292"/>
        <v/>
      </c>
      <c r="CY1467" s="17" t="str">
        <f t="shared" si="293"/>
        <v/>
      </c>
      <c r="CZ1467" s="17" t="str">
        <f t="shared" si="294"/>
        <v/>
      </c>
      <c r="DA1467" s="17" t="str">
        <f t="shared" si="295"/>
        <v/>
      </c>
      <c r="DB1467" s="17" t="str">
        <f t="shared" si="296"/>
        <v/>
      </c>
      <c r="DC1467" s="17" t="str">
        <f t="shared" si="297"/>
        <v/>
      </c>
      <c r="DD1467" s="17" t="str">
        <f t="shared" si="298"/>
        <v/>
      </c>
      <c r="DE1467" s="17" t="str">
        <f t="shared" si="299"/>
        <v/>
      </c>
      <c r="DF1467" s="17" t="str">
        <f t="shared" si="300"/>
        <v/>
      </c>
      <c r="DG1467" s="17" t="str">
        <f t="shared" si="301"/>
        <v/>
      </c>
      <c r="DH1467" s="17" t="str">
        <f t="shared" si="302"/>
        <v/>
      </c>
      <c r="DI1467" s="17" t="str">
        <f t="shared" si="303"/>
        <v/>
      </c>
      <c r="DJ1467" s="17" t="str">
        <f t="shared" si="304"/>
        <v/>
      </c>
      <c r="DK1467" s="17" t="str">
        <f t="shared" si="305"/>
        <v/>
      </c>
      <c r="DL1467" s="17" t="str">
        <f t="shared" si="306"/>
        <v/>
      </c>
      <c r="DM1467" s="17" t="str">
        <f t="shared" si="307"/>
        <v/>
      </c>
      <c r="DN1467" s="17" t="str">
        <f t="shared" si="308"/>
        <v/>
      </c>
      <c r="DO1467" s="17" t="str">
        <f t="shared" si="309"/>
        <v/>
      </c>
      <c r="DP1467" s="17" t="str">
        <f t="shared" si="310"/>
        <v/>
      </c>
      <c r="DQ1467" s="17" t="str">
        <f t="shared" si="311"/>
        <v/>
      </c>
      <c r="DR1467" s="17" t="str">
        <f t="shared" si="312"/>
        <v/>
      </c>
      <c r="DS1467" s="17" t="str">
        <f t="shared" si="313"/>
        <v/>
      </c>
      <c r="DT1467" s="17" t="str">
        <f t="shared" si="314"/>
        <v/>
      </c>
      <c r="DU1467" s="17" t="str">
        <f t="shared" si="315"/>
        <v/>
      </c>
      <c r="DV1467" s="17" t="str">
        <f t="shared" si="316"/>
        <v/>
      </c>
      <c r="DW1467" s="17" t="str">
        <f t="shared" si="317"/>
        <v/>
      </c>
      <c r="DX1467" s="17" t="str">
        <f t="shared" si="318"/>
        <v/>
      </c>
      <c r="DY1467" s="17" t="str">
        <f t="shared" si="319"/>
        <v/>
      </c>
      <c r="DZ1467" s="17" t="str">
        <f t="shared" si="320"/>
        <v/>
      </c>
      <c r="EA1467" s="17" t="str">
        <f t="shared" si="321"/>
        <v/>
      </c>
      <c r="EB1467" s="17" t="str">
        <f t="shared" si="322"/>
        <v/>
      </c>
      <c r="EC1467" s="17" t="str">
        <f t="shared" si="323"/>
        <v/>
      </c>
      <c r="ED1467" s="17" t="str">
        <f t="shared" si="324"/>
        <v/>
      </c>
      <c r="EE1467" s="17" t="str">
        <f t="shared" si="325"/>
        <v/>
      </c>
      <c r="EF1467" s="17" t="str">
        <f t="shared" si="326"/>
        <v/>
      </c>
      <c r="EG1467" s="17" t="str">
        <f t="shared" si="327"/>
        <v/>
      </c>
      <c r="EH1467" s="17" t="str">
        <f t="shared" si="328"/>
        <v/>
      </c>
      <c r="EI1467" s="17" t="str">
        <f t="shared" si="329"/>
        <v/>
      </c>
      <c r="EJ1467" s="17" t="str">
        <f t="shared" si="330"/>
        <v/>
      </c>
      <c r="EK1467" s="17" t="str">
        <f t="shared" si="331"/>
        <v/>
      </c>
    </row>
    <row r="1468" spans="88:141" x14ac:dyDescent="0.35">
      <c r="CJ1468" s="17" t="str">
        <f t="shared" si="278"/>
        <v/>
      </c>
      <c r="CK1468" s="17" t="str">
        <f t="shared" si="279"/>
        <v/>
      </c>
      <c r="CL1468" s="17" t="str">
        <f t="shared" si="280"/>
        <v/>
      </c>
      <c r="CM1468" s="17" t="str">
        <f t="shared" si="281"/>
        <v/>
      </c>
      <c r="CN1468" s="17" t="str">
        <f t="shared" si="282"/>
        <v/>
      </c>
      <c r="CO1468" s="17" t="str">
        <f t="shared" si="283"/>
        <v/>
      </c>
      <c r="CP1468" s="17" t="str">
        <f t="shared" si="284"/>
        <v/>
      </c>
      <c r="CQ1468" s="17" t="str">
        <f t="shared" si="285"/>
        <v/>
      </c>
      <c r="CR1468" s="17" t="str">
        <f t="shared" si="286"/>
        <v/>
      </c>
      <c r="CS1468" s="17" t="str">
        <f t="shared" si="287"/>
        <v/>
      </c>
      <c r="CT1468" s="17" t="str">
        <f t="shared" si="288"/>
        <v/>
      </c>
      <c r="CU1468" s="17" t="str">
        <f t="shared" si="289"/>
        <v/>
      </c>
      <c r="CV1468" s="17" t="str">
        <f t="shared" si="290"/>
        <v/>
      </c>
      <c r="CW1468" s="17" t="str">
        <f t="shared" si="291"/>
        <v/>
      </c>
      <c r="CX1468" s="17" t="str">
        <f t="shared" si="292"/>
        <v/>
      </c>
      <c r="CY1468" s="17" t="str">
        <f t="shared" si="293"/>
        <v/>
      </c>
      <c r="CZ1468" s="17" t="str">
        <f t="shared" si="294"/>
        <v/>
      </c>
      <c r="DA1468" s="17" t="str">
        <f t="shared" si="295"/>
        <v/>
      </c>
      <c r="DB1468" s="17" t="str">
        <f t="shared" si="296"/>
        <v/>
      </c>
      <c r="DC1468" s="17" t="str">
        <f t="shared" si="297"/>
        <v/>
      </c>
      <c r="DD1468" s="17" t="str">
        <f t="shared" si="298"/>
        <v/>
      </c>
      <c r="DE1468" s="17" t="str">
        <f t="shared" si="299"/>
        <v/>
      </c>
      <c r="DF1468" s="17" t="str">
        <f t="shared" si="300"/>
        <v/>
      </c>
      <c r="DG1468" s="17" t="str">
        <f t="shared" si="301"/>
        <v/>
      </c>
      <c r="DH1468" s="17" t="str">
        <f t="shared" si="302"/>
        <v/>
      </c>
      <c r="DI1468" s="17" t="str">
        <f t="shared" si="303"/>
        <v/>
      </c>
      <c r="DJ1468" s="17" t="str">
        <f t="shared" si="304"/>
        <v/>
      </c>
      <c r="DK1468" s="17" t="str">
        <f t="shared" si="305"/>
        <v/>
      </c>
      <c r="DL1468" s="17" t="str">
        <f t="shared" si="306"/>
        <v/>
      </c>
      <c r="DM1468" s="17" t="str">
        <f t="shared" si="307"/>
        <v/>
      </c>
      <c r="DN1468" s="17" t="str">
        <f t="shared" si="308"/>
        <v/>
      </c>
      <c r="DO1468" s="17" t="str">
        <f t="shared" si="309"/>
        <v/>
      </c>
      <c r="DP1468" s="17" t="str">
        <f t="shared" si="310"/>
        <v/>
      </c>
      <c r="DQ1468" s="17" t="str">
        <f t="shared" si="311"/>
        <v/>
      </c>
      <c r="DR1468" s="17" t="str">
        <f t="shared" si="312"/>
        <v/>
      </c>
      <c r="DS1468" s="17" t="str">
        <f t="shared" si="313"/>
        <v/>
      </c>
      <c r="DT1468" s="17" t="str">
        <f t="shared" si="314"/>
        <v/>
      </c>
      <c r="DU1468" s="17" t="str">
        <f t="shared" si="315"/>
        <v/>
      </c>
      <c r="DV1468" s="17" t="str">
        <f t="shared" si="316"/>
        <v/>
      </c>
      <c r="DW1468" s="17" t="str">
        <f t="shared" si="317"/>
        <v/>
      </c>
      <c r="DX1468" s="17" t="str">
        <f t="shared" si="318"/>
        <v/>
      </c>
      <c r="DY1468" s="17" t="str">
        <f t="shared" si="319"/>
        <v/>
      </c>
      <c r="DZ1468" s="17" t="str">
        <f t="shared" si="320"/>
        <v/>
      </c>
      <c r="EA1468" s="17" t="str">
        <f t="shared" si="321"/>
        <v/>
      </c>
      <c r="EB1468" s="17" t="str">
        <f t="shared" si="322"/>
        <v/>
      </c>
      <c r="EC1468" s="17" t="str">
        <f t="shared" si="323"/>
        <v/>
      </c>
      <c r="ED1468" s="17" t="str">
        <f t="shared" si="324"/>
        <v/>
      </c>
      <c r="EE1468" s="17" t="str">
        <f t="shared" si="325"/>
        <v/>
      </c>
      <c r="EF1468" s="17" t="str">
        <f t="shared" si="326"/>
        <v/>
      </c>
      <c r="EG1468" s="17" t="str">
        <f t="shared" si="327"/>
        <v/>
      </c>
      <c r="EH1468" s="17" t="str">
        <f t="shared" si="328"/>
        <v/>
      </c>
      <c r="EI1468" s="17" t="str">
        <f t="shared" si="329"/>
        <v/>
      </c>
      <c r="EJ1468" s="17" t="str">
        <f t="shared" si="330"/>
        <v/>
      </c>
      <c r="EK1468" s="17" t="str">
        <f t="shared" si="331"/>
        <v/>
      </c>
    </row>
    <row r="1469" spans="88:141" x14ac:dyDescent="0.35">
      <c r="CJ1469" s="17" t="str">
        <f t="shared" si="278"/>
        <v/>
      </c>
      <c r="CK1469" s="17" t="str">
        <f t="shared" si="279"/>
        <v/>
      </c>
      <c r="CL1469" s="17" t="str">
        <f t="shared" si="280"/>
        <v/>
      </c>
      <c r="CM1469" s="17" t="str">
        <f t="shared" si="281"/>
        <v/>
      </c>
      <c r="CN1469" s="17" t="str">
        <f t="shared" si="282"/>
        <v/>
      </c>
      <c r="CO1469" s="17" t="str">
        <f t="shared" si="283"/>
        <v/>
      </c>
      <c r="CP1469" s="17" t="str">
        <f t="shared" si="284"/>
        <v/>
      </c>
      <c r="CQ1469" s="17" t="str">
        <f t="shared" si="285"/>
        <v/>
      </c>
      <c r="CR1469" s="17" t="str">
        <f t="shared" si="286"/>
        <v/>
      </c>
      <c r="CS1469" s="17" t="str">
        <f t="shared" si="287"/>
        <v/>
      </c>
      <c r="CT1469" s="17" t="str">
        <f t="shared" si="288"/>
        <v/>
      </c>
      <c r="CU1469" s="17" t="str">
        <f t="shared" si="289"/>
        <v/>
      </c>
      <c r="CV1469" s="17" t="str">
        <f t="shared" si="290"/>
        <v/>
      </c>
      <c r="CW1469" s="17" t="str">
        <f t="shared" si="291"/>
        <v/>
      </c>
      <c r="CX1469" s="17" t="str">
        <f t="shared" si="292"/>
        <v/>
      </c>
      <c r="CY1469" s="17" t="str">
        <f t="shared" si="293"/>
        <v/>
      </c>
      <c r="CZ1469" s="17" t="str">
        <f t="shared" si="294"/>
        <v/>
      </c>
      <c r="DA1469" s="17" t="str">
        <f t="shared" si="295"/>
        <v/>
      </c>
      <c r="DB1469" s="17" t="str">
        <f t="shared" si="296"/>
        <v/>
      </c>
      <c r="DC1469" s="17" t="str">
        <f t="shared" si="297"/>
        <v/>
      </c>
      <c r="DD1469" s="17" t="str">
        <f t="shared" si="298"/>
        <v/>
      </c>
      <c r="DE1469" s="17" t="str">
        <f t="shared" si="299"/>
        <v/>
      </c>
      <c r="DF1469" s="17" t="str">
        <f t="shared" si="300"/>
        <v/>
      </c>
      <c r="DG1469" s="17" t="str">
        <f t="shared" si="301"/>
        <v/>
      </c>
      <c r="DH1469" s="17" t="str">
        <f t="shared" si="302"/>
        <v/>
      </c>
      <c r="DI1469" s="17" t="str">
        <f t="shared" si="303"/>
        <v/>
      </c>
      <c r="DJ1469" s="17" t="str">
        <f t="shared" si="304"/>
        <v/>
      </c>
      <c r="DK1469" s="17" t="str">
        <f t="shared" si="305"/>
        <v/>
      </c>
      <c r="DL1469" s="17" t="str">
        <f t="shared" si="306"/>
        <v/>
      </c>
      <c r="DM1469" s="17" t="str">
        <f t="shared" si="307"/>
        <v/>
      </c>
      <c r="DN1469" s="17" t="str">
        <f t="shared" si="308"/>
        <v/>
      </c>
      <c r="DO1469" s="17" t="str">
        <f t="shared" si="309"/>
        <v/>
      </c>
      <c r="DP1469" s="17" t="str">
        <f t="shared" si="310"/>
        <v/>
      </c>
      <c r="DQ1469" s="17" t="str">
        <f t="shared" si="311"/>
        <v/>
      </c>
      <c r="DR1469" s="17" t="str">
        <f t="shared" si="312"/>
        <v/>
      </c>
      <c r="DS1469" s="17" t="str">
        <f t="shared" si="313"/>
        <v/>
      </c>
      <c r="DT1469" s="17" t="str">
        <f t="shared" si="314"/>
        <v/>
      </c>
      <c r="DU1469" s="17" t="str">
        <f t="shared" si="315"/>
        <v/>
      </c>
      <c r="DV1469" s="17" t="str">
        <f t="shared" si="316"/>
        <v/>
      </c>
      <c r="DW1469" s="17" t="str">
        <f t="shared" si="317"/>
        <v/>
      </c>
      <c r="DX1469" s="17" t="str">
        <f t="shared" si="318"/>
        <v/>
      </c>
      <c r="DY1469" s="17" t="str">
        <f t="shared" si="319"/>
        <v/>
      </c>
      <c r="DZ1469" s="17" t="str">
        <f t="shared" si="320"/>
        <v/>
      </c>
      <c r="EA1469" s="17" t="str">
        <f t="shared" si="321"/>
        <v/>
      </c>
      <c r="EB1469" s="17" t="str">
        <f t="shared" si="322"/>
        <v/>
      </c>
      <c r="EC1469" s="17" t="str">
        <f t="shared" si="323"/>
        <v/>
      </c>
      <c r="ED1469" s="17" t="str">
        <f t="shared" si="324"/>
        <v/>
      </c>
      <c r="EE1469" s="17" t="str">
        <f t="shared" si="325"/>
        <v/>
      </c>
      <c r="EF1469" s="17" t="str">
        <f t="shared" si="326"/>
        <v/>
      </c>
      <c r="EG1469" s="17" t="str">
        <f t="shared" si="327"/>
        <v/>
      </c>
      <c r="EH1469" s="17" t="str">
        <f t="shared" si="328"/>
        <v/>
      </c>
      <c r="EI1469" s="17" t="str">
        <f t="shared" si="329"/>
        <v/>
      </c>
      <c r="EJ1469" s="17" t="str">
        <f t="shared" si="330"/>
        <v/>
      </c>
      <c r="EK1469" s="17" t="str">
        <f t="shared" si="331"/>
        <v/>
      </c>
    </row>
    <row r="1470" spans="88:141" x14ac:dyDescent="0.35">
      <c r="CJ1470" s="17" t="str">
        <f t="shared" si="278"/>
        <v/>
      </c>
      <c r="CK1470" s="17" t="str">
        <f t="shared" si="279"/>
        <v/>
      </c>
      <c r="CL1470" s="17" t="str">
        <f t="shared" si="280"/>
        <v/>
      </c>
      <c r="CM1470" s="17" t="str">
        <f t="shared" si="281"/>
        <v/>
      </c>
      <c r="CN1470" s="17" t="str">
        <f t="shared" si="282"/>
        <v/>
      </c>
      <c r="CO1470" s="17" t="str">
        <f t="shared" si="283"/>
        <v/>
      </c>
      <c r="CP1470" s="17" t="str">
        <f t="shared" si="284"/>
        <v/>
      </c>
      <c r="CQ1470" s="17" t="str">
        <f t="shared" si="285"/>
        <v/>
      </c>
      <c r="CR1470" s="17" t="str">
        <f t="shared" si="286"/>
        <v/>
      </c>
      <c r="CS1470" s="17" t="str">
        <f t="shared" si="287"/>
        <v/>
      </c>
      <c r="CT1470" s="17" t="str">
        <f t="shared" si="288"/>
        <v/>
      </c>
      <c r="CU1470" s="17" t="str">
        <f t="shared" si="289"/>
        <v/>
      </c>
      <c r="CV1470" s="17" t="str">
        <f t="shared" si="290"/>
        <v/>
      </c>
      <c r="CW1470" s="17" t="str">
        <f t="shared" si="291"/>
        <v/>
      </c>
      <c r="CX1470" s="17" t="str">
        <f t="shared" si="292"/>
        <v/>
      </c>
      <c r="CY1470" s="17" t="str">
        <f t="shared" si="293"/>
        <v/>
      </c>
      <c r="CZ1470" s="17" t="str">
        <f t="shared" si="294"/>
        <v/>
      </c>
      <c r="DA1470" s="17" t="str">
        <f t="shared" si="295"/>
        <v/>
      </c>
      <c r="DB1470" s="17" t="str">
        <f t="shared" si="296"/>
        <v/>
      </c>
      <c r="DC1470" s="17" t="str">
        <f t="shared" si="297"/>
        <v/>
      </c>
      <c r="DD1470" s="17" t="str">
        <f t="shared" si="298"/>
        <v/>
      </c>
      <c r="DE1470" s="17" t="str">
        <f t="shared" si="299"/>
        <v/>
      </c>
      <c r="DF1470" s="17" t="str">
        <f t="shared" si="300"/>
        <v/>
      </c>
      <c r="DG1470" s="17" t="str">
        <f t="shared" si="301"/>
        <v/>
      </c>
      <c r="DH1470" s="17" t="str">
        <f t="shared" si="302"/>
        <v/>
      </c>
      <c r="DI1470" s="17" t="str">
        <f t="shared" si="303"/>
        <v/>
      </c>
      <c r="DJ1470" s="17" t="str">
        <f t="shared" si="304"/>
        <v/>
      </c>
      <c r="DK1470" s="17" t="str">
        <f t="shared" si="305"/>
        <v/>
      </c>
      <c r="DL1470" s="17" t="str">
        <f t="shared" si="306"/>
        <v/>
      </c>
      <c r="DM1470" s="17" t="str">
        <f t="shared" si="307"/>
        <v/>
      </c>
      <c r="DN1470" s="17" t="str">
        <f t="shared" si="308"/>
        <v/>
      </c>
      <c r="DO1470" s="17" t="str">
        <f t="shared" si="309"/>
        <v/>
      </c>
      <c r="DP1470" s="17" t="str">
        <f t="shared" si="310"/>
        <v/>
      </c>
      <c r="DQ1470" s="17" t="str">
        <f t="shared" si="311"/>
        <v/>
      </c>
      <c r="DR1470" s="17" t="str">
        <f t="shared" si="312"/>
        <v/>
      </c>
      <c r="DS1470" s="17" t="str">
        <f t="shared" si="313"/>
        <v/>
      </c>
      <c r="DT1470" s="17" t="str">
        <f t="shared" si="314"/>
        <v/>
      </c>
      <c r="DU1470" s="17" t="str">
        <f t="shared" si="315"/>
        <v/>
      </c>
      <c r="DV1470" s="17" t="str">
        <f t="shared" si="316"/>
        <v/>
      </c>
      <c r="DW1470" s="17" t="str">
        <f t="shared" si="317"/>
        <v/>
      </c>
      <c r="DX1470" s="17" t="str">
        <f t="shared" si="318"/>
        <v/>
      </c>
      <c r="DY1470" s="17" t="str">
        <f t="shared" si="319"/>
        <v/>
      </c>
      <c r="DZ1470" s="17" t="str">
        <f t="shared" si="320"/>
        <v/>
      </c>
      <c r="EA1470" s="17" t="str">
        <f t="shared" si="321"/>
        <v/>
      </c>
      <c r="EB1470" s="17" t="str">
        <f t="shared" si="322"/>
        <v/>
      </c>
      <c r="EC1470" s="17" t="str">
        <f t="shared" si="323"/>
        <v/>
      </c>
      <c r="ED1470" s="17" t="str">
        <f t="shared" si="324"/>
        <v/>
      </c>
      <c r="EE1470" s="17" t="str">
        <f t="shared" si="325"/>
        <v/>
      </c>
      <c r="EF1470" s="17" t="str">
        <f t="shared" si="326"/>
        <v/>
      </c>
      <c r="EG1470" s="17" t="str">
        <f t="shared" si="327"/>
        <v/>
      </c>
      <c r="EH1470" s="17" t="str">
        <f t="shared" si="328"/>
        <v/>
      </c>
      <c r="EI1470" s="17" t="str">
        <f t="shared" si="329"/>
        <v/>
      </c>
      <c r="EJ1470" s="17" t="str">
        <f t="shared" si="330"/>
        <v/>
      </c>
      <c r="EK1470" s="17" t="str">
        <f t="shared" si="331"/>
        <v/>
      </c>
    </row>
    <row r="1471" spans="88:141" x14ac:dyDescent="0.35">
      <c r="CJ1471" s="17" t="str">
        <f t="shared" si="278"/>
        <v/>
      </c>
      <c r="CK1471" s="17" t="str">
        <f t="shared" si="279"/>
        <v/>
      </c>
      <c r="CL1471" s="17" t="str">
        <f t="shared" si="280"/>
        <v/>
      </c>
      <c r="CM1471" s="17" t="str">
        <f t="shared" si="281"/>
        <v/>
      </c>
      <c r="CN1471" s="17" t="str">
        <f t="shared" si="282"/>
        <v/>
      </c>
      <c r="CO1471" s="17" t="str">
        <f t="shared" si="283"/>
        <v/>
      </c>
      <c r="CP1471" s="17" t="str">
        <f t="shared" si="284"/>
        <v/>
      </c>
      <c r="CQ1471" s="17" t="str">
        <f t="shared" si="285"/>
        <v/>
      </c>
      <c r="CR1471" s="17" t="str">
        <f t="shared" si="286"/>
        <v/>
      </c>
      <c r="CS1471" s="17" t="str">
        <f t="shared" si="287"/>
        <v/>
      </c>
      <c r="CT1471" s="17" t="str">
        <f t="shared" si="288"/>
        <v/>
      </c>
      <c r="CU1471" s="17" t="str">
        <f t="shared" si="289"/>
        <v/>
      </c>
      <c r="CV1471" s="17" t="str">
        <f t="shared" si="290"/>
        <v/>
      </c>
      <c r="CW1471" s="17" t="str">
        <f t="shared" si="291"/>
        <v/>
      </c>
      <c r="CX1471" s="17" t="str">
        <f t="shared" si="292"/>
        <v/>
      </c>
      <c r="CY1471" s="17" t="str">
        <f t="shared" si="293"/>
        <v/>
      </c>
      <c r="CZ1471" s="17" t="str">
        <f t="shared" si="294"/>
        <v/>
      </c>
      <c r="DA1471" s="17" t="str">
        <f t="shared" si="295"/>
        <v/>
      </c>
      <c r="DB1471" s="17" t="str">
        <f t="shared" si="296"/>
        <v/>
      </c>
      <c r="DC1471" s="17" t="str">
        <f t="shared" si="297"/>
        <v/>
      </c>
      <c r="DD1471" s="17" t="str">
        <f t="shared" si="298"/>
        <v/>
      </c>
      <c r="DE1471" s="17" t="str">
        <f t="shared" si="299"/>
        <v/>
      </c>
      <c r="DF1471" s="17" t="str">
        <f t="shared" si="300"/>
        <v/>
      </c>
      <c r="DG1471" s="17" t="str">
        <f t="shared" si="301"/>
        <v/>
      </c>
      <c r="DH1471" s="17" t="str">
        <f t="shared" si="302"/>
        <v/>
      </c>
      <c r="DI1471" s="17" t="str">
        <f t="shared" si="303"/>
        <v/>
      </c>
      <c r="DJ1471" s="17" t="str">
        <f t="shared" si="304"/>
        <v/>
      </c>
      <c r="DK1471" s="17" t="str">
        <f t="shared" si="305"/>
        <v/>
      </c>
      <c r="DL1471" s="17" t="str">
        <f t="shared" si="306"/>
        <v/>
      </c>
      <c r="DM1471" s="17" t="str">
        <f t="shared" si="307"/>
        <v/>
      </c>
      <c r="DN1471" s="17" t="str">
        <f t="shared" si="308"/>
        <v/>
      </c>
      <c r="DO1471" s="17" t="str">
        <f t="shared" si="309"/>
        <v/>
      </c>
      <c r="DP1471" s="17" t="str">
        <f t="shared" si="310"/>
        <v/>
      </c>
      <c r="DQ1471" s="17" t="str">
        <f t="shared" si="311"/>
        <v/>
      </c>
      <c r="DR1471" s="17" t="str">
        <f t="shared" si="312"/>
        <v/>
      </c>
      <c r="DS1471" s="17" t="str">
        <f t="shared" si="313"/>
        <v/>
      </c>
      <c r="DT1471" s="17" t="str">
        <f t="shared" si="314"/>
        <v/>
      </c>
      <c r="DU1471" s="17" t="str">
        <f t="shared" si="315"/>
        <v/>
      </c>
      <c r="DV1471" s="17" t="str">
        <f t="shared" si="316"/>
        <v/>
      </c>
      <c r="DW1471" s="17" t="str">
        <f t="shared" si="317"/>
        <v/>
      </c>
      <c r="DX1471" s="17" t="str">
        <f t="shared" si="318"/>
        <v/>
      </c>
      <c r="DY1471" s="17" t="str">
        <f t="shared" si="319"/>
        <v/>
      </c>
      <c r="DZ1471" s="17" t="str">
        <f t="shared" si="320"/>
        <v/>
      </c>
      <c r="EA1471" s="17" t="str">
        <f t="shared" si="321"/>
        <v/>
      </c>
      <c r="EB1471" s="17" t="str">
        <f t="shared" si="322"/>
        <v/>
      </c>
      <c r="EC1471" s="17" t="str">
        <f t="shared" si="323"/>
        <v/>
      </c>
      <c r="ED1471" s="17" t="str">
        <f t="shared" si="324"/>
        <v/>
      </c>
      <c r="EE1471" s="17" t="str">
        <f t="shared" si="325"/>
        <v/>
      </c>
      <c r="EF1471" s="17" t="str">
        <f t="shared" si="326"/>
        <v/>
      </c>
      <c r="EG1471" s="17" t="str">
        <f t="shared" si="327"/>
        <v/>
      </c>
      <c r="EH1471" s="17" t="str">
        <f t="shared" si="328"/>
        <v/>
      </c>
      <c r="EI1471" s="17" t="str">
        <f t="shared" si="329"/>
        <v/>
      </c>
      <c r="EJ1471" s="17" t="str">
        <f t="shared" si="330"/>
        <v/>
      </c>
      <c r="EK1471" s="17" t="str">
        <f t="shared" si="331"/>
        <v/>
      </c>
    </row>
    <row r="1472" spans="88:141" x14ac:dyDescent="0.35">
      <c r="CJ1472" s="17" t="str">
        <f t="shared" si="278"/>
        <v/>
      </c>
      <c r="CK1472" s="17" t="str">
        <f t="shared" si="279"/>
        <v/>
      </c>
      <c r="CL1472" s="17" t="str">
        <f t="shared" si="280"/>
        <v/>
      </c>
      <c r="CM1472" s="17" t="str">
        <f t="shared" si="281"/>
        <v/>
      </c>
      <c r="CN1472" s="17" t="str">
        <f t="shared" si="282"/>
        <v/>
      </c>
      <c r="CO1472" s="17" t="str">
        <f t="shared" si="283"/>
        <v/>
      </c>
      <c r="CP1472" s="17" t="str">
        <f t="shared" si="284"/>
        <v/>
      </c>
      <c r="CQ1472" s="17" t="str">
        <f t="shared" si="285"/>
        <v/>
      </c>
      <c r="CR1472" s="17" t="str">
        <f t="shared" si="286"/>
        <v/>
      </c>
      <c r="CS1472" s="17" t="str">
        <f t="shared" si="287"/>
        <v/>
      </c>
      <c r="CT1472" s="17" t="str">
        <f t="shared" si="288"/>
        <v/>
      </c>
      <c r="CU1472" s="17" t="str">
        <f t="shared" si="289"/>
        <v/>
      </c>
      <c r="CV1472" s="17" t="str">
        <f t="shared" si="290"/>
        <v/>
      </c>
      <c r="CW1472" s="17" t="str">
        <f t="shared" si="291"/>
        <v/>
      </c>
      <c r="CX1472" s="17" t="str">
        <f t="shared" si="292"/>
        <v/>
      </c>
      <c r="CY1472" s="17" t="str">
        <f t="shared" si="293"/>
        <v/>
      </c>
      <c r="CZ1472" s="17" t="str">
        <f t="shared" si="294"/>
        <v/>
      </c>
      <c r="DA1472" s="17" t="str">
        <f t="shared" si="295"/>
        <v/>
      </c>
      <c r="DB1472" s="17" t="str">
        <f t="shared" si="296"/>
        <v/>
      </c>
      <c r="DC1472" s="17" t="str">
        <f t="shared" si="297"/>
        <v/>
      </c>
      <c r="DD1472" s="17" t="str">
        <f t="shared" si="298"/>
        <v/>
      </c>
      <c r="DE1472" s="17" t="str">
        <f t="shared" si="299"/>
        <v/>
      </c>
      <c r="DF1472" s="17" t="str">
        <f t="shared" si="300"/>
        <v/>
      </c>
      <c r="DG1472" s="17" t="str">
        <f t="shared" si="301"/>
        <v/>
      </c>
      <c r="DH1472" s="17" t="str">
        <f t="shared" si="302"/>
        <v/>
      </c>
      <c r="DI1472" s="17" t="str">
        <f t="shared" si="303"/>
        <v/>
      </c>
      <c r="DJ1472" s="17" t="str">
        <f t="shared" si="304"/>
        <v/>
      </c>
      <c r="DK1472" s="17" t="str">
        <f t="shared" si="305"/>
        <v/>
      </c>
      <c r="DL1472" s="17" t="str">
        <f t="shared" si="306"/>
        <v/>
      </c>
      <c r="DM1472" s="17" t="str">
        <f t="shared" si="307"/>
        <v/>
      </c>
      <c r="DN1472" s="17" t="str">
        <f t="shared" si="308"/>
        <v/>
      </c>
      <c r="DO1472" s="17" t="str">
        <f t="shared" si="309"/>
        <v/>
      </c>
      <c r="DP1472" s="17" t="str">
        <f t="shared" si="310"/>
        <v/>
      </c>
      <c r="DQ1472" s="17" t="str">
        <f t="shared" si="311"/>
        <v/>
      </c>
      <c r="DR1472" s="17" t="str">
        <f t="shared" si="312"/>
        <v/>
      </c>
      <c r="DS1472" s="17" t="str">
        <f t="shared" si="313"/>
        <v/>
      </c>
      <c r="DT1472" s="17" t="str">
        <f t="shared" si="314"/>
        <v/>
      </c>
      <c r="DU1472" s="17" t="str">
        <f t="shared" si="315"/>
        <v/>
      </c>
      <c r="DV1472" s="17" t="str">
        <f t="shared" si="316"/>
        <v/>
      </c>
      <c r="DW1472" s="17" t="str">
        <f t="shared" si="317"/>
        <v/>
      </c>
      <c r="DX1472" s="17" t="str">
        <f t="shared" si="318"/>
        <v/>
      </c>
      <c r="DY1472" s="17" t="str">
        <f t="shared" si="319"/>
        <v/>
      </c>
      <c r="DZ1472" s="17" t="str">
        <f t="shared" si="320"/>
        <v/>
      </c>
      <c r="EA1472" s="17" t="str">
        <f t="shared" si="321"/>
        <v/>
      </c>
      <c r="EB1472" s="17" t="str">
        <f t="shared" si="322"/>
        <v/>
      </c>
      <c r="EC1472" s="17" t="str">
        <f t="shared" si="323"/>
        <v/>
      </c>
      <c r="ED1472" s="17" t="str">
        <f t="shared" si="324"/>
        <v/>
      </c>
      <c r="EE1472" s="17" t="str">
        <f t="shared" si="325"/>
        <v/>
      </c>
      <c r="EF1472" s="17" t="str">
        <f t="shared" si="326"/>
        <v/>
      </c>
      <c r="EG1472" s="17" t="str">
        <f t="shared" si="327"/>
        <v/>
      </c>
      <c r="EH1472" s="17" t="str">
        <f t="shared" si="328"/>
        <v/>
      </c>
      <c r="EI1472" s="17" t="str">
        <f t="shared" si="329"/>
        <v/>
      </c>
      <c r="EJ1472" s="17" t="str">
        <f t="shared" si="330"/>
        <v/>
      </c>
      <c r="EK1472" s="17" t="str">
        <f t="shared" si="331"/>
        <v/>
      </c>
    </row>
    <row r="1473" spans="88:141" x14ac:dyDescent="0.35">
      <c r="CJ1473" s="17" t="str">
        <f t="shared" si="278"/>
        <v/>
      </c>
      <c r="CK1473" s="17" t="str">
        <f t="shared" si="279"/>
        <v/>
      </c>
      <c r="CL1473" s="17" t="str">
        <f t="shared" si="280"/>
        <v/>
      </c>
      <c r="CM1473" s="17" t="str">
        <f t="shared" si="281"/>
        <v/>
      </c>
      <c r="CN1473" s="17" t="str">
        <f t="shared" si="282"/>
        <v/>
      </c>
      <c r="CO1473" s="17" t="str">
        <f t="shared" si="283"/>
        <v/>
      </c>
      <c r="CP1473" s="17" t="str">
        <f t="shared" si="284"/>
        <v/>
      </c>
      <c r="CQ1473" s="17" t="str">
        <f t="shared" si="285"/>
        <v/>
      </c>
      <c r="CR1473" s="17" t="str">
        <f t="shared" si="286"/>
        <v/>
      </c>
      <c r="CS1473" s="17" t="str">
        <f t="shared" si="287"/>
        <v/>
      </c>
      <c r="CT1473" s="17" t="str">
        <f t="shared" si="288"/>
        <v/>
      </c>
      <c r="CU1473" s="17" t="str">
        <f t="shared" si="289"/>
        <v/>
      </c>
      <c r="CV1473" s="17" t="str">
        <f t="shared" si="290"/>
        <v/>
      </c>
      <c r="CW1473" s="17" t="str">
        <f t="shared" si="291"/>
        <v/>
      </c>
      <c r="CX1473" s="17" t="str">
        <f t="shared" si="292"/>
        <v/>
      </c>
      <c r="CY1473" s="17" t="str">
        <f t="shared" si="293"/>
        <v/>
      </c>
      <c r="CZ1473" s="17" t="str">
        <f t="shared" si="294"/>
        <v/>
      </c>
      <c r="DA1473" s="17" t="str">
        <f t="shared" si="295"/>
        <v/>
      </c>
      <c r="DB1473" s="17" t="str">
        <f t="shared" si="296"/>
        <v/>
      </c>
      <c r="DC1473" s="17" t="str">
        <f t="shared" si="297"/>
        <v/>
      </c>
      <c r="DD1473" s="17" t="str">
        <f t="shared" si="298"/>
        <v/>
      </c>
      <c r="DE1473" s="17" t="str">
        <f t="shared" si="299"/>
        <v/>
      </c>
      <c r="DF1473" s="17" t="str">
        <f t="shared" si="300"/>
        <v/>
      </c>
      <c r="DG1473" s="17" t="str">
        <f t="shared" si="301"/>
        <v/>
      </c>
      <c r="DH1473" s="17" t="str">
        <f t="shared" si="302"/>
        <v/>
      </c>
      <c r="DI1473" s="17" t="str">
        <f t="shared" si="303"/>
        <v/>
      </c>
      <c r="DJ1473" s="17" t="str">
        <f t="shared" si="304"/>
        <v/>
      </c>
      <c r="DK1473" s="17" t="str">
        <f t="shared" si="305"/>
        <v/>
      </c>
      <c r="DL1473" s="17" t="str">
        <f t="shared" si="306"/>
        <v/>
      </c>
      <c r="DM1473" s="17" t="str">
        <f t="shared" si="307"/>
        <v/>
      </c>
      <c r="DN1473" s="17" t="str">
        <f t="shared" si="308"/>
        <v/>
      </c>
      <c r="DO1473" s="17" t="str">
        <f t="shared" si="309"/>
        <v/>
      </c>
      <c r="DP1473" s="17" t="str">
        <f t="shared" si="310"/>
        <v/>
      </c>
      <c r="DQ1473" s="17" t="str">
        <f t="shared" si="311"/>
        <v/>
      </c>
      <c r="DR1473" s="17" t="str">
        <f t="shared" si="312"/>
        <v/>
      </c>
      <c r="DS1473" s="17" t="str">
        <f t="shared" si="313"/>
        <v/>
      </c>
      <c r="DT1473" s="17" t="str">
        <f t="shared" si="314"/>
        <v/>
      </c>
      <c r="DU1473" s="17" t="str">
        <f t="shared" si="315"/>
        <v/>
      </c>
      <c r="DV1473" s="17" t="str">
        <f t="shared" si="316"/>
        <v/>
      </c>
      <c r="DW1473" s="17" t="str">
        <f t="shared" si="317"/>
        <v/>
      </c>
      <c r="DX1473" s="17" t="str">
        <f t="shared" si="318"/>
        <v/>
      </c>
      <c r="DY1473" s="17" t="str">
        <f t="shared" si="319"/>
        <v/>
      </c>
      <c r="DZ1473" s="17" t="str">
        <f t="shared" si="320"/>
        <v/>
      </c>
      <c r="EA1473" s="17" t="str">
        <f t="shared" si="321"/>
        <v/>
      </c>
      <c r="EB1473" s="17" t="str">
        <f t="shared" si="322"/>
        <v/>
      </c>
      <c r="EC1473" s="17" t="str">
        <f t="shared" si="323"/>
        <v/>
      </c>
      <c r="ED1473" s="17" t="str">
        <f t="shared" si="324"/>
        <v/>
      </c>
      <c r="EE1473" s="17" t="str">
        <f t="shared" si="325"/>
        <v/>
      </c>
      <c r="EF1473" s="17" t="str">
        <f t="shared" si="326"/>
        <v/>
      </c>
      <c r="EG1473" s="17" t="str">
        <f t="shared" si="327"/>
        <v/>
      </c>
      <c r="EH1473" s="17" t="str">
        <f t="shared" si="328"/>
        <v/>
      </c>
      <c r="EI1473" s="17" t="str">
        <f t="shared" si="329"/>
        <v/>
      </c>
      <c r="EJ1473" s="17" t="str">
        <f t="shared" si="330"/>
        <v/>
      </c>
      <c r="EK1473" s="17" t="str">
        <f t="shared" si="331"/>
        <v/>
      </c>
    </row>
    <row r="1474" spans="88:141" x14ac:dyDescent="0.35">
      <c r="CJ1474" s="17" t="str">
        <f t="shared" si="278"/>
        <v/>
      </c>
      <c r="CK1474" s="17" t="str">
        <f t="shared" si="279"/>
        <v/>
      </c>
      <c r="CL1474" s="17" t="str">
        <f t="shared" si="280"/>
        <v/>
      </c>
      <c r="CM1474" s="17" t="str">
        <f t="shared" si="281"/>
        <v/>
      </c>
      <c r="CN1474" s="17" t="str">
        <f t="shared" si="282"/>
        <v/>
      </c>
      <c r="CO1474" s="17" t="str">
        <f t="shared" si="283"/>
        <v/>
      </c>
      <c r="CP1474" s="17" t="str">
        <f t="shared" si="284"/>
        <v/>
      </c>
      <c r="CQ1474" s="17" t="str">
        <f t="shared" si="285"/>
        <v/>
      </c>
      <c r="CR1474" s="17" t="str">
        <f t="shared" si="286"/>
        <v/>
      </c>
      <c r="CS1474" s="17" t="str">
        <f t="shared" si="287"/>
        <v/>
      </c>
      <c r="CT1474" s="17" t="str">
        <f t="shared" si="288"/>
        <v/>
      </c>
      <c r="CU1474" s="17" t="str">
        <f t="shared" si="289"/>
        <v/>
      </c>
      <c r="CV1474" s="17" t="str">
        <f t="shared" si="290"/>
        <v/>
      </c>
      <c r="CW1474" s="17" t="str">
        <f t="shared" si="291"/>
        <v/>
      </c>
      <c r="CX1474" s="17" t="str">
        <f t="shared" si="292"/>
        <v/>
      </c>
      <c r="CY1474" s="17" t="str">
        <f t="shared" si="293"/>
        <v/>
      </c>
      <c r="CZ1474" s="17" t="str">
        <f t="shared" si="294"/>
        <v/>
      </c>
      <c r="DA1474" s="17" t="str">
        <f t="shared" si="295"/>
        <v/>
      </c>
      <c r="DB1474" s="17" t="str">
        <f t="shared" si="296"/>
        <v/>
      </c>
      <c r="DC1474" s="17" t="str">
        <f t="shared" si="297"/>
        <v/>
      </c>
      <c r="DD1474" s="17" t="str">
        <f t="shared" si="298"/>
        <v/>
      </c>
      <c r="DE1474" s="17" t="str">
        <f t="shared" si="299"/>
        <v/>
      </c>
      <c r="DF1474" s="17" t="str">
        <f t="shared" si="300"/>
        <v/>
      </c>
      <c r="DG1474" s="17" t="str">
        <f t="shared" si="301"/>
        <v/>
      </c>
      <c r="DH1474" s="17" t="str">
        <f t="shared" si="302"/>
        <v/>
      </c>
      <c r="DI1474" s="17" t="str">
        <f t="shared" si="303"/>
        <v/>
      </c>
      <c r="DJ1474" s="17" t="str">
        <f t="shared" si="304"/>
        <v/>
      </c>
      <c r="DK1474" s="17" t="str">
        <f t="shared" si="305"/>
        <v/>
      </c>
      <c r="DL1474" s="17" t="str">
        <f t="shared" si="306"/>
        <v/>
      </c>
      <c r="DM1474" s="17" t="str">
        <f t="shared" si="307"/>
        <v/>
      </c>
      <c r="DN1474" s="17" t="str">
        <f t="shared" si="308"/>
        <v/>
      </c>
      <c r="DO1474" s="17" t="str">
        <f t="shared" si="309"/>
        <v/>
      </c>
      <c r="DP1474" s="17" t="str">
        <f t="shared" si="310"/>
        <v/>
      </c>
      <c r="DQ1474" s="17" t="str">
        <f t="shared" si="311"/>
        <v/>
      </c>
      <c r="DR1474" s="17" t="str">
        <f t="shared" si="312"/>
        <v/>
      </c>
      <c r="DS1474" s="17" t="str">
        <f t="shared" si="313"/>
        <v/>
      </c>
      <c r="DT1474" s="17" t="str">
        <f t="shared" si="314"/>
        <v/>
      </c>
      <c r="DU1474" s="17" t="str">
        <f t="shared" si="315"/>
        <v/>
      </c>
      <c r="DV1474" s="17" t="str">
        <f t="shared" si="316"/>
        <v/>
      </c>
      <c r="DW1474" s="17" t="str">
        <f t="shared" si="317"/>
        <v/>
      </c>
      <c r="DX1474" s="17" t="str">
        <f t="shared" si="318"/>
        <v/>
      </c>
      <c r="DY1474" s="17" t="str">
        <f t="shared" si="319"/>
        <v/>
      </c>
      <c r="DZ1474" s="17" t="str">
        <f t="shared" si="320"/>
        <v/>
      </c>
      <c r="EA1474" s="17" t="str">
        <f t="shared" si="321"/>
        <v/>
      </c>
      <c r="EB1474" s="17" t="str">
        <f t="shared" si="322"/>
        <v/>
      </c>
      <c r="EC1474" s="17" t="str">
        <f t="shared" si="323"/>
        <v/>
      </c>
      <c r="ED1474" s="17" t="str">
        <f t="shared" si="324"/>
        <v/>
      </c>
      <c r="EE1474" s="17" t="str">
        <f t="shared" si="325"/>
        <v/>
      </c>
      <c r="EF1474" s="17" t="str">
        <f t="shared" si="326"/>
        <v/>
      </c>
      <c r="EG1474" s="17" t="str">
        <f t="shared" si="327"/>
        <v/>
      </c>
      <c r="EH1474" s="17" t="str">
        <f t="shared" si="328"/>
        <v/>
      </c>
      <c r="EI1474" s="17" t="str">
        <f t="shared" si="329"/>
        <v/>
      </c>
      <c r="EJ1474" s="17" t="str">
        <f t="shared" si="330"/>
        <v/>
      </c>
      <c r="EK1474" s="17" t="str">
        <f t="shared" si="331"/>
        <v/>
      </c>
    </row>
    <row r="1475" spans="88:141" x14ac:dyDescent="0.35">
      <c r="CJ1475" s="17" t="str">
        <f t="shared" si="278"/>
        <v/>
      </c>
      <c r="CK1475" s="17" t="str">
        <f t="shared" si="279"/>
        <v/>
      </c>
      <c r="CL1475" s="17" t="str">
        <f t="shared" si="280"/>
        <v/>
      </c>
      <c r="CM1475" s="17" t="str">
        <f t="shared" si="281"/>
        <v/>
      </c>
      <c r="CN1475" s="17" t="str">
        <f t="shared" si="282"/>
        <v/>
      </c>
      <c r="CO1475" s="17" t="str">
        <f t="shared" si="283"/>
        <v/>
      </c>
      <c r="CP1475" s="17" t="str">
        <f t="shared" si="284"/>
        <v/>
      </c>
      <c r="CQ1475" s="17" t="str">
        <f t="shared" si="285"/>
        <v/>
      </c>
      <c r="CR1475" s="17" t="str">
        <f t="shared" si="286"/>
        <v/>
      </c>
      <c r="CS1475" s="17" t="str">
        <f t="shared" si="287"/>
        <v/>
      </c>
      <c r="CT1475" s="17" t="str">
        <f t="shared" si="288"/>
        <v/>
      </c>
      <c r="CU1475" s="17" t="str">
        <f t="shared" si="289"/>
        <v/>
      </c>
      <c r="CV1475" s="17" t="str">
        <f t="shared" si="290"/>
        <v/>
      </c>
      <c r="CW1475" s="17" t="str">
        <f t="shared" si="291"/>
        <v/>
      </c>
      <c r="CX1475" s="17" t="str">
        <f t="shared" si="292"/>
        <v/>
      </c>
      <c r="CY1475" s="17" t="str">
        <f t="shared" si="293"/>
        <v/>
      </c>
      <c r="CZ1475" s="17" t="str">
        <f t="shared" si="294"/>
        <v/>
      </c>
      <c r="DA1475" s="17" t="str">
        <f t="shared" si="295"/>
        <v/>
      </c>
      <c r="DB1475" s="17" t="str">
        <f t="shared" si="296"/>
        <v/>
      </c>
      <c r="DC1475" s="17" t="str">
        <f t="shared" si="297"/>
        <v/>
      </c>
      <c r="DD1475" s="17" t="str">
        <f t="shared" si="298"/>
        <v/>
      </c>
      <c r="DE1475" s="17" t="str">
        <f t="shared" si="299"/>
        <v/>
      </c>
      <c r="DF1475" s="17" t="str">
        <f t="shared" si="300"/>
        <v/>
      </c>
      <c r="DG1475" s="17" t="str">
        <f t="shared" si="301"/>
        <v/>
      </c>
      <c r="DH1475" s="17" t="str">
        <f t="shared" si="302"/>
        <v/>
      </c>
      <c r="DI1475" s="17" t="str">
        <f t="shared" si="303"/>
        <v/>
      </c>
      <c r="DJ1475" s="17" t="str">
        <f t="shared" si="304"/>
        <v/>
      </c>
      <c r="DK1475" s="17" t="str">
        <f t="shared" si="305"/>
        <v/>
      </c>
      <c r="DL1475" s="17" t="str">
        <f t="shared" si="306"/>
        <v/>
      </c>
      <c r="DM1475" s="17" t="str">
        <f t="shared" si="307"/>
        <v/>
      </c>
      <c r="DN1475" s="17" t="str">
        <f t="shared" si="308"/>
        <v/>
      </c>
      <c r="DO1475" s="17" t="str">
        <f t="shared" si="309"/>
        <v/>
      </c>
      <c r="DP1475" s="17" t="str">
        <f t="shared" si="310"/>
        <v/>
      </c>
      <c r="DQ1475" s="17" t="str">
        <f t="shared" si="311"/>
        <v/>
      </c>
      <c r="DR1475" s="17" t="str">
        <f t="shared" si="312"/>
        <v/>
      </c>
      <c r="DS1475" s="17" t="str">
        <f t="shared" si="313"/>
        <v/>
      </c>
      <c r="DT1475" s="17" t="str">
        <f t="shared" si="314"/>
        <v/>
      </c>
      <c r="DU1475" s="17" t="str">
        <f t="shared" si="315"/>
        <v/>
      </c>
      <c r="DV1475" s="17" t="str">
        <f t="shared" si="316"/>
        <v/>
      </c>
      <c r="DW1475" s="17" t="str">
        <f t="shared" si="317"/>
        <v/>
      </c>
      <c r="DX1475" s="17" t="str">
        <f t="shared" si="318"/>
        <v/>
      </c>
      <c r="DY1475" s="17" t="str">
        <f t="shared" si="319"/>
        <v/>
      </c>
      <c r="DZ1475" s="17" t="str">
        <f t="shared" si="320"/>
        <v/>
      </c>
      <c r="EA1475" s="17" t="str">
        <f t="shared" si="321"/>
        <v/>
      </c>
      <c r="EB1475" s="17" t="str">
        <f t="shared" si="322"/>
        <v/>
      </c>
      <c r="EC1475" s="17" t="str">
        <f t="shared" si="323"/>
        <v/>
      </c>
      <c r="ED1475" s="17" t="str">
        <f t="shared" si="324"/>
        <v/>
      </c>
      <c r="EE1475" s="17" t="str">
        <f t="shared" si="325"/>
        <v/>
      </c>
      <c r="EF1475" s="17" t="str">
        <f t="shared" si="326"/>
        <v/>
      </c>
      <c r="EG1475" s="17" t="str">
        <f t="shared" si="327"/>
        <v/>
      </c>
      <c r="EH1475" s="17" t="str">
        <f t="shared" si="328"/>
        <v/>
      </c>
      <c r="EI1475" s="17" t="str">
        <f t="shared" si="329"/>
        <v/>
      </c>
      <c r="EJ1475" s="17" t="str">
        <f t="shared" si="330"/>
        <v/>
      </c>
      <c r="EK1475" s="17" t="str">
        <f t="shared" si="331"/>
        <v/>
      </c>
    </row>
    <row r="1476" spans="88:141" x14ac:dyDescent="0.35">
      <c r="CJ1476" s="17" t="str">
        <f t="shared" si="278"/>
        <v/>
      </c>
      <c r="CK1476" s="17" t="str">
        <f t="shared" si="279"/>
        <v/>
      </c>
      <c r="CL1476" s="17" t="str">
        <f t="shared" si="280"/>
        <v/>
      </c>
      <c r="CM1476" s="17" t="str">
        <f t="shared" si="281"/>
        <v/>
      </c>
      <c r="CN1476" s="17" t="str">
        <f t="shared" si="282"/>
        <v/>
      </c>
      <c r="CO1476" s="17" t="str">
        <f t="shared" si="283"/>
        <v/>
      </c>
      <c r="CP1476" s="17" t="str">
        <f t="shared" si="284"/>
        <v/>
      </c>
      <c r="CQ1476" s="17" t="str">
        <f t="shared" si="285"/>
        <v/>
      </c>
      <c r="CR1476" s="17" t="str">
        <f t="shared" si="286"/>
        <v/>
      </c>
      <c r="CS1476" s="17" t="str">
        <f t="shared" si="287"/>
        <v/>
      </c>
      <c r="CT1476" s="17" t="str">
        <f t="shared" si="288"/>
        <v/>
      </c>
      <c r="CU1476" s="17" t="str">
        <f t="shared" si="289"/>
        <v/>
      </c>
      <c r="CV1476" s="17" t="str">
        <f t="shared" si="290"/>
        <v/>
      </c>
      <c r="CW1476" s="17" t="str">
        <f t="shared" si="291"/>
        <v/>
      </c>
      <c r="CX1476" s="17" t="str">
        <f t="shared" si="292"/>
        <v/>
      </c>
      <c r="CY1476" s="17" t="str">
        <f t="shared" si="293"/>
        <v/>
      </c>
      <c r="CZ1476" s="17" t="str">
        <f t="shared" si="294"/>
        <v/>
      </c>
      <c r="DA1476" s="17" t="str">
        <f t="shared" si="295"/>
        <v/>
      </c>
      <c r="DB1476" s="17" t="str">
        <f t="shared" si="296"/>
        <v/>
      </c>
      <c r="DC1476" s="17" t="str">
        <f t="shared" si="297"/>
        <v/>
      </c>
      <c r="DD1476" s="17" t="str">
        <f t="shared" si="298"/>
        <v/>
      </c>
      <c r="DE1476" s="17" t="str">
        <f t="shared" si="299"/>
        <v/>
      </c>
      <c r="DF1476" s="17" t="str">
        <f t="shared" si="300"/>
        <v/>
      </c>
      <c r="DG1476" s="17" t="str">
        <f t="shared" si="301"/>
        <v/>
      </c>
      <c r="DH1476" s="17" t="str">
        <f t="shared" si="302"/>
        <v/>
      </c>
      <c r="DI1476" s="17" t="str">
        <f t="shared" si="303"/>
        <v/>
      </c>
      <c r="DJ1476" s="17" t="str">
        <f t="shared" si="304"/>
        <v/>
      </c>
      <c r="DK1476" s="17" t="str">
        <f t="shared" si="305"/>
        <v/>
      </c>
      <c r="DL1476" s="17" t="str">
        <f t="shared" si="306"/>
        <v/>
      </c>
      <c r="DM1476" s="17" t="str">
        <f t="shared" si="307"/>
        <v/>
      </c>
      <c r="DN1476" s="17" t="str">
        <f t="shared" si="308"/>
        <v/>
      </c>
      <c r="DO1476" s="17" t="str">
        <f t="shared" si="309"/>
        <v/>
      </c>
      <c r="DP1476" s="17" t="str">
        <f t="shared" si="310"/>
        <v/>
      </c>
      <c r="DQ1476" s="17" t="str">
        <f t="shared" si="311"/>
        <v/>
      </c>
      <c r="DR1476" s="17" t="str">
        <f t="shared" si="312"/>
        <v/>
      </c>
      <c r="DS1476" s="17" t="str">
        <f t="shared" si="313"/>
        <v/>
      </c>
      <c r="DT1476" s="17" t="str">
        <f t="shared" si="314"/>
        <v/>
      </c>
      <c r="DU1476" s="17" t="str">
        <f t="shared" si="315"/>
        <v/>
      </c>
      <c r="DV1476" s="17" t="str">
        <f t="shared" si="316"/>
        <v/>
      </c>
      <c r="DW1476" s="17" t="str">
        <f t="shared" si="317"/>
        <v/>
      </c>
      <c r="DX1476" s="17" t="str">
        <f t="shared" si="318"/>
        <v/>
      </c>
      <c r="DY1476" s="17" t="str">
        <f t="shared" si="319"/>
        <v/>
      </c>
      <c r="DZ1476" s="17" t="str">
        <f t="shared" si="320"/>
        <v/>
      </c>
      <c r="EA1476" s="17" t="str">
        <f t="shared" si="321"/>
        <v/>
      </c>
      <c r="EB1476" s="17" t="str">
        <f t="shared" si="322"/>
        <v/>
      </c>
      <c r="EC1476" s="17" t="str">
        <f t="shared" si="323"/>
        <v/>
      </c>
      <c r="ED1476" s="17" t="str">
        <f t="shared" si="324"/>
        <v/>
      </c>
      <c r="EE1476" s="17" t="str">
        <f t="shared" si="325"/>
        <v/>
      </c>
      <c r="EF1476" s="17" t="str">
        <f t="shared" si="326"/>
        <v/>
      </c>
      <c r="EG1476" s="17" t="str">
        <f t="shared" si="327"/>
        <v/>
      </c>
      <c r="EH1476" s="17" t="str">
        <f t="shared" si="328"/>
        <v/>
      </c>
      <c r="EI1476" s="17" t="str">
        <f t="shared" si="329"/>
        <v/>
      </c>
      <c r="EJ1476" s="17" t="str">
        <f t="shared" si="330"/>
        <v/>
      </c>
      <c r="EK1476" s="17" t="str">
        <f t="shared" si="331"/>
        <v/>
      </c>
    </row>
    <row r="1477" spans="88:141" x14ac:dyDescent="0.35">
      <c r="CJ1477" s="17" t="str">
        <f t="shared" si="278"/>
        <v/>
      </c>
      <c r="CK1477" s="17" t="str">
        <f t="shared" si="279"/>
        <v/>
      </c>
      <c r="CL1477" s="17" t="str">
        <f t="shared" si="280"/>
        <v/>
      </c>
      <c r="CM1477" s="17" t="str">
        <f t="shared" si="281"/>
        <v/>
      </c>
      <c r="CN1477" s="17" t="str">
        <f t="shared" si="282"/>
        <v/>
      </c>
      <c r="CO1477" s="17" t="str">
        <f t="shared" si="283"/>
        <v/>
      </c>
      <c r="CP1477" s="17" t="str">
        <f t="shared" si="284"/>
        <v/>
      </c>
      <c r="CQ1477" s="17" t="str">
        <f t="shared" si="285"/>
        <v/>
      </c>
      <c r="CR1477" s="17" t="str">
        <f t="shared" si="286"/>
        <v/>
      </c>
      <c r="CS1477" s="17" t="str">
        <f t="shared" si="287"/>
        <v/>
      </c>
      <c r="CT1477" s="17" t="str">
        <f t="shared" si="288"/>
        <v/>
      </c>
      <c r="CU1477" s="17" t="str">
        <f t="shared" si="289"/>
        <v/>
      </c>
      <c r="CV1477" s="17" t="str">
        <f t="shared" si="290"/>
        <v/>
      </c>
      <c r="CW1477" s="17" t="str">
        <f t="shared" si="291"/>
        <v/>
      </c>
      <c r="CX1477" s="17" t="str">
        <f t="shared" si="292"/>
        <v/>
      </c>
      <c r="CY1477" s="17" t="str">
        <f t="shared" si="293"/>
        <v/>
      </c>
      <c r="CZ1477" s="17" t="str">
        <f t="shared" si="294"/>
        <v/>
      </c>
      <c r="DA1477" s="17" t="str">
        <f t="shared" si="295"/>
        <v/>
      </c>
      <c r="DB1477" s="17" t="str">
        <f t="shared" si="296"/>
        <v/>
      </c>
      <c r="DC1477" s="17" t="str">
        <f t="shared" si="297"/>
        <v/>
      </c>
      <c r="DD1477" s="17" t="str">
        <f t="shared" si="298"/>
        <v/>
      </c>
      <c r="DE1477" s="17" t="str">
        <f t="shared" si="299"/>
        <v/>
      </c>
      <c r="DF1477" s="17" t="str">
        <f t="shared" si="300"/>
        <v/>
      </c>
      <c r="DG1477" s="17" t="str">
        <f t="shared" si="301"/>
        <v/>
      </c>
      <c r="DH1477" s="17" t="str">
        <f t="shared" si="302"/>
        <v/>
      </c>
      <c r="DI1477" s="17" t="str">
        <f t="shared" si="303"/>
        <v/>
      </c>
      <c r="DJ1477" s="17" t="str">
        <f t="shared" si="304"/>
        <v/>
      </c>
      <c r="DK1477" s="17" t="str">
        <f t="shared" si="305"/>
        <v/>
      </c>
      <c r="DL1477" s="17" t="str">
        <f t="shared" si="306"/>
        <v/>
      </c>
      <c r="DM1477" s="17" t="str">
        <f t="shared" si="307"/>
        <v/>
      </c>
      <c r="DN1477" s="17" t="str">
        <f t="shared" si="308"/>
        <v/>
      </c>
      <c r="DO1477" s="17" t="str">
        <f t="shared" si="309"/>
        <v/>
      </c>
      <c r="DP1477" s="17" t="str">
        <f t="shared" si="310"/>
        <v/>
      </c>
      <c r="DQ1477" s="17" t="str">
        <f t="shared" si="311"/>
        <v/>
      </c>
      <c r="DR1477" s="17" t="str">
        <f t="shared" si="312"/>
        <v/>
      </c>
      <c r="DS1477" s="17" t="str">
        <f t="shared" si="313"/>
        <v/>
      </c>
      <c r="DT1477" s="17" t="str">
        <f t="shared" si="314"/>
        <v/>
      </c>
      <c r="DU1477" s="17" t="str">
        <f t="shared" si="315"/>
        <v/>
      </c>
      <c r="DV1477" s="17" t="str">
        <f t="shared" si="316"/>
        <v/>
      </c>
      <c r="DW1477" s="17" t="str">
        <f t="shared" si="317"/>
        <v/>
      </c>
      <c r="DX1477" s="17" t="str">
        <f t="shared" si="318"/>
        <v/>
      </c>
      <c r="DY1477" s="17" t="str">
        <f t="shared" si="319"/>
        <v/>
      </c>
      <c r="DZ1477" s="17" t="str">
        <f t="shared" si="320"/>
        <v/>
      </c>
      <c r="EA1477" s="17" t="str">
        <f t="shared" si="321"/>
        <v/>
      </c>
      <c r="EB1477" s="17" t="str">
        <f t="shared" si="322"/>
        <v/>
      </c>
      <c r="EC1477" s="17" t="str">
        <f t="shared" si="323"/>
        <v/>
      </c>
      <c r="ED1477" s="17" t="str">
        <f t="shared" si="324"/>
        <v/>
      </c>
      <c r="EE1477" s="17" t="str">
        <f t="shared" si="325"/>
        <v/>
      </c>
      <c r="EF1477" s="17" t="str">
        <f t="shared" si="326"/>
        <v/>
      </c>
      <c r="EG1477" s="17" t="str">
        <f t="shared" si="327"/>
        <v/>
      </c>
      <c r="EH1477" s="17" t="str">
        <f t="shared" si="328"/>
        <v/>
      </c>
      <c r="EI1477" s="17" t="str">
        <f t="shared" si="329"/>
        <v/>
      </c>
      <c r="EJ1477" s="17" t="str">
        <f t="shared" si="330"/>
        <v/>
      </c>
      <c r="EK1477" s="17" t="str">
        <f t="shared" si="331"/>
        <v/>
      </c>
    </row>
    <row r="1478" spans="88:141" x14ac:dyDescent="0.35">
      <c r="CJ1478" s="17" t="str">
        <f t="shared" si="278"/>
        <v/>
      </c>
      <c r="CK1478" s="17" t="str">
        <f t="shared" si="279"/>
        <v/>
      </c>
      <c r="CL1478" s="17" t="str">
        <f t="shared" si="280"/>
        <v/>
      </c>
      <c r="CM1478" s="17" t="str">
        <f t="shared" si="281"/>
        <v/>
      </c>
      <c r="CN1478" s="17" t="str">
        <f t="shared" si="282"/>
        <v/>
      </c>
      <c r="CO1478" s="17" t="str">
        <f t="shared" si="283"/>
        <v/>
      </c>
      <c r="CP1478" s="17" t="str">
        <f t="shared" si="284"/>
        <v/>
      </c>
      <c r="CQ1478" s="17" t="str">
        <f t="shared" si="285"/>
        <v/>
      </c>
      <c r="CR1478" s="17" t="str">
        <f t="shared" si="286"/>
        <v/>
      </c>
      <c r="CS1478" s="17" t="str">
        <f t="shared" si="287"/>
        <v/>
      </c>
      <c r="CT1478" s="17" t="str">
        <f t="shared" si="288"/>
        <v/>
      </c>
      <c r="CU1478" s="17" t="str">
        <f t="shared" si="289"/>
        <v/>
      </c>
      <c r="CV1478" s="17" t="str">
        <f t="shared" si="290"/>
        <v/>
      </c>
      <c r="CW1478" s="17" t="str">
        <f t="shared" si="291"/>
        <v/>
      </c>
      <c r="CX1478" s="17" t="str">
        <f t="shared" si="292"/>
        <v/>
      </c>
      <c r="CY1478" s="17" t="str">
        <f t="shared" si="293"/>
        <v/>
      </c>
      <c r="CZ1478" s="17" t="str">
        <f t="shared" si="294"/>
        <v/>
      </c>
      <c r="DA1478" s="17" t="str">
        <f t="shared" si="295"/>
        <v/>
      </c>
      <c r="DB1478" s="17" t="str">
        <f t="shared" si="296"/>
        <v/>
      </c>
      <c r="DC1478" s="17" t="str">
        <f t="shared" si="297"/>
        <v/>
      </c>
      <c r="DD1478" s="17" t="str">
        <f t="shared" si="298"/>
        <v/>
      </c>
      <c r="DE1478" s="17" t="str">
        <f t="shared" si="299"/>
        <v/>
      </c>
      <c r="DF1478" s="17" t="str">
        <f t="shared" si="300"/>
        <v/>
      </c>
      <c r="DG1478" s="17" t="str">
        <f t="shared" si="301"/>
        <v/>
      </c>
      <c r="DH1478" s="17" t="str">
        <f t="shared" si="302"/>
        <v/>
      </c>
      <c r="DI1478" s="17" t="str">
        <f t="shared" si="303"/>
        <v/>
      </c>
      <c r="DJ1478" s="17" t="str">
        <f t="shared" si="304"/>
        <v/>
      </c>
      <c r="DK1478" s="17" t="str">
        <f t="shared" si="305"/>
        <v/>
      </c>
      <c r="DL1478" s="17" t="str">
        <f t="shared" si="306"/>
        <v/>
      </c>
      <c r="DM1478" s="17" t="str">
        <f t="shared" si="307"/>
        <v/>
      </c>
      <c r="DN1478" s="17" t="str">
        <f t="shared" si="308"/>
        <v/>
      </c>
      <c r="DO1478" s="17" t="str">
        <f t="shared" si="309"/>
        <v/>
      </c>
      <c r="DP1478" s="17" t="str">
        <f t="shared" si="310"/>
        <v/>
      </c>
      <c r="DQ1478" s="17" t="str">
        <f t="shared" si="311"/>
        <v/>
      </c>
      <c r="DR1478" s="17" t="str">
        <f t="shared" si="312"/>
        <v/>
      </c>
      <c r="DS1478" s="17" t="str">
        <f t="shared" si="313"/>
        <v/>
      </c>
      <c r="DT1478" s="17" t="str">
        <f t="shared" si="314"/>
        <v/>
      </c>
      <c r="DU1478" s="17" t="str">
        <f t="shared" si="315"/>
        <v/>
      </c>
      <c r="DV1478" s="17" t="str">
        <f t="shared" si="316"/>
        <v/>
      </c>
      <c r="DW1478" s="17" t="str">
        <f t="shared" si="317"/>
        <v/>
      </c>
      <c r="DX1478" s="17" t="str">
        <f t="shared" si="318"/>
        <v/>
      </c>
      <c r="DY1478" s="17" t="str">
        <f t="shared" si="319"/>
        <v/>
      </c>
      <c r="DZ1478" s="17" t="str">
        <f t="shared" si="320"/>
        <v/>
      </c>
      <c r="EA1478" s="17" t="str">
        <f t="shared" si="321"/>
        <v/>
      </c>
      <c r="EB1478" s="17" t="str">
        <f t="shared" si="322"/>
        <v/>
      </c>
      <c r="EC1478" s="17" t="str">
        <f t="shared" si="323"/>
        <v/>
      </c>
      <c r="ED1478" s="17" t="str">
        <f t="shared" si="324"/>
        <v/>
      </c>
      <c r="EE1478" s="17" t="str">
        <f t="shared" si="325"/>
        <v/>
      </c>
      <c r="EF1478" s="17" t="str">
        <f t="shared" si="326"/>
        <v/>
      </c>
      <c r="EG1478" s="17" t="str">
        <f t="shared" si="327"/>
        <v/>
      </c>
      <c r="EH1478" s="17" t="str">
        <f t="shared" si="328"/>
        <v/>
      </c>
      <c r="EI1478" s="17" t="str">
        <f t="shared" si="329"/>
        <v/>
      </c>
      <c r="EJ1478" s="17" t="str">
        <f t="shared" si="330"/>
        <v/>
      </c>
      <c r="EK1478" s="17" t="str">
        <f t="shared" si="331"/>
        <v/>
      </c>
    </row>
    <row r="1479" spans="88:141" x14ac:dyDescent="0.35">
      <c r="CJ1479" s="17" t="str">
        <f t="shared" si="278"/>
        <v/>
      </c>
      <c r="CK1479" s="17" t="str">
        <f t="shared" si="279"/>
        <v/>
      </c>
      <c r="CL1479" s="17" t="str">
        <f t="shared" si="280"/>
        <v/>
      </c>
      <c r="CM1479" s="17" t="str">
        <f t="shared" si="281"/>
        <v/>
      </c>
      <c r="CN1479" s="17" t="str">
        <f t="shared" si="282"/>
        <v/>
      </c>
      <c r="CO1479" s="17" t="str">
        <f t="shared" si="283"/>
        <v/>
      </c>
      <c r="CP1479" s="17" t="str">
        <f t="shared" si="284"/>
        <v/>
      </c>
      <c r="CQ1479" s="17" t="str">
        <f t="shared" si="285"/>
        <v/>
      </c>
      <c r="CR1479" s="17" t="str">
        <f t="shared" si="286"/>
        <v/>
      </c>
      <c r="CS1479" s="17" t="str">
        <f t="shared" si="287"/>
        <v/>
      </c>
      <c r="CT1479" s="17" t="str">
        <f t="shared" si="288"/>
        <v/>
      </c>
      <c r="CU1479" s="17" t="str">
        <f t="shared" si="289"/>
        <v/>
      </c>
      <c r="CV1479" s="17" t="str">
        <f t="shared" si="290"/>
        <v/>
      </c>
      <c r="CW1479" s="17" t="str">
        <f t="shared" si="291"/>
        <v/>
      </c>
      <c r="CX1479" s="17" t="str">
        <f t="shared" si="292"/>
        <v/>
      </c>
      <c r="CY1479" s="17" t="str">
        <f t="shared" si="293"/>
        <v/>
      </c>
      <c r="CZ1479" s="17" t="str">
        <f t="shared" si="294"/>
        <v/>
      </c>
      <c r="DA1479" s="17" t="str">
        <f t="shared" si="295"/>
        <v/>
      </c>
      <c r="DB1479" s="17" t="str">
        <f t="shared" si="296"/>
        <v/>
      </c>
      <c r="DC1479" s="17" t="str">
        <f t="shared" si="297"/>
        <v/>
      </c>
      <c r="DD1479" s="17" t="str">
        <f t="shared" si="298"/>
        <v/>
      </c>
      <c r="DE1479" s="17" t="str">
        <f t="shared" si="299"/>
        <v/>
      </c>
      <c r="DF1479" s="17" t="str">
        <f t="shared" si="300"/>
        <v/>
      </c>
      <c r="DG1479" s="17" t="str">
        <f t="shared" si="301"/>
        <v/>
      </c>
      <c r="DH1479" s="17" t="str">
        <f t="shared" si="302"/>
        <v/>
      </c>
      <c r="DI1479" s="17" t="str">
        <f t="shared" si="303"/>
        <v/>
      </c>
      <c r="DJ1479" s="17" t="str">
        <f t="shared" si="304"/>
        <v/>
      </c>
      <c r="DK1479" s="17" t="str">
        <f t="shared" si="305"/>
        <v/>
      </c>
      <c r="DL1479" s="17" t="str">
        <f t="shared" si="306"/>
        <v/>
      </c>
      <c r="DM1479" s="17" t="str">
        <f t="shared" si="307"/>
        <v/>
      </c>
      <c r="DN1479" s="17" t="str">
        <f t="shared" si="308"/>
        <v/>
      </c>
      <c r="DO1479" s="17" t="str">
        <f t="shared" si="309"/>
        <v/>
      </c>
      <c r="DP1479" s="17" t="str">
        <f t="shared" si="310"/>
        <v/>
      </c>
      <c r="DQ1479" s="17" t="str">
        <f t="shared" si="311"/>
        <v/>
      </c>
      <c r="DR1479" s="17" t="str">
        <f t="shared" si="312"/>
        <v/>
      </c>
      <c r="DS1479" s="17" t="str">
        <f t="shared" si="313"/>
        <v/>
      </c>
      <c r="DT1479" s="17" t="str">
        <f t="shared" si="314"/>
        <v/>
      </c>
      <c r="DU1479" s="17" t="str">
        <f t="shared" si="315"/>
        <v/>
      </c>
      <c r="DV1479" s="17" t="str">
        <f t="shared" si="316"/>
        <v/>
      </c>
      <c r="DW1479" s="17" t="str">
        <f t="shared" si="317"/>
        <v/>
      </c>
      <c r="DX1479" s="17" t="str">
        <f t="shared" si="318"/>
        <v/>
      </c>
      <c r="DY1479" s="17" t="str">
        <f t="shared" si="319"/>
        <v/>
      </c>
      <c r="DZ1479" s="17" t="str">
        <f t="shared" si="320"/>
        <v/>
      </c>
      <c r="EA1479" s="17" t="str">
        <f t="shared" si="321"/>
        <v/>
      </c>
      <c r="EB1479" s="17" t="str">
        <f t="shared" si="322"/>
        <v/>
      </c>
      <c r="EC1479" s="17" t="str">
        <f t="shared" si="323"/>
        <v/>
      </c>
      <c r="ED1479" s="17" t="str">
        <f t="shared" si="324"/>
        <v/>
      </c>
      <c r="EE1479" s="17" t="str">
        <f t="shared" si="325"/>
        <v/>
      </c>
      <c r="EF1479" s="17" t="str">
        <f t="shared" si="326"/>
        <v/>
      </c>
      <c r="EG1479" s="17" t="str">
        <f t="shared" si="327"/>
        <v/>
      </c>
      <c r="EH1479" s="17" t="str">
        <f t="shared" si="328"/>
        <v/>
      </c>
      <c r="EI1479" s="17" t="str">
        <f t="shared" si="329"/>
        <v/>
      </c>
      <c r="EJ1479" s="17" t="str">
        <f t="shared" si="330"/>
        <v/>
      </c>
      <c r="EK1479" s="17" t="str">
        <f t="shared" si="331"/>
        <v/>
      </c>
    </row>
    <row r="1480" spans="88:141" x14ac:dyDescent="0.35">
      <c r="CJ1480" s="17" t="str">
        <f t="shared" si="278"/>
        <v/>
      </c>
      <c r="CK1480" s="17" t="str">
        <f t="shared" si="279"/>
        <v/>
      </c>
      <c r="CL1480" s="17" t="str">
        <f t="shared" si="280"/>
        <v/>
      </c>
      <c r="CM1480" s="17" t="str">
        <f t="shared" si="281"/>
        <v/>
      </c>
      <c r="CN1480" s="17" t="str">
        <f t="shared" si="282"/>
        <v/>
      </c>
      <c r="CO1480" s="17" t="str">
        <f t="shared" si="283"/>
        <v/>
      </c>
      <c r="CP1480" s="17" t="str">
        <f t="shared" si="284"/>
        <v/>
      </c>
      <c r="CQ1480" s="17" t="str">
        <f t="shared" si="285"/>
        <v/>
      </c>
      <c r="CR1480" s="17" t="str">
        <f t="shared" si="286"/>
        <v/>
      </c>
      <c r="CS1480" s="17" t="str">
        <f t="shared" si="287"/>
        <v/>
      </c>
      <c r="CT1480" s="17" t="str">
        <f t="shared" si="288"/>
        <v/>
      </c>
      <c r="CU1480" s="17" t="str">
        <f t="shared" si="289"/>
        <v/>
      </c>
      <c r="CV1480" s="17" t="str">
        <f t="shared" si="290"/>
        <v/>
      </c>
      <c r="CW1480" s="17" t="str">
        <f t="shared" si="291"/>
        <v/>
      </c>
      <c r="CX1480" s="17" t="str">
        <f t="shared" si="292"/>
        <v/>
      </c>
      <c r="CY1480" s="17" t="str">
        <f t="shared" si="293"/>
        <v/>
      </c>
      <c r="CZ1480" s="17" t="str">
        <f t="shared" si="294"/>
        <v/>
      </c>
      <c r="DA1480" s="17" t="str">
        <f t="shared" si="295"/>
        <v/>
      </c>
      <c r="DB1480" s="17" t="str">
        <f t="shared" si="296"/>
        <v/>
      </c>
      <c r="DC1480" s="17" t="str">
        <f t="shared" si="297"/>
        <v/>
      </c>
      <c r="DD1480" s="17" t="str">
        <f t="shared" si="298"/>
        <v/>
      </c>
      <c r="DE1480" s="17" t="str">
        <f t="shared" si="299"/>
        <v/>
      </c>
      <c r="DF1480" s="17" t="str">
        <f t="shared" si="300"/>
        <v/>
      </c>
      <c r="DG1480" s="17" t="str">
        <f t="shared" si="301"/>
        <v/>
      </c>
      <c r="DH1480" s="17" t="str">
        <f t="shared" si="302"/>
        <v/>
      </c>
      <c r="DI1480" s="17" t="str">
        <f t="shared" si="303"/>
        <v/>
      </c>
      <c r="DJ1480" s="17" t="str">
        <f t="shared" si="304"/>
        <v/>
      </c>
      <c r="DK1480" s="17" t="str">
        <f t="shared" si="305"/>
        <v/>
      </c>
      <c r="DL1480" s="17" t="str">
        <f t="shared" si="306"/>
        <v/>
      </c>
      <c r="DM1480" s="17" t="str">
        <f t="shared" si="307"/>
        <v/>
      </c>
      <c r="DN1480" s="17" t="str">
        <f t="shared" si="308"/>
        <v/>
      </c>
      <c r="DO1480" s="17" t="str">
        <f t="shared" si="309"/>
        <v/>
      </c>
      <c r="DP1480" s="17" t="str">
        <f t="shared" si="310"/>
        <v/>
      </c>
      <c r="DQ1480" s="17" t="str">
        <f t="shared" si="311"/>
        <v/>
      </c>
      <c r="DR1480" s="17" t="str">
        <f t="shared" si="312"/>
        <v/>
      </c>
      <c r="DS1480" s="17" t="str">
        <f t="shared" si="313"/>
        <v/>
      </c>
      <c r="DT1480" s="17" t="str">
        <f t="shared" si="314"/>
        <v/>
      </c>
      <c r="DU1480" s="17" t="str">
        <f t="shared" si="315"/>
        <v/>
      </c>
      <c r="DV1480" s="17" t="str">
        <f t="shared" si="316"/>
        <v/>
      </c>
      <c r="DW1480" s="17" t="str">
        <f t="shared" si="317"/>
        <v/>
      </c>
      <c r="DX1480" s="17" t="str">
        <f t="shared" si="318"/>
        <v/>
      </c>
      <c r="DY1480" s="17" t="str">
        <f t="shared" si="319"/>
        <v/>
      </c>
      <c r="DZ1480" s="17" t="str">
        <f t="shared" si="320"/>
        <v/>
      </c>
      <c r="EA1480" s="17" t="str">
        <f t="shared" si="321"/>
        <v/>
      </c>
      <c r="EB1480" s="17" t="str">
        <f t="shared" si="322"/>
        <v/>
      </c>
      <c r="EC1480" s="17" t="str">
        <f t="shared" si="323"/>
        <v/>
      </c>
      <c r="ED1480" s="17" t="str">
        <f t="shared" si="324"/>
        <v/>
      </c>
      <c r="EE1480" s="17" t="str">
        <f t="shared" si="325"/>
        <v/>
      </c>
      <c r="EF1480" s="17" t="str">
        <f t="shared" si="326"/>
        <v/>
      </c>
      <c r="EG1480" s="17" t="str">
        <f t="shared" si="327"/>
        <v/>
      </c>
      <c r="EH1480" s="17" t="str">
        <f t="shared" si="328"/>
        <v/>
      </c>
      <c r="EI1480" s="17" t="str">
        <f t="shared" si="329"/>
        <v/>
      </c>
      <c r="EJ1480" s="17" t="str">
        <f t="shared" si="330"/>
        <v/>
      </c>
      <c r="EK1480" s="17" t="str">
        <f t="shared" si="331"/>
        <v/>
      </c>
    </row>
    <row r="1481" spans="88:141" x14ac:dyDescent="0.35">
      <c r="CJ1481" s="17" t="str">
        <f t="shared" ref="CJ1481:CJ1544" si="332">IF(AH1481="Yes", "Manufacture: Produce", "")</f>
        <v/>
      </c>
      <c r="CK1481" s="17" t="str">
        <f t="shared" ref="CK1481:CK1544" si="333">IF(AI1481="Yes", "Manufacture: Import", "")</f>
        <v/>
      </c>
      <c r="CL1481" s="17" t="str">
        <f t="shared" ref="CL1481:CL1544" si="334">IF(AJ1481="Yes", "Manufacture: For on-site use/processing", "")</f>
        <v/>
      </c>
      <c r="CM1481" s="17" t="str">
        <f t="shared" ref="CM1481:CM1544" si="335">IF(AK1481="Yes", "Manufacture: For sale/distribution", "")</f>
        <v/>
      </c>
      <c r="CN1481" s="17" t="str">
        <f t="shared" ref="CN1481:CN1544" si="336">IF(AL1481="Yes", "Manufacture: As a byproduct", "")</f>
        <v/>
      </c>
      <c r="CO1481" s="17" t="str">
        <f t="shared" ref="CO1481:CO1544" si="337">IF(AM1481="Yes", "Manufacture: As an Impurity", "")</f>
        <v/>
      </c>
      <c r="CP1481" s="17" t="str">
        <f t="shared" ref="CP1481:CP1544" si="338">IF(AN1481="Yes", "Processing: As a reactant", "")</f>
        <v/>
      </c>
      <c r="CQ1481" s="17" t="str">
        <f t="shared" ref="CQ1481:CQ1544" si="339">IF(AO1481="Yes", "P101 - Feedstocks", "")</f>
        <v/>
      </c>
      <c r="CR1481" s="17" t="str">
        <f t="shared" ref="CR1481:CR1544" si="340">IF(AP1481="Yes", "102 - Raw Materials", "")</f>
        <v/>
      </c>
      <c r="CS1481" s="17" t="str">
        <f t="shared" ref="CS1481:CS1544" si="341">IF(AQ1481="Yes", "P103 - Intermediates", "")</f>
        <v/>
      </c>
      <c r="CT1481" s="17" t="str">
        <f t="shared" ref="CT1481:CT1544" si="342">IF(AR1481="Yes", "P104 - Initiators", "")</f>
        <v/>
      </c>
      <c r="CU1481" s="17" t="str">
        <f t="shared" ref="CU1481:CU1544" si="343">IF(AS1481="Yes", "P199 - Other", "")</f>
        <v/>
      </c>
      <c r="CV1481" s="17" t="str">
        <f t="shared" ref="CV1481:CV1544" si="344">IF(AT1481="Yes", "Processing: As a formulation component", "")</f>
        <v/>
      </c>
      <c r="CW1481" s="17" t="str">
        <f t="shared" ref="CW1481:CW1544" si="345">IF(AU1481="Yes", "P201 - Additives", "")</f>
        <v/>
      </c>
      <c r="CX1481" s="17" t="str">
        <f t="shared" ref="CX1481:CX1544" si="346">IF(AV1481="Yes", "P202 - Dyes", "")</f>
        <v/>
      </c>
      <c r="CY1481" s="17" t="str">
        <f t="shared" ref="CY1481:CY1544" si="347">IF(AW1481="Yes", "P203 - Reaction Diluent", "")</f>
        <v/>
      </c>
      <c r="CZ1481" s="17" t="str">
        <f t="shared" ref="CZ1481:CZ1544" si="348">IF(AX1481="Yes", "P204 - Initiators", "")</f>
        <v/>
      </c>
      <c r="DA1481" s="17" t="str">
        <f t="shared" ref="DA1481:DA1544" si="349">IF(AY1481="Yes", "P205 - Solvents", "")</f>
        <v/>
      </c>
      <c r="DB1481" s="17" t="str">
        <f t="shared" ref="DB1481:DB1544" si="350">IF(AZ1481="Yes", "P206 - Inhibitors", "")</f>
        <v/>
      </c>
      <c r="DC1481" s="17" t="str">
        <f t="shared" ref="DC1481:DC1544" si="351">IF(BA1481="Yes", "P207 - Emulsifiers", "")</f>
        <v/>
      </c>
      <c r="DD1481" s="17" t="str">
        <f t="shared" ref="DD1481:DD1544" si="352">IF(BB1481="Yes", "P208 - Surfactants", "")</f>
        <v/>
      </c>
      <c r="DE1481" s="17" t="str">
        <f t="shared" ref="DE1481:DE1544" si="353">IF(BC1481="Yes", "P209 - Lubricants", "")</f>
        <v/>
      </c>
      <c r="DF1481" s="17" t="str">
        <f t="shared" ref="DF1481:DF1544" si="354">IF(BD1481="Yes", "P210 - Flame Retardants", "")</f>
        <v/>
      </c>
      <c r="DG1481" s="17" t="str">
        <f t="shared" ref="DG1481:DG1544" si="355">IF(BE1481="Yes", "P211 - Rheological Modifiers", "")</f>
        <v/>
      </c>
      <c r="DH1481" s="17" t="str">
        <f t="shared" ref="DH1481:DH1544" si="356">IF(BF1481="Yes", "P299 - Other", "")</f>
        <v/>
      </c>
      <c r="DI1481" s="17" t="str">
        <f t="shared" ref="DI1481:DI1544" si="357">IF(BG1481="Yes", "Processing: As an article component", "")</f>
        <v/>
      </c>
      <c r="DJ1481" s="17" t="str">
        <f t="shared" ref="DJ1481:DJ1544" si="358">IF(BH1481="Yes", "Processing: Repackaging", "")</f>
        <v/>
      </c>
      <c r="DK1481" s="17" t="str">
        <f t="shared" ref="DK1481:DK1544" si="359">IF(BI1481="Yes", "Processing: As an impurity", "")</f>
        <v/>
      </c>
      <c r="DL1481" s="17" t="str">
        <f t="shared" ref="DL1481:DL1544" si="360">IF(BJ1481="Yes", "Processing: Recycling", "")</f>
        <v/>
      </c>
      <c r="DM1481" s="17" t="str">
        <f t="shared" ref="DM1481:DM1544" si="361">IF(BK1481="Yes", "Otherwise Use: As a chemical processing aid", "")</f>
        <v/>
      </c>
      <c r="DN1481" s="17" t="str">
        <f t="shared" ref="DN1481:DN1544" si="362">IF(BL1481="Yes", "Z101 - Process Solvents", "")</f>
        <v/>
      </c>
      <c r="DO1481" s="17" t="str">
        <f t="shared" ref="DO1481:DO1544" si="363">IF(BM1481="Yes", "Z102 - Catalysts", "")</f>
        <v/>
      </c>
      <c r="DP1481" s="17" t="str">
        <f t="shared" ref="DP1481:DP1544" si="364">IF(BN1481="Yes", "Z103 - Inhibitors", "")</f>
        <v/>
      </c>
      <c r="DQ1481" s="17" t="str">
        <f t="shared" ref="DQ1481:DQ1544" si="365">IF(BO1481="Yes", "Z104 - Inititiators", "")</f>
        <v/>
      </c>
      <c r="DR1481" s="17" t="str">
        <f t="shared" ref="DR1481:DR1544" si="366">IF(BP1481="Yes", "Z105 - Reaction Terminators", "")</f>
        <v/>
      </c>
      <c r="DS1481" s="17" t="str">
        <f t="shared" ref="DS1481:DS1544" si="367">IF(BQ1481="Yes", "Z106 - Solution Buffers", "")</f>
        <v/>
      </c>
      <c r="DT1481" s="17" t="str">
        <f t="shared" ref="DT1481:DT1544" si="368">IF(BR1481="Yes", "Z199 - Other", "")</f>
        <v/>
      </c>
      <c r="DU1481" s="17" t="str">
        <f t="shared" ref="DU1481:DU1544" si="369">IF(BS1481="Yes", "Otherwise Use: As a manufacturing aid", "")</f>
        <v/>
      </c>
      <c r="DV1481" s="17" t="str">
        <f t="shared" ref="DV1481:DV1544" si="370">IF(BT1481="Yes", "Z201 - Process Lubricants", "")</f>
        <v/>
      </c>
      <c r="DW1481" s="17" t="str">
        <f t="shared" ref="DW1481:DW1544" si="371">IF(BU1481="Yes", "Z202 - Metalworking Fluids", "")</f>
        <v/>
      </c>
      <c r="DX1481" s="17" t="str">
        <f t="shared" ref="DX1481:DX1544" si="372">IF(BV1481="Yes", "Z203 - Coolants", "")</f>
        <v/>
      </c>
      <c r="DY1481" s="17" t="str">
        <f t="shared" ref="DY1481:DY1544" si="373">IF(BW1481="Yes", "Z204 - Refrigerants", "")</f>
        <v/>
      </c>
      <c r="DZ1481" s="17" t="str">
        <f t="shared" ref="DZ1481:DZ1544" si="374">IF(BX1481="Yes", "Z205 - Hydraulic Fluids", "")</f>
        <v/>
      </c>
      <c r="EA1481" s="17" t="str">
        <f t="shared" ref="EA1481:EA1544" si="375">IF(BY1481="Yes", "Z299 - Other", "")</f>
        <v/>
      </c>
      <c r="EB1481" s="17" t="str">
        <f t="shared" ref="EB1481:EB1544" si="376">IF(BZ1481="Yes", "Otherwise Use: Ancillary or Other Use", "")</f>
        <v/>
      </c>
      <c r="EC1481" s="17" t="str">
        <f t="shared" ref="EC1481:EC1544" si="377">IF(CA1481="Yes", "Z301 - Cleaner", "")</f>
        <v/>
      </c>
      <c r="ED1481" s="17" t="str">
        <f t="shared" ref="ED1481:ED1544" si="378">IF(CB1481="Yes", "Z302 - Degreaser", "")</f>
        <v/>
      </c>
      <c r="EE1481" s="17" t="str">
        <f t="shared" ref="EE1481:EE1544" si="379">IF(CC1481="Yes", "Z303 - Lubricants", "")</f>
        <v/>
      </c>
      <c r="EF1481" s="17" t="str">
        <f t="shared" ref="EF1481:EF1544" si="380">IF(CD1481="Yes", "Z304 - Fuel", "")</f>
        <v/>
      </c>
      <c r="EG1481" s="17" t="str">
        <f t="shared" ref="EG1481:EG1544" si="381">IF(CE1481="Yes", "Z305 - Flame Retardant", "")</f>
        <v/>
      </c>
      <c r="EH1481" s="17" t="str">
        <f t="shared" ref="EH1481:EH1544" si="382">IF(CF1481="Yes", "Z306 - Waste Treatment", "")</f>
        <v/>
      </c>
      <c r="EI1481" s="17" t="str">
        <f t="shared" ref="EI1481:EI1544" si="383">IF(CG1481="Yes", "Z307 - Water Treatment", "")</f>
        <v/>
      </c>
      <c r="EJ1481" s="17" t="str">
        <f t="shared" ref="EJ1481:EJ1544" si="384">IF(CH1481="Yes", "Z308 - Construction Materials", "")</f>
        <v/>
      </c>
      <c r="EK1481" s="17" t="str">
        <f t="shared" ref="EK1481:EK1544" si="385">IF(CI1481="Yes", "Z399 - Other", "")</f>
        <v/>
      </c>
    </row>
    <row r="1482" spans="88:141" x14ac:dyDescent="0.35">
      <c r="CJ1482" s="17" t="str">
        <f t="shared" si="332"/>
        <v/>
      </c>
      <c r="CK1482" s="17" t="str">
        <f t="shared" si="333"/>
        <v/>
      </c>
      <c r="CL1482" s="17" t="str">
        <f t="shared" si="334"/>
        <v/>
      </c>
      <c r="CM1482" s="17" t="str">
        <f t="shared" si="335"/>
        <v/>
      </c>
      <c r="CN1482" s="17" t="str">
        <f t="shared" si="336"/>
        <v/>
      </c>
      <c r="CO1482" s="17" t="str">
        <f t="shared" si="337"/>
        <v/>
      </c>
      <c r="CP1482" s="17" t="str">
        <f t="shared" si="338"/>
        <v/>
      </c>
      <c r="CQ1482" s="17" t="str">
        <f t="shared" si="339"/>
        <v/>
      </c>
      <c r="CR1482" s="17" t="str">
        <f t="shared" si="340"/>
        <v/>
      </c>
      <c r="CS1482" s="17" t="str">
        <f t="shared" si="341"/>
        <v/>
      </c>
      <c r="CT1482" s="17" t="str">
        <f t="shared" si="342"/>
        <v/>
      </c>
      <c r="CU1482" s="17" t="str">
        <f t="shared" si="343"/>
        <v/>
      </c>
      <c r="CV1482" s="17" t="str">
        <f t="shared" si="344"/>
        <v/>
      </c>
      <c r="CW1482" s="17" t="str">
        <f t="shared" si="345"/>
        <v/>
      </c>
      <c r="CX1482" s="17" t="str">
        <f t="shared" si="346"/>
        <v/>
      </c>
      <c r="CY1482" s="17" t="str">
        <f t="shared" si="347"/>
        <v/>
      </c>
      <c r="CZ1482" s="17" t="str">
        <f t="shared" si="348"/>
        <v/>
      </c>
      <c r="DA1482" s="17" t="str">
        <f t="shared" si="349"/>
        <v/>
      </c>
      <c r="DB1482" s="17" t="str">
        <f t="shared" si="350"/>
        <v/>
      </c>
      <c r="DC1482" s="17" t="str">
        <f t="shared" si="351"/>
        <v/>
      </c>
      <c r="DD1482" s="17" t="str">
        <f t="shared" si="352"/>
        <v/>
      </c>
      <c r="DE1482" s="17" t="str">
        <f t="shared" si="353"/>
        <v/>
      </c>
      <c r="DF1482" s="17" t="str">
        <f t="shared" si="354"/>
        <v/>
      </c>
      <c r="DG1482" s="17" t="str">
        <f t="shared" si="355"/>
        <v/>
      </c>
      <c r="DH1482" s="17" t="str">
        <f t="shared" si="356"/>
        <v/>
      </c>
      <c r="DI1482" s="17" t="str">
        <f t="shared" si="357"/>
        <v/>
      </c>
      <c r="DJ1482" s="17" t="str">
        <f t="shared" si="358"/>
        <v/>
      </c>
      <c r="DK1482" s="17" t="str">
        <f t="shared" si="359"/>
        <v/>
      </c>
      <c r="DL1482" s="17" t="str">
        <f t="shared" si="360"/>
        <v/>
      </c>
      <c r="DM1482" s="17" t="str">
        <f t="shared" si="361"/>
        <v/>
      </c>
      <c r="DN1482" s="17" t="str">
        <f t="shared" si="362"/>
        <v/>
      </c>
      <c r="DO1482" s="17" t="str">
        <f t="shared" si="363"/>
        <v/>
      </c>
      <c r="DP1482" s="17" t="str">
        <f t="shared" si="364"/>
        <v/>
      </c>
      <c r="DQ1482" s="17" t="str">
        <f t="shared" si="365"/>
        <v/>
      </c>
      <c r="DR1482" s="17" t="str">
        <f t="shared" si="366"/>
        <v/>
      </c>
      <c r="DS1482" s="17" t="str">
        <f t="shared" si="367"/>
        <v/>
      </c>
      <c r="DT1482" s="17" t="str">
        <f t="shared" si="368"/>
        <v/>
      </c>
      <c r="DU1482" s="17" t="str">
        <f t="shared" si="369"/>
        <v/>
      </c>
      <c r="DV1482" s="17" t="str">
        <f t="shared" si="370"/>
        <v/>
      </c>
      <c r="DW1482" s="17" t="str">
        <f t="shared" si="371"/>
        <v/>
      </c>
      <c r="DX1482" s="17" t="str">
        <f t="shared" si="372"/>
        <v/>
      </c>
      <c r="DY1482" s="17" t="str">
        <f t="shared" si="373"/>
        <v/>
      </c>
      <c r="DZ1482" s="17" t="str">
        <f t="shared" si="374"/>
        <v/>
      </c>
      <c r="EA1482" s="17" t="str">
        <f t="shared" si="375"/>
        <v/>
      </c>
      <c r="EB1482" s="17" t="str">
        <f t="shared" si="376"/>
        <v/>
      </c>
      <c r="EC1482" s="17" t="str">
        <f t="shared" si="377"/>
        <v/>
      </c>
      <c r="ED1482" s="17" t="str">
        <f t="shared" si="378"/>
        <v/>
      </c>
      <c r="EE1482" s="17" t="str">
        <f t="shared" si="379"/>
        <v/>
      </c>
      <c r="EF1482" s="17" t="str">
        <f t="shared" si="380"/>
        <v/>
      </c>
      <c r="EG1482" s="17" t="str">
        <f t="shared" si="381"/>
        <v/>
      </c>
      <c r="EH1482" s="17" t="str">
        <f t="shared" si="382"/>
        <v/>
      </c>
      <c r="EI1482" s="17" t="str">
        <f t="shared" si="383"/>
        <v/>
      </c>
      <c r="EJ1482" s="17" t="str">
        <f t="shared" si="384"/>
        <v/>
      </c>
      <c r="EK1482" s="17" t="str">
        <f t="shared" si="385"/>
        <v/>
      </c>
    </row>
    <row r="1483" spans="88:141" x14ac:dyDescent="0.35">
      <c r="CJ1483" s="17" t="str">
        <f t="shared" si="332"/>
        <v/>
      </c>
      <c r="CK1483" s="17" t="str">
        <f t="shared" si="333"/>
        <v/>
      </c>
      <c r="CL1483" s="17" t="str">
        <f t="shared" si="334"/>
        <v/>
      </c>
      <c r="CM1483" s="17" t="str">
        <f t="shared" si="335"/>
        <v/>
      </c>
      <c r="CN1483" s="17" t="str">
        <f t="shared" si="336"/>
        <v/>
      </c>
      <c r="CO1483" s="17" t="str">
        <f t="shared" si="337"/>
        <v/>
      </c>
      <c r="CP1483" s="17" t="str">
        <f t="shared" si="338"/>
        <v/>
      </c>
      <c r="CQ1483" s="17" t="str">
        <f t="shared" si="339"/>
        <v/>
      </c>
      <c r="CR1483" s="17" t="str">
        <f t="shared" si="340"/>
        <v/>
      </c>
      <c r="CS1483" s="17" t="str">
        <f t="shared" si="341"/>
        <v/>
      </c>
      <c r="CT1483" s="17" t="str">
        <f t="shared" si="342"/>
        <v/>
      </c>
      <c r="CU1483" s="17" t="str">
        <f t="shared" si="343"/>
        <v/>
      </c>
      <c r="CV1483" s="17" t="str">
        <f t="shared" si="344"/>
        <v/>
      </c>
      <c r="CW1483" s="17" t="str">
        <f t="shared" si="345"/>
        <v/>
      </c>
      <c r="CX1483" s="17" t="str">
        <f t="shared" si="346"/>
        <v/>
      </c>
      <c r="CY1483" s="17" t="str">
        <f t="shared" si="347"/>
        <v/>
      </c>
      <c r="CZ1483" s="17" t="str">
        <f t="shared" si="348"/>
        <v/>
      </c>
      <c r="DA1483" s="17" t="str">
        <f t="shared" si="349"/>
        <v/>
      </c>
      <c r="DB1483" s="17" t="str">
        <f t="shared" si="350"/>
        <v/>
      </c>
      <c r="DC1483" s="17" t="str">
        <f t="shared" si="351"/>
        <v/>
      </c>
      <c r="DD1483" s="17" t="str">
        <f t="shared" si="352"/>
        <v/>
      </c>
      <c r="DE1483" s="17" t="str">
        <f t="shared" si="353"/>
        <v/>
      </c>
      <c r="DF1483" s="17" t="str">
        <f t="shared" si="354"/>
        <v/>
      </c>
      <c r="DG1483" s="17" t="str">
        <f t="shared" si="355"/>
        <v/>
      </c>
      <c r="DH1483" s="17" t="str">
        <f t="shared" si="356"/>
        <v/>
      </c>
      <c r="DI1483" s="17" t="str">
        <f t="shared" si="357"/>
        <v/>
      </c>
      <c r="DJ1483" s="17" t="str">
        <f t="shared" si="358"/>
        <v/>
      </c>
      <c r="DK1483" s="17" t="str">
        <f t="shared" si="359"/>
        <v/>
      </c>
      <c r="DL1483" s="17" t="str">
        <f t="shared" si="360"/>
        <v/>
      </c>
      <c r="DM1483" s="17" t="str">
        <f t="shared" si="361"/>
        <v/>
      </c>
      <c r="DN1483" s="17" t="str">
        <f t="shared" si="362"/>
        <v/>
      </c>
      <c r="DO1483" s="17" t="str">
        <f t="shared" si="363"/>
        <v/>
      </c>
      <c r="DP1483" s="17" t="str">
        <f t="shared" si="364"/>
        <v/>
      </c>
      <c r="DQ1483" s="17" t="str">
        <f t="shared" si="365"/>
        <v/>
      </c>
      <c r="DR1483" s="17" t="str">
        <f t="shared" si="366"/>
        <v/>
      </c>
      <c r="DS1483" s="17" t="str">
        <f t="shared" si="367"/>
        <v/>
      </c>
      <c r="DT1483" s="17" t="str">
        <f t="shared" si="368"/>
        <v/>
      </c>
      <c r="DU1483" s="17" t="str">
        <f t="shared" si="369"/>
        <v/>
      </c>
      <c r="DV1483" s="17" t="str">
        <f t="shared" si="370"/>
        <v/>
      </c>
      <c r="DW1483" s="17" t="str">
        <f t="shared" si="371"/>
        <v/>
      </c>
      <c r="DX1483" s="17" t="str">
        <f t="shared" si="372"/>
        <v/>
      </c>
      <c r="DY1483" s="17" t="str">
        <f t="shared" si="373"/>
        <v/>
      </c>
      <c r="DZ1483" s="17" t="str">
        <f t="shared" si="374"/>
        <v/>
      </c>
      <c r="EA1483" s="17" t="str">
        <f t="shared" si="375"/>
        <v/>
      </c>
      <c r="EB1483" s="17" t="str">
        <f t="shared" si="376"/>
        <v/>
      </c>
      <c r="EC1483" s="17" t="str">
        <f t="shared" si="377"/>
        <v/>
      </c>
      <c r="ED1483" s="17" t="str">
        <f t="shared" si="378"/>
        <v/>
      </c>
      <c r="EE1483" s="17" t="str">
        <f t="shared" si="379"/>
        <v/>
      </c>
      <c r="EF1483" s="17" t="str">
        <f t="shared" si="380"/>
        <v/>
      </c>
      <c r="EG1483" s="17" t="str">
        <f t="shared" si="381"/>
        <v/>
      </c>
      <c r="EH1483" s="17" t="str">
        <f t="shared" si="382"/>
        <v/>
      </c>
      <c r="EI1483" s="17" t="str">
        <f t="shared" si="383"/>
        <v/>
      </c>
      <c r="EJ1483" s="17" t="str">
        <f t="shared" si="384"/>
        <v/>
      </c>
      <c r="EK1483" s="17" t="str">
        <f t="shared" si="385"/>
        <v/>
      </c>
    </row>
    <row r="1484" spans="88:141" x14ac:dyDescent="0.35">
      <c r="CJ1484" s="17" t="str">
        <f t="shared" si="332"/>
        <v/>
      </c>
      <c r="CK1484" s="17" t="str">
        <f t="shared" si="333"/>
        <v/>
      </c>
      <c r="CL1484" s="17" t="str">
        <f t="shared" si="334"/>
        <v/>
      </c>
      <c r="CM1484" s="17" t="str">
        <f t="shared" si="335"/>
        <v/>
      </c>
      <c r="CN1484" s="17" t="str">
        <f t="shared" si="336"/>
        <v/>
      </c>
      <c r="CO1484" s="17" t="str">
        <f t="shared" si="337"/>
        <v/>
      </c>
      <c r="CP1484" s="17" t="str">
        <f t="shared" si="338"/>
        <v/>
      </c>
      <c r="CQ1484" s="17" t="str">
        <f t="shared" si="339"/>
        <v/>
      </c>
      <c r="CR1484" s="17" t="str">
        <f t="shared" si="340"/>
        <v/>
      </c>
      <c r="CS1484" s="17" t="str">
        <f t="shared" si="341"/>
        <v/>
      </c>
      <c r="CT1484" s="17" t="str">
        <f t="shared" si="342"/>
        <v/>
      </c>
      <c r="CU1484" s="17" t="str">
        <f t="shared" si="343"/>
        <v/>
      </c>
      <c r="CV1484" s="17" t="str">
        <f t="shared" si="344"/>
        <v/>
      </c>
      <c r="CW1484" s="17" t="str">
        <f t="shared" si="345"/>
        <v/>
      </c>
      <c r="CX1484" s="17" t="str">
        <f t="shared" si="346"/>
        <v/>
      </c>
      <c r="CY1484" s="17" t="str">
        <f t="shared" si="347"/>
        <v/>
      </c>
      <c r="CZ1484" s="17" t="str">
        <f t="shared" si="348"/>
        <v/>
      </c>
      <c r="DA1484" s="17" t="str">
        <f t="shared" si="349"/>
        <v/>
      </c>
      <c r="DB1484" s="17" t="str">
        <f t="shared" si="350"/>
        <v/>
      </c>
      <c r="DC1484" s="17" t="str">
        <f t="shared" si="351"/>
        <v/>
      </c>
      <c r="DD1484" s="17" t="str">
        <f t="shared" si="352"/>
        <v/>
      </c>
      <c r="DE1484" s="17" t="str">
        <f t="shared" si="353"/>
        <v/>
      </c>
      <c r="DF1484" s="17" t="str">
        <f t="shared" si="354"/>
        <v/>
      </c>
      <c r="DG1484" s="17" t="str">
        <f t="shared" si="355"/>
        <v/>
      </c>
      <c r="DH1484" s="17" t="str">
        <f t="shared" si="356"/>
        <v/>
      </c>
      <c r="DI1484" s="17" t="str">
        <f t="shared" si="357"/>
        <v/>
      </c>
      <c r="DJ1484" s="17" t="str">
        <f t="shared" si="358"/>
        <v/>
      </c>
      <c r="DK1484" s="17" t="str">
        <f t="shared" si="359"/>
        <v/>
      </c>
      <c r="DL1484" s="17" t="str">
        <f t="shared" si="360"/>
        <v/>
      </c>
      <c r="DM1484" s="17" t="str">
        <f t="shared" si="361"/>
        <v/>
      </c>
      <c r="DN1484" s="17" t="str">
        <f t="shared" si="362"/>
        <v/>
      </c>
      <c r="DO1484" s="17" t="str">
        <f t="shared" si="363"/>
        <v/>
      </c>
      <c r="DP1484" s="17" t="str">
        <f t="shared" si="364"/>
        <v/>
      </c>
      <c r="DQ1484" s="17" t="str">
        <f t="shared" si="365"/>
        <v/>
      </c>
      <c r="DR1484" s="17" t="str">
        <f t="shared" si="366"/>
        <v/>
      </c>
      <c r="DS1484" s="17" t="str">
        <f t="shared" si="367"/>
        <v/>
      </c>
      <c r="DT1484" s="17" t="str">
        <f t="shared" si="368"/>
        <v/>
      </c>
      <c r="DU1484" s="17" t="str">
        <f t="shared" si="369"/>
        <v/>
      </c>
      <c r="DV1484" s="17" t="str">
        <f t="shared" si="370"/>
        <v/>
      </c>
      <c r="DW1484" s="17" t="str">
        <f t="shared" si="371"/>
        <v/>
      </c>
      <c r="DX1484" s="17" t="str">
        <f t="shared" si="372"/>
        <v/>
      </c>
      <c r="DY1484" s="17" t="str">
        <f t="shared" si="373"/>
        <v/>
      </c>
      <c r="DZ1484" s="17" t="str">
        <f t="shared" si="374"/>
        <v/>
      </c>
      <c r="EA1484" s="17" t="str">
        <f t="shared" si="375"/>
        <v/>
      </c>
      <c r="EB1484" s="17" t="str">
        <f t="shared" si="376"/>
        <v/>
      </c>
      <c r="EC1484" s="17" t="str">
        <f t="shared" si="377"/>
        <v/>
      </c>
      <c r="ED1484" s="17" t="str">
        <f t="shared" si="378"/>
        <v/>
      </c>
      <c r="EE1484" s="17" t="str">
        <f t="shared" si="379"/>
        <v/>
      </c>
      <c r="EF1484" s="17" t="str">
        <f t="shared" si="380"/>
        <v/>
      </c>
      <c r="EG1484" s="17" t="str">
        <f t="shared" si="381"/>
        <v/>
      </c>
      <c r="EH1484" s="17" t="str">
        <f t="shared" si="382"/>
        <v/>
      </c>
      <c r="EI1484" s="17" t="str">
        <f t="shared" si="383"/>
        <v/>
      </c>
      <c r="EJ1484" s="17" t="str">
        <f t="shared" si="384"/>
        <v/>
      </c>
      <c r="EK1484" s="17" t="str">
        <f t="shared" si="385"/>
        <v/>
      </c>
    </row>
    <row r="1485" spans="88:141" x14ac:dyDescent="0.35">
      <c r="CJ1485" s="17" t="str">
        <f t="shared" si="332"/>
        <v/>
      </c>
      <c r="CK1485" s="17" t="str">
        <f t="shared" si="333"/>
        <v/>
      </c>
      <c r="CL1485" s="17" t="str">
        <f t="shared" si="334"/>
        <v/>
      </c>
      <c r="CM1485" s="17" t="str">
        <f t="shared" si="335"/>
        <v/>
      </c>
      <c r="CN1485" s="17" t="str">
        <f t="shared" si="336"/>
        <v/>
      </c>
      <c r="CO1485" s="17" t="str">
        <f t="shared" si="337"/>
        <v/>
      </c>
      <c r="CP1485" s="17" t="str">
        <f t="shared" si="338"/>
        <v/>
      </c>
      <c r="CQ1485" s="17" t="str">
        <f t="shared" si="339"/>
        <v/>
      </c>
      <c r="CR1485" s="17" t="str">
        <f t="shared" si="340"/>
        <v/>
      </c>
      <c r="CS1485" s="17" t="str">
        <f t="shared" si="341"/>
        <v/>
      </c>
      <c r="CT1485" s="17" t="str">
        <f t="shared" si="342"/>
        <v/>
      </c>
      <c r="CU1485" s="17" t="str">
        <f t="shared" si="343"/>
        <v/>
      </c>
      <c r="CV1485" s="17" t="str">
        <f t="shared" si="344"/>
        <v/>
      </c>
      <c r="CW1485" s="17" t="str">
        <f t="shared" si="345"/>
        <v/>
      </c>
      <c r="CX1485" s="17" t="str">
        <f t="shared" si="346"/>
        <v/>
      </c>
      <c r="CY1485" s="17" t="str">
        <f t="shared" si="347"/>
        <v/>
      </c>
      <c r="CZ1485" s="17" t="str">
        <f t="shared" si="348"/>
        <v/>
      </c>
      <c r="DA1485" s="17" t="str">
        <f t="shared" si="349"/>
        <v/>
      </c>
      <c r="DB1485" s="17" t="str">
        <f t="shared" si="350"/>
        <v/>
      </c>
      <c r="DC1485" s="17" t="str">
        <f t="shared" si="351"/>
        <v/>
      </c>
      <c r="DD1485" s="17" t="str">
        <f t="shared" si="352"/>
        <v/>
      </c>
      <c r="DE1485" s="17" t="str">
        <f t="shared" si="353"/>
        <v/>
      </c>
      <c r="DF1485" s="17" t="str">
        <f t="shared" si="354"/>
        <v/>
      </c>
      <c r="DG1485" s="17" t="str">
        <f t="shared" si="355"/>
        <v/>
      </c>
      <c r="DH1485" s="17" t="str">
        <f t="shared" si="356"/>
        <v/>
      </c>
      <c r="DI1485" s="17" t="str">
        <f t="shared" si="357"/>
        <v/>
      </c>
      <c r="DJ1485" s="17" t="str">
        <f t="shared" si="358"/>
        <v/>
      </c>
      <c r="DK1485" s="17" t="str">
        <f t="shared" si="359"/>
        <v/>
      </c>
      <c r="DL1485" s="17" t="str">
        <f t="shared" si="360"/>
        <v/>
      </c>
      <c r="DM1485" s="17" t="str">
        <f t="shared" si="361"/>
        <v/>
      </c>
      <c r="DN1485" s="17" t="str">
        <f t="shared" si="362"/>
        <v/>
      </c>
      <c r="DO1485" s="17" t="str">
        <f t="shared" si="363"/>
        <v/>
      </c>
      <c r="DP1485" s="17" t="str">
        <f t="shared" si="364"/>
        <v/>
      </c>
      <c r="DQ1485" s="17" t="str">
        <f t="shared" si="365"/>
        <v/>
      </c>
      <c r="DR1485" s="17" t="str">
        <f t="shared" si="366"/>
        <v/>
      </c>
      <c r="DS1485" s="17" t="str">
        <f t="shared" si="367"/>
        <v/>
      </c>
      <c r="DT1485" s="17" t="str">
        <f t="shared" si="368"/>
        <v/>
      </c>
      <c r="DU1485" s="17" t="str">
        <f t="shared" si="369"/>
        <v/>
      </c>
      <c r="DV1485" s="17" t="str">
        <f t="shared" si="370"/>
        <v/>
      </c>
      <c r="DW1485" s="17" t="str">
        <f t="shared" si="371"/>
        <v/>
      </c>
      <c r="DX1485" s="17" t="str">
        <f t="shared" si="372"/>
        <v/>
      </c>
      <c r="DY1485" s="17" t="str">
        <f t="shared" si="373"/>
        <v/>
      </c>
      <c r="DZ1485" s="17" t="str">
        <f t="shared" si="374"/>
        <v/>
      </c>
      <c r="EA1485" s="17" t="str">
        <f t="shared" si="375"/>
        <v/>
      </c>
      <c r="EB1485" s="17" t="str">
        <f t="shared" si="376"/>
        <v/>
      </c>
      <c r="EC1485" s="17" t="str">
        <f t="shared" si="377"/>
        <v/>
      </c>
      <c r="ED1485" s="17" t="str">
        <f t="shared" si="378"/>
        <v/>
      </c>
      <c r="EE1485" s="17" t="str">
        <f t="shared" si="379"/>
        <v/>
      </c>
      <c r="EF1485" s="17" t="str">
        <f t="shared" si="380"/>
        <v/>
      </c>
      <c r="EG1485" s="17" t="str">
        <f t="shared" si="381"/>
        <v/>
      </c>
      <c r="EH1485" s="17" t="str">
        <f t="shared" si="382"/>
        <v/>
      </c>
      <c r="EI1485" s="17" t="str">
        <f t="shared" si="383"/>
        <v/>
      </c>
      <c r="EJ1485" s="17" t="str">
        <f t="shared" si="384"/>
        <v/>
      </c>
      <c r="EK1485" s="17" t="str">
        <f t="shared" si="385"/>
        <v/>
      </c>
    </row>
    <row r="1486" spans="88:141" x14ac:dyDescent="0.35">
      <c r="CJ1486" s="17" t="str">
        <f t="shared" si="332"/>
        <v/>
      </c>
      <c r="CK1486" s="17" t="str">
        <f t="shared" si="333"/>
        <v/>
      </c>
      <c r="CL1486" s="17" t="str">
        <f t="shared" si="334"/>
        <v/>
      </c>
      <c r="CM1486" s="17" t="str">
        <f t="shared" si="335"/>
        <v/>
      </c>
      <c r="CN1486" s="17" t="str">
        <f t="shared" si="336"/>
        <v/>
      </c>
      <c r="CO1486" s="17" t="str">
        <f t="shared" si="337"/>
        <v/>
      </c>
      <c r="CP1486" s="17" t="str">
        <f t="shared" si="338"/>
        <v/>
      </c>
      <c r="CQ1486" s="17" t="str">
        <f t="shared" si="339"/>
        <v/>
      </c>
      <c r="CR1486" s="17" t="str">
        <f t="shared" si="340"/>
        <v/>
      </c>
      <c r="CS1486" s="17" t="str">
        <f t="shared" si="341"/>
        <v/>
      </c>
      <c r="CT1486" s="17" t="str">
        <f t="shared" si="342"/>
        <v/>
      </c>
      <c r="CU1486" s="17" t="str">
        <f t="shared" si="343"/>
        <v/>
      </c>
      <c r="CV1486" s="17" t="str">
        <f t="shared" si="344"/>
        <v/>
      </c>
      <c r="CW1486" s="17" t="str">
        <f t="shared" si="345"/>
        <v/>
      </c>
      <c r="CX1486" s="17" t="str">
        <f t="shared" si="346"/>
        <v/>
      </c>
      <c r="CY1486" s="17" t="str">
        <f t="shared" si="347"/>
        <v/>
      </c>
      <c r="CZ1486" s="17" t="str">
        <f t="shared" si="348"/>
        <v/>
      </c>
      <c r="DA1486" s="17" t="str">
        <f t="shared" si="349"/>
        <v/>
      </c>
      <c r="DB1486" s="17" t="str">
        <f t="shared" si="350"/>
        <v/>
      </c>
      <c r="DC1486" s="17" t="str">
        <f t="shared" si="351"/>
        <v/>
      </c>
      <c r="DD1486" s="17" t="str">
        <f t="shared" si="352"/>
        <v/>
      </c>
      <c r="DE1486" s="17" t="str">
        <f t="shared" si="353"/>
        <v/>
      </c>
      <c r="DF1486" s="17" t="str">
        <f t="shared" si="354"/>
        <v/>
      </c>
      <c r="DG1486" s="17" t="str">
        <f t="shared" si="355"/>
        <v/>
      </c>
      <c r="DH1486" s="17" t="str">
        <f t="shared" si="356"/>
        <v/>
      </c>
      <c r="DI1486" s="17" t="str">
        <f t="shared" si="357"/>
        <v/>
      </c>
      <c r="DJ1486" s="17" t="str">
        <f t="shared" si="358"/>
        <v/>
      </c>
      <c r="DK1486" s="17" t="str">
        <f t="shared" si="359"/>
        <v/>
      </c>
      <c r="DL1486" s="17" t="str">
        <f t="shared" si="360"/>
        <v/>
      </c>
      <c r="DM1486" s="17" t="str">
        <f t="shared" si="361"/>
        <v/>
      </c>
      <c r="DN1486" s="17" t="str">
        <f t="shared" si="362"/>
        <v/>
      </c>
      <c r="DO1486" s="17" t="str">
        <f t="shared" si="363"/>
        <v/>
      </c>
      <c r="DP1486" s="17" t="str">
        <f t="shared" si="364"/>
        <v/>
      </c>
      <c r="DQ1486" s="17" t="str">
        <f t="shared" si="365"/>
        <v/>
      </c>
      <c r="DR1486" s="17" t="str">
        <f t="shared" si="366"/>
        <v/>
      </c>
      <c r="DS1486" s="17" t="str">
        <f t="shared" si="367"/>
        <v/>
      </c>
      <c r="DT1486" s="17" t="str">
        <f t="shared" si="368"/>
        <v/>
      </c>
      <c r="DU1486" s="17" t="str">
        <f t="shared" si="369"/>
        <v/>
      </c>
      <c r="DV1486" s="17" t="str">
        <f t="shared" si="370"/>
        <v/>
      </c>
      <c r="DW1486" s="17" t="str">
        <f t="shared" si="371"/>
        <v/>
      </c>
      <c r="DX1486" s="17" t="str">
        <f t="shared" si="372"/>
        <v/>
      </c>
      <c r="DY1486" s="17" t="str">
        <f t="shared" si="373"/>
        <v/>
      </c>
      <c r="DZ1486" s="17" t="str">
        <f t="shared" si="374"/>
        <v/>
      </c>
      <c r="EA1486" s="17" t="str">
        <f t="shared" si="375"/>
        <v/>
      </c>
      <c r="EB1486" s="17" t="str">
        <f t="shared" si="376"/>
        <v/>
      </c>
      <c r="EC1486" s="17" t="str">
        <f t="shared" si="377"/>
        <v/>
      </c>
      <c r="ED1486" s="17" t="str">
        <f t="shared" si="378"/>
        <v/>
      </c>
      <c r="EE1486" s="17" t="str">
        <f t="shared" si="379"/>
        <v/>
      </c>
      <c r="EF1486" s="17" t="str">
        <f t="shared" si="380"/>
        <v/>
      </c>
      <c r="EG1486" s="17" t="str">
        <f t="shared" si="381"/>
        <v/>
      </c>
      <c r="EH1486" s="17" t="str">
        <f t="shared" si="382"/>
        <v/>
      </c>
      <c r="EI1486" s="17" t="str">
        <f t="shared" si="383"/>
        <v/>
      </c>
      <c r="EJ1486" s="17" t="str">
        <f t="shared" si="384"/>
        <v/>
      </c>
      <c r="EK1486" s="17" t="str">
        <f t="shared" si="385"/>
        <v/>
      </c>
    </row>
    <row r="1487" spans="88:141" x14ac:dyDescent="0.35">
      <c r="CJ1487" s="17" t="str">
        <f t="shared" si="332"/>
        <v/>
      </c>
      <c r="CK1487" s="17" t="str">
        <f t="shared" si="333"/>
        <v/>
      </c>
      <c r="CL1487" s="17" t="str">
        <f t="shared" si="334"/>
        <v/>
      </c>
      <c r="CM1487" s="17" t="str">
        <f t="shared" si="335"/>
        <v/>
      </c>
      <c r="CN1487" s="17" t="str">
        <f t="shared" si="336"/>
        <v/>
      </c>
      <c r="CO1487" s="17" t="str">
        <f t="shared" si="337"/>
        <v/>
      </c>
      <c r="CP1487" s="17" t="str">
        <f t="shared" si="338"/>
        <v/>
      </c>
      <c r="CQ1487" s="17" t="str">
        <f t="shared" si="339"/>
        <v/>
      </c>
      <c r="CR1487" s="17" t="str">
        <f t="shared" si="340"/>
        <v/>
      </c>
      <c r="CS1487" s="17" t="str">
        <f t="shared" si="341"/>
        <v/>
      </c>
      <c r="CT1487" s="17" t="str">
        <f t="shared" si="342"/>
        <v/>
      </c>
      <c r="CU1487" s="17" t="str">
        <f t="shared" si="343"/>
        <v/>
      </c>
      <c r="CV1487" s="17" t="str">
        <f t="shared" si="344"/>
        <v/>
      </c>
      <c r="CW1487" s="17" t="str">
        <f t="shared" si="345"/>
        <v/>
      </c>
      <c r="CX1487" s="17" t="str">
        <f t="shared" si="346"/>
        <v/>
      </c>
      <c r="CY1487" s="17" t="str">
        <f t="shared" si="347"/>
        <v/>
      </c>
      <c r="CZ1487" s="17" t="str">
        <f t="shared" si="348"/>
        <v/>
      </c>
      <c r="DA1487" s="17" t="str">
        <f t="shared" si="349"/>
        <v/>
      </c>
      <c r="DB1487" s="17" t="str">
        <f t="shared" si="350"/>
        <v/>
      </c>
      <c r="DC1487" s="17" t="str">
        <f t="shared" si="351"/>
        <v/>
      </c>
      <c r="DD1487" s="17" t="str">
        <f t="shared" si="352"/>
        <v/>
      </c>
      <c r="DE1487" s="17" t="str">
        <f t="shared" si="353"/>
        <v/>
      </c>
      <c r="DF1487" s="17" t="str">
        <f t="shared" si="354"/>
        <v/>
      </c>
      <c r="DG1487" s="17" t="str">
        <f t="shared" si="355"/>
        <v/>
      </c>
      <c r="DH1487" s="17" t="str">
        <f t="shared" si="356"/>
        <v/>
      </c>
      <c r="DI1487" s="17" t="str">
        <f t="shared" si="357"/>
        <v/>
      </c>
      <c r="DJ1487" s="17" t="str">
        <f t="shared" si="358"/>
        <v/>
      </c>
      <c r="DK1487" s="17" t="str">
        <f t="shared" si="359"/>
        <v/>
      </c>
      <c r="DL1487" s="17" t="str">
        <f t="shared" si="360"/>
        <v/>
      </c>
      <c r="DM1487" s="17" t="str">
        <f t="shared" si="361"/>
        <v/>
      </c>
      <c r="DN1487" s="17" t="str">
        <f t="shared" si="362"/>
        <v/>
      </c>
      <c r="DO1487" s="17" t="str">
        <f t="shared" si="363"/>
        <v/>
      </c>
      <c r="DP1487" s="17" t="str">
        <f t="shared" si="364"/>
        <v/>
      </c>
      <c r="DQ1487" s="17" t="str">
        <f t="shared" si="365"/>
        <v/>
      </c>
      <c r="DR1487" s="17" t="str">
        <f t="shared" si="366"/>
        <v/>
      </c>
      <c r="DS1487" s="17" t="str">
        <f t="shared" si="367"/>
        <v/>
      </c>
      <c r="DT1487" s="17" t="str">
        <f t="shared" si="368"/>
        <v/>
      </c>
      <c r="DU1487" s="17" t="str">
        <f t="shared" si="369"/>
        <v/>
      </c>
      <c r="DV1487" s="17" t="str">
        <f t="shared" si="370"/>
        <v/>
      </c>
      <c r="DW1487" s="17" t="str">
        <f t="shared" si="371"/>
        <v/>
      </c>
      <c r="DX1487" s="17" t="str">
        <f t="shared" si="372"/>
        <v/>
      </c>
      <c r="DY1487" s="17" t="str">
        <f t="shared" si="373"/>
        <v/>
      </c>
      <c r="DZ1487" s="17" t="str">
        <f t="shared" si="374"/>
        <v/>
      </c>
      <c r="EA1487" s="17" t="str">
        <f t="shared" si="375"/>
        <v/>
      </c>
      <c r="EB1487" s="17" t="str">
        <f t="shared" si="376"/>
        <v/>
      </c>
      <c r="EC1487" s="17" t="str">
        <f t="shared" si="377"/>
        <v/>
      </c>
      <c r="ED1487" s="17" t="str">
        <f t="shared" si="378"/>
        <v/>
      </c>
      <c r="EE1487" s="17" t="str">
        <f t="shared" si="379"/>
        <v/>
      </c>
      <c r="EF1487" s="17" t="str">
        <f t="shared" si="380"/>
        <v/>
      </c>
      <c r="EG1487" s="17" t="str">
        <f t="shared" si="381"/>
        <v/>
      </c>
      <c r="EH1487" s="17" t="str">
        <f t="shared" si="382"/>
        <v/>
      </c>
      <c r="EI1487" s="17" t="str">
        <f t="shared" si="383"/>
        <v/>
      </c>
      <c r="EJ1487" s="17" t="str">
        <f t="shared" si="384"/>
        <v/>
      </c>
      <c r="EK1487" s="17" t="str">
        <f t="shared" si="385"/>
        <v/>
      </c>
    </row>
    <row r="1488" spans="88:141" x14ac:dyDescent="0.35">
      <c r="CJ1488" s="17" t="str">
        <f t="shared" si="332"/>
        <v/>
      </c>
      <c r="CK1488" s="17" t="str">
        <f t="shared" si="333"/>
        <v/>
      </c>
      <c r="CL1488" s="17" t="str">
        <f t="shared" si="334"/>
        <v/>
      </c>
      <c r="CM1488" s="17" t="str">
        <f t="shared" si="335"/>
        <v/>
      </c>
      <c r="CN1488" s="17" t="str">
        <f t="shared" si="336"/>
        <v/>
      </c>
      <c r="CO1488" s="17" t="str">
        <f t="shared" si="337"/>
        <v/>
      </c>
      <c r="CP1488" s="17" t="str">
        <f t="shared" si="338"/>
        <v/>
      </c>
      <c r="CQ1488" s="17" t="str">
        <f t="shared" si="339"/>
        <v/>
      </c>
      <c r="CR1488" s="17" t="str">
        <f t="shared" si="340"/>
        <v/>
      </c>
      <c r="CS1488" s="17" t="str">
        <f t="shared" si="341"/>
        <v/>
      </c>
      <c r="CT1488" s="17" t="str">
        <f t="shared" si="342"/>
        <v/>
      </c>
      <c r="CU1488" s="17" t="str">
        <f t="shared" si="343"/>
        <v/>
      </c>
      <c r="CV1488" s="17" t="str">
        <f t="shared" si="344"/>
        <v/>
      </c>
      <c r="CW1488" s="17" t="str">
        <f t="shared" si="345"/>
        <v/>
      </c>
      <c r="CX1488" s="17" t="str">
        <f t="shared" si="346"/>
        <v/>
      </c>
      <c r="CY1488" s="17" t="str">
        <f t="shared" si="347"/>
        <v/>
      </c>
      <c r="CZ1488" s="17" t="str">
        <f t="shared" si="348"/>
        <v/>
      </c>
      <c r="DA1488" s="17" t="str">
        <f t="shared" si="349"/>
        <v/>
      </c>
      <c r="DB1488" s="17" t="str">
        <f t="shared" si="350"/>
        <v/>
      </c>
      <c r="DC1488" s="17" t="str">
        <f t="shared" si="351"/>
        <v/>
      </c>
      <c r="DD1488" s="17" t="str">
        <f t="shared" si="352"/>
        <v/>
      </c>
      <c r="DE1488" s="17" t="str">
        <f t="shared" si="353"/>
        <v/>
      </c>
      <c r="DF1488" s="17" t="str">
        <f t="shared" si="354"/>
        <v/>
      </c>
      <c r="DG1488" s="17" t="str">
        <f t="shared" si="355"/>
        <v/>
      </c>
      <c r="DH1488" s="17" t="str">
        <f t="shared" si="356"/>
        <v/>
      </c>
      <c r="DI1488" s="17" t="str">
        <f t="shared" si="357"/>
        <v/>
      </c>
      <c r="DJ1488" s="17" t="str">
        <f t="shared" si="358"/>
        <v/>
      </c>
      <c r="DK1488" s="17" t="str">
        <f t="shared" si="359"/>
        <v/>
      </c>
      <c r="DL1488" s="17" t="str">
        <f t="shared" si="360"/>
        <v/>
      </c>
      <c r="DM1488" s="17" t="str">
        <f t="shared" si="361"/>
        <v/>
      </c>
      <c r="DN1488" s="17" t="str">
        <f t="shared" si="362"/>
        <v/>
      </c>
      <c r="DO1488" s="17" t="str">
        <f t="shared" si="363"/>
        <v/>
      </c>
      <c r="DP1488" s="17" t="str">
        <f t="shared" si="364"/>
        <v/>
      </c>
      <c r="DQ1488" s="17" t="str">
        <f t="shared" si="365"/>
        <v/>
      </c>
      <c r="DR1488" s="17" t="str">
        <f t="shared" si="366"/>
        <v/>
      </c>
      <c r="DS1488" s="17" t="str">
        <f t="shared" si="367"/>
        <v/>
      </c>
      <c r="DT1488" s="17" t="str">
        <f t="shared" si="368"/>
        <v/>
      </c>
      <c r="DU1488" s="17" t="str">
        <f t="shared" si="369"/>
        <v/>
      </c>
      <c r="DV1488" s="17" t="str">
        <f t="shared" si="370"/>
        <v/>
      </c>
      <c r="DW1488" s="17" t="str">
        <f t="shared" si="371"/>
        <v/>
      </c>
      <c r="DX1488" s="17" t="str">
        <f t="shared" si="372"/>
        <v/>
      </c>
      <c r="DY1488" s="17" t="str">
        <f t="shared" si="373"/>
        <v/>
      </c>
      <c r="DZ1488" s="17" t="str">
        <f t="shared" si="374"/>
        <v/>
      </c>
      <c r="EA1488" s="17" t="str">
        <f t="shared" si="375"/>
        <v/>
      </c>
      <c r="EB1488" s="17" t="str">
        <f t="shared" si="376"/>
        <v/>
      </c>
      <c r="EC1488" s="17" t="str">
        <f t="shared" si="377"/>
        <v/>
      </c>
      <c r="ED1488" s="17" t="str">
        <f t="shared" si="378"/>
        <v/>
      </c>
      <c r="EE1488" s="17" t="str">
        <f t="shared" si="379"/>
        <v/>
      </c>
      <c r="EF1488" s="17" t="str">
        <f t="shared" si="380"/>
        <v/>
      </c>
      <c r="EG1488" s="17" t="str">
        <f t="shared" si="381"/>
        <v/>
      </c>
      <c r="EH1488" s="17" t="str">
        <f t="shared" si="382"/>
        <v/>
      </c>
      <c r="EI1488" s="17" t="str">
        <f t="shared" si="383"/>
        <v/>
      </c>
      <c r="EJ1488" s="17" t="str">
        <f t="shared" si="384"/>
        <v/>
      </c>
      <c r="EK1488" s="17" t="str">
        <f t="shared" si="385"/>
        <v/>
      </c>
    </row>
    <row r="1489" spans="88:141" x14ac:dyDescent="0.35">
      <c r="CJ1489" s="17" t="str">
        <f t="shared" si="332"/>
        <v/>
      </c>
      <c r="CK1489" s="17" t="str">
        <f t="shared" si="333"/>
        <v/>
      </c>
      <c r="CL1489" s="17" t="str">
        <f t="shared" si="334"/>
        <v/>
      </c>
      <c r="CM1489" s="17" t="str">
        <f t="shared" si="335"/>
        <v/>
      </c>
      <c r="CN1489" s="17" t="str">
        <f t="shared" si="336"/>
        <v/>
      </c>
      <c r="CO1489" s="17" t="str">
        <f t="shared" si="337"/>
        <v/>
      </c>
      <c r="CP1489" s="17" t="str">
        <f t="shared" si="338"/>
        <v/>
      </c>
      <c r="CQ1489" s="17" t="str">
        <f t="shared" si="339"/>
        <v/>
      </c>
      <c r="CR1489" s="17" t="str">
        <f t="shared" si="340"/>
        <v/>
      </c>
      <c r="CS1489" s="17" t="str">
        <f t="shared" si="341"/>
        <v/>
      </c>
      <c r="CT1489" s="17" t="str">
        <f t="shared" si="342"/>
        <v/>
      </c>
      <c r="CU1489" s="17" t="str">
        <f t="shared" si="343"/>
        <v/>
      </c>
      <c r="CV1489" s="17" t="str">
        <f t="shared" si="344"/>
        <v/>
      </c>
      <c r="CW1489" s="17" t="str">
        <f t="shared" si="345"/>
        <v/>
      </c>
      <c r="CX1489" s="17" t="str">
        <f t="shared" si="346"/>
        <v/>
      </c>
      <c r="CY1489" s="17" t="str">
        <f t="shared" si="347"/>
        <v/>
      </c>
      <c r="CZ1489" s="17" t="str">
        <f t="shared" si="348"/>
        <v/>
      </c>
      <c r="DA1489" s="17" t="str">
        <f t="shared" si="349"/>
        <v/>
      </c>
      <c r="DB1489" s="17" t="str">
        <f t="shared" si="350"/>
        <v/>
      </c>
      <c r="DC1489" s="17" t="str">
        <f t="shared" si="351"/>
        <v/>
      </c>
      <c r="DD1489" s="17" t="str">
        <f t="shared" si="352"/>
        <v/>
      </c>
      <c r="DE1489" s="17" t="str">
        <f t="shared" si="353"/>
        <v/>
      </c>
      <c r="DF1489" s="17" t="str">
        <f t="shared" si="354"/>
        <v/>
      </c>
      <c r="DG1489" s="17" t="str">
        <f t="shared" si="355"/>
        <v/>
      </c>
      <c r="DH1489" s="17" t="str">
        <f t="shared" si="356"/>
        <v/>
      </c>
      <c r="DI1489" s="17" t="str">
        <f t="shared" si="357"/>
        <v/>
      </c>
      <c r="DJ1489" s="17" t="str">
        <f t="shared" si="358"/>
        <v/>
      </c>
      <c r="DK1489" s="17" t="str">
        <f t="shared" si="359"/>
        <v/>
      </c>
      <c r="DL1489" s="17" t="str">
        <f t="shared" si="360"/>
        <v/>
      </c>
      <c r="DM1489" s="17" t="str">
        <f t="shared" si="361"/>
        <v/>
      </c>
      <c r="DN1489" s="17" t="str">
        <f t="shared" si="362"/>
        <v/>
      </c>
      <c r="DO1489" s="17" t="str">
        <f t="shared" si="363"/>
        <v/>
      </c>
      <c r="DP1489" s="17" t="str">
        <f t="shared" si="364"/>
        <v/>
      </c>
      <c r="DQ1489" s="17" t="str">
        <f t="shared" si="365"/>
        <v/>
      </c>
      <c r="DR1489" s="17" t="str">
        <f t="shared" si="366"/>
        <v/>
      </c>
      <c r="DS1489" s="17" t="str">
        <f t="shared" si="367"/>
        <v/>
      </c>
      <c r="DT1489" s="17" t="str">
        <f t="shared" si="368"/>
        <v/>
      </c>
      <c r="DU1489" s="17" t="str">
        <f t="shared" si="369"/>
        <v/>
      </c>
      <c r="DV1489" s="17" t="str">
        <f t="shared" si="370"/>
        <v/>
      </c>
      <c r="DW1489" s="17" t="str">
        <f t="shared" si="371"/>
        <v/>
      </c>
      <c r="DX1489" s="17" t="str">
        <f t="shared" si="372"/>
        <v/>
      </c>
      <c r="DY1489" s="17" t="str">
        <f t="shared" si="373"/>
        <v/>
      </c>
      <c r="DZ1489" s="17" t="str">
        <f t="shared" si="374"/>
        <v/>
      </c>
      <c r="EA1489" s="17" t="str">
        <f t="shared" si="375"/>
        <v/>
      </c>
      <c r="EB1489" s="17" t="str">
        <f t="shared" si="376"/>
        <v/>
      </c>
      <c r="EC1489" s="17" t="str">
        <f t="shared" si="377"/>
        <v/>
      </c>
      <c r="ED1489" s="17" t="str">
        <f t="shared" si="378"/>
        <v/>
      </c>
      <c r="EE1489" s="17" t="str">
        <f t="shared" si="379"/>
        <v/>
      </c>
      <c r="EF1489" s="17" t="str">
        <f t="shared" si="380"/>
        <v/>
      </c>
      <c r="EG1489" s="17" t="str">
        <f t="shared" si="381"/>
        <v/>
      </c>
      <c r="EH1489" s="17" t="str">
        <f t="shared" si="382"/>
        <v/>
      </c>
      <c r="EI1489" s="17" t="str">
        <f t="shared" si="383"/>
        <v/>
      </c>
      <c r="EJ1489" s="17" t="str">
        <f t="shared" si="384"/>
        <v/>
      </c>
      <c r="EK1489" s="17" t="str">
        <f t="shared" si="385"/>
        <v/>
      </c>
    </row>
    <row r="1490" spans="88:141" x14ac:dyDescent="0.35">
      <c r="CJ1490" s="17" t="str">
        <f t="shared" si="332"/>
        <v/>
      </c>
      <c r="CK1490" s="17" t="str">
        <f t="shared" si="333"/>
        <v/>
      </c>
      <c r="CL1490" s="17" t="str">
        <f t="shared" si="334"/>
        <v/>
      </c>
      <c r="CM1490" s="17" t="str">
        <f t="shared" si="335"/>
        <v/>
      </c>
      <c r="CN1490" s="17" t="str">
        <f t="shared" si="336"/>
        <v/>
      </c>
      <c r="CO1490" s="17" t="str">
        <f t="shared" si="337"/>
        <v/>
      </c>
      <c r="CP1490" s="17" t="str">
        <f t="shared" si="338"/>
        <v/>
      </c>
      <c r="CQ1490" s="17" t="str">
        <f t="shared" si="339"/>
        <v/>
      </c>
      <c r="CR1490" s="17" t="str">
        <f t="shared" si="340"/>
        <v/>
      </c>
      <c r="CS1490" s="17" t="str">
        <f t="shared" si="341"/>
        <v/>
      </c>
      <c r="CT1490" s="17" t="str">
        <f t="shared" si="342"/>
        <v/>
      </c>
      <c r="CU1490" s="17" t="str">
        <f t="shared" si="343"/>
        <v/>
      </c>
      <c r="CV1490" s="17" t="str">
        <f t="shared" si="344"/>
        <v/>
      </c>
      <c r="CW1490" s="17" t="str">
        <f t="shared" si="345"/>
        <v/>
      </c>
      <c r="CX1490" s="17" t="str">
        <f t="shared" si="346"/>
        <v/>
      </c>
      <c r="CY1490" s="17" t="str">
        <f t="shared" si="347"/>
        <v/>
      </c>
      <c r="CZ1490" s="17" t="str">
        <f t="shared" si="348"/>
        <v/>
      </c>
      <c r="DA1490" s="17" t="str">
        <f t="shared" si="349"/>
        <v/>
      </c>
      <c r="DB1490" s="17" t="str">
        <f t="shared" si="350"/>
        <v/>
      </c>
      <c r="DC1490" s="17" t="str">
        <f t="shared" si="351"/>
        <v/>
      </c>
      <c r="DD1490" s="17" t="str">
        <f t="shared" si="352"/>
        <v/>
      </c>
      <c r="DE1490" s="17" t="str">
        <f t="shared" si="353"/>
        <v/>
      </c>
      <c r="DF1490" s="17" t="str">
        <f t="shared" si="354"/>
        <v/>
      </c>
      <c r="DG1490" s="17" t="str">
        <f t="shared" si="355"/>
        <v/>
      </c>
      <c r="DH1490" s="17" t="str">
        <f t="shared" si="356"/>
        <v/>
      </c>
      <c r="DI1490" s="17" t="str">
        <f t="shared" si="357"/>
        <v/>
      </c>
      <c r="DJ1490" s="17" t="str">
        <f t="shared" si="358"/>
        <v/>
      </c>
      <c r="DK1490" s="17" t="str">
        <f t="shared" si="359"/>
        <v/>
      </c>
      <c r="DL1490" s="17" t="str">
        <f t="shared" si="360"/>
        <v/>
      </c>
      <c r="DM1490" s="17" t="str">
        <f t="shared" si="361"/>
        <v/>
      </c>
      <c r="DN1490" s="17" t="str">
        <f t="shared" si="362"/>
        <v/>
      </c>
      <c r="DO1490" s="17" t="str">
        <f t="shared" si="363"/>
        <v/>
      </c>
      <c r="DP1490" s="17" t="str">
        <f t="shared" si="364"/>
        <v/>
      </c>
      <c r="DQ1490" s="17" t="str">
        <f t="shared" si="365"/>
        <v/>
      </c>
      <c r="DR1490" s="17" t="str">
        <f t="shared" si="366"/>
        <v/>
      </c>
      <c r="DS1490" s="17" t="str">
        <f t="shared" si="367"/>
        <v/>
      </c>
      <c r="DT1490" s="17" t="str">
        <f t="shared" si="368"/>
        <v/>
      </c>
      <c r="DU1490" s="17" t="str">
        <f t="shared" si="369"/>
        <v/>
      </c>
      <c r="DV1490" s="17" t="str">
        <f t="shared" si="370"/>
        <v/>
      </c>
      <c r="DW1490" s="17" t="str">
        <f t="shared" si="371"/>
        <v/>
      </c>
      <c r="DX1490" s="17" t="str">
        <f t="shared" si="372"/>
        <v/>
      </c>
      <c r="DY1490" s="17" t="str">
        <f t="shared" si="373"/>
        <v/>
      </c>
      <c r="DZ1490" s="17" t="str">
        <f t="shared" si="374"/>
        <v/>
      </c>
      <c r="EA1490" s="17" t="str">
        <f t="shared" si="375"/>
        <v/>
      </c>
      <c r="EB1490" s="17" t="str">
        <f t="shared" si="376"/>
        <v/>
      </c>
      <c r="EC1490" s="17" t="str">
        <f t="shared" si="377"/>
        <v/>
      </c>
      <c r="ED1490" s="17" t="str">
        <f t="shared" si="378"/>
        <v/>
      </c>
      <c r="EE1490" s="17" t="str">
        <f t="shared" si="379"/>
        <v/>
      </c>
      <c r="EF1490" s="17" t="str">
        <f t="shared" si="380"/>
        <v/>
      </c>
      <c r="EG1490" s="17" t="str">
        <f t="shared" si="381"/>
        <v/>
      </c>
      <c r="EH1490" s="17" t="str">
        <f t="shared" si="382"/>
        <v/>
      </c>
      <c r="EI1490" s="17" t="str">
        <f t="shared" si="383"/>
        <v/>
      </c>
      <c r="EJ1490" s="17" t="str">
        <f t="shared" si="384"/>
        <v/>
      </c>
      <c r="EK1490" s="17" t="str">
        <f t="shared" si="385"/>
        <v/>
      </c>
    </row>
    <row r="1491" spans="88:141" x14ac:dyDescent="0.35">
      <c r="CJ1491" s="17" t="str">
        <f t="shared" si="332"/>
        <v/>
      </c>
      <c r="CK1491" s="17" t="str">
        <f t="shared" si="333"/>
        <v/>
      </c>
      <c r="CL1491" s="17" t="str">
        <f t="shared" si="334"/>
        <v/>
      </c>
      <c r="CM1491" s="17" t="str">
        <f t="shared" si="335"/>
        <v/>
      </c>
      <c r="CN1491" s="17" t="str">
        <f t="shared" si="336"/>
        <v/>
      </c>
      <c r="CO1491" s="17" t="str">
        <f t="shared" si="337"/>
        <v/>
      </c>
      <c r="CP1491" s="17" t="str">
        <f t="shared" si="338"/>
        <v/>
      </c>
      <c r="CQ1491" s="17" t="str">
        <f t="shared" si="339"/>
        <v/>
      </c>
      <c r="CR1491" s="17" t="str">
        <f t="shared" si="340"/>
        <v/>
      </c>
      <c r="CS1491" s="17" t="str">
        <f t="shared" si="341"/>
        <v/>
      </c>
      <c r="CT1491" s="17" t="str">
        <f t="shared" si="342"/>
        <v/>
      </c>
      <c r="CU1491" s="17" t="str">
        <f t="shared" si="343"/>
        <v/>
      </c>
      <c r="CV1491" s="17" t="str">
        <f t="shared" si="344"/>
        <v/>
      </c>
      <c r="CW1491" s="17" t="str">
        <f t="shared" si="345"/>
        <v/>
      </c>
      <c r="CX1491" s="17" t="str">
        <f t="shared" si="346"/>
        <v/>
      </c>
      <c r="CY1491" s="17" t="str">
        <f t="shared" si="347"/>
        <v/>
      </c>
      <c r="CZ1491" s="17" t="str">
        <f t="shared" si="348"/>
        <v/>
      </c>
      <c r="DA1491" s="17" t="str">
        <f t="shared" si="349"/>
        <v/>
      </c>
      <c r="DB1491" s="17" t="str">
        <f t="shared" si="350"/>
        <v/>
      </c>
      <c r="DC1491" s="17" t="str">
        <f t="shared" si="351"/>
        <v/>
      </c>
      <c r="DD1491" s="17" t="str">
        <f t="shared" si="352"/>
        <v/>
      </c>
      <c r="DE1491" s="17" t="str">
        <f t="shared" si="353"/>
        <v/>
      </c>
      <c r="DF1491" s="17" t="str">
        <f t="shared" si="354"/>
        <v/>
      </c>
      <c r="DG1491" s="17" t="str">
        <f t="shared" si="355"/>
        <v/>
      </c>
      <c r="DH1491" s="17" t="str">
        <f t="shared" si="356"/>
        <v/>
      </c>
      <c r="DI1491" s="17" t="str">
        <f t="shared" si="357"/>
        <v/>
      </c>
      <c r="DJ1491" s="17" t="str">
        <f t="shared" si="358"/>
        <v/>
      </c>
      <c r="DK1491" s="17" t="str">
        <f t="shared" si="359"/>
        <v/>
      </c>
      <c r="DL1491" s="17" t="str">
        <f t="shared" si="360"/>
        <v/>
      </c>
      <c r="DM1491" s="17" t="str">
        <f t="shared" si="361"/>
        <v/>
      </c>
      <c r="DN1491" s="17" t="str">
        <f t="shared" si="362"/>
        <v/>
      </c>
      <c r="DO1491" s="17" t="str">
        <f t="shared" si="363"/>
        <v/>
      </c>
      <c r="DP1491" s="17" t="str">
        <f t="shared" si="364"/>
        <v/>
      </c>
      <c r="DQ1491" s="17" t="str">
        <f t="shared" si="365"/>
        <v/>
      </c>
      <c r="DR1491" s="17" t="str">
        <f t="shared" si="366"/>
        <v/>
      </c>
      <c r="DS1491" s="17" t="str">
        <f t="shared" si="367"/>
        <v/>
      </c>
      <c r="DT1491" s="17" t="str">
        <f t="shared" si="368"/>
        <v/>
      </c>
      <c r="DU1491" s="17" t="str">
        <f t="shared" si="369"/>
        <v/>
      </c>
      <c r="DV1491" s="17" t="str">
        <f t="shared" si="370"/>
        <v/>
      </c>
      <c r="DW1491" s="17" t="str">
        <f t="shared" si="371"/>
        <v/>
      </c>
      <c r="DX1491" s="17" t="str">
        <f t="shared" si="372"/>
        <v/>
      </c>
      <c r="DY1491" s="17" t="str">
        <f t="shared" si="373"/>
        <v/>
      </c>
      <c r="DZ1491" s="17" t="str">
        <f t="shared" si="374"/>
        <v/>
      </c>
      <c r="EA1491" s="17" t="str">
        <f t="shared" si="375"/>
        <v/>
      </c>
      <c r="EB1491" s="17" t="str">
        <f t="shared" si="376"/>
        <v/>
      </c>
      <c r="EC1491" s="17" t="str">
        <f t="shared" si="377"/>
        <v/>
      </c>
      <c r="ED1491" s="17" t="str">
        <f t="shared" si="378"/>
        <v/>
      </c>
      <c r="EE1491" s="17" t="str">
        <f t="shared" si="379"/>
        <v/>
      </c>
      <c r="EF1491" s="17" t="str">
        <f t="shared" si="380"/>
        <v/>
      </c>
      <c r="EG1491" s="17" t="str">
        <f t="shared" si="381"/>
        <v/>
      </c>
      <c r="EH1491" s="17" t="str">
        <f t="shared" si="382"/>
        <v/>
      </c>
      <c r="EI1491" s="17" t="str">
        <f t="shared" si="383"/>
        <v/>
      </c>
      <c r="EJ1491" s="17" t="str">
        <f t="shared" si="384"/>
        <v/>
      </c>
      <c r="EK1491" s="17" t="str">
        <f t="shared" si="385"/>
        <v/>
      </c>
    </row>
    <row r="1492" spans="88:141" x14ac:dyDescent="0.35">
      <c r="CJ1492" s="17" t="str">
        <f t="shared" si="332"/>
        <v/>
      </c>
      <c r="CK1492" s="17" t="str">
        <f t="shared" si="333"/>
        <v/>
      </c>
      <c r="CL1492" s="17" t="str">
        <f t="shared" si="334"/>
        <v/>
      </c>
      <c r="CM1492" s="17" t="str">
        <f t="shared" si="335"/>
        <v/>
      </c>
      <c r="CN1492" s="17" t="str">
        <f t="shared" si="336"/>
        <v/>
      </c>
      <c r="CO1492" s="17" t="str">
        <f t="shared" si="337"/>
        <v/>
      </c>
      <c r="CP1492" s="17" t="str">
        <f t="shared" si="338"/>
        <v/>
      </c>
      <c r="CQ1492" s="17" t="str">
        <f t="shared" si="339"/>
        <v/>
      </c>
      <c r="CR1492" s="17" t="str">
        <f t="shared" si="340"/>
        <v/>
      </c>
      <c r="CS1492" s="17" t="str">
        <f t="shared" si="341"/>
        <v/>
      </c>
      <c r="CT1492" s="17" t="str">
        <f t="shared" si="342"/>
        <v/>
      </c>
      <c r="CU1492" s="17" t="str">
        <f t="shared" si="343"/>
        <v/>
      </c>
      <c r="CV1492" s="17" t="str">
        <f t="shared" si="344"/>
        <v/>
      </c>
      <c r="CW1492" s="17" t="str">
        <f t="shared" si="345"/>
        <v/>
      </c>
      <c r="CX1492" s="17" t="str">
        <f t="shared" si="346"/>
        <v/>
      </c>
      <c r="CY1492" s="17" t="str">
        <f t="shared" si="347"/>
        <v/>
      </c>
      <c r="CZ1492" s="17" t="str">
        <f t="shared" si="348"/>
        <v/>
      </c>
      <c r="DA1492" s="17" t="str">
        <f t="shared" si="349"/>
        <v/>
      </c>
      <c r="DB1492" s="17" t="str">
        <f t="shared" si="350"/>
        <v/>
      </c>
      <c r="DC1492" s="17" t="str">
        <f t="shared" si="351"/>
        <v/>
      </c>
      <c r="DD1492" s="17" t="str">
        <f t="shared" si="352"/>
        <v/>
      </c>
      <c r="DE1492" s="17" t="str">
        <f t="shared" si="353"/>
        <v/>
      </c>
      <c r="DF1492" s="17" t="str">
        <f t="shared" si="354"/>
        <v/>
      </c>
      <c r="DG1492" s="17" t="str">
        <f t="shared" si="355"/>
        <v/>
      </c>
      <c r="DH1492" s="17" t="str">
        <f t="shared" si="356"/>
        <v/>
      </c>
      <c r="DI1492" s="17" t="str">
        <f t="shared" si="357"/>
        <v/>
      </c>
      <c r="DJ1492" s="17" t="str">
        <f t="shared" si="358"/>
        <v/>
      </c>
      <c r="DK1492" s="17" t="str">
        <f t="shared" si="359"/>
        <v/>
      </c>
      <c r="DL1492" s="17" t="str">
        <f t="shared" si="360"/>
        <v/>
      </c>
      <c r="DM1492" s="17" t="str">
        <f t="shared" si="361"/>
        <v/>
      </c>
      <c r="DN1492" s="17" t="str">
        <f t="shared" si="362"/>
        <v/>
      </c>
      <c r="DO1492" s="17" t="str">
        <f t="shared" si="363"/>
        <v/>
      </c>
      <c r="DP1492" s="17" t="str">
        <f t="shared" si="364"/>
        <v/>
      </c>
      <c r="DQ1492" s="17" t="str">
        <f t="shared" si="365"/>
        <v/>
      </c>
      <c r="DR1492" s="17" t="str">
        <f t="shared" si="366"/>
        <v/>
      </c>
      <c r="DS1492" s="17" t="str">
        <f t="shared" si="367"/>
        <v/>
      </c>
      <c r="DT1492" s="17" t="str">
        <f t="shared" si="368"/>
        <v/>
      </c>
      <c r="DU1492" s="17" t="str">
        <f t="shared" si="369"/>
        <v/>
      </c>
      <c r="DV1492" s="17" t="str">
        <f t="shared" si="370"/>
        <v/>
      </c>
      <c r="DW1492" s="17" t="str">
        <f t="shared" si="371"/>
        <v/>
      </c>
      <c r="DX1492" s="17" t="str">
        <f t="shared" si="372"/>
        <v/>
      </c>
      <c r="DY1492" s="17" t="str">
        <f t="shared" si="373"/>
        <v/>
      </c>
      <c r="DZ1492" s="17" t="str">
        <f t="shared" si="374"/>
        <v/>
      </c>
      <c r="EA1492" s="17" t="str">
        <f t="shared" si="375"/>
        <v/>
      </c>
      <c r="EB1492" s="17" t="str">
        <f t="shared" si="376"/>
        <v/>
      </c>
      <c r="EC1492" s="17" t="str">
        <f t="shared" si="377"/>
        <v/>
      </c>
      <c r="ED1492" s="17" t="str">
        <f t="shared" si="378"/>
        <v/>
      </c>
      <c r="EE1492" s="17" t="str">
        <f t="shared" si="379"/>
        <v/>
      </c>
      <c r="EF1492" s="17" t="str">
        <f t="shared" si="380"/>
        <v/>
      </c>
      <c r="EG1492" s="17" t="str">
        <f t="shared" si="381"/>
        <v/>
      </c>
      <c r="EH1492" s="17" t="str">
        <f t="shared" si="382"/>
        <v/>
      </c>
      <c r="EI1492" s="17" t="str">
        <f t="shared" si="383"/>
        <v/>
      </c>
      <c r="EJ1492" s="17" t="str">
        <f t="shared" si="384"/>
        <v/>
      </c>
      <c r="EK1492" s="17" t="str">
        <f t="shared" si="385"/>
        <v/>
      </c>
    </row>
    <row r="1493" spans="88:141" x14ac:dyDescent="0.35">
      <c r="CJ1493" s="17" t="str">
        <f t="shared" si="332"/>
        <v/>
      </c>
      <c r="CK1493" s="17" t="str">
        <f t="shared" si="333"/>
        <v/>
      </c>
      <c r="CL1493" s="17" t="str">
        <f t="shared" si="334"/>
        <v/>
      </c>
      <c r="CM1493" s="17" t="str">
        <f t="shared" si="335"/>
        <v/>
      </c>
      <c r="CN1493" s="17" t="str">
        <f t="shared" si="336"/>
        <v/>
      </c>
      <c r="CO1493" s="17" t="str">
        <f t="shared" si="337"/>
        <v/>
      </c>
      <c r="CP1493" s="17" t="str">
        <f t="shared" si="338"/>
        <v/>
      </c>
      <c r="CQ1493" s="17" t="str">
        <f t="shared" si="339"/>
        <v/>
      </c>
      <c r="CR1493" s="17" t="str">
        <f t="shared" si="340"/>
        <v/>
      </c>
      <c r="CS1493" s="17" t="str">
        <f t="shared" si="341"/>
        <v/>
      </c>
      <c r="CT1493" s="17" t="str">
        <f t="shared" si="342"/>
        <v/>
      </c>
      <c r="CU1493" s="17" t="str">
        <f t="shared" si="343"/>
        <v/>
      </c>
      <c r="CV1493" s="17" t="str">
        <f t="shared" si="344"/>
        <v/>
      </c>
      <c r="CW1493" s="17" t="str">
        <f t="shared" si="345"/>
        <v/>
      </c>
      <c r="CX1493" s="17" t="str">
        <f t="shared" si="346"/>
        <v/>
      </c>
      <c r="CY1493" s="17" t="str">
        <f t="shared" si="347"/>
        <v/>
      </c>
      <c r="CZ1493" s="17" t="str">
        <f t="shared" si="348"/>
        <v/>
      </c>
      <c r="DA1493" s="17" t="str">
        <f t="shared" si="349"/>
        <v/>
      </c>
      <c r="DB1493" s="17" t="str">
        <f t="shared" si="350"/>
        <v/>
      </c>
      <c r="DC1493" s="17" t="str">
        <f t="shared" si="351"/>
        <v/>
      </c>
      <c r="DD1493" s="17" t="str">
        <f t="shared" si="352"/>
        <v/>
      </c>
      <c r="DE1493" s="17" t="str">
        <f t="shared" si="353"/>
        <v/>
      </c>
      <c r="DF1493" s="17" t="str">
        <f t="shared" si="354"/>
        <v/>
      </c>
      <c r="DG1493" s="17" t="str">
        <f t="shared" si="355"/>
        <v/>
      </c>
      <c r="DH1493" s="17" t="str">
        <f t="shared" si="356"/>
        <v/>
      </c>
      <c r="DI1493" s="17" t="str">
        <f t="shared" si="357"/>
        <v/>
      </c>
      <c r="DJ1493" s="17" t="str">
        <f t="shared" si="358"/>
        <v/>
      </c>
      <c r="DK1493" s="17" t="str">
        <f t="shared" si="359"/>
        <v/>
      </c>
      <c r="DL1493" s="17" t="str">
        <f t="shared" si="360"/>
        <v/>
      </c>
      <c r="DM1493" s="17" t="str">
        <f t="shared" si="361"/>
        <v/>
      </c>
      <c r="DN1493" s="17" t="str">
        <f t="shared" si="362"/>
        <v/>
      </c>
      <c r="DO1493" s="17" t="str">
        <f t="shared" si="363"/>
        <v/>
      </c>
      <c r="DP1493" s="17" t="str">
        <f t="shared" si="364"/>
        <v/>
      </c>
      <c r="DQ1493" s="17" t="str">
        <f t="shared" si="365"/>
        <v/>
      </c>
      <c r="DR1493" s="17" t="str">
        <f t="shared" si="366"/>
        <v/>
      </c>
      <c r="DS1493" s="17" t="str">
        <f t="shared" si="367"/>
        <v/>
      </c>
      <c r="DT1493" s="17" t="str">
        <f t="shared" si="368"/>
        <v/>
      </c>
      <c r="DU1493" s="17" t="str">
        <f t="shared" si="369"/>
        <v/>
      </c>
      <c r="DV1493" s="17" t="str">
        <f t="shared" si="370"/>
        <v/>
      </c>
      <c r="DW1493" s="17" t="str">
        <f t="shared" si="371"/>
        <v/>
      </c>
      <c r="DX1493" s="17" t="str">
        <f t="shared" si="372"/>
        <v/>
      </c>
      <c r="DY1493" s="17" t="str">
        <f t="shared" si="373"/>
        <v/>
      </c>
      <c r="DZ1493" s="17" t="str">
        <f t="shared" si="374"/>
        <v/>
      </c>
      <c r="EA1493" s="17" t="str">
        <f t="shared" si="375"/>
        <v/>
      </c>
      <c r="EB1493" s="17" t="str">
        <f t="shared" si="376"/>
        <v/>
      </c>
      <c r="EC1493" s="17" t="str">
        <f t="shared" si="377"/>
        <v/>
      </c>
      <c r="ED1493" s="17" t="str">
        <f t="shared" si="378"/>
        <v/>
      </c>
      <c r="EE1493" s="17" t="str">
        <f t="shared" si="379"/>
        <v/>
      </c>
      <c r="EF1493" s="17" t="str">
        <f t="shared" si="380"/>
        <v/>
      </c>
      <c r="EG1493" s="17" t="str">
        <f t="shared" si="381"/>
        <v/>
      </c>
      <c r="EH1493" s="17" t="str">
        <f t="shared" si="382"/>
        <v/>
      </c>
      <c r="EI1493" s="17" t="str">
        <f t="shared" si="383"/>
        <v/>
      </c>
      <c r="EJ1493" s="17" t="str">
        <f t="shared" si="384"/>
        <v/>
      </c>
      <c r="EK1493" s="17" t="str">
        <f t="shared" si="385"/>
        <v/>
      </c>
    </row>
    <row r="1494" spans="88:141" x14ac:dyDescent="0.35">
      <c r="CJ1494" s="17" t="str">
        <f t="shared" si="332"/>
        <v/>
      </c>
      <c r="CK1494" s="17" t="str">
        <f t="shared" si="333"/>
        <v/>
      </c>
      <c r="CL1494" s="17" t="str">
        <f t="shared" si="334"/>
        <v/>
      </c>
      <c r="CM1494" s="17" t="str">
        <f t="shared" si="335"/>
        <v/>
      </c>
      <c r="CN1494" s="17" t="str">
        <f t="shared" si="336"/>
        <v/>
      </c>
      <c r="CO1494" s="17" t="str">
        <f t="shared" si="337"/>
        <v/>
      </c>
      <c r="CP1494" s="17" t="str">
        <f t="shared" si="338"/>
        <v/>
      </c>
      <c r="CQ1494" s="17" t="str">
        <f t="shared" si="339"/>
        <v/>
      </c>
      <c r="CR1494" s="17" t="str">
        <f t="shared" si="340"/>
        <v/>
      </c>
      <c r="CS1494" s="17" t="str">
        <f t="shared" si="341"/>
        <v/>
      </c>
      <c r="CT1494" s="17" t="str">
        <f t="shared" si="342"/>
        <v/>
      </c>
      <c r="CU1494" s="17" t="str">
        <f t="shared" si="343"/>
        <v/>
      </c>
      <c r="CV1494" s="17" t="str">
        <f t="shared" si="344"/>
        <v/>
      </c>
      <c r="CW1494" s="17" t="str">
        <f t="shared" si="345"/>
        <v/>
      </c>
      <c r="CX1494" s="17" t="str">
        <f t="shared" si="346"/>
        <v/>
      </c>
      <c r="CY1494" s="17" t="str">
        <f t="shared" si="347"/>
        <v/>
      </c>
      <c r="CZ1494" s="17" t="str">
        <f t="shared" si="348"/>
        <v/>
      </c>
      <c r="DA1494" s="17" t="str">
        <f t="shared" si="349"/>
        <v/>
      </c>
      <c r="DB1494" s="17" t="str">
        <f t="shared" si="350"/>
        <v/>
      </c>
      <c r="DC1494" s="17" t="str">
        <f t="shared" si="351"/>
        <v/>
      </c>
      <c r="DD1494" s="17" t="str">
        <f t="shared" si="352"/>
        <v/>
      </c>
      <c r="DE1494" s="17" t="str">
        <f t="shared" si="353"/>
        <v/>
      </c>
      <c r="DF1494" s="17" t="str">
        <f t="shared" si="354"/>
        <v/>
      </c>
      <c r="DG1494" s="17" t="str">
        <f t="shared" si="355"/>
        <v/>
      </c>
      <c r="DH1494" s="17" t="str">
        <f t="shared" si="356"/>
        <v/>
      </c>
      <c r="DI1494" s="17" t="str">
        <f t="shared" si="357"/>
        <v/>
      </c>
      <c r="DJ1494" s="17" t="str">
        <f t="shared" si="358"/>
        <v/>
      </c>
      <c r="DK1494" s="17" t="str">
        <f t="shared" si="359"/>
        <v/>
      </c>
      <c r="DL1494" s="17" t="str">
        <f t="shared" si="360"/>
        <v/>
      </c>
      <c r="DM1494" s="17" t="str">
        <f t="shared" si="361"/>
        <v/>
      </c>
      <c r="DN1494" s="17" t="str">
        <f t="shared" si="362"/>
        <v/>
      </c>
      <c r="DO1494" s="17" t="str">
        <f t="shared" si="363"/>
        <v/>
      </c>
      <c r="DP1494" s="17" t="str">
        <f t="shared" si="364"/>
        <v/>
      </c>
      <c r="DQ1494" s="17" t="str">
        <f t="shared" si="365"/>
        <v/>
      </c>
      <c r="DR1494" s="17" t="str">
        <f t="shared" si="366"/>
        <v/>
      </c>
      <c r="DS1494" s="17" t="str">
        <f t="shared" si="367"/>
        <v/>
      </c>
      <c r="DT1494" s="17" t="str">
        <f t="shared" si="368"/>
        <v/>
      </c>
      <c r="DU1494" s="17" t="str">
        <f t="shared" si="369"/>
        <v/>
      </c>
      <c r="DV1494" s="17" t="str">
        <f t="shared" si="370"/>
        <v/>
      </c>
      <c r="DW1494" s="17" t="str">
        <f t="shared" si="371"/>
        <v/>
      </c>
      <c r="DX1494" s="17" t="str">
        <f t="shared" si="372"/>
        <v/>
      </c>
      <c r="DY1494" s="17" t="str">
        <f t="shared" si="373"/>
        <v/>
      </c>
      <c r="DZ1494" s="17" t="str">
        <f t="shared" si="374"/>
        <v/>
      </c>
      <c r="EA1494" s="17" t="str">
        <f t="shared" si="375"/>
        <v/>
      </c>
      <c r="EB1494" s="17" t="str">
        <f t="shared" si="376"/>
        <v/>
      </c>
      <c r="EC1494" s="17" t="str">
        <f t="shared" si="377"/>
        <v/>
      </c>
      <c r="ED1494" s="17" t="str">
        <f t="shared" si="378"/>
        <v/>
      </c>
      <c r="EE1494" s="17" t="str">
        <f t="shared" si="379"/>
        <v/>
      </c>
      <c r="EF1494" s="17" t="str">
        <f t="shared" si="380"/>
        <v/>
      </c>
      <c r="EG1494" s="17" t="str">
        <f t="shared" si="381"/>
        <v/>
      </c>
      <c r="EH1494" s="17" t="str">
        <f t="shared" si="382"/>
        <v/>
      </c>
      <c r="EI1494" s="17" t="str">
        <f t="shared" si="383"/>
        <v/>
      </c>
      <c r="EJ1494" s="17" t="str">
        <f t="shared" si="384"/>
        <v/>
      </c>
      <c r="EK1494" s="17" t="str">
        <f t="shared" si="385"/>
        <v/>
      </c>
    </row>
    <row r="1495" spans="88:141" x14ac:dyDescent="0.35">
      <c r="CJ1495" s="17" t="str">
        <f t="shared" si="332"/>
        <v/>
      </c>
      <c r="CK1495" s="17" t="str">
        <f t="shared" si="333"/>
        <v/>
      </c>
      <c r="CL1495" s="17" t="str">
        <f t="shared" si="334"/>
        <v/>
      </c>
      <c r="CM1495" s="17" t="str">
        <f t="shared" si="335"/>
        <v/>
      </c>
      <c r="CN1495" s="17" t="str">
        <f t="shared" si="336"/>
        <v/>
      </c>
      <c r="CO1495" s="17" t="str">
        <f t="shared" si="337"/>
        <v/>
      </c>
      <c r="CP1495" s="17" t="str">
        <f t="shared" si="338"/>
        <v/>
      </c>
      <c r="CQ1495" s="17" t="str">
        <f t="shared" si="339"/>
        <v/>
      </c>
      <c r="CR1495" s="17" t="str">
        <f t="shared" si="340"/>
        <v/>
      </c>
      <c r="CS1495" s="17" t="str">
        <f t="shared" si="341"/>
        <v/>
      </c>
      <c r="CT1495" s="17" t="str">
        <f t="shared" si="342"/>
        <v/>
      </c>
      <c r="CU1495" s="17" t="str">
        <f t="shared" si="343"/>
        <v/>
      </c>
      <c r="CV1495" s="17" t="str">
        <f t="shared" si="344"/>
        <v/>
      </c>
      <c r="CW1495" s="17" t="str">
        <f t="shared" si="345"/>
        <v/>
      </c>
      <c r="CX1495" s="17" t="str">
        <f t="shared" si="346"/>
        <v/>
      </c>
      <c r="CY1495" s="17" t="str">
        <f t="shared" si="347"/>
        <v/>
      </c>
      <c r="CZ1495" s="17" t="str">
        <f t="shared" si="348"/>
        <v/>
      </c>
      <c r="DA1495" s="17" t="str">
        <f t="shared" si="349"/>
        <v/>
      </c>
      <c r="DB1495" s="17" t="str">
        <f t="shared" si="350"/>
        <v/>
      </c>
      <c r="DC1495" s="17" t="str">
        <f t="shared" si="351"/>
        <v/>
      </c>
      <c r="DD1495" s="17" t="str">
        <f t="shared" si="352"/>
        <v/>
      </c>
      <c r="DE1495" s="17" t="str">
        <f t="shared" si="353"/>
        <v/>
      </c>
      <c r="DF1495" s="17" t="str">
        <f t="shared" si="354"/>
        <v/>
      </c>
      <c r="DG1495" s="17" t="str">
        <f t="shared" si="355"/>
        <v/>
      </c>
      <c r="DH1495" s="17" t="str">
        <f t="shared" si="356"/>
        <v/>
      </c>
      <c r="DI1495" s="17" t="str">
        <f t="shared" si="357"/>
        <v/>
      </c>
      <c r="DJ1495" s="17" t="str">
        <f t="shared" si="358"/>
        <v/>
      </c>
      <c r="DK1495" s="17" t="str">
        <f t="shared" si="359"/>
        <v/>
      </c>
      <c r="DL1495" s="17" t="str">
        <f t="shared" si="360"/>
        <v/>
      </c>
      <c r="DM1495" s="17" t="str">
        <f t="shared" si="361"/>
        <v/>
      </c>
      <c r="DN1495" s="17" t="str">
        <f t="shared" si="362"/>
        <v/>
      </c>
      <c r="DO1495" s="17" t="str">
        <f t="shared" si="363"/>
        <v/>
      </c>
      <c r="DP1495" s="17" t="str">
        <f t="shared" si="364"/>
        <v/>
      </c>
      <c r="DQ1495" s="17" t="str">
        <f t="shared" si="365"/>
        <v/>
      </c>
      <c r="DR1495" s="17" t="str">
        <f t="shared" si="366"/>
        <v/>
      </c>
      <c r="DS1495" s="17" t="str">
        <f t="shared" si="367"/>
        <v/>
      </c>
      <c r="DT1495" s="17" t="str">
        <f t="shared" si="368"/>
        <v/>
      </c>
      <c r="DU1495" s="17" t="str">
        <f t="shared" si="369"/>
        <v/>
      </c>
      <c r="DV1495" s="17" t="str">
        <f t="shared" si="370"/>
        <v/>
      </c>
      <c r="DW1495" s="17" t="str">
        <f t="shared" si="371"/>
        <v/>
      </c>
      <c r="DX1495" s="17" t="str">
        <f t="shared" si="372"/>
        <v/>
      </c>
      <c r="DY1495" s="17" t="str">
        <f t="shared" si="373"/>
        <v/>
      </c>
      <c r="DZ1495" s="17" t="str">
        <f t="shared" si="374"/>
        <v/>
      </c>
      <c r="EA1495" s="17" t="str">
        <f t="shared" si="375"/>
        <v/>
      </c>
      <c r="EB1495" s="17" t="str">
        <f t="shared" si="376"/>
        <v/>
      </c>
      <c r="EC1495" s="17" t="str">
        <f t="shared" si="377"/>
        <v/>
      </c>
      <c r="ED1495" s="17" t="str">
        <f t="shared" si="378"/>
        <v/>
      </c>
      <c r="EE1495" s="17" t="str">
        <f t="shared" si="379"/>
        <v/>
      </c>
      <c r="EF1495" s="17" t="str">
        <f t="shared" si="380"/>
        <v/>
      </c>
      <c r="EG1495" s="17" t="str">
        <f t="shared" si="381"/>
        <v/>
      </c>
      <c r="EH1495" s="17" t="str">
        <f t="shared" si="382"/>
        <v/>
      </c>
      <c r="EI1495" s="17" t="str">
        <f t="shared" si="383"/>
        <v/>
      </c>
      <c r="EJ1495" s="17" t="str">
        <f t="shared" si="384"/>
        <v/>
      </c>
      <c r="EK1495" s="17" t="str">
        <f t="shared" si="385"/>
        <v/>
      </c>
    </row>
    <row r="1496" spans="88:141" x14ac:dyDescent="0.35">
      <c r="CJ1496" s="17" t="str">
        <f t="shared" si="332"/>
        <v/>
      </c>
      <c r="CK1496" s="17" t="str">
        <f t="shared" si="333"/>
        <v/>
      </c>
      <c r="CL1496" s="17" t="str">
        <f t="shared" si="334"/>
        <v/>
      </c>
      <c r="CM1496" s="17" t="str">
        <f t="shared" si="335"/>
        <v/>
      </c>
      <c r="CN1496" s="17" t="str">
        <f t="shared" si="336"/>
        <v/>
      </c>
      <c r="CO1496" s="17" t="str">
        <f t="shared" si="337"/>
        <v/>
      </c>
      <c r="CP1496" s="17" t="str">
        <f t="shared" si="338"/>
        <v/>
      </c>
      <c r="CQ1496" s="17" t="str">
        <f t="shared" si="339"/>
        <v/>
      </c>
      <c r="CR1496" s="17" t="str">
        <f t="shared" si="340"/>
        <v/>
      </c>
      <c r="CS1496" s="17" t="str">
        <f t="shared" si="341"/>
        <v/>
      </c>
      <c r="CT1496" s="17" t="str">
        <f t="shared" si="342"/>
        <v/>
      </c>
      <c r="CU1496" s="17" t="str">
        <f t="shared" si="343"/>
        <v/>
      </c>
      <c r="CV1496" s="17" t="str">
        <f t="shared" si="344"/>
        <v/>
      </c>
      <c r="CW1496" s="17" t="str">
        <f t="shared" si="345"/>
        <v/>
      </c>
      <c r="CX1496" s="17" t="str">
        <f t="shared" si="346"/>
        <v/>
      </c>
      <c r="CY1496" s="17" t="str">
        <f t="shared" si="347"/>
        <v/>
      </c>
      <c r="CZ1496" s="17" t="str">
        <f t="shared" si="348"/>
        <v/>
      </c>
      <c r="DA1496" s="17" t="str">
        <f t="shared" si="349"/>
        <v/>
      </c>
      <c r="DB1496" s="17" t="str">
        <f t="shared" si="350"/>
        <v/>
      </c>
      <c r="DC1496" s="17" t="str">
        <f t="shared" si="351"/>
        <v/>
      </c>
      <c r="DD1496" s="17" t="str">
        <f t="shared" si="352"/>
        <v/>
      </c>
      <c r="DE1496" s="17" t="str">
        <f t="shared" si="353"/>
        <v/>
      </c>
      <c r="DF1496" s="17" t="str">
        <f t="shared" si="354"/>
        <v/>
      </c>
      <c r="DG1496" s="17" t="str">
        <f t="shared" si="355"/>
        <v/>
      </c>
      <c r="DH1496" s="17" t="str">
        <f t="shared" si="356"/>
        <v/>
      </c>
      <c r="DI1496" s="17" t="str">
        <f t="shared" si="357"/>
        <v/>
      </c>
      <c r="DJ1496" s="17" t="str">
        <f t="shared" si="358"/>
        <v/>
      </c>
      <c r="DK1496" s="17" t="str">
        <f t="shared" si="359"/>
        <v/>
      </c>
      <c r="DL1496" s="17" t="str">
        <f t="shared" si="360"/>
        <v/>
      </c>
      <c r="DM1496" s="17" t="str">
        <f t="shared" si="361"/>
        <v/>
      </c>
      <c r="DN1496" s="17" t="str">
        <f t="shared" si="362"/>
        <v/>
      </c>
      <c r="DO1496" s="17" t="str">
        <f t="shared" si="363"/>
        <v/>
      </c>
      <c r="DP1496" s="17" t="str">
        <f t="shared" si="364"/>
        <v/>
      </c>
      <c r="DQ1496" s="17" t="str">
        <f t="shared" si="365"/>
        <v/>
      </c>
      <c r="DR1496" s="17" t="str">
        <f t="shared" si="366"/>
        <v/>
      </c>
      <c r="DS1496" s="17" t="str">
        <f t="shared" si="367"/>
        <v/>
      </c>
      <c r="DT1496" s="17" t="str">
        <f t="shared" si="368"/>
        <v/>
      </c>
      <c r="DU1496" s="17" t="str">
        <f t="shared" si="369"/>
        <v/>
      </c>
      <c r="DV1496" s="17" t="str">
        <f t="shared" si="370"/>
        <v/>
      </c>
      <c r="DW1496" s="17" t="str">
        <f t="shared" si="371"/>
        <v/>
      </c>
      <c r="DX1496" s="17" t="str">
        <f t="shared" si="372"/>
        <v/>
      </c>
      <c r="DY1496" s="17" t="str">
        <f t="shared" si="373"/>
        <v/>
      </c>
      <c r="DZ1496" s="17" t="str">
        <f t="shared" si="374"/>
        <v/>
      </c>
      <c r="EA1496" s="17" t="str">
        <f t="shared" si="375"/>
        <v/>
      </c>
      <c r="EB1496" s="17" t="str">
        <f t="shared" si="376"/>
        <v/>
      </c>
      <c r="EC1496" s="17" t="str">
        <f t="shared" si="377"/>
        <v/>
      </c>
      <c r="ED1496" s="17" t="str">
        <f t="shared" si="378"/>
        <v/>
      </c>
      <c r="EE1496" s="17" t="str">
        <f t="shared" si="379"/>
        <v/>
      </c>
      <c r="EF1496" s="17" t="str">
        <f t="shared" si="380"/>
        <v/>
      </c>
      <c r="EG1496" s="17" t="str">
        <f t="shared" si="381"/>
        <v/>
      </c>
      <c r="EH1496" s="17" t="str">
        <f t="shared" si="382"/>
        <v/>
      </c>
      <c r="EI1496" s="17" t="str">
        <f t="shared" si="383"/>
        <v/>
      </c>
      <c r="EJ1496" s="17" t="str">
        <f t="shared" si="384"/>
        <v/>
      </c>
      <c r="EK1496" s="17" t="str">
        <f t="shared" si="385"/>
        <v/>
      </c>
    </row>
    <row r="1497" spans="88:141" x14ac:dyDescent="0.35">
      <c r="CJ1497" s="17" t="str">
        <f t="shared" si="332"/>
        <v/>
      </c>
      <c r="CK1497" s="17" t="str">
        <f t="shared" si="333"/>
        <v/>
      </c>
      <c r="CL1497" s="17" t="str">
        <f t="shared" si="334"/>
        <v/>
      </c>
      <c r="CM1497" s="17" t="str">
        <f t="shared" si="335"/>
        <v/>
      </c>
      <c r="CN1497" s="17" t="str">
        <f t="shared" si="336"/>
        <v/>
      </c>
      <c r="CO1497" s="17" t="str">
        <f t="shared" si="337"/>
        <v/>
      </c>
      <c r="CP1497" s="17" t="str">
        <f t="shared" si="338"/>
        <v/>
      </c>
      <c r="CQ1497" s="17" t="str">
        <f t="shared" si="339"/>
        <v/>
      </c>
      <c r="CR1497" s="17" t="str">
        <f t="shared" si="340"/>
        <v/>
      </c>
      <c r="CS1497" s="17" t="str">
        <f t="shared" si="341"/>
        <v/>
      </c>
      <c r="CT1497" s="17" t="str">
        <f t="shared" si="342"/>
        <v/>
      </c>
      <c r="CU1497" s="17" t="str">
        <f t="shared" si="343"/>
        <v/>
      </c>
      <c r="CV1497" s="17" t="str">
        <f t="shared" si="344"/>
        <v/>
      </c>
      <c r="CW1497" s="17" t="str">
        <f t="shared" si="345"/>
        <v/>
      </c>
      <c r="CX1497" s="17" t="str">
        <f t="shared" si="346"/>
        <v/>
      </c>
      <c r="CY1497" s="17" t="str">
        <f t="shared" si="347"/>
        <v/>
      </c>
      <c r="CZ1497" s="17" t="str">
        <f t="shared" si="348"/>
        <v/>
      </c>
      <c r="DA1497" s="17" t="str">
        <f t="shared" si="349"/>
        <v/>
      </c>
      <c r="DB1497" s="17" t="str">
        <f t="shared" si="350"/>
        <v/>
      </c>
      <c r="DC1497" s="17" t="str">
        <f t="shared" si="351"/>
        <v/>
      </c>
      <c r="DD1497" s="17" t="str">
        <f t="shared" si="352"/>
        <v/>
      </c>
      <c r="DE1497" s="17" t="str">
        <f t="shared" si="353"/>
        <v/>
      </c>
      <c r="DF1497" s="17" t="str">
        <f t="shared" si="354"/>
        <v/>
      </c>
      <c r="DG1497" s="17" t="str">
        <f t="shared" si="355"/>
        <v/>
      </c>
      <c r="DH1497" s="17" t="str">
        <f t="shared" si="356"/>
        <v/>
      </c>
      <c r="DI1497" s="17" t="str">
        <f t="shared" si="357"/>
        <v/>
      </c>
      <c r="DJ1497" s="17" t="str">
        <f t="shared" si="358"/>
        <v/>
      </c>
      <c r="DK1497" s="17" t="str">
        <f t="shared" si="359"/>
        <v/>
      </c>
      <c r="DL1497" s="17" t="str">
        <f t="shared" si="360"/>
        <v/>
      </c>
      <c r="DM1497" s="17" t="str">
        <f t="shared" si="361"/>
        <v/>
      </c>
      <c r="DN1497" s="17" t="str">
        <f t="shared" si="362"/>
        <v/>
      </c>
      <c r="DO1497" s="17" t="str">
        <f t="shared" si="363"/>
        <v/>
      </c>
      <c r="DP1497" s="17" t="str">
        <f t="shared" si="364"/>
        <v/>
      </c>
      <c r="DQ1497" s="17" t="str">
        <f t="shared" si="365"/>
        <v/>
      </c>
      <c r="DR1497" s="17" t="str">
        <f t="shared" si="366"/>
        <v/>
      </c>
      <c r="DS1497" s="17" t="str">
        <f t="shared" si="367"/>
        <v/>
      </c>
      <c r="DT1497" s="17" t="str">
        <f t="shared" si="368"/>
        <v/>
      </c>
      <c r="DU1497" s="17" t="str">
        <f t="shared" si="369"/>
        <v/>
      </c>
      <c r="DV1497" s="17" t="str">
        <f t="shared" si="370"/>
        <v/>
      </c>
      <c r="DW1497" s="17" t="str">
        <f t="shared" si="371"/>
        <v/>
      </c>
      <c r="DX1497" s="17" t="str">
        <f t="shared" si="372"/>
        <v/>
      </c>
      <c r="DY1497" s="17" t="str">
        <f t="shared" si="373"/>
        <v/>
      </c>
      <c r="DZ1497" s="17" t="str">
        <f t="shared" si="374"/>
        <v/>
      </c>
      <c r="EA1497" s="17" t="str">
        <f t="shared" si="375"/>
        <v/>
      </c>
      <c r="EB1497" s="17" t="str">
        <f t="shared" si="376"/>
        <v/>
      </c>
      <c r="EC1497" s="17" t="str">
        <f t="shared" si="377"/>
        <v/>
      </c>
      <c r="ED1497" s="17" t="str">
        <f t="shared" si="378"/>
        <v/>
      </c>
      <c r="EE1497" s="17" t="str">
        <f t="shared" si="379"/>
        <v/>
      </c>
      <c r="EF1497" s="17" t="str">
        <f t="shared" si="380"/>
        <v/>
      </c>
      <c r="EG1497" s="17" t="str">
        <f t="shared" si="381"/>
        <v/>
      </c>
      <c r="EH1497" s="17" t="str">
        <f t="shared" si="382"/>
        <v/>
      </c>
      <c r="EI1497" s="17" t="str">
        <f t="shared" si="383"/>
        <v/>
      </c>
      <c r="EJ1497" s="17" t="str">
        <f t="shared" si="384"/>
        <v/>
      </c>
      <c r="EK1497" s="17" t="str">
        <f t="shared" si="385"/>
        <v/>
      </c>
    </row>
    <row r="1498" spans="88:141" x14ac:dyDescent="0.35">
      <c r="CJ1498" s="17" t="str">
        <f t="shared" si="332"/>
        <v/>
      </c>
      <c r="CK1498" s="17" t="str">
        <f t="shared" si="333"/>
        <v/>
      </c>
      <c r="CL1498" s="17" t="str">
        <f t="shared" si="334"/>
        <v/>
      </c>
      <c r="CM1498" s="17" t="str">
        <f t="shared" si="335"/>
        <v/>
      </c>
      <c r="CN1498" s="17" t="str">
        <f t="shared" si="336"/>
        <v/>
      </c>
      <c r="CO1498" s="17" t="str">
        <f t="shared" si="337"/>
        <v/>
      </c>
      <c r="CP1498" s="17" t="str">
        <f t="shared" si="338"/>
        <v/>
      </c>
      <c r="CQ1498" s="17" t="str">
        <f t="shared" si="339"/>
        <v/>
      </c>
      <c r="CR1498" s="17" t="str">
        <f t="shared" si="340"/>
        <v/>
      </c>
      <c r="CS1498" s="17" t="str">
        <f t="shared" si="341"/>
        <v/>
      </c>
      <c r="CT1498" s="17" t="str">
        <f t="shared" si="342"/>
        <v/>
      </c>
      <c r="CU1498" s="17" t="str">
        <f t="shared" si="343"/>
        <v/>
      </c>
      <c r="CV1498" s="17" t="str">
        <f t="shared" si="344"/>
        <v/>
      </c>
      <c r="CW1498" s="17" t="str">
        <f t="shared" si="345"/>
        <v/>
      </c>
      <c r="CX1498" s="17" t="str">
        <f t="shared" si="346"/>
        <v/>
      </c>
      <c r="CY1498" s="17" t="str">
        <f t="shared" si="347"/>
        <v/>
      </c>
      <c r="CZ1498" s="17" t="str">
        <f t="shared" si="348"/>
        <v/>
      </c>
      <c r="DA1498" s="17" t="str">
        <f t="shared" si="349"/>
        <v/>
      </c>
      <c r="DB1498" s="17" t="str">
        <f t="shared" si="350"/>
        <v/>
      </c>
      <c r="DC1498" s="17" t="str">
        <f t="shared" si="351"/>
        <v/>
      </c>
      <c r="DD1498" s="17" t="str">
        <f t="shared" si="352"/>
        <v/>
      </c>
      <c r="DE1498" s="17" t="str">
        <f t="shared" si="353"/>
        <v/>
      </c>
      <c r="DF1498" s="17" t="str">
        <f t="shared" si="354"/>
        <v/>
      </c>
      <c r="DG1498" s="17" t="str">
        <f t="shared" si="355"/>
        <v/>
      </c>
      <c r="DH1498" s="17" t="str">
        <f t="shared" si="356"/>
        <v/>
      </c>
      <c r="DI1498" s="17" t="str">
        <f t="shared" si="357"/>
        <v/>
      </c>
      <c r="DJ1498" s="17" t="str">
        <f t="shared" si="358"/>
        <v/>
      </c>
      <c r="DK1498" s="17" t="str">
        <f t="shared" si="359"/>
        <v/>
      </c>
      <c r="DL1498" s="17" t="str">
        <f t="shared" si="360"/>
        <v/>
      </c>
      <c r="DM1498" s="17" t="str">
        <f t="shared" si="361"/>
        <v/>
      </c>
      <c r="DN1498" s="17" t="str">
        <f t="shared" si="362"/>
        <v/>
      </c>
      <c r="DO1498" s="17" t="str">
        <f t="shared" si="363"/>
        <v/>
      </c>
      <c r="DP1498" s="17" t="str">
        <f t="shared" si="364"/>
        <v/>
      </c>
      <c r="DQ1498" s="17" t="str">
        <f t="shared" si="365"/>
        <v/>
      </c>
      <c r="DR1498" s="17" t="str">
        <f t="shared" si="366"/>
        <v/>
      </c>
      <c r="DS1498" s="17" t="str">
        <f t="shared" si="367"/>
        <v/>
      </c>
      <c r="DT1498" s="17" t="str">
        <f t="shared" si="368"/>
        <v/>
      </c>
      <c r="DU1498" s="17" t="str">
        <f t="shared" si="369"/>
        <v/>
      </c>
      <c r="DV1498" s="17" t="str">
        <f t="shared" si="370"/>
        <v/>
      </c>
      <c r="DW1498" s="17" t="str">
        <f t="shared" si="371"/>
        <v/>
      </c>
      <c r="DX1498" s="17" t="str">
        <f t="shared" si="372"/>
        <v/>
      </c>
      <c r="DY1498" s="17" t="str">
        <f t="shared" si="373"/>
        <v/>
      </c>
      <c r="DZ1498" s="17" t="str">
        <f t="shared" si="374"/>
        <v/>
      </c>
      <c r="EA1498" s="17" t="str">
        <f t="shared" si="375"/>
        <v/>
      </c>
      <c r="EB1498" s="17" t="str">
        <f t="shared" si="376"/>
        <v/>
      </c>
      <c r="EC1498" s="17" t="str">
        <f t="shared" si="377"/>
        <v/>
      </c>
      <c r="ED1498" s="17" t="str">
        <f t="shared" si="378"/>
        <v/>
      </c>
      <c r="EE1498" s="17" t="str">
        <f t="shared" si="379"/>
        <v/>
      </c>
      <c r="EF1498" s="17" t="str">
        <f t="shared" si="380"/>
        <v/>
      </c>
      <c r="EG1498" s="17" t="str">
        <f t="shared" si="381"/>
        <v/>
      </c>
      <c r="EH1498" s="17" t="str">
        <f t="shared" si="382"/>
        <v/>
      </c>
      <c r="EI1498" s="17" t="str">
        <f t="shared" si="383"/>
        <v/>
      </c>
      <c r="EJ1498" s="17" t="str">
        <f t="shared" si="384"/>
        <v/>
      </c>
      <c r="EK1498" s="17" t="str">
        <f t="shared" si="385"/>
        <v/>
      </c>
    </row>
    <row r="1499" spans="88:141" x14ac:dyDescent="0.35">
      <c r="CJ1499" s="17" t="str">
        <f t="shared" si="332"/>
        <v/>
      </c>
      <c r="CK1499" s="17" t="str">
        <f t="shared" si="333"/>
        <v/>
      </c>
      <c r="CL1499" s="17" t="str">
        <f t="shared" si="334"/>
        <v/>
      </c>
      <c r="CM1499" s="17" t="str">
        <f t="shared" si="335"/>
        <v/>
      </c>
      <c r="CN1499" s="17" t="str">
        <f t="shared" si="336"/>
        <v/>
      </c>
      <c r="CO1499" s="17" t="str">
        <f t="shared" si="337"/>
        <v/>
      </c>
      <c r="CP1499" s="17" t="str">
        <f t="shared" si="338"/>
        <v/>
      </c>
      <c r="CQ1499" s="17" t="str">
        <f t="shared" si="339"/>
        <v/>
      </c>
      <c r="CR1499" s="17" t="str">
        <f t="shared" si="340"/>
        <v/>
      </c>
      <c r="CS1499" s="17" t="str">
        <f t="shared" si="341"/>
        <v/>
      </c>
      <c r="CT1499" s="17" t="str">
        <f t="shared" si="342"/>
        <v/>
      </c>
      <c r="CU1499" s="17" t="str">
        <f t="shared" si="343"/>
        <v/>
      </c>
      <c r="CV1499" s="17" t="str">
        <f t="shared" si="344"/>
        <v/>
      </c>
      <c r="CW1499" s="17" t="str">
        <f t="shared" si="345"/>
        <v/>
      </c>
      <c r="CX1499" s="17" t="str">
        <f t="shared" si="346"/>
        <v/>
      </c>
      <c r="CY1499" s="17" t="str">
        <f t="shared" si="347"/>
        <v/>
      </c>
      <c r="CZ1499" s="17" t="str">
        <f t="shared" si="348"/>
        <v/>
      </c>
      <c r="DA1499" s="17" t="str">
        <f t="shared" si="349"/>
        <v/>
      </c>
      <c r="DB1499" s="17" t="str">
        <f t="shared" si="350"/>
        <v/>
      </c>
      <c r="DC1499" s="17" t="str">
        <f t="shared" si="351"/>
        <v/>
      </c>
      <c r="DD1499" s="17" t="str">
        <f t="shared" si="352"/>
        <v/>
      </c>
      <c r="DE1499" s="17" t="str">
        <f t="shared" si="353"/>
        <v/>
      </c>
      <c r="DF1499" s="17" t="str">
        <f t="shared" si="354"/>
        <v/>
      </c>
      <c r="DG1499" s="17" t="str">
        <f t="shared" si="355"/>
        <v/>
      </c>
      <c r="DH1499" s="17" t="str">
        <f t="shared" si="356"/>
        <v/>
      </c>
      <c r="DI1499" s="17" t="str">
        <f t="shared" si="357"/>
        <v/>
      </c>
      <c r="DJ1499" s="17" t="str">
        <f t="shared" si="358"/>
        <v/>
      </c>
      <c r="DK1499" s="17" t="str">
        <f t="shared" si="359"/>
        <v/>
      </c>
      <c r="DL1499" s="17" t="str">
        <f t="shared" si="360"/>
        <v/>
      </c>
      <c r="DM1499" s="17" t="str">
        <f t="shared" si="361"/>
        <v/>
      </c>
      <c r="DN1499" s="17" t="str">
        <f t="shared" si="362"/>
        <v/>
      </c>
      <c r="DO1499" s="17" t="str">
        <f t="shared" si="363"/>
        <v/>
      </c>
      <c r="DP1499" s="17" t="str">
        <f t="shared" si="364"/>
        <v/>
      </c>
      <c r="DQ1499" s="17" t="str">
        <f t="shared" si="365"/>
        <v/>
      </c>
      <c r="DR1499" s="17" t="str">
        <f t="shared" si="366"/>
        <v/>
      </c>
      <c r="DS1499" s="17" t="str">
        <f t="shared" si="367"/>
        <v/>
      </c>
      <c r="DT1499" s="17" t="str">
        <f t="shared" si="368"/>
        <v/>
      </c>
      <c r="DU1499" s="17" t="str">
        <f t="shared" si="369"/>
        <v/>
      </c>
      <c r="DV1499" s="17" t="str">
        <f t="shared" si="370"/>
        <v/>
      </c>
      <c r="DW1499" s="17" t="str">
        <f t="shared" si="371"/>
        <v/>
      </c>
      <c r="DX1499" s="17" t="str">
        <f t="shared" si="372"/>
        <v/>
      </c>
      <c r="DY1499" s="17" t="str">
        <f t="shared" si="373"/>
        <v/>
      </c>
      <c r="DZ1499" s="17" t="str">
        <f t="shared" si="374"/>
        <v/>
      </c>
      <c r="EA1499" s="17" t="str">
        <f t="shared" si="375"/>
        <v/>
      </c>
      <c r="EB1499" s="17" t="str">
        <f t="shared" si="376"/>
        <v/>
      </c>
      <c r="EC1499" s="17" t="str">
        <f t="shared" si="377"/>
        <v/>
      </c>
      <c r="ED1499" s="17" t="str">
        <f t="shared" si="378"/>
        <v/>
      </c>
      <c r="EE1499" s="17" t="str">
        <f t="shared" si="379"/>
        <v/>
      </c>
      <c r="EF1499" s="17" t="str">
        <f t="shared" si="380"/>
        <v/>
      </c>
      <c r="EG1499" s="17" t="str">
        <f t="shared" si="381"/>
        <v/>
      </c>
      <c r="EH1499" s="17" t="str">
        <f t="shared" si="382"/>
        <v/>
      </c>
      <c r="EI1499" s="17" t="str">
        <f t="shared" si="383"/>
        <v/>
      </c>
      <c r="EJ1499" s="17" t="str">
        <f t="shared" si="384"/>
        <v/>
      </c>
      <c r="EK1499" s="17" t="str">
        <f t="shared" si="385"/>
        <v/>
      </c>
    </row>
    <row r="1500" spans="88:141" x14ac:dyDescent="0.35">
      <c r="CJ1500" s="17" t="str">
        <f t="shared" si="332"/>
        <v/>
      </c>
      <c r="CK1500" s="17" t="str">
        <f t="shared" si="333"/>
        <v/>
      </c>
      <c r="CL1500" s="17" t="str">
        <f t="shared" si="334"/>
        <v/>
      </c>
      <c r="CM1500" s="17" t="str">
        <f t="shared" si="335"/>
        <v/>
      </c>
      <c r="CN1500" s="17" t="str">
        <f t="shared" si="336"/>
        <v/>
      </c>
      <c r="CO1500" s="17" t="str">
        <f t="shared" si="337"/>
        <v/>
      </c>
      <c r="CP1500" s="17" t="str">
        <f t="shared" si="338"/>
        <v/>
      </c>
      <c r="CQ1500" s="17" t="str">
        <f t="shared" si="339"/>
        <v/>
      </c>
      <c r="CR1500" s="17" t="str">
        <f t="shared" si="340"/>
        <v/>
      </c>
      <c r="CS1500" s="17" t="str">
        <f t="shared" si="341"/>
        <v/>
      </c>
      <c r="CT1500" s="17" t="str">
        <f t="shared" si="342"/>
        <v/>
      </c>
      <c r="CU1500" s="17" t="str">
        <f t="shared" si="343"/>
        <v/>
      </c>
      <c r="CV1500" s="17" t="str">
        <f t="shared" si="344"/>
        <v/>
      </c>
      <c r="CW1500" s="17" t="str">
        <f t="shared" si="345"/>
        <v/>
      </c>
      <c r="CX1500" s="17" t="str">
        <f t="shared" si="346"/>
        <v/>
      </c>
      <c r="CY1500" s="17" t="str">
        <f t="shared" si="347"/>
        <v/>
      </c>
      <c r="CZ1500" s="17" t="str">
        <f t="shared" si="348"/>
        <v/>
      </c>
      <c r="DA1500" s="17" t="str">
        <f t="shared" si="349"/>
        <v/>
      </c>
      <c r="DB1500" s="17" t="str">
        <f t="shared" si="350"/>
        <v/>
      </c>
      <c r="DC1500" s="17" t="str">
        <f t="shared" si="351"/>
        <v/>
      </c>
      <c r="DD1500" s="17" t="str">
        <f t="shared" si="352"/>
        <v/>
      </c>
      <c r="DE1500" s="17" t="str">
        <f t="shared" si="353"/>
        <v/>
      </c>
      <c r="DF1500" s="17" t="str">
        <f t="shared" si="354"/>
        <v/>
      </c>
      <c r="DG1500" s="17" t="str">
        <f t="shared" si="355"/>
        <v/>
      </c>
      <c r="DH1500" s="17" t="str">
        <f t="shared" si="356"/>
        <v/>
      </c>
      <c r="DI1500" s="17" t="str">
        <f t="shared" si="357"/>
        <v/>
      </c>
      <c r="DJ1500" s="17" t="str">
        <f t="shared" si="358"/>
        <v/>
      </c>
      <c r="DK1500" s="17" t="str">
        <f t="shared" si="359"/>
        <v/>
      </c>
      <c r="DL1500" s="17" t="str">
        <f t="shared" si="360"/>
        <v/>
      </c>
      <c r="DM1500" s="17" t="str">
        <f t="shared" si="361"/>
        <v/>
      </c>
      <c r="DN1500" s="17" t="str">
        <f t="shared" si="362"/>
        <v/>
      </c>
      <c r="DO1500" s="17" t="str">
        <f t="shared" si="363"/>
        <v/>
      </c>
      <c r="DP1500" s="17" t="str">
        <f t="shared" si="364"/>
        <v/>
      </c>
      <c r="DQ1500" s="17" t="str">
        <f t="shared" si="365"/>
        <v/>
      </c>
      <c r="DR1500" s="17" t="str">
        <f t="shared" si="366"/>
        <v/>
      </c>
      <c r="DS1500" s="17" t="str">
        <f t="shared" si="367"/>
        <v/>
      </c>
      <c r="DT1500" s="17" t="str">
        <f t="shared" si="368"/>
        <v/>
      </c>
      <c r="DU1500" s="17" t="str">
        <f t="shared" si="369"/>
        <v/>
      </c>
      <c r="DV1500" s="17" t="str">
        <f t="shared" si="370"/>
        <v/>
      </c>
      <c r="DW1500" s="17" t="str">
        <f t="shared" si="371"/>
        <v/>
      </c>
      <c r="DX1500" s="17" t="str">
        <f t="shared" si="372"/>
        <v/>
      </c>
      <c r="DY1500" s="17" t="str">
        <f t="shared" si="373"/>
        <v/>
      </c>
      <c r="DZ1500" s="17" t="str">
        <f t="shared" si="374"/>
        <v/>
      </c>
      <c r="EA1500" s="17" t="str">
        <f t="shared" si="375"/>
        <v/>
      </c>
      <c r="EB1500" s="17" t="str">
        <f t="shared" si="376"/>
        <v/>
      </c>
      <c r="EC1500" s="17" t="str">
        <f t="shared" si="377"/>
        <v/>
      </c>
      <c r="ED1500" s="17" t="str">
        <f t="shared" si="378"/>
        <v/>
      </c>
      <c r="EE1500" s="17" t="str">
        <f t="shared" si="379"/>
        <v/>
      </c>
      <c r="EF1500" s="17" t="str">
        <f t="shared" si="380"/>
        <v/>
      </c>
      <c r="EG1500" s="17" t="str">
        <f t="shared" si="381"/>
        <v/>
      </c>
      <c r="EH1500" s="17" t="str">
        <f t="shared" si="382"/>
        <v/>
      </c>
      <c r="EI1500" s="17" t="str">
        <f t="shared" si="383"/>
        <v/>
      </c>
      <c r="EJ1500" s="17" t="str">
        <f t="shared" si="384"/>
        <v/>
      </c>
      <c r="EK1500" s="17" t="str">
        <f t="shared" si="385"/>
        <v/>
      </c>
    </row>
    <row r="1501" spans="88:141" x14ac:dyDescent="0.35">
      <c r="CJ1501" s="17" t="str">
        <f t="shared" si="332"/>
        <v/>
      </c>
      <c r="CK1501" s="17" t="str">
        <f t="shared" si="333"/>
        <v/>
      </c>
      <c r="CL1501" s="17" t="str">
        <f t="shared" si="334"/>
        <v/>
      </c>
      <c r="CM1501" s="17" t="str">
        <f t="shared" si="335"/>
        <v/>
      </c>
      <c r="CN1501" s="17" t="str">
        <f t="shared" si="336"/>
        <v/>
      </c>
      <c r="CO1501" s="17" t="str">
        <f t="shared" si="337"/>
        <v/>
      </c>
      <c r="CP1501" s="17" t="str">
        <f t="shared" si="338"/>
        <v/>
      </c>
      <c r="CQ1501" s="17" t="str">
        <f t="shared" si="339"/>
        <v/>
      </c>
      <c r="CR1501" s="17" t="str">
        <f t="shared" si="340"/>
        <v/>
      </c>
      <c r="CS1501" s="17" t="str">
        <f t="shared" si="341"/>
        <v/>
      </c>
      <c r="CT1501" s="17" t="str">
        <f t="shared" si="342"/>
        <v/>
      </c>
      <c r="CU1501" s="17" t="str">
        <f t="shared" si="343"/>
        <v/>
      </c>
      <c r="CV1501" s="17" t="str">
        <f t="shared" si="344"/>
        <v/>
      </c>
      <c r="CW1501" s="17" t="str">
        <f t="shared" si="345"/>
        <v/>
      </c>
      <c r="CX1501" s="17" t="str">
        <f t="shared" si="346"/>
        <v/>
      </c>
      <c r="CY1501" s="17" t="str">
        <f t="shared" si="347"/>
        <v/>
      </c>
      <c r="CZ1501" s="17" t="str">
        <f t="shared" si="348"/>
        <v/>
      </c>
      <c r="DA1501" s="17" t="str">
        <f t="shared" si="349"/>
        <v/>
      </c>
      <c r="DB1501" s="17" t="str">
        <f t="shared" si="350"/>
        <v/>
      </c>
      <c r="DC1501" s="17" t="str">
        <f t="shared" si="351"/>
        <v/>
      </c>
      <c r="DD1501" s="17" t="str">
        <f t="shared" si="352"/>
        <v/>
      </c>
      <c r="DE1501" s="17" t="str">
        <f t="shared" si="353"/>
        <v/>
      </c>
      <c r="DF1501" s="17" t="str">
        <f t="shared" si="354"/>
        <v/>
      </c>
      <c r="DG1501" s="17" t="str">
        <f t="shared" si="355"/>
        <v/>
      </c>
      <c r="DH1501" s="17" t="str">
        <f t="shared" si="356"/>
        <v/>
      </c>
      <c r="DI1501" s="17" t="str">
        <f t="shared" si="357"/>
        <v/>
      </c>
      <c r="DJ1501" s="17" t="str">
        <f t="shared" si="358"/>
        <v/>
      </c>
      <c r="DK1501" s="17" t="str">
        <f t="shared" si="359"/>
        <v/>
      </c>
      <c r="DL1501" s="17" t="str">
        <f t="shared" si="360"/>
        <v/>
      </c>
      <c r="DM1501" s="17" t="str">
        <f t="shared" si="361"/>
        <v/>
      </c>
      <c r="DN1501" s="17" t="str">
        <f t="shared" si="362"/>
        <v/>
      </c>
      <c r="DO1501" s="17" t="str">
        <f t="shared" si="363"/>
        <v/>
      </c>
      <c r="DP1501" s="17" t="str">
        <f t="shared" si="364"/>
        <v/>
      </c>
      <c r="DQ1501" s="17" t="str">
        <f t="shared" si="365"/>
        <v/>
      </c>
      <c r="DR1501" s="17" t="str">
        <f t="shared" si="366"/>
        <v/>
      </c>
      <c r="DS1501" s="17" t="str">
        <f t="shared" si="367"/>
        <v/>
      </c>
      <c r="DT1501" s="17" t="str">
        <f t="shared" si="368"/>
        <v/>
      </c>
      <c r="DU1501" s="17" t="str">
        <f t="shared" si="369"/>
        <v/>
      </c>
      <c r="DV1501" s="17" t="str">
        <f t="shared" si="370"/>
        <v/>
      </c>
      <c r="DW1501" s="17" t="str">
        <f t="shared" si="371"/>
        <v/>
      </c>
      <c r="DX1501" s="17" t="str">
        <f t="shared" si="372"/>
        <v/>
      </c>
      <c r="DY1501" s="17" t="str">
        <f t="shared" si="373"/>
        <v/>
      </c>
      <c r="DZ1501" s="17" t="str">
        <f t="shared" si="374"/>
        <v/>
      </c>
      <c r="EA1501" s="17" t="str">
        <f t="shared" si="375"/>
        <v/>
      </c>
      <c r="EB1501" s="17" t="str">
        <f t="shared" si="376"/>
        <v/>
      </c>
      <c r="EC1501" s="17" t="str">
        <f t="shared" si="377"/>
        <v/>
      </c>
      <c r="ED1501" s="17" t="str">
        <f t="shared" si="378"/>
        <v/>
      </c>
      <c r="EE1501" s="17" t="str">
        <f t="shared" si="379"/>
        <v/>
      </c>
      <c r="EF1501" s="17" t="str">
        <f t="shared" si="380"/>
        <v/>
      </c>
      <c r="EG1501" s="17" t="str">
        <f t="shared" si="381"/>
        <v/>
      </c>
      <c r="EH1501" s="17" t="str">
        <f t="shared" si="382"/>
        <v/>
      </c>
      <c r="EI1501" s="17" t="str">
        <f t="shared" si="383"/>
        <v/>
      </c>
      <c r="EJ1501" s="17" t="str">
        <f t="shared" si="384"/>
        <v/>
      </c>
      <c r="EK1501" s="17" t="str">
        <f t="shared" si="385"/>
        <v/>
      </c>
    </row>
    <row r="1502" spans="88:141" x14ac:dyDescent="0.35">
      <c r="CJ1502" s="17" t="str">
        <f t="shared" si="332"/>
        <v/>
      </c>
      <c r="CK1502" s="17" t="str">
        <f t="shared" si="333"/>
        <v/>
      </c>
      <c r="CL1502" s="17" t="str">
        <f t="shared" si="334"/>
        <v/>
      </c>
      <c r="CM1502" s="17" t="str">
        <f t="shared" si="335"/>
        <v/>
      </c>
      <c r="CN1502" s="17" t="str">
        <f t="shared" si="336"/>
        <v/>
      </c>
      <c r="CO1502" s="17" t="str">
        <f t="shared" si="337"/>
        <v/>
      </c>
      <c r="CP1502" s="17" t="str">
        <f t="shared" si="338"/>
        <v/>
      </c>
      <c r="CQ1502" s="17" t="str">
        <f t="shared" si="339"/>
        <v/>
      </c>
      <c r="CR1502" s="17" t="str">
        <f t="shared" si="340"/>
        <v/>
      </c>
      <c r="CS1502" s="17" t="str">
        <f t="shared" si="341"/>
        <v/>
      </c>
      <c r="CT1502" s="17" t="str">
        <f t="shared" si="342"/>
        <v/>
      </c>
      <c r="CU1502" s="17" t="str">
        <f t="shared" si="343"/>
        <v/>
      </c>
      <c r="CV1502" s="17" t="str">
        <f t="shared" si="344"/>
        <v/>
      </c>
      <c r="CW1502" s="17" t="str">
        <f t="shared" si="345"/>
        <v/>
      </c>
      <c r="CX1502" s="17" t="str">
        <f t="shared" si="346"/>
        <v/>
      </c>
      <c r="CY1502" s="17" t="str">
        <f t="shared" si="347"/>
        <v/>
      </c>
      <c r="CZ1502" s="17" t="str">
        <f t="shared" si="348"/>
        <v/>
      </c>
      <c r="DA1502" s="17" t="str">
        <f t="shared" si="349"/>
        <v/>
      </c>
      <c r="DB1502" s="17" t="str">
        <f t="shared" si="350"/>
        <v/>
      </c>
      <c r="DC1502" s="17" t="str">
        <f t="shared" si="351"/>
        <v/>
      </c>
      <c r="DD1502" s="17" t="str">
        <f t="shared" si="352"/>
        <v/>
      </c>
      <c r="DE1502" s="17" t="str">
        <f t="shared" si="353"/>
        <v/>
      </c>
      <c r="DF1502" s="17" t="str">
        <f t="shared" si="354"/>
        <v/>
      </c>
      <c r="DG1502" s="17" t="str">
        <f t="shared" si="355"/>
        <v/>
      </c>
      <c r="DH1502" s="17" t="str">
        <f t="shared" si="356"/>
        <v/>
      </c>
      <c r="DI1502" s="17" t="str">
        <f t="shared" si="357"/>
        <v/>
      </c>
      <c r="DJ1502" s="17" t="str">
        <f t="shared" si="358"/>
        <v/>
      </c>
      <c r="DK1502" s="17" t="str">
        <f t="shared" si="359"/>
        <v/>
      </c>
      <c r="DL1502" s="17" t="str">
        <f t="shared" si="360"/>
        <v/>
      </c>
      <c r="DM1502" s="17" t="str">
        <f t="shared" si="361"/>
        <v/>
      </c>
      <c r="DN1502" s="17" t="str">
        <f t="shared" si="362"/>
        <v/>
      </c>
      <c r="DO1502" s="17" t="str">
        <f t="shared" si="363"/>
        <v/>
      </c>
      <c r="DP1502" s="17" t="str">
        <f t="shared" si="364"/>
        <v/>
      </c>
      <c r="DQ1502" s="17" t="str">
        <f t="shared" si="365"/>
        <v/>
      </c>
      <c r="DR1502" s="17" t="str">
        <f t="shared" si="366"/>
        <v/>
      </c>
      <c r="DS1502" s="17" t="str">
        <f t="shared" si="367"/>
        <v/>
      </c>
      <c r="DT1502" s="17" t="str">
        <f t="shared" si="368"/>
        <v/>
      </c>
      <c r="DU1502" s="17" t="str">
        <f t="shared" si="369"/>
        <v/>
      </c>
      <c r="DV1502" s="17" t="str">
        <f t="shared" si="370"/>
        <v/>
      </c>
      <c r="DW1502" s="17" t="str">
        <f t="shared" si="371"/>
        <v/>
      </c>
      <c r="DX1502" s="17" t="str">
        <f t="shared" si="372"/>
        <v/>
      </c>
      <c r="DY1502" s="17" t="str">
        <f t="shared" si="373"/>
        <v/>
      </c>
      <c r="DZ1502" s="17" t="str">
        <f t="shared" si="374"/>
        <v/>
      </c>
      <c r="EA1502" s="17" t="str">
        <f t="shared" si="375"/>
        <v/>
      </c>
      <c r="EB1502" s="17" t="str">
        <f t="shared" si="376"/>
        <v/>
      </c>
      <c r="EC1502" s="17" t="str">
        <f t="shared" si="377"/>
        <v/>
      </c>
      <c r="ED1502" s="17" t="str">
        <f t="shared" si="378"/>
        <v/>
      </c>
      <c r="EE1502" s="17" t="str">
        <f t="shared" si="379"/>
        <v/>
      </c>
      <c r="EF1502" s="17" t="str">
        <f t="shared" si="380"/>
        <v/>
      </c>
      <c r="EG1502" s="17" t="str">
        <f t="shared" si="381"/>
        <v/>
      </c>
      <c r="EH1502" s="17" t="str">
        <f t="shared" si="382"/>
        <v/>
      </c>
      <c r="EI1502" s="17" t="str">
        <f t="shared" si="383"/>
        <v/>
      </c>
      <c r="EJ1502" s="17" t="str">
        <f t="shared" si="384"/>
        <v/>
      </c>
      <c r="EK1502" s="17" t="str">
        <f t="shared" si="385"/>
        <v/>
      </c>
    </row>
    <row r="1503" spans="88:141" x14ac:dyDescent="0.35">
      <c r="CJ1503" s="17" t="str">
        <f t="shared" si="332"/>
        <v/>
      </c>
      <c r="CK1503" s="17" t="str">
        <f t="shared" si="333"/>
        <v/>
      </c>
      <c r="CL1503" s="17" t="str">
        <f t="shared" si="334"/>
        <v/>
      </c>
      <c r="CM1503" s="17" t="str">
        <f t="shared" si="335"/>
        <v/>
      </c>
      <c r="CN1503" s="17" t="str">
        <f t="shared" si="336"/>
        <v/>
      </c>
      <c r="CO1503" s="17" t="str">
        <f t="shared" si="337"/>
        <v/>
      </c>
      <c r="CP1503" s="17" t="str">
        <f t="shared" si="338"/>
        <v/>
      </c>
      <c r="CQ1503" s="17" t="str">
        <f t="shared" si="339"/>
        <v/>
      </c>
      <c r="CR1503" s="17" t="str">
        <f t="shared" si="340"/>
        <v/>
      </c>
      <c r="CS1503" s="17" t="str">
        <f t="shared" si="341"/>
        <v/>
      </c>
      <c r="CT1503" s="17" t="str">
        <f t="shared" si="342"/>
        <v/>
      </c>
      <c r="CU1503" s="17" t="str">
        <f t="shared" si="343"/>
        <v/>
      </c>
      <c r="CV1503" s="17" t="str">
        <f t="shared" si="344"/>
        <v/>
      </c>
      <c r="CW1503" s="17" t="str">
        <f t="shared" si="345"/>
        <v/>
      </c>
      <c r="CX1503" s="17" t="str">
        <f t="shared" si="346"/>
        <v/>
      </c>
      <c r="CY1503" s="17" t="str">
        <f t="shared" si="347"/>
        <v/>
      </c>
      <c r="CZ1503" s="17" t="str">
        <f t="shared" si="348"/>
        <v/>
      </c>
      <c r="DA1503" s="17" t="str">
        <f t="shared" si="349"/>
        <v/>
      </c>
      <c r="DB1503" s="17" t="str">
        <f t="shared" si="350"/>
        <v/>
      </c>
      <c r="DC1503" s="17" t="str">
        <f t="shared" si="351"/>
        <v/>
      </c>
      <c r="DD1503" s="17" t="str">
        <f t="shared" si="352"/>
        <v/>
      </c>
      <c r="DE1503" s="17" t="str">
        <f t="shared" si="353"/>
        <v/>
      </c>
      <c r="DF1503" s="17" t="str">
        <f t="shared" si="354"/>
        <v/>
      </c>
      <c r="DG1503" s="17" t="str">
        <f t="shared" si="355"/>
        <v/>
      </c>
      <c r="DH1503" s="17" t="str">
        <f t="shared" si="356"/>
        <v/>
      </c>
      <c r="DI1503" s="17" t="str">
        <f t="shared" si="357"/>
        <v/>
      </c>
      <c r="DJ1503" s="17" t="str">
        <f t="shared" si="358"/>
        <v/>
      </c>
      <c r="DK1503" s="17" t="str">
        <f t="shared" si="359"/>
        <v/>
      </c>
      <c r="DL1503" s="17" t="str">
        <f t="shared" si="360"/>
        <v/>
      </c>
      <c r="DM1503" s="17" t="str">
        <f t="shared" si="361"/>
        <v/>
      </c>
      <c r="DN1503" s="17" t="str">
        <f t="shared" si="362"/>
        <v/>
      </c>
      <c r="DO1503" s="17" t="str">
        <f t="shared" si="363"/>
        <v/>
      </c>
      <c r="DP1503" s="17" t="str">
        <f t="shared" si="364"/>
        <v/>
      </c>
      <c r="DQ1503" s="17" t="str">
        <f t="shared" si="365"/>
        <v/>
      </c>
      <c r="DR1503" s="17" t="str">
        <f t="shared" si="366"/>
        <v/>
      </c>
      <c r="DS1503" s="17" t="str">
        <f t="shared" si="367"/>
        <v/>
      </c>
      <c r="DT1503" s="17" t="str">
        <f t="shared" si="368"/>
        <v/>
      </c>
      <c r="DU1503" s="17" t="str">
        <f t="shared" si="369"/>
        <v/>
      </c>
      <c r="DV1503" s="17" t="str">
        <f t="shared" si="370"/>
        <v/>
      </c>
      <c r="DW1503" s="17" t="str">
        <f t="shared" si="371"/>
        <v/>
      </c>
      <c r="DX1503" s="17" t="str">
        <f t="shared" si="372"/>
        <v/>
      </c>
      <c r="DY1503" s="17" t="str">
        <f t="shared" si="373"/>
        <v/>
      </c>
      <c r="DZ1503" s="17" t="str">
        <f t="shared" si="374"/>
        <v/>
      </c>
      <c r="EA1503" s="17" t="str">
        <f t="shared" si="375"/>
        <v/>
      </c>
      <c r="EB1503" s="17" t="str">
        <f t="shared" si="376"/>
        <v/>
      </c>
      <c r="EC1503" s="17" t="str">
        <f t="shared" si="377"/>
        <v/>
      </c>
      <c r="ED1503" s="17" t="str">
        <f t="shared" si="378"/>
        <v/>
      </c>
      <c r="EE1503" s="17" t="str">
        <f t="shared" si="379"/>
        <v/>
      </c>
      <c r="EF1503" s="17" t="str">
        <f t="shared" si="380"/>
        <v/>
      </c>
      <c r="EG1503" s="17" t="str">
        <f t="shared" si="381"/>
        <v/>
      </c>
      <c r="EH1503" s="17" t="str">
        <f t="shared" si="382"/>
        <v/>
      </c>
      <c r="EI1503" s="17" t="str">
        <f t="shared" si="383"/>
        <v/>
      </c>
      <c r="EJ1503" s="17" t="str">
        <f t="shared" si="384"/>
        <v/>
      </c>
      <c r="EK1503" s="17" t="str">
        <f t="shared" si="385"/>
        <v/>
      </c>
    </row>
    <row r="1504" spans="88:141" x14ac:dyDescent="0.35">
      <c r="CJ1504" s="17" t="str">
        <f t="shared" si="332"/>
        <v/>
      </c>
      <c r="CK1504" s="17" t="str">
        <f t="shared" si="333"/>
        <v/>
      </c>
      <c r="CL1504" s="17" t="str">
        <f t="shared" si="334"/>
        <v/>
      </c>
      <c r="CM1504" s="17" t="str">
        <f t="shared" si="335"/>
        <v/>
      </c>
      <c r="CN1504" s="17" t="str">
        <f t="shared" si="336"/>
        <v/>
      </c>
      <c r="CO1504" s="17" t="str">
        <f t="shared" si="337"/>
        <v/>
      </c>
      <c r="CP1504" s="17" t="str">
        <f t="shared" si="338"/>
        <v/>
      </c>
      <c r="CQ1504" s="17" t="str">
        <f t="shared" si="339"/>
        <v/>
      </c>
      <c r="CR1504" s="17" t="str">
        <f t="shared" si="340"/>
        <v/>
      </c>
      <c r="CS1504" s="17" t="str">
        <f t="shared" si="341"/>
        <v/>
      </c>
      <c r="CT1504" s="17" t="str">
        <f t="shared" si="342"/>
        <v/>
      </c>
      <c r="CU1504" s="17" t="str">
        <f t="shared" si="343"/>
        <v/>
      </c>
      <c r="CV1504" s="17" t="str">
        <f t="shared" si="344"/>
        <v/>
      </c>
      <c r="CW1504" s="17" t="str">
        <f t="shared" si="345"/>
        <v/>
      </c>
      <c r="CX1504" s="17" t="str">
        <f t="shared" si="346"/>
        <v/>
      </c>
      <c r="CY1504" s="17" t="str">
        <f t="shared" si="347"/>
        <v/>
      </c>
      <c r="CZ1504" s="17" t="str">
        <f t="shared" si="348"/>
        <v/>
      </c>
      <c r="DA1504" s="17" t="str">
        <f t="shared" si="349"/>
        <v/>
      </c>
      <c r="DB1504" s="17" t="str">
        <f t="shared" si="350"/>
        <v/>
      </c>
      <c r="DC1504" s="17" t="str">
        <f t="shared" si="351"/>
        <v/>
      </c>
      <c r="DD1504" s="17" t="str">
        <f t="shared" si="352"/>
        <v/>
      </c>
      <c r="DE1504" s="17" t="str">
        <f t="shared" si="353"/>
        <v/>
      </c>
      <c r="DF1504" s="17" t="str">
        <f t="shared" si="354"/>
        <v/>
      </c>
      <c r="DG1504" s="17" t="str">
        <f t="shared" si="355"/>
        <v/>
      </c>
      <c r="DH1504" s="17" t="str">
        <f t="shared" si="356"/>
        <v/>
      </c>
      <c r="DI1504" s="17" t="str">
        <f t="shared" si="357"/>
        <v/>
      </c>
      <c r="DJ1504" s="17" t="str">
        <f t="shared" si="358"/>
        <v/>
      </c>
      <c r="DK1504" s="17" t="str">
        <f t="shared" si="359"/>
        <v/>
      </c>
      <c r="DL1504" s="17" t="str">
        <f t="shared" si="360"/>
        <v/>
      </c>
      <c r="DM1504" s="17" t="str">
        <f t="shared" si="361"/>
        <v/>
      </c>
      <c r="DN1504" s="17" t="str">
        <f t="shared" si="362"/>
        <v/>
      </c>
      <c r="DO1504" s="17" t="str">
        <f t="shared" si="363"/>
        <v/>
      </c>
      <c r="DP1504" s="17" t="str">
        <f t="shared" si="364"/>
        <v/>
      </c>
      <c r="DQ1504" s="17" t="str">
        <f t="shared" si="365"/>
        <v/>
      </c>
      <c r="DR1504" s="17" t="str">
        <f t="shared" si="366"/>
        <v/>
      </c>
      <c r="DS1504" s="17" t="str">
        <f t="shared" si="367"/>
        <v/>
      </c>
      <c r="DT1504" s="17" t="str">
        <f t="shared" si="368"/>
        <v/>
      </c>
      <c r="DU1504" s="17" t="str">
        <f t="shared" si="369"/>
        <v/>
      </c>
      <c r="DV1504" s="17" t="str">
        <f t="shared" si="370"/>
        <v/>
      </c>
      <c r="DW1504" s="17" t="str">
        <f t="shared" si="371"/>
        <v/>
      </c>
      <c r="DX1504" s="17" t="str">
        <f t="shared" si="372"/>
        <v/>
      </c>
      <c r="DY1504" s="17" t="str">
        <f t="shared" si="373"/>
        <v/>
      </c>
      <c r="DZ1504" s="17" t="str">
        <f t="shared" si="374"/>
        <v/>
      </c>
      <c r="EA1504" s="17" t="str">
        <f t="shared" si="375"/>
        <v/>
      </c>
      <c r="EB1504" s="17" t="str">
        <f t="shared" si="376"/>
        <v/>
      </c>
      <c r="EC1504" s="17" t="str">
        <f t="shared" si="377"/>
        <v/>
      </c>
      <c r="ED1504" s="17" t="str">
        <f t="shared" si="378"/>
        <v/>
      </c>
      <c r="EE1504" s="17" t="str">
        <f t="shared" si="379"/>
        <v/>
      </c>
      <c r="EF1504" s="17" t="str">
        <f t="shared" si="380"/>
        <v/>
      </c>
      <c r="EG1504" s="17" t="str">
        <f t="shared" si="381"/>
        <v/>
      </c>
      <c r="EH1504" s="17" t="str">
        <f t="shared" si="382"/>
        <v/>
      </c>
      <c r="EI1504" s="17" t="str">
        <f t="shared" si="383"/>
        <v/>
      </c>
      <c r="EJ1504" s="17" t="str">
        <f t="shared" si="384"/>
        <v/>
      </c>
      <c r="EK1504" s="17" t="str">
        <f t="shared" si="385"/>
        <v/>
      </c>
    </row>
    <row r="1505" spans="88:141" x14ac:dyDescent="0.35">
      <c r="CJ1505" s="17" t="str">
        <f t="shared" si="332"/>
        <v/>
      </c>
      <c r="CK1505" s="17" t="str">
        <f t="shared" si="333"/>
        <v/>
      </c>
      <c r="CL1505" s="17" t="str">
        <f t="shared" si="334"/>
        <v/>
      </c>
      <c r="CM1505" s="17" t="str">
        <f t="shared" si="335"/>
        <v/>
      </c>
      <c r="CN1505" s="17" t="str">
        <f t="shared" si="336"/>
        <v/>
      </c>
      <c r="CO1505" s="17" t="str">
        <f t="shared" si="337"/>
        <v/>
      </c>
      <c r="CP1505" s="17" t="str">
        <f t="shared" si="338"/>
        <v/>
      </c>
      <c r="CQ1505" s="17" t="str">
        <f t="shared" si="339"/>
        <v/>
      </c>
      <c r="CR1505" s="17" t="str">
        <f t="shared" si="340"/>
        <v/>
      </c>
      <c r="CS1505" s="17" t="str">
        <f t="shared" si="341"/>
        <v/>
      </c>
      <c r="CT1505" s="17" t="str">
        <f t="shared" si="342"/>
        <v/>
      </c>
      <c r="CU1505" s="17" t="str">
        <f t="shared" si="343"/>
        <v/>
      </c>
      <c r="CV1505" s="17" t="str">
        <f t="shared" si="344"/>
        <v/>
      </c>
      <c r="CW1505" s="17" t="str">
        <f t="shared" si="345"/>
        <v/>
      </c>
      <c r="CX1505" s="17" t="str">
        <f t="shared" si="346"/>
        <v/>
      </c>
      <c r="CY1505" s="17" t="str">
        <f t="shared" si="347"/>
        <v/>
      </c>
      <c r="CZ1505" s="17" t="str">
        <f t="shared" si="348"/>
        <v/>
      </c>
      <c r="DA1505" s="17" t="str">
        <f t="shared" si="349"/>
        <v/>
      </c>
      <c r="DB1505" s="17" t="str">
        <f t="shared" si="350"/>
        <v/>
      </c>
      <c r="DC1505" s="17" t="str">
        <f t="shared" si="351"/>
        <v/>
      </c>
      <c r="DD1505" s="17" t="str">
        <f t="shared" si="352"/>
        <v/>
      </c>
      <c r="DE1505" s="17" t="str">
        <f t="shared" si="353"/>
        <v/>
      </c>
      <c r="DF1505" s="17" t="str">
        <f t="shared" si="354"/>
        <v/>
      </c>
      <c r="DG1505" s="17" t="str">
        <f t="shared" si="355"/>
        <v/>
      </c>
      <c r="DH1505" s="17" t="str">
        <f t="shared" si="356"/>
        <v/>
      </c>
      <c r="DI1505" s="17" t="str">
        <f t="shared" si="357"/>
        <v/>
      </c>
      <c r="DJ1505" s="17" t="str">
        <f t="shared" si="358"/>
        <v/>
      </c>
      <c r="DK1505" s="17" t="str">
        <f t="shared" si="359"/>
        <v/>
      </c>
      <c r="DL1505" s="17" t="str">
        <f t="shared" si="360"/>
        <v/>
      </c>
      <c r="DM1505" s="17" t="str">
        <f t="shared" si="361"/>
        <v/>
      </c>
      <c r="DN1505" s="17" t="str">
        <f t="shared" si="362"/>
        <v/>
      </c>
      <c r="DO1505" s="17" t="str">
        <f t="shared" si="363"/>
        <v/>
      </c>
      <c r="DP1505" s="17" t="str">
        <f t="shared" si="364"/>
        <v/>
      </c>
      <c r="DQ1505" s="17" t="str">
        <f t="shared" si="365"/>
        <v/>
      </c>
      <c r="DR1505" s="17" t="str">
        <f t="shared" si="366"/>
        <v/>
      </c>
      <c r="DS1505" s="17" t="str">
        <f t="shared" si="367"/>
        <v/>
      </c>
      <c r="DT1505" s="17" t="str">
        <f t="shared" si="368"/>
        <v/>
      </c>
      <c r="DU1505" s="17" t="str">
        <f t="shared" si="369"/>
        <v/>
      </c>
      <c r="DV1505" s="17" t="str">
        <f t="shared" si="370"/>
        <v/>
      </c>
      <c r="DW1505" s="17" t="str">
        <f t="shared" si="371"/>
        <v/>
      </c>
      <c r="DX1505" s="17" t="str">
        <f t="shared" si="372"/>
        <v/>
      </c>
      <c r="DY1505" s="17" t="str">
        <f t="shared" si="373"/>
        <v/>
      </c>
      <c r="DZ1505" s="17" t="str">
        <f t="shared" si="374"/>
        <v/>
      </c>
      <c r="EA1505" s="17" t="str">
        <f t="shared" si="375"/>
        <v/>
      </c>
      <c r="EB1505" s="17" t="str">
        <f t="shared" si="376"/>
        <v/>
      </c>
      <c r="EC1505" s="17" t="str">
        <f t="shared" si="377"/>
        <v/>
      </c>
      <c r="ED1505" s="17" t="str">
        <f t="shared" si="378"/>
        <v/>
      </c>
      <c r="EE1505" s="17" t="str">
        <f t="shared" si="379"/>
        <v/>
      </c>
      <c r="EF1505" s="17" t="str">
        <f t="shared" si="380"/>
        <v/>
      </c>
      <c r="EG1505" s="17" t="str">
        <f t="shared" si="381"/>
        <v/>
      </c>
      <c r="EH1505" s="17" t="str">
        <f t="shared" si="382"/>
        <v/>
      </c>
      <c r="EI1505" s="17" t="str">
        <f t="shared" si="383"/>
        <v/>
      </c>
      <c r="EJ1505" s="17" t="str">
        <f t="shared" si="384"/>
        <v/>
      </c>
      <c r="EK1505" s="17" t="str">
        <f t="shared" si="385"/>
        <v/>
      </c>
    </row>
    <row r="1506" spans="88:141" x14ac:dyDescent="0.35">
      <c r="CJ1506" s="17" t="str">
        <f t="shared" si="332"/>
        <v/>
      </c>
      <c r="CK1506" s="17" t="str">
        <f t="shared" si="333"/>
        <v/>
      </c>
      <c r="CL1506" s="17" t="str">
        <f t="shared" si="334"/>
        <v/>
      </c>
      <c r="CM1506" s="17" t="str">
        <f t="shared" si="335"/>
        <v/>
      </c>
      <c r="CN1506" s="17" t="str">
        <f t="shared" si="336"/>
        <v/>
      </c>
      <c r="CO1506" s="17" t="str">
        <f t="shared" si="337"/>
        <v/>
      </c>
      <c r="CP1506" s="17" t="str">
        <f t="shared" si="338"/>
        <v/>
      </c>
      <c r="CQ1506" s="17" t="str">
        <f t="shared" si="339"/>
        <v/>
      </c>
      <c r="CR1506" s="17" t="str">
        <f t="shared" si="340"/>
        <v/>
      </c>
      <c r="CS1506" s="17" t="str">
        <f t="shared" si="341"/>
        <v/>
      </c>
      <c r="CT1506" s="17" t="str">
        <f t="shared" si="342"/>
        <v/>
      </c>
      <c r="CU1506" s="17" t="str">
        <f t="shared" si="343"/>
        <v/>
      </c>
      <c r="CV1506" s="17" t="str">
        <f t="shared" si="344"/>
        <v/>
      </c>
      <c r="CW1506" s="17" t="str">
        <f t="shared" si="345"/>
        <v/>
      </c>
      <c r="CX1506" s="17" t="str">
        <f t="shared" si="346"/>
        <v/>
      </c>
      <c r="CY1506" s="17" t="str">
        <f t="shared" si="347"/>
        <v/>
      </c>
      <c r="CZ1506" s="17" t="str">
        <f t="shared" si="348"/>
        <v/>
      </c>
      <c r="DA1506" s="17" t="str">
        <f t="shared" si="349"/>
        <v/>
      </c>
      <c r="DB1506" s="17" t="str">
        <f t="shared" si="350"/>
        <v/>
      </c>
      <c r="DC1506" s="17" t="str">
        <f t="shared" si="351"/>
        <v/>
      </c>
      <c r="DD1506" s="17" t="str">
        <f t="shared" si="352"/>
        <v/>
      </c>
      <c r="DE1506" s="17" t="str">
        <f t="shared" si="353"/>
        <v/>
      </c>
      <c r="DF1506" s="17" t="str">
        <f t="shared" si="354"/>
        <v/>
      </c>
      <c r="DG1506" s="17" t="str">
        <f t="shared" si="355"/>
        <v/>
      </c>
      <c r="DH1506" s="17" t="str">
        <f t="shared" si="356"/>
        <v/>
      </c>
      <c r="DI1506" s="17" t="str">
        <f t="shared" si="357"/>
        <v/>
      </c>
      <c r="DJ1506" s="17" t="str">
        <f t="shared" si="358"/>
        <v/>
      </c>
      <c r="DK1506" s="17" t="str">
        <f t="shared" si="359"/>
        <v/>
      </c>
      <c r="DL1506" s="17" t="str">
        <f t="shared" si="360"/>
        <v/>
      </c>
      <c r="DM1506" s="17" t="str">
        <f t="shared" si="361"/>
        <v/>
      </c>
      <c r="DN1506" s="17" t="str">
        <f t="shared" si="362"/>
        <v/>
      </c>
      <c r="DO1506" s="17" t="str">
        <f t="shared" si="363"/>
        <v/>
      </c>
      <c r="DP1506" s="17" t="str">
        <f t="shared" si="364"/>
        <v/>
      </c>
      <c r="DQ1506" s="17" t="str">
        <f t="shared" si="365"/>
        <v/>
      </c>
      <c r="DR1506" s="17" t="str">
        <f t="shared" si="366"/>
        <v/>
      </c>
      <c r="DS1506" s="17" t="str">
        <f t="shared" si="367"/>
        <v/>
      </c>
      <c r="DT1506" s="17" t="str">
        <f t="shared" si="368"/>
        <v/>
      </c>
      <c r="DU1506" s="17" t="str">
        <f t="shared" si="369"/>
        <v/>
      </c>
      <c r="DV1506" s="17" t="str">
        <f t="shared" si="370"/>
        <v/>
      </c>
      <c r="DW1506" s="17" t="str">
        <f t="shared" si="371"/>
        <v/>
      </c>
      <c r="DX1506" s="17" t="str">
        <f t="shared" si="372"/>
        <v/>
      </c>
      <c r="DY1506" s="17" t="str">
        <f t="shared" si="373"/>
        <v/>
      </c>
      <c r="DZ1506" s="17" t="str">
        <f t="shared" si="374"/>
        <v/>
      </c>
      <c r="EA1506" s="17" t="str">
        <f t="shared" si="375"/>
        <v/>
      </c>
      <c r="EB1506" s="17" t="str">
        <f t="shared" si="376"/>
        <v/>
      </c>
      <c r="EC1506" s="17" t="str">
        <f t="shared" si="377"/>
        <v/>
      </c>
      <c r="ED1506" s="17" t="str">
        <f t="shared" si="378"/>
        <v/>
      </c>
      <c r="EE1506" s="17" t="str">
        <f t="shared" si="379"/>
        <v/>
      </c>
      <c r="EF1506" s="17" t="str">
        <f t="shared" si="380"/>
        <v/>
      </c>
      <c r="EG1506" s="17" t="str">
        <f t="shared" si="381"/>
        <v/>
      </c>
      <c r="EH1506" s="17" t="str">
        <f t="shared" si="382"/>
        <v/>
      </c>
      <c r="EI1506" s="17" t="str">
        <f t="shared" si="383"/>
        <v/>
      </c>
      <c r="EJ1506" s="17" t="str">
        <f t="shared" si="384"/>
        <v/>
      </c>
      <c r="EK1506" s="17" t="str">
        <f t="shared" si="385"/>
        <v/>
      </c>
    </row>
    <row r="1507" spans="88:141" x14ac:dyDescent="0.35">
      <c r="CJ1507" s="17" t="str">
        <f t="shared" si="332"/>
        <v/>
      </c>
      <c r="CK1507" s="17" t="str">
        <f t="shared" si="333"/>
        <v/>
      </c>
      <c r="CL1507" s="17" t="str">
        <f t="shared" si="334"/>
        <v/>
      </c>
      <c r="CM1507" s="17" t="str">
        <f t="shared" si="335"/>
        <v/>
      </c>
      <c r="CN1507" s="17" t="str">
        <f t="shared" si="336"/>
        <v/>
      </c>
      <c r="CO1507" s="17" t="str">
        <f t="shared" si="337"/>
        <v/>
      </c>
      <c r="CP1507" s="17" t="str">
        <f t="shared" si="338"/>
        <v/>
      </c>
      <c r="CQ1507" s="17" t="str">
        <f t="shared" si="339"/>
        <v/>
      </c>
      <c r="CR1507" s="17" t="str">
        <f t="shared" si="340"/>
        <v/>
      </c>
      <c r="CS1507" s="17" t="str">
        <f t="shared" si="341"/>
        <v/>
      </c>
      <c r="CT1507" s="17" t="str">
        <f t="shared" si="342"/>
        <v/>
      </c>
      <c r="CU1507" s="17" t="str">
        <f t="shared" si="343"/>
        <v/>
      </c>
      <c r="CV1507" s="17" t="str">
        <f t="shared" si="344"/>
        <v/>
      </c>
      <c r="CW1507" s="17" t="str">
        <f t="shared" si="345"/>
        <v/>
      </c>
      <c r="CX1507" s="17" t="str">
        <f t="shared" si="346"/>
        <v/>
      </c>
      <c r="CY1507" s="17" t="str">
        <f t="shared" si="347"/>
        <v/>
      </c>
      <c r="CZ1507" s="17" t="str">
        <f t="shared" si="348"/>
        <v/>
      </c>
      <c r="DA1507" s="17" t="str">
        <f t="shared" si="349"/>
        <v/>
      </c>
      <c r="DB1507" s="17" t="str">
        <f t="shared" si="350"/>
        <v/>
      </c>
      <c r="DC1507" s="17" t="str">
        <f t="shared" si="351"/>
        <v/>
      </c>
      <c r="DD1507" s="17" t="str">
        <f t="shared" si="352"/>
        <v/>
      </c>
      <c r="DE1507" s="17" t="str">
        <f t="shared" si="353"/>
        <v/>
      </c>
      <c r="DF1507" s="17" t="str">
        <f t="shared" si="354"/>
        <v/>
      </c>
      <c r="DG1507" s="17" t="str">
        <f t="shared" si="355"/>
        <v/>
      </c>
      <c r="DH1507" s="17" t="str">
        <f t="shared" si="356"/>
        <v/>
      </c>
      <c r="DI1507" s="17" t="str">
        <f t="shared" si="357"/>
        <v/>
      </c>
      <c r="DJ1507" s="17" t="str">
        <f t="shared" si="358"/>
        <v/>
      </c>
      <c r="DK1507" s="17" t="str">
        <f t="shared" si="359"/>
        <v/>
      </c>
      <c r="DL1507" s="17" t="str">
        <f t="shared" si="360"/>
        <v/>
      </c>
      <c r="DM1507" s="17" t="str">
        <f t="shared" si="361"/>
        <v/>
      </c>
      <c r="DN1507" s="17" t="str">
        <f t="shared" si="362"/>
        <v/>
      </c>
      <c r="DO1507" s="17" t="str">
        <f t="shared" si="363"/>
        <v/>
      </c>
      <c r="DP1507" s="17" t="str">
        <f t="shared" si="364"/>
        <v/>
      </c>
      <c r="DQ1507" s="17" t="str">
        <f t="shared" si="365"/>
        <v/>
      </c>
      <c r="DR1507" s="17" t="str">
        <f t="shared" si="366"/>
        <v/>
      </c>
      <c r="DS1507" s="17" t="str">
        <f t="shared" si="367"/>
        <v/>
      </c>
      <c r="DT1507" s="17" t="str">
        <f t="shared" si="368"/>
        <v/>
      </c>
      <c r="DU1507" s="17" t="str">
        <f t="shared" si="369"/>
        <v/>
      </c>
      <c r="DV1507" s="17" t="str">
        <f t="shared" si="370"/>
        <v/>
      </c>
      <c r="DW1507" s="17" t="str">
        <f t="shared" si="371"/>
        <v/>
      </c>
      <c r="DX1507" s="17" t="str">
        <f t="shared" si="372"/>
        <v/>
      </c>
      <c r="DY1507" s="17" t="str">
        <f t="shared" si="373"/>
        <v/>
      </c>
      <c r="DZ1507" s="17" t="str">
        <f t="shared" si="374"/>
        <v/>
      </c>
      <c r="EA1507" s="17" t="str">
        <f t="shared" si="375"/>
        <v/>
      </c>
      <c r="EB1507" s="17" t="str">
        <f t="shared" si="376"/>
        <v/>
      </c>
      <c r="EC1507" s="17" t="str">
        <f t="shared" si="377"/>
        <v/>
      </c>
      <c r="ED1507" s="17" t="str">
        <f t="shared" si="378"/>
        <v/>
      </c>
      <c r="EE1507" s="17" t="str">
        <f t="shared" si="379"/>
        <v/>
      </c>
      <c r="EF1507" s="17" t="str">
        <f t="shared" si="380"/>
        <v/>
      </c>
      <c r="EG1507" s="17" t="str">
        <f t="shared" si="381"/>
        <v/>
      </c>
      <c r="EH1507" s="17" t="str">
        <f t="shared" si="382"/>
        <v/>
      </c>
      <c r="EI1507" s="17" t="str">
        <f t="shared" si="383"/>
        <v/>
      </c>
      <c r="EJ1507" s="17" t="str">
        <f t="shared" si="384"/>
        <v/>
      </c>
      <c r="EK1507" s="17" t="str">
        <f t="shared" si="385"/>
        <v/>
      </c>
    </row>
    <row r="1508" spans="88:141" x14ac:dyDescent="0.35">
      <c r="CJ1508" s="17" t="str">
        <f t="shared" si="332"/>
        <v/>
      </c>
      <c r="CK1508" s="17" t="str">
        <f t="shared" si="333"/>
        <v/>
      </c>
      <c r="CL1508" s="17" t="str">
        <f t="shared" si="334"/>
        <v/>
      </c>
      <c r="CM1508" s="17" t="str">
        <f t="shared" si="335"/>
        <v/>
      </c>
      <c r="CN1508" s="17" t="str">
        <f t="shared" si="336"/>
        <v/>
      </c>
      <c r="CO1508" s="17" t="str">
        <f t="shared" si="337"/>
        <v/>
      </c>
      <c r="CP1508" s="17" t="str">
        <f t="shared" si="338"/>
        <v/>
      </c>
      <c r="CQ1508" s="17" t="str">
        <f t="shared" si="339"/>
        <v/>
      </c>
      <c r="CR1508" s="17" t="str">
        <f t="shared" si="340"/>
        <v/>
      </c>
      <c r="CS1508" s="17" t="str">
        <f t="shared" si="341"/>
        <v/>
      </c>
      <c r="CT1508" s="17" t="str">
        <f t="shared" si="342"/>
        <v/>
      </c>
      <c r="CU1508" s="17" t="str">
        <f t="shared" si="343"/>
        <v/>
      </c>
      <c r="CV1508" s="17" t="str">
        <f t="shared" si="344"/>
        <v/>
      </c>
      <c r="CW1508" s="17" t="str">
        <f t="shared" si="345"/>
        <v/>
      </c>
      <c r="CX1508" s="17" t="str">
        <f t="shared" si="346"/>
        <v/>
      </c>
      <c r="CY1508" s="17" t="str">
        <f t="shared" si="347"/>
        <v/>
      </c>
      <c r="CZ1508" s="17" t="str">
        <f t="shared" si="348"/>
        <v/>
      </c>
      <c r="DA1508" s="17" t="str">
        <f t="shared" si="349"/>
        <v/>
      </c>
      <c r="DB1508" s="17" t="str">
        <f t="shared" si="350"/>
        <v/>
      </c>
      <c r="DC1508" s="17" t="str">
        <f t="shared" si="351"/>
        <v/>
      </c>
      <c r="DD1508" s="17" t="str">
        <f t="shared" si="352"/>
        <v/>
      </c>
      <c r="DE1508" s="17" t="str">
        <f t="shared" si="353"/>
        <v/>
      </c>
      <c r="DF1508" s="17" t="str">
        <f t="shared" si="354"/>
        <v/>
      </c>
      <c r="DG1508" s="17" t="str">
        <f t="shared" si="355"/>
        <v/>
      </c>
      <c r="DH1508" s="17" t="str">
        <f t="shared" si="356"/>
        <v/>
      </c>
      <c r="DI1508" s="17" t="str">
        <f t="shared" si="357"/>
        <v/>
      </c>
      <c r="DJ1508" s="17" t="str">
        <f t="shared" si="358"/>
        <v/>
      </c>
      <c r="DK1508" s="17" t="str">
        <f t="shared" si="359"/>
        <v/>
      </c>
      <c r="DL1508" s="17" t="str">
        <f t="shared" si="360"/>
        <v/>
      </c>
      <c r="DM1508" s="17" t="str">
        <f t="shared" si="361"/>
        <v/>
      </c>
      <c r="DN1508" s="17" t="str">
        <f t="shared" si="362"/>
        <v/>
      </c>
      <c r="DO1508" s="17" t="str">
        <f t="shared" si="363"/>
        <v/>
      </c>
      <c r="DP1508" s="17" t="str">
        <f t="shared" si="364"/>
        <v/>
      </c>
      <c r="DQ1508" s="17" t="str">
        <f t="shared" si="365"/>
        <v/>
      </c>
      <c r="DR1508" s="17" t="str">
        <f t="shared" si="366"/>
        <v/>
      </c>
      <c r="DS1508" s="17" t="str">
        <f t="shared" si="367"/>
        <v/>
      </c>
      <c r="DT1508" s="17" t="str">
        <f t="shared" si="368"/>
        <v/>
      </c>
      <c r="DU1508" s="17" t="str">
        <f t="shared" si="369"/>
        <v/>
      </c>
      <c r="DV1508" s="17" t="str">
        <f t="shared" si="370"/>
        <v/>
      </c>
      <c r="DW1508" s="17" t="str">
        <f t="shared" si="371"/>
        <v/>
      </c>
      <c r="DX1508" s="17" t="str">
        <f t="shared" si="372"/>
        <v/>
      </c>
      <c r="DY1508" s="17" t="str">
        <f t="shared" si="373"/>
        <v/>
      </c>
      <c r="DZ1508" s="17" t="str">
        <f t="shared" si="374"/>
        <v/>
      </c>
      <c r="EA1508" s="17" t="str">
        <f t="shared" si="375"/>
        <v/>
      </c>
      <c r="EB1508" s="17" t="str">
        <f t="shared" si="376"/>
        <v/>
      </c>
      <c r="EC1508" s="17" t="str">
        <f t="shared" si="377"/>
        <v/>
      </c>
      <c r="ED1508" s="17" t="str">
        <f t="shared" si="378"/>
        <v/>
      </c>
      <c r="EE1508" s="17" t="str">
        <f t="shared" si="379"/>
        <v/>
      </c>
      <c r="EF1508" s="17" t="str">
        <f t="shared" si="380"/>
        <v/>
      </c>
      <c r="EG1508" s="17" t="str">
        <f t="shared" si="381"/>
        <v/>
      </c>
      <c r="EH1508" s="17" t="str">
        <f t="shared" si="382"/>
        <v/>
      </c>
      <c r="EI1508" s="17" t="str">
        <f t="shared" si="383"/>
        <v/>
      </c>
      <c r="EJ1508" s="17" t="str">
        <f t="shared" si="384"/>
        <v/>
      </c>
      <c r="EK1508" s="17" t="str">
        <f t="shared" si="385"/>
        <v/>
      </c>
    </row>
    <row r="1509" spans="88:141" x14ac:dyDescent="0.35">
      <c r="CJ1509" s="17" t="str">
        <f t="shared" si="332"/>
        <v/>
      </c>
      <c r="CK1509" s="17" t="str">
        <f t="shared" si="333"/>
        <v/>
      </c>
      <c r="CL1509" s="17" t="str">
        <f t="shared" si="334"/>
        <v/>
      </c>
      <c r="CM1509" s="17" t="str">
        <f t="shared" si="335"/>
        <v/>
      </c>
      <c r="CN1509" s="17" t="str">
        <f t="shared" si="336"/>
        <v/>
      </c>
      <c r="CO1509" s="17" t="str">
        <f t="shared" si="337"/>
        <v/>
      </c>
      <c r="CP1509" s="17" t="str">
        <f t="shared" si="338"/>
        <v/>
      </c>
      <c r="CQ1509" s="17" t="str">
        <f t="shared" si="339"/>
        <v/>
      </c>
      <c r="CR1509" s="17" t="str">
        <f t="shared" si="340"/>
        <v/>
      </c>
      <c r="CS1509" s="17" t="str">
        <f t="shared" si="341"/>
        <v/>
      </c>
      <c r="CT1509" s="17" t="str">
        <f t="shared" si="342"/>
        <v/>
      </c>
      <c r="CU1509" s="17" t="str">
        <f t="shared" si="343"/>
        <v/>
      </c>
      <c r="CV1509" s="17" t="str">
        <f t="shared" si="344"/>
        <v/>
      </c>
      <c r="CW1509" s="17" t="str">
        <f t="shared" si="345"/>
        <v/>
      </c>
      <c r="CX1509" s="17" t="str">
        <f t="shared" si="346"/>
        <v/>
      </c>
      <c r="CY1509" s="17" t="str">
        <f t="shared" si="347"/>
        <v/>
      </c>
      <c r="CZ1509" s="17" t="str">
        <f t="shared" si="348"/>
        <v/>
      </c>
      <c r="DA1509" s="17" t="str">
        <f t="shared" si="349"/>
        <v/>
      </c>
      <c r="DB1509" s="17" t="str">
        <f t="shared" si="350"/>
        <v/>
      </c>
      <c r="DC1509" s="17" t="str">
        <f t="shared" si="351"/>
        <v/>
      </c>
      <c r="DD1509" s="17" t="str">
        <f t="shared" si="352"/>
        <v/>
      </c>
      <c r="DE1509" s="17" t="str">
        <f t="shared" si="353"/>
        <v/>
      </c>
      <c r="DF1509" s="17" t="str">
        <f t="shared" si="354"/>
        <v/>
      </c>
      <c r="DG1509" s="17" t="str">
        <f t="shared" si="355"/>
        <v/>
      </c>
      <c r="DH1509" s="17" t="str">
        <f t="shared" si="356"/>
        <v/>
      </c>
      <c r="DI1509" s="17" t="str">
        <f t="shared" si="357"/>
        <v/>
      </c>
      <c r="DJ1509" s="17" t="str">
        <f t="shared" si="358"/>
        <v/>
      </c>
      <c r="DK1509" s="17" t="str">
        <f t="shared" si="359"/>
        <v/>
      </c>
      <c r="DL1509" s="17" t="str">
        <f t="shared" si="360"/>
        <v/>
      </c>
      <c r="DM1509" s="17" t="str">
        <f t="shared" si="361"/>
        <v/>
      </c>
      <c r="DN1509" s="17" t="str">
        <f t="shared" si="362"/>
        <v/>
      </c>
      <c r="DO1509" s="17" t="str">
        <f t="shared" si="363"/>
        <v/>
      </c>
      <c r="DP1509" s="17" t="str">
        <f t="shared" si="364"/>
        <v/>
      </c>
      <c r="DQ1509" s="17" t="str">
        <f t="shared" si="365"/>
        <v/>
      </c>
      <c r="DR1509" s="17" t="str">
        <f t="shared" si="366"/>
        <v/>
      </c>
      <c r="DS1509" s="17" t="str">
        <f t="shared" si="367"/>
        <v/>
      </c>
      <c r="DT1509" s="17" t="str">
        <f t="shared" si="368"/>
        <v/>
      </c>
      <c r="DU1509" s="17" t="str">
        <f t="shared" si="369"/>
        <v/>
      </c>
      <c r="DV1509" s="17" t="str">
        <f t="shared" si="370"/>
        <v/>
      </c>
      <c r="DW1509" s="17" t="str">
        <f t="shared" si="371"/>
        <v/>
      </c>
      <c r="DX1509" s="17" t="str">
        <f t="shared" si="372"/>
        <v/>
      </c>
      <c r="DY1509" s="17" t="str">
        <f t="shared" si="373"/>
        <v/>
      </c>
      <c r="DZ1509" s="17" t="str">
        <f t="shared" si="374"/>
        <v/>
      </c>
      <c r="EA1509" s="17" t="str">
        <f t="shared" si="375"/>
        <v/>
      </c>
      <c r="EB1509" s="17" t="str">
        <f t="shared" si="376"/>
        <v/>
      </c>
      <c r="EC1509" s="17" t="str">
        <f t="shared" si="377"/>
        <v/>
      </c>
      <c r="ED1509" s="17" t="str">
        <f t="shared" si="378"/>
        <v/>
      </c>
      <c r="EE1509" s="17" t="str">
        <f t="shared" si="379"/>
        <v/>
      </c>
      <c r="EF1509" s="17" t="str">
        <f t="shared" si="380"/>
        <v/>
      </c>
      <c r="EG1509" s="17" t="str">
        <f t="shared" si="381"/>
        <v/>
      </c>
      <c r="EH1509" s="17" t="str">
        <f t="shared" si="382"/>
        <v/>
      </c>
      <c r="EI1509" s="17" t="str">
        <f t="shared" si="383"/>
        <v/>
      </c>
      <c r="EJ1509" s="17" t="str">
        <f t="shared" si="384"/>
        <v/>
      </c>
      <c r="EK1509" s="17" t="str">
        <f t="shared" si="385"/>
        <v/>
      </c>
    </row>
    <row r="1510" spans="88:141" x14ac:dyDescent="0.35">
      <c r="CJ1510" s="17" t="str">
        <f t="shared" si="332"/>
        <v/>
      </c>
      <c r="CK1510" s="17" t="str">
        <f t="shared" si="333"/>
        <v/>
      </c>
      <c r="CL1510" s="17" t="str">
        <f t="shared" si="334"/>
        <v/>
      </c>
      <c r="CM1510" s="17" t="str">
        <f t="shared" si="335"/>
        <v/>
      </c>
      <c r="CN1510" s="17" t="str">
        <f t="shared" si="336"/>
        <v/>
      </c>
      <c r="CO1510" s="17" t="str">
        <f t="shared" si="337"/>
        <v/>
      </c>
      <c r="CP1510" s="17" t="str">
        <f t="shared" si="338"/>
        <v/>
      </c>
      <c r="CQ1510" s="17" t="str">
        <f t="shared" si="339"/>
        <v/>
      </c>
      <c r="CR1510" s="17" t="str">
        <f t="shared" si="340"/>
        <v/>
      </c>
      <c r="CS1510" s="17" t="str">
        <f t="shared" si="341"/>
        <v/>
      </c>
      <c r="CT1510" s="17" t="str">
        <f t="shared" si="342"/>
        <v/>
      </c>
      <c r="CU1510" s="17" t="str">
        <f t="shared" si="343"/>
        <v/>
      </c>
      <c r="CV1510" s="17" t="str">
        <f t="shared" si="344"/>
        <v/>
      </c>
      <c r="CW1510" s="17" t="str">
        <f t="shared" si="345"/>
        <v/>
      </c>
      <c r="CX1510" s="17" t="str">
        <f t="shared" si="346"/>
        <v/>
      </c>
      <c r="CY1510" s="17" t="str">
        <f t="shared" si="347"/>
        <v/>
      </c>
      <c r="CZ1510" s="17" t="str">
        <f t="shared" si="348"/>
        <v/>
      </c>
      <c r="DA1510" s="17" t="str">
        <f t="shared" si="349"/>
        <v/>
      </c>
      <c r="DB1510" s="17" t="str">
        <f t="shared" si="350"/>
        <v/>
      </c>
      <c r="DC1510" s="17" t="str">
        <f t="shared" si="351"/>
        <v/>
      </c>
      <c r="DD1510" s="17" t="str">
        <f t="shared" si="352"/>
        <v/>
      </c>
      <c r="DE1510" s="17" t="str">
        <f t="shared" si="353"/>
        <v/>
      </c>
      <c r="DF1510" s="17" t="str">
        <f t="shared" si="354"/>
        <v/>
      </c>
      <c r="DG1510" s="17" t="str">
        <f t="shared" si="355"/>
        <v/>
      </c>
      <c r="DH1510" s="17" t="str">
        <f t="shared" si="356"/>
        <v/>
      </c>
      <c r="DI1510" s="17" t="str">
        <f t="shared" si="357"/>
        <v/>
      </c>
      <c r="DJ1510" s="17" t="str">
        <f t="shared" si="358"/>
        <v/>
      </c>
      <c r="DK1510" s="17" t="str">
        <f t="shared" si="359"/>
        <v/>
      </c>
      <c r="DL1510" s="17" t="str">
        <f t="shared" si="360"/>
        <v/>
      </c>
      <c r="DM1510" s="17" t="str">
        <f t="shared" si="361"/>
        <v/>
      </c>
      <c r="DN1510" s="17" t="str">
        <f t="shared" si="362"/>
        <v/>
      </c>
      <c r="DO1510" s="17" t="str">
        <f t="shared" si="363"/>
        <v/>
      </c>
      <c r="DP1510" s="17" t="str">
        <f t="shared" si="364"/>
        <v/>
      </c>
      <c r="DQ1510" s="17" t="str">
        <f t="shared" si="365"/>
        <v/>
      </c>
      <c r="DR1510" s="17" t="str">
        <f t="shared" si="366"/>
        <v/>
      </c>
      <c r="DS1510" s="17" t="str">
        <f t="shared" si="367"/>
        <v/>
      </c>
      <c r="DT1510" s="17" t="str">
        <f t="shared" si="368"/>
        <v/>
      </c>
      <c r="DU1510" s="17" t="str">
        <f t="shared" si="369"/>
        <v/>
      </c>
      <c r="DV1510" s="17" t="str">
        <f t="shared" si="370"/>
        <v/>
      </c>
      <c r="DW1510" s="17" t="str">
        <f t="shared" si="371"/>
        <v/>
      </c>
      <c r="DX1510" s="17" t="str">
        <f t="shared" si="372"/>
        <v/>
      </c>
      <c r="DY1510" s="17" t="str">
        <f t="shared" si="373"/>
        <v/>
      </c>
      <c r="DZ1510" s="17" t="str">
        <f t="shared" si="374"/>
        <v/>
      </c>
      <c r="EA1510" s="17" t="str">
        <f t="shared" si="375"/>
        <v/>
      </c>
      <c r="EB1510" s="17" t="str">
        <f t="shared" si="376"/>
        <v/>
      </c>
      <c r="EC1510" s="17" t="str">
        <f t="shared" si="377"/>
        <v/>
      </c>
      <c r="ED1510" s="17" t="str">
        <f t="shared" si="378"/>
        <v/>
      </c>
      <c r="EE1510" s="17" t="str">
        <f t="shared" si="379"/>
        <v/>
      </c>
      <c r="EF1510" s="17" t="str">
        <f t="shared" si="380"/>
        <v/>
      </c>
      <c r="EG1510" s="17" t="str">
        <f t="shared" si="381"/>
        <v/>
      </c>
      <c r="EH1510" s="17" t="str">
        <f t="shared" si="382"/>
        <v/>
      </c>
      <c r="EI1510" s="17" t="str">
        <f t="shared" si="383"/>
        <v/>
      </c>
      <c r="EJ1510" s="17" t="str">
        <f t="shared" si="384"/>
        <v/>
      </c>
      <c r="EK1510" s="17" t="str">
        <f t="shared" si="385"/>
        <v/>
      </c>
    </row>
    <row r="1511" spans="88:141" x14ac:dyDescent="0.35">
      <c r="CJ1511" s="17" t="str">
        <f t="shared" si="332"/>
        <v/>
      </c>
      <c r="CK1511" s="17" t="str">
        <f t="shared" si="333"/>
        <v/>
      </c>
      <c r="CL1511" s="17" t="str">
        <f t="shared" si="334"/>
        <v/>
      </c>
      <c r="CM1511" s="17" t="str">
        <f t="shared" si="335"/>
        <v/>
      </c>
      <c r="CN1511" s="17" t="str">
        <f t="shared" si="336"/>
        <v/>
      </c>
      <c r="CO1511" s="17" t="str">
        <f t="shared" si="337"/>
        <v/>
      </c>
      <c r="CP1511" s="17" t="str">
        <f t="shared" si="338"/>
        <v/>
      </c>
      <c r="CQ1511" s="17" t="str">
        <f t="shared" si="339"/>
        <v/>
      </c>
      <c r="CR1511" s="17" t="str">
        <f t="shared" si="340"/>
        <v/>
      </c>
      <c r="CS1511" s="17" t="str">
        <f t="shared" si="341"/>
        <v/>
      </c>
      <c r="CT1511" s="17" t="str">
        <f t="shared" si="342"/>
        <v/>
      </c>
      <c r="CU1511" s="17" t="str">
        <f t="shared" si="343"/>
        <v/>
      </c>
      <c r="CV1511" s="17" t="str">
        <f t="shared" si="344"/>
        <v/>
      </c>
      <c r="CW1511" s="17" t="str">
        <f t="shared" si="345"/>
        <v/>
      </c>
      <c r="CX1511" s="17" t="str">
        <f t="shared" si="346"/>
        <v/>
      </c>
      <c r="CY1511" s="17" t="str">
        <f t="shared" si="347"/>
        <v/>
      </c>
      <c r="CZ1511" s="17" t="str">
        <f t="shared" si="348"/>
        <v/>
      </c>
      <c r="DA1511" s="17" t="str">
        <f t="shared" si="349"/>
        <v/>
      </c>
      <c r="DB1511" s="17" t="str">
        <f t="shared" si="350"/>
        <v/>
      </c>
      <c r="DC1511" s="17" t="str">
        <f t="shared" si="351"/>
        <v/>
      </c>
      <c r="DD1511" s="17" t="str">
        <f t="shared" si="352"/>
        <v/>
      </c>
      <c r="DE1511" s="17" t="str">
        <f t="shared" si="353"/>
        <v/>
      </c>
      <c r="DF1511" s="17" t="str">
        <f t="shared" si="354"/>
        <v/>
      </c>
      <c r="DG1511" s="17" t="str">
        <f t="shared" si="355"/>
        <v/>
      </c>
      <c r="DH1511" s="17" t="str">
        <f t="shared" si="356"/>
        <v/>
      </c>
      <c r="DI1511" s="17" t="str">
        <f t="shared" si="357"/>
        <v/>
      </c>
      <c r="DJ1511" s="17" t="str">
        <f t="shared" si="358"/>
        <v/>
      </c>
      <c r="DK1511" s="17" t="str">
        <f t="shared" si="359"/>
        <v/>
      </c>
      <c r="DL1511" s="17" t="str">
        <f t="shared" si="360"/>
        <v/>
      </c>
      <c r="DM1511" s="17" t="str">
        <f t="shared" si="361"/>
        <v/>
      </c>
      <c r="DN1511" s="17" t="str">
        <f t="shared" si="362"/>
        <v/>
      </c>
      <c r="DO1511" s="17" t="str">
        <f t="shared" si="363"/>
        <v/>
      </c>
      <c r="DP1511" s="17" t="str">
        <f t="shared" si="364"/>
        <v/>
      </c>
      <c r="DQ1511" s="17" t="str">
        <f t="shared" si="365"/>
        <v/>
      </c>
      <c r="DR1511" s="17" t="str">
        <f t="shared" si="366"/>
        <v/>
      </c>
      <c r="DS1511" s="17" t="str">
        <f t="shared" si="367"/>
        <v/>
      </c>
      <c r="DT1511" s="17" t="str">
        <f t="shared" si="368"/>
        <v/>
      </c>
      <c r="DU1511" s="17" t="str">
        <f t="shared" si="369"/>
        <v/>
      </c>
      <c r="DV1511" s="17" t="str">
        <f t="shared" si="370"/>
        <v/>
      </c>
      <c r="DW1511" s="17" t="str">
        <f t="shared" si="371"/>
        <v/>
      </c>
      <c r="DX1511" s="17" t="str">
        <f t="shared" si="372"/>
        <v/>
      </c>
      <c r="DY1511" s="17" t="str">
        <f t="shared" si="373"/>
        <v/>
      </c>
      <c r="DZ1511" s="17" t="str">
        <f t="shared" si="374"/>
        <v/>
      </c>
      <c r="EA1511" s="17" t="str">
        <f t="shared" si="375"/>
        <v/>
      </c>
      <c r="EB1511" s="17" t="str">
        <f t="shared" si="376"/>
        <v/>
      </c>
      <c r="EC1511" s="17" t="str">
        <f t="shared" si="377"/>
        <v/>
      </c>
      <c r="ED1511" s="17" t="str">
        <f t="shared" si="378"/>
        <v/>
      </c>
      <c r="EE1511" s="17" t="str">
        <f t="shared" si="379"/>
        <v/>
      </c>
      <c r="EF1511" s="17" t="str">
        <f t="shared" si="380"/>
        <v/>
      </c>
      <c r="EG1511" s="17" t="str">
        <f t="shared" si="381"/>
        <v/>
      </c>
      <c r="EH1511" s="17" t="str">
        <f t="shared" si="382"/>
        <v/>
      </c>
      <c r="EI1511" s="17" t="str">
        <f t="shared" si="383"/>
        <v/>
      </c>
      <c r="EJ1511" s="17" t="str">
        <f t="shared" si="384"/>
        <v/>
      </c>
      <c r="EK1511" s="17" t="str">
        <f t="shared" si="385"/>
        <v/>
      </c>
    </row>
    <row r="1512" spans="88:141" x14ac:dyDescent="0.35">
      <c r="CJ1512" s="17" t="str">
        <f t="shared" si="332"/>
        <v/>
      </c>
      <c r="CK1512" s="17" t="str">
        <f t="shared" si="333"/>
        <v/>
      </c>
      <c r="CL1512" s="17" t="str">
        <f t="shared" si="334"/>
        <v/>
      </c>
      <c r="CM1512" s="17" t="str">
        <f t="shared" si="335"/>
        <v/>
      </c>
      <c r="CN1512" s="17" t="str">
        <f t="shared" si="336"/>
        <v/>
      </c>
      <c r="CO1512" s="17" t="str">
        <f t="shared" si="337"/>
        <v/>
      </c>
      <c r="CP1512" s="17" t="str">
        <f t="shared" si="338"/>
        <v/>
      </c>
      <c r="CQ1512" s="17" t="str">
        <f t="shared" si="339"/>
        <v/>
      </c>
      <c r="CR1512" s="17" t="str">
        <f t="shared" si="340"/>
        <v/>
      </c>
      <c r="CS1512" s="17" t="str">
        <f t="shared" si="341"/>
        <v/>
      </c>
      <c r="CT1512" s="17" t="str">
        <f t="shared" si="342"/>
        <v/>
      </c>
      <c r="CU1512" s="17" t="str">
        <f t="shared" si="343"/>
        <v/>
      </c>
      <c r="CV1512" s="17" t="str">
        <f t="shared" si="344"/>
        <v/>
      </c>
      <c r="CW1512" s="17" t="str">
        <f t="shared" si="345"/>
        <v/>
      </c>
      <c r="CX1512" s="17" t="str">
        <f t="shared" si="346"/>
        <v/>
      </c>
      <c r="CY1512" s="17" t="str">
        <f t="shared" si="347"/>
        <v/>
      </c>
      <c r="CZ1512" s="17" t="str">
        <f t="shared" si="348"/>
        <v/>
      </c>
      <c r="DA1512" s="17" t="str">
        <f t="shared" si="349"/>
        <v/>
      </c>
      <c r="DB1512" s="17" t="str">
        <f t="shared" si="350"/>
        <v/>
      </c>
      <c r="DC1512" s="17" t="str">
        <f t="shared" si="351"/>
        <v/>
      </c>
      <c r="DD1512" s="17" t="str">
        <f t="shared" si="352"/>
        <v/>
      </c>
      <c r="DE1512" s="17" t="str">
        <f t="shared" si="353"/>
        <v/>
      </c>
      <c r="DF1512" s="17" t="str">
        <f t="shared" si="354"/>
        <v/>
      </c>
      <c r="DG1512" s="17" t="str">
        <f t="shared" si="355"/>
        <v/>
      </c>
      <c r="DH1512" s="17" t="str">
        <f t="shared" si="356"/>
        <v/>
      </c>
      <c r="DI1512" s="17" t="str">
        <f t="shared" si="357"/>
        <v/>
      </c>
      <c r="DJ1512" s="17" t="str">
        <f t="shared" si="358"/>
        <v/>
      </c>
      <c r="DK1512" s="17" t="str">
        <f t="shared" si="359"/>
        <v/>
      </c>
      <c r="DL1512" s="17" t="str">
        <f t="shared" si="360"/>
        <v/>
      </c>
      <c r="DM1512" s="17" t="str">
        <f t="shared" si="361"/>
        <v/>
      </c>
      <c r="DN1512" s="17" t="str">
        <f t="shared" si="362"/>
        <v/>
      </c>
      <c r="DO1512" s="17" t="str">
        <f t="shared" si="363"/>
        <v/>
      </c>
      <c r="DP1512" s="17" t="str">
        <f t="shared" si="364"/>
        <v/>
      </c>
      <c r="DQ1512" s="17" t="str">
        <f t="shared" si="365"/>
        <v/>
      </c>
      <c r="DR1512" s="17" t="str">
        <f t="shared" si="366"/>
        <v/>
      </c>
      <c r="DS1512" s="17" t="str">
        <f t="shared" si="367"/>
        <v/>
      </c>
      <c r="DT1512" s="17" t="str">
        <f t="shared" si="368"/>
        <v/>
      </c>
      <c r="DU1512" s="17" t="str">
        <f t="shared" si="369"/>
        <v/>
      </c>
      <c r="DV1512" s="17" t="str">
        <f t="shared" si="370"/>
        <v/>
      </c>
      <c r="DW1512" s="17" t="str">
        <f t="shared" si="371"/>
        <v/>
      </c>
      <c r="DX1512" s="17" t="str">
        <f t="shared" si="372"/>
        <v/>
      </c>
      <c r="DY1512" s="17" t="str">
        <f t="shared" si="373"/>
        <v/>
      </c>
      <c r="DZ1512" s="17" t="str">
        <f t="shared" si="374"/>
        <v/>
      </c>
      <c r="EA1512" s="17" t="str">
        <f t="shared" si="375"/>
        <v/>
      </c>
      <c r="EB1512" s="17" t="str">
        <f t="shared" si="376"/>
        <v/>
      </c>
      <c r="EC1512" s="17" t="str">
        <f t="shared" si="377"/>
        <v/>
      </c>
      <c r="ED1512" s="17" t="str">
        <f t="shared" si="378"/>
        <v/>
      </c>
      <c r="EE1512" s="17" t="str">
        <f t="shared" si="379"/>
        <v/>
      </c>
      <c r="EF1512" s="17" t="str">
        <f t="shared" si="380"/>
        <v/>
      </c>
      <c r="EG1512" s="17" t="str">
        <f t="shared" si="381"/>
        <v/>
      </c>
      <c r="EH1512" s="17" t="str">
        <f t="shared" si="382"/>
        <v/>
      </c>
      <c r="EI1512" s="17" t="str">
        <f t="shared" si="383"/>
        <v/>
      </c>
      <c r="EJ1512" s="17" t="str">
        <f t="shared" si="384"/>
        <v/>
      </c>
      <c r="EK1512" s="17" t="str">
        <f t="shared" si="385"/>
        <v/>
      </c>
    </row>
    <row r="1513" spans="88:141" x14ac:dyDescent="0.35">
      <c r="CJ1513" s="17" t="str">
        <f t="shared" si="332"/>
        <v/>
      </c>
      <c r="CK1513" s="17" t="str">
        <f t="shared" si="333"/>
        <v/>
      </c>
      <c r="CL1513" s="17" t="str">
        <f t="shared" si="334"/>
        <v/>
      </c>
      <c r="CM1513" s="17" t="str">
        <f t="shared" si="335"/>
        <v/>
      </c>
      <c r="CN1513" s="17" t="str">
        <f t="shared" si="336"/>
        <v/>
      </c>
      <c r="CO1513" s="17" t="str">
        <f t="shared" si="337"/>
        <v/>
      </c>
      <c r="CP1513" s="17" t="str">
        <f t="shared" si="338"/>
        <v/>
      </c>
      <c r="CQ1513" s="17" t="str">
        <f t="shared" si="339"/>
        <v/>
      </c>
      <c r="CR1513" s="17" t="str">
        <f t="shared" si="340"/>
        <v/>
      </c>
      <c r="CS1513" s="17" t="str">
        <f t="shared" si="341"/>
        <v/>
      </c>
      <c r="CT1513" s="17" t="str">
        <f t="shared" si="342"/>
        <v/>
      </c>
      <c r="CU1513" s="17" t="str">
        <f t="shared" si="343"/>
        <v/>
      </c>
      <c r="CV1513" s="17" t="str">
        <f t="shared" si="344"/>
        <v/>
      </c>
      <c r="CW1513" s="17" t="str">
        <f t="shared" si="345"/>
        <v/>
      </c>
      <c r="CX1513" s="17" t="str">
        <f t="shared" si="346"/>
        <v/>
      </c>
      <c r="CY1513" s="17" t="str">
        <f t="shared" si="347"/>
        <v/>
      </c>
      <c r="CZ1513" s="17" t="str">
        <f t="shared" si="348"/>
        <v/>
      </c>
      <c r="DA1513" s="17" t="str">
        <f t="shared" si="349"/>
        <v/>
      </c>
      <c r="DB1513" s="17" t="str">
        <f t="shared" si="350"/>
        <v/>
      </c>
      <c r="DC1513" s="17" t="str">
        <f t="shared" si="351"/>
        <v/>
      </c>
      <c r="DD1513" s="17" t="str">
        <f t="shared" si="352"/>
        <v/>
      </c>
      <c r="DE1513" s="17" t="str">
        <f t="shared" si="353"/>
        <v/>
      </c>
      <c r="DF1513" s="17" t="str">
        <f t="shared" si="354"/>
        <v/>
      </c>
      <c r="DG1513" s="17" t="str">
        <f t="shared" si="355"/>
        <v/>
      </c>
      <c r="DH1513" s="17" t="str">
        <f t="shared" si="356"/>
        <v/>
      </c>
      <c r="DI1513" s="17" t="str">
        <f t="shared" si="357"/>
        <v/>
      </c>
      <c r="DJ1513" s="17" t="str">
        <f t="shared" si="358"/>
        <v/>
      </c>
      <c r="DK1513" s="17" t="str">
        <f t="shared" si="359"/>
        <v/>
      </c>
      <c r="DL1513" s="17" t="str">
        <f t="shared" si="360"/>
        <v/>
      </c>
      <c r="DM1513" s="17" t="str">
        <f t="shared" si="361"/>
        <v/>
      </c>
      <c r="DN1513" s="17" t="str">
        <f t="shared" si="362"/>
        <v/>
      </c>
      <c r="DO1513" s="17" t="str">
        <f t="shared" si="363"/>
        <v/>
      </c>
      <c r="DP1513" s="17" t="str">
        <f t="shared" si="364"/>
        <v/>
      </c>
      <c r="DQ1513" s="17" t="str">
        <f t="shared" si="365"/>
        <v/>
      </c>
      <c r="DR1513" s="17" t="str">
        <f t="shared" si="366"/>
        <v/>
      </c>
      <c r="DS1513" s="17" t="str">
        <f t="shared" si="367"/>
        <v/>
      </c>
      <c r="DT1513" s="17" t="str">
        <f t="shared" si="368"/>
        <v/>
      </c>
      <c r="DU1513" s="17" t="str">
        <f t="shared" si="369"/>
        <v/>
      </c>
      <c r="DV1513" s="17" t="str">
        <f t="shared" si="370"/>
        <v/>
      </c>
      <c r="DW1513" s="17" t="str">
        <f t="shared" si="371"/>
        <v/>
      </c>
      <c r="DX1513" s="17" t="str">
        <f t="shared" si="372"/>
        <v/>
      </c>
      <c r="DY1513" s="17" t="str">
        <f t="shared" si="373"/>
        <v/>
      </c>
      <c r="DZ1513" s="17" t="str">
        <f t="shared" si="374"/>
        <v/>
      </c>
      <c r="EA1513" s="17" t="str">
        <f t="shared" si="375"/>
        <v/>
      </c>
      <c r="EB1513" s="17" t="str">
        <f t="shared" si="376"/>
        <v/>
      </c>
      <c r="EC1513" s="17" t="str">
        <f t="shared" si="377"/>
        <v/>
      </c>
      <c r="ED1513" s="17" t="str">
        <f t="shared" si="378"/>
        <v/>
      </c>
      <c r="EE1513" s="17" t="str">
        <f t="shared" si="379"/>
        <v/>
      </c>
      <c r="EF1513" s="17" t="str">
        <f t="shared" si="380"/>
        <v/>
      </c>
      <c r="EG1513" s="17" t="str">
        <f t="shared" si="381"/>
        <v/>
      </c>
      <c r="EH1513" s="17" t="str">
        <f t="shared" si="382"/>
        <v/>
      </c>
      <c r="EI1513" s="17" t="str">
        <f t="shared" si="383"/>
        <v/>
      </c>
      <c r="EJ1513" s="17" t="str">
        <f t="shared" si="384"/>
        <v/>
      </c>
      <c r="EK1513" s="17" t="str">
        <f t="shared" si="385"/>
        <v/>
      </c>
    </row>
    <row r="1514" spans="88:141" x14ac:dyDescent="0.35">
      <c r="CJ1514" s="17" t="str">
        <f t="shared" si="332"/>
        <v/>
      </c>
      <c r="CK1514" s="17" t="str">
        <f t="shared" si="333"/>
        <v/>
      </c>
      <c r="CL1514" s="17" t="str">
        <f t="shared" si="334"/>
        <v/>
      </c>
      <c r="CM1514" s="17" t="str">
        <f t="shared" si="335"/>
        <v/>
      </c>
      <c r="CN1514" s="17" t="str">
        <f t="shared" si="336"/>
        <v/>
      </c>
      <c r="CO1514" s="17" t="str">
        <f t="shared" si="337"/>
        <v/>
      </c>
      <c r="CP1514" s="17" t="str">
        <f t="shared" si="338"/>
        <v/>
      </c>
      <c r="CQ1514" s="17" t="str">
        <f t="shared" si="339"/>
        <v/>
      </c>
      <c r="CR1514" s="17" t="str">
        <f t="shared" si="340"/>
        <v/>
      </c>
      <c r="CS1514" s="17" t="str">
        <f t="shared" si="341"/>
        <v/>
      </c>
      <c r="CT1514" s="17" t="str">
        <f t="shared" si="342"/>
        <v/>
      </c>
      <c r="CU1514" s="17" t="str">
        <f t="shared" si="343"/>
        <v/>
      </c>
      <c r="CV1514" s="17" t="str">
        <f t="shared" si="344"/>
        <v/>
      </c>
      <c r="CW1514" s="17" t="str">
        <f t="shared" si="345"/>
        <v/>
      </c>
      <c r="CX1514" s="17" t="str">
        <f t="shared" si="346"/>
        <v/>
      </c>
      <c r="CY1514" s="17" t="str">
        <f t="shared" si="347"/>
        <v/>
      </c>
      <c r="CZ1514" s="17" t="str">
        <f t="shared" si="348"/>
        <v/>
      </c>
      <c r="DA1514" s="17" t="str">
        <f t="shared" si="349"/>
        <v/>
      </c>
      <c r="DB1514" s="17" t="str">
        <f t="shared" si="350"/>
        <v/>
      </c>
      <c r="DC1514" s="17" t="str">
        <f t="shared" si="351"/>
        <v/>
      </c>
      <c r="DD1514" s="17" t="str">
        <f t="shared" si="352"/>
        <v/>
      </c>
      <c r="DE1514" s="17" t="str">
        <f t="shared" si="353"/>
        <v/>
      </c>
      <c r="DF1514" s="17" t="str">
        <f t="shared" si="354"/>
        <v/>
      </c>
      <c r="DG1514" s="17" t="str">
        <f t="shared" si="355"/>
        <v/>
      </c>
      <c r="DH1514" s="17" t="str">
        <f t="shared" si="356"/>
        <v/>
      </c>
      <c r="DI1514" s="17" t="str">
        <f t="shared" si="357"/>
        <v/>
      </c>
      <c r="DJ1514" s="17" t="str">
        <f t="shared" si="358"/>
        <v/>
      </c>
      <c r="DK1514" s="17" t="str">
        <f t="shared" si="359"/>
        <v/>
      </c>
      <c r="DL1514" s="17" t="str">
        <f t="shared" si="360"/>
        <v/>
      </c>
      <c r="DM1514" s="17" t="str">
        <f t="shared" si="361"/>
        <v/>
      </c>
      <c r="DN1514" s="17" t="str">
        <f t="shared" si="362"/>
        <v/>
      </c>
      <c r="DO1514" s="17" t="str">
        <f t="shared" si="363"/>
        <v/>
      </c>
      <c r="DP1514" s="17" t="str">
        <f t="shared" si="364"/>
        <v/>
      </c>
      <c r="DQ1514" s="17" t="str">
        <f t="shared" si="365"/>
        <v/>
      </c>
      <c r="DR1514" s="17" t="str">
        <f t="shared" si="366"/>
        <v/>
      </c>
      <c r="DS1514" s="17" t="str">
        <f t="shared" si="367"/>
        <v/>
      </c>
      <c r="DT1514" s="17" t="str">
        <f t="shared" si="368"/>
        <v/>
      </c>
      <c r="DU1514" s="17" t="str">
        <f t="shared" si="369"/>
        <v/>
      </c>
      <c r="DV1514" s="17" t="str">
        <f t="shared" si="370"/>
        <v/>
      </c>
      <c r="DW1514" s="17" t="str">
        <f t="shared" si="371"/>
        <v/>
      </c>
      <c r="DX1514" s="17" t="str">
        <f t="shared" si="372"/>
        <v/>
      </c>
      <c r="DY1514" s="17" t="str">
        <f t="shared" si="373"/>
        <v/>
      </c>
      <c r="DZ1514" s="17" t="str">
        <f t="shared" si="374"/>
        <v/>
      </c>
      <c r="EA1514" s="17" t="str">
        <f t="shared" si="375"/>
        <v/>
      </c>
      <c r="EB1514" s="17" t="str">
        <f t="shared" si="376"/>
        <v/>
      </c>
      <c r="EC1514" s="17" t="str">
        <f t="shared" si="377"/>
        <v/>
      </c>
      <c r="ED1514" s="17" t="str">
        <f t="shared" si="378"/>
        <v/>
      </c>
      <c r="EE1514" s="17" t="str">
        <f t="shared" si="379"/>
        <v/>
      </c>
      <c r="EF1514" s="17" t="str">
        <f t="shared" si="380"/>
        <v/>
      </c>
      <c r="EG1514" s="17" t="str">
        <f t="shared" si="381"/>
        <v/>
      </c>
      <c r="EH1514" s="17" t="str">
        <f t="shared" si="382"/>
        <v/>
      </c>
      <c r="EI1514" s="17" t="str">
        <f t="shared" si="383"/>
        <v/>
      </c>
      <c r="EJ1514" s="17" t="str">
        <f t="shared" si="384"/>
        <v/>
      </c>
      <c r="EK1514" s="17" t="str">
        <f t="shared" si="385"/>
        <v/>
      </c>
    </row>
    <row r="1515" spans="88:141" x14ac:dyDescent="0.35">
      <c r="CJ1515" s="17" t="str">
        <f t="shared" si="332"/>
        <v/>
      </c>
      <c r="CK1515" s="17" t="str">
        <f t="shared" si="333"/>
        <v/>
      </c>
      <c r="CL1515" s="17" t="str">
        <f t="shared" si="334"/>
        <v/>
      </c>
      <c r="CM1515" s="17" t="str">
        <f t="shared" si="335"/>
        <v/>
      </c>
      <c r="CN1515" s="17" t="str">
        <f t="shared" si="336"/>
        <v/>
      </c>
      <c r="CO1515" s="17" t="str">
        <f t="shared" si="337"/>
        <v/>
      </c>
      <c r="CP1515" s="17" t="str">
        <f t="shared" si="338"/>
        <v/>
      </c>
      <c r="CQ1515" s="17" t="str">
        <f t="shared" si="339"/>
        <v/>
      </c>
      <c r="CR1515" s="17" t="str">
        <f t="shared" si="340"/>
        <v/>
      </c>
      <c r="CS1515" s="17" t="str">
        <f t="shared" si="341"/>
        <v/>
      </c>
      <c r="CT1515" s="17" t="str">
        <f t="shared" si="342"/>
        <v/>
      </c>
      <c r="CU1515" s="17" t="str">
        <f t="shared" si="343"/>
        <v/>
      </c>
      <c r="CV1515" s="17" t="str">
        <f t="shared" si="344"/>
        <v/>
      </c>
      <c r="CW1515" s="17" t="str">
        <f t="shared" si="345"/>
        <v/>
      </c>
      <c r="CX1515" s="17" t="str">
        <f t="shared" si="346"/>
        <v/>
      </c>
      <c r="CY1515" s="17" t="str">
        <f t="shared" si="347"/>
        <v/>
      </c>
      <c r="CZ1515" s="17" t="str">
        <f t="shared" si="348"/>
        <v/>
      </c>
      <c r="DA1515" s="17" t="str">
        <f t="shared" si="349"/>
        <v/>
      </c>
      <c r="DB1515" s="17" t="str">
        <f t="shared" si="350"/>
        <v/>
      </c>
      <c r="DC1515" s="17" t="str">
        <f t="shared" si="351"/>
        <v/>
      </c>
      <c r="DD1515" s="17" t="str">
        <f t="shared" si="352"/>
        <v/>
      </c>
      <c r="DE1515" s="17" t="str">
        <f t="shared" si="353"/>
        <v/>
      </c>
      <c r="DF1515" s="17" t="str">
        <f t="shared" si="354"/>
        <v/>
      </c>
      <c r="DG1515" s="17" t="str">
        <f t="shared" si="355"/>
        <v/>
      </c>
      <c r="DH1515" s="17" t="str">
        <f t="shared" si="356"/>
        <v/>
      </c>
      <c r="DI1515" s="17" t="str">
        <f t="shared" si="357"/>
        <v/>
      </c>
      <c r="DJ1515" s="17" t="str">
        <f t="shared" si="358"/>
        <v/>
      </c>
      <c r="DK1515" s="17" t="str">
        <f t="shared" si="359"/>
        <v/>
      </c>
      <c r="DL1515" s="17" t="str">
        <f t="shared" si="360"/>
        <v/>
      </c>
      <c r="DM1515" s="17" t="str">
        <f t="shared" si="361"/>
        <v/>
      </c>
      <c r="DN1515" s="17" t="str">
        <f t="shared" si="362"/>
        <v/>
      </c>
      <c r="DO1515" s="17" t="str">
        <f t="shared" si="363"/>
        <v/>
      </c>
      <c r="DP1515" s="17" t="str">
        <f t="shared" si="364"/>
        <v/>
      </c>
      <c r="DQ1515" s="17" t="str">
        <f t="shared" si="365"/>
        <v/>
      </c>
      <c r="DR1515" s="17" t="str">
        <f t="shared" si="366"/>
        <v/>
      </c>
      <c r="DS1515" s="17" t="str">
        <f t="shared" si="367"/>
        <v/>
      </c>
      <c r="DT1515" s="17" t="str">
        <f t="shared" si="368"/>
        <v/>
      </c>
      <c r="DU1515" s="17" t="str">
        <f t="shared" si="369"/>
        <v/>
      </c>
      <c r="DV1515" s="17" t="str">
        <f t="shared" si="370"/>
        <v/>
      </c>
      <c r="DW1515" s="17" t="str">
        <f t="shared" si="371"/>
        <v/>
      </c>
      <c r="DX1515" s="17" t="str">
        <f t="shared" si="372"/>
        <v/>
      </c>
      <c r="DY1515" s="17" t="str">
        <f t="shared" si="373"/>
        <v/>
      </c>
      <c r="DZ1515" s="17" t="str">
        <f t="shared" si="374"/>
        <v/>
      </c>
      <c r="EA1515" s="17" t="str">
        <f t="shared" si="375"/>
        <v/>
      </c>
      <c r="EB1515" s="17" t="str">
        <f t="shared" si="376"/>
        <v/>
      </c>
      <c r="EC1515" s="17" t="str">
        <f t="shared" si="377"/>
        <v/>
      </c>
      <c r="ED1515" s="17" t="str">
        <f t="shared" si="378"/>
        <v/>
      </c>
      <c r="EE1515" s="17" t="str">
        <f t="shared" si="379"/>
        <v/>
      </c>
      <c r="EF1515" s="17" t="str">
        <f t="shared" si="380"/>
        <v/>
      </c>
      <c r="EG1515" s="17" t="str">
        <f t="shared" si="381"/>
        <v/>
      </c>
      <c r="EH1515" s="17" t="str">
        <f t="shared" si="382"/>
        <v/>
      </c>
      <c r="EI1515" s="17" t="str">
        <f t="shared" si="383"/>
        <v/>
      </c>
      <c r="EJ1515" s="17" t="str">
        <f t="shared" si="384"/>
        <v/>
      </c>
      <c r="EK1515" s="17" t="str">
        <f t="shared" si="385"/>
        <v/>
      </c>
    </row>
    <row r="1516" spans="88:141" x14ac:dyDescent="0.35">
      <c r="CJ1516" s="17" t="str">
        <f t="shared" si="332"/>
        <v/>
      </c>
      <c r="CK1516" s="17" t="str">
        <f t="shared" si="333"/>
        <v/>
      </c>
      <c r="CL1516" s="17" t="str">
        <f t="shared" si="334"/>
        <v/>
      </c>
      <c r="CM1516" s="17" t="str">
        <f t="shared" si="335"/>
        <v/>
      </c>
      <c r="CN1516" s="17" t="str">
        <f t="shared" si="336"/>
        <v/>
      </c>
      <c r="CO1516" s="17" t="str">
        <f t="shared" si="337"/>
        <v/>
      </c>
      <c r="CP1516" s="17" t="str">
        <f t="shared" si="338"/>
        <v/>
      </c>
      <c r="CQ1516" s="17" t="str">
        <f t="shared" si="339"/>
        <v/>
      </c>
      <c r="CR1516" s="17" t="str">
        <f t="shared" si="340"/>
        <v/>
      </c>
      <c r="CS1516" s="17" t="str">
        <f t="shared" si="341"/>
        <v/>
      </c>
      <c r="CT1516" s="17" t="str">
        <f t="shared" si="342"/>
        <v/>
      </c>
      <c r="CU1516" s="17" t="str">
        <f t="shared" si="343"/>
        <v/>
      </c>
      <c r="CV1516" s="17" t="str">
        <f t="shared" si="344"/>
        <v/>
      </c>
      <c r="CW1516" s="17" t="str">
        <f t="shared" si="345"/>
        <v/>
      </c>
      <c r="CX1516" s="17" t="str">
        <f t="shared" si="346"/>
        <v/>
      </c>
      <c r="CY1516" s="17" t="str">
        <f t="shared" si="347"/>
        <v/>
      </c>
      <c r="CZ1516" s="17" t="str">
        <f t="shared" si="348"/>
        <v/>
      </c>
      <c r="DA1516" s="17" t="str">
        <f t="shared" si="349"/>
        <v/>
      </c>
      <c r="DB1516" s="17" t="str">
        <f t="shared" si="350"/>
        <v/>
      </c>
      <c r="DC1516" s="17" t="str">
        <f t="shared" si="351"/>
        <v/>
      </c>
      <c r="DD1516" s="17" t="str">
        <f t="shared" si="352"/>
        <v/>
      </c>
      <c r="DE1516" s="17" t="str">
        <f t="shared" si="353"/>
        <v/>
      </c>
      <c r="DF1516" s="17" t="str">
        <f t="shared" si="354"/>
        <v/>
      </c>
      <c r="DG1516" s="17" t="str">
        <f t="shared" si="355"/>
        <v/>
      </c>
      <c r="DH1516" s="17" t="str">
        <f t="shared" si="356"/>
        <v/>
      </c>
      <c r="DI1516" s="17" t="str">
        <f t="shared" si="357"/>
        <v/>
      </c>
      <c r="DJ1516" s="17" t="str">
        <f t="shared" si="358"/>
        <v/>
      </c>
      <c r="DK1516" s="17" t="str">
        <f t="shared" si="359"/>
        <v/>
      </c>
      <c r="DL1516" s="17" t="str">
        <f t="shared" si="360"/>
        <v/>
      </c>
      <c r="DM1516" s="17" t="str">
        <f t="shared" si="361"/>
        <v/>
      </c>
      <c r="DN1516" s="17" t="str">
        <f t="shared" si="362"/>
        <v/>
      </c>
      <c r="DO1516" s="17" t="str">
        <f t="shared" si="363"/>
        <v/>
      </c>
      <c r="DP1516" s="17" t="str">
        <f t="shared" si="364"/>
        <v/>
      </c>
      <c r="DQ1516" s="17" t="str">
        <f t="shared" si="365"/>
        <v/>
      </c>
      <c r="DR1516" s="17" t="str">
        <f t="shared" si="366"/>
        <v/>
      </c>
      <c r="DS1516" s="17" t="str">
        <f t="shared" si="367"/>
        <v/>
      </c>
      <c r="DT1516" s="17" t="str">
        <f t="shared" si="368"/>
        <v/>
      </c>
      <c r="DU1516" s="17" t="str">
        <f t="shared" si="369"/>
        <v/>
      </c>
      <c r="DV1516" s="17" t="str">
        <f t="shared" si="370"/>
        <v/>
      </c>
      <c r="DW1516" s="17" t="str">
        <f t="shared" si="371"/>
        <v/>
      </c>
      <c r="DX1516" s="17" t="str">
        <f t="shared" si="372"/>
        <v/>
      </c>
      <c r="DY1516" s="17" t="str">
        <f t="shared" si="373"/>
        <v/>
      </c>
      <c r="DZ1516" s="17" t="str">
        <f t="shared" si="374"/>
        <v/>
      </c>
      <c r="EA1516" s="17" t="str">
        <f t="shared" si="375"/>
        <v/>
      </c>
      <c r="EB1516" s="17" t="str">
        <f t="shared" si="376"/>
        <v/>
      </c>
      <c r="EC1516" s="17" t="str">
        <f t="shared" si="377"/>
        <v/>
      </c>
      <c r="ED1516" s="17" t="str">
        <f t="shared" si="378"/>
        <v/>
      </c>
      <c r="EE1516" s="17" t="str">
        <f t="shared" si="379"/>
        <v/>
      </c>
      <c r="EF1516" s="17" t="str">
        <f t="shared" si="380"/>
        <v/>
      </c>
      <c r="EG1516" s="17" t="str">
        <f t="shared" si="381"/>
        <v/>
      </c>
      <c r="EH1516" s="17" t="str">
        <f t="shared" si="382"/>
        <v/>
      </c>
      <c r="EI1516" s="17" t="str">
        <f t="shared" si="383"/>
        <v/>
      </c>
      <c r="EJ1516" s="17" t="str">
        <f t="shared" si="384"/>
        <v/>
      </c>
      <c r="EK1516" s="17" t="str">
        <f t="shared" si="385"/>
        <v/>
      </c>
    </row>
    <row r="1517" spans="88:141" x14ac:dyDescent="0.35">
      <c r="CJ1517" s="17" t="str">
        <f t="shared" si="332"/>
        <v/>
      </c>
      <c r="CK1517" s="17" t="str">
        <f t="shared" si="333"/>
        <v/>
      </c>
      <c r="CL1517" s="17" t="str">
        <f t="shared" si="334"/>
        <v/>
      </c>
      <c r="CM1517" s="17" t="str">
        <f t="shared" si="335"/>
        <v/>
      </c>
      <c r="CN1517" s="17" t="str">
        <f t="shared" si="336"/>
        <v/>
      </c>
      <c r="CO1517" s="17" t="str">
        <f t="shared" si="337"/>
        <v/>
      </c>
      <c r="CP1517" s="17" t="str">
        <f t="shared" si="338"/>
        <v/>
      </c>
      <c r="CQ1517" s="17" t="str">
        <f t="shared" si="339"/>
        <v/>
      </c>
      <c r="CR1517" s="17" t="str">
        <f t="shared" si="340"/>
        <v/>
      </c>
      <c r="CS1517" s="17" t="str">
        <f t="shared" si="341"/>
        <v/>
      </c>
      <c r="CT1517" s="17" t="str">
        <f t="shared" si="342"/>
        <v/>
      </c>
      <c r="CU1517" s="17" t="str">
        <f t="shared" si="343"/>
        <v/>
      </c>
      <c r="CV1517" s="17" t="str">
        <f t="shared" si="344"/>
        <v/>
      </c>
      <c r="CW1517" s="17" t="str">
        <f t="shared" si="345"/>
        <v/>
      </c>
      <c r="CX1517" s="17" t="str">
        <f t="shared" si="346"/>
        <v/>
      </c>
      <c r="CY1517" s="17" t="str">
        <f t="shared" si="347"/>
        <v/>
      </c>
      <c r="CZ1517" s="17" t="str">
        <f t="shared" si="348"/>
        <v/>
      </c>
      <c r="DA1517" s="17" t="str">
        <f t="shared" si="349"/>
        <v/>
      </c>
      <c r="DB1517" s="17" t="str">
        <f t="shared" si="350"/>
        <v/>
      </c>
      <c r="DC1517" s="17" t="str">
        <f t="shared" si="351"/>
        <v/>
      </c>
      <c r="DD1517" s="17" t="str">
        <f t="shared" si="352"/>
        <v/>
      </c>
      <c r="DE1517" s="17" t="str">
        <f t="shared" si="353"/>
        <v/>
      </c>
      <c r="DF1517" s="17" t="str">
        <f t="shared" si="354"/>
        <v/>
      </c>
      <c r="DG1517" s="17" t="str">
        <f t="shared" si="355"/>
        <v/>
      </c>
      <c r="DH1517" s="17" t="str">
        <f t="shared" si="356"/>
        <v/>
      </c>
      <c r="DI1517" s="17" t="str">
        <f t="shared" si="357"/>
        <v/>
      </c>
      <c r="DJ1517" s="17" t="str">
        <f t="shared" si="358"/>
        <v/>
      </c>
      <c r="DK1517" s="17" t="str">
        <f t="shared" si="359"/>
        <v/>
      </c>
      <c r="DL1517" s="17" t="str">
        <f t="shared" si="360"/>
        <v/>
      </c>
      <c r="DM1517" s="17" t="str">
        <f t="shared" si="361"/>
        <v/>
      </c>
      <c r="DN1517" s="17" t="str">
        <f t="shared" si="362"/>
        <v/>
      </c>
      <c r="DO1517" s="17" t="str">
        <f t="shared" si="363"/>
        <v/>
      </c>
      <c r="DP1517" s="17" t="str">
        <f t="shared" si="364"/>
        <v/>
      </c>
      <c r="DQ1517" s="17" t="str">
        <f t="shared" si="365"/>
        <v/>
      </c>
      <c r="DR1517" s="17" t="str">
        <f t="shared" si="366"/>
        <v/>
      </c>
      <c r="DS1517" s="17" t="str">
        <f t="shared" si="367"/>
        <v/>
      </c>
      <c r="DT1517" s="17" t="str">
        <f t="shared" si="368"/>
        <v/>
      </c>
      <c r="DU1517" s="17" t="str">
        <f t="shared" si="369"/>
        <v/>
      </c>
      <c r="DV1517" s="17" t="str">
        <f t="shared" si="370"/>
        <v/>
      </c>
      <c r="DW1517" s="17" t="str">
        <f t="shared" si="371"/>
        <v/>
      </c>
      <c r="DX1517" s="17" t="str">
        <f t="shared" si="372"/>
        <v/>
      </c>
      <c r="DY1517" s="17" t="str">
        <f t="shared" si="373"/>
        <v/>
      </c>
      <c r="DZ1517" s="17" t="str">
        <f t="shared" si="374"/>
        <v/>
      </c>
      <c r="EA1517" s="17" t="str">
        <f t="shared" si="375"/>
        <v/>
      </c>
      <c r="EB1517" s="17" t="str">
        <f t="shared" si="376"/>
        <v/>
      </c>
      <c r="EC1517" s="17" t="str">
        <f t="shared" si="377"/>
        <v/>
      </c>
      <c r="ED1517" s="17" t="str">
        <f t="shared" si="378"/>
        <v/>
      </c>
      <c r="EE1517" s="17" t="str">
        <f t="shared" si="379"/>
        <v/>
      </c>
      <c r="EF1517" s="17" t="str">
        <f t="shared" si="380"/>
        <v/>
      </c>
      <c r="EG1517" s="17" t="str">
        <f t="shared" si="381"/>
        <v/>
      </c>
      <c r="EH1517" s="17" t="str">
        <f t="shared" si="382"/>
        <v/>
      </c>
      <c r="EI1517" s="17" t="str">
        <f t="shared" si="383"/>
        <v/>
      </c>
      <c r="EJ1517" s="17" t="str">
        <f t="shared" si="384"/>
        <v/>
      </c>
      <c r="EK1517" s="17" t="str">
        <f t="shared" si="385"/>
        <v/>
      </c>
    </row>
    <row r="1518" spans="88:141" x14ac:dyDescent="0.35">
      <c r="CJ1518" s="17" t="str">
        <f t="shared" si="332"/>
        <v/>
      </c>
      <c r="CK1518" s="17" t="str">
        <f t="shared" si="333"/>
        <v/>
      </c>
      <c r="CL1518" s="17" t="str">
        <f t="shared" si="334"/>
        <v/>
      </c>
      <c r="CM1518" s="17" t="str">
        <f t="shared" si="335"/>
        <v/>
      </c>
      <c r="CN1518" s="17" t="str">
        <f t="shared" si="336"/>
        <v/>
      </c>
      <c r="CO1518" s="17" t="str">
        <f t="shared" si="337"/>
        <v/>
      </c>
      <c r="CP1518" s="17" t="str">
        <f t="shared" si="338"/>
        <v/>
      </c>
      <c r="CQ1518" s="17" t="str">
        <f t="shared" si="339"/>
        <v/>
      </c>
      <c r="CR1518" s="17" t="str">
        <f t="shared" si="340"/>
        <v/>
      </c>
      <c r="CS1518" s="17" t="str">
        <f t="shared" si="341"/>
        <v/>
      </c>
      <c r="CT1518" s="17" t="str">
        <f t="shared" si="342"/>
        <v/>
      </c>
      <c r="CU1518" s="17" t="str">
        <f t="shared" si="343"/>
        <v/>
      </c>
      <c r="CV1518" s="17" t="str">
        <f t="shared" si="344"/>
        <v/>
      </c>
      <c r="CW1518" s="17" t="str">
        <f t="shared" si="345"/>
        <v/>
      </c>
      <c r="CX1518" s="17" t="str">
        <f t="shared" si="346"/>
        <v/>
      </c>
      <c r="CY1518" s="17" t="str">
        <f t="shared" si="347"/>
        <v/>
      </c>
      <c r="CZ1518" s="17" t="str">
        <f t="shared" si="348"/>
        <v/>
      </c>
      <c r="DA1518" s="17" t="str">
        <f t="shared" si="349"/>
        <v/>
      </c>
      <c r="DB1518" s="17" t="str">
        <f t="shared" si="350"/>
        <v/>
      </c>
      <c r="DC1518" s="17" t="str">
        <f t="shared" si="351"/>
        <v/>
      </c>
      <c r="DD1518" s="17" t="str">
        <f t="shared" si="352"/>
        <v/>
      </c>
      <c r="DE1518" s="17" t="str">
        <f t="shared" si="353"/>
        <v/>
      </c>
      <c r="DF1518" s="17" t="str">
        <f t="shared" si="354"/>
        <v/>
      </c>
      <c r="DG1518" s="17" t="str">
        <f t="shared" si="355"/>
        <v/>
      </c>
      <c r="DH1518" s="17" t="str">
        <f t="shared" si="356"/>
        <v/>
      </c>
      <c r="DI1518" s="17" t="str">
        <f t="shared" si="357"/>
        <v/>
      </c>
      <c r="DJ1518" s="17" t="str">
        <f t="shared" si="358"/>
        <v/>
      </c>
      <c r="DK1518" s="17" t="str">
        <f t="shared" si="359"/>
        <v/>
      </c>
      <c r="DL1518" s="17" t="str">
        <f t="shared" si="360"/>
        <v/>
      </c>
      <c r="DM1518" s="17" t="str">
        <f t="shared" si="361"/>
        <v/>
      </c>
      <c r="DN1518" s="17" t="str">
        <f t="shared" si="362"/>
        <v/>
      </c>
      <c r="DO1518" s="17" t="str">
        <f t="shared" si="363"/>
        <v/>
      </c>
      <c r="DP1518" s="17" t="str">
        <f t="shared" si="364"/>
        <v/>
      </c>
      <c r="DQ1518" s="17" t="str">
        <f t="shared" si="365"/>
        <v/>
      </c>
      <c r="DR1518" s="17" t="str">
        <f t="shared" si="366"/>
        <v/>
      </c>
      <c r="DS1518" s="17" t="str">
        <f t="shared" si="367"/>
        <v/>
      </c>
      <c r="DT1518" s="17" t="str">
        <f t="shared" si="368"/>
        <v/>
      </c>
      <c r="DU1518" s="17" t="str">
        <f t="shared" si="369"/>
        <v/>
      </c>
      <c r="DV1518" s="17" t="str">
        <f t="shared" si="370"/>
        <v/>
      </c>
      <c r="DW1518" s="17" t="str">
        <f t="shared" si="371"/>
        <v/>
      </c>
      <c r="DX1518" s="17" t="str">
        <f t="shared" si="372"/>
        <v/>
      </c>
      <c r="DY1518" s="17" t="str">
        <f t="shared" si="373"/>
        <v/>
      </c>
      <c r="DZ1518" s="17" t="str">
        <f t="shared" si="374"/>
        <v/>
      </c>
      <c r="EA1518" s="17" t="str">
        <f t="shared" si="375"/>
        <v/>
      </c>
      <c r="EB1518" s="17" t="str">
        <f t="shared" si="376"/>
        <v/>
      </c>
      <c r="EC1518" s="17" t="str">
        <f t="shared" si="377"/>
        <v/>
      </c>
      <c r="ED1518" s="17" t="str">
        <f t="shared" si="378"/>
        <v/>
      </c>
      <c r="EE1518" s="17" t="str">
        <f t="shared" si="379"/>
        <v/>
      </c>
      <c r="EF1518" s="17" t="str">
        <f t="shared" si="380"/>
        <v/>
      </c>
      <c r="EG1518" s="17" t="str">
        <f t="shared" si="381"/>
        <v/>
      </c>
      <c r="EH1518" s="17" t="str">
        <f t="shared" si="382"/>
        <v/>
      </c>
      <c r="EI1518" s="17" t="str">
        <f t="shared" si="383"/>
        <v/>
      </c>
      <c r="EJ1518" s="17" t="str">
        <f t="shared" si="384"/>
        <v/>
      </c>
      <c r="EK1518" s="17" t="str">
        <f t="shared" si="385"/>
        <v/>
      </c>
    </row>
    <row r="1519" spans="88:141" x14ac:dyDescent="0.35">
      <c r="CJ1519" s="17" t="str">
        <f t="shared" si="332"/>
        <v/>
      </c>
      <c r="CK1519" s="17" t="str">
        <f t="shared" si="333"/>
        <v/>
      </c>
      <c r="CL1519" s="17" t="str">
        <f t="shared" si="334"/>
        <v/>
      </c>
      <c r="CM1519" s="17" t="str">
        <f t="shared" si="335"/>
        <v/>
      </c>
      <c r="CN1519" s="17" t="str">
        <f t="shared" si="336"/>
        <v/>
      </c>
      <c r="CO1519" s="17" t="str">
        <f t="shared" si="337"/>
        <v/>
      </c>
      <c r="CP1519" s="17" t="str">
        <f t="shared" si="338"/>
        <v/>
      </c>
      <c r="CQ1519" s="17" t="str">
        <f t="shared" si="339"/>
        <v/>
      </c>
      <c r="CR1519" s="17" t="str">
        <f t="shared" si="340"/>
        <v/>
      </c>
      <c r="CS1519" s="17" t="str">
        <f t="shared" si="341"/>
        <v/>
      </c>
      <c r="CT1519" s="17" t="str">
        <f t="shared" si="342"/>
        <v/>
      </c>
      <c r="CU1519" s="17" t="str">
        <f t="shared" si="343"/>
        <v/>
      </c>
      <c r="CV1519" s="17" t="str">
        <f t="shared" si="344"/>
        <v/>
      </c>
      <c r="CW1519" s="17" t="str">
        <f t="shared" si="345"/>
        <v/>
      </c>
      <c r="CX1519" s="17" t="str">
        <f t="shared" si="346"/>
        <v/>
      </c>
      <c r="CY1519" s="17" t="str">
        <f t="shared" si="347"/>
        <v/>
      </c>
      <c r="CZ1519" s="17" t="str">
        <f t="shared" si="348"/>
        <v/>
      </c>
      <c r="DA1519" s="17" t="str">
        <f t="shared" si="349"/>
        <v/>
      </c>
      <c r="DB1519" s="17" t="str">
        <f t="shared" si="350"/>
        <v/>
      </c>
      <c r="DC1519" s="17" t="str">
        <f t="shared" si="351"/>
        <v/>
      </c>
      <c r="DD1519" s="17" t="str">
        <f t="shared" si="352"/>
        <v/>
      </c>
      <c r="DE1519" s="17" t="str">
        <f t="shared" si="353"/>
        <v/>
      </c>
      <c r="DF1519" s="17" t="str">
        <f t="shared" si="354"/>
        <v/>
      </c>
      <c r="DG1519" s="17" t="str">
        <f t="shared" si="355"/>
        <v/>
      </c>
      <c r="DH1519" s="17" t="str">
        <f t="shared" si="356"/>
        <v/>
      </c>
      <c r="DI1519" s="17" t="str">
        <f t="shared" si="357"/>
        <v/>
      </c>
      <c r="DJ1519" s="17" t="str">
        <f t="shared" si="358"/>
        <v/>
      </c>
      <c r="DK1519" s="17" t="str">
        <f t="shared" si="359"/>
        <v/>
      </c>
      <c r="DL1519" s="17" t="str">
        <f t="shared" si="360"/>
        <v/>
      </c>
      <c r="DM1519" s="17" t="str">
        <f t="shared" si="361"/>
        <v/>
      </c>
      <c r="DN1519" s="17" t="str">
        <f t="shared" si="362"/>
        <v/>
      </c>
      <c r="DO1519" s="17" t="str">
        <f t="shared" si="363"/>
        <v/>
      </c>
      <c r="DP1519" s="17" t="str">
        <f t="shared" si="364"/>
        <v/>
      </c>
      <c r="DQ1519" s="17" t="str">
        <f t="shared" si="365"/>
        <v/>
      </c>
      <c r="DR1519" s="17" t="str">
        <f t="shared" si="366"/>
        <v/>
      </c>
      <c r="DS1519" s="17" t="str">
        <f t="shared" si="367"/>
        <v/>
      </c>
      <c r="DT1519" s="17" t="str">
        <f t="shared" si="368"/>
        <v/>
      </c>
      <c r="DU1519" s="17" t="str">
        <f t="shared" si="369"/>
        <v/>
      </c>
      <c r="DV1519" s="17" t="str">
        <f t="shared" si="370"/>
        <v/>
      </c>
      <c r="DW1519" s="17" t="str">
        <f t="shared" si="371"/>
        <v/>
      </c>
      <c r="DX1519" s="17" t="str">
        <f t="shared" si="372"/>
        <v/>
      </c>
      <c r="DY1519" s="17" t="str">
        <f t="shared" si="373"/>
        <v/>
      </c>
      <c r="DZ1519" s="17" t="str">
        <f t="shared" si="374"/>
        <v/>
      </c>
      <c r="EA1519" s="17" t="str">
        <f t="shared" si="375"/>
        <v/>
      </c>
      <c r="EB1519" s="17" t="str">
        <f t="shared" si="376"/>
        <v/>
      </c>
      <c r="EC1519" s="17" t="str">
        <f t="shared" si="377"/>
        <v/>
      </c>
      <c r="ED1519" s="17" t="str">
        <f t="shared" si="378"/>
        <v/>
      </c>
      <c r="EE1519" s="17" t="str">
        <f t="shared" si="379"/>
        <v/>
      </c>
      <c r="EF1519" s="17" t="str">
        <f t="shared" si="380"/>
        <v/>
      </c>
      <c r="EG1519" s="17" t="str">
        <f t="shared" si="381"/>
        <v/>
      </c>
      <c r="EH1519" s="17" t="str">
        <f t="shared" si="382"/>
        <v/>
      </c>
      <c r="EI1519" s="17" t="str">
        <f t="shared" si="383"/>
        <v/>
      </c>
      <c r="EJ1519" s="17" t="str">
        <f t="shared" si="384"/>
        <v/>
      </c>
      <c r="EK1519" s="17" t="str">
        <f t="shared" si="385"/>
        <v/>
      </c>
    </row>
    <row r="1520" spans="88:141" x14ac:dyDescent="0.35">
      <c r="CJ1520" s="17" t="str">
        <f t="shared" si="332"/>
        <v/>
      </c>
      <c r="CK1520" s="17" t="str">
        <f t="shared" si="333"/>
        <v/>
      </c>
      <c r="CL1520" s="17" t="str">
        <f t="shared" si="334"/>
        <v/>
      </c>
      <c r="CM1520" s="17" t="str">
        <f t="shared" si="335"/>
        <v/>
      </c>
      <c r="CN1520" s="17" t="str">
        <f t="shared" si="336"/>
        <v/>
      </c>
      <c r="CO1520" s="17" t="str">
        <f t="shared" si="337"/>
        <v/>
      </c>
      <c r="CP1520" s="17" t="str">
        <f t="shared" si="338"/>
        <v/>
      </c>
      <c r="CQ1520" s="17" t="str">
        <f t="shared" si="339"/>
        <v/>
      </c>
      <c r="CR1520" s="17" t="str">
        <f t="shared" si="340"/>
        <v/>
      </c>
      <c r="CS1520" s="17" t="str">
        <f t="shared" si="341"/>
        <v/>
      </c>
      <c r="CT1520" s="17" t="str">
        <f t="shared" si="342"/>
        <v/>
      </c>
      <c r="CU1520" s="17" t="str">
        <f t="shared" si="343"/>
        <v/>
      </c>
      <c r="CV1520" s="17" t="str">
        <f t="shared" si="344"/>
        <v/>
      </c>
      <c r="CW1520" s="17" t="str">
        <f t="shared" si="345"/>
        <v/>
      </c>
      <c r="CX1520" s="17" t="str">
        <f t="shared" si="346"/>
        <v/>
      </c>
      <c r="CY1520" s="17" t="str">
        <f t="shared" si="347"/>
        <v/>
      </c>
      <c r="CZ1520" s="17" t="str">
        <f t="shared" si="348"/>
        <v/>
      </c>
      <c r="DA1520" s="17" t="str">
        <f t="shared" si="349"/>
        <v/>
      </c>
      <c r="DB1520" s="17" t="str">
        <f t="shared" si="350"/>
        <v/>
      </c>
      <c r="DC1520" s="17" t="str">
        <f t="shared" si="351"/>
        <v/>
      </c>
      <c r="DD1520" s="17" t="str">
        <f t="shared" si="352"/>
        <v/>
      </c>
      <c r="DE1520" s="17" t="str">
        <f t="shared" si="353"/>
        <v/>
      </c>
      <c r="DF1520" s="17" t="str">
        <f t="shared" si="354"/>
        <v/>
      </c>
      <c r="DG1520" s="17" t="str">
        <f t="shared" si="355"/>
        <v/>
      </c>
      <c r="DH1520" s="17" t="str">
        <f t="shared" si="356"/>
        <v/>
      </c>
      <c r="DI1520" s="17" t="str">
        <f t="shared" si="357"/>
        <v/>
      </c>
      <c r="DJ1520" s="17" t="str">
        <f t="shared" si="358"/>
        <v/>
      </c>
      <c r="DK1520" s="17" t="str">
        <f t="shared" si="359"/>
        <v/>
      </c>
      <c r="DL1520" s="17" t="str">
        <f t="shared" si="360"/>
        <v/>
      </c>
      <c r="DM1520" s="17" t="str">
        <f t="shared" si="361"/>
        <v/>
      </c>
      <c r="DN1520" s="17" t="str">
        <f t="shared" si="362"/>
        <v/>
      </c>
      <c r="DO1520" s="17" t="str">
        <f t="shared" si="363"/>
        <v/>
      </c>
      <c r="DP1520" s="17" t="str">
        <f t="shared" si="364"/>
        <v/>
      </c>
      <c r="DQ1520" s="17" t="str">
        <f t="shared" si="365"/>
        <v/>
      </c>
      <c r="DR1520" s="17" t="str">
        <f t="shared" si="366"/>
        <v/>
      </c>
      <c r="DS1520" s="17" t="str">
        <f t="shared" si="367"/>
        <v/>
      </c>
      <c r="DT1520" s="17" t="str">
        <f t="shared" si="368"/>
        <v/>
      </c>
      <c r="DU1520" s="17" t="str">
        <f t="shared" si="369"/>
        <v/>
      </c>
      <c r="DV1520" s="17" t="str">
        <f t="shared" si="370"/>
        <v/>
      </c>
      <c r="DW1520" s="17" t="str">
        <f t="shared" si="371"/>
        <v/>
      </c>
      <c r="DX1520" s="17" t="str">
        <f t="shared" si="372"/>
        <v/>
      </c>
      <c r="DY1520" s="17" t="str">
        <f t="shared" si="373"/>
        <v/>
      </c>
      <c r="DZ1520" s="17" t="str">
        <f t="shared" si="374"/>
        <v/>
      </c>
      <c r="EA1520" s="17" t="str">
        <f t="shared" si="375"/>
        <v/>
      </c>
      <c r="EB1520" s="17" t="str">
        <f t="shared" si="376"/>
        <v/>
      </c>
      <c r="EC1520" s="17" t="str">
        <f t="shared" si="377"/>
        <v/>
      </c>
      <c r="ED1520" s="17" t="str">
        <f t="shared" si="378"/>
        <v/>
      </c>
      <c r="EE1520" s="17" t="str">
        <f t="shared" si="379"/>
        <v/>
      </c>
      <c r="EF1520" s="17" t="str">
        <f t="shared" si="380"/>
        <v/>
      </c>
      <c r="EG1520" s="17" t="str">
        <f t="shared" si="381"/>
        <v/>
      </c>
      <c r="EH1520" s="17" t="str">
        <f t="shared" si="382"/>
        <v/>
      </c>
      <c r="EI1520" s="17" t="str">
        <f t="shared" si="383"/>
        <v/>
      </c>
      <c r="EJ1520" s="17" t="str">
        <f t="shared" si="384"/>
        <v/>
      </c>
      <c r="EK1520" s="17" t="str">
        <f t="shared" si="385"/>
        <v/>
      </c>
    </row>
    <row r="1521" spans="88:141" x14ac:dyDescent="0.35">
      <c r="CJ1521" s="17" t="str">
        <f t="shared" si="332"/>
        <v/>
      </c>
      <c r="CK1521" s="17" t="str">
        <f t="shared" si="333"/>
        <v/>
      </c>
      <c r="CL1521" s="17" t="str">
        <f t="shared" si="334"/>
        <v/>
      </c>
      <c r="CM1521" s="17" t="str">
        <f t="shared" si="335"/>
        <v/>
      </c>
      <c r="CN1521" s="17" t="str">
        <f t="shared" si="336"/>
        <v/>
      </c>
      <c r="CO1521" s="17" t="str">
        <f t="shared" si="337"/>
        <v/>
      </c>
      <c r="CP1521" s="17" t="str">
        <f t="shared" si="338"/>
        <v/>
      </c>
      <c r="CQ1521" s="17" t="str">
        <f t="shared" si="339"/>
        <v/>
      </c>
      <c r="CR1521" s="17" t="str">
        <f t="shared" si="340"/>
        <v/>
      </c>
      <c r="CS1521" s="17" t="str">
        <f t="shared" si="341"/>
        <v/>
      </c>
      <c r="CT1521" s="17" t="str">
        <f t="shared" si="342"/>
        <v/>
      </c>
      <c r="CU1521" s="17" t="str">
        <f t="shared" si="343"/>
        <v/>
      </c>
      <c r="CV1521" s="17" t="str">
        <f t="shared" si="344"/>
        <v/>
      </c>
      <c r="CW1521" s="17" t="str">
        <f t="shared" si="345"/>
        <v/>
      </c>
      <c r="CX1521" s="17" t="str">
        <f t="shared" si="346"/>
        <v/>
      </c>
      <c r="CY1521" s="17" t="str">
        <f t="shared" si="347"/>
        <v/>
      </c>
      <c r="CZ1521" s="17" t="str">
        <f t="shared" si="348"/>
        <v/>
      </c>
      <c r="DA1521" s="17" t="str">
        <f t="shared" si="349"/>
        <v/>
      </c>
      <c r="DB1521" s="17" t="str">
        <f t="shared" si="350"/>
        <v/>
      </c>
      <c r="DC1521" s="17" t="str">
        <f t="shared" si="351"/>
        <v/>
      </c>
      <c r="DD1521" s="17" t="str">
        <f t="shared" si="352"/>
        <v/>
      </c>
      <c r="DE1521" s="17" t="str">
        <f t="shared" si="353"/>
        <v/>
      </c>
      <c r="DF1521" s="17" t="str">
        <f t="shared" si="354"/>
        <v/>
      </c>
      <c r="DG1521" s="17" t="str">
        <f t="shared" si="355"/>
        <v/>
      </c>
      <c r="DH1521" s="17" t="str">
        <f t="shared" si="356"/>
        <v/>
      </c>
      <c r="DI1521" s="17" t="str">
        <f t="shared" si="357"/>
        <v/>
      </c>
      <c r="DJ1521" s="17" t="str">
        <f t="shared" si="358"/>
        <v/>
      </c>
      <c r="DK1521" s="17" t="str">
        <f t="shared" si="359"/>
        <v/>
      </c>
      <c r="DL1521" s="17" t="str">
        <f t="shared" si="360"/>
        <v/>
      </c>
      <c r="DM1521" s="17" t="str">
        <f t="shared" si="361"/>
        <v/>
      </c>
      <c r="DN1521" s="17" t="str">
        <f t="shared" si="362"/>
        <v/>
      </c>
      <c r="DO1521" s="17" t="str">
        <f t="shared" si="363"/>
        <v/>
      </c>
      <c r="DP1521" s="17" t="str">
        <f t="shared" si="364"/>
        <v/>
      </c>
      <c r="DQ1521" s="17" t="str">
        <f t="shared" si="365"/>
        <v/>
      </c>
      <c r="DR1521" s="17" t="str">
        <f t="shared" si="366"/>
        <v/>
      </c>
      <c r="DS1521" s="17" t="str">
        <f t="shared" si="367"/>
        <v/>
      </c>
      <c r="DT1521" s="17" t="str">
        <f t="shared" si="368"/>
        <v/>
      </c>
      <c r="DU1521" s="17" t="str">
        <f t="shared" si="369"/>
        <v/>
      </c>
      <c r="DV1521" s="17" t="str">
        <f t="shared" si="370"/>
        <v/>
      </c>
      <c r="DW1521" s="17" t="str">
        <f t="shared" si="371"/>
        <v/>
      </c>
      <c r="DX1521" s="17" t="str">
        <f t="shared" si="372"/>
        <v/>
      </c>
      <c r="DY1521" s="17" t="str">
        <f t="shared" si="373"/>
        <v/>
      </c>
      <c r="DZ1521" s="17" t="str">
        <f t="shared" si="374"/>
        <v/>
      </c>
      <c r="EA1521" s="17" t="str">
        <f t="shared" si="375"/>
        <v/>
      </c>
      <c r="EB1521" s="17" t="str">
        <f t="shared" si="376"/>
        <v/>
      </c>
      <c r="EC1521" s="17" t="str">
        <f t="shared" si="377"/>
        <v/>
      </c>
      <c r="ED1521" s="17" t="str">
        <f t="shared" si="378"/>
        <v/>
      </c>
      <c r="EE1521" s="17" t="str">
        <f t="shared" si="379"/>
        <v/>
      </c>
      <c r="EF1521" s="17" t="str">
        <f t="shared" si="380"/>
        <v/>
      </c>
      <c r="EG1521" s="17" t="str">
        <f t="shared" si="381"/>
        <v/>
      </c>
      <c r="EH1521" s="17" t="str">
        <f t="shared" si="382"/>
        <v/>
      </c>
      <c r="EI1521" s="17" t="str">
        <f t="shared" si="383"/>
        <v/>
      </c>
      <c r="EJ1521" s="17" t="str">
        <f t="shared" si="384"/>
        <v/>
      </c>
      <c r="EK1521" s="17" t="str">
        <f t="shared" si="385"/>
        <v/>
      </c>
    </row>
    <row r="1522" spans="88:141" x14ac:dyDescent="0.35">
      <c r="CJ1522" s="17" t="str">
        <f t="shared" si="332"/>
        <v/>
      </c>
      <c r="CK1522" s="17" t="str">
        <f t="shared" si="333"/>
        <v/>
      </c>
      <c r="CL1522" s="17" t="str">
        <f t="shared" si="334"/>
        <v/>
      </c>
      <c r="CM1522" s="17" t="str">
        <f t="shared" si="335"/>
        <v/>
      </c>
      <c r="CN1522" s="17" t="str">
        <f t="shared" si="336"/>
        <v/>
      </c>
      <c r="CO1522" s="17" t="str">
        <f t="shared" si="337"/>
        <v/>
      </c>
      <c r="CP1522" s="17" t="str">
        <f t="shared" si="338"/>
        <v/>
      </c>
      <c r="CQ1522" s="17" t="str">
        <f t="shared" si="339"/>
        <v/>
      </c>
      <c r="CR1522" s="17" t="str">
        <f t="shared" si="340"/>
        <v/>
      </c>
      <c r="CS1522" s="17" t="str">
        <f t="shared" si="341"/>
        <v/>
      </c>
      <c r="CT1522" s="17" t="str">
        <f t="shared" si="342"/>
        <v/>
      </c>
      <c r="CU1522" s="17" t="str">
        <f t="shared" si="343"/>
        <v/>
      </c>
      <c r="CV1522" s="17" t="str">
        <f t="shared" si="344"/>
        <v/>
      </c>
      <c r="CW1522" s="17" t="str">
        <f t="shared" si="345"/>
        <v/>
      </c>
      <c r="CX1522" s="17" t="str">
        <f t="shared" si="346"/>
        <v/>
      </c>
      <c r="CY1522" s="17" t="str">
        <f t="shared" si="347"/>
        <v/>
      </c>
      <c r="CZ1522" s="17" t="str">
        <f t="shared" si="348"/>
        <v/>
      </c>
      <c r="DA1522" s="17" t="str">
        <f t="shared" si="349"/>
        <v/>
      </c>
      <c r="DB1522" s="17" t="str">
        <f t="shared" si="350"/>
        <v/>
      </c>
      <c r="DC1522" s="17" t="str">
        <f t="shared" si="351"/>
        <v/>
      </c>
      <c r="DD1522" s="17" t="str">
        <f t="shared" si="352"/>
        <v/>
      </c>
      <c r="DE1522" s="17" t="str">
        <f t="shared" si="353"/>
        <v/>
      </c>
      <c r="DF1522" s="17" t="str">
        <f t="shared" si="354"/>
        <v/>
      </c>
      <c r="DG1522" s="17" t="str">
        <f t="shared" si="355"/>
        <v/>
      </c>
      <c r="DH1522" s="17" t="str">
        <f t="shared" si="356"/>
        <v/>
      </c>
      <c r="DI1522" s="17" t="str">
        <f t="shared" si="357"/>
        <v/>
      </c>
      <c r="DJ1522" s="17" t="str">
        <f t="shared" si="358"/>
        <v/>
      </c>
      <c r="DK1522" s="17" t="str">
        <f t="shared" si="359"/>
        <v/>
      </c>
      <c r="DL1522" s="17" t="str">
        <f t="shared" si="360"/>
        <v/>
      </c>
      <c r="DM1522" s="17" t="str">
        <f t="shared" si="361"/>
        <v/>
      </c>
      <c r="DN1522" s="17" t="str">
        <f t="shared" si="362"/>
        <v/>
      </c>
      <c r="DO1522" s="17" t="str">
        <f t="shared" si="363"/>
        <v/>
      </c>
      <c r="DP1522" s="17" t="str">
        <f t="shared" si="364"/>
        <v/>
      </c>
      <c r="DQ1522" s="17" t="str">
        <f t="shared" si="365"/>
        <v/>
      </c>
      <c r="DR1522" s="17" t="str">
        <f t="shared" si="366"/>
        <v/>
      </c>
      <c r="DS1522" s="17" t="str">
        <f t="shared" si="367"/>
        <v/>
      </c>
      <c r="DT1522" s="17" t="str">
        <f t="shared" si="368"/>
        <v/>
      </c>
      <c r="DU1522" s="17" t="str">
        <f t="shared" si="369"/>
        <v/>
      </c>
      <c r="DV1522" s="17" t="str">
        <f t="shared" si="370"/>
        <v/>
      </c>
      <c r="DW1522" s="17" t="str">
        <f t="shared" si="371"/>
        <v/>
      </c>
      <c r="DX1522" s="17" t="str">
        <f t="shared" si="372"/>
        <v/>
      </c>
      <c r="DY1522" s="17" t="str">
        <f t="shared" si="373"/>
        <v/>
      </c>
      <c r="DZ1522" s="17" t="str">
        <f t="shared" si="374"/>
        <v/>
      </c>
      <c r="EA1522" s="17" t="str">
        <f t="shared" si="375"/>
        <v/>
      </c>
      <c r="EB1522" s="17" t="str">
        <f t="shared" si="376"/>
        <v/>
      </c>
      <c r="EC1522" s="17" t="str">
        <f t="shared" si="377"/>
        <v/>
      </c>
      <c r="ED1522" s="17" t="str">
        <f t="shared" si="378"/>
        <v/>
      </c>
      <c r="EE1522" s="17" t="str">
        <f t="shared" si="379"/>
        <v/>
      </c>
      <c r="EF1522" s="17" t="str">
        <f t="shared" si="380"/>
        <v/>
      </c>
      <c r="EG1522" s="17" t="str">
        <f t="shared" si="381"/>
        <v/>
      </c>
      <c r="EH1522" s="17" t="str">
        <f t="shared" si="382"/>
        <v/>
      </c>
      <c r="EI1522" s="17" t="str">
        <f t="shared" si="383"/>
        <v/>
      </c>
      <c r="EJ1522" s="17" t="str">
        <f t="shared" si="384"/>
        <v/>
      </c>
      <c r="EK1522" s="17" t="str">
        <f t="shared" si="385"/>
        <v/>
      </c>
    </row>
    <row r="1523" spans="88:141" x14ac:dyDescent="0.35">
      <c r="CJ1523" s="17" t="str">
        <f t="shared" si="332"/>
        <v/>
      </c>
      <c r="CK1523" s="17" t="str">
        <f t="shared" si="333"/>
        <v/>
      </c>
      <c r="CL1523" s="17" t="str">
        <f t="shared" si="334"/>
        <v/>
      </c>
      <c r="CM1523" s="17" t="str">
        <f t="shared" si="335"/>
        <v/>
      </c>
      <c r="CN1523" s="17" t="str">
        <f t="shared" si="336"/>
        <v/>
      </c>
      <c r="CO1523" s="17" t="str">
        <f t="shared" si="337"/>
        <v/>
      </c>
      <c r="CP1523" s="17" t="str">
        <f t="shared" si="338"/>
        <v/>
      </c>
      <c r="CQ1523" s="17" t="str">
        <f t="shared" si="339"/>
        <v/>
      </c>
      <c r="CR1523" s="17" t="str">
        <f t="shared" si="340"/>
        <v/>
      </c>
      <c r="CS1523" s="17" t="str">
        <f t="shared" si="341"/>
        <v/>
      </c>
      <c r="CT1523" s="17" t="str">
        <f t="shared" si="342"/>
        <v/>
      </c>
      <c r="CU1523" s="17" t="str">
        <f t="shared" si="343"/>
        <v/>
      </c>
      <c r="CV1523" s="17" t="str">
        <f t="shared" si="344"/>
        <v/>
      </c>
      <c r="CW1523" s="17" t="str">
        <f t="shared" si="345"/>
        <v/>
      </c>
      <c r="CX1523" s="17" t="str">
        <f t="shared" si="346"/>
        <v/>
      </c>
      <c r="CY1523" s="17" t="str">
        <f t="shared" si="347"/>
        <v/>
      </c>
      <c r="CZ1523" s="17" t="str">
        <f t="shared" si="348"/>
        <v/>
      </c>
      <c r="DA1523" s="17" t="str">
        <f t="shared" si="349"/>
        <v/>
      </c>
      <c r="DB1523" s="17" t="str">
        <f t="shared" si="350"/>
        <v/>
      </c>
      <c r="DC1523" s="17" t="str">
        <f t="shared" si="351"/>
        <v/>
      </c>
      <c r="DD1523" s="17" t="str">
        <f t="shared" si="352"/>
        <v/>
      </c>
      <c r="DE1523" s="17" t="str">
        <f t="shared" si="353"/>
        <v/>
      </c>
      <c r="DF1523" s="17" t="str">
        <f t="shared" si="354"/>
        <v/>
      </c>
      <c r="DG1523" s="17" t="str">
        <f t="shared" si="355"/>
        <v/>
      </c>
      <c r="DH1523" s="17" t="str">
        <f t="shared" si="356"/>
        <v/>
      </c>
      <c r="DI1523" s="17" t="str">
        <f t="shared" si="357"/>
        <v/>
      </c>
      <c r="DJ1523" s="17" t="str">
        <f t="shared" si="358"/>
        <v/>
      </c>
      <c r="DK1523" s="17" t="str">
        <f t="shared" si="359"/>
        <v/>
      </c>
      <c r="DL1523" s="17" t="str">
        <f t="shared" si="360"/>
        <v/>
      </c>
      <c r="DM1523" s="17" t="str">
        <f t="shared" si="361"/>
        <v/>
      </c>
      <c r="DN1523" s="17" t="str">
        <f t="shared" si="362"/>
        <v/>
      </c>
      <c r="DO1523" s="17" t="str">
        <f t="shared" si="363"/>
        <v/>
      </c>
      <c r="DP1523" s="17" t="str">
        <f t="shared" si="364"/>
        <v/>
      </c>
      <c r="DQ1523" s="17" t="str">
        <f t="shared" si="365"/>
        <v/>
      </c>
      <c r="DR1523" s="17" t="str">
        <f t="shared" si="366"/>
        <v/>
      </c>
      <c r="DS1523" s="17" t="str">
        <f t="shared" si="367"/>
        <v/>
      </c>
      <c r="DT1523" s="17" t="str">
        <f t="shared" si="368"/>
        <v/>
      </c>
      <c r="DU1523" s="17" t="str">
        <f t="shared" si="369"/>
        <v/>
      </c>
      <c r="DV1523" s="17" t="str">
        <f t="shared" si="370"/>
        <v/>
      </c>
      <c r="DW1523" s="17" t="str">
        <f t="shared" si="371"/>
        <v/>
      </c>
      <c r="DX1523" s="17" t="str">
        <f t="shared" si="372"/>
        <v/>
      </c>
      <c r="DY1523" s="17" t="str">
        <f t="shared" si="373"/>
        <v/>
      </c>
      <c r="DZ1523" s="17" t="str">
        <f t="shared" si="374"/>
        <v/>
      </c>
      <c r="EA1523" s="17" t="str">
        <f t="shared" si="375"/>
        <v/>
      </c>
      <c r="EB1523" s="17" t="str">
        <f t="shared" si="376"/>
        <v/>
      </c>
      <c r="EC1523" s="17" t="str">
        <f t="shared" si="377"/>
        <v/>
      </c>
      <c r="ED1523" s="17" t="str">
        <f t="shared" si="378"/>
        <v/>
      </c>
      <c r="EE1523" s="17" t="str">
        <f t="shared" si="379"/>
        <v/>
      </c>
      <c r="EF1523" s="17" t="str">
        <f t="shared" si="380"/>
        <v/>
      </c>
      <c r="EG1523" s="17" t="str">
        <f t="shared" si="381"/>
        <v/>
      </c>
      <c r="EH1523" s="17" t="str">
        <f t="shared" si="382"/>
        <v/>
      </c>
      <c r="EI1523" s="17" t="str">
        <f t="shared" si="383"/>
        <v/>
      </c>
      <c r="EJ1523" s="17" t="str">
        <f t="shared" si="384"/>
        <v/>
      </c>
      <c r="EK1523" s="17" t="str">
        <f t="shared" si="385"/>
        <v/>
      </c>
    </row>
    <row r="1524" spans="88:141" x14ac:dyDescent="0.35">
      <c r="CJ1524" s="17" t="str">
        <f t="shared" si="332"/>
        <v/>
      </c>
      <c r="CK1524" s="17" t="str">
        <f t="shared" si="333"/>
        <v/>
      </c>
      <c r="CL1524" s="17" t="str">
        <f t="shared" si="334"/>
        <v/>
      </c>
      <c r="CM1524" s="17" t="str">
        <f t="shared" si="335"/>
        <v/>
      </c>
      <c r="CN1524" s="17" t="str">
        <f t="shared" si="336"/>
        <v/>
      </c>
      <c r="CO1524" s="17" t="str">
        <f t="shared" si="337"/>
        <v/>
      </c>
      <c r="CP1524" s="17" t="str">
        <f t="shared" si="338"/>
        <v/>
      </c>
      <c r="CQ1524" s="17" t="str">
        <f t="shared" si="339"/>
        <v/>
      </c>
      <c r="CR1524" s="17" t="str">
        <f t="shared" si="340"/>
        <v/>
      </c>
      <c r="CS1524" s="17" t="str">
        <f t="shared" si="341"/>
        <v/>
      </c>
      <c r="CT1524" s="17" t="str">
        <f t="shared" si="342"/>
        <v/>
      </c>
      <c r="CU1524" s="17" t="str">
        <f t="shared" si="343"/>
        <v/>
      </c>
      <c r="CV1524" s="17" t="str">
        <f t="shared" si="344"/>
        <v/>
      </c>
      <c r="CW1524" s="17" t="str">
        <f t="shared" si="345"/>
        <v/>
      </c>
      <c r="CX1524" s="17" t="str">
        <f t="shared" si="346"/>
        <v/>
      </c>
      <c r="CY1524" s="17" t="str">
        <f t="shared" si="347"/>
        <v/>
      </c>
      <c r="CZ1524" s="17" t="str">
        <f t="shared" si="348"/>
        <v/>
      </c>
      <c r="DA1524" s="17" t="str">
        <f t="shared" si="349"/>
        <v/>
      </c>
      <c r="DB1524" s="17" t="str">
        <f t="shared" si="350"/>
        <v/>
      </c>
      <c r="DC1524" s="17" t="str">
        <f t="shared" si="351"/>
        <v/>
      </c>
      <c r="DD1524" s="17" t="str">
        <f t="shared" si="352"/>
        <v/>
      </c>
      <c r="DE1524" s="17" t="str">
        <f t="shared" si="353"/>
        <v/>
      </c>
      <c r="DF1524" s="17" t="str">
        <f t="shared" si="354"/>
        <v/>
      </c>
      <c r="DG1524" s="17" t="str">
        <f t="shared" si="355"/>
        <v/>
      </c>
      <c r="DH1524" s="17" t="str">
        <f t="shared" si="356"/>
        <v/>
      </c>
      <c r="DI1524" s="17" t="str">
        <f t="shared" si="357"/>
        <v/>
      </c>
      <c r="DJ1524" s="17" t="str">
        <f t="shared" si="358"/>
        <v/>
      </c>
      <c r="DK1524" s="17" t="str">
        <f t="shared" si="359"/>
        <v/>
      </c>
      <c r="DL1524" s="17" t="str">
        <f t="shared" si="360"/>
        <v/>
      </c>
      <c r="DM1524" s="17" t="str">
        <f t="shared" si="361"/>
        <v/>
      </c>
      <c r="DN1524" s="17" t="str">
        <f t="shared" si="362"/>
        <v/>
      </c>
      <c r="DO1524" s="17" t="str">
        <f t="shared" si="363"/>
        <v/>
      </c>
      <c r="DP1524" s="17" t="str">
        <f t="shared" si="364"/>
        <v/>
      </c>
      <c r="DQ1524" s="17" t="str">
        <f t="shared" si="365"/>
        <v/>
      </c>
      <c r="DR1524" s="17" t="str">
        <f t="shared" si="366"/>
        <v/>
      </c>
      <c r="DS1524" s="17" t="str">
        <f t="shared" si="367"/>
        <v/>
      </c>
      <c r="DT1524" s="17" t="str">
        <f t="shared" si="368"/>
        <v/>
      </c>
      <c r="DU1524" s="17" t="str">
        <f t="shared" si="369"/>
        <v/>
      </c>
      <c r="DV1524" s="17" t="str">
        <f t="shared" si="370"/>
        <v/>
      </c>
      <c r="DW1524" s="17" t="str">
        <f t="shared" si="371"/>
        <v/>
      </c>
      <c r="DX1524" s="17" t="str">
        <f t="shared" si="372"/>
        <v/>
      </c>
      <c r="DY1524" s="17" t="str">
        <f t="shared" si="373"/>
        <v/>
      </c>
      <c r="DZ1524" s="17" t="str">
        <f t="shared" si="374"/>
        <v/>
      </c>
      <c r="EA1524" s="17" t="str">
        <f t="shared" si="375"/>
        <v/>
      </c>
      <c r="EB1524" s="17" t="str">
        <f t="shared" si="376"/>
        <v/>
      </c>
      <c r="EC1524" s="17" t="str">
        <f t="shared" si="377"/>
        <v/>
      </c>
      <c r="ED1524" s="17" t="str">
        <f t="shared" si="378"/>
        <v/>
      </c>
      <c r="EE1524" s="17" t="str">
        <f t="shared" si="379"/>
        <v/>
      </c>
      <c r="EF1524" s="17" t="str">
        <f t="shared" si="380"/>
        <v/>
      </c>
      <c r="EG1524" s="17" t="str">
        <f t="shared" si="381"/>
        <v/>
      </c>
      <c r="EH1524" s="17" t="str">
        <f t="shared" si="382"/>
        <v/>
      </c>
      <c r="EI1524" s="17" t="str">
        <f t="shared" si="383"/>
        <v/>
      </c>
      <c r="EJ1524" s="17" t="str">
        <f t="shared" si="384"/>
        <v/>
      </c>
      <c r="EK1524" s="17" t="str">
        <f t="shared" si="385"/>
        <v/>
      </c>
    </row>
    <row r="1525" spans="88:141" x14ac:dyDescent="0.35">
      <c r="CJ1525" s="17" t="str">
        <f t="shared" si="332"/>
        <v/>
      </c>
      <c r="CK1525" s="17" t="str">
        <f t="shared" si="333"/>
        <v/>
      </c>
      <c r="CL1525" s="17" t="str">
        <f t="shared" si="334"/>
        <v/>
      </c>
      <c r="CM1525" s="17" t="str">
        <f t="shared" si="335"/>
        <v/>
      </c>
      <c r="CN1525" s="17" t="str">
        <f t="shared" si="336"/>
        <v/>
      </c>
      <c r="CO1525" s="17" t="str">
        <f t="shared" si="337"/>
        <v/>
      </c>
      <c r="CP1525" s="17" t="str">
        <f t="shared" si="338"/>
        <v/>
      </c>
      <c r="CQ1525" s="17" t="str">
        <f t="shared" si="339"/>
        <v/>
      </c>
      <c r="CR1525" s="17" t="str">
        <f t="shared" si="340"/>
        <v/>
      </c>
      <c r="CS1525" s="17" t="str">
        <f t="shared" si="341"/>
        <v/>
      </c>
      <c r="CT1525" s="17" t="str">
        <f t="shared" si="342"/>
        <v/>
      </c>
      <c r="CU1525" s="17" t="str">
        <f t="shared" si="343"/>
        <v/>
      </c>
      <c r="CV1525" s="17" t="str">
        <f t="shared" si="344"/>
        <v/>
      </c>
      <c r="CW1525" s="17" t="str">
        <f t="shared" si="345"/>
        <v/>
      </c>
      <c r="CX1525" s="17" t="str">
        <f t="shared" si="346"/>
        <v/>
      </c>
      <c r="CY1525" s="17" t="str">
        <f t="shared" si="347"/>
        <v/>
      </c>
      <c r="CZ1525" s="17" t="str">
        <f t="shared" si="348"/>
        <v/>
      </c>
      <c r="DA1525" s="17" t="str">
        <f t="shared" si="349"/>
        <v/>
      </c>
      <c r="DB1525" s="17" t="str">
        <f t="shared" si="350"/>
        <v/>
      </c>
      <c r="DC1525" s="17" t="str">
        <f t="shared" si="351"/>
        <v/>
      </c>
      <c r="DD1525" s="17" t="str">
        <f t="shared" si="352"/>
        <v/>
      </c>
      <c r="DE1525" s="17" t="str">
        <f t="shared" si="353"/>
        <v/>
      </c>
      <c r="DF1525" s="17" t="str">
        <f t="shared" si="354"/>
        <v/>
      </c>
      <c r="DG1525" s="17" t="str">
        <f t="shared" si="355"/>
        <v/>
      </c>
      <c r="DH1525" s="17" t="str">
        <f t="shared" si="356"/>
        <v/>
      </c>
      <c r="DI1525" s="17" t="str">
        <f t="shared" si="357"/>
        <v/>
      </c>
      <c r="DJ1525" s="17" t="str">
        <f t="shared" si="358"/>
        <v/>
      </c>
      <c r="DK1525" s="17" t="str">
        <f t="shared" si="359"/>
        <v/>
      </c>
      <c r="DL1525" s="17" t="str">
        <f t="shared" si="360"/>
        <v/>
      </c>
      <c r="DM1525" s="17" t="str">
        <f t="shared" si="361"/>
        <v/>
      </c>
      <c r="DN1525" s="17" t="str">
        <f t="shared" si="362"/>
        <v/>
      </c>
      <c r="DO1525" s="17" t="str">
        <f t="shared" si="363"/>
        <v/>
      </c>
      <c r="DP1525" s="17" t="str">
        <f t="shared" si="364"/>
        <v/>
      </c>
      <c r="DQ1525" s="17" t="str">
        <f t="shared" si="365"/>
        <v/>
      </c>
      <c r="DR1525" s="17" t="str">
        <f t="shared" si="366"/>
        <v/>
      </c>
      <c r="DS1525" s="17" t="str">
        <f t="shared" si="367"/>
        <v/>
      </c>
      <c r="DT1525" s="17" t="str">
        <f t="shared" si="368"/>
        <v/>
      </c>
      <c r="DU1525" s="17" t="str">
        <f t="shared" si="369"/>
        <v/>
      </c>
      <c r="DV1525" s="17" t="str">
        <f t="shared" si="370"/>
        <v/>
      </c>
      <c r="DW1525" s="17" t="str">
        <f t="shared" si="371"/>
        <v/>
      </c>
      <c r="DX1525" s="17" t="str">
        <f t="shared" si="372"/>
        <v/>
      </c>
      <c r="DY1525" s="17" t="str">
        <f t="shared" si="373"/>
        <v/>
      </c>
      <c r="DZ1525" s="17" t="str">
        <f t="shared" si="374"/>
        <v/>
      </c>
      <c r="EA1525" s="17" t="str">
        <f t="shared" si="375"/>
        <v/>
      </c>
      <c r="EB1525" s="17" t="str">
        <f t="shared" si="376"/>
        <v/>
      </c>
      <c r="EC1525" s="17" t="str">
        <f t="shared" si="377"/>
        <v/>
      </c>
      <c r="ED1525" s="17" t="str">
        <f t="shared" si="378"/>
        <v/>
      </c>
      <c r="EE1525" s="17" t="str">
        <f t="shared" si="379"/>
        <v/>
      </c>
      <c r="EF1525" s="17" t="str">
        <f t="shared" si="380"/>
        <v/>
      </c>
      <c r="EG1525" s="17" t="str">
        <f t="shared" si="381"/>
        <v/>
      </c>
      <c r="EH1525" s="17" t="str">
        <f t="shared" si="382"/>
        <v/>
      </c>
      <c r="EI1525" s="17" t="str">
        <f t="shared" si="383"/>
        <v/>
      </c>
      <c r="EJ1525" s="17" t="str">
        <f t="shared" si="384"/>
        <v/>
      </c>
      <c r="EK1525" s="17" t="str">
        <f t="shared" si="385"/>
        <v/>
      </c>
    </row>
    <row r="1526" spans="88:141" x14ac:dyDescent="0.35">
      <c r="CJ1526" s="17" t="str">
        <f t="shared" si="332"/>
        <v/>
      </c>
      <c r="CK1526" s="17" t="str">
        <f t="shared" si="333"/>
        <v/>
      </c>
      <c r="CL1526" s="17" t="str">
        <f t="shared" si="334"/>
        <v/>
      </c>
      <c r="CM1526" s="17" t="str">
        <f t="shared" si="335"/>
        <v/>
      </c>
      <c r="CN1526" s="17" t="str">
        <f t="shared" si="336"/>
        <v/>
      </c>
      <c r="CO1526" s="17" t="str">
        <f t="shared" si="337"/>
        <v/>
      </c>
      <c r="CP1526" s="17" t="str">
        <f t="shared" si="338"/>
        <v/>
      </c>
      <c r="CQ1526" s="17" t="str">
        <f t="shared" si="339"/>
        <v/>
      </c>
      <c r="CR1526" s="17" t="str">
        <f t="shared" si="340"/>
        <v/>
      </c>
      <c r="CS1526" s="17" t="str">
        <f t="shared" si="341"/>
        <v/>
      </c>
      <c r="CT1526" s="17" t="str">
        <f t="shared" si="342"/>
        <v/>
      </c>
      <c r="CU1526" s="17" t="str">
        <f t="shared" si="343"/>
        <v/>
      </c>
      <c r="CV1526" s="17" t="str">
        <f t="shared" si="344"/>
        <v/>
      </c>
      <c r="CW1526" s="17" t="str">
        <f t="shared" si="345"/>
        <v/>
      </c>
      <c r="CX1526" s="17" t="str">
        <f t="shared" si="346"/>
        <v/>
      </c>
      <c r="CY1526" s="17" t="str">
        <f t="shared" si="347"/>
        <v/>
      </c>
      <c r="CZ1526" s="17" t="str">
        <f t="shared" si="348"/>
        <v/>
      </c>
      <c r="DA1526" s="17" t="str">
        <f t="shared" si="349"/>
        <v/>
      </c>
      <c r="DB1526" s="17" t="str">
        <f t="shared" si="350"/>
        <v/>
      </c>
      <c r="DC1526" s="17" t="str">
        <f t="shared" si="351"/>
        <v/>
      </c>
      <c r="DD1526" s="17" t="str">
        <f t="shared" si="352"/>
        <v/>
      </c>
      <c r="DE1526" s="17" t="str">
        <f t="shared" si="353"/>
        <v/>
      </c>
      <c r="DF1526" s="17" t="str">
        <f t="shared" si="354"/>
        <v/>
      </c>
      <c r="DG1526" s="17" t="str">
        <f t="shared" si="355"/>
        <v/>
      </c>
      <c r="DH1526" s="17" t="str">
        <f t="shared" si="356"/>
        <v/>
      </c>
      <c r="DI1526" s="17" t="str">
        <f t="shared" si="357"/>
        <v/>
      </c>
      <c r="DJ1526" s="17" t="str">
        <f t="shared" si="358"/>
        <v/>
      </c>
      <c r="DK1526" s="17" t="str">
        <f t="shared" si="359"/>
        <v/>
      </c>
      <c r="DL1526" s="17" t="str">
        <f t="shared" si="360"/>
        <v/>
      </c>
      <c r="DM1526" s="17" t="str">
        <f t="shared" si="361"/>
        <v/>
      </c>
      <c r="DN1526" s="17" t="str">
        <f t="shared" si="362"/>
        <v/>
      </c>
      <c r="DO1526" s="17" t="str">
        <f t="shared" si="363"/>
        <v/>
      </c>
      <c r="DP1526" s="17" t="str">
        <f t="shared" si="364"/>
        <v/>
      </c>
      <c r="DQ1526" s="17" t="str">
        <f t="shared" si="365"/>
        <v/>
      </c>
      <c r="DR1526" s="17" t="str">
        <f t="shared" si="366"/>
        <v/>
      </c>
      <c r="DS1526" s="17" t="str">
        <f t="shared" si="367"/>
        <v/>
      </c>
      <c r="DT1526" s="17" t="str">
        <f t="shared" si="368"/>
        <v/>
      </c>
      <c r="DU1526" s="17" t="str">
        <f t="shared" si="369"/>
        <v/>
      </c>
      <c r="DV1526" s="17" t="str">
        <f t="shared" si="370"/>
        <v/>
      </c>
      <c r="DW1526" s="17" t="str">
        <f t="shared" si="371"/>
        <v/>
      </c>
      <c r="DX1526" s="17" t="str">
        <f t="shared" si="372"/>
        <v/>
      </c>
      <c r="DY1526" s="17" t="str">
        <f t="shared" si="373"/>
        <v/>
      </c>
      <c r="DZ1526" s="17" t="str">
        <f t="shared" si="374"/>
        <v/>
      </c>
      <c r="EA1526" s="17" t="str">
        <f t="shared" si="375"/>
        <v/>
      </c>
      <c r="EB1526" s="17" t="str">
        <f t="shared" si="376"/>
        <v/>
      </c>
      <c r="EC1526" s="17" t="str">
        <f t="shared" si="377"/>
        <v/>
      </c>
      <c r="ED1526" s="17" t="str">
        <f t="shared" si="378"/>
        <v/>
      </c>
      <c r="EE1526" s="17" t="str">
        <f t="shared" si="379"/>
        <v/>
      </c>
      <c r="EF1526" s="17" t="str">
        <f t="shared" si="380"/>
        <v/>
      </c>
      <c r="EG1526" s="17" t="str">
        <f t="shared" si="381"/>
        <v/>
      </c>
      <c r="EH1526" s="17" t="str">
        <f t="shared" si="382"/>
        <v/>
      </c>
      <c r="EI1526" s="17" t="str">
        <f t="shared" si="383"/>
        <v/>
      </c>
      <c r="EJ1526" s="17" t="str">
        <f t="shared" si="384"/>
        <v/>
      </c>
      <c r="EK1526" s="17" t="str">
        <f t="shared" si="385"/>
        <v/>
      </c>
    </row>
    <row r="1527" spans="88:141" x14ac:dyDescent="0.35">
      <c r="CJ1527" s="17" t="str">
        <f t="shared" si="332"/>
        <v/>
      </c>
      <c r="CK1527" s="17" t="str">
        <f t="shared" si="333"/>
        <v/>
      </c>
      <c r="CL1527" s="17" t="str">
        <f t="shared" si="334"/>
        <v/>
      </c>
      <c r="CM1527" s="17" t="str">
        <f t="shared" si="335"/>
        <v/>
      </c>
      <c r="CN1527" s="17" t="str">
        <f t="shared" si="336"/>
        <v/>
      </c>
      <c r="CO1527" s="17" t="str">
        <f t="shared" si="337"/>
        <v/>
      </c>
      <c r="CP1527" s="17" t="str">
        <f t="shared" si="338"/>
        <v/>
      </c>
      <c r="CQ1527" s="17" t="str">
        <f t="shared" si="339"/>
        <v/>
      </c>
      <c r="CR1527" s="17" t="str">
        <f t="shared" si="340"/>
        <v/>
      </c>
      <c r="CS1527" s="17" t="str">
        <f t="shared" si="341"/>
        <v/>
      </c>
      <c r="CT1527" s="17" t="str">
        <f t="shared" si="342"/>
        <v/>
      </c>
      <c r="CU1527" s="17" t="str">
        <f t="shared" si="343"/>
        <v/>
      </c>
      <c r="CV1527" s="17" t="str">
        <f t="shared" si="344"/>
        <v/>
      </c>
      <c r="CW1527" s="17" t="str">
        <f t="shared" si="345"/>
        <v/>
      </c>
      <c r="CX1527" s="17" t="str">
        <f t="shared" si="346"/>
        <v/>
      </c>
      <c r="CY1527" s="17" t="str">
        <f t="shared" si="347"/>
        <v/>
      </c>
      <c r="CZ1527" s="17" t="str">
        <f t="shared" si="348"/>
        <v/>
      </c>
      <c r="DA1527" s="17" t="str">
        <f t="shared" si="349"/>
        <v/>
      </c>
      <c r="DB1527" s="17" t="str">
        <f t="shared" si="350"/>
        <v/>
      </c>
      <c r="DC1527" s="17" t="str">
        <f t="shared" si="351"/>
        <v/>
      </c>
      <c r="DD1527" s="17" t="str">
        <f t="shared" si="352"/>
        <v/>
      </c>
      <c r="DE1527" s="17" t="str">
        <f t="shared" si="353"/>
        <v/>
      </c>
      <c r="DF1527" s="17" t="str">
        <f t="shared" si="354"/>
        <v/>
      </c>
      <c r="DG1527" s="17" t="str">
        <f t="shared" si="355"/>
        <v/>
      </c>
      <c r="DH1527" s="17" t="str">
        <f t="shared" si="356"/>
        <v/>
      </c>
      <c r="DI1527" s="17" t="str">
        <f t="shared" si="357"/>
        <v/>
      </c>
      <c r="DJ1527" s="17" t="str">
        <f t="shared" si="358"/>
        <v/>
      </c>
      <c r="DK1527" s="17" t="str">
        <f t="shared" si="359"/>
        <v/>
      </c>
      <c r="DL1527" s="17" t="str">
        <f t="shared" si="360"/>
        <v/>
      </c>
      <c r="DM1527" s="17" t="str">
        <f t="shared" si="361"/>
        <v/>
      </c>
      <c r="DN1527" s="17" t="str">
        <f t="shared" si="362"/>
        <v/>
      </c>
      <c r="DO1527" s="17" t="str">
        <f t="shared" si="363"/>
        <v/>
      </c>
      <c r="DP1527" s="17" t="str">
        <f t="shared" si="364"/>
        <v/>
      </c>
      <c r="DQ1527" s="17" t="str">
        <f t="shared" si="365"/>
        <v/>
      </c>
      <c r="DR1527" s="17" t="str">
        <f t="shared" si="366"/>
        <v/>
      </c>
      <c r="DS1527" s="17" t="str">
        <f t="shared" si="367"/>
        <v/>
      </c>
      <c r="DT1527" s="17" t="str">
        <f t="shared" si="368"/>
        <v/>
      </c>
      <c r="DU1527" s="17" t="str">
        <f t="shared" si="369"/>
        <v/>
      </c>
      <c r="DV1527" s="17" t="str">
        <f t="shared" si="370"/>
        <v/>
      </c>
      <c r="DW1527" s="17" t="str">
        <f t="shared" si="371"/>
        <v/>
      </c>
      <c r="DX1527" s="17" t="str">
        <f t="shared" si="372"/>
        <v/>
      </c>
      <c r="DY1527" s="17" t="str">
        <f t="shared" si="373"/>
        <v/>
      </c>
      <c r="DZ1527" s="17" t="str">
        <f t="shared" si="374"/>
        <v/>
      </c>
      <c r="EA1527" s="17" t="str">
        <f t="shared" si="375"/>
        <v/>
      </c>
      <c r="EB1527" s="17" t="str">
        <f t="shared" si="376"/>
        <v/>
      </c>
      <c r="EC1527" s="17" t="str">
        <f t="shared" si="377"/>
        <v/>
      </c>
      <c r="ED1527" s="17" t="str">
        <f t="shared" si="378"/>
        <v/>
      </c>
      <c r="EE1527" s="17" t="str">
        <f t="shared" si="379"/>
        <v/>
      </c>
      <c r="EF1527" s="17" t="str">
        <f t="shared" si="380"/>
        <v/>
      </c>
      <c r="EG1527" s="17" t="str">
        <f t="shared" si="381"/>
        <v/>
      </c>
      <c r="EH1527" s="17" t="str">
        <f t="shared" si="382"/>
        <v/>
      </c>
      <c r="EI1527" s="17" t="str">
        <f t="shared" si="383"/>
        <v/>
      </c>
      <c r="EJ1527" s="17" t="str">
        <f t="shared" si="384"/>
        <v/>
      </c>
      <c r="EK1527" s="17" t="str">
        <f t="shared" si="385"/>
        <v/>
      </c>
    </row>
    <row r="1528" spans="88:141" x14ac:dyDescent="0.35">
      <c r="CJ1528" s="17" t="str">
        <f t="shared" si="332"/>
        <v/>
      </c>
      <c r="CK1528" s="17" t="str">
        <f t="shared" si="333"/>
        <v/>
      </c>
      <c r="CL1528" s="17" t="str">
        <f t="shared" si="334"/>
        <v/>
      </c>
      <c r="CM1528" s="17" t="str">
        <f t="shared" si="335"/>
        <v/>
      </c>
      <c r="CN1528" s="17" t="str">
        <f t="shared" si="336"/>
        <v/>
      </c>
      <c r="CO1528" s="17" t="str">
        <f t="shared" si="337"/>
        <v/>
      </c>
      <c r="CP1528" s="17" t="str">
        <f t="shared" si="338"/>
        <v/>
      </c>
      <c r="CQ1528" s="17" t="str">
        <f t="shared" si="339"/>
        <v/>
      </c>
      <c r="CR1528" s="17" t="str">
        <f t="shared" si="340"/>
        <v/>
      </c>
      <c r="CS1528" s="17" t="str">
        <f t="shared" si="341"/>
        <v/>
      </c>
      <c r="CT1528" s="17" t="str">
        <f t="shared" si="342"/>
        <v/>
      </c>
      <c r="CU1528" s="17" t="str">
        <f t="shared" si="343"/>
        <v/>
      </c>
      <c r="CV1528" s="17" t="str">
        <f t="shared" si="344"/>
        <v/>
      </c>
      <c r="CW1528" s="17" t="str">
        <f t="shared" si="345"/>
        <v/>
      </c>
      <c r="CX1528" s="17" t="str">
        <f t="shared" si="346"/>
        <v/>
      </c>
      <c r="CY1528" s="17" t="str">
        <f t="shared" si="347"/>
        <v/>
      </c>
      <c r="CZ1528" s="17" t="str">
        <f t="shared" si="348"/>
        <v/>
      </c>
      <c r="DA1528" s="17" t="str">
        <f t="shared" si="349"/>
        <v/>
      </c>
      <c r="DB1528" s="17" t="str">
        <f t="shared" si="350"/>
        <v/>
      </c>
      <c r="DC1528" s="17" t="str">
        <f t="shared" si="351"/>
        <v/>
      </c>
      <c r="DD1528" s="17" t="str">
        <f t="shared" si="352"/>
        <v/>
      </c>
      <c r="DE1528" s="17" t="str">
        <f t="shared" si="353"/>
        <v/>
      </c>
      <c r="DF1528" s="17" t="str">
        <f t="shared" si="354"/>
        <v/>
      </c>
      <c r="DG1528" s="17" t="str">
        <f t="shared" si="355"/>
        <v/>
      </c>
      <c r="DH1528" s="17" t="str">
        <f t="shared" si="356"/>
        <v/>
      </c>
      <c r="DI1528" s="17" t="str">
        <f t="shared" si="357"/>
        <v/>
      </c>
      <c r="DJ1528" s="17" t="str">
        <f t="shared" si="358"/>
        <v/>
      </c>
      <c r="DK1528" s="17" t="str">
        <f t="shared" si="359"/>
        <v/>
      </c>
      <c r="DL1528" s="17" t="str">
        <f t="shared" si="360"/>
        <v/>
      </c>
      <c r="DM1528" s="17" t="str">
        <f t="shared" si="361"/>
        <v/>
      </c>
      <c r="DN1528" s="17" t="str">
        <f t="shared" si="362"/>
        <v/>
      </c>
      <c r="DO1528" s="17" t="str">
        <f t="shared" si="363"/>
        <v/>
      </c>
      <c r="DP1528" s="17" t="str">
        <f t="shared" si="364"/>
        <v/>
      </c>
      <c r="DQ1528" s="17" t="str">
        <f t="shared" si="365"/>
        <v/>
      </c>
      <c r="DR1528" s="17" t="str">
        <f t="shared" si="366"/>
        <v/>
      </c>
      <c r="DS1528" s="17" t="str">
        <f t="shared" si="367"/>
        <v/>
      </c>
      <c r="DT1528" s="17" t="str">
        <f t="shared" si="368"/>
        <v/>
      </c>
      <c r="DU1528" s="17" t="str">
        <f t="shared" si="369"/>
        <v/>
      </c>
      <c r="DV1528" s="17" t="str">
        <f t="shared" si="370"/>
        <v/>
      </c>
      <c r="DW1528" s="17" t="str">
        <f t="shared" si="371"/>
        <v/>
      </c>
      <c r="DX1528" s="17" t="str">
        <f t="shared" si="372"/>
        <v/>
      </c>
      <c r="DY1528" s="17" t="str">
        <f t="shared" si="373"/>
        <v/>
      </c>
      <c r="DZ1528" s="17" t="str">
        <f t="shared" si="374"/>
        <v/>
      </c>
      <c r="EA1528" s="17" t="str">
        <f t="shared" si="375"/>
        <v/>
      </c>
      <c r="EB1528" s="17" t="str">
        <f t="shared" si="376"/>
        <v/>
      </c>
      <c r="EC1528" s="17" t="str">
        <f t="shared" si="377"/>
        <v/>
      </c>
      <c r="ED1528" s="17" t="str">
        <f t="shared" si="378"/>
        <v/>
      </c>
      <c r="EE1528" s="17" t="str">
        <f t="shared" si="379"/>
        <v/>
      </c>
      <c r="EF1528" s="17" t="str">
        <f t="shared" si="380"/>
        <v/>
      </c>
      <c r="EG1528" s="17" t="str">
        <f t="shared" si="381"/>
        <v/>
      </c>
      <c r="EH1528" s="17" t="str">
        <f t="shared" si="382"/>
        <v/>
      </c>
      <c r="EI1528" s="17" t="str">
        <f t="shared" si="383"/>
        <v/>
      </c>
      <c r="EJ1528" s="17" t="str">
        <f t="shared" si="384"/>
        <v/>
      </c>
      <c r="EK1528" s="17" t="str">
        <f t="shared" si="385"/>
        <v/>
      </c>
    </row>
    <row r="1529" spans="88:141" x14ac:dyDescent="0.35">
      <c r="CJ1529" s="17" t="str">
        <f t="shared" si="332"/>
        <v/>
      </c>
      <c r="CK1529" s="17" t="str">
        <f t="shared" si="333"/>
        <v/>
      </c>
      <c r="CL1529" s="17" t="str">
        <f t="shared" si="334"/>
        <v/>
      </c>
      <c r="CM1529" s="17" t="str">
        <f t="shared" si="335"/>
        <v/>
      </c>
      <c r="CN1529" s="17" t="str">
        <f t="shared" si="336"/>
        <v/>
      </c>
      <c r="CO1529" s="17" t="str">
        <f t="shared" si="337"/>
        <v/>
      </c>
      <c r="CP1529" s="17" t="str">
        <f t="shared" si="338"/>
        <v/>
      </c>
      <c r="CQ1529" s="17" t="str">
        <f t="shared" si="339"/>
        <v/>
      </c>
      <c r="CR1529" s="17" t="str">
        <f t="shared" si="340"/>
        <v/>
      </c>
      <c r="CS1529" s="17" t="str">
        <f t="shared" si="341"/>
        <v/>
      </c>
      <c r="CT1529" s="17" t="str">
        <f t="shared" si="342"/>
        <v/>
      </c>
      <c r="CU1529" s="17" t="str">
        <f t="shared" si="343"/>
        <v/>
      </c>
      <c r="CV1529" s="17" t="str">
        <f t="shared" si="344"/>
        <v/>
      </c>
      <c r="CW1529" s="17" t="str">
        <f t="shared" si="345"/>
        <v/>
      </c>
      <c r="CX1529" s="17" t="str">
        <f t="shared" si="346"/>
        <v/>
      </c>
      <c r="CY1529" s="17" t="str">
        <f t="shared" si="347"/>
        <v/>
      </c>
      <c r="CZ1529" s="17" t="str">
        <f t="shared" si="348"/>
        <v/>
      </c>
      <c r="DA1529" s="17" t="str">
        <f t="shared" si="349"/>
        <v/>
      </c>
      <c r="DB1529" s="17" t="str">
        <f t="shared" si="350"/>
        <v/>
      </c>
      <c r="DC1529" s="17" t="str">
        <f t="shared" si="351"/>
        <v/>
      </c>
      <c r="DD1529" s="17" t="str">
        <f t="shared" si="352"/>
        <v/>
      </c>
      <c r="DE1529" s="17" t="str">
        <f t="shared" si="353"/>
        <v/>
      </c>
      <c r="DF1529" s="17" t="str">
        <f t="shared" si="354"/>
        <v/>
      </c>
      <c r="DG1529" s="17" t="str">
        <f t="shared" si="355"/>
        <v/>
      </c>
      <c r="DH1529" s="17" t="str">
        <f t="shared" si="356"/>
        <v/>
      </c>
      <c r="DI1529" s="17" t="str">
        <f t="shared" si="357"/>
        <v/>
      </c>
      <c r="DJ1529" s="17" t="str">
        <f t="shared" si="358"/>
        <v/>
      </c>
      <c r="DK1529" s="17" t="str">
        <f t="shared" si="359"/>
        <v/>
      </c>
      <c r="DL1529" s="17" t="str">
        <f t="shared" si="360"/>
        <v/>
      </c>
      <c r="DM1529" s="17" t="str">
        <f t="shared" si="361"/>
        <v/>
      </c>
      <c r="DN1529" s="17" t="str">
        <f t="shared" si="362"/>
        <v/>
      </c>
      <c r="DO1529" s="17" t="str">
        <f t="shared" si="363"/>
        <v/>
      </c>
      <c r="DP1529" s="17" t="str">
        <f t="shared" si="364"/>
        <v/>
      </c>
      <c r="DQ1529" s="17" t="str">
        <f t="shared" si="365"/>
        <v/>
      </c>
      <c r="DR1529" s="17" t="str">
        <f t="shared" si="366"/>
        <v/>
      </c>
      <c r="DS1529" s="17" t="str">
        <f t="shared" si="367"/>
        <v/>
      </c>
      <c r="DT1529" s="17" t="str">
        <f t="shared" si="368"/>
        <v/>
      </c>
      <c r="DU1529" s="17" t="str">
        <f t="shared" si="369"/>
        <v/>
      </c>
      <c r="DV1529" s="17" t="str">
        <f t="shared" si="370"/>
        <v/>
      </c>
      <c r="DW1529" s="17" t="str">
        <f t="shared" si="371"/>
        <v/>
      </c>
      <c r="DX1529" s="17" t="str">
        <f t="shared" si="372"/>
        <v/>
      </c>
      <c r="DY1529" s="17" t="str">
        <f t="shared" si="373"/>
        <v/>
      </c>
      <c r="DZ1529" s="17" t="str">
        <f t="shared" si="374"/>
        <v/>
      </c>
      <c r="EA1529" s="17" t="str">
        <f t="shared" si="375"/>
        <v/>
      </c>
      <c r="EB1529" s="17" t="str">
        <f t="shared" si="376"/>
        <v/>
      </c>
      <c r="EC1529" s="17" t="str">
        <f t="shared" si="377"/>
        <v/>
      </c>
      <c r="ED1529" s="17" t="str">
        <f t="shared" si="378"/>
        <v/>
      </c>
      <c r="EE1529" s="17" t="str">
        <f t="shared" si="379"/>
        <v/>
      </c>
      <c r="EF1529" s="17" t="str">
        <f t="shared" si="380"/>
        <v/>
      </c>
      <c r="EG1529" s="17" t="str">
        <f t="shared" si="381"/>
        <v/>
      </c>
      <c r="EH1529" s="17" t="str">
        <f t="shared" si="382"/>
        <v/>
      </c>
      <c r="EI1529" s="17" t="str">
        <f t="shared" si="383"/>
        <v/>
      </c>
      <c r="EJ1529" s="17" t="str">
        <f t="shared" si="384"/>
        <v/>
      </c>
      <c r="EK1529" s="17" t="str">
        <f t="shared" si="385"/>
        <v/>
      </c>
    </row>
    <row r="1530" spans="88:141" x14ac:dyDescent="0.35">
      <c r="CJ1530" s="17" t="str">
        <f t="shared" si="332"/>
        <v/>
      </c>
      <c r="CK1530" s="17" t="str">
        <f t="shared" si="333"/>
        <v/>
      </c>
      <c r="CL1530" s="17" t="str">
        <f t="shared" si="334"/>
        <v/>
      </c>
      <c r="CM1530" s="17" t="str">
        <f t="shared" si="335"/>
        <v/>
      </c>
      <c r="CN1530" s="17" t="str">
        <f t="shared" si="336"/>
        <v/>
      </c>
      <c r="CO1530" s="17" t="str">
        <f t="shared" si="337"/>
        <v/>
      </c>
      <c r="CP1530" s="17" t="str">
        <f t="shared" si="338"/>
        <v/>
      </c>
      <c r="CQ1530" s="17" t="str">
        <f t="shared" si="339"/>
        <v/>
      </c>
      <c r="CR1530" s="17" t="str">
        <f t="shared" si="340"/>
        <v/>
      </c>
      <c r="CS1530" s="17" t="str">
        <f t="shared" si="341"/>
        <v/>
      </c>
      <c r="CT1530" s="17" t="str">
        <f t="shared" si="342"/>
        <v/>
      </c>
      <c r="CU1530" s="17" t="str">
        <f t="shared" si="343"/>
        <v/>
      </c>
      <c r="CV1530" s="17" t="str">
        <f t="shared" si="344"/>
        <v/>
      </c>
      <c r="CW1530" s="17" t="str">
        <f t="shared" si="345"/>
        <v/>
      </c>
      <c r="CX1530" s="17" t="str">
        <f t="shared" si="346"/>
        <v/>
      </c>
      <c r="CY1530" s="17" t="str">
        <f t="shared" si="347"/>
        <v/>
      </c>
      <c r="CZ1530" s="17" t="str">
        <f t="shared" si="348"/>
        <v/>
      </c>
      <c r="DA1530" s="17" t="str">
        <f t="shared" si="349"/>
        <v/>
      </c>
      <c r="DB1530" s="17" t="str">
        <f t="shared" si="350"/>
        <v/>
      </c>
      <c r="DC1530" s="17" t="str">
        <f t="shared" si="351"/>
        <v/>
      </c>
      <c r="DD1530" s="17" t="str">
        <f t="shared" si="352"/>
        <v/>
      </c>
      <c r="DE1530" s="17" t="str">
        <f t="shared" si="353"/>
        <v/>
      </c>
      <c r="DF1530" s="17" t="str">
        <f t="shared" si="354"/>
        <v/>
      </c>
      <c r="DG1530" s="17" t="str">
        <f t="shared" si="355"/>
        <v/>
      </c>
      <c r="DH1530" s="17" t="str">
        <f t="shared" si="356"/>
        <v/>
      </c>
      <c r="DI1530" s="17" t="str">
        <f t="shared" si="357"/>
        <v/>
      </c>
      <c r="DJ1530" s="17" t="str">
        <f t="shared" si="358"/>
        <v/>
      </c>
      <c r="DK1530" s="17" t="str">
        <f t="shared" si="359"/>
        <v/>
      </c>
      <c r="DL1530" s="17" t="str">
        <f t="shared" si="360"/>
        <v/>
      </c>
      <c r="DM1530" s="17" t="str">
        <f t="shared" si="361"/>
        <v/>
      </c>
      <c r="DN1530" s="17" t="str">
        <f t="shared" si="362"/>
        <v/>
      </c>
      <c r="DO1530" s="17" t="str">
        <f t="shared" si="363"/>
        <v/>
      </c>
      <c r="DP1530" s="17" t="str">
        <f t="shared" si="364"/>
        <v/>
      </c>
      <c r="DQ1530" s="17" t="str">
        <f t="shared" si="365"/>
        <v/>
      </c>
      <c r="DR1530" s="17" t="str">
        <f t="shared" si="366"/>
        <v/>
      </c>
      <c r="DS1530" s="17" t="str">
        <f t="shared" si="367"/>
        <v/>
      </c>
      <c r="DT1530" s="17" t="str">
        <f t="shared" si="368"/>
        <v/>
      </c>
      <c r="DU1530" s="17" t="str">
        <f t="shared" si="369"/>
        <v/>
      </c>
      <c r="DV1530" s="17" t="str">
        <f t="shared" si="370"/>
        <v/>
      </c>
      <c r="DW1530" s="17" t="str">
        <f t="shared" si="371"/>
        <v/>
      </c>
      <c r="DX1530" s="17" t="str">
        <f t="shared" si="372"/>
        <v/>
      </c>
      <c r="DY1530" s="17" t="str">
        <f t="shared" si="373"/>
        <v/>
      </c>
      <c r="DZ1530" s="17" t="str">
        <f t="shared" si="374"/>
        <v/>
      </c>
      <c r="EA1530" s="17" t="str">
        <f t="shared" si="375"/>
        <v/>
      </c>
      <c r="EB1530" s="17" t="str">
        <f t="shared" si="376"/>
        <v/>
      </c>
      <c r="EC1530" s="17" t="str">
        <f t="shared" si="377"/>
        <v/>
      </c>
      <c r="ED1530" s="17" t="str">
        <f t="shared" si="378"/>
        <v/>
      </c>
      <c r="EE1530" s="17" t="str">
        <f t="shared" si="379"/>
        <v/>
      </c>
      <c r="EF1530" s="17" t="str">
        <f t="shared" si="380"/>
        <v/>
      </c>
      <c r="EG1530" s="17" t="str">
        <f t="shared" si="381"/>
        <v/>
      </c>
      <c r="EH1530" s="17" t="str">
        <f t="shared" si="382"/>
        <v/>
      </c>
      <c r="EI1530" s="17" t="str">
        <f t="shared" si="383"/>
        <v/>
      </c>
      <c r="EJ1530" s="17" t="str">
        <f t="shared" si="384"/>
        <v/>
      </c>
      <c r="EK1530" s="17" t="str">
        <f t="shared" si="385"/>
        <v/>
      </c>
    </row>
    <row r="1531" spans="88:141" x14ac:dyDescent="0.35">
      <c r="CJ1531" s="17" t="str">
        <f t="shared" si="332"/>
        <v/>
      </c>
      <c r="CK1531" s="17" t="str">
        <f t="shared" si="333"/>
        <v/>
      </c>
      <c r="CL1531" s="17" t="str">
        <f t="shared" si="334"/>
        <v/>
      </c>
      <c r="CM1531" s="17" t="str">
        <f t="shared" si="335"/>
        <v/>
      </c>
      <c r="CN1531" s="17" t="str">
        <f t="shared" si="336"/>
        <v/>
      </c>
      <c r="CO1531" s="17" t="str">
        <f t="shared" si="337"/>
        <v/>
      </c>
      <c r="CP1531" s="17" t="str">
        <f t="shared" si="338"/>
        <v/>
      </c>
      <c r="CQ1531" s="17" t="str">
        <f t="shared" si="339"/>
        <v/>
      </c>
      <c r="CR1531" s="17" t="str">
        <f t="shared" si="340"/>
        <v/>
      </c>
      <c r="CS1531" s="17" t="str">
        <f t="shared" si="341"/>
        <v/>
      </c>
      <c r="CT1531" s="17" t="str">
        <f t="shared" si="342"/>
        <v/>
      </c>
      <c r="CU1531" s="17" t="str">
        <f t="shared" si="343"/>
        <v/>
      </c>
      <c r="CV1531" s="17" t="str">
        <f t="shared" si="344"/>
        <v/>
      </c>
      <c r="CW1531" s="17" t="str">
        <f t="shared" si="345"/>
        <v/>
      </c>
      <c r="CX1531" s="17" t="str">
        <f t="shared" si="346"/>
        <v/>
      </c>
      <c r="CY1531" s="17" t="str">
        <f t="shared" si="347"/>
        <v/>
      </c>
      <c r="CZ1531" s="17" t="str">
        <f t="shared" si="348"/>
        <v/>
      </c>
      <c r="DA1531" s="17" t="str">
        <f t="shared" si="349"/>
        <v/>
      </c>
      <c r="DB1531" s="17" t="str">
        <f t="shared" si="350"/>
        <v/>
      </c>
      <c r="DC1531" s="17" t="str">
        <f t="shared" si="351"/>
        <v/>
      </c>
      <c r="DD1531" s="17" t="str">
        <f t="shared" si="352"/>
        <v/>
      </c>
      <c r="DE1531" s="17" t="str">
        <f t="shared" si="353"/>
        <v/>
      </c>
      <c r="DF1531" s="17" t="str">
        <f t="shared" si="354"/>
        <v/>
      </c>
      <c r="DG1531" s="17" t="str">
        <f t="shared" si="355"/>
        <v/>
      </c>
      <c r="DH1531" s="17" t="str">
        <f t="shared" si="356"/>
        <v/>
      </c>
      <c r="DI1531" s="17" t="str">
        <f t="shared" si="357"/>
        <v/>
      </c>
      <c r="DJ1531" s="17" t="str">
        <f t="shared" si="358"/>
        <v/>
      </c>
      <c r="DK1531" s="17" t="str">
        <f t="shared" si="359"/>
        <v/>
      </c>
      <c r="DL1531" s="17" t="str">
        <f t="shared" si="360"/>
        <v/>
      </c>
      <c r="DM1531" s="17" t="str">
        <f t="shared" si="361"/>
        <v/>
      </c>
      <c r="DN1531" s="17" t="str">
        <f t="shared" si="362"/>
        <v/>
      </c>
      <c r="DO1531" s="17" t="str">
        <f t="shared" si="363"/>
        <v/>
      </c>
      <c r="DP1531" s="17" t="str">
        <f t="shared" si="364"/>
        <v/>
      </c>
      <c r="DQ1531" s="17" t="str">
        <f t="shared" si="365"/>
        <v/>
      </c>
      <c r="DR1531" s="17" t="str">
        <f t="shared" si="366"/>
        <v/>
      </c>
      <c r="DS1531" s="17" t="str">
        <f t="shared" si="367"/>
        <v/>
      </c>
      <c r="DT1531" s="17" t="str">
        <f t="shared" si="368"/>
        <v/>
      </c>
      <c r="DU1531" s="17" t="str">
        <f t="shared" si="369"/>
        <v/>
      </c>
      <c r="DV1531" s="17" t="str">
        <f t="shared" si="370"/>
        <v/>
      </c>
      <c r="DW1531" s="17" t="str">
        <f t="shared" si="371"/>
        <v/>
      </c>
      <c r="DX1531" s="17" t="str">
        <f t="shared" si="372"/>
        <v/>
      </c>
      <c r="DY1531" s="17" t="str">
        <f t="shared" si="373"/>
        <v/>
      </c>
      <c r="DZ1531" s="17" t="str">
        <f t="shared" si="374"/>
        <v/>
      </c>
      <c r="EA1531" s="17" t="str">
        <f t="shared" si="375"/>
        <v/>
      </c>
      <c r="EB1531" s="17" t="str">
        <f t="shared" si="376"/>
        <v/>
      </c>
      <c r="EC1531" s="17" t="str">
        <f t="shared" si="377"/>
        <v/>
      </c>
      <c r="ED1531" s="17" t="str">
        <f t="shared" si="378"/>
        <v/>
      </c>
      <c r="EE1531" s="17" t="str">
        <f t="shared" si="379"/>
        <v/>
      </c>
      <c r="EF1531" s="17" t="str">
        <f t="shared" si="380"/>
        <v/>
      </c>
      <c r="EG1531" s="17" t="str">
        <f t="shared" si="381"/>
        <v/>
      </c>
      <c r="EH1531" s="17" t="str">
        <f t="shared" si="382"/>
        <v/>
      </c>
      <c r="EI1531" s="17" t="str">
        <f t="shared" si="383"/>
        <v/>
      </c>
      <c r="EJ1531" s="17" t="str">
        <f t="shared" si="384"/>
        <v/>
      </c>
      <c r="EK1531" s="17" t="str">
        <f t="shared" si="385"/>
        <v/>
      </c>
    </row>
    <row r="1532" spans="88:141" x14ac:dyDescent="0.35">
      <c r="CJ1532" s="17" t="str">
        <f t="shared" si="332"/>
        <v/>
      </c>
      <c r="CK1532" s="17" t="str">
        <f t="shared" si="333"/>
        <v/>
      </c>
      <c r="CL1532" s="17" t="str">
        <f t="shared" si="334"/>
        <v/>
      </c>
      <c r="CM1532" s="17" t="str">
        <f t="shared" si="335"/>
        <v/>
      </c>
      <c r="CN1532" s="17" t="str">
        <f t="shared" si="336"/>
        <v/>
      </c>
      <c r="CO1532" s="17" t="str">
        <f t="shared" si="337"/>
        <v/>
      </c>
      <c r="CP1532" s="17" t="str">
        <f t="shared" si="338"/>
        <v/>
      </c>
      <c r="CQ1532" s="17" t="str">
        <f t="shared" si="339"/>
        <v/>
      </c>
      <c r="CR1532" s="17" t="str">
        <f t="shared" si="340"/>
        <v/>
      </c>
      <c r="CS1532" s="17" t="str">
        <f t="shared" si="341"/>
        <v/>
      </c>
      <c r="CT1532" s="17" t="str">
        <f t="shared" si="342"/>
        <v/>
      </c>
      <c r="CU1532" s="17" t="str">
        <f t="shared" si="343"/>
        <v/>
      </c>
      <c r="CV1532" s="17" t="str">
        <f t="shared" si="344"/>
        <v/>
      </c>
      <c r="CW1532" s="17" t="str">
        <f t="shared" si="345"/>
        <v/>
      </c>
      <c r="CX1532" s="17" t="str">
        <f t="shared" si="346"/>
        <v/>
      </c>
      <c r="CY1532" s="17" t="str">
        <f t="shared" si="347"/>
        <v/>
      </c>
      <c r="CZ1532" s="17" t="str">
        <f t="shared" si="348"/>
        <v/>
      </c>
      <c r="DA1532" s="17" t="str">
        <f t="shared" si="349"/>
        <v/>
      </c>
      <c r="DB1532" s="17" t="str">
        <f t="shared" si="350"/>
        <v/>
      </c>
      <c r="DC1532" s="17" t="str">
        <f t="shared" si="351"/>
        <v/>
      </c>
      <c r="DD1532" s="17" t="str">
        <f t="shared" si="352"/>
        <v/>
      </c>
      <c r="DE1532" s="17" t="str">
        <f t="shared" si="353"/>
        <v/>
      </c>
      <c r="DF1532" s="17" t="str">
        <f t="shared" si="354"/>
        <v/>
      </c>
      <c r="DG1532" s="17" t="str">
        <f t="shared" si="355"/>
        <v/>
      </c>
      <c r="DH1532" s="17" t="str">
        <f t="shared" si="356"/>
        <v/>
      </c>
      <c r="DI1532" s="17" t="str">
        <f t="shared" si="357"/>
        <v/>
      </c>
      <c r="DJ1532" s="17" t="str">
        <f t="shared" si="358"/>
        <v/>
      </c>
      <c r="DK1532" s="17" t="str">
        <f t="shared" si="359"/>
        <v/>
      </c>
      <c r="DL1532" s="17" t="str">
        <f t="shared" si="360"/>
        <v/>
      </c>
      <c r="DM1532" s="17" t="str">
        <f t="shared" si="361"/>
        <v/>
      </c>
      <c r="DN1532" s="17" t="str">
        <f t="shared" si="362"/>
        <v/>
      </c>
      <c r="DO1532" s="17" t="str">
        <f t="shared" si="363"/>
        <v/>
      </c>
      <c r="DP1532" s="17" t="str">
        <f t="shared" si="364"/>
        <v/>
      </c>
      <c r="DQ1532" s="17" t="str">
        <f t="shared" si="365"/>
        <v/>
      </c>
      <c r="DR1532" s="17" t="str">
        <f t="shared" si="366"/>
        <v/>
      </c>
      <c r="DS1532" s="17" t="str">
        <f t="shared" si="367"/>
        <v/>
      </c>
      <c r="DT1532" s="17" t="str">
        <f t="shared" si="368"/>
        <v/>
      </c>
      <c r="DU1532" s="17" t="str">
        <f t="shared" si="369"/>
        <v/>
      </c>
      <c r="DV1532" s="17" t="str">
        <f t="shared" si="370"/>
        <v/>
      </c>
      <c r="DW1532" s="17" t="str">
        <f t="shared" si="371"/>
        <v/>
      </c>
      <c r="DX1532" s="17" t="str">
        <f t="shared" si="372"/>
        <v/>
      </c>
      <c r="DY1532" s="17" t="str">
        <f t="shared" si="373"/>
        <v/>
      </c>
      <c r="DZ1532" s="17" t="str">
        <f t="shared" si="374"/>
        <v/>
      </c>
      <c r="EA1532" s="17" t="str">
        <f t="shared" si="375"/>
        <v/>
      </c>
      <c r="EB1532" s="17" t="str">
        <f t="shared" si="376"/>
        <v/>
      </c>
      <c r="EC1532" s="17" t="str">
        <f t="shared" si="377"/>
        <v/>
      </c>
      <c r="ED1532" s="17" t="str">
        <f t="shared" si="378"/>
        <v/>
      </c>
      <c r="EE1532" s="17" t="str">
        <f t="shared" si="379"/>
        <v/>
      </c>
      <c r="EF1532" s="17" t="str">
        <f t="shared" si="380"/>
        <v/>
      </c>
      <c r="EG1532" s="17" t="str">
        <f t="shared" si="381"/>
        <v/>
      </c>
      <c r="EH1532" s="17" t="str">
        <f t="shared" si="382"/>
        <v/>
      </c>
      <c r="EI1532" s="17" t="str">
        <f t="shared" si="383"/>
        <v/>
      </c>
      <c r="EJ1532" s="17" t="str">
        <f t="shared" si="384"/>
        <v/>
      </c>
      <c r="EK1532" s="17" t="str">
        <f t="shared" si="385"/>
        <v/>
      </c>
    </row>
    <row r="1533" spans="88:141" x14ac:dyDescent="0.35">
      <c r="CJ1533" s="17" t="str">
        <f t="shared" si="332"/>
        <v/>
      </c>
      <c r="CK1533" s="17" t="str">
        <f t="shared" si="333"/>
        <v/>
      </c>
      <c r="CL1533" s="17" t="str">
        <f t="shared" si="334"/>
        <v/>
      </c>
      <c r="CM1533" s="17" t="str">
        <f t="shared" si="335"/>
        <v/>
      </c>
      <c r="CN1533" s="17" t="str">
        <f t="shared" si="336"/>
        <v/>
      </c>
      <c r="CO1533" s="17" t="str">
        <f t="shared" si="337"/>
        <v/>
      </c>
      <c r="CP1533" s="17" t="str">
        <f t="shared" si="338"/>
        <v/>
      </c>
      <c r="CQ1533" s="17" t="str">
        <f t="shared" si="339"/>
        <v/>
      </c>
      <c r="CR1533" s="17" t="str">
        <f t="shared" si="340"/>
        <v/>
      </c>
      <c r="CS1533" s="17" t="str">
        <f t="shared" si="341"/>
        <v/>
      </c>
      <c r="CT1533" s="17" t="str">
        <f t="shared" si="342"/>
        <v/>
      </c>
      <c r="CU1533" s="17" t="str">
        <f t="shared" si="343"/>
        <v/>
      </c>
      <c r="CV1533" s="17" t="str">
        <f t="shared" si="344"/>
        <v/>
      </c>
      <c r="CW1533" s="17" t="str">
        <f t="shared" si="345"/>
        <v/>
      </c>
      <c r="CX1533" s="17" t="str">
        <f t="shared" si="346"/>
        <v/>
      </c>
      <c r="CY1533" s="17" t="str">
        <f t="shared" si="347"/>
        <v/>
      </c>
      <c r="CZ1533" s="17" t="str">
        <f t="shared" si="348"/>
        <v/>
      </c>
      <c r="DA1533" s="17" t="str">
        <f t="shared" si="349"/>
        <v/>
      </c>
      <c r="DB1533" s="17" t="str">
        <f t="shared" si="350"/>
        <v/>
      </c>
      <c r="DC1533" s="17" t="str">
        <f t="shared" si="351"/>
        <v/>
      </c>
      <c r="DD1533" s="17" t="str">
        <f t="shared" si="352"/>
        <v/>
      </c>
      <c r="DE1533" s="17" t="str">
        <f t="shared" si="353"/>
        <v/>
      </c>
      <c r="DF1533" s="17" t="str">
        <f t="shared" si="354"/>
        <v/>
      </c>
      <c r="DG1533" s="17" t="str">
        <f t="shared" si="355"/>
        <v/>
      </c>
      <c r="DH1533" s="17" t="str">
        <f t="shared" si="356"/>
        <v/>
      </c>
      <c r="DI1533" s="17" t="str">
        <f t="shared" si="357"/>
        <v/>
      </c>
      <c r="DJ1533" s="17" t="str">
        <f t="shared" si="358"/>
        <v/>
      </c>
      <c r="DK1533" s="17" t="str">
        <f t="shared" si="359"/>
        <v/>
      </c>
      <c r="DL1533" s="17" t="str">
        <f t="shared" si="360"/>
        <v/>
      </c>
      <c r="DM1533" s="17" t="str">
        <f t="shared" si="361"/>
        <v/>
      </c>
      <c r="DN1533" s="17" t="str">
        <f t="shared" si="362"/>
        <v/>
      </c>
      <c r="DO1533" s="17" t="str">
        <f t="shared" si="363"/>
        <v/>
      </c>
      <c r="DP1533" s="17" t="str">
        <f t="shared" si="364"/>
        <v/>
      </c>
      <c r="DQ1533" s="17" t="str">
        <f t="shared" si="365"/>
        <v/>
      </c>
      <c r="DR1533" s="17" t="str">
        <f t="shared" si="366"/>
        <v/>
      </c>
      <c r="DS1533" s="17" t="str">
        <f t="shared" si="367"/>
        <v/>
      </c>
      <c r="DT1533" s="17" t="str">
        <f t="shared" si="368"/>
        <v/>
      </c>
      <c r="DU1533" s="17" t="str">
        <f t="shared" si="369"/>
        <v/>
      </c>
      <c r="DV1533" s="17" t="str">
        <f t="shared" si="370"/>
        <v/>
      </c>
      <c r="DW1533" s="17" t="str">
        <f t="shared" si="371"/>
        <v/>
      </c>
      <c r="DX1533" s="17" t="str">
        <f t="shared" si="372"/>
        <v/>
      </c>
      <c r="DY1533" s="17" t="str">
        <f t="shared" si="373"/>
        <v/>
      </c>
      <c r="DZ1533" s="17" t="str">
        <f t="shared" si="374"/>
        <v/>
      </c>
      <c r="EA1533" s="17" t="str">
        <f t="shared" si="375"/>
        <v/>
      </c>
      <c r="EB1533" s="17" t="str">
        <f t="shared" si="376"/>
        <v/>
      </c>
      <c r="EC1533" s="17" t="str">
        <f t="shared" si="377"/>
        <v/>
      </c>
      <c r="ED1533" s="17" t="str">
        <f t="shared" si="378"/>
        <v/>
      </c>
      <c r="EE1533" s="17" t="str">
        <f t="shared" si="379"/>
        <v/>
      </c>
      <c r="EF1533" s="17" t="str">
        <f t="shared" si="380"/>
        <v/>
      </c>
      <c r="EG1533" s="17" t="str">
        <f t="shared" si="381"/>
        <v/>
      </c>
      <c r="EH1533" s="17" t="str">
        <f t="shared" si="382"/>
        <v/>
      </c>
      <c r="EI1533" s="17" t="str">
        <f t="shared" si="383"/>
        <v/>
      </c>
      <c r="EJ1533" s="17" t="str">
        <f t="shared" si="384"/>
        <v/>
      </c>
      <c r="EK1533" s="17" t="str">
        <f t="shared" si="385"/>
        <v/>
      </c>
    </row>
    <row r="1534" spans="88:141" x14ac:dyDescent="0.35">
      <c r="CJ1534" s="17" t="str">
        <f t="shared" si="332"/>
        <v/>
      </c>
      <c r="CK1534" s="17" t="str">
        <f t="shared" si="333"/>
        <v/>
      </c>
      <c r="CL1534" s="17" t="str">
        <f t="shared" si="334"/>
        <v/>
      </c>
      <c r="CM1534" s="17" t="str">
        <f t="shared" si="335"/>
        <v/>
      </c>
      <c r="CN1534" s="17" t="str">
        <f t="shared" si="336"/>
        <v/>
      </c>
      <c r="CO1534" s="17" t="str">
        <f t="shared" si="337"/>
        <v/>
      </c>
      <c r="CP1534" s="17" t="str">
        <f t="shared" si="338"/>
        <v/>
      </c>
      <c r="CQ1534" s="17" t="str">
        <f t="shared" si="339"/>
        <v/>
      </c>
      <c r="CR1534" s="17" t="str">
        <f t="shared" si="340"/>
        <v/>
      </c>
      <c r="CS1534" s="17" t="str">
        <f t="shared" si="341"/>
        <v/>
      </c>
      <c r="CT1534" s="17" t="str">
        <f t="shared" si="342"/>
        <v/>
      </c>
      <c r="CU1534" s="17" t="str">
        <f t="shared" si="343"/>
        <v/>
      </c>
      <c r="CV1534" s="17" t="str">
        <f t="shared" si="344"/>
        <v/>
      </c>
      <c r="CW1534" s="17" t="str">
        <f t="shared" si="345"/>
        <v/>
      </c>
      <c r="CX1534" s="17" t="str">
        <f t="shared" si="346"/>
        <v/>
      </c>
      <c r="CY1534" s="17" t="str">
        <f t="shared" si="347"/>
        <v/>
      </c>
      <c r="CZ1534" s="17" t="str">
        <f t="shared" si="348"/>
        <v/>
      </c>
      <c r="DA1534" s="17" t="str">
        <f t="shared" si="349"/>
        <v/>
      </c>
      <c r="DB1534" s="17" t="str">
        <f t="shared" si="350"/>
        <v/>
      </c>
      <c r="DC1534" s="17" t="str">
        <f t="shared" si="351"/>
        <v/>
      </c>
      <c r="DD1534" s="17" t="str">
        <f t="shared" si="352"/>
        <v/>
      </c>
      <c r="DE1534" s="17" t="str">
        <f t="shared" si="353"/>
        <v/>
      </c>
      <c r="DF1534" s="17" t="str">
        <f t="shared" si="354"/>
        <v/>
      </c>
      <c r="DG1534" s="17" t="str">
        <f t="shared" si="355"/>
        <v/>
      </c>
      <c r="DH1534" s="17" t="str">
        <f t="shared" si="356"/>
        <v/>
      </c>
      <c r="DI1534" s="17" t="str">
        <f t="shared" si="357"/>
        <v/>
      </c>
      <c r="DJ1534" s="17" t="str">
        <f t="shared" si="358"/>
        <v/>
      </c>
      <c r="DK1534" s="17" t="str">
        <f t="shared" si="359"/>
        <v/>
      </c>
      <c r="DL1534" s="17" t="str">
        <f t="shared" si="360"/>
        <v/>
      </c>
      <c r="DM1534" s="17" t="str">
        <f t="shared" si="361"/>
        <v/>
      </c>
      <c r="DN1534" s="17" t="str">
        <f t="shared" si="362"/>
        <v/>
      </c>
      <c r="DO1534" s="17" t="str">
        <f t="shared" si="363"/>
        <v/>
      </c>
      <c r="DP1534" s="17" t="str">
        <f t="shared" si="364"/>
        <v/>
      </c>
      <c r="DQ1534" s="17" t="str">
        <f t="shared" si="365"/>
        <v/>
      </c>
      <c r="DR1534" s="17" t="str">
        <f t="shared" si="366"/>
        <v/>
      </c>
      <c r="DS1534" s="17" t="str">
        <f t="shared" si="367"/>
        <v/>
      </c>
      <c r="DT1534" s="17" t="str">
        <f t="shared" si="368"/>
        <v/>
      </c>
      <c r="DU1534" s="17" t="str">
        <f t="shared" si="369"/>
        <v/>
      </c>
      <c r="DV1534" s="17" t="str">
        <f t="shared" si="370"/>
        <v/>
      </c>
      <c r="DW1534" s="17" t="str">
        <f t="shared" si="371"/>
        <v/>
      </c>
      <c r="DX1534" s="17" t="str">
        <f t="shared" si="372"/>
        <v/>
      </c>
      <c r="DY1534" s="17" t="str">
        <f t="shared" si="373"/>
        <v/>
      </c>
      <c r="DZ1534" s="17" t="str">
        <f t="shared" si="374"/>
        <v/>
      </c>
      <c r="EA1534" s="17" t="str">
        <f t="shared" si="375"/>
        <v/>
      </c>
      <c r="EB1534" s="17" t="str">
        <f t="shared" si="376"/>
        <v/>
      </c>
      <c r="EC1534" s="17" t="str">
        <f t="shared" si="377"/>
        <v/>
      </c>
      <c r="ED1534" s="17" t="str">
        <f t="shared" si="378"/>
        <v/>
      </c>
      <c r="EE1534" s="17" t="str">
        <f t="shared" si="379"/>
        <v/>
      </c>
      <c r="EF1534" s="17" t="str">
        <f t="shared" si="380"/>
        <v/>
      </c>
      <c r="EG1534" s="17" t="str">
        <f t="shared" si="381"/>
        <v/>
      </c>
      <c r="EH1534" s="17" t="str">
        <f t="shared" si="382"/>
        <v/>
      </c>
      <c r="EI1534" s="17" t="str">
        <f t="shared" si="383"/>
        <v/>
      </c>
      <c r="EJ1534" s="17" t="str">
        <f t="shared" si="384"/>
        <v/>
      </c>
      <c r="EK1534" s="17" t="str">
        <f t="shared" si="385"/>
        <v/>
      </c>
    </row>
    <row r="1535" spans="88:141" x14ac:dyDescent="0.35">
      <c r="CJ1535" s="17" t="str">
        <f t="shared" si="332"/>
        <v/>
      </c>
      <c r="CK1535" s="17" t="str">
        <f t="shared" si="333"/>
        <v/>
      </c>
      <c r="CL1535" s="17" t="str">
        <f t="shared" si="334"/>
        <v/>
      </c>
      <c r="CM1535" s="17" t="str">
        <f t="shared" si="335"/>
        <v/>
      </c>
      <c r="CN1535" s="17" t="str">
        <f t="shared" si="336"/>
        <v/>
      </c>
      <c r="CO1535" s="17" t="str">
        <f t="shared" si="337"/>
        <v/>
      </c>
      <c r="CP1535" s="17" t="str">
        <f t="shared" si="338"/>
        <v/>
      </c>
      <c r="CQ1535" s="17" t="str">
        <f t="shared" si="339"/>
        <v/>
      </c>
      <c r="CR1535" s="17" t="str">
        <f t="shared" si="340"/>
        <v/>
      </c>
      <c r="CS1535" s="17" t="str">
        <f t="shared" si="341"/>
        <v/>
      </c>
      <c r="CT1535" s="17" t="str">
        <f t="shared" si="342"/>
        <v/>
      </c>
      <c r="CU1535" s="17" t="str">
        <f t="shared" si="343"/>
        <v/>
      </c>
      <c r="CV1535" s="17" t="str">
        <f t="shared" si="344"/>
        <v/>
      </c>
      <c r="CW1535" s="17" t="str">
        <f t="shared" si="345"/>
        <v/>
      </c>
      <c r="CX1535" s="17" t="str">
        <f t="shared" si="346"/>
        <v/>
      </c>
      <c r="CY1535" s="17" t="str">
        <f t="shared" si="347"/>
        <v/>
      </c>
      <c r="CZ1535" s="17" t="str">
        <f t="shared" si="348"/>
        <v/>
      </c>
      <c r="DA1535" s="17" t="str">
        <f t="shared" si="349"/>
        <v/>
      </c>
      <c r="DB1535" s="17" t="str">
        <f t="shared" si="350"/>
        <v/>
      </c>
      <c r="DC1535" s="17" t="str">
        <f t="shared" si="351"/>
        <v/>
      </c>
      <c r="DD1535" s="17" t="str">
        <f t="shared" si="352"/>
        <v/>
      </c>
      <c r="DE1535" s="17" t="str">
        <f t="shared" si="353"/>
        <v/>
      </c>
      <c r="DF1535" s="17" t="str">
        <f t="shared" si="354"/>
        <v/>
      </c>
      <c r="DG1535" s="17" t="str">
        <f t="shared" si="355"/>
        <v/>
      </c>
      <c r="DH1535" s="17" t="str">
        <f t="shared" si="356"/>
        <v/>
      </c>
      <c r="DI1535" s="17" t="str">
        <f t="shared" si="357"/>
        <v/>
      </c>
      <c r="DJ1535" s="17" t="str">
        <f t="shared" si="358"/>
        <v/>
      </c>
      <c r="DK1535" s="17" t="str">
        <f t="shared" si="359"/>
        <v/>
      </c>
      <c r="DL1535" s="17" t="str">
        <f t="shared" si="360"/>
        <v/>
      </c>
      <c r="DM1535" s="17" t="str">
        <f t="shared" si="361"/>
        <v/>
      </c>
      <c r="DN1535" s="17" t="str">
        <f t="shared" si="362"/>
        <v/>
      </c>
      <c r="DO1535" s="17" t="str">
        <f t="shared" si="363"/>
        <v/>
      </c>
      <c r="DP1535" s="17" t="str">
        <f t="shared" si="364"/>
        <v/>
      </c>
      <c r="DQ1535" s="17" t="str">
        <f t="shared" si="365"/>
        <v/>
      </c>
      <c r="DR1535" s="17" t="str">
        <f t="shared" si="366"/>
        <v/>
      </c>
      <c r="DS1535" s="17" t="str">
        <f t="shared" si="367"/>
        <v/>
      </c>
      <c r="DT1535" s="17" t="str">
        <f t="shared" si="368"/>
        <v/>
      </c>
      <c r="DU1535" s="17" t="str">
        <f t="shared" si="369"/>
        <v/>
      </c>
      <c r="DV1535" s="17" t="str">
        <f t="shared" si="370"/>
        <v/>
      </c>
      <c r="DW1535" s="17" t="str">
        <f t="shared" si="371"/>
        <v/>
      </c>
      <c r="DX1535" s="17" t="str">
        <f t="shared" si="372"/>
        <v/>
      </c>
      <c r="DY1535" s="17" t="str">
        <f t="shared" si="373"/>
        <v/>
      </c>
      <c r="DZ1535" s="17" t="str">
        <f t="shared" si="374"/>
        <v/>
      </c>
      <c r="EA1535" s="17" t="str">
        <f t="shared" si="375"/>
        <v/>
      </c>
      <c r="EB1535" s="17" t="str">
        <f t="shared" si="376"/>
        <v/>
      </c>
      <c r="EC1535" s="17" t="str">
        <f t="shared" si="377"/>
        <v/>
      </c>
      <c r="ED1535" s="17" t="str">
        <f t="shared" si="378"/>
        <v/>
      </c>
      <c r="EE1535" s="17" t="str">
        <f t="shared" si="379"/>
        <v/>
      </c>
      <c r="EF1535" s="17" t="str">
        <f t="shared" si="380"/>
        <v/>
      </c>
      <c r="EG1535" s="17" t="str">
        <f t="shared" si="381"/>
        <v/>
      </c>
      <c r="EH1535" s="17" t="str">
        <f t="shared" si="382"/>
        <v/>
      </c>
      <c r="EI1535" s="17" t="str">
        <f t="shared" si="383"/>
        <v/>
      </c>
      <c r="EJ1535" s="17" t="str">
        <f t="shared" si="384"/>
        <v/>
      </c>
      <c r="EK1535" s="17" t="str">
        <f t="shared" si="385"/>
        <v/>
      </c>
    </row>
    <row r="1536" spans="88:141" x14ac:dyDescent="0.35">
      <c r="CJ1536" s="17" t="str">
        <f t="shared" si="332"/>
        <v/>
      </c>
      <c r="CK1536" s="17" t="str">
        <f t="shared" si="333"/>
        <v/>
      </c>
      <c r="CL1536" s="17" t="str">
        <f t="shared" si="334"/>
        <v/>
      </c>
      <c r="CM1536" s="17" t="str">
        <f t="shared" si="335"/>
        <v/>
      </c>
      <c r="CN1536" s="17" t="str">
        <f t="shared" si="336"/>
        <v/>
      </c>
      <c r="CO1536" s="17" t="str">
        <f t="shared" si="337"/>
        <v/>
      </c>
      <c r="CP1536" s="17" t="str">
        <f t="shared" si="338"/>
        <v/>
      </c>
      <c r="CQ1536" s="17" t="str">
        <f t="shared" si="339"/>
        <v/>
      </c>
      <c r="CR1536" s="17" t="str">
        <f t="shared" si="340"/>
        <v/>
      </c>
      <c r="CS1536" s="17" t="str">
        <f t="shared" si="341"/>
        <v/>
      </c>
      <c r="CT1536" s="17" t="str">
        <f t="shared" si="342"/>
        <v/>
      </c>
      <c r="CU1536" s="17" t="str">
        <f t="shared" si="343"/>
        <v/>
      </c>
      <c r="CV1536" s="17" t="str">
        <f t="shared" si="344"/>
        <v/>
      </c>
      <c r="CW1536" s="17" t="str">
        <f t="shared" si="345"/>
        <v/>
      </c>
      <c r="CX1536" s="17" t="str">
        <f t="shared" si="346"/>
        <v/>
      </c>
      <c r="CY1536" s="17" t="str">
        <f t="shared" si="347"/>
        <v/>
      </c>
      <c r="CZ1536" s="17" t="str">
        <f t="shared" si="348"/>
        <v/>
      </c>
      <c r="DA1536" s="17" t="str">
        <f t="shared" si="349"/>
        <v/>
      </c>
      <c r="DB1536" s="17" t="str">
        <f t="shared" si="350"/>
        <v/>
      </c>
      <c r="DC1536" s="17" t="str">
        <f t="shared" si="351"/>
        <v/>
      </c>
      <c r="DD1536" s="17" t="str">
        <f t="shared" si="352"/>
        <v/>
      </c>
      <c r="DE1536" s="17" t="str">
        <f t="shared" si="353"/>
        <v/>
      </c>
      <c r="DF1536" s="17" t="str">
        <f t="shared" si="354"/>
        <v/>
      </c>
      <c r="DG1536" s="17" t="str">
        <f t="shared" si="355"/>
        <v/>
      </c>
      <c r="DH1536" s="17" t="str">
        <f t="shared" si="356"/>
        <v/>
      </c>
      <c r="DI1536" s="17" t="str">
        <f t="shared" si="357"/>
        <v/>
      </c>
      <c r="DJ1536" s="17" t="str">
        <f t="shared" si="358"/>
        <v/>
      </c>
      <c r="DK1536" s="17" t="str">
        <f t="shared" si="359"/>
        <v/>
      </c>
      <c r="DL1536" s="17" t="str">
        <f t="shared" si="360"/>
        <v/>
      </c>
      <c r="DM1536" s="17" t="str">
        <f t="shared" si="361"/>
        <v/>
      </c>
      <c r="DN1536" s="17" t="str">
        <f t="shared" si="362"/>
        <v/>
      </c>
      <c r="DO1536" s="17" t="str">
        <f t="shared" si="363"/>
        <v/>
      </c>
      <c r="DP1536" s="17" t="str">
        <f t="shared" si="364"/>
        <v/>
      </c>
      <c r="DQ1536" s="17" t="str">
        <f t="shared" si="365"/>
        <v/>
      </c>
      <c r="DR1536" s="17" t="str">
        <f t="shared" si="366"/>
        <v/>
      </c>
      <c r="DS1536" s="17" t="str">
        <f t="shared" si="367"/>
        <v/>
      </c>
      <c r="DT1536" s="17" t="str">
        <f t="shared" si="368"/>
        <v/>
      </c>
      <c r="DU1536" s="17" t="str">
        <f t="shared" si="369"/>
        <v/>
      </c>
      <c r="DV1536" s="17" t="str">
        <f t="shared" si="370"/>
        <v/>
      </c>
      <c r="DW1536" s="17" t="str">
        <f t="shared" si="371"/>
        <v/>
      </c>
      <c r="DX1536" s="17" t="str">
        <f t="shared" si="372"/>
        <v/>
      </c>
      <c r="DY1536" s="17" t="str">
        <f t="shared" si="373"/>
        <v/>
      </c>
      <c r="DZ1536" s="17" t="str">
        <f t="shared" si="374"/>
        <v/>
      </c>
      <c r="EA1536" s="17" t="str">
        <f t="shared" si="375"/>
        <v/>
      </c>
      <c r="EB1536" s="17" t="str">
        <f t="shared" si="376"/>
        <v/>
      </c>
      <c r="EC1536" s="17" t="str">
        <f t="shared" si="377"/>
        <v/>
      </c>
      <c r="ED1536" s="17" t="str">
        <f t="shared" si="378"/>
        <v/>
      </c>
      <c r="EE1536" s="17" t="str">
        <f t="shared" si="379"/>
        <v/>
      </c>
      <c r="EF1536" s="17" t="str">
        <f t="shared" si="380"/>
        <v/>
      </c>
      <c r="EG1536" s="17" t="str">
        <f t="shared" si="381"/>
        <v/>
      </c>
      <c r="EH1536" s="17" t="str">
        <f t="shared" si="382"/>
        <v/>
      </c>
      <c r="EI1536" s="17" t="str">
        <f t="shared" si="383"/>
        <v/>
      </c>
      <c r="EJ1536" s="17" t="str">
        <f t="shared" si="384"/>
        <v/>
      </c>
      <c r="EK1536" s="17" t="str">
        <f t="shared" si="385"/>
        <v/>
      </c>
    </row>
    <row r="1537" spans="88:141" x14ac:dyDescent="0.35">
      <c r="CJ1537" s="17" t="str">
        <f t="shared" si="332"/>
        <v/>
      </c>
      <c r="CK1537" s="17" t="str">
        <f t="shared" si="333"/>
        <v/>
      </c>
      <c r="CL1537" s="17" t="str">
        <f t="shared" si="334"/>
        <v/>
      </c>
      <c r="CM1537" s="17" t="str">
        <f t="shared" si="335"/>
        <v/>
      </c>
      <c r="CN1537" s="17" t="str">
        <f t="shared" si="336"/>
        <v/>
      </c>
      <c r="CO1537" s="17" t="str">
        <f t="shared" si="337"/>
        <v/>
      </c>
      <c r="CP1537" s="17" t="str">
        <f t="shared" si="338"/>
        <v/>
      </c>
      <c r="CQ1537" s="17" t="str">
        <f t="shared" si="339"/>
        <v/>
      </c>
      <c r="CR1537" s="17" t="str">
        <f t="shared" si="340"/>
        <v/>
      </c>
      <c r="CS1537" s="17" t="str">
        <f t="shared" si="341"/>
        <v/>
      </c>
      <c r="CT1537" s="17" t="str">
        <f t="shared" si="342"/>
        <v/>
      </c>
      <c r="CU1537" s="17" t="str">
        <f t="shared" si="343"/>
        <v/>
      </c>
      <c r="CV1537" s="17" t="str">
        <f t="shared" si="344"/>
        <v/>
      </c>
      <c r="CW1537" s="17" t="str">
        <f t="shared" si="345"/>
        <v/>
      </c>
      <c r="CX1537" s="17" t="str">
        <f t="shared" si="346"/>
        <v/>
      </c>
      <c r="CY1537" s="17" t="str">
        <f t="shared" si="347"/>
        <v/>
      </c>
      <c r="CZ1537" s="17" t="str">
        <f t="shared" si="348"/>
        <v/>
      </c>
      <c r="DA1537" s="17" t="str">
        <f t="shared" si="349"/>
        <v/>
      </c>
      <c r="DB1537" s="17" t="str">
        <f t="shared" si="350"/>
        <v/>
      </c>
      <c r="DC1537" s="17" t="str">
        <f t="shared" si="351"/>
        <v/>
      </c>
      <c r="DD1537" s="17" t="str">
        <f t="shared" si="352"/>
        <v/>
      </c>
      <c r="DE1537" s="17" t="str">
        <f t="shared" si="353"/>
        <v/>
      </c>
      <c r="DF1537" s="17" t="str">
        <f t="shared" si="354"/>
        <v/>
      </c>
      <c r="DG1537" s="17" t="str">
        <f t="shared" si="355"/>
        <v/>
      </c>
      <c r="DH1537" s="17" t="str">
        <f t="shared" si="356"/>
        <v/>
      </c>
      <c r="DI1537" s="17" t="str">
        <f t="shared" si="357"/>
        <v/>
      </c>
      <c r="DJ1537" s="17" t="str">
        <f t="shared" si="358"/>
        <v/>
      </c>
      <c r="DK1537" s="17" t="str">
        <f t="shared" si="359"/>
        <v/>
      </c>
      <c r="DL1537" s="17" t="str">
        <f t="shared" si="360"/>
        <v/>
      </c>
      <c r="DM1537" s="17" t="str">
        <f t="shared" si="361"/>
        <v/>
      </c>
      <c r="DN1537" s="17" t="str">
        <f t="shared" si="362"/>
        <v/>
      </c>
      <c r="DO1537" s="17" t="str">
        <f t="shared" si="363"/>
        <v/>
      </c>
      <c r="DP1537" s="17" t="str">
        <f t="shared" si="364"/>
        <v/>
      </c>
      <c r="DQ1537" s="17" t="str">
        <f t="shared" si="365"/>
        <v/>
      </c>
      <c r="DR1537" s="17" t="str">
        <f t="shared" si="366"/>
        <v/>
      </c>
      <c r="DS1537" s="17" t="str">
        <f t="shared" si="367"/>
        <v/>
      </c>
      <c r="DT1537" s="17" t="str">
        <f t="shared" si="368"/>
        <v/>
      </c>
      <c r="DU1537" s="17" t="str">
        <f t="shared" si="369"/>
        <v/>
      </c>
      <c r="DV1537" s="17" t="str">
        <f t="shared" si="370"/>
        <v/>
      </c>
      <c r="DW1537" s="17" t="str">
        <f t="shared" si="371"/>
        <v/>
      </c>
      <c r="DX1537" s="17" t="str">
        <f t="shared" si="372"/>
        <v/>
      </c>
      <c r="DY1537" s="17" t="str">
        <f t="shared" si="373"/>
        <v/>
      </c>
      <c r="DZ1537" s="17" t="str">
        <f t="shared" si="374"/>
        <v/>
      </c>
      <c r="EA1537" s="17" t="str">
        <f t="shared" si="375"/>
        <v/>
      </c>
      <c r="EB1537" s="17" t="str">
        <f t="shared" si="376"/>
        <v/>
      </c>
      <c r="EC1537" s="17" t="str">
        <f t="shared" si="377"/>
        <v/>
      </c>
      <c r="ED1537" s="17" t="str">
        <f t="shared" si="378"/>
        <v/>
      </c>
      <c r="EE1537" s="17" t="str">
        <f t="shared" si="379"/>
        <v/>
      </c>
      <c r="EF1537" s="17" t="str">
        <f t="shared" si="380"/>
        <v/>
      </c>
      <c r="EG1537" s="17" t="str">
        <f t="shared" si="381"/>
        <v/>
      </c>
      <c r="EH1537" s="17" t="str">
        <f t="shared" si="382"/>
        <v/>
      </c>
      <c r="EI1537" s="17" t="str">
        <f t="shared" si="383"/>
        <v/>
      </c>
      <c r="EJ1537" s="17" t="str">
        <f t="shared" si="384"/>
        <v/>
      </c>
      <c r="EK1537" s="17" t="str">
        <f t="shared" si="385"/>
        <v/>
      </c>
    </row>
    <row r="1538" spans="88:141" x14ac:dyDescent="0.35">
      <c r="CJ1538" s="17" t="str">
        <f t="shared" si="332"/>
        <v/>
      </c>
      <c r="CK1538" s="17" t="str">
        <f t="shared" si="333"/>
        <v/>
      </c>
      <c r="CL1538" s="17" t="str">
        <f t="shared" si="334"/>
        <v/>
      </c>
      <c r="CM1538" s="17" t="str">
        <f t="shared" si="335"/>
        <v/>
      </c>
      <c r="CN1538" s="17" t="str">
        <f t="shared" si="336"/>
        <v/>
      </c>
      <c r="CO1538" s="17" t="str">
        <f t="shared" si="337"/>
        <v/>
      </c>
      <c r="CP1538" s="17" t="str">
        <f t="shared" si="338"/>
        <v/>
      </c>
      <c r="CQ1538" s="17" t="str">
        <f t="shared" si="339"/>
        <v/>
      </c>
      <c r="CR1538" s="17" t="str">
        <f t="shared" si="340"/>
        <v/>
      </c>
      <c r="CS1538" s="17" t="str">
        <f t="shared" si="341"/>
        <v/>
      </c>
      <c r="CT1538" s="17" t="str">
        <f t="shared" si="342"/>
        <v/>
      </c>
      <c r="CU1538" s="17" t="str">
        <f t="shared" si="343"/>
        <v/>
      </c>
      <c r="CV1538" s="17" t="str">
        <f t="shared" si="344"/>
        <v/>
      </c>
      <c r="CW1538" s="17" t="str">
        <f t="shared" si="345"/>
        <v/>
      </c>
      <c r="CX1538" s="17" t="str">
        <f t="shared" si="346"/>
        <v/>
      </c>
      <c r="CY1538" s="17" t="str">
        <f t="shared" si="347"/>
        <v/>
      </c>
      <c r="CZ1538" s="17" t="str">
        <f t="shared" si="348"/>
        <v/>
      </c>
      <c r="DA1538" s="17" t="str">
        <f t="shared" si="349"/>
        <v/>
      </c>
      <c r="DB1538" s="17" t="str">
        <f t="shared" si="350"/>
        <v/>
      </c>
      <c r="DC1538" s="17" t="str">
        <f t="shared" si="351"/>
        <v/>
      </c>
      <c r="DD1538" s="17" t="str">
        <f t="shared" si="352"/>
        <v/>
      </c>
      <c r="DE1538" s="17" t="str">
        <f t="shared" si="353"/>
        <v/>
      </c>
      <c r="DF1538" s="17" t="str">
        <f t="shared" si="354"/>
        <v/>
      </c>
      <c r="DG1538" s="17" t="str">
        <f t="shared" si="355"/>
        <v/>
      </c>
      <c r="DH1538" s="17" t="str">
        <f t="shared" si="356"/>
        <v/>
      </c>
      <c r="DI1538" s="17" t="str">
        <f t="shared" si="357"/>
        <v/>
      </c>
      <c r="DJ1538" s="17" t="str">
        <f t="shared" si="358"/>
        <v/>
      </c>
      <c r="DK1538" s="17" t="str">
        <f t="shared" si="359"/>
        <v/>
      </c>
      <c r="DL1538" s="17" t="str">
        <f t="shared" si="360"/>
        <v/>
      </c>
      <c r="DM1538" s="17" t="str">
        <f t="shared" si="361"/>
        <v/>
      </c>
      <c r="DN1538" s="17" t="str">
        <f t="shared" si="362"/>
        <v/>
      </c>
      <c r="DO1538" s="17" t="str">
        <f t="shared" si="363"/>
        <v/>
      </c>
      <c r="DP1538" s="17" t="str">
        <f t="shared" si="364"/>
        <v/>
      </c>
      <c r="DQ1538" s="17" t="str">
        <f t="shared" si="365"/>
        <v/>
      </c>
      <c r="DR1538" s="17" t="str">
        <f t="shared" si="366"/>
        <v/>
      </c>
      <c r="DS1538" s="17" t="str">
        <f t="shared" si="367"/>
        <v/>
      </c>
      <c r="DT1538" s="17" t="str">
        <f t="shared" si="368"/>
        <v/>
      </c>
      <c r="DU1538" s="17" t="str">
        <f t="shared" si="369"/>
        <v/>
      </c>
      <c r="DV1538" s="17" t="str">
        <f t="shared" si="370"/>
        <v/>
      </c>
      <c r="DW1538" s="17" t="str">
        <f t="shared" si="371"/>
        <v/>
      </c>
      <c r="DX1538" s="17" t="str">
        <f t="shared" si="372"/>
        <v/>
      </c>
      <c r="DY1538" s="17" t="str">
        <f t="shared" si="373"/>
        <v/>
      </c>
      <c r="DZ1538" s="17" t="str">
        <f t="shared" si="374"/>
        <v/>
      </c>
      <c r="EA1538" s="17" t="str">
        <f t="shared" si="375"/>
        <v/>
      </c>
      <c r="EB1538" s="17" t="str">
        <f t="shared" si="376"/>
        <v/>
      </c>
      <c r="EC1538" s="17" t="str">
        <f t="shared" si="377"/>
        <v/>
      </c>
      <c r="ED1538" s="17" t="str">
        <f t="shared" si="378"/>
        <v/>
      </c>
      <c r="EE1538" s="17" t="str">
        <f t="shared" si="379"/>
        <v/>
      </c>
      <c r="EF1538" s="17" t="str">
        <f t="shared" si="380"/>
        <v/>
      </c>
      <c r="EG1538" s="17" t="str">
        <f t="shared" si="381"/>
        <v/>
      </c>
      <c r="EH1538" s="17" t="str">
        <f t="shared" si="382"/>
        <v/>
      </c>
      <c r="EI1538" s="17" t="str">
        <f t="shared" si="383"/>
        <v/>
      </c>
      <c r="EJ1538" s="17" t="str">
        <f t="shared" si="384"/>
        <v/>
      </c>
      <c r="EK1538" s="17" t="str">
        <f t="shared" si="385"/>
        <v/>
      </c>
    </row>
    <row r="1539" spans="88:141" x14ac:dyDescent="0.35">
      <c r="CJ1539" s="17" t="str">
        <f t="shared" si="332"/>
        <v/>
      </c>
      <c r="CK1539" s="17" t="str">
        <f t="shared" si="333"/>
        <v/>
      </c>
      <c r="CL1539" s="17" t="str">
        <f t="shared" si="334"/>
        <v/>
      </c>
      <c r="CM1539" s="17" t="str">
        <f t="shared" si="335"/>
        <v/>
      </c>
      <c r="CN1539" s="17" t="str">
        <f t="shared" si="336"/>
        <v/>
      </c>
      <c r="CO1539" s="17" t="str">
        <f t="shared" si="337"/>
        <v/>
      </c>
      <c r="CP1539" s="17" t="str">
        <f t="shared" si="338"/>
        <v/>
      </c>
      <c r="CQ1539" s="17" t="str">
        <f t="shared" si="339"/>
        <v/>
      </c>
      <c r="CR1539" s="17" t="str">
        <f t="shared" si="340"/>
        <v/>
      </c>
      <c r="CS1539" s="17" t="str">
        <f t="shared" si="341"/>
        <v/>
      </c>
      <c r="CT1539" s="17" t="str">
        <f t="shared" si="342"/>
        <v/>
      </c>
      <c r="CU1539" s="17" t="str">
        <f t="shared" si="343"/>
        <v/>
      </c>
      <c r="CV1539" s="17" t="str">
        <f t="shared" si="344"/>
        <v/>
      </c>
      <c r="CW1539" s="17" t="str">
        <f t="shared" si="345"/>
        <v/>
      </c>
      <c r="CX1539" s="17" t="str">
        <f t="shared" si="346"/>
        <v/>
      </c>
      <c r="CY1539" s="17" t="str">
        <f t="shared" si="347"/>
        <v/>
      </c>
      <c r="CZ1539" s="17" t="str">
        <f t="shared" si="348"/>
        <v/>
      </c>
      <c r="DA1539" s="17" t="str">
        <f t="shared" si="349"/>
        <v/>
      </c>
      <c r="DB1539" s="17" t="str">
        <f t="shared" si="350"/>
        <v/>
      </c>
      <c r="DC1539" s="17" t="str">
        <f t="shared" si="351"/>
        <v/>
      </c>
      <c r="DD1539" s="17" t="str">
        <f t="shared" si="352"/>
        <v/>
      </c>
      <c r="DE1539" s="17" t="str">
        <f t="shared" si="353"/>
        <v/>
      </c>
      <c r="DF1539" s="17" t="str">
        <f t="shared" si="354"/>
        <v/>
      </c>
      <c r="DG1539" s="17" t="str">
        <f t="shared" si="355"/>
        <v/>
      </c>
      <c r="DH1539" s="17" t="str">
        <f t="shared" si="356"/>
        <v/>
      </c>
      <c r="DI1539" s="17" t="str">
        <f t="shared" si="357"/>
        <v/>
      </c>
      <c r="DJ1539" s="17" t="str">
        <f t="shared" si="358"/>
        <v/>
      </c>
      <c r="DK1539" s="17" t="str">
        <f t="shared" si="359"/>
        <v/>
      </c>
      <c r="DL1539" s="17" t="str">
        <f t="shared" si="360"/>
        <v/>
      </c>
      <c r="DM1539" s="17" t="str">
        <f t="shared" si="361"/>
        <v/>
      </c>
      <c r="DN1539" s="17" t="str">
        <f t="shared" si="362"/>
        <v/>
      </c>
      <c r="DO1539" s="17" t="str">
        <f t="shared" si="363"/>
        <v/>
      </c>
      <c r="DP1539" s="17" t="str">
        <f t="shared" si="364"/>
        <v/>
      </c>
      <c r="DQ1539" s="17" t="str">
        <f t="shared" si="365"/>
        <v/>
      </c>
      <c r="DR1539" s="17" t="str">
        <f t="shared" si="366"/>
        <v/>
      </c>
      <c r="DS1539" s="17" t="str">
        <f t="shared" si="367"/>
        <v/>
      </c>
      <c r="DT1539" s="17" t="str">
        <f t="shared" si="368"/>
        <v/>
      </c>
      <c r="DU1539" s="17" t="str">
        <f t="shared" si="369"/>
        <v/>
      </c>
      <c r="DV1539" s="17" t="str">
        <f t="shared" si="370"/>
        <v/>
      </c>
      <c r="DW1539" s="17" t="str">
        <f t="shared" si="371"/>
        <v/>
      </c>
      <c r="DX1539" s="17" t="str">
        <f t="shared" si="372"/>
        <v/>
      </c>
      <c r="DY1539" s="17" t="str">
        <f t="shared" si="373"/>
        <v/>
      </c>
      <c r="DZ1539" s="17" t="str">
        <f t="shared" si="374"/>
        <v/>
      </c>
      <c r="EA1539" s="17" t="str">
        <f t="shared" si="375"/>
        <v/>
      </c>
      <c r="EB1539" s="17" t="str">
        <f t="shared" si="376"/>
        <v/>
      </c>
      <c r="EC1539" s="17" t="str">
        <f t="shared" si="377"/>
        <v/>
      </c>
      <c r="ED1539" s="17" t="str">
        <f t="shared" si="378"/>
        <v/>
      </c>
      <c r="EE1539" s="17" t="str">
        <f t="shared" si="379"/>
        <v/>
      </c>
      <c r="EF1539" s="17" t="str">
        <f t="shared" si="380"/>
        <v/>
      </c>
      <c r="EG1539" s="17" t="str">
        <f t="shared" si="381"/>
        <v/>
      </c>
      <c r="EH1539" s="17" t="str">
        <f t="shared" si="382"/>
        <v/>
      </c>
      <c r="EI1539" s="17" t="str">
        <f t="shared" si="383"/>
        <v/>
      </c>
      <c r="EJ1539" s="17" t="str">
        <f t="shared" si="384"/>
        <v/>
      </c>
      <c r="EK1539" s="17" t="str">
        <f t="shared" si="385"/>
        <v/>
      </c>
    </row>
    <row r="1540" spans="88:141" x14ac:dyDescent="0.35">
      <c r="CJ1540" s="17" t="str">
        <f t="shared" si="332"/>
        <v/>
      </c>
      <c r="CK1540" s="17" t="str">
        <f t="shared" si="333"/>
        <v/>
      </c>
      <c r="CL1540" s="17" t="str">
        <f t="shared" si="334"/>
        <v/>
      </c>
      <c r="CM1540" s="17" t="str">
        <f t="shared" si="335"/>
        <v/>
      </c>
      <c r="CN1540" s="17" t="str">
        <f t="shared" si="336"/>
        <v/>
      </c>
      <c r="CO1540" s="17" t="str">
        <f t="shared" si="337"/>
        <v/>
      </c>
      <c r="CP1540" s="17" t="str">
        <f t="shared" si="338"/>
        <v/>
      </c>
      <c r="CQ1540" s="17" t="str">
        <f t="shared" si="339"/>
        <v/>
      </c>
      <c r="CR1540" s="17" t="str">
        <f t="shared" si="340"/>
        <v/>
      </c>
      <c r="CS1540" s="17" t="str">
        <f t="shared" si="341"/>
        <v/>
      </c>
      <c r="CT1540" s="17" t="str">
        <f t="shared" si="342"/>
        <v/>
      </c>
      <c r="CU1540" s="17" t="str">
        <f t="shared" si="343"/>
        <v/>
      </c>
      <c r="CV1540" s="17" t="str">
        <f t="shared" si="344"/>
        <v/>
      </c>
      <c r="CW1540" s="17" t="str">
        <f t="shared" si="345"/>
        <v/>
      </c>
      <c r="CX1540" s="17" t="str">
        <f t="shared" si="346"/>
        <v/>
      </c>
      <c r="CY1540" s="17" t="str">
        <f t="shared" si="347"/>
        <v/>
      </c>
      <c r="CZ1540" s="17" t="str">
        <f t="shared" si="348"/>
        <v/>
      </c>
      <c r="DA1540" s="17" t="str">
        <f t="shared" si="349"/>
        <v/>
      </c>
      <c r="DB1540" s="17" t="str">
        <f t="shared" si="350"/>
        <v/>
      </c>
      <c r="DC1540" s="17" t="str">
        <f t="shared" si="351"/>
        <v/>
      </c>
      <c r="DD1540" s="17" t="str">
        <f t="shared" si="352"/>
        <v/>
      </c>
      <c r="DE1540" s="17" t="str">
        <f t="shared" si="353"/>
        <v/>
      </c>
      <c r="DF1540" s="17" t="str">
        <f t="shared" si="354"/>
        <v/>
      </c>
      <c r="DG1540" s="17" t="str">
        <f t="shared" si="355"/>
        <v/>
      </c>
      <c r="DH1540" s="17" t="str">
        <f t="shared" si="356"/>
        <v/>
      </c>
      <c r="DI1540" s="17" t="str">
        <f t="shared" si="357"/>
        <v/>
      </c>
      <c r="DJ1540" s="17" t="str">
        <f t="shared" si="358"/>
        <v/>
      </c>
      <c r="DK1540" s="17" t="str">
        <f t="shared" si="359"/>
        <v/>
      </c>
      <c r="DL1540" s="17" t="str">
        <f t="shared" si="360"/>
        <v/>
      </c>
      <c r="DM1540" s="17" t="str">
        <f t="shared" si="361"/>
        <v/>
      </c>
      <c r="DN1540" s="17" t="str">
        <f t="shared" si="362"/>
        <v/>
      </c>
      <c r="DO1540" s="17" t="str">
        <f t="shared" si="363"/>
        <v/>
      </c>
      <c r="DP1540" s="17" t="str">
        <f t="shared" si="364"/>
        <v/>
      </c>
      <c r="DQ1540" s="17" t="str">
        <f t="shared" si="365"/>
        <v/>
      </c>
      <c r="DR1540" s="17" t="str">
        <f t="shared" si="366"/>
        <v/>
      </c>
      <c r="DS1540" s="17" t="str">
        <f t="shared" si="367"/>
        <v/>
      </c>
      <c r="DT1540" s="17" t="str">
        <f t="shared" si="368"/>
        <v/>
      </c>
      <c r="DU1540" s="17" t="str">
        <f t="shared" si="369"/>
        <v/>
      </c>
      <c r="DV1540" s="17" t="str">
        <f t="shared" si="370"/>
        <v/>
      </c>
      <c r="DW1540" s="17" t="str">
        <f t="shared" si="371"/>
        <v/>
      </c>
      <c r="DX1540" s="17" t="str">
        <f t="shared" si="372"/>
        <v/>
      </c>
      <c r="DY1540" s="17" t="str">
        <f t="shared" si="373"/>
        <v/>
      </c>
      <c r="DZ1540" s="17" t="str">
        <f t="shared" si="374"/>
        <v/>
      </c>
      <c r="EA1540" s="17" t="str">
        <f t="shared" si="375"/>
        <v/>
      </c>
      <c r="EB1540" s="17" t="str">
        <f t="shared" si="376"/>
        <v/>
      </c>
      <c r="EC1540" s="17" t="str">
        <f t="shared" si="377"/>
        <v/>
      </c>
      <c r="ED1540" s="17" t="str">
        <f t="shared" si="378"/>
        <v/>
      </c>
      <c r="EE1540" s="17" t="str">
        <f t="shared" si="379"/>
        <v/>
      </c>
      <c r="EF1540" s="17" t="str">
        <f t="shared" si="380"/>
        <v/>
      </c>
      <c r="EG1540" s="17" t="str">
        <f t="shared" si="381"/>
        <v/>
      </c>
      <c r="EH1540" s="17" t="str">
        <f t="shared" si="382"/>
        <v/>
      </c>
      <c r="EI1540" s="17" t="str">
        <f t="shared" si="383"/>
        <v/>
      </c>
      <c r="EJ1540" s="17" t="str">
        <f t="shared" si="384"/>
        <v/>
      </c>
      <c r="EK1540" s="17" t="str">
        <f t="shared" si="385"/>
        <v/>
      </c>
    </row>
    <row r="1541" spans="88:141" x14ac:dyDescent="0.35">
      <c r="CJ1541" s="17" t="str">
        <f t="shared" si="332"/>
        <v/>
      </c>
      <c r="CK1541" s="17" t="str">
        <f t="shared" si="333"/>
        <v/>
      </c>
      <c r="CL1541" s="17" t="str">
        <f t="shared" si="334"/>
        <v/>
      </c>
      <c r="CM1541" s="17" t="str">
        <f t="shared" si="335"/>
        <v/>
      </c>
      <c r="CN1541" s="17" t="str">
        <f t="shared" si="336"/>
        <v/>
      </c>
      <c r="CO1541" s="17" t="str">
        <f t="shared" si="337"/>
        <v/>
      </c>
      <c r="CP1541" s="17" t="str">
        <f t="shared" si="338"/>
        <v/>
      </c>
      <c r="CQ1541" s="17" t="str">
        <f t="shared" si="339"/>
        <v/>
      </c>
      <c r="CR1541" s="17" t="str">
        <f t="shared" si="340"/>
        <v/>
      </c>
      <c r="CS1541" s="17" t="str">
        <f t="shared" si="341"/>
        <v/>
      </c>
      <c r="CT1541" s="17" t="str">
        <f t="shared" si="342"/>
        <v/>
      </c>
      <c r="CU1541" s="17" t="str">
        <f t="shared" si="343"/>
        <v/>
      </c>
      <c r="CV1541" s="17" t="str">
        <f t="shared" si="344"/>
        <v/>
      </c>
      <c r="CW1541" s="17" t="str">
        <f t="shared" si="345"/>
        <v/>
      </c>
      <c r="CX1541" s="17" t="str">
        <f t="shared" si="346"/>
        <v/>
      </c>
      <c r="CY1541" s="17" t="str">
        <f t="shared" si="347"/>
        <v/>
      </c>
      <c r="CZ1541" s="17" t="str">
        <f t="shared" si="348"/>
        <v/>
      </c>
      <c r="DA1541" s="17" t="str">
        <f t="shared" si="349"/>
        <v/>
      </c>
      <c r="DB1541" s="17" t="str">
        <f t="shared" si="350"/>
        <v/>
      </c>
      <c r="DC1541" s="17" t="str">
        <f t="shared" si="351"/>
        <v/>
      </c>
      <c r="DD1541" s="17" t="str">
        <f t="shared" si="352"/>
        <v/>
      </c>
      <c r="DE1541" s="17" t="str">
        <f t="shared" si="353"/>
        <v/>
      </c>
      <c r="DF1541" s="17" t="str">
        <f t="shared" si="354"/>
        <v/>
      </c>
      <c r="DG1541" s="17" t="str">
        <f t="shared" si="355"/>
        <v/>
      </c>
      <c r="DH1541" s="17" t="str">
        <f t="shared" si="356"/>
        <v/>
      </c>
      <c r="DI1541" s="17" t="str">
        <f t="shared" si="357"/>
        <v/>
      </c>
      <c r="DJ1541" s="17" t="str">
        <f t="shared" si="358"/>
        <v/>
      </c>
      <c r="DK1541" s="17" t="str">
        <f t="shared" si="359"/>
        <v/>
      </c>
      <c r="DL1541" s="17" t="str">
        <f t="shared" si="360"/>
        <v/>
      </c>
      <c r="DM1541" s="17" t="str">
        <f t="shared" si="361"/>
        <v/>
      </c>
      <c r="DN1541" s="17" t="str">
        <f t="shared" si="362"/>
        <v/>
      </c>
      <c r="DO1541" s="17" t="str">
        <f t="shared" si="363"/>
        <v/>
      </c>
      <c r="DP1541" s="17" t="str">
        <f t="shared" si="364"/>
        <v/>
      </c>
      <c r="DQ1541" s="17" t="str">
        <f t="shared" si="365"/>
        <v/>
      </c>
      <c r="DR1541" s="17" t="str">
        <f t="shared" si="366"/>
        <v/>
      </c>
      <c r="DS1541" s="17" t="str">
        <f t="shared" si="367"/>
        <v/>
      </c>
      <c r="DT1541" s="17" t="str">
        <f t="shared" si="368"/>
        <v/>
      </c>
      <c r="DU1541" s="17" t="str">
        <f t="shared" si="369"/>
        <v/>
      </c>
      <c r="DV1541" s="17" t="str">
        <f t="shared" si="370"/>
        <v/>
      </c>
      <c r="DW1541" s="17" t="str">
        <f t="shared" si="371"/>
        <v/>
      </c>
      <c r="DX1541" s="17" t="str">
        <f t="shared" si="372"/>
        <v/>
      </c>
      <c r="DY1541" s="17" t="str">
        <f t="shared" si="373"/>
        <v/>
      </c>
      <c r="DZ1541" s="17" t="str">
        <f t="shared" si="374"/>
        <v/>
      </c>
      <c r="EA1541" s="17" t="str">
        <f t="shared" si="375"/>
        <v/>
      </c>
      <c r="EB1541" s="17" t="str">
        <f t="shared" si="376"/>
        <v/>
      </c>
      <c r="EC1541" s="17" t="str">
        <f t="shared" si="377"/>
        <v/>
      </c>
      <c r="ED1541" s="17" t="str">
        <f t="shared" si="378"/>
        <v/>
      </c>
      <c r="EE1541" s="17" t="str">
        <f t="shared" si="379"/>
        <v/>
      </c>
      <c r="EF1541" s="17" t="str">
        <f t="shared" si="380"/>
        <v/>
      </c>
      <c r="EG1541" s="17" t="str">
        <f t="shared" si="381"/>
        <v/>
      </c>
      <c r="EH1541" s="17" t="str">
        <f t="shared" si="382"/>
        <v/>
      </c>
      <c r="EI1541" s="17" t="str">
        <f t="shared" si="383"/>
        <v/>
      </c>
      <c r="EJ1541" s="17" t="str">
        <f t="shared" si="384"/>
        <v/>
      </c>
      <c r="EK1541" s="17" t="str">
        <f t="shared" si="385"/>
        <v/>
      </c>
    </row>
    <row r="1542" spans="88:141" x14ac:dyDescent="0.35">
      <c r="CJ1542" s="17" t="str">
        <f t="shared" si="332"/>
        <v/>
      </c>
      <c r="CK1542" s="17" t="str">
        <f t="shared" si="333"/>
        <v/>
      </c>
      <c r="CL1542" s="17" t="str">
        <f t="shared" si="334"/>
        <v/>
      </c>
      <c r="CM1542" s="17" t="str">
        <f t="shared" si="335"/>
        <v/>
      </c>
      <c r="CN1542" s="17" t="str">
        <f t="shared" si="336"/>
        <v/>
      </c>
      <c r="CO1542" s="17" t="str">
        <f t="shared" si="337"/>
        <v/>
      </c>
      <c r="CP1542" s="17" t="str">
        <f t="shared" si="338"/>
        <v/>
      </c>
      <c r="CQ1542" s="17" t="str">
        <f t="shared" si="339"/>
        <v/>
      </c>
      <c r="CR1542" s="17" t="str">
        <f t="shared" si="340"/>
        <v/>
      </c>
      <c r="CS1542" s="17" t="str">
        <f t="shared" si="341"/>
        <v/>
      </c>
      <c r="CT1542" s="17" t="str">
        <f t="shared" si="342"/>
        <v/>
      </c>
      <c r="CU1542" s="17" t="str">
        <f t="shared" si="343"/>
        <v/>
      </c>
      <c r="CV1542" s="17" t="str">
        <f t="shared" si="344"/>
        <v/>
      </c>
      <c r="CW1542" s="17" t="str">
        <f t="shared" si="345"/>
        <v/>
      </c>
      <c r="CX1542" s="17" t="str">
        <f t="shared" si="346"/>
        <v/>
      </c>
      <c r="CY1542" s="17" t="str">
        <f t="shared" si="347"/>
        <v/>
      </c>
      <c r="CZ1542" s="17" t="str">
        <f t="shared" si="348"/>
        <v/>
      </c>
      <c r="DA1542" s="17" t="str">
        <f t="shared" si="349"/>
        <v/>
      </c>
      <c r="DB1542" s="17" t="str">
        <f t="shared" si="350"/>
        <v/>
      </c>
      <c r="DC1542" s="17" t="str">
        <f t="shared" si="351"/>
        <v/>
      </c>
      <c r="DD1542" s="17" t="str">
        <f t="shared" si="352"/>
        <v/>
      </c>
      <c r="DE1542" s="17" t="str">
        <f t="shared" si="353"/>
        <v/>
      </c>
      <c r="DF1542" s="17" t="str">
        <f t="shared" si="354"/>
        <v/>
      </c>
      <c r="DG1542" s="17" t="str">
        <f t="shared" si="355"/>
        <v/>
      </c>
      <c r="DH1542" s="17" t="str">
        <f t="shared" si="356"/>
        <v/>
      </c>
      <c r="DI1542" s="17" t="str">
        <f t="shared" si="357"/>
        <v/>
      </c>
      <c r="DJ1542" s="17" t="str">
        <f t="shared" si="358"/>
        <v/>
      </c>
      <c r="DK1542" s="17" t="str">
        <f t="shared" si="359"/>
        <v/>
      </c>
      <c r="DL1542" s="17" t="str">
        <f t="shared" si="360"/>
        <v/>
      </c>
      <c r="DM1542" s="17" t="str">
        <f t="shared" si="361"/>
        <v/>
      </c>
      <c r="DN1542" s="17" t="str">
        <f t="shared" si="362"/>
        <v/>
      </c>
      <c r="DO1542" s="17" t="str">
        <f t="shared" si="363"/>
        <v/>
      </c>
      <c r="DP1542" s="17" t="str">
        <f t="shared" si="364"/>
        <v/>
      </c>
      <c r="DQ1542" s="17" t="str">
        <f t="shared" si="365"/>
        <v/>
      </c>
      <c r="DR1542" s="17" t="str">
        <f t="shared" si="366"/>
        <v/>
      </c>
      <c r="DS1542" s="17" t="str">
        <f t="shared" si="367"/>
        <v/>
      </c>
      <c r="DT1542" s="17" t="str">
        <f t="shared" si="368"/>
        <v/>
      </c>
      <c r="DU1542" s="17" t="str">
        <f t="shared" si="369"/>
        <v/>
      </c>
      <c r="DV1542" s="17" t="str">
        <f t="shared" si="370"/>
        <v/>
      </c>
      <c r="DW1542" s="17" t="str">
        <f t="shared" si="371"/>
        <v/>
      </c>
      <c r="DX1542" s="17" t="str">
        <f t="shared" si="372"/>
        <v/>
      </c>
      <c r="DY1542" s="17" t="str">
        <f t="shared" si="373"/>
        <v/>
      </c>
      <c r="DZ1542" s="17" t="str">
        <f t="shared" si="374"/>
        <v/>
      </c>
      <c r="EA1542" s="17" t="str">
        <f t="shared" si="375"/>
        <v/>
      </c>
      <c r="EB1542" s="17" t="str">
        <f t="shared" si="376"/>
        <v/>
      </c>
      <c r="EC1542" s="17" t="str">
        <f t="shared" si="377"/>
        <v/>
      </c>
      <c r="ED1542" s="17" t="str">
        <f t="shared" si="378"/>
        <v/>
      </c>
      <c r="EE1542" s="17" t="str">
        <f t="shared" si="379"/>
        <v/>
      </c>
      <c r="EF1542" s="17" t="str">
        <f t="shared" si="380"/>
        <v/>
      </c>
      <c r="EG1542" s="17" t="str">
        <f t="shared" si="381"/>
        <v/>
      </c>
      <c r="EH1542" s="17" t="str">
        <f t="shared" si="382"/>
        <v/>
      </c>
      <c r="EI1542" s="17" t="str">
        <f t="shared" si="383"/>
        <v/>
      </c>
      <c r="EJ1542" s="17" t="str">
        <f t="shared" si="384"/>
        <v/>
      </c>
      <c r="EK1542" s="17" t="str">
        <f t="shared" si="385"/>
        <v/>
      </c>
    </row>
    <row r="1543" spans="88:141" x14ac:dyDescent="0.35">
      <c r="CJ1543" s="17" t="str">
        <f t="shared" si="332"/>
        <v/>
      </c>
      <c r="CK1543" s="17" t="str">
        <f t="shared" si="333"/>
        <v/>
      </c>
      <c r="CL1543" s="17" t="str">
        <f t="shared" si="334"/>
        <v/>
      </c>
      <c r="CM1543" s="17" t="str">
        <f t="shared" si="335"/>
        <v/>
      </c>
      <c r="CN1543" s="17" t="str">
        <f t="shared" si="336"/>
        <v/>
      </c>
      <c r="CO1543" s="17" t="str">
        <f t="shared" si="337"/>
        <v/>
      </c>
      <c r="CP1543" s="17" t="str">
        <f t="shared" si="338"/>
        <v/>
      </c>
      <c r="CQ1543" s="17" t="str">
        <f t="shared" si="339"/>
        <v/>
      </c>
      <c r="CR1543" s="17" t="str">
        <f t="shared" si="340"/>
        <v/>
      </c>
      <c r="CS1543" s="17" t="str">
        <f t="shared" si="341"/>
        <v/>
      </c>
      <c r="CT1543" s="17" t="str">
        <f t="shared" si="342"/>
        <v/>
      </c>
      <c r="CU1543" s="17" t="str">
        <f t="shared" si="343"/>
        <v/>
      </c>
      <c r="CV1543" s="17" t="str">
        <f t="shared" si="344"/>
        <v/>
      </c>
      <c r="CW1543" s="17" t="str">
        <f t="shared" si="345"/>
        <v/>
      </c>
      <c r="CX1543" s="17" t="str">
        <f t="shared" si="346"/>
        <v/>
      </c>
      <c r="CY1543" s="17" t="str">
        <f t="shared" si="347"/>
        <v/>
      </c>
      <c r="CZ1543" s="17" t="str">
        <f t="shared" si="348"/>
        <v/>
      </c>
      <c r="DA1543" s="17" t="str">
        <f t="shared" si="349"/>
        <v/>
      </c>
      <c r="DB1543" s="17" t="str">
        <f t="shared" si="350"/>
        <v/>
      </c>
      <c r="DC1543" s="17" t="str">
        <f t="shared" si="351"/>
        <v/>
      </c>
      <c r="DD1543" s="17" t="str">
        <f t="shared" si="352"/>
        <v/>
      </c>
      <c r="DE1543" s="17" t="str">
        <f t="shared" si="353"/>
        <v/>
      </c>
      <c r="DF1543" s="17" t="str">
        <f t="shared" si="354"/>
        <v/>
      </c>
      <c r="DG1543" s="17" t="str">
        <f t="shared" si="355"/>
        <v/>
      </c>
      <c r="DH1543" s="17" t="str">
        <f t="shared" si="356"/>
        <v/>
      </c>
      <c r="DI1543" s="17" t="str">
        <f t="shared" si="357"/>
        <v/>
      </c>
      <c r="DJ1543" s="17" t="str">
        <f t="shared" si="358"/>
        <v/>
      </c>
      <c r="DK1543" s="17" t="str">
        <f t="shared" si="359"/>
        <v/>
      </c>
      <c r="DL1543" s="17" t="str">
        <f t="shared" si="360"/>
        <v/>
      </c>
      <c r="DM1543" s="17" t="str">
        <f t="shared" si="361"/>
        <v/>
      </c>
      <c r="DN1543" s="17" t="str">
        <f t="shared" si="362"/>
        <v/>
      </c>
      <c r="DO1543" s="17" t="str">
        <f t="shared" si="363"/>
        <v/>
      </c>
      <c r="DP1543" s="17" t="str">
        <f t="shared" si="364"/>
        <v/>
      </c>
      <c r="DQ1543" s="17" t="str">
        <f t="shared" si="365"/>
        <v/>
      </c>
      <c r="DR1543" s="17" t="str">
        <f t="shared" si="366"/>
        <v/>
      </c>
      <c r="DS1543" s="17" t="str">
        <f t="shared" si="367"/>
        <v/>
      </c>
      <c r="DT1543" s="17" t="str">
        <f t="shared" si="368"/>
        <v/>
      </c>
      <c r="DU1543" s="17" t="str">
        <f t="shared" si="369"/>
        <v/>
      </c>
      <c r="DV1543" s="17" t="str">
        <f t="shared" si="370"/>
        <v/>
      </c>
      <c r="DW1543" s="17" t="str">
        <f t="shared" si="371"/>
        <v/>
      </c>
      <c r="DX1543" s="17" t="str">
        <f t="shared" si="372"/>
        <v/>
      </c>
      <c r="DY1543" s="17" t="str">
        <f t="shared" si="373"/>
        <v/>
      </c>
      <c r="DZ1543" s="17" t="str">
        <f t="shared" si="374"/>
        <v/>
      </c>
      <c r="EA1543" s="17" t="str">
        <f t="shared" si="375"/>
        <v/>
      </c>
      <c r="EB1543" s="17" t="str">
        <f t="shared" si="376"/>
        <v/>
      </c>
      <c r="EC1543" s="17" t="str">
        <f t="shared" si="377"/>
        <v/>
      </c>
      <c r="ED1543" s="17" t="str">
        <f t="shared" si="378"/>
        <v/>
      </c>
      <c r="EE1543" s="17" t="str">
        <f t="shared" si="379"/>
        <v/>
      </c>
      <c r="EF1543" s="17" t="str">
        <f t="shared" si="380"/>
        <v/>
      </c>
      <c r="EG1543" s="17" t="str">
        <f t="shared" si="381"/>
        <v/>
      </c>
      <c r="EH1543" s="17" t="str">
        <f t="shared" si="382"/>
        <v/>
      </c>
      <c r="EI1543" s="17" t="str">
        <f t="shared" si="383"/>
        <v/>
      </c>
      <c r="EJ1543" s="17" t="str">
        <f t="shared" si="384"/>
        <v/>
      </c>
      <c r="EK1543" s="17" t="str">
        <f t="shared" si="385"/>
        <v/>
      </c>
    </row>
    <row r="1544" spans="88:141" x14ac:dyDescent="0.35">
      <c r="CJ1544" s="17" t="str">
        <f t="shared" si="332"/>
        <v/>
      </c>
      <c r="CK1544" s="17" t="str">
        <f t="shared" si="333"/>
        <v/>
      </c>
      <c r="CL1544" s="17" t="str">
        <f t="shared" si="334"/>
        <v/>
      </c>
      <c r="CM1544" s="17" t="str">
        <f t="shared" si="335"/>
        <v/>
      </c>
      <c r="CN1544" s="17" t="str">
        <f t="shared" si="336"/>
        <v/>
      </c>
      <c r="CO1544" s="17" t="str">
        <f t="shared" si="337"/>
        <v/>
      </c>
      <c r="CP1544" s="17" t="str">
        <f t="shared" si="338"/>
        <v/>
      </c>
      <c r="CQ1544" s="17" t="str">
        <f t="shared" si="339"/>
        <v/>
      </c>
      <c r="CR1544" s="17" t="str">
        <f t="shared" si="340"/>
        <v/>
      </c>
      <c r="CS1544" s="17" t="str">
        <f t="shared" si="341"/>
        <v/>
      </c>
      <c r="CT1544" s="17" t="str">
        <f t="shared" si="342"/>
        <v/>
      </c>
      <c r="CU1544" s="17" t="str">
        <f t="shared" si="343"/>
        <v/>
      </c>
      <c r="CV1544" s="17" t="str">
        <f t="shared" si="344"/>
        <v/>
      </c>
      <c r="CW1544" s="17" t="str">
        <f t="shared" si="345"/>
        <v/>
      </c>
      <c r="CX1544" s="17" t="str">
        <f t="shared" si="346"/>
        <v/>
      </c>
      <c r="CY1544" s="17" t="str">
        <f t="shared" si="347"/>
        <v/>
      </c>
      <c r="CZ1544" s="17" t="str">
        <f t="shared" si="348"/>
        <v/>
      </c>
      <c r="DA1544" s="17" t="str">
        <f t="shared" si="349"/>
        <v/>
      </c>
      <c r="DB1544" s="17" t="str">
        <f t="shared" si="350"/>
        <v/>
      </c>
      <c r="DC1544" s="17" t="str">
        <f t="shared" si="351"/>
        <v/>
      </c>
      <c r="DD1544" s="17" t="str">
        <f t="shared" si="352"/>
        <v/>
      </c>
      <c r="DE1544" s="17" t="str">
        <f t="shared" si="353"/>
        <v/>
      </c>
      <c r="DF1544" s="17" t="str">
        <f t="shared" si="354"/>
        <v/>
      </c>
      <c r="DG1544" s="17" t="str">
        <f t="shared" si="355"/>
        <v/>
      </c>
      <c r="DH1544" s="17" t="str">
        <f t="shared" si="356"/>
        <v/>
      </c>
      <c r="DI1544" s="17" t="str">
        <f t="shared" si="357"/>
        <v/>
      </c>
      <c r="DJ1544" s="17" t="str">
        <f t="shared" si="358"/>
        <v/>
      </c>
      <c r="DK1544" s="17" t="str">
        <f t="shared" si="359"/>
        <v/>
      </c>
      <c r="DL1544" s="17" t="str">
        <f t="shared" si="360"/>
        <v/>
      </c>
      <c r="DM1544" s="17" t="str">
        <f t="shared" si="361"/>
        <v/>
      </c>
      <c r="DN1544" s="17" t="str">
        <f t="shared" si="362"/>
        <v/>
      </c>
      <c r="DO1544" s="17" t="str">
        <f t="shared" si="363"/>
        <v/>
      </c>
      <c r="DP1544" s="17" t="str">
        <f t="shared" si="364"/>
        <v/>
      </c>
      <c r="DQ1544" s="17" t="str">
        <f t="shared" si="365"/>
        <v/>
      </c>
      <c r="DR1544" s="17" t="str">
        <f t="shared" si="366"/>
        <v/>
      </c>
      <c r="DS1544" s="17" t="str">
        <f t="shared" si="367"/>
        <v/>
      </c>
      <c r="DT1544" s="17" t="str">
        <f t="shared" si="368"/>
        <v/>
      </c>
      <c r="DU1544" s="17" t="str">
        <f t="shared" si="369"/>
        <v/>
      </c>
      <c r="DV1544" s="17" t="str">
        <f t="shared" si="370"/>
        <v/>
      </c>
      <c r="DW1544" s="17" t="str">
        <f t="shared" si="371"/>
        <v/>
      </c>
      <c r="DX1544" s="17" t="str">
        <f t="shared" si="372"/>
        <v/>
      </c>
      <c r="DY1544" s="17" t="str">
        <f t="shared" si="373"/>
        <v/>
      </c>
      <c r="DZ1544" s="17" t="str">
        <f t="shared" si="374"/>
        <v/>
      </c>
      <c r="EA1544" s="17" t="str">
        <f t="shared" si="375"/>
        <v/>
      </c>
      <c r="EB1544" s="17" t="str">
        <f t="shared" si="376"/>
        <v/>
      </c>
      <c r="EC1544" s="17" t="str">
        <f t="shared" si="377"/>
        <v/>
      </c>
      <c r="ED1544" s="17" t="str">
        <f t="shared" si="378"/>
        <v/>
      </c>
      <c r="EE1544" s="17" t="str">
        <f t="shared" si="379"/>
        <v/>
      </c>
      <c r="EF1544" s="17" t="str">
        <f t="shared" si="380"/>
        <v/>
      </c>
      <c r="EG1544" s="17" t="str">
        <f t="shared" si="381"/>
        <v/>
      </c>
      <c r="EH1544" s="17" t="str">
        <f t="shared" si="382"/>
        <v/>
      </c>
      <c r="EI1544" s="17" t="str">
        <f t="shared" si="383"/>
        <v/>
      </c>
      <c r="EJ1544" s="17" t="str">
        <f t="shared" si="384"/>
        <v/>
      </c>
      <c r="EK1544" s="17" t="str">
        <f t="shared" si="385"/>
        <v/>
      </c>
    </row>
    <row r="1545" spans="88:141" x14ac:dyDescent="0.35">
      <c r="CJ1545" s="17" t="str">
        <f t="shared" ref="CJ1545" si="386">IF(AH1545="Yes", "Manufacture: Produce", "")</f>
        <v/>
      </c>
      <c r="CK1545" s="17" t="str">
        <f t="shared" ref="CK1545" si="387">IF(AI1545="Yes", "Manufacture: Import", "")</f>
        <v/>
      </c>
      <c r="CL1545" s="17" t="str">
        <f t="shared" ref="CL1545" si="388">IF(AJ1545="Yes", "Manufacture: For on-site use/processing", "")</f>
        <v/>
      </c>
      <c r="CM1545" s="17" t="str">
        <f t="shared" ref="CM1545" si="389">IF(AK1545="Yes", "Manufacture: For sale/distribution", "")</f>
        <v/>
      </c>
      <c r="CN1545" s="17" t="str">
        <f t="shared" ref="CN1545" si="390">IF(AL1545="Yes", "Manufacture: As a byproduct", "")</f>
        <v/>
      </c>
      <c r="CO1545" s="17" t="str">
        <f t="shared" ref="CO1545" si="391">IF(AM1545="Yes", "Manufacture: As an Impurity", "")</f>
        <v/>
      </c>
      <c r="CP1545" s="17" t="str">
        <f t="shared" ref="CP1545" si="392">IF(AN1545="Yes", "Processing: As a reactant", "")</f>
        <v/>
      </c>
      <c r="CQ1545" s="17" t="str">
        <f t="shared" ref="CQ1545" si="393">IF(AO1545="Yes", "P101 - Feedstocks", "")</f>
        <v/>
      </c>
      <c r="CR1545" s="17" t="str">
        <f t="shared" ref="CR1545" si="394">IF(AP1545="Yes", "102 - Raw Materials", "")</f>
        <v/>
      </c>
      <c r="CS1545" s="17" t="str">
        <f t="shared" ref="CS1545" si="395">IF(AQ1545="Yes", "P103 - Intermediates", "")</f>
        <v/>
      </c>
      <c r="CT1545" s="17" t="str">
        <f t="shared" ref="CT1545" si="396">IF(AR1545="Yes", "P104 - Initiators", "")</f>
        <v/>
      </c>
      <c r="CU1545" s="17" t="str">
        <f t="shared" ref="CU1545" si="397">IF(AS1545="Yes", "P199 - Other", "")</f>
        <v/>
      </c>
      <c r="CV1545" s="17" t="str">
        <f t="shared" ref="CV1545" si="398">IF(AT1545="Yes", "Processing: As a formulation component", "")</f>
        <v/>
      </c>
      <c r="CW1545" s="17" t="str">
        <f t="shared" ref="CW1545" si="399">IF(AU1545="Yes", "P201 - Additives", "")</f>
        <v/>
      </c>
      <c r="CX1545" s="17" t="str">
        <f t="shared" ref="CX1545" si="400">IF(AV1545="Yes", "P202 - Dyes", "")</f>
        <v/>
      </c>
      <c r="CY1545" s="17" t="str">
        <f t="shared" ref="CY1545" si="401">IF(AW1545="Yes", "P203 - Reaction Diluent", "")</f>
        <v/>
      </c>
      <c r="CZ1545" s="17" t="str">
        <f t="shared" ref="CZ1545" si="402">IF(AX1545="Yes", "P204 - Initiators", "")</f>
        <v/>
      </c>
      <c r="DA1545" s="17" t="str">
        <f t="shared" ref="DA1545" si="403">IF(AY1545="Yes", "P205 - Solvents", "")</f>
        <v/>
      </c>
      <c r="DB1545" s="17" t="str">
        <f t="shared" ref="DB1545" si="404">IF(AZ1545="Yes", "P206 - Inhibitors", "")</f>
        <v/>
      </c>
      <c r="DC1545" s="17" t="str">
        <f t="shared" ref="DC1545" si="405">IF(BA1545="Yes", "P207 - Emulsifiers", "")</f>
        <v/>
      </c>
      <c r="DD1545" s="17" t="str">
        <f t="shared" ref="DD1545" si="406">IF(BB1545="Yes", "P208 - Surfactants", "")</f>
        <v/>
      </c>
      <c r="DE1545" s="17" t="str">
        <f t="shared" ref="DE1545" si="407">IF(BC1545="Yes", "P209 - Lubricants", "")</f>
        <v/>
      </c>
      <c r="DF1545" s="17" t="str">
        <f t="shared" ref="DF1545" si="408">IF(BD1545="Yes", "P210 - Flame Retardants", "")</f>
        <v/>
      </c>
      <c r="DG1545" s="17" t="str">
        <f t="shared" ref="DG1545" si="409">IF(BE1545="Yes", "P211 - Rheological Modifiers", "")</f>
        <v/>
      </c>
      <c r="DH1545" s="17" t="str">
        <f t="shared" ref="DH1545" si="410">IF(BF1545="Yes", "P299 - Other", "")</f>
        <v/>
      </c>
      <c r="DI1545" s="17" t="str">
        <f t="shared" ref="DI1545" si="411">IF(BG1545="Yes", "Processing: As an article component", "")</f>
        <v/>
      </c>
      <c r="DJ1545" s="17" t="str">
        <f t="shared" ref="DJ1545" si="412">IF(BH1545="Yes", "Processing: Repackaging", "")</f>
        <v/>
      </c>
      <c r="DK1545" s="17" t="str">
        <f t="shared" ref="DK1545" si="413">IF(BI1545="Yes", "Processing: As an impurity", "")</f>
        <v/>
      </c>
      <c r="DL1545" s="17" t="str">
        <f t="shared" ref="DL1545" si="414">IF(BJ1545="Yes", "Processing: Recycling", "")</f>
        <v/>
      </c>
      <c r="DM1545" s="17" t="str">
        <f t="shared" ref="DM1545" si="415">IF(BK1545="Yes", "Otherwise Use: As a chemical processing aid", "")</f>
        <v/>
      </c>
      <c r="DN1545" s="17" t="str">
        <f t="shared" ref="DN1545" si="416">IF(BL1545="Yes", "Z101 - Process Solvents", "")</f>
        <v/>
      </c>
      <c r="DO1545" s="17" t="str">
        <f t="shared" ref="DO1545" si="417">IF(BM1545="Yes", "Z102 - Catalysts", "")</f>
        <v/>
      </c>
      <c r="DP1545" s="17" t="str">
        <f t="shared" ref="DP1545" si="418">IF(BN1545="Yes", "Z103 - Inhibitors", "")</f>
        <v/>
      </c>
      <c r="DQ1545" s="17" t="str">
        <f t="shared" ref="DQ1545" si="419">IF(BO1545="Yes", "Z104 - Inititiators", "")</f>
        <v/>
      </c>
      <c r="DR1545" s="17" t="str">
        <f t="shared" ref="DR1545" si="420">IF(BP1545="Yes", "Z105 - Reaction Terminators", "")</f>
        <v/>
      </c>
      <c r="DS1545" s="17" t="str">
        <f t="shared" ref="DS1545" si="421">IF(BQ1545="Yes", "Z106 - Solution Buffers", "")</f>
        <v/>
      </c>
      <c r="DT1545" s="17" t="str">
        <f t="shared" ref="DT1545" si="422">IF(BR1545="Yes", "Z199 - Other", "")</f>
        <v/>
      </c>
      <c r="DU1545" s="17" t="str">
        <f t="shared" ref="DU1545" si="423">IF(BS1545="Yes", "Otherwise Use: As a manufacturing aid", "")</f>
        <v/>
      </c>
      <c r="DV1545" s="17" t="str">
        <f t="shared" ref="DV1545" si="424">IF(BT1545="Yes", "Z201 - Process Lubricants", "")</f>
        <v/>
      </c>
      <c r="DW1545" s="17" t="str">
        <f t="shared" ref="DW1545" si="425">IF(BU1545="Yes", "Z202 - Metalworking Fluids", "")</f>
        <v/>
      </c>
      <c r="DX1545" s="17" t="str">
        <f t="shared" ref="DX1545" si="426">IF(BV1545="Yes", "Z203 - Coolants", "")</f>
        <v/>
      </c>
      <c r="DY1545" s="17" t="str">
        <f t="shared" ref="DY1545" si="427">IF(BW1545="Yes", "Z204 - Refrigerants", "")</f>
        <v/>
      </c>
      <c r="DZ1545" s="17" t="str">
        <f t="shared" ref="DZ1545" si="428">IF(BX1545="Yes", "Z205 - Hydraulic Fluids", "")</f>
        <v/>
      </c>
      <c r="EA1545" s="17" t="str">
        <f t="shared" ref="EA1545" si="429">IF(BY1545="Yes", "Z299 - Other", "")</f>
        <v/>
      </c>
      <c r="EB1545" s="17" t="str">
        <f t="shared" ref="EB1545" si="430">IF(BZ1545="Yes", "Otherwise Use: Ancillary or Other Use", "")</f>
        <v/>
      </c>
      <c r="EC1545" s="17" t="str">
        <f t="shared" ref="EC1545" si="431">IF(CA1545="Yes", "Z301 - Cleaner", "")</f>
        <v/>
      </c>
      <c r="ED1545" s="17" t="str">
        <f t="shared" ref="ED1545" si="432">IF(CB1545="Yes", "Z302 - Degreaser", "")</f>
        <v/>
      </c>
      <c r="EE1545" s="17" t="str">
        <f t="shared" ref="EE1545" si="433">IF(CC1545="Yes", "Z303 - Lubricants", "")</f>
        <v/>
      </c>
      <c r="EF1545" s="17" t="str">
        <f t="shared" ref="EF1545" si="434">IF(CD1545="Yes", "Z304 - Fuel", "")</f>
        <v/>
      </c>
      <c r="EG1545" s="17" t="str">
        <f t="shared" ref="EG1545" si="435">IF(CE1545="Yes", "Z305 - Flame Retardant", "")</f>
        <v/>
      </c>
      <c r="EH1545" s="17" t="str">
        <f t="shared" ref="EH1545" si="436">IF(CF1545="Yes", "Z306 - Waste Treatment", "")</f>
        <v/>
      </c>
      <c r="EI1545" s="17" t="str">
        <f t="shared" ref="EI1545" si="437">IF(CG1545="Yes", "Z307 - Water Treatment", "")</f>
        <v/>
      </c>
      <c r="EJ1545" s="17" t="str">
        <f t="shared" ref="EJ1545" si="438">IF(CH1545="Yes", "Z308 - Construction Materials", "")</f>
        <v/>
      </c>
      <c r="EK1545" s="17" t="str">
        <f t="shared" ref="EK1545" si="439">IF(CI1545="Yes", "Z399 - Other", "")</f>
        <v/>
      </c>
    </row>
  </sheetData>
  <sheetProtection sheet="1" objects="1" scenarios="1" formatCells="0" formatColumns="0" formatRows="0" sort="0" autoFilter="0"/>
  <autoFilter ref="A1:EK1545" xr:uid="{6C848034-31DF-4712-A000-9CC22F789192}"/>
  <conditionalFormatting sqref="AH2:EK2 AH3:CI124 CJ3:EK1545">
    <cfRule type="containsText" dxfId="6" priority="1" operator="containsText" text="Yes">
      <formula>NOT(ISERROR(SEARCH("Yes",AH2)))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302C639-8549-4F91-89FC-4C68B00938A1}">
          <x14:formula1>
            <xm:f>'COU &amp; OES Information'!#REF!</xm:f>
          </x14:formula1>
          <xm:sqref>AF2:AF84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6A84-B8B8-411A-AF48-01CFD81D4A3B}">
  <sheetPr codeName="Sheet8">
    <tabColor theme="8"/>
  </sheetPr>
  <dimension ref="A1:CD634"/>
  <sheetViews>
    <sheetView workbookViewId="0">
      <selection sqref="A1:H1"/>
    </sheetView>
  </sheetViews>
  <sheetFormatPr defaultRowHeight="14.5" x14ac:dyDescent="0.35"/>
  <cols>
    <col min="1" max="1" width="8.7265625" style="17"/>
    <col min="2" max="2" width="13.453125" style="17" bestFit="1" customWidth="1"/>
    <col min="3" max="3" width="19.54296875" style="17" bestFit="1" customWidth="1"/>
    <col min="4" max="5" width="29" style="17" customWidth="1"/>
    <col min="6" max="6" width="22.26953125" style="17" customWidth="1"/>
    <col min="7" max="7" width="21.453125" style="17" customWidth="1"/>
    <col min="8" max="8" width="15.453125" style="17" bestFit="1" customWidth="1"/>
    <col min="9" max="9" width="12" style="17" customWidth="1"/>
    <col min="10" max="10" width="8.7265625" style="17"/>
    <col min="11" max="11" width="14.453125" style="17" bestFit="1" customWidth="1"/>
    <col min="12" max="12" width="19.54296875" style="17" bestFit="1" customWidth="1"/>
    <col min="13" max="13" width="33.54296875" style="17" customWidth="1"/>
    <col min="14" max="14" width="13.54296875" style="17" bestFit="1" customWidth="1"/>
    <col min="15" max="15" width="11.54296875" style="17" bestFit="1" customWidth="1"/>
    <col min="16" max="16" width="12.54296875" style="17" bestFit="1" customWidth="1"/>
    <col min="17" max="18" width="8.7265625" style="17"/>
    <col min="19" max="19" width="13.453125" style="17" bestFit="1" customWidth="1"/>
    <col min="20" max="20" width="19.54296875" style="17" bestFit="1" customWidth="1"/>
    <col min="21" max="21" width="33.54296875" style="17" customWidth="1"/>
    <col min="22" max="22" width="13.54296875" style="17" bestFit="1" customWidth="1"/>
    <col min="23" max="23" width="11.54296875" style="17" bestFit="1" customWidth="1"/>
    <col min="24" max="24" width="12.54296875" style="17" bestFit="1" customWidth="1"/>
    <col min="25" max="26" width="8.7265625" style="17"/>
    <col min="27" max="27" width="13.453125" style="17" bestFit="1" customWidth="1"/>
    <col min="28" max="28" width="19.54296875" style="17" bestFit="1" customWidth="1"/>
    <col min="29" max="29" width="33.54296875" style="17" customWidth="1"/>
    <col min="30" max="30" width="13.54296875" style="17" bestFit="1" customWidth="1"/>
    <col min="31" max="31" width="11.54296875" style="17" bestFit="1" customWidth="1"/>
    <col min="32" max="32" width="12.54296875" style="17" bestFit="1" customWidth="1"/>
    <col min="33" max="33" width="11.54296875" style="17" customWidth="1"/>
    <col min="34" max="34" width="8.7265625" style="17"/>
    <col min="35" max="35" width="13.453125" style="17" bestFit="1" customWidth="1"/>
    <col min="36" max="36" width="19.54296875" style="17" bestFit="1" customWidth="1"/>
    <col min="37" max="37" width="33.54296875" style="17" customWidth="1"/>
    <col min="38" max="38" width="14.7265625" style="17" bestFit="1" customWidth="1"/>
    <col min="39" max="39" width="11.54296875" style="17" bestFit="1" customWidth="1"/>
    <col min="40" max="40" width="12.54296875" style="17" bestFit="1" customWidth="1"/>
    <col min="41" max="42" width="8.7265625" style="17"/>
    <col min="43" max="43" width="13.453125" style="17" bestFit="1" customWidth="1"/>
    <col min="44" max="44" width="19.54296875" style="17" bestFit="1" customWidth="1"/>
    <col min="45" max="45" width="33.54296875" style="17" customWidth="1"/>
    <col min="46" max="46" width="14.7265625" style="17" bestFit="1" customWidth="1"/>
    <col min="47" max="47" width="11.54296875" style="17" bestFit="1" customWidth="1"/>
    <col min="48" max="48" width="12.54296875" style="17" bestFit="1" customWidth="1"/>
    <col min="49" max="50" width="8.7265625" style="17"/>
    <col min="51" max="51" width="13.453125" style="17" bestFit="1" customWidth="1"/>
    <col min="52" max="52" width="19.54296875" style="17" bestFit="1" customWidth="1"/>
    <col min="53" max="53" width="33.54296875" style="17" customWidth="1"/>
    <col min="54" max="54" width="13.54296875" style="17" bestFit="1" customWidth="1"/>
    <col min="55" max="55" width="11.54296875" style="17" bestFit="1" customWidth="1"/>
    <col min="56" max="56" width="12.54296875" style="17" bestFit="1" customWidth="1"/>
    <col min="57" max="58" width="8.7265625" style="17"/>
    <col min="59" max="59" width="13.453125" style="17" bestFit="1" customWidth="1"/>
    <col min="60" max="60" width="19.54296875" style="17" bestFit="1" customWidth="1"/>
    <col min="61" max="61" width="33.54296875" style="17" customWidth="1"/>
    <col min="62" max="62" width="13.54296875" style="17" bestFit="1" customWidth="1"/>
    <col min="63" max="63" width="11.54296875" style="17" bestFit="1" customWidth="1"/>
    <col min="64" max="64" width="12.54296875" style="17" bestFit="1" customWidth="1"/>
    <col min="65" max="67" width="8.7265625" style="17"/>
    <col min="68" max="68" width="19.26953125" style="17" bestFit="1" customWidth="1"/>
    <col min="69" max="69" width="56.26953125" style="17" bestFit="1" customWidth="1"/>
    <col min="70" max="70" width="14.81640625" style="17" bestFit="1" customWidth="1"/>
    <col min="71" max="73" width="8.7265625" style="17"/>
    <col min="74" max="74" width="17.26953125" style="17" customWidth="1"/>
    <col min="75" max="75" width="18" style="17" customWidth="1"/>
    <col min="76" max="77" width="8.7265625" style="17"/>
    <col min="78" max="78" width="19.26953125" style="17" bestFit="1" customWidth="1"/>
    <col min="79" max="79" width="56.26953125" style="17" bestFit="1" customWidth="1"/>
    <col min="80" max="80" width="14.81640625" style="17" bestFit="1" customWidth="1"/>
    <col min="81" max="16384" width="8.7265625" style="17"/>
  </cols>
  <sheetData>
    <row r="1" spans="1:82" x14ac:dyDescent="0.35">
      <c r="A1" s="113" t="s">
        <v>366</v>
      </c>
      <c r="B1" s="113"/>
      <c r="C1" s="113"/>
      <c r="D1" s="113"/>
      <c r="E1" s="113"/>
      <c r="F1" s="113"/>
      <c r="G1" s="113"/>
      <c r="H1" s="113"/>
      <c r="I1" s="114"/>
      <c r="K1" s="113" t="s">
        <v>367</v>
      </c>
      <c r="L1" s="113"/>
      <c r="M1" s="113"/>
      <c r="N1" s="113"/>
      <c r="O1" s="113"/>
      <c r="P1" s="113"/>
      <c r="S1" s="113" t="s">
        <v>368</v>
      </c>
      <c r="T1" s="113"/>
      <c r="U1" s="113"/>
      <c r="V1" s="113"/>
      <c r="W1" s="113"/>
      <c r="X1" s="113"/>
      <c r="AA1" s="113" t="s">
        <v>369</v>
      </c>
      <c r="AB1" s="113"/>
      <c r="AC1" s="113"/>
      <c r="AD1" s="113"/>
      <c r="AE1" s="113"/>
      <c r="AF1" s="113"/>
      <c r="AG1" s="114"/>
      <c r="AI1" s="113" t="s">
        <v>370</v>
      </c>
      <c r="AJ1" s="113"/>
      <c r="AK1" s="113"/>
      <c r="AL1" s="113"/>
      <c r="AM1" s="113"/>
      <c r="AN1" s="113"/>
      <c r="AQ1" s="113" t="s">
        <v>371</v>
      </c>
      <c r="AR1" s="113"/>
      <c r="AS1" s="113"/>
      <c r="AT1" s="113"/>
      <c r="AU1" s="113"/>
      <c r="AV1" s="113"/>
      <c r="AY1" s="113" t="s">
        <v>372</v>
      </c>
      <c r="AZ1" s="113"/>
      <c r="BA1" s="113"/>
      <c r="BB1" s="113"/>
      <c r="BC1" s="113"/>
      <c r="BD1" s="113"/>
      <c r="BG1" s="113" t="s">
        <v>373</v>
      </c>
      <c r="BH1" s="113"/>
      <c r="BI1" s="113"/>
      <c r="BJ1" s="113"/>
      <c r="BK1" s="113"/>
      <c r="BL1" s="113"/>
      <c r="BO1" s="113" t="s">
        <v>374</v>
      </c>
      <c r="BP1" s="113"/>
      <c r="BQ1" s="113"/>
      <c r="BR1" s="113"/>
      <c r="BS1" s="113"/>
      <c r="BT1" s="113"/>
      <c r="BV1" s="115" t="s">
        <v>375</v>
      </c>
      <c r="BW1" s="115"/>
      <c r="BY1" s="113" t="s">
        <v>376</v>
      </c>
      <c r="BZ1" s="113"/>
      <c r="CA1" s="113"/>
      <c r="CB1" s="113"/>
      <c r="CC1" s="113"/>
      <c r="CD1" s="113"/>
    </row>
    <row r="2" spans="1:82" x14ac:dyDescent="0.35">
      <c r="A2" s="116" t="s">
        <v>121</v>
      </c>
      <c r="B2" s="116" t="s">
        <v>19</v>
      </c>
      <c r="C2" s="116" t="s">
        <v>122</v>
      </c>
      <c r="D2" s="116" t="s">
        <v>125</v>
      </c>
      <c r="E2" s="116"/>
      <c r="F2" s="117" t="s">
        <v>377</v>
      </c>
      <c r="G2" s="117" t="s">
        <v>378</v>
      </c>
      <c r="H2" s="117" t="s">
        <v>379</v>
      </c>
      <c r="K2" s="118" t="s">
        <v>19</v>
      </c>
      <c r="L2" s="118" t="s">
        <v>122</v>
      </c>
      <c r="M2" s="118" t="s">
        <v>125</v>
      </c>
      <c r="N2" s="117" t="s">
        <v>377</v>
      </c>
      <c r="O2" s="117" t="s">
        <v>378</v>
      </c>
      <c r="P2" s="117" t="s">
        <v>379</v>
      </c>
      <c r="S2" s="118" t="s">
        <v>19</v>
      </c>
      <c r="T2" s="118" t="s">
        <v>122</v>
      </c>
      <c r="U2" s="118" t="s">
        <v>125</v>
      </c>
      <c r="V2" s="117" t="s">
        <v>377</v>
      </c>
      <c r="W2" s="117" t="s">
        <v>378</v>
      </c>
      <c r="X2" s="117" t="s">
        <v>379</v>
      </c>
      <c r="AA2" s="118" t="s">
        <v>19</v>
      </c>
      <c r="AB2" s="118" t="s">
        <v>122</v>
      </c>
      <c r="AC2" s="118" t="s">
        <v>125</v>
      </c>
      <c r="AD2" s="17" t="s">
        <v>377</v>
      </c>
      <c r="AE2" s="17" t="s">
        <v>378</v>
      </c>
      <c r="AF2" s="117" t="s">
        <v>379</v>
      </c>
      <c r="AI2" s="118" t="s">
        <v>19</v>
      </c>
      <c r="AJ2" s="118" t="s">
        <v>122</v>
      </c>
      <c r="AK2" s="118" t="s">
        <v>125</v>
      </c>
      <c r="AL2" s="117" t="s">
        <v>377</v>
      </c>
      <c r="AM2" s="17" t="s">
        <v>378</v>
      </c>
      <c r="AN2" s="17" t="s">
        <v>379</v>
      </c>
      <c r="AQ2" s="118" t="s">
        <v>19</v>
      </c>
      <c r="AR2" s="118" t="s">
        <v>122</v>
      </c>
      <c r="AS2" s="118" t="s">
        <v>125</v>
      </c>
      <c r="AT2" s="117" t="s">
        <v>377</v>
      </c>
      <c r="AU2" s="17" t="s">
        <v>378</v>
      </c>
      <c r="AV2" s="17" t="s">
        <v>379</v>
      </c>
      <c r="AY2" s="118" t="s">
        <v>19</v>
      </c>
      <c r="AZ2" s="118" t="s">
        <v>122</v>
      </c>
      <c r="BA2" s="118" t="s">
        <v>125</v>
      </c>
      <c r="BB2" s="17" t="s">
        <v>377</v>
      </c>
      <c r="BC2" s="117" t="s">
        <v>378</v>
      </c>
      <c r="BD2" s="17" t="s">
        <v>379</v>
      </c>
      <c r="BG2" s="118" t="s">
        <v>19</v>
      </c>
      <c r="BH2" s="118" t="s">
        <v>122</v>
      </c>
      <c r="BI2" s="118" t="s">
        <v>125</v>
      </c>
      <c r="BJ2" s="17" t="s">
        <v>377</v>
      </c>
      <c r="BK2" s="117" t="s">
        <v>378</v>
      </c>
      <c r="BL2" s="17" t="s">
        <v>379</v>
      </c>
      <c r="BO2" s="118"/>
      <c r="BP2" s="118" t="s">
        <v>122</v>
      </c>
      <c r="BQ2" s="118" t="s">
        <v>125</v>
      </c>
      <c r="BR2" s="117" t="s">
        <v>377</v>
      </c>
      <c r="BS2" s="17" t="s">
        <v>378</v>
      </c>
      <c r="BT2" s="17" t="s">
        <v>379</v>
      </c>
      <c r="BV2" s="17" t="s">
        <v>40</v>
      </c>
      <c r="BW2" s="17" t="s">
        <v>39</v>
      </c>
      <c r="BY2" s="118"/>
      <c r="BZ2" s="118" t="s">
        <v>122</v>
      </c>
      <c r="CA2" s="118" t="s">
        <v>125</v>
      </c>
      <c r="CB2" s="117" t="s">
        <v>377</v>
      </c>
      <c r="CC2" s="17" t="s">
        <v>378</v>
      </c>
      <c r="CD2" s="17" t="s">
        <v>379</v>
      </c>
    </row>
    <row r="3" spans="1:82" x14ac:dyDescent="0.35">
      <c r="A3" s="17" t="s">
        <v>280</v>
      </c>
      <c r="B3" s="17">
        <v>2019</v>
      </c>
      <c r="C3" s="17" t="s">
        <v>94</v>
      </c>
      <c r="D3" s="17" t="s">
        <v>359</v>
      </c>
      <c r="E3" s="17" t="str">
        <f>VLOOKUP(C3,'Processed TRI Data'!$C:$AF,24,FALSE)</f>
        <v>Manufacture: Produce; Manufacture: As a byproduct; Manufacture: As an Impurity</v>
      </c>
      <c r="F3" s="109">
        <f>CONVERT(IF($A3="A",500,'Raw TRI Data'!W2),"lbm","kg")</f>
        <v>2.2679618500000003</v>
      </c>
      <c r="G3" s="109">
        <f>CONVERT(IF($A3="A",500,'Raw TRI Data'!Y2),"lbm","kg")</f>
        <v>27.215542200000002</v>
      </c>
      <c r="H3" s="109">
        <f>IF(A3="A",CONVERT(500,"lbm","kg"),F3+G3)</f>
        <v>29.483504050000001</v>
      </c>
      <c r="K3" s="17" cm="1">
        <f t="array" ref="K3">MAX(IF($C$3:$C$4389=L3,$B$3:$B$4389))</f>
        <v>2023</v>
      </c>
      <c r="L3" s="17" t="s">
        <v>94</v>
      </c>
      <c r="M3" s="17" t="str">
        <f t="shared" ref="M3:M28" si="0">VLOOKUP(L3, $C$3:$G$4389, 2, FALSE)</f>
        <v>WESTLAKE VINYLS CO</v>
      </c>
      <c r="N3" s="17" cm="1">
        <f t="array" ref="N3">_xlfn.XLOOKUP(1, ($B$3:$B$4389 = K3)*($C$3:$C$4389 = L3), $F$3:$F$4389)</f>
        <v>2.2679618500000003</v>
      </c>
      <c r="O3" s="17" cm="1">
        <f t="array" ref="O3">_xlfn.XLOOKUP(1, ($B$3:$B$4389 = K3)*($C$3:$C$4389 = L3), $G$3:$G$4389)</f>
        <v>26.761949830000002</v>
      </c>
      <c r="P3" s="17" cm="1">
        <f t="array" ref="P3">_xlfn.XLOOKUP(1, ($B$3:$B$4389 = K3)*($C$3:$C$4389 = L3), $H$3:$H$4389)</f>
        <v>29.029911680000001</v>
      </c>
      <c r="S3" s="17" cm="1">
        <f t="array" ref="S3">_xlfn.XLOOKUP(1, ($C$3:$C$4389 = T3)*($H$3:$H$4389 = X3), $B$3:$B$4389)</f>
        <v>2019</v>
      </c>
      <c r="T3" s="17" t="s">
        <v>94</v>
      </c>
      <c r="U3" s="17" t="str">
        <f t="shared" ref="U3:U28" si="1">VLOOKUP(T3, $C$3:$G$4389, 2, FALSE)</f>
        <v>WESTLAKE VINYLS CO</v>
      </c>
      <c r="X3" s="17">
        <f t="shared" ref="X3:X28" si="2">_xlfn.MAXIFS($H$3:$H$4389, $C$3:$C$4389,T3)</f>
        <v>29.483504050000001</v>
      </c>
      <c r="AA3" s="17" cm="1">
        <f t="array" ref="AA3">IFERROR(_xlfn.XLOOKUP(1, ($C$3:$C$4389 = AB3)*($H$3:$H$4389 = AF3), $B$3:$B$4389), "No median year based on reporting data")</f>
        <v>2019</v>
      </c>
      <c r="AB3" s="17" t="s">
        <v>94</v>
      </c>
      <c r="AC3" s="17" t="str">
        <f t="shared" ref="AC3:AC28" si="3">VLOOKUP(AB3, $C$3:$G$4389, 2, FALSE)</f>
        <v>WESTLAKE VINYLS CO</v>
      </c>
      <c r="AF3" s="17" cm="1">
        <f t="array" ref="AF3">MEDIAN(IF($C$3:$C$4389 = AB3, $H$3:$H$4389))</f>
        <v>29.483504050000001</v>
      </c>
      <c r="AI3" s="17" cm="1">
        <f t="array" ref="AI3">_xlfn.XLOOKUP(1, ($C$3:$C$4389 = AJ3)*($F$3:$F$4389 = AL3), $B$3:$B$4389)</f>
        <v>2019</v>
      </c>
      <c r="AJ3" s="17" t="s">
        <v>94</v>
      </c>
      <c r="AK3" s="17" t="str">
        <f t="shared" ref="AK3:AK28" si="4">VLOOKUP(AJ3, $C$3:$G$4389, 2, FALSE)</f>
        <v>WESTLAKE VINYLS CO</v>
      </c>
      <c r="AL3" s="17">
        <f t="shared" ref="AL3:AL28" si="5">_xlfn.MAXIFS($F$3:$F$4389, $C$3:$C$4389,AJ3)</f>
        <v>2.2679618500000003</v>
      </c>
      <c r="AQ3" s="17" cm="1">
        <f t="array" ref="AQ3">IFERROR(_xlfn.XLOOKUP(1, ($C$3:$C$4389 = AR3)*($F$3:$F$4389 = AT3), $B$3:$B$4389), "No median year based on reporting data")</f>
        <v>2019</v>
      </c>
      <c r="AR3" s="17" t="s">
        <v>94</v>
      </c>
      <c r="AS3" s="17" t="str">
        <f t="shared" ref="AS3:AS28" si="6">VLOOKUP(AR3, $C$3:$G$4389, 2, FALSE)</f>
        <v>WESTLAKE VINYLS CO</v>
      </c>
      <c r="AT3" s="17" cm="1">
        <f t="array" ref="AT3">MEDIAN(IF($C$3:$C$4389 = AR3, $F$3:$F$4389))</f>
        <v>2.2679618500000003</v>
      </c>
      <c r="AY3" s="17" cm="1">
        <f t="array" ref="AY3">_xlfn.XLOOKUP(1, ($C$3:$C$4389 = AZ3)*($G$3:$G$4389 = BC3), $B$3:$B$4389)</f>
        <v>2019</v>
      </c>
      <c r="AZ3" s="17" t="s">
        <v>94</v>
      </c>
      <c r="BA3" s="17" t="str">
        <f t="shared" ref="BA3:BA28" si="7">VLOOKUP(AZ3, $C$3:$G$4389, 2, FALSE)</f>
        <v>WESTLAKE VINYLS CO</v>
      </c>
      <c r="BC3" s="17">
        <f t="shared" ref="BC3:BC28" si="8">_xlfn.MAXIFS($G$3:$G$4389, $C$3:$C$4389,AZ3)</f>
        <v>27.215542200000002</v>
      </c>
      <c r="BG3" s="17" cm="1">
        <f t="array" ref="BG3">IFERROR(_xlfn.XLOOKUP(1, ($C$3:$C$4389 = BH3)*($G$3:$G$4389 = BK3), $B$3:$B$4389), "No median year based on reporting data")</f>
        <v>2019</v>
      </c>
      <c r="BH3" s="17" t="s">
        <v>94</v>
      </c>
      <c r="BI3" s="17" t="str">
        <f t="shared" ref="BI3:BI28" si="9">VLOOKUP(BH3, $C$3:$G$4389, 2, FALSE)</f>
        <v>WESTLAKE VINYLS CO</v>
      </c>
      <c r="BK3" s="17" cm="1">
        <f t="array" ref="BK3">MEDIAN(IF($C$3:$C$4389 = BH3, $G$3:$G$4389))</f>
        <v>27.215542200000002</v>
      </c>
      <c r="BP3" s="17" t="s">
        <v>94</v>
      </c>
      <c r="BQ3" s="17" t="str">
        <f t="shared" ref="BQ3:BQ28" si="10">VLOOKUP(BP3, $C$3:$G$4389, 2, FALSE)</f>
        <v>WESTLAKE VINYLS CO</v>
      </c>
      <c r="BR3" s="17" cm="1">
        <f t="array" ref="BR3">_xlfn.PERCENTILE.INC(IF($C$3:$C$4389 = BP3, $F$3:$F$4389),0.95)</f>
        <v>2.2679618500000003</v>
      </c>
      <c r="BS3" s="17" cm="1">
        <f t="array" ref="BS3">_xlfn.PERCENTILE.INC(IF($C$3:$C$4389 = BP3, $G$3:$G$4389),0.95)</f>
        <v>27.215542200000002</v>
      </c>
      <c r="BT3" s="17" cm="1">
        <f t="array" ref="BT3">_xlfn.PERCENTILE.INC(IF($C$3:$C$4389 = BP3, $H$3:$H$4389),0.95)</f>
        <v>29.483504050000001</v>
      </c>
      <c r="BV3" s="17">
        <f>BR3-AL3</f>
        <v>0</v>
      </c>
      <c r="BW3" s="17">
        <f>BS3-BC3</f>
        <v>0</v>
      </c>
      <c r="BZ3" s="17" t="s">
        <v>94</v>
      </c>
      <c r="CA3" s="17" t="str">
        <f t="shared" ref="CA3:CA28" si="11">VLOOKUP(BZ3, $C$3:$G$4389, 2, FALSE)</f>
        <v>WESTLAKE VINYLS CO</v>
      </c>
      <c r="CB3" s="17" cm="1">
        <f t="array" ref="CB3">_xlfn.PERCENTILE.INC(IF($C$3:$C$4389 = BZ3, $F$3:$F$4389),0.5)</f>
        <v>2.2679618500000003</v>
      </c>
      <c r="CC3" s="17" cm="1">
        <f t="array" ref="CC3">_xlfn.PERCENTILE.INC(IF($C$3:$C$4389 = BZ3, $G$3:$G$4389),0.5)</f>
        <v>27.215542200000002</v>
      </c>
      <c r="CD3" s="17" cm="1">
        <f t="array" ref="CD3">_xlfn.PERCENTILE.INC(IF($C$3:$C$4389 = BZ3, $H$3:$H$4389),0.5)</f>
        <v>29.483504050000001</v>
      </c>
    </row>
    <row r="4" spans="1:82" x14ac:dyDescent="0.35">
      <c r="A4" s="17" t="s">
        <v>280</v>
      </c>
      <c r="B4" s="17">
        <v>2019</v>
      </c>
      <c r="C4" s="17" t="s">
        <v>112</v>
      </c>
      <c r="D4" s="17" t="s">
        <v>328</v>
      </c>
      <c r="E4" s="17" t="str">
        <f>VLOOKUP(C4,'Processed TRI Data'!$C:$AF,24,FALSE)</f>
        <v>Otherwise Use: Ancillary or Other Use; Z306 - Waste Treatment</v>
      </c>
      <c r="F4" s="109">
        <f>CONVERT(IF($A4="A",500,'Raw TRI Data'!W3),"lbm","kg")</f>
        <v>0.34926612490000003</v>
      </c>
      <c r="G4" s="109">
        <f>CONVERT(IF($A4="A",500,'Raw TRI Data'!Y3),"lbm","kg")</f>
        <v>0.15875732949999999</v>
      </c>
      <c r="H4" s="109">
        <f t="shared" ref="H4:H67" si="12">IF(A4="A",CONVERT(500,"lbm","kg"),F4+G4)</f>
        <v>0.50802345439999996</v>
      </c>
      <c r="K4" s="17" cm="1">
        <f t="array" ref="K4">MAX(IF($C$3:$C$4389=L4,$B$3:$B$4389))</f>
        <v>2023</v>
      </c>
      <c r="L4" s="17" t="s">
        <v>112</v>
      </c>
      <c r="M4" s="17" t="str">
        <f t="shared" si="0"/>
        <v>HERITAGE THERMAL SERVICES</v>
      </c>
      <c r="N4" s="17" cm="1">
        <f t="array" ref="N4">_xlfn.XLOOKUP(1, ($B$3:$B$4389 = K4)*($C$3:$C$4389 = L4), $F$3:$F$4389)</f>
        <v>0.43091275150000002</v>
      </c>
      <c r="O4" s="17" cm="1">
        <f t="array" ref="O4">_xlfn.XLOOKUP(1, ($B$3:$B$4389 = K4)*($C$3:$C$4389 = L4), $G$3:$G$4389)</f>
        <v>0.15875732949999999</v>
      </c>
      <c r="P4" s="17" cm="1">
        <f t="array" ref="P4">_xlfn.XLOOKUP(1, ($B$3:$B$4389 = K4)*($C$3:$C$4389 = L4), $H$3:$H$4389)</f>
        <v>0.58967008099999996</v>
      </c>
      <c r="S4" s="17" cm="1">
        <f t="array" ref="S4">_xlfn.XLOOKUP(1, ($C$3:$C$4389 = T4)*($H$3:$H$4389 = X4), $B$3:$B$4389)</f>
        <v>2020</v>
      </c>
      <c r="T4" s="17" t="s">
        <v>112</v>
      </c>
      <c r="U4" s="17" t="str">
        <f t="shared" si="1"/>
        <v>HERITAGE THERMAL SERVICES</v>
      </c>
      <c r="X4" s="17">
        <f t="shared" si="2"/>
        <v>0.93893620590000015</v>
      </c>
      <c r="AA4" s="17" cm="1">
        <f t="array" ref="AA4">IFERROR(_xlfn.XLOOKUP(1, ($C$3:$C$4389 = AB4)*($H$3:$H$4389 = AF4), $B$3:$B$4389), "No median year based on reporting data")</f>
        <v>2023</v>
      </c>
      <c r="AB4" s="17" t="s">
        <v>112</v>
      </c>
      <c r="AC4" s="17" t="str">
        <f t="shared" si="3"/>
        <v>HERITAGE THERMAL SERVICES</v>
      </c>
      <c r="AF4" s="17" cm="1">
        <f t="array" ref="AF4">MEDIAN(IF($C$3:$C$4389 = AB4, $H$3:$H$4389))</f>
        <v>0.58967008099999996</v>
      </c>
      <c r="AI4" s="17" cm="1">
        <f t="array" ref="AI4">_xlfn.XLOOKUP(1, ($C$3:$C$4389 = AJ4)*($F$3:$F$4389 = AL4), $B$3:$B$4389)</f>
        <v>2020</v>
      </c>
      <c r="AJ4" s="17" t="s">
        <v>112</v>
      </c>
      <c r="AK4" s="17" t="str">
        <f t="shared" si="4"/>
        <v>HERITAGE THERMAL SERVICES</v>
      </c>
      <c r="AL4" s="17">
        <f t="shared" si="5"/>
        <v>0.72574779200000017</v>
      </c>
      <c r="AQ4" s="17" cm="1">
        <f t="array" ref="AQ4">IFERROR(_xlfn.XLOOKUP(1, ($C$3:$C$4389 = AR4)*($F$3:$F$4389 = AT4), $B$3:$B$4389), "No median year based on reporting data")</f>
        <v>2023</v>
      </c>
      <c r="AR4" s="17" t="s">
        <v>112</v>
      </c>
      <c r="AS4" s="17" t="str">
        <f t="shared" si="6"/>
        <v>HERITAGE THERMAL SERVICES</v>
      </c>
      <c r="AT4" s="17" cm="1">
        <f t="array" ref="AT4">MEDIAN(IF($C$3:$C$4389 = AR4, $F$3:$F$4389))</f>
        <v>0.43091275150000002</v>
      </c>
      <c r="AY4" s="17" cm="1">
        <f t="array" ref="AY4">_xlfn.XLOOKUP(1, ($C$3:$C$4389 = AZ4)*($G$3:$G$4389 = BC4), $B$3:$B$4389)</f>
        <v>2020</v>
      </c>
      <c r="AZ4" s="17" t="s">
        <v>112</v>
      </c>
      <c r="BA4" s="17" t="str">
        <f t="shared" si="7"/>
        <v>HERITAGE THERMAL SERVICES</v>
      </c>
      <c r="BC4" s="17">
        <f t="shared" si="8"/>
        <v>0.21318841390000001</v>
      </c>
      <c r="BG4" s="17" cm="1">
        <f t="array" ref="BG4">IFERROR(_xlfn.XLOOKUP(1, ($C$3:$C$4389 = BH4)*($G$3:$G$4389 = BK4), $B$3:$B$4389), "No median year based on reporting data")</f>
        <v>2019</v>
      </c>
      <c r="BH4" s="17" t="s">
        <v>112</v>
      </c>
      <c r="BI4" s="17" t="str">
        <f t="shared" si="9"/>
        <v>HERITAGE THERMAL SERVICES</v>
      </c>
      <c r="BK4" s="17" cm="1">
        <f t="array" ref="BK4">MEDIAN(IF($C$3:$C$4389 = BH4, $G$3:$G$4389))</f>
        <v>0.15875732949999999</v>
      </c>
      <c r="BP4" s="17" t="s">
        <v>112</v>
      </c>
      <c r="BQ4" s="17" t="str">
        <f t="shared" si="10"/>
        <v>HERITAGE THERMAL SERVICES</v>
      </c>
      <c r="BR4" s="17" cm="1">
        <f t="array" ref="BR4">_xlfn.PERCENTILE.INC(IF($C$3:$C$4389 = BP4, $F$3:$F$4389),0.95)</f>
        <v>0.71395439038000008</v>
      </c>
      <c r="BS4" s="17" cm="1">
        <f t="array" ref="BS4">_xlfn.PERCENTILE.INC(IF($C$3:$C$4389 = BP4, $G$3:$G$4389),0.95)</f>
        <v>0.20230219701999999</v>
      </c>
      <c r="BT4" s="17" cm="1">
        <f t="array" ref="BT4">_xlfn.PERCENTILE.INC(IF($C$3:$C$4389 = BP4, $H$3:$H$4389),0.95)</f>
        <v>0.89539133838000007</v>
      </c>
      <c r="BV4" s="17">
        <f t="shared" ref="BV4:BV28" si="13">BR4-AL4</f>
        <v>-1.1793401620000088E-2</v>
      </c>
      <c r="BW4" s="17">
        <f t="shared" ref="BW4:BW28" si="14">BS4-BC4</f>
        <v>-1.0886216880000021E-2</v>
      </c>
      <c r="BZ4" s="17" t="s">
        <v>112</v>
      </c>
      <c r="CA4" s="17" t="str">
        <f t="shared" si="11"/>
        <v>HERITAGE THERMAL SERVICES</v>
      </c>
      <c r="CB4" s="17" cm="1">
        <f t="array" ref="CB4">_xlfn.PERCENTILE.INC(IF($C$3:$C$4389 = BZ4, $F$3:$F$4389),0.5)</f>
        <v>0.43091275150000002</v>
      </c>
      <c r="CC4" s="17" cm="1">
        <f t="array" ref="CC4">_xlfn.PERCENTILE.INC(IF($C$3:$C$4389 = BZ4, $G$3:$G$4389),0.5)</f>
        <v>0.15875732949999999</v>
      </c>
      <c r="CD4" s="17" cm="1">
        <f t="array" ref="CD4">_xlfn.PERCENTILE.INC(IF($C$3:$C$4389 = BZ4, $H$3:$H$4389),0.5)</f>
        <v>0.58967008099999996</v>
      </c>
    </row>
    <row r="5" spans="1:82" x14ac:dyDescent="0.35">
      <c r="A5" s="17" t="s">
        <v>280</v>
      </c>
      <c r="B5" s="17">
        <v>2019</v>
      </c>
      <c r="C5" s="17" t="s">
        <v>103</v>
      </c>
      <c r="D5" s="17" t="s">
        <v>303</v>
      </c>
      <c r="E5" s="17" t="str">
        <f>VLOOKUP(C5,'Processed TRI Data'!$C:$AF,24,FALSE)</f>
        <v>Processing: As a formulation component; P205 - Solvents; Processing: Repackaging</v>
      </c>
      <c r="F5" s="109">
        <f>CONVERT(IF($A5="A",500,'Raw TRI Data'!W4),"lbm","kg")</f>
        <v>61.23496995</v>
      </c>
      <c r="G5" s="109">
        <f>CONVERT(IF($A5="A",500,'Raw TRI Data'!Y4),"lbm","kg")</f>
        <v>0</v>
      </c>
      <c r="H5" s="109">
        <f t="shared" si="12"/>
        <v>61.23496995</v>
      </c>
      <c r="K5" s="17" cm="1">
        <f t="array" ref="K5">MAX(IF($C$3:$C$4389=L5,$B$3:$B$4389))</f>
        <v>2021</v>
      </c>
      <c r="L5" s="17" t="s">
        <v>103</v>
      </c>
      <c r="M5" s="17" t="str">
        <f t="shared" si="0"/>
        <v>CHEMICAL COMPOUNDING CO</v>
      </c>
      <c r="N5" s="17" cm="1">
        <f t="array" ref="N5">_xlfn.XLOOKUP(1, ($B$3:$B$4389 = K5)*($C$3:$C$4389 = L5), $F$3:$F$4389)</f>
        <v>21.772433760000002</v>
      </c>
      <c r="O5" s="17" cm="1">
        <f t="array" ref="O5">_xlfn.XLOOKUP(1, ($B$3:$B$4389 = K5)*($C$3:$C$4389 = L5), $G$3:$G$4389)</f>
        <v>0</v>
      </c>
      <c r="P5" s="17" cm="1">
        <f t="array" ref="P5">_xlfn.XLOOKUP(1, ($B$3:$B$4389 = K5)*($C$3:$C$4389 = L5), $H$3:$H$4389)</f>
        <v>21.772433760000002</v>
      </c>
      <c r="S5" s="17" cm="1">
        <f t="array" ref="S5">_xlfn.XLOOKUP(1, ($C$3:$C$4389 = T5)*($H$3:$H$4389 = X5), $B$3:$B$4389)</f>
        <v>2019</v>
      </c>
      <c r="T5" s="17" t="s">
        <v>103</v>
      </c>
      <c r="U5" s="17" t="str">
        <f t="shared" si="1"/>
        <v>CHEMICAL COMPOUNDING CO</v>
      </c>
      <c r="X5" s="17">
        <f t="shared" si="2"/>
        <v>61.23496995</v>
      </c>
      <c r="AA5" s="17" cm="1">
        <f t="array" ref="AA5">IFERROR(_xlfn.XLOOKUP(1, ($C$3:$C$4389 = AB5)*($H$3:$H$4389 = AF5), $B$3:$B$4389), "No median year based on reporting data")</f>
        <v>2020</v>
      </c>
      <c r="AB5" s="17" t="s">
        <v>103</v>
      </c>
      <c r="AC5" s="17" t="str">
        <f t="shared" si="3"/>
        <v>CHEMICAL COMPOUNDING CO</v>
      </c>
      <c r="AF5" s="17" cm="1">
        <f t="array" ref="AF5">MEDIAN(IF($C$3:$C$4389 = AB5, $H$3:$H$4389))</f>
        <v>43.091275150000001</v>
      </c>
      <c r="AI5" s="17" cm="1">
        <f t="array" ref="AI5">_xlfn.XLOOKUP(1, ($C$3:$C$4389 = AJ5)*($F$3:$F$4389 = AL5), $B$3:$B$4389)</f>
        <v>2019</v>
      </c>
      <c r="AJ5" s="17" t="s">
        <v>103</v>
      </c>
      <c r="AK5" s="17" t="str">
        <f t="shared" si="4"/>
        <v>CHEMICAL COMPOUNDING CO</v>
      </c>
      <c r="AL5" s="17">
        <f t="shared" si="5"/>
        <v>61.23496995</v>
      </c>
      <c r="AQ5" s="17" cm="1">
        <f t="array" ref="AQ5">IFERROR(_xlfn.XLOOKUP(1, ($C$3:$C$4389 = AR5)*($F$3:$F$4389 = AT5), $B$3:$B$4389), "No median year based on reporting data")</f>
        <v>2020</v>
      </c>
      <c r="AR5" s="17" t="s">
        <v>103</v>
      </c>
      <c r="AS5" s="17" t="str">
        <f t="shared" si="6"/>
        <v>CHEMICAL COMPOUNDING CO</v>
      </c>
      <c r="AT5" s="17" cm="1">
        <f t="array" ref="AT5">MEDIAN(IF($C$3:$C$4389 = AR5, $F$3:$F$4389))</f>
        <v>43.091275150000001</v>
      </c>
      <c r="AY5" s="17" cm="1">
        <f t="array" ref="AY5">_xlfn.XLOOKUP(1, ($C$3:$C$4389 = AZ5)*($G$3:$G$4389 = BC5), $B$3:$B$4389)</f>
        <v>2019</v>
      </c>
      <c r="AZ5" s="17" t="s">
        <v>103</v>
      </c>
      <c r="BA5" s="17" t="str">
        <f t="shared" si="7"/>
        <v>CHEMICAL COMPOUNDING CO</v>
      </c>
      <c r="BC5" s="17">
        <f t="shared" si="8"/>
        <v>0</v>
      </c>
      <c r="BG5" s="17" cm="1">
        <f t="array" ref="BG5">IFERROR(_xlfn.XLOOKUP(1, ($C$3:$C$4389 = BH5)*($G$3:$G$4389 = BK5), $B$3:$B$4389), "No median year based on reporting data")</f>
        <v>2019</v>
      </c>
      <c r="BH5" s="17" t="s">
        <v>103</v>
      </c>
      <c r="BI5" s="17" t="str">
        <f t="shared" si="9"/>
        <v>CHEMICAL COMPOUNDING CO</v>
      </c>
      <c r="BK5" s="17" cm="1">
        <f t="array" ref="BK5">MEDIAN(IF($C$3:$C$4389 = BH5, $G$3:$G$4389))</f>
        <v>0</v>
      </c>
      <c r="BP5" s="17" t="s">
        <v>103</v>
      </c>
      <c r="BQ5" s="17" t="str">
        <f t="shared" si="10"/>
        <v>CHEMICAL COMPOUNDING CO</v>
      </c>
      <c r="BR5" s="17" cm="1">
        <f t="array" ref="BR5">_xlfn.PERCENTILE.INC(IF($C$3:$C$4389 = BP5, $F$3:$F$4389),0.95)</f>
        <v>59.420600469999997</v>
      </c>
      <c r="BS5" s="17" cm="1">
        <f t="array" ref="BS5">_xlfn.PERCENTILE.INC(IF($C$3:$C$4389 = BP5, $G$3:$G$4389),0.95)</f>
        <v>0</v>
      </c>
      <c r="BT5" s="17" cm="1">
        <f t="array" ref="BT5">_xlfn.PERCENTILE.INC(IF($C$3:$C$4389 = BP5, $H$3:$H$4389),0.95)</f>
        <v>59.420600469999997</v>
      </c>
      <c r="BV5" s="17">
        <f t="shared" si="13"/>
        <v>-1.8143694800000034</v>
      </c>
      <c r="BW5" s="17">
        <f t="shared" si="14"/>
        <v>0</v>
      </c>
      <c r="BZ5" s="17" t="s">
        <v>103</v>
      </c>
      <c r="CA5" s="17" t="str">
        <f t="shared" si="11"/>
        <v>CHEMICAL COMPOUNDING CO</v>
      </c>
      <c r="CB5" s="17" cm="1">
        <f t="array" ref="CB5">_xlfn.PERCENTILE.INC(IF($C$3:$C$4389 = BZ5, $F$3:$F$4389),0.5)</f>
        <v>43.091275150000001</v>
      </c>
      <c r="CC5" s="17" cm="1">
        <f t="array" ref="CC5">_xlfn.PERCENTILE.INC(IF($C$3:$C$4389 = BZ5, $G$3:$G$4389),0.5)</f>
        <v>0</v>
      </c>
      <c r="CD5" s="17" cm="1">
        <f t="array" ref="CD5">_xlfn.PERCENTILE.INC(IF($C$3:$C$4389 = BZ5, $H$3:$H$4389),0.5)</f>
        <v>43.091275150000001</v>
      </c>
    </row>
    <row r="6" spans="1:82" x14ac:dyDescent="0.35">
      <c r="A6" s="17" t="s">
        <v>280</v>
      </c>
      <c r="B6" s="17">
        <v>2019</v>
      </c>
      <c r="C6" s="17" t="s">
        <v>95</v>
      </c>
      <c r="D6" s="17" t="s">
        <v>356</v>
      </c>
      <c r="E6" s="17" t="str">
        <f>VLOOKUP(C6,'Processed TRI Data'!$C:$AF,24,FALSE)</f>
        <v>Manufacture: Produce; Manufacture: As a byproduct</v>
      </c>
      <c r="F6" s="109">
        <f>CONVERT(IF($A6="A",500,'Raw TRI Data'!W5),"lbm","kg")</f>
        <v>0</v>
      </c>
      <c r="G6" s="109">
        <f>CONVERT(IF($A6="A",500,'Raw TRI Data'!Y5),"lbm","kg")</f>
        <v>0.90718474000000004</v>
      </c>
      <c r="H6" s="109">
        <f t="shared" si="12"/>
        <v>0.90718474000000004</v>
      </c>
      <c r="K6" s="17" cm="1">
        <f t="array" ref="K6">MAX(IF($C$3:$C$4389=L6,$B$3:$B$4389))</f>
        <v>2023</v>
      </c>
      <c r="L6" s="17" t="s">
        <v>95</v>
      </c>
      <c r="M6" s="17" t="str">
        <f t="shared" si="0"/>
        <v>WESTLAKE CHEMICALS &amp; VINYLS LLC</v>
      </c>
      <c r="N6" s="17" cm="1">
        <f t="array" ref="N6">_xlfn.XLOOKUP(1, ($B$3:$B$4389 = K6)*($C$3:$C$4389 = L6), $F$3:$F$4389)</f>
        <v>0.20865249020000001</v>
      </c>
      <c r="O6" s="17" cm="1">
        <f t="array" ref="O6">_xlfn.XLOOKUP(1, ($B$3:$B$4389 = K6)*($C$3:$C$4389 = L6), $G$3:$G$4389)</f>
        <v>1.2655227122999999</v>
      </c>
      <c r="P6" s="17" cm="1">
        <f t="array" ref="P6">_xlfn.XLOOKUP(1, ($B$3:$B$4389 = K6)*($C$3:$C$4389 = L6), $H$3:$H$4389)</f>
        <v>1.4741752024999999</v>
      </c>
      <c r="S6" s="17" cm="1">
        <f t="array" ref="S6">_xlfn.XLOOKUP(1, ($C$3:$C$4389 = T6)*($H$3:$H$4389 = X6), $B$3:$B$4389)</f>
        <v>2021</v>
      </c>
      <c r="T6" s="17" t="s">
        <v>95</v>
      </c>
      <c r="U6" s="17" t="str">
        <f t="shared" si="1"/>
        <v>WESTLAKE CHEMICALS &amp; VINYLS LLC</v>
      </c>
      <c r="X6" s="17">
        <f t="shared" si="2"/>
        <v>3.6287389600000002</v>
      </c>
      <c r="AA6" s="17" cm="1">
        <f t="array" ref="AA6">IFERROR(_xlfn.XLOOKUP(1, ($C$3:$C$4389 = AB6)*($H$3:$H$4389 = AF6), $B$3:$B$4389), "No median year based on reporting data")</f>
        <v>2023</v>
      </c>
      <c r="AB6" s="17" t="s">
        <v>95</v>
      </c>
      <c r="AC6" s="17" t="str">
        <f t="shared" si="3"/>
        <v>WESTLAKE CHEMICALS &amp; VINYLS LLC</v>
      </c>
      <c r="AF6" s="17" cm="1">
        <f t="array" ref="AF6">MEDIAN(IF($C$3:$C$4389 = AB6, $H$3:$H$4389))</f>
        <v>1.4741752024999999</v>
      </c>
      <c r="AI6" s="17" cm="1">
        <f t="array" ref="AI6">_xlfn.XLOOKUP(1, ($C$3:$C$4389 = AJ6)*($F$3:$F$4389 = AL6), $B$3:$B$4389)</f>
        <v>2022</v>
      </c>
      <c r="AJ6" s="17" t="s">
        <v>95</v>
      </c>
      <c r="AK6" s="17" t="str">
        <f t="shared" si="4"/>
        <v>WESTLAKE CHEMICALS &amp; VINYLS LLC</v>
      </c>
      <c r="AL6" s="17">
        <f t="shared" si="5"/>
        <v>0.45359237000000002</v>
      </c>
      <c r="AQ6" s="17" cm="1">
        <f t="array" ref="AQ6">IFERROR(_xlfn.XLOOKUP(1, ($C$3:$C$4389 = AR6)*($F$3:$F$4389 = AT6), $B$3:$B$4389), "No median year based on reporting data")</f>
        <v>2019</v>
      </c>
      <c r="AR6" s="17" t="s">
        <v>95</v>
      </c>
      <c r="AS6" s="17" t="str">
        <f t="shared" si="6"/>
        <v>WESTLAKE CHEMICALS &amp; VINYLS LLC</v>
      </c>
      <c r="AT6" s="17" cm="1">
        <f t="array" ref="AT6">MEDIAN(IF($C$3:$C$4389 = AR6, $F$3:$F$4389))</f>
        <v>0</v>
      </c>
      <c r="AY6" s="17" cm="1">
        <f t="array" ref="AY6">_xlfn.XLOOKUP(1, ($C$3:$C$4389 = AZ6)*($G$3:$G$4389 = BC6), $B$3:$B$4389)</f>
        <v>2021</v>
      </c>
      <c r="AZ6" s="17" t="s">
        <v>95</v>
      </c>
      <c r="BA6" s="17" t="str">
        <f t="shared" si="7"/>
        <v>WESTLAKE CHEMICALS &amp; VINYLS LLC</v>
      </c>
      <c r="BC6" s="17">
        <f t="shared" si="8"/>
        <v>3.6287389600000002</v>
      </c>
      <c r="BG6" s="17" cm="1">
        <f t="array" ref="BG6">IFERROR(_xlfn.XLOOKUP(1, ($C$3:$C$4389 = BH6)*($G$3:$G$4389 = BK6), $B$3:$B$4389), "No median year based on reporting data")</f>
        <v>2023</v>
      </c>
      <c r="BH6" s="17" t="s">
        <v>95</v>
      </c>
      <c r="BI6" s="17" t="str">
        <f t="shared" si="9"/>
        <v>WESTLAKE CHEMICALS &amp; VINYLS LLC</v>
      </c>
      <c r="BK6" s="17" cm="1">
        <f t="array" ref="BK6">MEDIAN(IF($C$3:$C$4389 = BH6, $G$3:$G$4389))</f>
        <v>1.2655227122999999</v>
      </c>
      <c r="BP6" s="17" t="s">
        <v>95</v>
      </c>
      <c r="BQ6" s="17" t="str">
        <f t="shared" si="10"/>
        <v>WESTLAKE CHEMICALS &amp; VINYLS LLC</v>
      </c>
      <c r="BR6" s="17" cm="1">
        <f t="array" ref="BR6">_xlfn.PERCENTILE.INC(IF($C$3:$C$4389 = BP6, $F$3:$F$4389),0.95)</f>
        <v>0.40460439403999998</v>
      </c>
      <c r="BS6" s="17" cm="1">
        <f t="array" ref="BS6">_xlfn.PERCENTILE.INC(IF($C$3:$C$4389 = BP6, $G$3:$G$4389),0.95)</f>
        <v>3.3565835379999998</v>
      </c>
      <c r="BT6" s="17" cm="1">
        <f t="array" ref="BT6">_xlfn.PERCENTILE.INC(IF($C$3:$C$4389 = BP6, $H$3:$H$4389),0.95)</f>
        <v>3.4473020120000002</v>
      </c>
      <c r="BV6" s="17">
        <f t="shared" si="13"/>
        <v>-4.8987975960000041E-2</v>
      </c>
      <c r="BW6" s="17">
        <f t="shared" si="14"/>
        <v>-0.27215542200000042</v>
      </c>
      <c r="BZ6" s="17" t="s">
        <v>95</v>
      </c>
      <c r="CA6" s="17" t="str">
        <f t="shared" si="11"/>
        <v>WESTLAKE CHEMICALS &amp; VINYLS LLC</v>
      </c>
      <c r="CB6" s="17" cm="1">
        <f t="array" ref="CB6">_xlfn.PERCENTILE.INC(IF($C$3:$C$4389 = BZ6, $F$3:$F$4389),0.5)</f>
        <v>0</v>
      </c>
      <c r="CC6" s="17" cm="1">
        <f t="array" ref="CC6">_xlfn.PERCENTILE.INC(IF($C$3:$C$4389 = BZ6, $G$3:$G$4389),0.5)</f>
        <v>1.2655227122999999</v>
      </c>
      <c r="CD6" s="17" cm="1">
        <f t="array" ref="CD6">_xlfn.PERCENTILE.INC(IF($C$3:$C$4389 = BZ6, $H$3:$H$4389),0.5)</f>
        <v>1.4741752024999999</v>
      </c>
    </row>
    <row r="7" spans="1:82" x14ac:dyDescent="0.35">
      <c r="A7" s="17" t="s">
        <v>280</v>
      </c>
      <c r="B7" s="17">
        <v>2019</v>
      </c>
      <c r="C7" s="17" t="s">
        <v>118</v>
      </c>
      <c r="D7" s="17" t="s">
        <v>324</v>
      </c>
      <c r="E7" s="17" t="str">
        <f>VLOOKUP(C7,'Processed TRI Data'!$C:$AF,24,FALSE)</f>
        <v>Otherwise Use: Ancillary or Other Use; Z304 - Fuel</v>
      </c>
      <c r="F7" s="109">
        <f>CONVERT(IF($A7="A",500,'Raw TRI Data'!W6),"lbm","kg")</f>
        <v>0</v>
      </c>
      <c r="G7" s="109">
        <f>CONVERT(IF($A7="A",500,'Raw TRI Data'!Y6),"lbm","kg")</f>
        <v>0.45359237000000002</v>
      </c>
      <c r="H7" s="109">
        <f t="shared" si="12"/>
        <v>0.45359237000000002</v>
      </c>
      <c r="K7" s="17" cm="1">
        <f t="array" ref="K7">MAX(IF($C$3:$C$4389=L7,$B$3:$B$4389))</f>
        <v>2021</v>
      </c>
      <c r="L7" s="17" t="s">
        <v>118</v>
      </c>
      <c r="M7" s="17" t="str">
        <f t="shared" si="0"/>
        <v>GIANT CEMENT CO</v>
      </c>
      <c r="N7" s="17" cm="1">
        <f t="array" ref="N7">_xlfn.XLOOKUP(1, ($B$3:$B$4389 = K7)*($C$3:$C$4389 = L7), $F$3:$F$4389)</f>
        <v>0</v>
      </c>
      <c r="O7" s="17" cm="1">
        <f t="array" ref="O7">_xlfn.XLOOKUP(1, ($B$3:$B$4389 = K7)*($C$3:$C$4389 = L7), $G$3:$G$4389)</f>
        <v>0.22679618500000001</v>
      </c>
      <c r="P7" s="17" cm="1">
        <f t="array" ref="P7">_xlfn.XLOOKUP(1, ($B$3:$B$4389 = K7)*($C$3:$C$4389 = L7), $H$3:$H$4389)</f>
        <v>0.22679618500000001</v>
      </c>
      <c r="S7" s="17" cm="1">
        <f t="array" ref="S7">_xlfn.XLOOKUP(1, ($C$3:$C$4389 = T7)*($H$3:$H$4389 = X7), $B$3:$B$4389)</f>
        <v>2019</v>
      </c>
      <c r="T7" s="17" t="s">
        <v>118</v>
      </c>
      <c r="U7" s="17" t="str">
        <f t="shared" si="1"/>
        <v>GIANT CEMENT CO</v>
      </c>
      <c r="X7" s="17">
        <f t="shared" si="2"/>
        <v>0.45359237000000002</v>
      </c>
      <c r="AA7" s="17" cm="1">
        <f t="array" ref="AA7">IFERROR(_xlfn.XLOOKUP(1, ($C$3:$C$4389 = AB7)*($H$3:$H$4389 = AF7), $B$3:$B$4389), "No median year based on reporting data")</f>
        <v>2019</v>
      </c>
      <c r="AB7" s="17" t="s">
        <v>118</v>
      </c>
      <c r="AC7" s="17" t="str">
        <f t="shared" si="3"/>
        <v>GIANT CEMENT CO</v>
      </c>
      <c r="AF7" s="17" cm="1">
        <f t="array" ref="AF7">MEDIAN(IF($C$3:$C$4389 = AB7, $H$3:$H$4389))</f>
        <v>0.45359237000000002</v>
      </c>
      <c r="AI7" s="17" cm="1">
        <f t="array" ref="AI7">_xlfn.XLOOKUP(1, ($C$3:$C$4389 = AJ7)*($F$3:$F$4389 = AL7), $B$3:$B$4389)</f>
        <v>2019</v>
      </c>
      <c r="AJ7" s="17" t="s">
        <v>118</v>
      </c>
      <c r="AK7" s="17" t="str">
        <f t="shared" si="4"/>
        <v>GIANT CEMENT CO</v>
      </c>
      <c r="AL7" s="17">
        <f t="shared" si="5"/>
        <v>0</v>
      </c>
      <c r="AQ7" s="17" cm="1">
        <f t="array" ref="AQ7">IFERROR(_xlfn.XLOOKUP(1, ($C$3:$C$4389 = AR7)*($F$3:$F$4389 = AT7), $B$3:$B$4389), "No median year based on reporting data")</f>
        <v>2019</v>
      </c>
      <c r="AR7" s="17" t="s">
        <v>118</v>
      </c>
      <c r="AS7" s="17" t="str">
        <f t="shared" si="6"/>
        <v>GIANT CEMENT CO</v>
      </c>
      <c r="AT7" s="17" cm="1">
        <f t="array" ref="AT7">MEDIAN(IF($C$3:$C$4389 = AR7, $F$3:$F$4389))</f>
        <v>0</v>
      </c>
      <c r="AY7" s="17" cm="1">
        <f t="array" ref="AY7">_xlfn.XLOOKUP(1, ($C$3:$C$4389 = AZ7)*($G$3:$G$4389 = BC7), $B$3:$B$4389)</f>
        <v>2019</v>
      </c>
      <c r="AZ7" s="17" t="s">
        <v>118</v>
      </c>
      <c r="BA7" s="17" t="str">
        <f t="shared" si="7"/>
        <v>GIANT CEMENT CO</v>
      </c>
      <c r="BC7" s="17">
        <f t="shared" si="8"/>
        <v>0.45359237000000002</v>
      </c>
      <c r="BG7" s="17" cm="1">
        <f t="array" ref="BG7">IFERROR(_xlfn.XLOOKUP(1, ($C$3:$C$4389 = BH7)*($G$3:$G$4389 = BK7), $B$3:$B$4389), "No median year based on reporting data")</f>
        <v>2019</v>
      </c>
      <c r="BH7" s="17" t="s">
        <v>118</v>
      </c>
      <c r="BI7" s="17" t="str">
        <f t="shared" si="9"/>
        <v>GIANT CEMENT CO</v>
      </c>
      <c r="BK7" s="17" cm="1">
        <f t="array" ref="BK7">MEDIAN(IF($C$3:$C$4389 = BH7, $G$3:$G$4389))</f>
        <v>0.45359237000000002</v>
      </c>
      <c r="BP7" s="17" t="s">
        <v>118</v>
      </c>
      <c r="BQ7" s="17" t="str">
        <f t="shared" si="10"/>
        <v>GIANT CEMENT CO</v>
      </c>
      <c r="BR7" s="17" cm="1">
        <f t="array" ref="BR7">_xlfn.PERCENTILE.INC(IF($C$3:$C$4389 = BP7, $F$3:$F$4389),0.95)</f>
        <v>0</v>
      </c>
      <c r="BS7" s="17" cm="1">
        <f t="array" ref="BS7">_xlfn.PERCENTILE.INC(IF($C$3:$C$4389 = BP7, $G$3:$G$4389),0.95)</f>
        <v>0.45359237000000002</v>
      </c>
      <c r="BT7" s="17" cm="1">
        <f t="array" ref="BT7">_xlfn.PERCENTILE.INC(IF($C$3:$C$4389 = BP7, $H$3:$H$4389),0.95)</f>
        <v>0.45359237000000002</v>
      </c>
      <c r="BV7" s="17">
        <f t="shared" si="13"/>
        <v>0</v>
      </c>
      <c r="BW7" s="17">
        <f t="shared" si="14"/>
        <v>0</v>
      </c>
      <c r="BZ7" s="17" t="s">
        <v>118</v>
      </c>
      <c r="CA7" s="17" t="str">
        <f t="shared" si="11"/>
        <v>GIANT CEMENT CO</v>
      </c>
      <c r="CB7" s="17" cm="1">
        <f t="array" ref="CB7">_xlfn.PERCENTILE.INC(IF($C$3:$C$4389 = BZ7, $F$3:$F$4389),0.5)</f>
        <v>0</v>
      </c>
      <c r="CC7" s="17" cm="1">
        <f t="array" ref="CC7">_xlfn.PERCENTILE.INC(IF($C$3:$C$4389 = BZ7, $G$3:$G$4389),0.5)</f>
        <v>0.45359237000000002</v>
      </c>
      <c r="CD7" s="17" cm="1">
        <f t="array" ref="CD7">_xlfn.PERCENTILE.INC(IF($C$3:$C$4389 = BZ7, $H$3:$H$4389),0.5)</f>
        <v>0.45359237000000002</v>
      </c>
    </row>
    <row r="8" spans="1:82" x14ac:dyDescent="0.35">
      <c r="A8" s="17" t="s">
        <v>280</v>
      </c>
      <c r="B8" s="17">
        <v>2019</v>
      </c>
      <c r="C8" s="17" t="s">
        <v>113</v>
      </c>
      <c r="D8" s="17" t="s">
        <v>346</v>
      </c>
      <c r="E8" s="17" t="str">
        <f>VLOOKUP(C8,'Processed TRI Data'!$C:$AF,24,FALSE)</f>
        <v>Otherwise Use: Ancillary or Other Use; Z306 - Waste Treatment; Z399 - Other</v>
      </c>
      <c r="F8" s="109">
        <f>CONVERT(IF($A8="A",500,'Raw TRI Data'!W7),"lbm","kg")</f>
        <v>1.3607771100000001E-2</v>
      </c>
      <c r="G8" s="109">
        <f>CONVERT(IF($A8="A",500,'Raw TRI Data'!Y7),"lbm","kg")</f>
        <v>0</v>
      </c>
      <c r="H8" s="109">
        <f t="shared" si="12"/>
        <v>1.3607771100000001E-2</v>
      </c>
      <c r="K8" s="17" cm="1">
        <f t="array" ref="K8">MAX(IF($C$3:$C$4389=L8,$B$3:$B$4389))</f>
        <v>2019</v>
      </c>
      <c r="L8" s="17" t="s">
        <v>113</v>
      </c>
      <c r="M8" s="17" t="str">
        <f t="shared" si="0"/>
        <v>ROSS INCINERATION SERVICES INC</v>
      </c>
      <c r="N8" s="17" cm="1">
        <f t="array" ref="N8">_xlfn.XLOOKUP(1, ($B$3:$B$4389 = K8)*($C$3:$C$4389 = L8), $F$3:$F$4389)</f>
        <v>1.3607771100000001E-2</v>
      </c>
      <c r="O8" s="17" cm="1">
        <f t="array" ref="O8">_xlfn.XLOOKUP(1, ($B$3:$B$4389 = K8)*($C$3:$C$4389 = L8), $G$3:$G$4389)</f>
        <v>0</v>
      </c>
      <c r="P8" s="17" cm="1">
        <f t="array" ref="P8">_xlfn.XLOOKUP(1, ($B$3:$B$4389 = K8)*($C$3:$C$4389 = L8), $H$3:$H$4389)</f>
        <v>1.3607771100000001E-2</v>
      </c>
      <c r="S8" s="17" cm="1">
        <f t="array" ref="S8">_xlfn.XLOOKUP(1, ($C$3:$C$4389 = T8)*($H$3:$H$4389 = X8), $B$3:$B$4389)</f>
        <v>2019</v>
      </c>
      <c r="T8" s="17" t="s">
        <v>113</v>
      </c>
      <c r="U8" s="17" t="str">
        <f t="shared" si="1"/>
        <v>ROSS INCINERATION SERVICES INC</v>
      </c>
      <c r="X8" s="17">
        <f t="shared" si="2"/>
        <v>1.3607771100000001E-2</v>
      </c>
      <c r="AA8" s="17" cm="1">
        <f t="array" ref="AA8">IFERROR(_xlfn.XLOOKUP(1, ($C$3:$C$4389 = AB8)*($H$3:$H$4389 = AF8), $B$3:$B$4389), "No median year based on reporting data")</f>
        <v>2019</v>
      </c>
      <c r="AB8" s="17" t="s">
        <v>113</v>
      </c>
      <c r="AC8" s="17" t="str">
        <f t="shared" si="3"/>
        <v>ROSS INCINERATION SERVICES INC</v>
      </c>
      <c r="AF8" s="17" cm="1">
        <f t="array" ref="AF8">MEDIAN(IF($C$3:$C$4389 = AB8, $H$3:$H$4389))</f>
        <v>1.3607771100000001E-2</v>
      </c>
      <c r="AI8" s="17" cm="1">
        <f t="array" ref="AI8">_xlfn.XLOOKUP(1, ($C$3:$C$4389 = AJ8)*($F$3:$F$4389 = AL8), $B$3:$B$4389)</f>
        <v>2019</v>
      </c>
      <c r="AJ8" s="17" t="s">
        <v>113</v>
      </c>
      <c r="AK8" s="17" t="str">
        <f t="shared" si="4"/>
        <v>ROSS INCINERATION SERVICES INC</v>
      </c>
      <c r="AL8" s="17">
        <f t="shared" si="5"/>
        <v>1.3607771100000001E-2</v>
      </c>
      <c r="AQ8" s="17" cm="1">
        <f t="array" ref="AQ8">IFERROR(_xlfn.XLOOKUP(1, ($C$3:$C$4389 = AR8)*($F$3:$F$4389 = AT8), $B$3:$B$4389), "No median year based on reporting data")</f>
        <v>2019</v>
      </c>
      <c r="AR8" s="17" t="s">
        <v>113</v>
      </c>
      <c r="AS8" s="17" t="str">
        <f t="shared" si="6"/>
        <v>ROSS INCINERATION SERVICES INC</v>
      </c>
      <c r="AT8" s="17" cm="1">
        <f t="array" ref="AT8">MEDIAN(IF($C$3:$C$4389 = AR8, $F$3:$F$4389))</f>
        <v>1.3607771100000001E-2</v>
      </c>
      <c r="AY8" s="17" cm="1">
        <f t="array" ref="AY8">_xlfn.XLOOKUP(1, ($C$3:$C$4389 = AZ8)*($G$3:$G$4389 = BC8), $B$3:$B$4389)</f>
        <v>2019</v>
      </c>
      <c r="AZ8" s="17" t="s">
        <v>113</v>
      </c>
      <c r="BA8" s="17" t="str">
        <f t="shared" si="7"/>
        <v>ROSS INCINERATION SERVICES INC</v>
      </c>
      <c r="BC8" s="17">
        <f t="shared" si="8"/>
        <v>0</v>
      </c>
      <c r="BG8" s="17" cm="1">
        <f t="array" ref="BG8">IFERROR(_xlfn.XLOOKUP(1, ($C$3:$C$4389 = BH8)*($G$3:$G$4389 = BK8), $B$3:$B$4389), "No median year based on reporting data")</f>
        <v>2019</v>
      </c>
      <c r="BH8" s="17" t="s">
        <v>113</v>
      </c>
      <c r="BI8" s="17" t="str">
        <f t="shared" si="9"/>
        <v>ROSS INCINERATION SERVICES INC</v>
      </c>
      <c r="BK8" s="17" cm="1">
        <f t="array" ref="BK8">MEDIAN(IF($C$3:$C$4389 = BH8, $G$3:$G$4389))</f>
        <v>0</v>
      </c>
      <c r="BP8" s="17" t="s">
        <v>113</v>
      </c>
      <c r="BQ8" s="17" t="str">
        <f t="shared" si="10"/>
        <v>ROSS INCINERATION SERVICES INC</v>
      </c>
      <c r="BR8" s="17" cm="1">
        <f t="array" ref="BR8">_xlfn.PERCENTILE.INC(IF($C$3:$C$4389 = BP8, $F$3:$F$4389),0.95)</f>
        <v>1.3607771100000001E-2</v>
      </c>
      <c r="BS8" s="17" cm="1">
        <f t="array" ref="BS8">_xlfn.PERCENTILE.INC(IF($C$3:$C$4389 = BP8, $G$3:$G$4389),0.95)</f>
        <v>0</v>
      </c>
      <c r="BT8" s="17" cm="1">
        <f t="array" ref="BT8">_xlfn.PERCENTILE.INC(IF($C$3:$C$4389 = BP8, $H$3:$H$4389),0.95)</f>
        <v>1.3607771100000001E-2</v>
      </c>
      <c r="BV8" s="17">
        <f t="shared" si="13"/>
        <v>0</v>
      </c>
      <c r="BW8" s="17">
        <f t="shared" si="14"/>
        <v>0</v>
      </c>
      <c r="BZ8" s="17" t="s">
        <v>113</v>
      </c>
      <c r="CA8" s="17" t="str">
        <f t="shared" si="11"/>
        <v>ROSS INCINERATION SERVICES INC</v>
      </c>
      <c r="CB8" s="17" cm="1">
        <f t="array" ref="CB8">_xlfn.PERCENTILE.INC(IF($C$3:$C$4389 = BZ8, $F$3:$F$4389),0.5)</f>
        <v>1.3607771100000001E-2</v>
      </c>
      <c r="CC8" s="17" cm="1">
        <f t="array" ref="CC8">_xlfn.PERCENTILE.INC(IF($C$3:$C$4389 = BZ8, $G$3:$G$4389),0.5)</f>
        <v>0</v>
      </c>
      <c r="CD8" s="17" cm="1">
        <f t="array" ref="CD8">_xlfn.PERCENTILE.INC(IF($C$3:$C$4389 = BZ8, $H$3:$H$4389),0.5)</f>
        <v>1.3607771100000001E-2</v>
      </c>
    </row>
    <row r="9" spans="1:82" x14ac:dyDescent="0.35">
      <c r="A9" s="17" t="s">
        <v>280</v>
      </c>
      <c r="B9" s="17">
        <v>2019</v>
      </c>
      <c r="C9" s="17" t="s">
        <v>96</v>
      </c>
      <c r="D9" s="17" t="s">
        <v>356</v>
      </c>
      <c r="E9" s="17" t="str">
        <f>VLOOKUP(C9,'Processed TRI Data'!$C:$AF,24,FALSE)</f>
        <v>Manufacture: Produce; Manufacture: As a byproduct</v>
      </c>
      <c r="F9" s="109">
        <f>CONVERT(IF($A9="A",500,'Raw TRI Data'!W8),"lbm","kg")</f>
        <v>16.329325319999999</v>
      </c>
      <c r="G9" s="109">
        <f>CONVERT(IF($A9="A",500,'Raw TRI Data'!Y8),"lbm","kg")</f>
        <v>160.11810661000001</v>
      </c>
      <c r="H9" s="109">
        <f t="shared" si="12"/>
        <v>176.44743193000002</v>
      </c>
      <c r="K9" s="17" cm="1">
        <f t="array" ref="K9">MAX(IF($C$3:$C$4389=L9,$B$3:$B$4389))</f>
        <v>2023</v>
      </c>
      <c r="L9" s="17" t="s">
        <v>96</v>
      </c>
      <c r="M9" s="17" t="str">
        <f t="shared" si="0"/>
        <v>WESTLAKE CHEMICALS &amp; VINYLS LLC</v>
      </c>
      <c r="N9" s="17" cm="1">
        <f t="array" ref="N9">_xlfn.XLOOKUP(1, ($B$3:$B$4389 = K9)*($C$3:$C$4389 = L9), $F$3:$F$4389)</f>
        <v>25.401172720000002</v>
      </c>
      <c r="O9" s="17" cm="1">
        <f t="array" ref="O9">_xlfn.XLOOKUP(1, ($B$3:$B$4389 = K9)*($C$3:$C$4389 = L9), $G$3:$G$4389)</f>
        <v>0</v>
      </c>
      <c r="P9" s="17" cm="1">
        <f t="array" ref="P9">_xlfn.XLOOKUP(1, ($B$3:$B$4389 = K9)*($C$3:$C$4389 = L9), $H$3:$H$4389)</f>
        <v>25.401172720000002</v>
      </c>
      <c r="S9" s="17" cm="1">
        <f t="array" ref="S9">_xlfn.XLOOKUP(1, ($C$3:$C$4389 = T9)*($H$3:$H$4389 = X9), $B$3:$B$4389)</f>
        <v>2019</v>
      </c>
      <c r="T9" s="17" t="s">
        <v>96</v>
      </c>
      <c r="U9" s="17" t="str">
        <f>VLOOKUP(T9, $C$3:$G$4389, 2, FALSE)</f>
        <v>WESTLAKE CHEMICALS &amp; VINYLS LLC</v>
      </c>
      <c r="X9" s="17">
        <f t="shared" si="2"/>
        <v>176.44743193000002</v>
      </c>
      <c r="AA9" s="17" cm="1">
        <f t="array" ref="AA9">IFERROR(_xlfn.XLOOKUP(1, ($C$3:$C$4389 = AB9)*($H$3:$H$4389 = AF9), $B$3:$B$4389), "No median year based on reporting data")</f>
        <v>2020</v>
      </c>
      <c r="AB9" s="17" t="s">
        <v>96</v>
      </c>
      <c r="AC9" s="17" t="str">
        <f t="shared" si="3"/>
        <v>WESTLAKE CHEMICALS &amp; VINYLS LLC</v>
      </c>
      <c r="AF9" s="17" cm="1">
        <f t="array" ref="AF9">MEDIAN(IF($C$3:$C$4389 = AB9, $H$3:$H$4389))</f>
        <v>107.50139169000001</v>
      </c>
      <c r="AI9" s="17" cm="1">
        <f t="array" ref="AI9">_xlfn.XLOOKUP(1, ($C$3:$C$4389 = AJ9)*($F$3:$F$4389 = AL9), $B$3:$B$4389)</f>
        <v>2021</v>
      </c>
      <c r="AJ9" s="17" t="s">
        <v>96</v>
      </c>
      <c r="AK9" s="17" t="str">
        <f t="shared" si="4"/>
        <v>WESTLAKE CHEMICALS &amp; VINYLS LLC</v>
      </c>
      <c r="AL9" s="17">
        <f t="shared" si="5"/>
        <v>29.483504050000001</v>
      </c>
      <c r="AQ9" s="17" cm="1">
        <f t="array" ref="AQ9">IFERROR(_xlfn.XLOOKUP(1, ($C$3:$C$4389 = AR9)*($F$3:$F$4389 = AT9), $B$3:$B$4389), "No median year based on reporting data")</f>
        <v>2022</v>
      </c>
      <c r="AR9" s="17" t="s">
        <v>96</v>
      </c>
      <c r="AS9" s="17" t="str">
        <f t="shared" si="6"/>
        <v>WESTLAKE CHEMICALS &amp; VINYLS LLC</v>
      </c>
      <c r="AT9" s="17" cm="1">
        <f t="array" ref="AT9">MEDIAN(IF($C$3:$C$4389 = AR9, $F$3:$F$4389))</f>
        <v>25.401172720000002</v>
      </c>
      <c r="AY9" s="17" cm="1">
        <f t="array" ref="AY9">_xlfn.XLOOKUP(1, ($C$3:$C$4389 = AZ9)*($G$3:$G$4389 = BC9), $B$3:$B$4389)</f>
        <v>2019</v>
      </c>
      <c r="AZ9" s="17" t="s">
        <v>96</v>
      </c>
      <c r="BA9" s="17" t="str">
        <f t="shared" si="7"/>
        <v>WESTLAKE CHEMICALS &amp; VINYLS LLC</v>
      </c>
      <c r="BC9" s="17">
        <f t="shared" si="8"/>
        <v>160.11810661000001</v>
      </c>
      <c r="BG9" s="17" cm="1">
        <f t="array" ref="BG9">IFERROR(_xlfn.XLOOKUP(1, ($C$3:$C$4389 = BH9)*($G$3:$G$4389 = BK9), $B$3:$B$4389), "No median year based on reporting data")</f>
        <v>2021</v>
      </c>
      <c r="BH9" s="17" t="s">
        <v>96</v>
      </c>
      <c r="BI9" s="17" t="str">
        <f t="shared" si="9"/>
        <v>WESTLAKE CHEMICALS &amp; VINYLS LLC</v>
      </c>
      <c r="BK9" s="17" cm="1">
        <f t="array" ref="BK9">MEDIAN(IF($C$3:$C$4389 = BH9, $G$3:$G$4389))</f>
        <v>88.450512150000009</v>
      </c>
      <c r="BP9" s="17" t="s">
        <v>96</v>
      </c>
      <c r="BQ9" s="17" t="str">
        <f t="shared" si="10"/>
        <v>WESTLAKE CHEMICALS &amp; VINYLS LLC</v>
      </c>
      <c r="BR9" s="17" cm="1">
        <f t="array" ref="BR9">_xlfn.PERCENTILE.INC(IF($C$3:$C$4389 = BP9, $F$3:$F$4389),0.95)</f>
        <v>28.667037784000001</v>
      </c>
      <c r="BS9" s="17" cm="1">
        <f t="array" ref="BS9">_xlfn.PERCENTILE.INC(IF($C$3:$C$4389 = BP9, $G$3:$G$4389),0.95)</f>
        <v>146.51033551</v>
      </c>
      <c r="BT9" s="17" cm="1">
        <f t="array" ref="BT9">_xlfn.PERCENTILE.INC(IF($C$3:$C$4389 = BP9, $H$3:$H$4389),0.95)</f>
        <v>164.74474878400002</v>
      </c>
      <c r="BV9" s="17">
        <f t="shared" si="13"/>
        <v>-0.81646626599999905</v>
      </c>
      <c r="BW9" s="17">
        <f t="shared" si="14"/>
        <v>-13.607771100000008</v>
      </c>
      <c r="BZ9" s="17" t="s">
        <v>96</v>
      </c>
      <c r="CA9" s="17" t="str">
        <f t="shared" si="11"/>
        <v>WESTLAKE CHEMICALS &amp; VINYLS LLC</v>
      </c>
      <c r="CB9" s="17" cm="1">
        <f t="array" ref="CB9">_xlfn.PERCENTILE.INC(IF($C$3:$C$4389 = BZ9, $F$3:$F$4389),0.5)</f>
        <v>25.401172720000002</v>
      </c>
      <c r="CC9" s="17" cm="1">
        <f t="array" ref="CC9">_xlfn.PERCENTILE.INC(IF($C$3:$C$4389 = BZ9, $G$3:$G$4389),0.5)</f>
        <v>88.450512150000009</v>
      </c>
      <c r="CD9" s="17" cm="1">
        <f t="array" ref="CD9">_xlfn.PERCENTILE.INC(IF($C$3:$C$4389 = BZ9, $H$3:$H$4389),0.5)</f>
        <v>107.50139169000001</v>
      </c>
    </row>
    <row r="10" spans="1:82" x14ac:dyDescent="0.35">
      <c r="A10" s="17" t="s">
        <v>280</v>
      </c>
      <c r="B10" s="17">
        <v>2019</v>
      </c>
      <c r="C10" s="17" t="s">
        <v>97</v>
      </c>
      <c r="D10" s="17" t="s">
        <v>344</v>
      </c>
      <c r="E10" s="17" t="str">
        <f>VLOOKUP(C10,'Processed TRI Data'!$C:$AF,24,FALSE)</f>
        <v>Manufacture: Produce; Manufacture: As a byproduct; Manufacture: As an Impurity; Processing: As a reactant; P103 - Intermediates; Processing: As an impurity</v>
      </c>
      <c r="F10" s="109">
        <f>CONVERT(IF($A10="A",500,'Raw TRI Data'!W9),"lbm","kg")</f>
        <v>22.6796185</v>
      </c>
      <c r="G10" s="109">
        <f>CONVERT(IF($A10="A",500,'Raw TRI Data'!Y9),"lbm","kg")</f>
        <v>41.276905669999998</v>
      </c>
      <c r="H10" s="109">
        <f t="shared" si="12"/>
        <v>63.956524169999994</v>
      </c>
      <c r="K10" s="17" cm="1">
        <f t="array" ref="K10">MAX(IF($C$3:$C$4389=L10,$B$3:$B$4389))</f>
        <v>2023</v>
      </c>
      <c r="L10" s="17" t="s">
        <v>97</v>
      </c>
      <c r="M10" s="17" t="str">
        <f t="shared" si="0"/>
        <v>OXY VINYLS LP LA PORTE VCM PLANT</v>
      </c>
      <c r="N10" s="17" cm="1">
        <f t="array" ref="N10">_xlfn.XLOOKUP(1, ($B$3:$B$4389 = K10)*($C$3:$C$4389 = L10), $F$3:$F$4389)</f>
        <v>17.7898927514</v>
      </c>
      <c r="O10" s="17" cm="1">
        <f t="array" ref="O10">_xlfn.XLOOKUP(1, ($B$3:$B$4389 = K10)*($C$3:$C$4389 = L10), $G$3:$G$4389)</f>
        <v>30.413368408499998</v>
      </c>
      <c r="P10" s="17" cm="1">
        <f t="array" ref="P10">_xlfn.XLOOKUP(1, ($B$3:$B$4389 = K10)*($C$3:$C$4389 = L10), $H$3:$H$4389)</f>
        <v>48.203261159899995</v>
      </c>
      <c r="S10" s="17" cm="1">
        <f t="array" ref="S10">_xlfn.XLOOKUP(1, ($C$3:$C$4389 = T10)*($H$3:$H$4389 = X10), $B$3:$B$4389)</f>
        <v>2021</v>
      </c>
      <c r="T10" s="17" t="s">
        <v>97</v>
      </c>
      <c r="U10" s="17" t="str">
        <f t="shared" si="1"/>
        <v>OXY VINYLS LP LA PORTE VCM PLANT</v>
      </c>
      <c r="X10" s="17">
        <f t="shared" si="2"/>
        <v>68.946040240000002</v>
      </c>
      <c r="AA10" s="17" cm="1">
        <f t="array" ref="AA10">IFERROR(_xlfn.XLOOKUP(1, ($C$3:$C$4389 = AB10)*($H$3:$H$4389 = AF10), $B$3:$B$4389), "No median year based on reporting data")</f>
        <v>2019</v>
      </c>
      <c r="AB10" s="17" t="s">
        <v>97</v>
      </c>
      <c r="AC10" s="17" t="str">
        <f t="shared" si="3"/>
        <v>OXY VINYLS LP LA PORTE VCM PLANT</v>
      </c>
      <c r="AF10" s="17" cm="1">
        <f t="array" ref="AF10">MEDIAN(IF($C$3:$C$4389 = AB10, $H$3:$H$4389))</f>
        <v>63.956524169999994</v>
      </c>
      <c r="AI10" s="17" cm="1">
        <f t="array" ref="AI10">_xlfn.XLOOKUP(1, ($C$3:$C$4389 = AJ10)*($F$3:$F$4389 = AL10), $B$3:$B$4389)</f>
        <v>2020</v>
      </c>
      <c r="AJ10" s="17" t="s">
        <v>97</v>
      </c>
      <c r="AK10" s="17" t="str">
        <f t="shared" si="4"/>
        <v>OXY VINYLS LP LA PORTE VCM PLANT</v>
      </c>
      <c r="AL10" s="17">
        <f t="shared" si="5"/>
        <v>28.12272694</v>
      </c>
      <c r="AQ10" s="17" cm="1">
        <f t="array" ref="AQ10">IFERROR(_xlfn.XLOOKUP(1, ($C$3:$C$4389 = AR10)*($F$3:$F$4389 = AT10), $B$3:$B$4389), "No median year based on reporting data")</f>
        <v>2019</v>
      </c>
      <c r="AR10" s="17" t="s">
        <v>97</v>
      </c>
      <c r="AS10" s="17" t="str">
        <f t="shared" si="6"/>
        <v>OXY VINYLS LP LA PORTE VCM PLANT</v>
      </c>
      <c r="AT10" s="17" cm="1">
        <f t="array" ref="AT10">MEDIAN(IF($C$3:$C$4389 = AR10, $F$3:$F$4389))</f>
        <v>22.6796185</v>
      </c>
      <c r="AY10" s="17" cm="1">
        <f t="array" ref="AY10">_xlfn.XLOOKUP(1, ($C$3:$C$4389 = AZ10)*($G$3:$G$4389 = BC10), $B$3:$B$4389)</f>
        <v>2021</v>
      </c>
      <c r="AZ10" s="17" t="s">
        <v>97</v>
      </c>
      <c r="BA10" s="17" t="str">
        <f t="shared" si="7"/>
        <v>OXY VINYLS LP LA PORTE VCM PLANT</v>
      </c>
      <c r="BC10" s="17">
        <f t="shared" si="8"/>
        <v>42.184090410000003</v>
      </c>
      <c r="BG10" s="17" cm="1">
        <f t="array" ref="BG10">IFERROR(_xlfn.XLOOKUP(1, ($C$3:$C$4389 = BH10)*($G$3:$G$4389 = BK10), $B$3:$B$4389), "No median year based on reporting data")</f>
        <v>2020</v>
      </c>
      <c r="BH10" s="17" t="s">
        <v>97</v>
      </c>
      <c r="BI10" s="17" t="str">
        <f t="shared" si="9"/>
        <v>OXY VINYLS LP LA PORTE VCM PLANT</v>
      </c>
      <c r="BK10" s="17" cm="1">
        <f t="array" ref="BK10">MEDIAN(IF($C$3:$C$4389 = BH10, $G$3:$G$4389))</f>
        <v>39.462536190000002</v>
      </c>
      <c r="BP10" s="17" t="s">
        <v>97</v>
      </c>
      <c r="BQ10" s="17" t="str">
        <f t="shared" si="10"/>
        <v>OXY VINYLS LP LA PORTE VCM PLANT</v>
      </c>
      <c r="BR10" s="17" cm="1">
        <f t="array" ref="BR10">_xlfn.PERCENTILE.INC(IF($C$3:$C$4389 = BP10, $F$3:$F$4389),0.95)</f>
        <v>27.850571517999999</v>
      </c>
      <c r="BS10" s="17" cm="1">
        <f t="array" ref="BS10">_xlfn.PERCENTILE.INC(IF($C$3:$C$4389 = BP10, $G$3:$G$4389),0.95)</f>
        <v>42.002653462000005</v>
      </c>
      <c r="BT10" s="17" cm="1">
        <f t="array" ref="BT10">_xlfn.PERCENTILE.INC(IF($C$3:$C$4389 = BP10, $H$3:$H$4389),0.95)</f>
        <v>68.673884818000005</v>
      </c>
      <c r="BV10" s="17">
        <f t="shared" si="13"/>
        <v>-0.27215542200000087</v>
      </c>
      <c r="BW10" s="17">
        <f t="shared" si="14"/>
        <v>-0.18143694799999821</v>
      </c>
      <c r="BZ10" s="17" t="s">
        <v>97</v>
      </c>
      <c r="CA10" s="17" t="str">
        <f t="shared" si="11"/>
        <v>OXY VINYLS LP LA PORTE VCM PLANT</v>
      </c>
      <c r="CB10" s="17" cm="1">
        <f t="array" ref="CB10">_xlfn.PERCENTILE.INC(IF($C$3:$C$4389 = BZ10, $F$3:$F$4389),0.5)</f>
        <v>22.6796185</v>
      </c>
      <c r="CC10" s="17" cm="1">
        <f t="array" ref="CC10">_xlfn.PERCENTILE.INC(IF($C$3:$C$4389 = BZ10, $G$3:$G$4389),0.5)</f>
        <v>39.462536190000002</v>
      </c>
      <c r="CD10" s="17" cm="1">
        <f t="array" ref="CD10">_xlfn.PERCENTILE.INC(IF($C$3:$C$4389 = BZ10, $H$3:$H$4389),0.5)</f>
        <v>63.956524169999994</v>
      </c>
    </row>
    <row r="11" spans="1:82" x14ac:dyDescent="0.35">
      <c r="A11" s="17" t="s">
        <v>280</v>
      </c>
      <c r="B11" s="17">
        <v>2019</v>
      </c>
      <c r="C11" s="17" t="s">
        <v>98</v>
      </c>
      <c r="D11" s="17" t="s">
        <v>320</v>
      </c>
      <c r="E11" s="17" t="str">
        <f>VLOOKUP(C11,'Processed TRI Data'!$C:$AF,24,FALSE)</f>
        <v>Manufacture: Produce; Manufacture: Import; Manufacture: For on-site use/processing; Manufacture: As a byproduct; Processing: As a reactant; 102 - Raw Materials; Otherwise Use: Ancillary or Other Use; Z399 - Other</v>
      </c>
      <c r="F11" s="109">
        <f>CONVERT(IF($A11="A",500,'Raw TRI Data'!W10),"lbm","kg")</f>
        <v>383.28555265000006</v>
      </c>
      <c r="G11" s="109">
        <f>CONVERT(IF($A11="A",500,'Raw TRI Data'!Y10),"lbm","kg")</f>
        <v>0.45359237000000002</v>
      </c>
      <c r="H11" s="109">
        <f t="shared" si="12"/>
        <v>383.73914502000008</v>
      </c>
      <c r="K11" s="17" cm="1">
        <f t="array" ref="K11">MAX(IF($C$3:$C$4389=L11,$B$3:$B$4389))</f>
        <v>2023</v>
      </c>
      <c r="L11" s="17" t="s">
        <v>98</v>
      </c>
      <c r="M11" s="17" t="str">
        <f t="shared" si="0"/>
        <v>FREEPORT_OLIN BC</v>
      </c>
      <c r="N11" s="17" cm="1">
        <f t="array" ref="N11">_xlfn.XLOOKUP(1, ($B$3:$B$4389 = K11)*($C$3:$C$4389 = L11), $F$3:$F$4389)</f>
        <v>69.399632609999998</v>
      </c>
      <c r="O11" s="17" cm="1">
        <f t="array" ref="O11">_xlfn.XLOOKUP(1, ($B$3:$B$4389 = K11)*($C$3:$C$4389 = L11), $G$3:$G$4389)</f>
        <v>0</v>
      </c>
      <c r="P11" s="17" cm="1">
        <f t="array" ref="P11">_xlfn.XLOOKUP(1, ($B$3:$B$4389 = K11)*($C$3:$C$4389 = L11), $H$3:$H$4389)</f>
        <v>69.399632609999998</v>
      </c>
      <c r="S11" s="17" cm="1">
        <f t="array" ref="S11">_xlfn.XLOOKUP(1, ($C$3:$C$4389 = T11)*($H$3:$H$4389 = X11), $B$3:$B$4389)</f>
        <v>2019</v>
      </c>
      <c r="T11" s="17" t="s">
        <v>98</v>
      </c>
      <c r="U11" s="17" t="str">
        <f t="shared" si="1"/>
        <v>FREEPORT_OLIN BC</v>
      </c>
      <c r="X11" s="17">
        <f t="shared" si="2"/>
        <v>383.73914502000008</v>
      </c>
      <c r="AA11" s="17" cm="1">
        <f t="array" ref="AA11">IFERROR(_xlfn.XLOOKUP(1, ($C$3:$C$4389 = AB11)*($H$3:$H$4389 = AF11), $B$3:$B$4389), "No median year based on reporting data")</f>
        <v>2020</v>
      </c>
      <c r="AB11" s="17" t="s">
        <v>98</v>
      </c>
      <c r="AC11" s="17" t="str">
        <f t="shared" si="3"/>
        <v>FREEPORT_OLIN BC</v>
      </c>
      <c r="AF11" s="17" cm="1">
        <f t="array" ref="AF11">MEDIAN(IF($C$3:$C$4389 = AB11, $H$3:$H$4389))</f>
        <v>248.56861876000002</v>
      </c>
      <c r="AI11" s="17" cm="1">
        <f t="array" ref="AI11">_xlfn.XLOOKUP(1, ($C$3:$C$4389 = AJ11)*($F$3:$F$4389 = AL11), $B$3:$B$4389)</f>
        <v>2019</v>
      </c>
      <c r="AJ11" s="17" t="s">
        <v>98</v>
      </c>
      <c r="AK11" s="17" t="str">
        <f t="shared" si="4"/>
        <v>FREEPORT_OLIN BC</v>
      </c>
      <c r="AL11" s="17">
        <f t="shared" si="5"/>
        <v>383.28555265000006</v>
      </c>
      <c r="AQ11" s="17" cm="1">
        <f t="array" ref="AQ11">IFERROR(_xlfn.XLOOKUP(1, ($C$3:$C$4389 = AR11)*($F$3:$F$4389 = AT11), $B$3:$B$4389), "No median year based on reporting data")</f>
        <v>2020</v>
      </c>
      <c r="AR11" s="17" t="s">
        <v>98</v>
      </c>
      <c r="AS11" s="17" t="str">
        <f t="shared" si="6"/>
        <v>FREEPORT_OLIN BC</v>
      </c>
      <c r="AT11" s="17" cm="1">
        <f t="array" ref="AT11">MEDIAN(IF($C$3:$C$4389 = AR11, $F$3:$F$4389))</f>
        <v>248.11502639000003</v>
      </c>
      <c r="AY11" s="17" cm="1">
        <f t="array" ref="AY11">_xlfn.XLOOKUP(1, ($C$3:$C$4389 = AZ11)*($G$3:$G$4389 = BC11), $B$3:$B$4389)</f>
        <v>2019</v>
      </c>
      <c r="AZ11" s="17" t="s">
        <v>98</v>
      </c>
      <c r="BA11" s="17" t="str">
        <f t="shared" si="7"/>
        <v>FREEPORT_OLIN BC</v>
      </c>
      <c r="BC11" s="17">
        <f t="shared" si="8"/>
        <v>0.45359237000000002</v>
      </c>
      <c r="BG11" s="17" cm="1">
        <f t="array" ref="BG11">IFERROR(_xlfn.XLOOKUP(1, ($C$3:$C$4389 = BH11)*($G$3:$G$4389 = BK11), $B$3:$B$4389), "No median year based on reporting data")</f>
        <v>2021</v>
      </c>
      <c r="BH11" s="17" t="s">
        <v>98</v>
      </c>
      <c r="BI11" s="17" t="str">
        <f t="shared" si="9"/>
        <v>FREEPORT_OLIN BC</v>
      </c>
      <c r="BK11" s="17" cm="1">
        <f t="array" ref="BK11">MEDIAN(IF($C$3:$C$4389 = BH11, $G$3:$G$4389))</f>
        <v>0</v>
      </c>
      <c r="BP11" s="17" t="s">
        <v>98</v>
      </c>
      <c r="BQ11" s="17" t="str">
        <f t="shared" si="10"/>
        <v>FREEPORT_OLIN BC</v>
      </c>
      <c r="BR11" s="17" cm="1">
        <f t="array" ref="BR11">_xlfn.PERCENTILE.INC(IF($C$3:$C$4389 = BP11, $F$3:$F$4389),0.95)</f>
        <v>369.85921849800002</v>
      </c>
      <c r="BS11" s="17" cm="1">
        <f t="array" ref="BS11">_xlfn.PERCENTILE.INC(IF($C$3:$C$4389 = BP11, $G$3:$G$4389),0.95)</f>
        <v>0.45359237000000002</v>
      </c>
      <c r="BT11" s="17" cm="1">
        <f t="array" ref="BT11">_xlfn.PERCENTILE.INC(IF($C$3:$C$4389 = BP11, $H$3:$H$4389),0.95)</f>
        <v>370.22209239400007</v>
      </c>
      <c r="BV11" s="17">
        <f t="shared" si="13"/>
        <v>-13.426334152000038</v>
      </c>
      <c r="BW11" s="17">
        <f t="shared" si="14"/>
        <v>0</v>
      </c>
      <c r="BZ11" s="17" t="s">
        <v>98</v>
      </c>
      <c r="CA11" s="17" t="str">
        <f t="shared" si="11"/>
        <v>FREEPORT_OLIN BC</v>
      </c>
      <c r="CB11" s="17" cm="1">
        <f t="array" ref="CB11">_xlfn.PERCENTILE.INC(IF($C$3:$C$4389 = BZ11, $F$3:$F$4389),0.5)</f>
        <v>248.11502639000003</v>
      </c>
      <c r="CC11" s="17" cm="1">
        <f t="array" ref="CC11">_xlfn.PERCENTILE.INC(IF($C$3:$C$4389 = BZ11, $G$3:$G$4389),0.5)</f>
        <v>0</v>
      </c>
      <c r="CD11" s="17" cm="1">
        <f t="array" ref="CD11">_xlfn.PERCENTILE.INC(IF($C$3:$C$4389 = BZ11, $H$3:$H$4389),0.5)</f>
        <v>248.56861876000002</v>
      </c>
    </row>
    <row r="12" spans="1:82" x14ac:dyDescent="0.35">
      <c r="A12" s="17" t="s">
        <v>280</v>
      </c>
      <c r="B12" s="17">
        <v>2019</v>
      </c>
      <c r="C12" s="17" t="s">
        <v>99</v>
      </c>
      <c r="D12" s="17" t="s">
        <v>361</v>
      </c>
      <c r="E12" s="17" t="str">
        <f>VLOOKUP(C12,'Processed TRI Data'!$C:$AF,24,FALSE)</f>
        <v>Manufacture: Produce; Manufacture: For on-site use/processing; Processing: As a reactant; P199 - Other</v>
      </c>
      <c r="F12" s="109">
        <f>CONVERT(IF($A12="A",500,'Raw TRI Data'!W11),"lbm","kg")</f>
        <v>47.627198849999999</v>
      </c>
      <c r="G12" s="109">
        <f>CONVERT(IF($A12="A",500,'Raw TRI Data'!Y11),"lbm","kg")</f>
        <v>0</v>
      </c>
      <c r="H12" s="109">
        <f t="shared" si="12"/>
        <v>47.627198849999999</v>
      </c>
      <c r="K12" s="17" cm="1">
        <f t="array" ref="K12">MAX(IF($C$3:$C$4389=L12,$B$3:$B$4389))</f>
        <v>2023</v>
      </c>
      <c r="L12" s="17" t="s">
        <v>99</v>
      </c>
      <c r="M12" s="17" t="str">
        <f t="shared" si="0"/>
        <v>WESTLAKE VINYLS INC</v>
      </c>
      <c r="N12" s="17" cm="1">
        <f t="array" ref="N12">_xlfn.XLOOKUP(1, ($B$3:$B$4389 = K12)*($C$3:$C$4389 = L12), $F$3:$F$4389)</f>
        <v>6.1733921557000002</v>
      </c>
      <c r="O12" s="17" cm="1">
        <f t="array" ref="O12">_xlfn.XLOOKUP(1, ($B$3:$B$4389 = K12)*($C$3:$C$4389 = L12), $G$3:$G$4389)</f>
        <v>0</v>
      </c>
      <c r="P12" s="17" cm="1">
        <f t="array" ref="P12">_xlfn.XLOOKUP(1, ($B$3:$B$4389 = K12)*($C$3:$C$4389 = L12), $H$3:$H$4389)</f>
        <v>6.1733921557000002</v>
      </c>
      <c r="S12" s="17" cm="1">
        <f t="array" ref="S12">_xlfn.XLOOKUP(1, ($C$3:$C$4389 = T12)*($H$3:$H$4389 = X12), $B$3:$B$4389)</f>
        <v>2021</v>
      </c>
      <c r="T12" s="17" t="s">
        <v>99</v>
      </c>
      <c r="U12" s="17" t="str">
        <f t="shared" si="1"/>
        <v>WESTLAKE VINYLS INC</v>
      </c>
      <c r="X12" s="17">
        <f t="shared" si="2"/>
        <v>58.059823360000003</v>
      </c>
      <c r="AA12" s="17" cm="1">
        <f t="array" ref="AA12">IFERROR(_xlfn.XLOOKUP(1, ($C$3:$C$4389 = AB12)*($H$3:$H$4389 = AF12), $B$3:$B$4389), "No median year based on reporting data")</f>
        <v>2019</v>
      </c>
      <c r="AB12" s="17" t="s">
        <v>99</v>
      </c>
      <c r="AC12" s="17" t="str">
        <f t="shared" si="3"/>
        <v>WESTLAKE VINYLS INC</v>
      </c>
      <c r="AF12" s="17" cm="1">
        <f t="array" ref="AF12">MEDIAN(IF($C$3:$C$4389 = AB12, $H$3:$H$4389))</f>
        <v>47.627198849999999</v>
      </c>
      <c r="AI12" s="17" cm="1">
        <f t="array" ref="AI12">_xlfn.XLOOKUP(1, ($C$3:$C$4389 = AJ12)*($F$3:$F$4389 = AL12), $B$3:$B$4389)</f>
        <v>2021</v>
      </c>
      <c r="AJ12" s="17" t="s">
        <v>99</v>
      </c>
      <c r="AK12" s="17" t="str">
        <f t="shared" si="4"/>
        <v>WESTLAKE VINYLS INC</v>
      </c>
      <c r="AL12" s="17">
        <f t="shared" si="5"/>
        <v>58.059823360000003</v>
      </c>
      <c r="AQ12" s="17" cm="1">
        <f t="array" ref="AQ12">IFERROR(_xlfn.XLOOKUP(1, ($C$3:$C$4389 = AR12)*($F$3:$F$4389 = AT12), $B$3:$B$4389), "No median year based on reporting data")</f>
        <v>2019</v>
      </c>
      <c r="AR12" s="17" t="s">
        <v>99</v>
      </c>
      <c r="AS12" s="17" t="str">
        <f t="shared" si="6"/>
        <v>WESTLAKE VINYLS INC</v>
      </c>
      <c r="AT12" s="17" cm="1">
        <f t="array" ref="AT12">MEDIAN(IF($C$3:$C$4389 = AR12, $F$3:$F$4389))</f>
        <v>47.627198849999999</v>
      </c>
      <c r="AY12" s="17" cm="1">
        <f t="array" ref="AY12">_xlfn.XLOOKUP(1, ($C$3:$C$4389 = AZ12)*($G$3:$G$4389 = BC12), $B$3:$B$4389)</f>
        <v>2019</v>
      </c>
      <c r="AZ12" s="17" t="s">
        <v>99</v>
      </c>
      <c r="BA12" s="17" t="str">
        <f t="shared" si="7"/>
        <v>WESTLAKE VINYLS INC</v>
      </c>
      <c r="BC12" s="17">
        <f t="shared" si="8"/>
        <v>0</v>
      </c>
      <c r="BG12" s="17" cm="1">
        <f t="array" ref="BG12">IFERROR(_xlfn.XLOOKUP(1, ($C$3:$C$4389 = BH12)*($G$3:$G$4389 = BK12), $B$3:$B$4389), "No median year based on reporting data")</f>
        <v>2019</v>
      </c>
      <c r="BH12" s="17" t="s">
        <v>99</v>
      </c>
      <c r="BI12" s="17" t="str">
        <f t="shared" si="9"/>
        <v>WESTLAKE VINYLS INC</v>
      </c>
      <c r="BK12" s="17" cm="1">
        <f t="array" ref="BK12">MEDIAN(IF($C$3:$C$4389 = BH12, $G$3:$G$4389))</f>
        <v>0</v>
      </c>
      <c r="BP12" s="17" t="s">
        <v>99</v>
      </c>
      <c r="BQ12" s="17" t="str">
        <f t="shared" si="10"/>
        <v>WESTLAKE VINYLS INC</v>
      </c>
      <c r="BR12" s="17" cm="1">
        <f t="array" ref="BR12">_xlfn.PERCENTILE.INC(IF($C$3:$C$4389 = BP12, $F$3:$F$4389),0.95)</f>
        <v>57.878386412000005</v>
      </c>
      <c r="BS12" s="17" cm="1">
        <f t="array" ref="BS12">_xlfn.PERCENTILE.INC(IF($C$3:$C$4389 = BP12, $G$3:$G$4389),0.95)</f>
        <v>0</v>
      </c>
      <c r="BT12" s="17" cm="1">
        <f t="array" ref="BT12">_xlfn.PERCENTILE.INC(IF($C$3:$C$4389 = BP12, $H$3:$H$4389),0.95)</f>
        <v>57.878386412000005</v>
      </c>
      <c r="BV12" s="17">
        <f t="shared" si="13"/>
        <v>-0.18143694799999821</v>
      </c>
      <c r="BW12" s="17">
        <f t="shared" si="14"/>
        <v>0</v>
      </c>
      <c r="BZ12" s="17" t="s">
        <v>99</v>
      </c>
      <c r="CA12" s="17" t="str">
        <f t="shared" si="11"/>
        <v>WESTLAKE VINYLS INC</v>
      </c>
      <c r="CB12" s="17" cm="1">
        <f t="array" ref="CB12">_xlfn.PERCENTILE.INC(IF($C$3:$C$4389 = BZ12, $F$3:$F$4389),0.5)</f>
        <v>47.627198849999999</v>
      </c>
      <c r="CC12" s="17" cm="1">
        <f t="array" ref="CC12">_xlfn.PERCENTILE.INC(IF($C$3:$C$4389 = BZ12, $G$3:$G$4389),0.5)</f>
        <v>0</v>
      </c>
      <c r="CD12" s="17" cm="1">
        <f t="array" ref="CD12">_xlfn.PERCENTILE.INC(IF($C$3:$C$4389 = BZ12, $H$3:$H$4389),0.5)</f>
        <v>47.627198849999999</v>
      </c>
    </row>
    <row r="13" spans="1:82" x14ac:dyDescent="0.35">
      <c r="A13" s="17" t="s">
        <v>280</v>
      </c>
      <c r="B13" s="17">
        <v>2019</v>
      </c>
      <c r="C13" s="17" t="s">
        <v>100</v>
      </c>
      <c r="D13" s="17" t="s">
        <v>341</v>
      </c>
      <c r="E13" s="17" t="str">
        <f>VLOOKUP(C13,'Processed TRI Data'!$C:$AF,24,FALSE)</f>
        <v>Manufacture: Produce; Manufacture: As a byproduct; Manufacture: As an Impurity</v>
      </c>
      <c r="F13" s="109">
        <f>CONVERT(IF($A13="A",500,'Raw TRI Data'!W12),"lbm","kg")</f>
        <v>2.9755659471999998</v>
      </c>
      <c r="G13" s="109">
        <f>CONVERT(IF($A13="A",500,'Raw TRI Data'!Y12),"lbm","kg")</f>
        <v>0.49895160700000007</v>
      </c>
      <c r="H13" s="109">
        <f t="shared" si="12"/>
        <v>3.4745175541999997</v>
      </c>
      <c r="K13" s="17" cm="1">
        <f t="array" ref="K13">MAX(IF($C$3:$C$4389=L13,$B$3:$B$4389))</f>
        <v>2023</v>
      </c>
      <c r="L13" s="17" t="s">
        <v>100</v>
      </c>
      <c r="M13" s="17" t="str">
        <f t="shared" si="0"/>
        <v>OXY VINYLS LP DEER PARK-VCM PLANT</v>
      </c>
      <c r="N13" s="17" cm="1">
        <f t="array" ref="N13">_xlfn.XLOOKUP(1, ($B$3:$B$4389 = K13)*($C$3:$C$4389 = L13), $F$3:$F$4389)</f>
        <v>2.0184860465000001</v>
      </c>
      <c r="O13" s="17" cm="1">
        <f t="array" ref="O13">_xlfn.XLOOKUP(1, ($B$3:$B$4389 = K13)*($C$3:$C$4389 = L13), $G$3:$G$4389)</f>
        <v>9.9790321400000007E-2</v>
      </c>
      <c r="P13" s="17" cm="1">
        <f t="array" ref="P13">_xlfn.XLOOKUP(1, ($B$3:$B$4389 = K13)*($C$3:$C$4389 = L13), $H$3:$H$4389)</f>
        <v>2.1182763679000001</v>
      </c>
      <c r="S13" s="17" cm="1">
        <f t="array" ref="S13">_xlfn.XLOOKUP(1, ($C$3:$C$4389 = T13)*($H$3:$H$4389 = X13), $B$3:$B$4389)</f>
        <v>2019</v>
      </c>
      <c r="T13" s="17" t="s">
        <v>100</v>
      </c>
      <c r="U13" s="17" t="str">
        <f t="shared" si="1"/>
        <v>OXY VINYLS LP DEER PARK-VCM PLANT</v>
      </c>
      <c r="X13" s="17">
        <f t="shared" si="2"/>
        <v>3.4745175541999997</v>
      </c>
      <c r="AA13" s="17" cm="1">
        <f t="array" ref="AA13">IFERROR(_xlfn.XLOOKUP(1, ($C$3:$C$4389 = AB13)*($H$3:$H$4389 = AF13), $B$3:$B$4389), "No median year based on reporting data")</f>
        <v>2021</v>
      </c>
      <c r="AB13" s="17" t="s">
        <v>100</v>
      </c>
      <c r="AC13" s="17" t="str">
        <f t="shared" si="3"/>
        <v>OXY VINYLS LP DEER PARK-VCM PLANT</v>
      </c>
      <c r="AF13" s="17" cm="1">
        <f t="array" ref="AF13">MEDIAN(IF($C$3:$C$4389 = AB13, $H$3:$H$4389))</f>
        <v>2.9256707865</v>
      </c>
      <c r="AI13" s="17" cm="1">
        <f t="array" ref="AI13">_xlfn.XLOOKUP(1, ($C$3:$C$4389 = AJ13)*($F$3:$F$4389 = AL13), $B$3:$B$4389)</f>
        <v>2019</v>
      </c>
      <c r="AJ13" s="17" t="s">
        <v>100</v>
      </c>
      <c r="AK13" s="17" t="str">
        <f t="shared" si="4"/>
        <v>OXY VINYLS LP DEER PARK-VCM PLANT</v>
      </c>
      <c r="AL13" s="17">
        <f t="shared" si="5"/>
        <v>2.9755659471999998</v>
      </c>
      <c r="AQ13" s="17" cm="1">
        <f t="array" ref="AQ13">IFERROR(_xlfn.XLOOKUP(1, ($C$3:$C$4389 = AR13)*($F$3:$F$4389 = AT13), $B$3:$B$4389), "No median year based on reporting data")</f>
        <v>2021</v>
      </c>
      <c r="AR13" s="17" t="s">
        <v>100</v>
      </c>
      <c r="AS13" s="17" t="str">
        <f t="shared" si="6"/>
        <v>OXY VINYLS LP DEER PARK-VCM PLANT</v>
      </c>
      <c r="AT13" s="17" cm="1">
        <f t="array" ref="AT13">MEDIAN(IF($C$3:$C$4389 = AR13, $F$3:$F$4389))</f>
        <v>2.4630065691</v>
      </c>
      <c r="AY13" s="17" cm="1">
        <f t="array" ref="AY13">_xlfn.XLOOKUP(1, ($C$3:$C$4389 = AZ13)*($G$3:$G$4389 = BC13), $B$3:$B$4389)</f>
        <v>2019</v>
      </c>
      <c r="AZ13" s="17" t="s">
        <v>100</v>
      </c>
      <c r="BA13" s="17" t="str">
        <f t="shared" si="7"/>
        <v>OXY VINYLS LP DEER PARK-VCM PLANT</v>
      </c>
      <c r="BC13" s="17">
        <f t="shared" si="8"/>
        <v>0.49895160700000007</v>
      </c>
      <c r="BG13" s="17" cm="1">
        <f t="array" ref="BG13">IFERROR(_xlfn.XLOOKUP(1, ($C$3:$C$4389 = BH13)*($G$3:$G$4389 = BK13), $B$3:$B$4389), "No median year based on reporting data")</f>
        <v>2021</v>
      </c>
      <c r="BH13" s="17" t="s">
        <v>100</v>
      </c>
      <c r="BI13" s="17" t="str">
        <f t="shared" si="9"/>
        <v>OXY VINYLS LP DEER PARK-VCM PLANT</v>
      </c>
      <c r="BK13" s="17" cm="1">
        <f t="array" ref="BK13">MEDIAN(IF($C$3:$C$4389 = BH13, $G$3:$G$4389))</f>
        <v>0.46266421740000008</v>
      </c>
      <c r="BP13" s="17" t="s">
        <v>100</v>
      </c>
      <c r="BQ13" s="17" t="str">
        <f t="shared" si="10"/>
        <v>OXY VINYLS LP DEER PARK-VCM PLANT</v>
      </c>
      <c r="BR13" s="17" cm="1">
        <f t="array" ref="BR13">_xlfn.PERCENTILE.INC(IF($C$3:$C$4389 = BP13, $F$3:$F$4389),0.95)</f>
        <v>2.8866618426799997</v>
      </c>
      <c r="BS13" s="17" cm="1">
        <f t="array" ref="BS13">_xlfn.PERCENTILE.INC(IF($C$3:$C$4389 = BP13, $G$3:$G$4389),0.95)</f>
        <v>0.4962300527800001</v>
      </c>
      <c r="BT13" s="17" cm="1">
        <f t="array" ref="BT13">_xlfn.PERCENTILE.INC(IF($C$3:$C$4389 = BP13, $H$3:$H$4389),0.95)</f>
        <v>3.3692841243599996</v>
      </c>
      <c r="BV13" s="17">
        <f t="shared" si="13"/>
        <v>-8.8904104520000082E-2</v>
      </c>
      <c r="BW13" s="17">
        <f t="shared" si="14"/>
        <v>-2.7215542199999776E-3</v>
      </c>
      <c r="BZ13" s="17" t="s">
        <v>100</v>
      </c>
      <c r="CA13" s="17" t="str">
        <f t="shared" si="11"/>
        <v>OXY VINYLS LP DEER PARK-VCM PLANT</v>
      </c>
      <c r="CB13" s="17" cm="1">
        <f t="array" ref="CB13">_xlfn.PERCENTILE.INC(IF($C$3:$C$4389 = BZ13, $F$3:$F$4389),0.5)</f>
        <v>2.4630065691</v>
      </c>
      <c r="CC13" s="17" cm="1">
        <f t="array" ref="CC13">_xlfn.PERCENTILE.INC(IF($C$3:$C$4389 = BZ13, $G$3:$G$4389),0.5)</f>
        <v>0.46266421740000008</v>
      </c>
      <c r="CD13" s="17" cm="1">
        <f t="array" ref="CD13">_xlfn.PERCENTILE.INC(IF($C$3:$C$4389 = BZ13, $H$3:$H$4389),0.5)</f>
        <v>2.9256707865</v>
      </c>
    </row>
    <row r="14" spans="1:82" x14ac:dyDescent="0.35">
      <c r="A14" s="17" t="s">
        <v>280</v>
      </c>
      <c r="B14" s="17">
        <v>2019</v>
      </c>
      <c r="C14" s="17" t="s">
        <v>101</v>
      </c>
      <c r="D14" s="17" t="s">
        <v>349</v>
      </c>
      <c r="E14" s="17" t="str">
        <f>VLOOKUP(C14,'Processed TRI Data'!$C:$AF,24,FALSE)</f>
        <v>Manufacture: Produce; Manufacture: As a byproduct</v>
      </c>
      <c r="F14" s="109">
        <f>CONVERT(IF($A14="A",500,'Raw TRI Data'!W13),"lbm","kg")</f>
        <v>0</v>
      </c>
      <c r="G14" s="109">
        <f>CONVERT(IF($A14="A",500,'Raw TRI Data'!Y13),"lbm","kg")</f>
        <v>0</v>
      </c>
      <c r="H14" s="109">
        <f t="shared" si="12"/>
        <v>0</v>
      </c>
      <c r="K14" s="17" cm="1">
        <f t="array" ref="K14">MAX(IF($C$3:$C$4389=L14,$B$3:$B$4389))</f>
        <v>2023</v>
      </c>
      <c r="L14" s="17" t="s">
        <v>101</v>
      </c>
      <c r="M14" s="17" t="str">
        <f t="shared" si="0"/>
        <v>SHINTECH PLAQUEMINE PLANT</v>
      </c>
      <c r="N14" s="17" cm="1">
        <f t="array" ref="N14">_xlfn.XLOOKUP(1, ($B$3:$B$4389 = K14)*($C$3:$C$4389 = L14), $F$3:$F$4389)</f>
        <v>0</v>
      </c>
      <c r="O14" s="17" cm="1">
        <f t="array" ref="O14">_xlfn.XLOOKUP(1, ($B$3:$B$4389 = K14)*($C$3:$C$4389 = L14), $G$3:$G$4389)</f>
        <v>0</v>
      </c>
      <c r="P14" s="17" cm="1">
        <f t="array" ref="P14">_xlfn.XLOOKUP(1, ($B$3:$B$4389 = K14)*($C$3:$C$4389 = L14), $H$3:$H$4389)</f>
        <v>0</v>
      </c>
      <c r="S14" s="17" cm="1">
        <f t="array" ref="S14">_xlfn.XLOOKUP(1, ($C$3:$C$4389 = T14)*($H$3:$H$4389 = X14), $B$3:$B$4389)</f>
        <v>2019</v>
      </c>
      <c r="T14" s="17" t="s">
        <v>101</v>
      </c>
      <c r="U14" s="17" t="str">
        <f t="shared" si="1"/>
        <v>SHINTECH PLAQUEMINE PLANT</v>
      </c>
      <c r="X14" s="17">
        <f t="shared" si="2"/>
        <v>0</v>
      </c>
      <c r="AA14" s="17" cm="1">
        <f t="array" ref="AA14">IFERROR(_xlfn.XLOOKUP(1, ($C$3:$C$4389 = AB14)*($H$3:$H$4389 = AF14), $B$3:$B$4389), "No median year based on reporting data")</f>
        <v>2019</v>
      </c>
      <c r="AB14" s="17" t="s">
        <v>101</v>
      </c>
      <c r="AC14" s="17" t="str">
        <f t="shared" si="3"/>
        <v>SHINTECH PLAQUEMINE PLANT</v>
      </c>
      <c r="AF14" s="17" cm="1">
        <f t="array" ref="AF14">MEDIAN(IF($C$3:$C$4389 = AB14, $H$3:$H$4389))</f>
        <v>0</v>
      </c>
      <c r="AI14" s="17" cm="1">
        <f t="array" ref="AI14">_xlfn.XLOOKUP(1, ($C$3:$C$4389 = AJ14)*($F$3:$F$4389 = AL14), $B$3:$B$4389)</f>
        <v>2019</v>
      </c>
      <c r="AJ14" s="17" t="s">
        <v>101</v>
      </c>
      <c r="AK14" s="17" t="str">
        <f t="shared" si="4"/>
        <v>SHINTECH PLAQUEMINE PLANT</v>
      </c>
      <c r="AL14" s="17">
        <f t="shared" si="5"/>
        <v>0</v>
      </c>
      <c r="AQ14" s="17" cm="1">
        <f t="array" ref="AQ14">IFERROR(_xlfn.XLOOKUP(1, ($C$3:$C$4389 = AR14)*($F$3:$F$4389 = AT14), $B$3:$B$4389), "No median year based on reporting data")</f>
        <v>2019</v>
      </c>
      <c r="AR14" s="17" t="s">
        <v>101</v>
      </c>
      <c r="AS14" s="17" t="str">
        <f t="shared" si="6"/>
        <v>SHINTECH PLAQUEMINE PLANT</v>
      </c>
      <c r="AT14" s="17" cm="1">
        <f t="array" ref="AT14">MEDIAN(IF($C$3:$C$4389 = AR14, $F$3:$F$4389))</f>
        <v>0</v>
      </c>
      <c r="AY14" s="17" cm="1">
        <f t="array" ref="AY14">_xlfn.XLOOKUP(1, ($C$3:$C$4389 = AZ14)*($G$3:$G$4389 = BC14), $B$3:$B$4389)</f>
        <v>2019</v>
      </c>
      <c r="AZ14" s="17" t="s">
        <v>101</v>
      </c>
      <c r="BA14" s="17" t="str">
        <f t="shared" si="7"/>
        <v>SHINTECH PLAQUEMINE PLANT</v>
      </c>
      <c r="BC14" s="17">
        <f t="shared" si="8"/>
        <v>0</v>
      </c>
      <c r="BG14" s="17" cm="1">
        <f t="array" ref="BG14">IFERROR(_xlfn.XLOOKUP(1, ($C$3:$C$4389 = BH14)*($G$3:$G$4389 = BK14), $B$3:$B$4389), "No median year based on reporting data")</f>
        <v>2019</v>
      </c>
      <c r="BH14" s="17" t="s">
        <v>101</v>
      </c>
      <c r="BI14" s="17" t="str">
        <f t="shared" si="9"/>
        <v>SHINTECH PLAQUEMINE PLANT</v>
      </c>
      <c r="BK14" s="17" cm="1">
        <f t="array" ref="BK14">MEDIAN(IF($C$3:$C$4389 = BH14, $G$3:$G$4389))</f>
        <v>0</v>
      </c>
      <c r="BP14" s="17" t="s">
        <v>101</v>
      </c>
      <c r="BQ14" s="17" t="str">
        <f t="shared" si="10"/>
        <v>SHINTECH PLAQUEMINE PLANT</v>
      </c>
      <c r="BR14" s="17" cm="1">
        <f t="array" ref="BR14">_xlfn.PERCENTILE.INC(IF($C$3:$C$4389 = BP14, $F$3:$F$4389),0.95)</f>
        <v>0</v>
      </c>
      <c r="BS14" s="17" cm="1">
        <f t="array" ref="BS14">_xlfn.PERCENTILE.INC(IF($C$3:$C$4389 = BP14, $G$3:$G$4389),0.95)</f>
        <v>0</v>
      </c>
      <c r="BT14" s="17" cm="1">
        <f t="array" ref="BT14">_xlfn.PERCENTILE.INC(IF($C$3:$C$4389 = BP14, $H$3:$H$4389),0.95)</f>
        <v>0</v>
      </c>
      <c r="BV14" s="17">
        <f t="shared" si="13"/>
        <v>0</v>
      </c>
      <c r="BW14" s="17">
        <f t="shared" si="14"/>
        <v>0</v>
      </c>
      <c r="BZ14" s="17" t="s">
        <v>101</v>
      </c>
      <c r="CA14" s="17" t="str">
        <f t="shared" si="11"/>
        <v>SHINTECH PLAQUEMINE PLANT</v>
      </c>
      <c r="CB14" s="17" cm="1">
        <f t="array" ref="CB14">_xlfn.PERCENTILE.INC(IF($C$3:$C$4389 = BZ14, $F$3:$F$4389),0.5)</f>
        <v>0</v>
      </c>
      <c r="CC14" s="17" cm="1">
        <f t="array" ref="CC14">_xlfn.PERCENTILE.INC(IF($C$3:$C$4389 = BZ14, $G$3:$G$4389),0.5)</f>
        <v>0</v>
      </c>
      <c r="CD14" s="17" cm="1">
        <f t="array" ref="CD14">_xlfn.PERCENTILE.INC(IF($C$3:$C$4389 = BZ14, $H$3:$H$4389),0.5)</f>
        <v>0</v>
      </c>
    </row>
    <row r="15" spans="1:82" x14ac:dyDescent="0.35">
      <c r="A15" s="17" t="s">
        <v>280</v>
      </c>
      <c r="B15" s="17">
        <v>2019</v>
      </c>
      <c r="C15" s="17" t="s">
        <v>114</v>
      </c>
      <c r="D15" s="17" t="s">
        <v>306</v>
      </c>
      <c r="E15" s="17" t="str">
        <f>VLOOKUP(C15,'Processed TRI Data'!$C:$AF,24,FALSE)</f>
        <v>Otherwise Use: Ancillary or Other Use; Z306 - Waste Treatment</v>
      </c>
      <c r="F15" s="109">
        <f>CONVERT(IF($A15="A",500,'Raw TRI Data'!W14),"lbm","kg")</f>
        <v>4.5359237000000005E-3</v>
      </c>
      <c r="G15" s="109">
        <f>CONVERT(IF($A15="A",500,'Raw TRI Data'!Y14),"lbm","kg")</f>
        <v>9.0718474000000011E-3</v>
      </c>
      <c r="H15" s="109">
        <f t="shared" si="12"/>
        <v>1.3607771100000002E-2</v>
      </c>
      <c r="K15" s="17" cm="1">
        <f t="array" ref="K15">MAX(IF($C$3:$C$4389=L15,$B$3:$B$4389))</f>
        <v>2020</v>
      </c>
      <c r="L15" s="17" t="s">
        <v>114</v>
      </c>
      <c r="M15" s="17" t="str">
        <f t="shared" si="0"/>
        <v>CLEAN HARBORS DEER PARK LLC</v>
      </c>
      <c r="N15" s="17" cm="1">
        <f t="array" ref="N15">_xlfn.XLOOKUP(1, ($B$3:$B$4389 = K15)*($C$3:$C$4389 = L15), $F$3:$F$4389)</f>
        <v>4.5359237000000011E-2</v>
      </c>
      <c r="O15" s="17" cm="1">
        <f t="array" ref="O15">_xlfn.XLOOKUP(1, ($B$3:$B$4389 = K15)*($C$3:$C$4389 = L15), $G$3:$G$4389)</f>
        <v>4.5359237000000011E-2</v>
      </c>
      <c r="P15" s="17" cm="1">
        <f t="array" ref="P15">_xlfn.XLOOKUP(1, ($B$3:$B$4389 = K15)*($C$3:$C$4389 = L15), $H$3:$H$4389)</f>
        <v>9.0718474000000021E-2</v>
      </c>
      <c r="S15" s="17" cm="1">
        <f t="array" ref="S15">_xlfn.XLOOKUP(1, ($C$3:$C$4389 = T15)*($H$3:$H$4389 = X15), $B$3:$B$4389)</f>
        <v>2020</v>
      </c>
      <c r="T15" s="17" t="s">
        <v>114</v>
      </c>
      <c r="U15" s="17" t="str">
        <f t="shared" si="1"/>
        <v>CLEAN HARBORS DEER PARK LLC</v>
      </c>
      <c r="X15" s="17">
        <f t="shared" si="2"/>
        <v>9.0718474000000021E-2</v>
      </c>
      <c r="AA15" s="17" t="str" cm="1">
        <f t="array" ref="AA15">IFERROR(_xlfn.XLOOKUP(1, ($C$3:$C$4389 = AB15)*($H$3:$H$4389 = AF15), $B$3:$B$4389), "No median year based on reporting data")</f>
        <v>No median year based on reporting data</v>
      </c>
      <c r="AB15" s="17" t="s">
        <v>114</v>
      </c>
      <c r="AC15" s="17" t="str">
        <f t="shared" si="3"/>
        <v>CLEAN HARBORS DEER PARK LLC</v>
      </c>
      <c r="AF15" s="17" cm="1">
        <f t="array" ref="AF15">MEDIAN(IF($C$3:$C$4389 = AB15, $H$3:$H$4389))</f>
        <v>5.216312255000001E-2</v>
      </c>
      <c r="AI15" s="17" cm="1">
        <f t="array" ref="AI15">_xlfn.XLOOKUP(1, ($C$3:$C$4389 = AJ15)*($F$3:$F$4389 = AL15), $B$3:$B$4389)</f>
        <v>2020</v>
      </c>
      <c r="AJ15" s="17" t="s">
        <v>114</v>
      </c>
      <c r="AK15" s="17" t="str">
        <f t="shared" si="4"/>
        <v>CLEAN HARBORS DEER PARK LLC</v>
      </c>
      <c r="AL15" s="17">
        <f t="shared" si="5"/>
        <v>4.5359237000000011E-2</v>
      </c>
      <c r="AQ15" s="17" t="str" cm="1">
        <f t="array" ref="AQ15">IFERROR(_xlfn.XLOOKUP(1, ($C$3:$C$4389 = AR15)*($F$3:$F$4389 = AT15), $B$3:$B$4389), "No median year based on reporting data")</f>
        <v>No median year based on reporting data</v>
      </c>
      <c r="AR15" s="17" t="s">
        <v>114</v>
      </c>
      <c r="AS15" s="17" t="str">
        <f t="shared" si="6"/>
        <v>CLEAN HARBORS DEER PARK LLC</v>
      </c>
      <c r="AT15" s="17" cm="1">
        <f t="array" ref="AT15">MEDIAN(IF($C$3:$C$4389 = AR15, $F$3:$F$4389))</f>
        <v>2.4947580350000005E-2</v>
      </c>
      <c r="AY15" s="17" cm="1">
        <f t="array" ref="AY15">_xlfn.XLOOKUP(1, ($C$3:$C$4389 = AZ15)*($G$3:$G$4389 = BC15), $B$3:$B$4389)</f>
        <v>2020</v>
      </c>
      <c r="AZ15" s="17" t="s">
        <v>114</v>
      </c>
      <c r="BA15" s="17" t="str">
        <f t="shared" si="7"/>
        <v>CLEAN HARBORS DEER PARK LLC</v>
      </c>
      <c r="BC15" s="17">
        <f t="shared" si="8"/>
        <v>4.5359237000000011E-2</v>
      </c>
      <c r="BG15" s="17" t="str" cm="1">
        <f t="array" ref="BG15">IFERROR(_xlfn.XLOOKUP(1, ($C$3:$C$4389 = BH15)*($G$3:$G$4389 = BK15), $B$3:$B$4389), "No median year based on reporting data")</f>
        <v>No median year based on reporting data</v>
      </c>
      <c r="BH15" s="17" t="s">
        <v>114</v>
      </c>
      <c r="BI15" s="17" t="str">
        <f t="shared" si="9"/>
        <v>CLEAN HARBORS DEER PARK LLC</v>
      </c>
      <c r="BK15" s="17" cm="1">
        <f t="array" ref="BK15">MEDIAN(IF($C$3:$C$4389 = BH15, $G$3:$G$4389))</f>
        <v>2.7215542200000005E-2</v>
      </c>
      <c r="BP15" s="17" t="s">
        <v>114</v>
      </c>
      <c r="BQ15" s="17" t="str">
        <f t="shared" si="10"/>
        <v>CLEAN HARBORS DEER PARK LLC</v>
      </c>
      <c r="BR15" s="17" cm="1">
        <f t="array" ref="BR15">_xlfn.PERCENTILE.INC(IF($C$3:$C$4389 = BP15, $F$3:$F$4389),0.95)</f>
        <v>4.3318071335000007E-2</v>
      </c>
      <c r="BS15" s="17" cm="1">
        <f t="array" ref="BS15">_xlfn.PERCENTILE.INC(IF($C$3:$C$4389 = BP15, $G$3:$G$4389),0.95)</f>
        <v>4.3544867520000009E-2</v>
      </c>
      <c r="BT15" s="17" cm="1">
        <f t="array" ref="BT15">_xlfn.PERCENTILE.INC(IF($C$3:$C$4389 = BP15, $H$3:$H$4389),0.95)</f>
        <v>8.6862938855000016E-2</v>
      </c>
      <c r="BV15" s="17">
        <f t="shared" si="13"/>
        <v>-2.041165665000004E-3</v>
      </c>
      <c r="BW15" s="17">
        <f t="shared" si="14"/>
        <v>-1.8143694800000013E-3</v>
      </c>
      <c r="BZ15" s="17" t="s">
        <v>114</v>
      </c>
      <c r="CA15" s="17" t="str">
        <f t="shared" si="11"/>
        <v>CLEAN HARBORS DEER PARK LLC</v>
      </c>
      <c r="CB15" s="17" cm="1">
        <f t="array" ref="CB15">_xlfn.PERCENTILE.INC(IF($C$3:$C$4389 = BZ15, $F$3:$F$4389),0.5)</f>
        <v>2.4947580350000005E-2</v>
      </c>
      <c r="CC15" s="17" cm="1">
        <f t="array" ref="CC15">_xlfn.PERCENTILE.INC(IF($C$3:$C$4389 = BZ15, $G$3:$G$4389),0.5)</f>
        <v>2.7215542200000005E-2</v>
      </c>
      <c r="CD15" s="17" cm="1">
        <f t="array" ref="CD15">_xlfn.PERCENTILE.INC(IF($C$3:$C$4389 = BZ15, $H$3:$H$4389),0.5)</f>
        <v>5.216312255000001E-2</v>
      </c>
    </row>
    <row r="16" spans="1:82" x14ac:dyDescent="0.35">
      <c r="A16" s="17" t="s">
        <v>280</v>
      </c>
      <c r="B16" s="17">
        <v>2019</v>
      </c>
      <c r="C16" s="17" t="s">
        <v>115</v>
      </c>
      <c r="D16" s="17" t="s">
        <v>309</v>
      </c>
      <c r="E16" s="17" t="str">
        <f>VLOOKUP(C16,'Processed TRI Data'!$C:$AF,24,FALSE)</f>
        <v>Otherwise Use: Ancillary or Other Use; Z306 - Waste Treatment</v>
      </c>
      <c r="F16" s="109">
        <f>CONVERT(IF($A16="A",500,'Raw TRI Data'!W15),"lbm","kg")</f>
        <v>4.5359237000000005E-3</v>
      </c>
      <c r="G16" s="109">
        <f>CONVERT(IF($A16="A",500,'Raw TRI Data'!Y15),"lbm","kg")</f>
        <v>9.0718474000000011E-3</v>
      </c>
      <c r="H16" s="109">
        <f t="shared" si="12"/>
        <v>1.3607771100000002E-2</v>
      </c>
      <c r="K16" s="17" cm="1">
        <f t="array" ref="K16">MAX(IF($C$3:$C$4389=L16,$B$3:$B$4389))</f>
        <v>2023</v>
      </c>
      <c r="L16" s="17" t="s">
        <v>115</v>
      </c>
      <c r="M16" s="17" t="str">
        <f t="shared" si="0"/>
        <v>CLEAN HARBORS EL DORADO LLC</v>
      </c>
      <c r="N16" s="17" cm="1">
        <f t="array" ref="N16">_xlfn.XLOOKUP(1, ($B$3:$B$4389 = K16)*($C$3:$C$4389 = L16), $F$3:$F$4389)</f>
        <v>4.5359237000000011E-2</v>
      </c>
      <c r="O16" s="17" cm="1">
        <f t="array" ref="O16">_xlfn.XLOOKUP(1, ($B$3:$B$4389 = K16)*($C$3:$C$4389 = L16), $G$3:$G$4389)</f>
        <v>4.5359237000000011E-2</v>
      </c>
      <c r="P16" s="17" cm="1">
        <f t="array" ref="P16">_xlfn.XLOOKUP(1, ($B$3:$B$4389 = K16)*($C$3:$C$4389 = L16), $H$3:$H$4389)</f>
        <v>9.0718474000000021E-2</v>
      </c>
      <c r="S16" s="17" cm="1">
        <f t="array" ref="S16">_xlfn.XLOOKUP(1, ($C$3:$C$4389 = T16)*($H$3:$H$4389 = X16), $B$3:$B$4389)</f>
        <v>2020</v>
      </c>
      <c r="T16" s="17" t="s">
        <v>115</v>
      </c>
      <c r="U16" s="17" t="str">
        <f t="shared" si="1"/>
        <v>CLEAN HARBORS EL DORADO LLC</v>
      </c>
      <c r="X16" s="17">
        <f t="shared" si="2"/>
        <v>9.0718474000000021E-2</v>
      </c>
      <c r="AA16" s="17" cm="1">
        <f t="array" ref="AA16">IFERROR(_xlfn.XLOOKUP(1, ($C$3:$C$4389 = AB16)*($H$3:$H$4389 = AF16), $B$3:$B$4389), "No median year based on reporting data")</f>
        <v>2020</v>
      </c>
      <c r="AB16" s="17" t="s">
        <v>115</v>
      </c>
      <c r="AC16" s="17" t="str">
        <f t="shared" si="3"/>
        <v>CLEAN HARBORS EL DORADO LLC</v>
      </c>
      <c r="AF16" s="17" cm="1">
        <f t="array" ref="AF16">MEDIAN(IF($C$3:$C$4389 = AB16, $H$3:$H$4389))</f>
        <v>9.0718474000000021E-2</v>
      </c>
      <c r="AI16" s="17" cm="1">
        <f t="array" ref="AI16">_xlfn.XLOOKUP(1, ($C$3:$C$4389 = AJ16)*($F$3:$F$4389 = AL16), $B$3:$B$4389)</f>
        <v>2020</v>
      </c>
      <c r="AJ16" s="17" t="s">
        <v>115</v>
      </c>
      <c r="AK16" s="17" t="str">
        <f t="shared" si="4"/>
        <v>CLEAN HARBORS EL DORADO LLC</v>
      </c>
      <c r="AL16" s="17">
        <f t="shared" si="5"/>
        <v>4.5359237000000011E-2</v>
      </c>
      <c r="AQ16" s="17" cm="1">
        <f t="array" ref="AQ16">IFERROR(_xlfn.XLOOKUP(1, ($C$3:$C$4389 = AR16)*($F$3:$F$4389 = AT16), $B$3:$B$4389), "No median year based on reporting data")</f>
        <v>2020</v>
      </c>
      <c r="AR16" s="17" t="s">
        <v>115</v>
      </c>
      <c r="AS16" s="17" t="str">
        <f t="shared" si="6"/>
        <v>CLEAN HARBORS EL DORADO LLC</v>
      </c>
      <c r="AT16" s="17" cm="1">
        <f t="array" ref="AT16">MEDIAN(IF($C$3:$C$4389 = AR16, $F$3:$F$4389))</f>
        <v>4.5359237000000011E-2</v>
      </c>
      <c r="AY16" s="17" cm="1">
        <f t="array" ref="AY16">_xlfn.XLOOKUP(1, ($C$3:$C$4389 = AZ16)*($G$3:$G$4389 = BC16), $B$3:$B$4389)</f>
        <v>2020</v>
      </c>
      <c r="AZ16" s="17" t="s">
        <v>115</v>
      </c>
      <c r="BA16" s="17" t="str">
        <f t="shared" si="7"/>
        <v>CLEAN HARBORS EL DORADO LLC</v>
      </c>
      <c r="BC16" s="17">
        <f t="shared" si="8"/>
        <v>4.5359237000000011E-2</v>
      </c>
      <c r="BG16" s="17" cm="1">
        <f t="array" ref="BG16">IFERROR(_xlfn.XLOOKUP(1, ($C$3:$C$4389 = BH16)*($G$3:$G$4389 = BK16), $B$3:$B$4389), "No median year based on reporting data")</f>
        <v>2020</v>
      </c>
      <c r="BH16" s="17" t="s">
        <v>115</v>
      </c>
      <c r="BI16" s="17" t="str">
        <f t="shared" si="9"/>
        <v>CLEAN HARBORS EL DORADO LLC</v>
      </c>
      <c r="BK16" s="17" cm="1">
        <f t="array" ref="BK16">MEDIAN(IF($C$3:$C$4389 = BH16, $G$3:$G$4389))</f>
        <v>4.5359237000000011E-2</v>
      </c>
      <c r="BP16" s="17" t="s">
        <v>115</v>
      </c>
      <c r="BQ16" s="17" t="str">
        <f t="shared" si="10"/>
        <v>CLEAN HARBORS EL DORADO LLC</v>
      </c>
      <c r="BR16" s="17" cm="1">
        <f t="array" ref="BR16">_xlfn.PERCENTILE.INC(IF($C$3:$C$4389 = BP16, $F$3:$F$4389),0.95)</f>
        <v>4.5359237000000011E-2</v>
      </c>
      <c r="BS16" s="17" cm="1">
        <f t="array" ref="BS16">_xlfn.PERCENTILE.INC(IF($C$3:$C$4389 = BP16, $G$3:$G$4389),0.95)</f>
        <v>4.5359237000000011E-2</v>
      </c>
      <c r="BT16" s="17" cm="1">
        <f t="array" ref="BT16">_xlfn.PERCENTILE.INC(IF($C$3:$C$4389 = BP16, $H$3:$H$4389),0.95)</f>
        <v>9.0718474000000021E-2</v>
      </c>
      <c r="BV16" s="17">
        <f t="shared" si="13"/>
        <v>0</v>
      </c>
      <c r="BW16" s="17">
        <f t="shared" si="14"/>
        <v>0</v>
      </c>
      <c r="BZ16" s="17" t="s">
        <v>115</v>
      </c>
      <c r="CA16" s="17" t="str">
        <f t="shared" si="11"/>
        <v>CLEAN HARBORS EL DORADO LLC</v>
      </c>
      <c r="CB16" s="17" cm="1">
        <f t="array" ref="CB16">_xlfn.PERCENTILE.INC(IF($C$3:$C$4389 = BZ16, $F$3:$F$4389),0.5)</f>
        <v>4.5359237000000011E-2</v>
      </c>
      <c r="CC16" s="17" cm="1">
        <f t="array" ref="CC16">_xlfn.PERCENTILE.INC(IF($C$3:$C$4389 = BZ16, $G$3:$G$4389),0.5)</f>
        <v>4.5359237000000011E-2</v>
      </c>
      <c r="CD16" s="17" cm="1">
        <f t="array" ref="CD16">_xlfn.PERCENTILE.INC(IF($C$3:$C$4389 = BZ16, $H$3:$H$4389),0.5)</f>
        <v>9.0718474000000021E-2</v>
      </c>
    </row>
    <row r="17" spans="1:82" x14ac:dyDescent="0.35">
      <c r="A17" s="17" t="s">
        <v>280</v>
      </c>
      <c r="B17" s="17">
        <v>2019</v>
      </c>
      <c r="C17" s="17" t="s">
        <v>102</v>
      </c>
      <c r="D17" s="17" t="s">
        <v>336</v>
      </c>
      <c r="E17" s="17" t="str">
        <f>VLOOKUP(C17,'Processed TRI Data'!$C:$AF,24,FALSE)</f>
        <v>Manufacture: Produce; Manufacture: As a byproduct; Otherwise Use: Ancillary or Other Use; Z399 - Other</v>
      </c>
      <c r="F17" s="109">
        <f>CONVERT(IF($A17="A",500,'Raw TRI Data'!W16),"lbm","kg")</f>
        <v>11.33980925</v>
      </c>
      <c r="G17" s="109">
        <f>CONVERT(IF($A17="A",500,'Raw TRI Data'!Y16),"lbm","kg")</f>
        <v>16.782917690000001</v>
      </c>
      <c r="H17" s="109">
        <f t="shared" si="12"/>
        <v>28.12272694</v>
      </c>
      <c r="K17" s="17" cm="1">
        <f t="array" ref="K17">MAX(IF($C$3:$C$4389=L17,$B$3:$B$4389))</f>
        <v>2023</v>
      </c>
      <c r="L17" s="17" t="s">
        <v>102</v>
      </c>
      <c r="M17" s="17" t="str">
        <f t="shared" si="0"/>
        <v>OCCIDENTAL CHEMICAL CORP</v>
      </c>
      <c r="N17" s="17" cm="1">
        <f t="array" ref="N17">_xlfn.XLOOKUP(1, ($B$3:$B$4389 = K17)*($C$3:$C$4389 = L17), $F$3:$F$4389)</f>
        <v>11.793401620000001</v>
      </c>
      <c r="O17" s="17" cm="1">
        <f t="array" ref="O17">_xlfn.XLOOKUP(1, ($B$3:$B$4389 = K17)*($C$3:$C$4389 = L17), $G$3:$G$4389)</f>
        <v>14.06136347</v>
      </c>
      <c r="P17" s="17" cm="1">
        <f t="array" ref="P17">_xlfn.XLOOKUP(1, ($B$3:$B$4389 = K17)*($C$3:$C$4389 = L17), $H$3:$H$4389)</f>
        <v>25.854765090000001</v>
      </c>
      <c r="S17" s="17" cm="1">
        <f t="array" ref="S17">_xlfn.XLOOKUP(1, ($C$3:$C$4389 = T17)*($H$3:$H$4389 = X17), $B$3:$B$4389)</f>
        <v>2019</v>
      </c>
      <c r="T17" s="17" t="s">
        <v>102</v>
      </c>
      <c r="U17" s="17" t="str">
        <f t="shared" si="1"/>
        <v>OCCIDENTAL CHEMICAL CORP</v>
      </c>
      <c r="X17" s="17">
        <f t="shared" si="2"/>
        <v>28.12272694</v>
      </c>
      <c r="AA17" s="17" cm="1">
        <f t="array" ref="AA17">IFERROR(_xlfn.XLOOKUP(1, ($C$3:$C$4389 = AB17)*($H$3:$H$4389 = AF17), $B$3:$B$4389), "No median year based on reporting data")</f>
        <v>2023</v>
      </c>
      <c r="AB17" s="17" t="s">
        <v>102</v>
      </c>
      <c r="AC17" s="17" t="str">
        <f t="shared" si="3"/>
        <v>OCCIDENTAL CHEMICAL CORP</v>
      </c>
      <c r="AF17" s="17" cm="1">
        <f t="array" ref="AF17">MEDIAN(IF($C$3:$C$4389 = AB17, $H$3:$H$4389))</f>
        <v>25.854765090000001</v>
      </c>
      <c r="AI17" s="17" cm="1">
        <f t="array" ref="AI17">_xlfn.XLOOKUP(1, ($C$3:$C$4389 = AJ17)*($F$3:$F$4389 = AL17), $B$3:$B$4389)</f>
        <v>2022</v>
      </c>
      <c r="AJ17" s="17" t="s">
        <v>102</v>
      </c>
      <c r="AK17" s="17" t="str">
        <f t="shared" si="4"/>
        <v>OCCIDENTAL CHEMICAL CORP</v>
      </c>
      <c r="AL17" s="17">
        <f t="shared" si="5"/>
        <v>12.700586360000001</v>
      </c>
      <c r="AQ17" s="17" cm="1">
        <f t="array" ref="AQ17">IFERROR(_xlfn.XLOOKUP(1, ($C$3:$C$4389 = AR17)*($F$3:$F$4389 = AT17), $B$3:$B$4389), "No median year based on reporting data")</f>
        <v>2019</v>
      </c>
      <c r="AR17" s="17" t="s">
        <v>102</v>
      </c>
      <c r="AS17" s="17" t="str">
        <f t="shared" si="6"/>
        <v>OCCIDENTAL CHEMICAL CORP</v>
      </c>
      <c r="AT17" s="17" cm="1">
        <f t="array" ref="AT17">MEDIAN(IF($C$3:$C$4389 = AR17, $F$3:$F$4389))</f>
        <v>11.33980925</v>
      </c>
      <c r="AY17" s="17" cm="1">
        <f t="array" ref="AY17">_xlfn.XLOOKUP(1, ($C$3:$C$4389 = AZ17)*($G$3:$G$4389 = BC17), $B$3:$B$4389)</f>
        <v>2019</v>
      </c>
      <c r="AZ17" s="17" t="s">
        <v>102</v>
      </c>
      <c r="BA17" s="17" t="str">
        <f t="shared" si="7"/>
        <v>OCCIDENTAL CHEMICAL CORP</v>
      </c>
      <c r="BC17" s="17">
        <f t="shared" si="8"/>
        <v>16.782917690000001</v>
      </c>
      <c r="BG17" s="17" cm="1">
        <f t="array" ref="BG17">IFERROR(_xlfn.XLOOKUP(1, ($C$3:$C$4389 = BH17)*($G$3:$G$4389 = BK17), $B$3:$B$4389), "No median year based on reporting data")</f>
        <v>2021</v>
      </c>
      <c r="BH17" s="17" t="s">
        <v>102</v>
      </c>
      <c r="BI17" s="17" t="str">
        <f t="shared" si="9"/>
        <v>OCCIDENTAL CHEMICAL CORP</v>
      </c>
      <c r="BK17" s="17" cm="1">
        <f t="array" ref="BK17">MEDIAN(IF($C$3:$C$4389 = BH17, $G$3:$G$4389))</f>
        <v>15.422140580000001</v>
      </c>
      <c r="BP17" s="17" t="s">
        <v>102</v>
      </c>
      <c r="BQ17" s="17" t="str">
        <f t="shared" si="10"/>
        <v>OCCIDENTAL CHEMICAL CORP</v>
      </c>
      <c r="BR17" s="17" cm="1">
        <f t="array" ref="BR17">_xlfn.PERCENTILE.INC(IF($C$3:$C$4389 = BP17, $F$3:$F$4389),0.95)</f>
        <v>12.519149412000001</v>
      </c>
      <c r="BS17" s="17" cm="1">
        <f t="array" ref="BS17">_xlfn.PERCENTILE.INC(IF($C$3:$C$4389 = BP17, $G$3:$G$4389),0.95)</f>
        <v>16.782917690000001</v>
      </c>
      <c r="BT17" s="17" cm="1">
        <f t="array" ref="BT17">_xlfn.PERCENTILE.INC(IF($C$3:$C$4389 = BP17, $H$3:$H$4389),0.95)</f>
        <v>28.032008466000001</v>
      </c>
      <c r="BV17" s="17">
        <f t="shared" si="13"/>
        <v>-0.18143694799999999</v>
      </c>
      <c r="BW17" s="17">
        <f t="shared" si="14"/>
        <v>0</v>
      </c>
      <c r="BZ17" s="17" t="s">
        <v>102</v>
      </c>
      <c r="CA17" s="17" t="str">
        <f t="shared" si="11"/>
        <v>OCCIDENTAL CHEMICAL CORP</v>
      </c>
      <c r="CB17" s="17" cm="1">
        <f t="array" ref="CB17">_xlfn.PERCENTILE.INC(IF($C$3:$C$4389 = BZ17, $F$3:$F$4389),0.5)</f>
        <v>11.33980925</v>
      </c>
      <c r="CC17" s="17" cm="1">
        <f t="array" ref="CC17">_xlfn.PERCENTILE.INC(IF($C$3:$C$4389 = BZ17, $G$3:$G$4389),0.5)</f>
        <v>15.422140580000001</v>
      </c>
      <c r="CD17" s="17" cm="1">
        <f t="array" ref="CD17">_xlfn.PERCENTILE.INC(IF($C$3:$C$4389 = BZ17, $H$3:$H$4389),0.5)</f>
        <v>25.854765090000001</v>
      </c>
    </row>
    <row r="18" spans="1:82" x14ac:dyDescent="0.35">
      <c r="A18" s="17" t="s">
        <v>280</v>
      </c>
      <c r="B18" s="17">
        <v>2019</v>
      </c>
      <c r="C18" s="17" t="s">
        <v>104</v>
      </c>
      <c r="D18" s="17" t="s">
        <v>354</v>
      </c>
      <c r="E18" s="17" t="str">
        <f>VLOOKUP(C18,'Processed TRI Data'!$C:$AF,24,FALSE)</f>
        <v>Processing: Repackaging</v>
      </c>
      <c r="F18" s="109">
        <f>CONVERT(IF($A18="A",500,'Raw TRI Data'!W17),"lbm","kg")</f>
        <v>2.2679618500000003</v>
      </c>
      <c r="G18" s="109">
        <f>CONVERT(IF($A18="A",500,'Raw TRI Data'!Y17),"lbm","kg")</f>
        <v>4.5359237000000006</v>
      </c>
      <c r="H18" s="109">
        <f t="shared" si="12"/>
        <v>6.8038855500000004</v>
      </c>
      <c r="K18" s="17" cm="1">
        <f t="array" ref="K18">MAX(IF($C$3:$C$4389=L18,$B$3:$B$4389))</f>
        <v>2023</v>
      </c>
      <c r="L18" s="17" t="s">
        <v>104</v>
      </c>
      <c r="M18" s="17" t="str">
        <f t="shared" si="0"/>
        <v>VERSUM MATERIALS US LLC</v>
      </c>
      <c r="N18" s="17" cm="1">
        <f t="array" ref="N18">_xlfn.XLOOKUP(1, ($B$3:$B$4389 = K18)*($C$3:$C$4389 = L18), $F$3:$F$4389)</f>
        <v>2.2679618500000003</v>
      </c>
      <c r="O18" s="17" cm="1">
        <f t="array" ref="O18">_xlfn.XLOOKUP(1, ($B$3:$B$4389 = K18)*($C$3:$C$4389 = L18), $G$3:$G$4389)</f>
        <v>3.1751465900000002</v>
      </c>
      <c r="P18" s="17" cm="1">
        <f t="array" ref="P18">_xlfn.XLOOKUP(1, ($B$3:$B$4389 = K18)*($C$3:$C$4389 = L18), $H$3:$H$4389)</f>
        <v>5.4431084400000005</v>
      </c>
      <c r="S18" s="17" cm="1">
        <f t="array" ref="S18">_xlfn.XLOOKUP(1, ($C$3:$C$4389 = T18)*($H$3:$H$4389 = X18), $B$3:$B$4389)</f>
        <v>2019</v>
      </c>
      <c r="T18" s="17" t="s">
        <v>104</v>
      </c>
      <c r="U18" s="17" t="str">
        <f t="shared" si="1"/>
        <v>VERSUM MATERIALS US LLC</v>
      </c>
      <c r="X18" s="17">
        <f t="shared" si="2"/>
        <v>6.8038855500000004</v>
      </c>
      <c r="AA18" s="17" cm="1">
        <f t="array" ref="AA18">IFERROR(_xlfn.XLOOKUP(1, ($C$3:$C$4389 = AB18)*($H$3:$H$4389 = AF18), $B$3:$B$4389), "No median year based on reporting data")</f>
        <v>2019</v>
      </c>
      <c r="AB18" s="17" t="s">
        <v>104</v>
      </c>
      <c r="AC18" s="17" t="str">
        <f t="shared" si="3"/>
        <v>VERSUM MATERIALS US LLC</v>
      </c>
      <c r="AF18" s="17" cm="1">
        <f t="array" ref="AF18">MEDIAN(IF($C$3:$C$4389 = AB18, $H$3:$H$4389))</f>
        <v>6.8038855500000004</v>
      </c>
      <c r="AI18" s="17" cm="1">
        <f t="array" ref="AI18">_xlfn.XLOOKUP(1, ($C$3:$C$4389 = AJ18)*($F$3:$F$4389 = AL18), $B$3:$B$4389)</f>
        <v>2019</v>
      </c>
      <c r="AJ18" s="17" t="s">
        <v>104</v>
      </c>
      <c r="AK18" s="17" t="str">
        <f t="shared" si="4"/>
        <v>VERSUM MATERIALS US LLC</v>
      </c>
      <c r="AL18" s="17">
        <f t="shared" si="5"/>
        <v>2.2679618500000003</v>
      </c>
      <c r="AQ18" s="17" cm="1">
        <f t="array" ref="AQ18">IFERROR(_xlfn.XLOOKUP(1, ($C$3:$C$4389 = AR18)*($F$3:$F$4389 = AT18), $B$3:$B$4389), "No median year based on reporting data")</f>
        <v>2019</v>
      </c>
      <c r="AR18" s="17" t="s">
        <v>104</v>
      </c>
      <c r="AS18" s="17" t="str">
        <f t="shared" si="6"/>
        <v>VERSUM MATERIALS US LLC</v>
      </c>
      <c r="AT18" s="17" cm="1">
        <f t="array" ref="AT18">MEDIAN(IF($C$3:$C$4389 = AR18, $F$3:$F$4389))</f>
        <v>2.2679618500000003</v>
      </c>
      <c r="AY18" s="17" cm="1">
        <f t="array" ref="AY18">_xlfn.XLOOKUP(1, ($C$3:$C$4389 = AZ18)*($G$3:$G$4389 = BC18), $B$3:$B$4389)</f>
        <v>2019</v>
      </c>
      <c r="AZ18" s="17" t="s">
        <v>104</v>
      </c>
      <c r="BA18" s="17" t="str">
        <f t="shared" si="7"/>
        <v>VERSUM MATERIALS US LLC</v>
      </c>
      <c r="BC18" s="17">
        <f t="shared" si="8"/>
        <v>4.5359237000000006</v>
      </c>
      <c r="BG18" s="17" cm="1">
        <f t="array" ref="BG18">IFERROR(_xlfn.XLOOKUP(1, ($C$3:$C$4389 = BH18)*($G$3:$G$4389 = BK18), $B$3:$B$4389), "No median year based on reporting data")</f>
        <v>2019</v>
      </c>
      <c r="BH18" s="17" t="s">
        <v>104</v>
      </c>
      <c r="BI18" s="17" t="str">
        <f t="shared" si="9"/>
        <v>VERSUM MATERIALS US LLC</v>
      </c>
      <c r="BK18" s="17" cm="1">
        <f t="array" ref="BK18">MEDIAN(IF($C$3:$C$4389 = BH18, $G$3:$G$4389))</f>
        <v>4.5359237000000006</v>
      </c>
      <c r="BP18" s="17" t="s">
        <v>104</v>
      </c>
      <c r="BQ18" s="17" t="str">
        <f t="shared" si="10"/>
        <v>VERSUM MATERIALS US LLC</v>
      </c>
      <c r="BR18" s="17" cm="1">
        <f t="array" ref="BR18">_xlfn.PERCENTILE.INC(IF($C$3:$C$4389 = BP18, $F$3:$F$4389),0.95)</f>
        <v>2.2679618500000003</v>
      </c>
      <c r="BS18" s="17" cm="1">
        <f t="array" ref="BS18">_xlfn.PERCENTILE.INC(IF($C$3:$C$4389 = BP18, $G$3:$G$4389),0.95)</f>
        <v>4.5359237000000006</v>
      </c>
      <c r="BT18" s="17" cm="1">
        <f t="array" ref="BT18">_xlfn.PERCENTILE.INC(IF($C$3:$C$4389 = BP18, $H$3:$H$4389),0.95)</f>
        <v>6.8038855500000004</v>
      </c>
      <c r="BV18" s="17">
        <f t="shared" si="13"/>
        <v>0</v>
      </c>
      <c r="BW18" s="17">
        <f t="shared" si="14"/>
        <v>0</v>
      </c>
      <c r="BZ18" s="17" t="s">
        <v>104</v>
      </c>
      <c r="CA18" s="17" t="str">
        <f t="shared" si="11"/>
        <v>VERSUM MATERIALS US LLC</v>
      </c>
      <c r="CB18" s="17" cm="1">
        <f t="array" ref="CB18">_xlfn.PERCENTILE.INC(IF($C$3:$C$4389 = BZ18, $F$3:$F$4389),0.5)</f>
        <v>2.2679618500000003</v>
      </c>
      <c r="CC18" s="17" cm="1">
        <f t="array" ref="CC18">_xlfn.PERCENTILE.INC(IF($C$3:$C$4389 = BZ18, $G$3:$G$4389),0.5)</f>
        <v>4.5359237000000006</v>
      </c>
      <c r="CD18" s="17" cm="1">
        <f t="array" ref="CD18">_xlfn.PERCENTILE.INC(IF($C$3:$C$4389 = BZ18, $H$3:$H$4389),0.5)</f>
        <v>6.8038855500000004</v>
      </c>
    </row>
    <row r="19" spans="1:82" x14ac:dyDescent="0.35">
      <c r="A19" s="17" t="s">
        <v>280</v>
      </c>
      <c r="B19" s="17">
        <v>2019</v>
      </c>
      <c r="C19" s="17" t="s">
        <v>110</v>
      </c>
      <c r="D19" s="17" t="s">
        <v>299</v>
      </c>
      <c r="E19" s="17" t="str">
        <f>VLOOKUP(C19,'Processed TRI Data'!$C:$AF,24,FALSE)</f>
        <v>Otherwise Use: As a manufacturing aid; Z299 - Other; Otherwise Use: Ancillary or Other Use; Z301 - Cleaner</v>
      </c>
      <c r="F19" s="109">
        <f>CONVERT(IF($A19="A",500,'Raw TRI Data'!W18),"lbm","kg")</f>
        <v>6839.2657548600009</v>
      </c>
      <c r="G19" s="109">
        <f>CONVERT(IF($A19="A",500,'Raw TRI Data'!Y18),"lbm","kg")</f>
        <v>0</v>
      </c>
      <c r="H19" s="109">
        <f t="shared" si="12"/>
        <v>6839.2657548600009</v>
      </c>
      <c r="K19" s="17" cm="1">
        <f t="array" ref="K19">MAX(IF($C$3:$C$4389=L19,$B$3:$B$4389))</f>
        <v>2021</v>
      </c>
      <c r="L19" s="17" t="s">
        <v>110</v>
      </c>
      <c r="M19" s="17" t="str">
        <f t="shared" si="0"/>
        <v>BECTON DICKINSON CO HOLDREGE</v>
      </c>
      <c r="N19" s="17" cm="1">
        <f t="array" ref="N19">_xlfn.XLOOKUP(1, ($B$3:$B$4389 = K19)*($C$3:$C$4389 = L19), $F$3:$F$4389)</f>
        <v>7101.4421447200002</v>
      </c>
      <c r="O19" s="17" cm="1">
        <f t="array" ref="O19">_xlfn.XLOOKUP(1, ($B$3:$B$4389 = K19)*($C$3:$C$4389 = L19), $G$3:$G$4389)</f>
        <v>0</v>
      </c>
      <c r="P19" s="17" cm="1">
        <f t="array" ref="P19">_xlfn.XLOOKUP(1, ($B$3:$B$4389 = K19)*($C$3:$C$4389 = L19), $H$3:$H$4389)</f>
        <v>7101.4421447200002</v>
      </c>
      <c r="S19" s="17" cm="1">
        <f t="array" ref="S19">_xlfn.XLOOKUP(1, ($C$3:$C$4389 = T19)*($H$3:$H$4389 = X19), $B$3:$B$4389)</f>
        <v>2021</v>
      </c>
      <c r="T19" s="17" t="s">
        <v>110</v>
      </c>
      <c r="U19" s="17" t="str">
        <f t="shared" si="1"/>
        <v>BECTON DICKINSON CO HOLDREGE</v>
      </c>
      <c r="X19" s="17">
        <f t="shared" si="2"/>
        <v>7101.4421447200002</v>
      </c>
      <c r="AA19" s="17" cm="1">
        <f t="array" ref="AA19">IFERROR(_xlfn.XLOOKUP(1, ($C$3:$C$4389 = AB19)*($H$3:$H$4389 = AF19), $B$3:$B$4389), "No median year based on reporting data")</f>
        <v>2020</v>
      </c>
      <c r="AB19" s="17" t="s">
        <v>110</v>
      </c>
      <c r="AC19" s="17" t="str">
        <f t="shared" si="3"/>
        <v>BECTON DICKINSON CO HOLDREGE</v>
      </c>
      <c r="AF19" s="17" cm="1">
        <f t="array" ref="AF19">MEDIAN(IF($C$3:$C$4389 = AB19, $H$3:$H$4389))</f>
        <v>7042.0215442500003</v>
      </c>
      <c r="AI19" s="17" cm="1">
        <f t="array" ref="AI19">_xlfn.XLOOKUP(1, ($C$3:$C$4389 = AJ19)*($F$3:$F$4389 = AL19), $B$3:$B$4389)</f>
        <v>2021</v>
      </c>
      <c r="AJ19" s="17" t="s">
        <v>110</v>
      </c>
      <c r="AK19" s="17" t="str">
        <f t="shared" si="4"/>
        <v>BECTON DICKINSON CO HOLDREGE</v>
      </c>
      <c r="AL19" s="17">
        <f t="shared" si="5"/>
        <v>7101.4421447200002</v>
      </c>
      <c r="AQ19" s="17" cm="1">
        <f t="array" ref="AQ19">IFERROR(_xlfn.XLOOKUP(1, ($C$3:$C$4389 = AR19)*($F$3:$F$4389 = AT19), $B$3:$B$4389), "No median year based on reporting data")</f>
        <v>2020</v>
      </c>
      <c r="AR19" s="17" t="s">
        <v>110</v>
      </c>
      <c r="AS19" s="17" t="str">
        <f t="shared" si="6"/>
        <v>BECTON DICKINSON CO HOLDREGE</v>
      </c>
      <c r="AT19" s="17" cm="1">
        <f t="array" ref="AT19">MEDIAN(IF($C$3:$C$4389 = AR19, $F$3:$F$4389))</f>
        <v>7042.0215442500003</v>
      </c>
      <c r="AY19" s="17" cm="1">
        <f t="array" ref="AY19">_xlfn.XLOOKUP(1, ($C$3:$C$4389 = AZ19)*($G$3:$G$4389 = BC19), $B$3:$B$4389)</f>
        <v>2019</v>
      </c>
      <c r="AZ19" s="17" t="s">
        <v>110</v>
      </c>
      <c r="BA19" s="17" t="str">
        <f t="shared" si="7"/>
        <v>BECTON DICKINSON CO HOLDREGE</v>
      </c>
      <c r="BC19" s="17">
        <f t="shared" si="8"/>
        <v>0</v>
      </c>
      <c r="BG19" s="17" cm="1">
        <f t="array" ref="BG19">IFERROR(_xlfn.XLOOKUP(1, ($C$3:$C$4389 = BH19)*($G$3:$G$4389 = BK19), $B$3:$B$4389), "No median year based on reporting data")</f>
        <v>2019</v>
      </c>
      <c r="BH19" s="17" t="s">
        <v>110</v>
      </c>
      <c r="BI19" s="17" t="str">
        <f t="shared" si="9"/>
        <v>BECTON DICKINSON CO HOLDREGE</v>
      </c>
      <c r="BK19" s="17" cm="1">
        <f t="array" ref="BK19">MEDIAN(IF($C$3:$C$4389 = BH19, $G$3:$G$4389))</f>
        <v>0</v>
      </c>
      <c r="BP19" s="17" t="s">
        <v>110</v>
      </c>
      <c r="BQ19" s="17" t="str">
        <f t="shared" si="10"/>
        <v>BECTON DICKINSON CO HOLDREGE</v>
      </c>
      <c r="BR19" s="17" cm="1">
        <f t="array" ref="BR19">_xlfn.PERCENTILE.INC(IF($C$3:$C$4389 = BP19, $F$3:$F$4389),0.95)</f>
        <v>7095.5000846729999</v>
      </c>
      <c r="BS19" s="17" cm="1">
        <f t="array" ref="BS19">_xlfn.PERCENTILE.INC(IF($C$3:$C$4389 = BP19, $G$3:$G$4389),0.95)</f>
        <v>0</v>
      </c>
      <c r="BT19" s="17" cm="1">
        <f t="array" ref="BT19">_xlfn.PERCENTILE.INC(IF($C$3:$C$4389 = BP19, $H$3:$H$4389),0.95)</f>
        <v>7095.5000846729999</v>
      </c>
      <c r="BV19" s="17">
        <f t="shared" si="13"/>
        <v>-5.9420600470002682</v>
      </c>
      <c r="BW19" s="17">
        <f t="shared" si="14"/>
        <v>0</v>
      </c>
      <c r="BZ19" s="17" t="s">
        <v>110</v>
      </c>
      <c r="CA19" s="17" t="str">
        <f t="shared" si="11"/>
        <v>BECTON DICKINSON CO HOLDREGE</v>
      </c>
      <c r="CB19" s="17" cm="1">
        <f t="array" ref="CB19">_xlfn.PERCENTILE.INC(IF($C$3:$C$4389 = BZ19, $F$3:$F$4389),0.5)</f>
        <v>7042.0215442500003</v>
      </c>
      <c r="CC19" s="17" cm="1">
        <f t="array" ref="CC19">_xlfn.PERCENTILE.INC(IF($C$3:$C$4389 = BZ19, $G$3:$G$4389),0.5)</f>
        <v>0</v>
      </c>
      <c r="CD19" s="17" cm="1">
        <f t="array" ref="CD19">_xlfn.PERCENTILE.INC(IF($C$3:$C$4389 = BZ19, $H$3:$H$4389),0.5)</f>
        <v>7042.0215442500003</v>
      </c>
    </row>
    <row r="20" spans="1:82" x14ac:dyDescent="0.35">
      <c r="A20" s="17" t="s">
        <v>280</v>
      </c>
      <c r="B20" s="17">
        <v>2019</v>
      </c>
      <c r="C20" s="17" t="s">
        <v>116</v>
      </c>
      <c r="D20" s="17" t="s">
        <v>315</v>
      </c>
      <c r="E20" s="17" t="str">
        <f>VLOOKUP(C20,'Processed TRI Data'!$C:$AF,24,FALSE)</f>
        <v>Otherwise Use: Ancillary or Other Use; Z399 - Other</v>
      </c>
      <c r="F20" s="109">
        <f>CONVERT(IF($A20="A",500,'Raw TRI Data'!W19),"lbm","kg")</f>
        <v>15.875732950000002</v>
      </c>
      <c r="G20" s="109">
        <f>CONVERT(IF($A20="A",500,'Raw TRI Data'!Y19),"lbm","kg")</f>
        <v>0</v>
      </c>
      <c r="H20" s="109">
        <f t="shared" si="12"/>
        <v>15.875732950000002</v>
      </c>
      <c r="K20" s="17" cm="1">
        <f t="array" ref="K20">MAX(IF($C$3:$C$4389=L20,$B$3:$B$4389))</f>
        <v>2023</v>
      </c>
      <c r="L20" s="17" t="s">
        <v>116</v>
      </c>
      <c r="M20" s="17" t="str">
        <f t="shared" si="0"/>
        <v>DOW CHEMICAL CO FREEPORT FACILITY</v>
      </c>
      <c r="N20" s="17" cm="1">
        <f t="array" ref="N20">_xlfn.XLOOKUP(1, ($B$3:$B$4389 = K20)*($C$3:$C$4389 = L20), $F$3:$F$4389)</f>
        <v>21.318841390000003</v>
      </c>
      <c r="O20" s="17" cm="1">
        <f t="array" ref="O20">_xlfn.XLOOKUP(1, ($B$3:$B$4389 = K20)*($C$3:$C$4389 = L20), $G$3:$G$4389)</f>
        <v>0</v>
      </c>
      <c r="P20" s="17" cm="1">
        <f t="array" ref="P20">_xlfn.XLOOKUP(1, ($B$3:$B$4389 = K20)*($C$3:$C$4389 = L20), $H$3:$H$4389)</f>
        <v>21.318841390000003</v>
      </c>
      <c r="S20" s="17" cm="1">
        <f t="array" ref="S20">_xlfn.XLOOKUP(1, ($C$3:$C$4389 = T20)*($H$3:$H$4389 = X20), $B$3:$B$4389)</f>
        <v>2021</v>
      </c>
      <c r="T20" s="17" t="s">
        <v>116</v>
      </c>
      <c r="U20" s="17" t="str">
        <f t="shared" si="1"/>
        <v>DOW CHEMICAL CO FREEPORT FACILITY</v>
      </c>
      <c r="X20" s="17">
        <f t="shared" si="2"/>
        <v>38.555351450000003</v>
      </c>
      <c r="AA20" s="17" cm="1">
        <f t="array" ref="AA20">IFERROR(_xlfn.XLOOKUP(1, ($C$3:$C$4389 = AB20)*($H$3:$H$4389 = AF20), $B$3:$B$4389), "No median year based on reporting data")</f>
        <v>2023</v>
      </c>
      <c r="AB20" s="17" t="s">
        <v>116</v>
      </c>
      <c r="AC20" s="17" t="str">
        <f t="shared" si="3"/>
        <v>DOW CHEMICAL CO FREEPORT FACILITY</v>
      </c>
      <c r="AF20" s="17" cm="1">
        <f t="array" ref="AF20">MEDIAN(IF($C$3:$C$4389 = AB20, $H$3:$H$4389))</f>
        <v>21.318841390000003</v>
      </c>
      <c r="AI20" s="17" cm="1">
        <f t="array" ref="AI20">_xlfn.XLOOKUP(1, ($C$3:$C$4389 = AJ20)*($F$3:$F$4389 = AL20), $B$3:$B$4389)</f>
        <v>2021</v>
      </c>
      <c r="AJ20" s="17" t="s">
        <v>116</v>
      </c>
      <c r="AK20" s="17" t="str">
        <f t="shared" si="4"/>
        <v>DOW CHEMICAL CO FREEPORT FACILITY</v>
      </c>
      <c r="AL20" s="17">
        <f t="shared" si="5"/>
        <v>38.555351450000003</v>
      </c>
      <c r="AQ20" s="17" cm="1">
        <f t="array" ref="AQ20">IFERROR(_xlfn.XLOOKUP(1, ($C$3:$C$4389 = AR20)*($F$3:$F$4389 = AT20), $B$3:$B$4389), "No median year based on reporting data")</f>
        <v>2023</v>
      </c>
      <c r="AR20" s="17" t="s">
        <v>116</v>
      </c>
      <c r="AS20" s="17" t="str">
        <f t="shared" si="6"/>
        <v>DOW CHEMICAL CO FREEPORT FACILITY</v>
      </c>
      <c r="AT20" s="17" cm="1">
        <f t="array" ref="AT20">MEDIAN(IF($C$3:$C$4389 = AR20, $F$3:$F$4389))</f>
        <v>21.318841390000003</v>
      </c>
      <c r="AY20" s="17" cm="1">
        <f t="array" ref="AY20">_xlfn.XLOOKUP(1, ($C$3:$C$4389 = AZ20)*($G$3:$G$4389 = BC20), $B$3:$B$4389)</f>
        <v>2019</v>
      </c>
      <c r="AZ20" s="17" t="s">
        <v>116</v>
      </c>
      <c r="BA20" s="17" t="str">
        <f t="shared" si="7"/>
        <v>DOW CHEMICAL CO FREEPORT FACILITY</v>
      </c>
      <c r="BC20" s="17">
        <f t="shared" si="8"/>
        <v>0</v>
      </c>
      <c r="BG20" s="17" cm="1">
        <f t="array" ref="BG20">IFERROR(_xlfn.XLOOKUP(1, ($C$3:$C$4389 = BH20)*($G$3:$G$4389 = BK20), $B$3:$B$4389), "No median year based on reporting data")</f>
        <v>2019</v>
      </c>
      <c r="BH20" s="17" t="s">
        <v>116</v>
      </c>
      <c r="BI20" s="17" t="str">
        <f t="shared" si="9"/>
        <v>DOW CHEMICAL CO FREEPORT FACILITY</v>
      </c>
      <c r="BK20" s="17" cm="1">
        <f t="array" ref="BK20">MEDIAN(IF($C$3:$C$4389 = BH20, $G$3:$G$4389))</f>
        <v>0</v>
      </c>
      <c r="BP20" s="17" t="s">
        <v>116</v>
      </c>
      <c r="BQ20" s="17" t="str">
        <f t="shared" si="10"/>
        <v>DOW CHEMICAL CO FREEPORT FACILITY</v>
      </c>
      <c r="BR20" s="17" cm="1">
        <f t="array" ref="BR20">_xlfn.PERCENTILE.INC(IF($C$3:$C$4389 = BP20, $F$3:$F$4389),0.95)</f>
        <v>36.74098197</v>
      </c>
      <c r="BS20" s="17" cm="1">
        <f t="array" ref="BS20">_xlfn.PERCENTILE.INC(IF($C$3:$C$4389 = BP20, $G$3:$G$4389),0.95)</f>
        <v>0</v>
      </c>
      <c r="BT20" s="17" cm="1">
        <f t="array" ref="BT20">_xlfn.PERCENTILE.INC(IF($C$3:$C$4389 = BP20, $H$3:$H$4389),0.95)</f>
        <v>36.74098197</v>
      </c>
      <c r="BV20" s="17">
        <f t="shared" si="13"/>
        <v>-1.8143694800000034</v>
      </c>
      <c r="BW20" s="17">
        <f t="shared" si="14"/>
        <v>0</v>
      </c>
      <c r="BZ20" s="17" t="s">
        <v>116</v>
      </c>
      <c r="CA20" s="17" t="str">
        <f t="shared" si="11"/>
        <v>DOW CHEMICAL CO FREEPORT FACILITY</v>
      </c>
      <c r="CB20" s="17" cm="1">
        <f t="array" ref="CB20">_xlfn.PERCENTILE.INC(IF($C$3:$C$4389 = BZ20, $F$3:$F$4389),0.5)</f>
        <v>21.318841390000003</v>
      </c>
      <c r="CC20" s="17" cm="1">
        <f t="array" ref="CC20">_xlfn.PERCENTILE.INC(IF($C$3:$C$4389 = BZ20, $G$3:$G$4389),0.5)</f>
        <v>0</v>
      </c>
      <c r="CD20" s="17" cm="1">
        <f t="array" ref="CD20">_xlfn.PERCENTILE.INC(IF($C$3:$C$4389 = BZ20, $H$3:$H$4389),0.5)</f>
        <v>21.318841390000003</v>
      </c>
    </row>
    <row r="21" spans="1:82" x14ac:dyDescent="0.35">
      <c r="A21" s="17" t="s">
        <v>280</v>
      </c>
      <c r="B21" s="17">
        <v>2019</v>
      </c>
      <c r="C21" s="17" t="s">
        <v>105</v>
      </c>
      <c r="D21" s="17" t="s">
        <v>281</v>
      </c>
      <c r="E21" s="17" t="str">
        <f>VLOOKUP(C21,'Processed TRI Data'!$C:$AF,24,FALSE)</f>
        <v>Processing: As a formulation component; P299 - Other</v>
      </c>
      <c r="F21" s="109">
        <f>CONVERT(IF($A21="A",500,'Raw TRI Data'!W20),"lbm","kg")</f>
        <v>0</v>
      </c>
      <c r="G21" s="109">
        <f>CONVERT(IF($A21="A",500,'Raw TRI Data'!Y20),"lbm","kg")</f>
        <v>1300.44932479</v>
      </c>
      <c r="H21" s="109">
        <f t="shared" si="12"/>
        <v>1300.44932479</v>
      </c>
      <c r="K21" s="17" cm="1">
        <f t="array" ref="K21">MAX(IF($C$3:$C$4389=L21,$B$3:$B$4389))</f>
        <v>2023</v>
      </c>
      <c r="L21" s="17" t="s">
        <v>105</v>
      </c>
      <c r="M21" s="17" t="str">
        <f t="shared" si="0"/>
        <v>3M CHEMICAL OPERATIONS' CORDOVA FACILITY</v>
      </c>
      <c r="N21" s="17" cm="1">
        <f t="array" ref="N21">_xlfn.XLOOKUP(1, ($B$3:$B$4389 = K21)*($C$3:$C$4389 = L21), $F$3:$F$4389)</f>
        <v>0</v>
      </c>
      <c r="O21" s="17" cm="1">
        <f t="array" ref="O21">_xlfn.XLOOKUP(1, ($B$3:$B$4389 = K21)*($C$3:$C$4389 = L21), $G$3:$G$4389)</f>
        <v>1260.9867886000002</v>
      </c>
      <c r="P21" s="17" cm="1">
        <f t="array" ref="P21">_xlfn.XLOOKUP(1, ($B$3:$B$4389 = K21)*($C$3:$C$4389 = L21), $H$3:$H$4389)</f>
        <v>1260.9867886000002</v>
      </c>
      <c r="S21" s="17" cm="1">
        <f t="array" ref="S21">_xlfn.XLOOKUP(1, ($C$3:$C$4389 = T21)*($H$3:$H$4389 = X21), $B$3:$B$4389)</f>
        <v>2020</v>
      </c>
      <c r="T21" s="17" t="s">
        <v>105</v>
      </c>
      <c r="U21" s="17" t="str">
        <f t="shared" si="1"/>
        <v>3M CHEMICAL OPERATIONS' CORDOVA FACILITY</v>
      </c>
      <c r="X21" s="17">
        <f t="shared" si="2"/>
        <v>1456.0315077</v>
      </c>
      <c r="AA21" s="17" cm="1">
        <f t="array" ref="AA21">IFERROR(_xlfn.XLOOKUP(1, ($C$3:$C$4389 = AB21)*($H$3:$H$4389 = AF21), $B$3:$B$4389), "No median year based on reporting data")</f>
        <v>2023</v>
      </c>
      <c r="AB21" s="17" t="s">
        <v>105</v>
      </c>
      <c r="AC21" s="17" t="str">
        <f t="shared" si="3"/>
        <v>3M CHEMICAL OPERATIONS' CORDOVA FACILITY</v>
      </c>
      <c r="AF21" s="17" cm="1">
        <f t="array" ref="AF21">MEDIAN(IF($C$3:$C$4389 = AB21, $H$3:$H$4389))</f>
        <v>1260.9867886000002</v>
      </c>
      <c r="AI21" s="17" cm="1">
        <f t="array" ref="AI21">_xlfn.XLOOKUP(1, ($C$3:$C$4389 = AJ21)*($F$3:$F$4389 = AL21), $B$3:$B$4389)</f>
        <v>2019</v>
      </c>
      <c r="AJ21" s="17" t="s">
        <v>105</v>
      </c>
      <c r="AK21" s="17" t="str">
        <f t="shared" si="4"/>
        <v>3M CHEMICAL OPERATIONS' CORDOVA FACILITY</v>
      </c>
      <c r="AL21" s="17">
        <f t="shared" si="5"/>
        <v>0</v>
      </c>
      <c r="AQ21" s="17" cm="1">
        <f t="array" ref="AQ21">IFERROR(_xlfn.XLOOKUP(1, ($C$3:$C$4389 = AR21)*($F$3:$F$4389 = AT21), $B$3:$B$4389), "No median year based on reporting data")</f>
        <v>2019</v>
      </c>
      <c r="AR21" s="17" t="s">
        <v>105</v>
      </c>
      <c r="AS21" s="17" t="str">
        <f t="shared" si="6"/>
        <v>3M CHEMICAL OPERATIONS' CORDOVA FACILITY</v>
      </c>
      <c r="AT21" s="17" cm="1">
        <f t="array" ref="AT21">MEDIAN(IF($C$3:$C$4389 = AR21, $F$3:$F$4389))</f>
        <v>0</v>
      </c>
      <c r="AY21" s="17" cm="1">
        <f t="array" ref="AY21">_xlfn.XLOOKUP(1, ($C$3:$C$4389 = AZ21)*($G$3:$G$4389 = BC21), $B$3:$B$4389)</f>
        <v>2020</v>
      </c>
      <c r="AZ21" s="17" t="s">
        <v>105</v>
      </c>
      <c r="BA21" s="17" t="str">
        <f t="shared" si="7"/>
        <v>3M CHEMICAL OPERATIONS' CORDOVA FACILITY</v>
      </c>
      <c r="BC21" s="17">
        <f t="shared" si="8"/>
        <v>1456.0315077</v>
      </c>
      <c r="BG21" s="17" cm="1">
        <f t="array" ref="BG21">IFERROR(_xlfn.XLOOKUP(1, ($C$3:$C$4389 = BH21)*($G$3:$G$4389 = BK21), $B$3:$B$4389), "No median year based on reporting data")</f>
        <v>2023</v>
      </c>
      <c r="BH21" s="17" t="s">
        <v>105</v>
      </c>
      <c r="BI21" s="17" t="str">
        <f t="shared" si="9"/>
        <v>3M CHEMICAL OPERATIONS' CORDOVA FACILITY</v>
      </c>
      <c r="BK21" s="17" cm="1">
        <f t="array" ref="BK21">MEDIAN(IF($C$3:$C$4389 = BH21, $G$3:$G$4389))</f>
        <v>1260.9867886000002</v>
      </c>
      <c r="BP21" s="17" t="s">
        <v>105</v>
      </c>
      <c r="BQ21" s="17" t="str">
        <f t="shared" si="10"/>
        <v>3M CHEMICAL OPERATIONS' CORDOVA FACILITY</v>
      </c>
      <c r="BR21" s="17" cm="1">
        <f t="array" ref="BR21">_xlfn.PERCENTILE.INC(IF($C$3:$C$4389 = BP21, $F$3:$F$4389),0.95)</f>
        <v>0</v>
      </c>
      <c r="BS21" s="17" cm="1">
        <f t="array" ref="BS21">_xlfn.PERCENTILE.INC(IF($C$3:$C$4389 = BP21, $G$3:$G$4389),0.95)</f>
        <v>1424.915071118</v>
      </c>
      <c r="BT21" s="17" cm="1">
        <f t="array" ref="BT21">_xlfn.PERCENTILE.INC(IF($C$3:$C$4389 = BP21, $H$3:$H$4389),0.95)</f>
        <v>1424.915071118</v>
      </c>
      <c r="BV21" s="17">
        <f t="shared" si="13"/>
        <v>0</v>
      </c>
      <c r="BW21" s="17">
        <f t="shared" si="14"/>
        <v>-31.116436582000006</v>
      </c>
      <c r="BZ21" s="17" t="s">
        <v>105</v>
      </c>
      <c r="CA21" s="17" t="str">
        <f t="shared" si="11"/>
        <v>3M CHEMICAL OPERATIONS' CORDOVA FACILITY</v>
      </c>
      <c r="CB21" s="17" cm="1">
        <f t="array" ref="CB21">_xlfn.PERCENTILE.INC(IF($C$3:$C$4389 = BZ21, $F$3:$F$4389),0.5)</f>
        <v>0</v>
      </c>
      <c r="CC21" s="17" cm="1">
        <f t="array" ref="CC21">_xlfn.PERCENTILE.INC(IF($C$3:$C$4389 = BZ21, $G$3:$G$4389),0.5)</f>
        <v>1260.9867886000002</v>
      </c>
      <c r="CD21" s="17" cm="1">
        <f t="array" ref="CD21">_xlfn.PERCENTILE.INC(IF($C$3:$C$4389 = BZ21, $H$3:$H$4389),0.5)</f>
        <v>1260.9867886000002</v>
      </c>
    </row>
    <row r="22" spans="1:82" x14ac:dyDescent="0.35">
      <c r="A22" s="17" t="s">
        <v>280</v>
      </c>
      <c r="B22" s="17">
        <v>2019</v>
      </c>
      <c r="C22" s="17" t="s">
        <v>106</v>
      </c>
      <c r="D22" s="17" t="s">
        <v>331</v>
      </c>
      <c r="E22" s="17" t="str">
        <f>VLOOKUP(C22,'Processed TRI Data'!$C:$AF,24,FALSE)</f>
        <v>Processing: Repackaging</v>
      </c>
      <c r="F22" s="109">
        <f>CONVERT(IF($A22="A",500,'Raw TRI Data'!W21),"lbm","kg")</f>
        <v>669.95593049000001</v>
      </c>
      <c r="G22" s="109">
        <f>CONVERT(IF($A22="A",500,'Raw TRI Data'!Y21),"lbm","kg")</f>
        <v>0</v>
      </c>
      <c r="H22" s="109">
        <f t="shared" si="12"/>
        <v>669.95593049000001</v>
      </c>
      <c r="K22" s="17" cm="1">
        <f t="array" ref="K22">MAX(IF($C$3:$C$4389=L22,$B$3:$B$4389))</f>
        <v>2023</v>
      </c>
      <c r="L22" s="17" t="s">
        <v>106</v>
      </c>
      <c r="M22" s="17" t="str">
        <f t="shared" si="0"/>
        <v>MICROCARE LLC</v>
      </c>
      <c r="N22" s="17" cm="1">
        <f t="array" ref="N22">_xlfn.XLOOKUP(1, ($B$3:$B$4389 = K22)*($C$3:$C$4389 = L22), $F$3:$F$4389)</f>
        <v>466.74654873000003</v>
      </c>
      <c r="O22" s="17" cm="1">
        <f t="array" ref="O22">_xlfn.XLOOKUP(1, ($B$3:$B$4389 = K22)*($C$3:$C$4389 = L22), $G$3:$G$4389)</f>
        <v>276.23775333000003</v>
      </c>
      <c r="P22" s="17" cm="1">
        <f t="array" ref="P22">_xlfn.XLOOKUP(1, ($B$3:$B$4389 = K22)*($C$3:$C$4389 = L22), $H$3:$H$4389)</f>
        <v>742.98430206000012</v>
      </c>
      <c r="S22" s="17" cm="1">
        <f t="array" ref="S22">_xlfn.XLOOKUP(1, ($C$3:$C$4389 = T22)*($H$3:$H$4389 = X22), $B$3:$B$4389)</f>
        <v>2021</v>
      </c>
      <c r="T22" s="17" t="s">
        <v>106</v>
      </c>
      <c r="U22" s="17" t="str">
        <f t="shared" si="1"/>
        <v>MICROCARE LLC</v>
      </c>
      <c r="X22" s="17">
        <f t="shared" si="2"/>
        <v>751.28504243099997</v>
      </c>
      <c r="AA22" s="17" cm="1">
        <f t="array" ref="AA22">IFERROR(_xlfn.XLOOKUP(1, ($C$3:$C$4389 = AB22)*($H$3:$H$4389 = AF22), $B$3:$B$4389), "No median year based on reporting data")</f>
        <v>2022</v>
      </c>
      <c r="AB22" s="17" t="s">
        <v>106</v>
      </c>
      <c r="AC22" s="17" t="str">
        <f t="shared" si="3"/>
        <v>MICROCARE LLC</v>
      </c>
      <c r="AF22" s="17" cm="1">
        <f t="array" ref="AF22">MEDIAN(IF($C$3:$C$4389 = AB22, $H$3:$H$4389))</f>
        <v>737.35068482459997</v>
      </c>
      <c r="AI22" s="17" cm="1">
        <f t="array" ref="AI22">_xlfn.XLOOKUP(1, ($C$3:$C$4389 = AJ22)*($F$3:$F$4389 = AL22), $B$3:$B$4389)</f>
        <v>2019</v>
      </c>
      <c r="AJ22" s="17" t="s">
        <v>106</v>
      </c>
      <c r="AK22" s="17" t="str">
        <f t="shared" si="4"/>
        <v>MICROCARE LLC</v>
      </c>
      <c r="AL22" s="17">
        <f t="shared" si="5"/>
        <v>669.95593049000001</v>
      </c>
      <c r="AQ22" s="17" cm="1">
        <f t="array" ref="AQ22">IFERROR(_xlfn.XLOOKUP(1, ($C$3:$C$4389 = AR22)*($F$3:$F$4389 = AT22), $B$3:$B$4389), "No median year based on reporting data")</f>
        <v>2022</v>
      </c>
      <c r="AR22" s="17" t="s">
        <v>106</v>
      </c>
      <c r="AS22" s="17" t="str">
        <f t="shared" si="6"/>
        <v>MICROCARE LLC</v>
      </c>
      <c r="AT22" s="17" cm="1">
        <f t="array" ref="AT22">MEDIAN(IF($C$3:$C$4389 = AR22, $F$3:$F$4389))</f>
        <v>463.19038454920002</v>
      </c>
      <c r="AY22" s="17" cm="1">
        <f t="array" ref="AY22">_xlfn.XLOOKUP(1, ($C$3:$C$4389 = AZ22)*($G$3:$G$4389 = BC22), $B$3:$B$4389)</f>
        <v>2021</v>
      </c>
      <c r="AZ22" s="17" t="s">
        <v>106</v>
      </c>
      <c r="BA22" s="17" t="str">
        <f t="shared" si="7"/>
        <v>MICROCARE LLC</v>
      </c>
      <c r="BC22" s="17">
        <f t="shared" si="8"/>
        <v>547.9259751889</v>
      </c>
      <c r="BG22" s="17" cm="1">
        <f t="array" ref="BG22">IFERROR(_xlfn.XLOOKUP(1, ($C$3:$C$4389 = BH22)*($G$3:$G$4389 = BK22), $B$3:$B$4389), "No median year based on reporting data")</f>
        <v>2023</v>
      </c>
      <c r="BH22" s="17" t="s">
        <v>106</v>
      </c>
      <c r="BI22" s="17" t="str">
        <f t="shared" si="9"/>
        <v>MICROCARE LLC</v>
      </c>
      <c r="BK22" s="17" cm="1">
        <f t="array" ref="BK22">MEDIAN(IF($C$3:$C$4389 = BH22, $G$3:$G$4389))</f>
        <v>276.23775333000003</v>
      </c>
      <c r="BP22" s="17" t="s">
        <v>106</v>
      </c>
      <c r="BQ22" s="17" t="str">
        <f t="shared" si="10"/>
        <v>MICROCARE LLC</v>
      </c>
      <c r="BR22" s="17" cm="1">
        <f t="array" ref="BR22">_xlfn.PERCENTILE.INC(IF($C$3:$C$4389 = BP22, $F$3:$F$4389),0.95)</f>
        <v>629.31405413799996</v>
      </c>
      <c r="BS22" s="17" cm="1">
        <f t="array" ref="BS22">_xlfn.PERCENTILE.INC(IF($C$3:$C$4389 = BP22, $G$3:$G$4389),0.95)</f>
        <v>536.80661183072004</v>
      </c>
      <c r="BT22" s="17" cm="1">
        <f t="array" ref="BT22">_xlfn.PERCENTILE.INC(IF($C$3:$C$4389 = BP22, $H$3:$H$4389),0.95)</f>
        <v>749.62489435680004</v>
      </c>
      <c r="BV22" s="17">
        <f t="shared" si="13"/>
        <v>-40.641876352000054</v>
      </c>
      <c r="BW22" s="17">
        <f t="shared" si="14"/>
        <v>-11.119363358179953</v>
      </c>
      <c r="BZ22" s="17" t="s">
        <v>106</v>
      </c>
      <c r="CA22" s="17" t="str">
        <f t="shared" si="11"/>
        <v>MICROCARE LLC</v>
      </c>
      <c r="CB22" s="17" cm="1">
        <f t="array" ref="CB22">_xlfn.PERCENTILE.INC(IF($C$3:$C$4389 = BZ22, $F$3:$F$4389),0.5)</f>
        <v>463.19038454920002</v>
      </c>
      <c r="CC22" s="17" cm="1">
        <f t="array" ref="CC22">_xlfn.PERCENTILE.INC(IF($C$3:$C$4389 = BZ22, $G$3:$G$4389),0.5)</f>
        <v>276.23775333000003</v>
      </c>
      <c r="CD22" s="17" cm="1">
        <f t="array" ref="CD22">_xlfn.PERCENTILE.INC(IF($C$3:$C$4389 = BZ22, $H$3:$H$4389),0.5)</f>
        <v>737.35068482459997</v>
      </c>
    </row>
    <row r="23" spans="1:82" x14ac:dyDescent="0.35">
      <c r="A23" s="17" t="s">
        <v>280</v>
      </c>
      <c r="B23" s="17">
        <v>2019</v>
      </c>
      <c r="C23" s="17" t="s">
        <v>93</v>
      </c>
      <c r="D23" s="17" t="s">
        <v>358</v>
      </c>
      <c r="E23" s="17" t="str">
        <f>VLOOKUP(C23,'Processed TRI Data'!$C:$AF,24,FALSE)</f>
        <v>Manufacture: Produce; Manufacture: For sale/distribution; Manufacture: As a byproduct; Manufacture: As an Impurity</v>
      </c>
      <c r="F23" s="109">
        <f>CONVERT(IF($A23="A",500,'Raw TRI Data'!W22),"lbm","kg")</f>
        <v>2313.3210870000003</v>
      </c>
      <c r="G23" s="109">
        <f>CONVERT(IF($A23="A",500,'Raw TRI Data'!Y22),"lbm","kg")</f>
        <v>23.586803240000002</v>
      </c>
      <c r="H23" s="109">
        <f t="shared" si="12"/>
        <v>2336.9078902400001</v>
      </c>
      <c r="K23" s="17" cm="1">
        <f t="array" ref="K23">MAX(IF($C$3:$C$4389=L23,$B$3:$B$4389))</f>
        <v>2023</v>
      </c>
      <c r="L23" s="17" t="s">
        <v>93</v>
      </c>
      <c r="M23" s="17" t="str">
        <f t="shared" si="0"/>
        <v>WESTLAKE US 2 LLC</v>
      </c>
      <c r="N23" s="17" cm="1">
        <f t="array" ref="N23">_xlfn.XLOOKUP(1, ($B$3:$B$4389 = K23)*($C$3:$C$4389 = L23), $F$3:$F$4389)</f>
        <v>2177.2433760000004</v>
      </c>
      <c r="O23" s="17" cm="1">
        <f t="array" ref="O23">_xlfn.XLOOKUP(1, ($B$3:$B$4389 = K23)*($C$3:$C$4389 = L23), $G$3:$G$4389)</f>
        <v>176.90102430000002</v>
      </c>
      <c r="P23" s="17" cm="1">
        <f t="array" ref="P23">_xlfn.XLOOKUP(1, ($B$3:$B$4389 = K23)*($C$3:$C$4389 = L23), $H$3:$H$4389)</f>
        <v>2354.1444003000006</v>
      </c>
      <c r="S23" s="17" cm="1">
        <f t="array" ref="S23">_xlfn.XLOOKUP(1, ($C$3:$C$4389 = T23)*($H$3:$H$4389 = X23), $B$3:$B$4389)</f>
        <v>2021</v>
      </c>
      <c r="T23" s="17" t="s">
        <v>93</v>
      </c>
      <c r="U23" s="17" t="str">
        <f t="shared" si="1"/>
        <v>WESTLAKE US 2 LLC</v>
      </c>
      <c r="X23" s="17">
        <f t="shared" si="2"/>
        <v>7525.5510106700003</v>
      </c>
      <c r="AA23" s="17" cm="1">
        <f t="array" ref="AA23">IFERROR(_xlfn.XLOOKUP(1, ($C$3:$C$4389 = AB23)*($H$3:$H$4389 = AF23), $B$3:$B$4389), "No median year based on reporting data")</f>
        <v>2023</v>
      </c>
      <c r="AB23" s="17" t="s">
        <v>93</v>
      </c>
      <c r="AC23" s="17" t="str">
        <f t="shared" si="3"/>
        <v>WESTLAKE US 2 LLC</v>
      </c>
      <c r="AF23" s="17" cm="1">
        <f t="array" ref="AF23">MEDIAN(IF($C$3:$C$4389 = AB23, $H$3:$H$4389))</f>
        <v>2354.1444003000006</v>
      </c>
      <c r="AI23" s="17" cm="1">
        <f t="array" ref="AI23">_xlfn.XLOOKUP(1, ($C$3:$C$4389 = AJ23)*($F$3:$F$4389 = AL23), $B$3:$B$4389)</f>
        <v>2021</v>
      </c>
      <c r="AJ23" s="17" t="s">
        <v>93</v>
      </c>
      <c r="AK23" s="17" t="str">
        <f t="shared" si="4"/>
        <v>WESTLAKE US 2 LLC</v>
      </c>
      <c r="AL23" s="17">
        <f t="shared" si="5"/>
        <v>7030.6817350000001</v>
      </c>
      <c r="AQ23" s="17" cm="1">
        <f t="array" ref="AQ23">IFERROR(_xlfn.XLOOKUP(1, ($C$3:$C$4389 = AR23)*($F$3:$F$4389 = AT23), $B$3:$B$4389), "No median year based on reporting data")</f>
        <v>2019</v>
      </c>
      <c r="AR23" s="17" t="s">
        <v>93</v>
      </c>
      <c r="AS23" s="17" t="str">
        <f t="shared" si="6"/>
        <v>WESTLAKE US 2 LLC</v>
      </c>
      <c r="AT23" s="17" cm="1">
        <f t="array" ref="AT23">MEDIAN(IF($C$3:$C$4389 = AR23, $F$3:$F$4389))</f>
        <v>2313.3210870000003</v>
      </c>
      <c r="AY23" s="17" cm="1">
        <f t="array" ref="AY23">_xlfn.XLOOKUP(1, ($C$3:$C$4389 = AZ23)*($G$3:$G$4389 = BC23), $B$3:$B$4389)</f>
        <v>2021</v>
      </c>
      <c r="AZ23" s="17" t="s">
        <v>93</v>
      </c>
      <c r="BA23" s="17" t="str">
        <f t="shared" si="7"/>
        <v>WESTLAKE US 2 LLC</v>
      </c>
      <c r="BC23" s="17">
        <f t="shared" si="8"/>
        <v>494.86927567000004</v>
      </c>
      <c r="BG23" s="17" cm="1">
        <f t="array" ref="BG23">IFERROR(_xlfn.XLOOKUP(1, ($C$3:$C$4389 = BH23)*($G$3:$G$4389 = BK23), $B$3:$B$4389), "No median year based on reporting data")</f>
        <v>2022</v>
      </c>
      <c r="BH23" s="17" t="s">
        <v>93</v>
      </c>
      <c r="BI23" s="17" t="str">
        <f t="shared" si="9"/>
        <v>WESTLAKE US 2 LLC</v>
      </c>
      <c r="BK23" s="17" cm="1">
        <f t="array" ref="BK23">MEDIAN(IF($C$3:$C$4389 = BH23, $G$3:$G$4389))</f>
        <v>217.72433760000001</v>
      </c>
      <c r="BP23" s="17" t="s">
        <v>93</v>
      </c>
      <c r="BQ23" s="17" t="str">
        <f t="shared" si="10"/>
        <v>WESTLAKE US 2 LLC</v>
      </c>
      <c r="BR23" s="17" cm="1">
        <f t="array" ref="BR23">_xlfn.PERCENTILE.INC(IF($C$3:$C$4389 = BP23, $F$3:$F$4389),0.95)</f>
        <v>6513.5864332000001</v>
      </c>
      <c r="BS23" s="17" cm="1">
        <f t="array" ref="BS23">_xlfn.PERCENTILE.INC(IF($C$3:$C$4389 = BP23, $G$3:$G$4389),0.95)</f>
        <v>486.61389453600003</v>
      </c>
      <c r="BT23" s="17" cm="1">
        <f t="array" ref="BT23">_xlfn.PERCENTILE.INC(IF($C$3:$C$4389 = BP23, $H$3:$H$4389),0.95)</f>
        <v>7000.200327736</v>
      </c>
      <c r="BV23" s="17">
        <f t="shared" si="13"/>
        <v>-517.09530180000002</v>
      </c>
      <c r="BW23" s="17">
        <f t="shared" si="14"/>
        <v>-8.2553811340000038</v>
      </c>
      <c r="BZ23" s="17" t="s">
        <v>93</v>
      </c>
      <c r="CA23" s="17" t="str">
        <f t="shared" si="11"/>
        <v>WESTLAKE US 2 LLC</v>
      </c>
      <c r="CB23" s="17" cm="1">
        <f t="array" ref="CB23">_xlfn.PERCENTILE.INC(IF($C$3:$C$4389 = BZ23, $F$3:$F$4389),0.5)</f>
        <v>2313.3210870000003</v>
      </c>
      <c r="CC23" s="17" cm="1">
        <f t="array" ref="CC23">_xlfn.PERCENTILE.INC(IF($C$3:$C$4389 = BZ23, $G$3:$G$4389),0.5)</f>
        <v>217.72433760000001</v>
      </c>
      <c r="CD23" s="17" cm="1">
        <f t="array" ref="CD23">_xlfn.PERCENTILE.INC(IF($C$3:$C$4389 = BZ23, $H$3:$H$4389),0.5)</f>
        <v>2354.1444003000006</v>
      </c>
    </row>
    <row r="24" spans="1:82" x14ac:dyDescent="0.35">
      <c r="A24" s="17" t="s">
        <v>280</v>
      </c>
      <c r="B24" s="17">
        <v>2019</v>
      </c>
      <c r="C24" s="17" t="s">
        <v>107</v>
      </c>
      <c r="D24" s="17" t="s">
        <v>291</v>
      </c>
      <c r="E24" s="17" t="str">
        <f>VLOOKUP(C24,'Processed TRI Data'!$C:$AF,24,FALSE)</f>
        <v>Processing: As a formulation component; P201 - Additives</v>
      </c>
      <c r="F24" s="109">
        <f>CONVERT(IF($A24="A",500,'Raw TRI Data'!W23),"lbm","kg")</f>
        <v>602.37066736000008</v>
      </c>
      <c r="G24" s="109">
        <f>CONVERT(IF($A24="A",500,'Raw TRI Data'!Y23),"lbm","kg")</f>
        <v>0</v>
      </c>
      <c r="H24" s="109">
        <f t="shared" si="12"/>
        <v>602.37066736000008</v>
      </c>
      <c r="K24" s="17" cm="1">
        <f t="array" ref="K24">MAX(IF($C$3:$C$4389=L24,$B$3:$B$4389))</f>
        <v>2023</v>
      </c>
      <c r="L24" s="17" t="s">
        <v>107</v>
      </c>
      <c r="M24" s="17" t="str">
        <f t="shared" si="0"/>
        <v>BARNHARDT MANUFACTURING CO NCFI POLYURETHANES DIV</v>
      </c>
      <c r="N24" s="17" cm="1">
        <f t="array" ref="N24">_xlfn.XLOOKUP(1, ($B$3:$B$4389 = K24)*($C$3:$C$4389 = L24), $F$3:$F$4389)</f>
        <v>636.84368748000009</v>
      </c>
      <c r="O24" s="17" cm="1">
        <f t="array" ref="O24">_xlfn.XLOOKUP(1, ($B$3:$B$4389 = K24)*($C$3:$C$4389 = L24), $G$3:$G$4389)</f>
        <v>0</v>
      </c>
      <c r="P24" s="17" cm="1">
        <f t="array" ref="P24">_xlfn.XLOOKUP(1, ($B$3:$B$4389 = K24)*($C$3:$C$4389 = L24), $H$3:$H$4389)</f>
        <v>636.84368748000009</v>
      </c>
      <c r="S24" s="17" cm="1">
        <f t="array" ref="S24">_xlfn.XLOOKUP(1, ($C$3:$C$4389 = T24)*($H$3:$H$4389 = X24), $B$3:$B$4389)</f>
        <v>2020</v>
      </c>
      <c r="T24" s="17" t="s">
        <v>107</v>
      </c>
      <c r="U24" s="17" t="str">
        <f t="shared" si="1"/>
        <v>BARNHARDT MANUFACTURING CO NCFI POLYURETHANES DIV</v>
      </c>
      <c r="X24" s="17">
        <f t="shared" si="2"/>
        <v>651.81223568999997</v>
      </c>
      <c r="AA24" s="17" cm="1">
        <f t="array" ref="AA24">IFERROR(_xlfn.XLOOKUP(1, ($C$3:$C$4389 = AB24)*($H$3:$H$4389 = AF24), $B$3:$B$4389), "No median year based on reporting data")</f>
        <v>2019</v>
      </c>
      <c r="AB24" s="17" t="s">
        <v>107</v>
      </c>
      <c r="AC24" s="17" t="str">
        <f t="shared" si="3"/>
        <v>BARNHARDT MANUFACTURING CO NCFI POLYURETHANES DIV</v>
      </c>
      <c r="AF24" s="17" cm="1">
        <f t="array" ref="AF24">MEDIAN(IF($C$3:$C$4389 = AB24, $H$3:$H$4389))</f>
        <v>602.37066736000008</v>
      </c>
      <c r="AI24" s="17" cm="1">
        <f t="array" ref="AI24">_xlfn.XLOOKUP(1, ($C$3:$C$4389 = AJ24)*($F$3:$F$4389 = AL24), $B$3:$B$4389)</f>
        <v>2020</v>
      </c>
      <c r="AJ24" s="17" t="s">
        <v>107</v>
      </c>
      <c r="AK24" s="17" t="str">
        <f t="shared" si="4"/>
        <v>BARNHARDT MANUFACTURING CO NCFI POLYURETHANES DIV</v>
      </c>
      <c r="AL24" s="17">
        <f t="shared" si="5"/>
        <v>651.81223568999997</v>
      </c>
      <c r="AQ24" s="17" cm="1">
        <f t="array" ref="AQ24">IFERROR(_xlfn.XLOOKUP(1, ($C$3:$C$4389 = AR24)*($F$3:$F$4389 = AT24), $B$3:$B$4389), "No median year based on reporting data")</f>
        <v>2019</v>
      </c>
      <c r="AR24" s="17" t="s">
        <v>107</v>
      </c>
      <c r="AS24" s="17" t="str">
        <f t="shared" si="6"/>
        <v>BARNHARDT MANUFACTURING CO NCFI POLYURETHANES DIV</v>
      </c>
      <c r="AT24" s="17" cm="1">
        <f t="array" ref="AT24">MEDIAN(IF($C$3:$C$4389 = AR24, $F$3:$F$4389))</f>
        <v>602.37066736000008</v>
      </c>
      <c r="AY24" s="17" cm="1">
        <f t="array" ref="AY24">_xlfn.XLOOKUP(1, ($C$3:$C$4389 = AZ24)*($G$3:$G$4389 = BC24), $B$3:$B$4389)</f>
        <v>2019</v>
      </c>
      <c r="AZ24" s="17" t="s">
        <v>107</v>
      </c>
      <c r="BA24" s="17" t="str">
        <f t="shared" si="7"/>
        <v>BARNHARDT MANUFACTURING CO NCFI POLYURETHANES DIV</v>
      </c>
      <c r="BC24" s="17">
        <f t="shared" si="8"/>
        <v>0</v>
      </c>
      <c r="BG24" s="17" cm="1">
        <f t="array" ref="BG24">IFERROR(_xlfn.XLOOKUP(1, ($C$3:$C$4389 = BH24)*($G$3:$G$4389 = BK24), $B$3:$B$4389), "No median year based on reporting data")</f>
        <v>2019</v>
      </c>
      <c r="BH24" s="17" t="s">
        <v>107</v>
      </c>
      <c r="BI24" s="17" t="str">
        <f t="shared" si="9"/>
        <v>BARNHARDT MANUFACTURING CO NCFI POLYURETHANES DIV</v>
      </c>
      <c r="BK24" s="17" cm="1">
        <f t="array" ref="BK24">MEDIAN(IF($C$3:$C$4389 = BH24, $G$3:$G$4389))</f>
        <v>0</v>
      </c>
      <c r="BP24" s="17" t="s">
        <v>107</v>
      </c>
      <c r="BQ24" s="17" t="str">
        <f t="shared" si="10"/>
        <v>BARNHARDT MANUFACTURING CO NCFI POLYURETHANES DIV</v>
      </c>
      <c r="BR24" s="17" cm="1">
        <f t="array" ref="BR24">_xlfn.PERCENTILE.INC(IF($C$3:$C$4389 = BP24, $F$3:$F$4389),0.95)</f>
        <v>648.81852604799997</v>
      </c>
      <c r="BS24" s="17" cm="1">
        <f t="array" ref="BS24">_xlfn.PERCENTILE.INC(IF($C$3:$C$4389 = BP24, $G$3:$G$4389),0.95)</f>
        <v>0</v>
      </c>
      <c r="BT24" s="17" cm="1">
        <f t="array" ref="BT24">_xlfn.PERCENTILE.INC(IF($C$3:$C$4389 = BP24, $H$3:$H$4389),0.95)</f>
        <v>648.81852604799997</v>
      </c>
      <c r="BV24" s="17">
        <f t="shared" si="13"/>
        <v>-2.9937096419999989</v>
      </c>
      <c r="BW24" s="17">
        <f t="shared" si="14"/>
        <v>0</v>
      </c>
      <c r="BZ24" s="17" t="s">
        <v>107</v>
      </c>
      <c r="CA24" s="17" t="str">
        <f t="shared" si="11"/>
        <v>BARNHARDT MANUFACTURING CO NCFI POLYURETHANES DIV</v>
      </c>
      <c r="CB24" s="17" cm="1">
        <f t="array" ref="CB24">_xlfn.PERCENTILE.INC(IF($C$3:$C$4389 = BZ24, $F$3:$F$4389),0.5)</f>
        <v>602.37066736000008</v>
      </c>
      <c r="CC24" s="17" cm="1">
        <f t="array" ref="CC24">_xlfn.PERCENTILE.INC(IF($C$3:$C$4389 = BZ24, $G$3:$G$4389),0.5)</f>
        <v>0</v>
      </c>
      <c r="CD24" s="17" cm="1">
        <f t="array" ref="CD24">_xlfn.PERCENTILE.INC(IF($C$3:$C$4389 = BZ24, $H$3:$H$4389),0.5)</f>
        <v>602.37066736000008</v>
      </c>
    </row>
    <row r="25" spans="1:82" x14ac:dyDescent="0.35">
      <c r="A25" s="17" t="s">
        <v>280</v>
      </c>
      <c r="B25" s="17">
        <v>2020</v>
      </c>
      <c r="C25" s="17" t="s">
        <v>94</v>
      </c>
      <c r="D25" s="17" t="s">
        <v>359</v>
      </c>
      <c r="E25" s="17" t="str">
        <f>VLOOKUP(C25,'Processed TRI Data'!$C:$AF,24,FALSE)</f>
        <v>Manufacture: Produce; Manufacture: As a byproduct; Manufacture: As an Impurity</v>
      </c>
      <c r="F25" s="109">
        <f>CONVERT(IF($A25="A",500,'Raw TRI Data'!W24),"lbm","kg")</f>
        <v>2.2679618500000003</v>
      </c>
      <c r="G25" s="109">
        <f>CONVERT(IF($A25="A",500,'Raw TRI Data'!Y24),"lbm","kg")</f>
        <v>27.215542200000002</v>
      </c>
      <c r="H25" s="109">
        <f t="shared" si="12"/>
        <v>29.483504050000001</v>
      </c>
      <c r="K25" s="17" cm="1">
        <f t="array" ref="K25">MAX(IF($C$3:$C$4389=L25,$B$3:$B$4389))</f>
        <v>2021</v>
      </c>
      <c r="L25" s="17" t="s">
        <v>117</v>
      </c>
      <c r="M25" s="17" t="str">
        <f t="shared" si="0"/>
        <v>VEOLIA N.A. INC.</v>
      </c>
      <c r="N25" s="17" cm="1">
        <f t="array" ref="N25">_xlfn.XLOOKUP(1, ($B$3:$B$4389 = K25)*($C$3:$C$4389 = L25), $F$3:$F$4389)</f>
        <v>0.13154178730000002</v>
      </c>
      <c r="O25" s="17" cm="1">
        <f t="array" ref="O25">_xlfn.XLOOKUP(1, ($B$3:$B$4389 = K25)*($C$3:$C$4389 = L25), $G$3:$G$4389)</f>
        <v>0.22679618500000001</v>
      </c>
      <c r="P25" s="17" cm="1">
        <f t="array" ref="P25">_xlfn.XLOOKUP(1, ($B$3:$B$4389 = K25)*($C$3:$C$4389 = L25), $H$3:$H$4389)</f>
        <v>0.35833797230000003</v>
      </c>
      <c r="S25" s="17" cm="1">
        <f t="array" ref="S25">_xlfn.XLOOKUP(1, ($C$3:$C$4389 = T25)*($H$3:$H$4389 = X25), $B$3:$B$4389)</f>
        <v>2021</v>
      </c>
      <c r="T25" s="17" t="s">
        <v>117</v>
      </c>
      <c r="U25" s="17" t="str">
        <f t="shared" si="1"/>
        <v>VEOLIA N.A. INC.</v>
      </c>
      <c r="X25" s="17">
        <f t="shared" si="2"/>
        <v>0.35833797230000003</v>
      </c>
      <c r="AA25" s="17" cm="1">
        <f t="array" ref="AA25">IFERROR(_xlfn.XLOOKUP(1, ($C$3:$C$4389 = AB25)*($H$3:$H$4389 = AF25), $B$3:$B$4389), "No median year based on reporting data")</f>
        <v>2021</v>
      </c>
      <c r="AB25" s="17" t="s">
        <v>117</v>
      </c>
      <c r="AC25" s="17" t="str">
        <f t="shared" si="3"/>
        <v>VEOLIA N.A. INC.</v>
      </c>
      <c r="AF25" s="17" cm="1">
        <f t="array" ref="AF25">MEDIAN(IF($C$3:$C$4389 = AB25, $H$3:$H$4389))</f>
        <v>0.35833797230000003</v>
      </c>
      <c r="AI25" s="17" cm="1">
        <f t="array" ref="AI25">_xlfn.XLOOKUP(1, ($C$3:$C$4389 = AJ25)*($F$3:$F$4389 = AL25), $B$3:$B$4389)</f>
        <v>2021</v>
      </c>
      <c r="AJ25" s="17" t="s">
        <v>117</v>
      </c>
      <c r="AK25" s="17" t="str">
        <f t="shared" si="4"/>
        <v>VEOLIA N.A. INC.</v>
      </c>
      <c r="AL25" s="17">
        <f t="shared" si="5"/>
        <v>0.13154178730000002</v>
      </c>
      <c r="AQ25" s="17" cm="1">
        <f t="array" ref="AQ25">IFERROR(_xlfn.XLOOKUP(1, ($C$3:$C$4389 = AR25)*($F$3:$F$4389 = AT25), $B$3:$B$4389), "No median year based on reporting data")</f>
        <v>2021</v>
      </c>
      <c r="AR25" s="17" t="s">
        <v>117</v>
      </c>
      <c r="AS25" s="17" t="str">
        <f t="shared" si="6"/>
        <v>VEOLIA N.A. INC.</v>
      </c>
      <c r="AT25" s="17" cm="1">
        <f t="array" ref="AT25">MEDIAN(IF($C$3:$C$4389 = AR25, $F$3:$F$4389))</f>
        <v>0.13154178730000002</v>
      </c>
      <c r="AY25" s="17" cm="1">
        <f t="array" ref="AY25">_xlfn.XLOOKUP(1, ($C$3:$C$4389 = AZ25)*($G$3:$G$4389 = BC25), $B$3:$B$4389)</f>
        <v>2021</v>
      </c>
      <c r="AZ25" s="17" t="s">
        <v>117</v>
      </c>
      <c r="BA25" s="17" t="str">
        <f t="shared" si="7"/>
        <v>VEOLIA N.A. INC.</v>
      </c>
      <c r="BC25" s="17">
        <f t="shared" si="8"/>
        <v>0.22679618500000001</v>
      </c>
      <c r="BG25" s="17" cm="1">
        <f t="array" ref="BG25">IFERROR(_xlfn.XLOOKUP(1, ($C$3:$C$4389 = BH25)*($G$3:$G$4389 = BK25), $B$3:$B$4389), "No median year based on reporting data")</f>
        <v>2021</v>
      </c>
      <c r="BH25" s="17" t="s">
        <v>117</v>
      </c>
      <c r="BI25" s="17" t="str">
        <f t="shared" si="9"/>
        <v>VEOLIA N.A. INC.</v>
      </c>
      <c r="BK25" s="17" cm="1">
        <f t="array" ref="BK25">MEDIAN(IF($C$3:$C$4389 = BH25, $G$3:$G$4389))</f>
        <v>0.22679618500000001</v>
      </c>
      <c r="BP25" s="17" t="s">
        <v>117</v>
      </c>
      <c r="BQ25" s="17" t="str">
        <f t="shared" si="10"/>
        <v>VEOLIA N.A. INC.</v>
      </c>
      <c r="BR25" s="17" cm="1">
        <f t="array" ref="BR25">_xlfn.PERCENTILE.INC(IF($C$3:$C$4389 = BP25, $F$3:$F$4389),0.95)</f>
        <v>0.13154178730000002</v>
      </c>
      <c r="BS25" s="17" cm="1">
        <f t="array" ref="BS25">_xlfn.PERCENTILE.INC(IF($C$3:$C$4389 = BP25, $G$3:$G$4389),0.95)</f>
        <v>0.22679618500000001</v>
      </c>
      <c r="BT25" s="17" cm="1">
        <f t="array" ref="BT25">_xlfn.PERCENTILE.INC(IF($C$3:$C$4389 = BP25, $H$3:$H$4389),0.95)</f>
        <v>0.35833797230000003</v>
      </c>
      <c r="BV25" s="17">
        <f t="shared" si="13"/>
        <v>0</v>
      </c>
      <c r="BW25" s="17">
        <f t="shared" si="14"/>
        <v>0</v>
      </c>
      <c r="BZ25" s="17" t="s">
        <v>117</v>
      </c>
      <c r="CA25" s="17" t="str">
        <f t="shared" si="11"/>
        <v>VEOLIA N.A. INC.</v>
      </c>
      <c r="CB25" s="17" cm="1">
        <f t="array" ref="CB25">_xlfn.PERCENTILE.INC(IF($C$3:$C$4389 = BZ25, $F$3:$F$4389),0.5)</f>
        <v>0.13154178730000002</v>
      </c>
      <c r="CC25" s="17" cm="1">
        <f t="array" ref="CC25">_xlfn.PERCENTILE.INC(IF($C$3:$C$4389 = BZ25, $G$3:$G$4389),0.5)</f>
        <v>0.22679618500000001</v>
      </c>
      <c r="CD25" s="17" cm="1">
        <f t="array" ref="CD25">_xlfn.PERCENTILE.INC(IF($C$3:$C$4389 = BZ25, $H$3:$H$4389),0.5)</f>
        <v>0.35833797230000003</v>
      </c>
    </row>
    <row r="26" spans="1:82" x14ac:dyDescent="0.35">
      <c r="A26" s="17" t="s">
        <v>280</v>
      </c>
      <c r="B26" s="17">
        <v>2020</v>
      </c>
      <c r="C26" s="17" t="s">
        <v>96</v>
      </c>
      <c r="D26" s="17" t="s">
        <v>356</v>
      </c>
      <c r="E26" s="17" t="str">
        <f>VLOOKUP(C26,'Processed TRI Data'!$C:$AF,24,FALSE)</f>
        <v>Manufacture: Produce; Manufacture: As a byproduct</v>
      </c>
      <c r="F26" s="109">
        <f>CONVERT(IF($A26="A",500,'Raw TRI Data'!W25),"lbm","kg")</f>
        <v>15.422140580000001</v>
      </c>
      <c r="G26" s="109">
        <f>CONVERT(IF($A26="A",500,'Raw TRI Data'!Y25),"lbm","kg")</f>
        <v>92.079251110000001</v>
      </c>
      <c r="H26" s="109">
        <f t="shared" si="12"/>
        <v>107.50139169000001</v>
      </c>
      <c r="K26" s="17" cm="1">
        <f t="array" ref="K26">MAX(IF($C$3:$C$4389=L26,$B$3:$B$4389))</f>
        <v>2023</v>
      </c>
      <c r="L26" s="17" t="s">
        <v>108</v>
      </c>
      <c r="M26" s="17" t="str">
        <f t="shared" si="0"/>
        <v>NCFI POLYURETHANES</v>
      </c>
      <c r="N26" s="17" cm="1">
        <f t="array" ref="N26">_xlfn.XLOOKUP(1, ($B$3:$B$4389 = K26)*($C$3:$C$4389 = L26), $F$3:$F$4389)</f>
        <v>254.91891194000002</v>
      </c>
      <c r="O26" s="17" cm="1">
        <f t="array" ref="O26">_xlfn.XLOOKUP(1, ($B$3:$B$4389 = K26)*($C$3:$C$4389 = L26), $G$3:$G$4389)</f>
        <v>2.2679618500000003</v>
      </c>
      <c r="P26" s="17" cm="1">
        <f t="array" ref="P26">_xlfn.XLOOKUP(1, ($B$3:$B$4389 = K26)*($C$3:$C$4389 = L26), $H$3:$H$4389)</f>
        <v>257.18687378999999</v>
      </c>
      <c r="S26" s="17">
        <v>2018</v>
      </c>
      <c r="T26" s="17" t="s">
        <v>108</v>
      </c>
      <c r="U26" s="17" t="str">
        <f t="shared" si="1"/>
        <v>NCFI POLYURETHANES</v>
      </c>
      <c r="X26" s="17">
        <f t="shared" si="2"/>
        <v>258.09405853000004</v>
      </c>
      <c r="AA26" s="17" cm="1">
        <f t="array" ref="AA26">IFERROR(_xlfn.XLOOKUP(1, ($C$3:$C$4389 = AB26)*($H$3:$H$4389 = AF26), $B$3:$B$4389), "No median year based on reporting data")</f>
        <v>2021</v>
      </c>
      <c r="AB26" s="17" t="s">
        <v>108</v>
      </c>
      <c r="AC26" s="17" t="str">
        <f t="shared" si="3"/>
        <v>NCFI POLYURETHANES</v>
      </c>
      <c r="AF26" s="17" cm="1">
        <f t="array" ref="AF26">MEDIAN(IF($C$3:$C$4389 = AB26, $H$3:$H$4389))</f>
        <v>257.64046616000002</v>
      </c>
      <c r="AI26" s="17" cm="1">
        <f t="array" ref="AI26">_xlfn.XLOOKUP(1, ($C$3:$C$4389 = AJ26)*($F$3:$F$4389 = AL26), $B$3:$B$4389)</f>
        <v>2022</v>
      </c>
      <c r="AJ26" s="17" t="s">
        <v>108</v>
      </c>
      <c r="AK26" s="17" t="str">
        <f t="shared" si="4"/>
        <v>NCFI POLYURETHANES</v>
      </c>
      <c r="AL26" s="17">
        <f t="shared" si="5"/>
        <v>255.82609668000003</v>
      </c>
      <c r="AQ26" s="17" cm="1">
        <f t="array" ref="AQ26">IFERROR(_xlfn.XLOOKUP(1, ($C$3:$C$4389 = AR26)*($F$3:$F$4389 = AT26), $B$3:$B$4389), "No median year based on reporting data")</f>
        <v>2021</v>
      </c>
      <c r="AR26" s="17" t="s">
        <v>108</v>
      </c>
      <c r="AS26" s="17" t="str">
        <f t="shared" si="6"/>
        <v>NCFI POLYURETHANES</v>
      </c>
      <c r="AT26" s="17" cm="1">
        <f t="array" ref="AT26">MEDIAN(IF($C$3:$C$4389 = AR26, $F$3:$F$4389))</f>
        <v>255.37250431000001</v>
      </c>
      <c r="AY26" s="17" cm="1">
        <f t="array" ref="AY26">_xlfn.XLOOKUP(1, ($C$3:$C$4389 = AZ26)*($G$3:$G$4389 = BC26), $B$3:$B$4389)</f>
        <v>2021</v>
      </c>
      <c r="AZ26" s="17" t="s">
        <v>108</v>
      </c>
      <c r="BA26" s="17" t="str">
        <f t="shared" si="7"/>
        <v>NCFI POLYURETHANES</v>
      </c>
      <c r="BC26" s="17">
        <f t="shared" si="8"/>
        <v>2.2679618500000003</v>
      </c>
      <c r="BG26" s="17" cm="1">
        <f t="array" ref="BG26">IFERROR(_xlfn.XLOOKUP(1, ($C$3:$C$4389 = BH26)*($G$3:$G$4389 = BK26), $B$3:$B$4389), "No median year based on reporting data")</f>
        <v>2021</v>
      </c>
      <c r="BH26" s="17" t="s">
        <v>108</v>
      </c>
      <c r="BI26" s="17" t="str">
        <f t="shared" si="9"/>
        <v>NCFI POLYURETHANES</v>
      </c>
      <c r="BK26" s="17" cm="1">
        <f t="array" ref="BK26">MEDIAN(IF($C$3:$C$4389 = BH26, $G$3:$G$4389))</f>
        <v>2.2679618500000003</v>
      </c>
      <c r="BP26" s="17" t="s">
        <v>108</v>
      </c>
      <c r="BQ26" s="17" t="str">
        <f t="shared" si="10"/>
        <v>NCFI POLYURETHANES</v>
      </c>
      <c r="BR26" s="17" cm="1">
        <f t="array" ref="BR26">_xlfn.PERCENTILE.INC(IF($C$3:$C$4389 = BP26, $F$3:$F$4389),0.95)</f>
        <v>255.78073744300002</v>
      </c>
      <c r="BS26" s="17" cm="1">
        <f t="array" ref="BS26">_xlfn.PERCENTILE.INC(IF($C$3:$C$4389 = BP26, $G$3:$G$4389),0.95)</f>
        <v>2.2679618500000003</v>
      </c>
      <c r="BT26" s="17" cm="1">
        <f t="array" ref="BT26">_xlfn.PERCENTILE.INC(IF($C$3:$C$4389 = BP26, $H$3:$H$4389),0.95)</f>
        <v>258.04869929300003</v>
      </c>
      <c r="BV26" s="17">
        <f t="shared" si="13"/>
        <v>-4.5359237000013763E-2</v>
      </c>
      <c r="BW26" s="17">
        <f t="shared" si="14"/>
        <v>0</v>
      </c>
      <c r="BZ26" s="17" t="s">
        <v>108</v>
      </c>
      <c r="CA26" s="17" t="str">
        <f t="shared" si="11"/>
        <v>NCFI POLYURETHANES</v>
      </c>
      <c r="CB26" s="17" cm="1">
        <f t="array" ref="CB26">_xlfn.PERCENTILE.INC(IF($C$3:$C$4389 = BZ26, $F$3:$F$4389),0.5)</f>
        <v>255.37250431000001</v>
      </c>
      <c r="CC26" s="17" cm="1">
        <f t="array" ref="CC26">_xlfn.PERCENTILE.INC(IF($C$3:$C$4389 = BZ26, $G$3:$G$4389),0.5)</f>
        <v>2.2679618500000003</v>
      </c>
      <c r="CD26" s="17" cm="1">
        <f t="array" ref="CD26">_xlfn.PERCENTILE.INC(IF($C$3:$C$4389 = BZ26, $H$3:$H$4389),0.5)</f>
        <v>257.64046616000002</v>
      </c>
    </row>
    <row r="27" spans="1:82" x14ac:dyDescent="0.35">
      <c r="A27" s="17" t="s">
        <v>280</v>
      </c>
      <c r="B27" s="17">
        <v>2020</v>
      </c>
      <c r="C27" s="17" t="s">
        <v>99</v>
      </c>
      <c r="D27" s="17" t="s">
        <v>361</v>
      </c>
      <c r="E27" s="17" t="str">
        <f>VLOOKUP(C27,'Processed TRI Data'!$C:$AF,24,FALSE)</f>
        <v>Manufacture: Produce; Manufacture: For on-site use/processing; Processing: As a reactant; P199 - Other</v>
      </c>
      <c r="F27" s="109">
        <f>CONVERT(IF($A27="A",500,'Raw TRI Data'!W26),"lbm","kg")</f>
        <v>57.152638620000005</v>
      </c>
      <c r="G27" s="109">
        <f>CONVERT(IF($A27="A",500,'Raw TRI Data'!Y26),"lbm","kg")</f>
        <v>0</v>
      </c>
      <c r="H27" s="109">
        <f t="shared" si="12"/>
        <v>57.152638620000005</v>
      </c>
      <c r="K27" s="17" cm="1">
        <f t="array" ref="K27">MAX(IF($C$3:$C$4389=L27,$B$3:$B$4389))</f>
        <v>2023</v>
      </c>
      <c r="L27" s="17" t="s">
        <v>111</v>
      </c>
      <c r="M27" s="17" t="str">
        <f t="shared" si="0"/>
        <v>EMBECTA - HOLDREGE</v>
      </c>
      <c r="N27" s="17" cm="1">
        <f t="array" ref="N27">_xlfn.XLOOKUP(1, ($B$3:$B$4389 = K27)*($C$3:$C$4389 = L27), $F$3:$F$4389)</f>
        <v>13099.7476456</v>
      </c>
      <c r="O27" s="17" cm="1">
        <f t="array" ref="O27">_xlfn.XLOOKUP(1, ($B$3:$B$4389 = K27)*($C$3:$C$4389 = L27), $G$3:$G$4389)</f>
        <v>0</v>
      </c>
      <c r="P27" s="17" cm="1">
        <f t="array" ref="P27">_xlfn.XLOOKUP(1, ($B$3:$B$4389 = K27)*($C$3:$C$4389 = L27), $H$3:$H$4389)</f>
        <v>13099.7476456</v>
      </c>
      <c r="S27" s="17" cm="1">
        <f t="array" ref="S27">_xlfn.XLOOKUP(1, ($C$3:$C$4389 = T27)*($H$3:$H$4389 = X27), $B$3:$B$4389)</f>
        <v>2023</v>
      </c>
      <c r="T27" s="17" t="s">
        <v>111</v>
      </c>
      <c r="U27" s="17" t="str">
        <f t="shared" si="1"/>
        <v>EMBECTA - HOLDREGE</v>
      </c>
      <c r="X27" s="17">
        <f t="shared" si="2"/>
        <v>13099.7476456</v>
      </c>
      <c r="AA27" s="17" t="str" cm="1">
        <f t="array" ref="AA27">IFERROR(_xlfn.XLOOKUP(1, ($C$3:$C$4389 = AB27)*($H$3:$H$4389 = AF27), $B$3:$B$4389), "No median year based on reporting data")</f>
        <v>No median year based on reporting data</v>
      </c>
      <c r="AB27" s="17" t="s">
        <v>111</v>
      </c>
      <c r="AC27" s="17" t="str">
        <f t="shared" si="3"/>
        <v>EMBECTA - HOLDREGE</v>
      </c>
      <c r="AF27" s="17" cm="1">
        <f t="array" ref="AF27">MEDIAN(IF($C$3:$C$4389 = AB27, $H$3:$H$4389))</f>
        <v>11945.355063950001</v>
      </c>
      <c r="AI27" s="17" cm="1">
        <f t="array" ref="AI27">_xlfn.XLOOKUP(1, ($C$3:$C$4389 = AJ27)*($F$3:$F$4389 = AL27), $B$3:$B$4389)</f>
        <v>2023</v>
      </c>
      <c r="AJ27" s="17" t="s">
        <v>111</v>
      </c>
      <c r="AK27" s="17" t="str">
        <f t="shared" si="4"/>
        <v>EMBECTA - HOLDREGE</v>
      </c>
      <c r="AL27" s="17">
        <f t="shared" si="5"/>
        <v>13099.7476456</v>
      </c>
      <c r="AQ27" s="17" t="str" cm="1">
        <f t="array" ref="AQ27">IFERROR(_xlfn.XLOOKUP(1, ($C$3:$C$4389 = AR27)*($F$3:$F$4389 = AT27), $B$3:$B$4389), "No median year based on reporting data")</f>
        <v>No median year based on reporting data</v>
      </c>
      <c r="AR27" s="17" t="s">
        <v>111</v>
      </c>
      <c r="AS27" s="17" t="str">
        <f t="shared" si="6"/>
        <v>EMBECTA - HOLDREGE</v>
      </c>
      <c r="AT27" s="17" cm="1">
        <f t="array" ref="AT27">MEDIAN(IF($C$3:$C$4389 = AR27, $F$3:$F$4389))</f>
        <v>11945.355063950001</v>
      </c>
      <c r="AY27" s="17" cm="1">
        <f t="array" ref="AY27">_xlfn.XLOOKUP(1, ($C$3:$C$4389 = AZ27)*($G$3:$G$4389 = BC27), $B$3:$B$4389)</f>
        <v>2022</v>
      </c>
      <c r="AZ27" s="17" t="s">
        <v>111</v>
      </c>
      <c r="BA27" s="17" t="str">
        <f t="shared" si="7"/>
        <v>EMBECTA - HOLDREGE</v>
      </c>
      <c r="BC27" s="17">
        <f t="shared" si="8"/>
        <v>0</v>
      </c>
      <c r="BG27" s="17" cm="1">
        <f t="array" ref="BG27">IFERROR(_xlfn.XLOOKUP(1, ($C$3:$C$4389 = BH27)*($G$3:$G$4389 = BK27), $B$3:$B$4389), "No median year based on reporting data")</f>
        <v>2022</v>
      </c>
      <c r="BH27" s="17" t="s">
        <v>111</v>
      </c>
      <c r="BI27" s="17" t="str">
        <f t="shared" si="9"/>
        <v>EMBECTA - HOLDREGE</v>
      </c>
      <c r="BK27" s="17" cm="1">
        <f t="array" ref="BK27">MEDIAN(IF($C$3:$C$4389 = BH27, $G$3:$G$4389))</f>
        <v>0</v>
      </c>
      <c r="BP27" s="17" t="s">
        <v>111</v>
      </c>
      <c r="BQ27" s="17" t="str">
        <f t="shared" si="10"/>
        <v>EMBECTA - HOLDREGE</v>
      </c>
      <c r="BR27" s="17" cm="1">
        <f t="array" ref="BR27">_xlfn.PERCENTILE.INC(IF($C$3:$C$4389 = BP27, $F$3:$F$4389),0.95)</f>
        <v>12984.308387435001</v>
      </c>
      <c r="BS27" s="17" cm="1">
        <f t="array" ref="BS27">_xlfn.PERCENTILE.INC(IF($C$3:$C$4389 = BP27, $G$3:$G$4389),0.95)</f>
        <v>0</v>
      </c>
      <c r="BT27" s="17" cm="1">
        <f t="array" ref="BT27">_xlfn.PERCENTILE.INC(IF($C$3:$C$4389 = BP27, $H$3:$H$4389),0.95)</f>
        <v>12984.308387435001</v>
      </c>
      <c r="BV27" s="17">
        <f t="shared" si="13"/>
        <v>-115.43925816499905</v>
      </c>
      <c r="BW27" s="17">
        <f t="shared" si="14"/>
        <v>0</v>
      </c>
      <c r="BZ27" s="17" t="s">
        <v>111</v>
      </c>
      <c r="CA27" s="17" t="str">
        <f t="shared" si="11"/>
        <v>EMBECTA - HOLDREGE</v>
      </c>
      <c r="CB27" s="17" cm="1">
        <f t="array" ref="CB27">_xlfn.PERCENTILE.INC(IF($C$3:$C$4389 = BZ27, $F$3:$F$4389),0.5)</f>
        <v>11945.355063950001</v>
      </c>
      <c r="CC27" s="17" cm="1">
        <f t="array" ref="CC27">_xlfn.PERCENTILE.INC(IF($C$3:$C$4389 = BZ27, $G$3:$G$4389),0.5)</f>
        <v>0</v>
      </c>
      <c r="CD27" s="17" cm="1">
        <f t="array" ref="CD27">_xlfn.PERCENTILE.INC(IF($C$3:$C$4389 = BZ27, $H$3:$H$4389),0.5)</f>
        <v>11945.355063950001</v>
      </c>
    </row>
    <row r="28" spans="1:82" x14ac:dyDescent="0.35">
      <c r="A28" s="17" t="s">
        <v>280</v>
      </c>
      <c r="B28" s="17">
        <v>2020</v>
      </c>
      <c r="C28" s="17" t="s">
        <v>112</v>
      </c>
      <c r="D28" s="17" t="s">
        <v>328</v>
      </c>
      <c r="E28" s="17" t="str">
        <f>VLOOKUP(C28,'Processed TRI Data'!$C:$AF,24,FALSE)</f>
        <v>Otherwise Use: Ancillary or Other Use; Z306 - Waste Treatment</v>
      </c>
      <c r="F28" s="109">
        <f>CONVERT(IF($A28="A",500,'Raw TRI Data'!W27),"lbm","kg")</f>
        <v>0.72574779200000017</v>
      </c>
      <c r="G28" s="109">
        <f>CONVERT(IF($A28="A",500,'Raw TRI Data'!Y27),"lbm","kg")</f>
        <v>0.21318841390000001</v>
      </c>
      <c r="H28" s="109">
        <f t="shared" si="12"/>
        <v>0.93893620590000015</v>
      </c>
      <c r="K28" s="17" cm="1">
        <f t="array" ref="K28">MAX(IF($C$3:$C$4389=L28,$B$3:$B$4389))</f>
        <v>2023</v>
      </c>
      <c r="L28" s="17" t="s">
        <v>109</v>
      </c>
      <c r="M28" s="17" t="str">
        <f t="shared" si="0"/>
        <v>BASF HOUSTON POLYURETHANE</v>
      </c>
      <c r="N28" s="17" cm="1">
        <f t="array" ref="N28">_xlfn.XLOOKUP(1, ($B$3:$B$4389 = K28)*($C$3:$C$4389 = L28), $F$3:$F$4389)</f>
        <v>226.79618500000001</v>
      </c>
      <c r="O28" s="17" cm="1">
        <f t="array" ref="O28">_xlfn.XLOOKUP(1, ($B$3:$B$4389 = K28)*($C$3:$C$4389 = L28), $G$3:$G$4389)</f>
        <v>226.79618500000001</v>
      </c>
      <c r="P28" s="17" cm="1">
        <f t="array" ref="P28">_xlfn.XLOOKUP(1, ($B$3:$B$4389 = K28)*($C$3:$C$4389 = L28), $H$3:$H$4389)</f>
        <v>226.79618500000001</v>
      </c>
      <c r="S28" s="17" cm="1">
        <f t="array" ref="S28">_xlfn.XLOOKUP(1, ($C$3:$C$4389 = T28)*($H$3:$H$4389 = X28), $B$3:$B$4389)</f>
        <v>2023</v>
      </c>
      <c r="T28" s="17" t="s">
        <v>109</v>
      </c>
      <c r="U28" s="17" t="str">
        <f t="shared" si="1"/>
        <v>BASF HOUSTON POLYURETHANE</v>
      </c>
      <c r="X28" s="17">
        <f t="shared" si="2"/>
        <v>226.79618500000001</v>
      </c>
      <c r="AA28" s="17" cm="1">
        <f t="array" ref="AA28">IFERROR(_xlfn.XLOOKUP(1, ($C$3:$C$4389 = AB28)*($H$3:$H$4389 = AF28), $B$3:$B$4389), "No median year based on reporting data")</f>
        <v>2023</v>
      </c>
      <c r="AB28" s="17" t="s">
        <v>109</v>
      </c>
      <c r="AC28" s="17" t="str">
        <f t="shared" si="3"/>
        <v>BASF HOUSTON POLYURETHANE</v>
      </c>
      <c r="AF28" s="17" cm="1">
        <f t="array" ref="AF28">MEDIAN(IF($C$3:$C$4389 = AB28, $H$3:$H$4389))</f>
        <v>226.79618500000001</v>
      </c>
      <c r="AI28" s="17" cm="1">
        <f t="array" ref="AI28">_xlfn.XLOOKUP(1, ($C$3:$C$4389 = AJ28)*($F$3:$F$4389 = AL28), $B$3:$B$4389)</f>
        <v>2023</v>
      </c>
      <c r="AJ28" s="17" t="s">
        <v>109</v>
      </c>
      <c r="AK28" s="17" t="str">
        <f t="shared" si="4"/>
        <v>BASF HOUSTON POLYURETHANE</v>
      </c>
      <c r="AL28" s="17">
        <f t="shared" si="5"/>
        <v>226.79618500000001</v>
      </c>
      <c r="AQ28" s="17" cm="1">
        <f t="array" ref="AQ28">IFERROR(_xlfn.XLOOKUP(1, ($C$3:$C$4389 = AR28)*($F$3:$F$4389 = AT28), $B$3:$B$4389), "No median year based on reporting data")</f>
        <v>2023</v>
      </c>
      <c r="AR28" s="17" t="s">
        <v>109</v>
      </c>
      <c r="AS28" s="17" t="str">
        <f t="shared" si="6"/>
        <v>BASF HOUSTON POLYURETHANE</v>
      </c>
      <c r="AT28" s="17" cm="1">
        <f t="array" ref="AT28">MEDIAN(IF($C$3:$C$4389 = AR28, $F$3:$F$4389))</f>
        <v>226.79618500000001</v>
      </c>
      <c r="AY28" s="17" cm="1">
        <f t="array" ref="AY28">_xlfn.XLOOKUP(1, ($C$3:$C$4389 = AZ28)*($G$3:$G$4389 = BC28), $B$3:$B$4389)</f>
        <v>2023</v>
      </c>
      <c r="AZ28" s="17" t="s">
        <v>109</v>
      </c>
      <c r="BA28" s="17" t="str">
        <f t="shared" si="7"/>
        <v>BASF HOUSTON POLYURETHANE</v>
      </c>
      <c r="BC28" s="17">
        <f t="shared" si="8"/>
        <v>226.79618500000001</v>
      </c>
      <c r="BG28" s="17" cm="1">
        <f t="array" ref="BG28">IFERROR(_xlfn.XLOOKUP(1, ($C$3:$C$4389 = BH28)*($G$3:$G$4389 = BK28), $B$3:$B$4389), "No median year based on reporting data")</f>
        <v>2023</v>
      </c>
      <c r="BH28" s="17" t="s">
        <v>109</v>
      </c>
      <c r="BI28" s="17" t="str">
        <f t="shared" si="9"/>
        <v>BASF HOUSTON POLYURETHANE</v>
      </c>
      <c r="BK28" s="17" cm="1">
        <f t="array" ref="BK28">MEDIAN(IF($C$3:$C$4389 = BH28, $G$3:$G$4389))</f>
        <v>226.79618500000001</v>
      </c>
      <c r="BP28" s="17" t="s">
        <v>109</v>
      </c>
      <c r="BQ28" s="17" t="str">
        <f t="shared" si="10"/>
        <v>BASF HOUSTON POLYURETHANE</v>
      </c>
      <c r="BR28" s="17" cm="1">
        <f t="array" ref="BR28">_xlfn.PERCENTILE.INC(IF($C$3:$C$4389 = BP28, $F$3:$F$4389),0.95)</f>
        <v>226.79618500000001</v>
      </c>
      <c r="BS28" s="17" cm="1">
        <f t="array" ref="BS28">_xlfn.PERCENTILE.INC(IF($C$3:$C$4389 = BP28, $G$3:$G$4389),0.95)</f>
        <v>226.79618500000001</v>
      </c>
      <c r="BT28" s="17" cm="1">
        <f t="array" ref="BT28">_xlfn.PERCENTILE.INC(IF($C$3:$C$4389 = BP28, $H$3:$H$4389),0.95)</f>
        <v>226.79618500000001</v>
      </c>
      <c r="BV28" s="17">
        <f t="shared" si="13"/>
        <v>0</v>
      </c>
      <c r="BW28" s="17">
        <f t="shared" si="14"/>
        <v>0</v>
      </c>
      <c r="BZ28" s="17" t="s">
        <v>109</v>
      </c>
      <c r="CA28" s="17" t="str">
        <f t="shared" si="11"/>
        <v>BASF HOUSTON POLYURETHANE</v>
      </c>
      <c r="CB28" s="17" cm="1">
        <f t="array" ref="CB28">_xlfn.PERCENTILE.INC(IF($C$3:$C$4389 = BZ28, $F$3:$F$4389),0.5)</f>
        <v>226.79618500000001</v>
      </c>
      <c r="CC28" s="17" cm="1">
        <f t="array" ref="CC28">_xlfn.PERCENTILE.INC(IF($C$3:$C$4389 = BZ28, $G$3:$G$4389),0.5)</f>
        <v>226.79618500000001</v>
      </c>
      <c r="CD28" s="17" cm="1">
        <f t="array" ref="CD28">_xlfn.PERCENTILE.INC(IF($C$3:$C$4389 = BZ28, $H$3:$H$4389),0.5)</f>
        <v>226.79618500000001</v>
      </c>
    </row>
    <row r="29" spans="1:82" x14ac:dyDescent="0.35">
      <c r="A29" s="17" t="s">
        <v>280</v>
      </c>
      <c r="B29" s="17">
        <v>2020</v>
      </c>
      <c r="C29" s="17" t="s">
        <v>97</v>
      </c>
      <c r="D29" s="17" t="s">
        <v>344</v>
      </c>
      <c r="E29" s="17" t="str">
        <f>VLOOKUP(C29,'Processed TRI Data'!$C:$AF,24,FALSE)</f>
        <v>Manufacture: Produce; Manufacture: As a byproduct; Manufacture: As an Impurity; Processing: As a reactant; P103 - Intermediates; Processing: As an impurity</v>
      </c>
      <c r="F29" s="109">
        <f>CONVERT(IF($A29="A",500,'Raw TRI Data'!W28),"lbm","kg")</f>
        <v>28.12272694</v>
      </c>
      <c r="G29" s="109">
        <f>CONVERT(IF($A29="A",500,'Raw TRI Data'!Y28),"lbm","kg")</f>
        <v>39.462536190000002</v>
      </c>
      <c r="H29" s="109">
        <f t="shared" si="12"/>
        <v>67.585263130000001</v>
      </c>
    </row>
    <row r="30" spans="1:82" x14ac:dyDescent="0.35">
      <c r="A30" s="17" t="s">
        <v>280</v>
      </c>
      <c r="B30" s="17">
        <v>2020</v>
      </c>
      <c r="C30" s="17" t="s">
        <v>100</v>
      </c>
      <c r="D30" s="17" t="s">
        <v>341</v>
      </c>
      <c r="E30" s="17" t="str">
        <f>VLOOKUP(C30,'Processed TRI Data'!$C:$AF,24,FALSE)</f>
        <v>Manufacture: Produce; Manufacture: As a byproduct; Manufacture: As an Impurity</v>
      </c>
      <c r="F30" s="109">
        <f>CONVERT(IF($A30="A",500,'Raw TRI Data'!W29),"lbm","kg")</f>
        <v>2.4085754847</v>
      </c>
      <c r="G30" s="109">
        <f>CONVERT(IF($A30="A",500,'Raw TRI Data'!Y29),"lbm","kg")</f>
        <v>0.48534383590000008</v>
      </c>
      <c r="H30" s="109">
        <f t="shared" si="12"/>
        <v>2.8939193206000002</v>
      </c>
    </row>
    <row r="31" spans="1:82" x14ac:dyDescent="0.35">
      <c r="A31" s="17" t="s">
        <v>280</v>
      </c>
      <c r="B31" s="17">
        <v>2020</v>
      </c>
      <c r="C31" s="17" t="s">
        <v>95</v>
      </c>
      <c r="D31" s="17" t="s">
        <v>356</v>
      </c>
      <c r="E31" s="17" t="str">
        <f>VLOOKUP(C31,'Processed TRI Data'!$C:$AF,24,FALSE)</f>
        <v>Manufacture: Produce; Manufacture: As a byproduct</v>
      </c>
      <c r="F31" s="109">
        <f>CONVERT(IF($A31="A",500,'Raw TRI Data'!W30),"lbm","kg")</f>
        <v>0</v>
      </c>
      <c r="G31" s="109">
        <f>CONVERT(IF($A31="A",500,'Raw TRI Data'!Y30),"lbm","kg")</f>
        <v>0.45359237000000002</v>
      </c>
      <c r="H31" s="109">
        <f t="shared" si="12"/>
        <v>0.45359237000000002</v>
      </c>
    </row>
    <row r="32" spans="1:82" x14ac:dyDescent="0.35">
      <c r="A32" s="17" t="s">
        <v>280</v>
      </c>
      <c r="B32" s="17">
        <v>2020</v>
      </c>
      <c r="C32" s="17" t="s">
        <v>103</v>
      </c>
      <c r="D32" s="17" t="s">
        <v>303</v>
      </c>
      <c r="E32" s="17" t="str">
        <f>VLOOKUP(C32,'Processed TRI Data'!$C:$AF,24,FALSE)</f>
        <v>Processing: As a formulation component; P205 - Solvents; Processing: Repackaging</v>
      </c>
      <c r="F32" s="109">
        <f>CONVERT(IF($A32="A",500,'Raw TRI Data'!W31),"lbm","kg")</f>
        <v>43.091275150000001</v>
      </c>
      <c r="G32" s="109">
        <f>CONVERT(IF($A32="A",500,'Raw TRI Data'!Y31),"lbm","kg")</f>
        <v>0</v>
      </c>
      <c r="H32" s="109">
        <f t="shared" si="12"/>
        <v>43.091275150000001</v>
      </c>
    </row>
    <row r="33" spans="1:8" x14ac:dyDescent="0.35">
      <c r="A33" s="17" t="s">
        <v>280</v>
      </c>
      <c r="B33" s="17">
        <v>2020</v>
      </c>
      <c r="C33" s="17" t="s">
        <v>102</v>
      </c>
      <c r="D33" s="17" t="s">
        <v>336</v>
      </c>
      <c r="E33" s="17" t="str">
        <f>VLOOKUP(C33,'Processed TRI Data'!$C:$AF,24,FALSE)</f>
        <v>Manufacture: Produce; Manufacture: As a byproduct; Otherwise Use: Ancillary or Other Use; Z399 - Other</v>
      </c>
      <c r="F33" s="109">
        <f>CONVERT(IF($A33="A",500,'Raw TRI Data'!W32),"lbm","kg")</f>
        <v>8.6182550300000003</v>
      </c>
      <c r="G33" s="109">
        <f>CONVERT(IF($A33="A",500,'Raw TRI Data'!Y32),"lbm","kg")</f>
        <v>16.782917690000001</v>
      </c>
      <c r="H33" s="109">
        <f t="shared" si="12"/>
        <v>25.401172720000002</v>
      </c>
    </row>
    <row r="34" spans="1:8" x14ac:dyDescent="0.35">
      <c r="A34" s="17" t="s">
        <v>280</v>
      </c>
      <c r="B34" s="17">
        <v>2020</v>
      </c>
      <c r="C34" s="17" t="s">
        <v>101</v>
      </c>
      <c r="D34" s="17" t="s">
        <v>349</v>
      </c>
      <c r="E34" s="17" t="str">
        <f>VLOOKUP(C34,'Processed TRI Data'!$C:$AF,24,FALSE)</f>
        <v>Manufacture: Produce; Manufacture: As a byproduct</v>
      </c>
      <c r="F34" s="109">
        <f>CONVERT(IF($A34="A",500,'Raw TRI Data'!W33),"lbm","kg")</f>
        <v>0</v>
      </c>
      <c r="G34" s="109">
        <f>CONVERT(IF($A34="A",500,'Raw TRI Data'!Y33),"lbm","kg")</f>
        <v>0</v>
      </c>
      <c r="H34" s="109">
        <f t="shared" si="12"/>
        <v>0</v>
      </c>
    </row>
    <row r="35" spans="1:8" x14ac:dyDescent="0.35">
      <c r="A35" s="17" t="s">
        <v>280</v>
      </c>
      <c r="B35" s="17">
        <v>2020</v>
      </c>
      <c r="C35" s="17" t="s">
        <v>118</v>
      </c>
      <c r="D35" s="17" t="s">
        <v>324</v>
      </c>
      <c r="E35" s="17" t="str">
        <f>VLOOKUP(C35,'Processed TRI Data'!$C:$AF,24,FALSE)</f>
        <v>Otherwise Use: Ancillary or Other Use; Z304 - Fuel</v>
      </c>
      <c r="F35" s="109">
        <f>CONVERT(IF($A35="A",500,'Raw TRI Data'!W34),"lbm","kg")</f>
        <v>0</v>
      </c>
      <c r="G35" s="109">
        <f>CONVERT(IF($A35="A",500,'Raw TRI Data'!Y34),"lbm","kg")</f>
        <v>0.45359237000000002</v>
      </c>
      <c r="H35" s="109">
        <f t="shared" si="12"/>
        <v>0.45359237000000002</v>
      </c>
    </row>
    <row r="36" spans="1:8" x14ac:dyDescent="0.35">
      <c r="A36" s="17" t="s">
        <v>280</v>
      </c>
      <c r="B36" s="17">
        <v>2020</v>
      </c>
      <c r="C36" s="17" t="s">
        <v>115</v>
      </c>
      <c r="D36" s="17" t="s">
        <v>309</v>
      </c>
      <c r="E36" s="17" t="str">
        <f>VLOOKUP(C36,'Processed TRI Data'!$C:$AF,24,FALSE)</f>
        <v>Otherwise Use: Ancillary or Other Use; Z306 - Waste Treatment</v>
      </c>
      <c r="F36" s="109">
        <f>CONVERT(IF($A36="A",500,'Raw TRI Data'!W35),"lbm","kg")</f>
        <v>4.5359237000000011E-2</v>
      </c>
      <c r="G36" s="109">
        <f>CONVERT(IF($A36="A",500,'Raw TRI Data'!Y35),"lbm","kg")</f>
        <v>4.5359237000000011E-2</v>
      </c>
      <c r="H36" s="109">
        <f t="shared" si="12"/>
        <v>9.0718474000000021E-2</v>
      </c>
    </row>
    <row r="37" spans="1:8" x14ac:dyDescent="0.35">
      <c r="A37" s="17" t="s">
        <v>280</v>
      </c>
      <c r="B37" s="17">
        <v>2020</v>
      </c>
      <c r="C37" s="17" t="s">
        <v>114</v>
      </c>
      <c r="D37" s="17" t="s">
        <v>306</v>
      </c>
      <c r="E37" s="17" t="str">
        <f>VLOOKUP(C37,'Processed TRI Data'!$C:$AF,24,FALSE)</f>
        <v>Otherwise Use: Ancillary or Other Use; Z306 - Waste Treatment</v>
      </c>
      <c r="F37" s="109">
        <f>CONVERT(IF($A37="A",500,'Raw TRI Data'!W36),"lbm","kg")</f>
        <v>4.5359237000000011E-2</v>
      </c>
      <c r="G37" s="109">
        <f>CONVERT(IF($A37="A",500,'Raw TRI Data'!Y36),"lbm","kg")</f>
        <v>4.5359237000000011E-2</v>
      </c>
      <c r="H37" s="109">
        <f t="shared" si="12"/>
        <v>9.0718474000000021E-2</v>
      </c>
    </row>
    <row r="38" spans="1:8" x14ac:dyDescent="0.35">
      <c r="A38" s="17" t="s">
        <v>280</v>
      </c>
      <c r="B38" s="17">
        <v>2020</v>
      </c>
      <c r="C38" s="17" t="s">
        <v>98</v>
      </c>
      <c r="D38" s="17" t="s">
        <v>320</v>
      </c>
      <c r="E38" s="17" t="str">
        <f>VLOOKUP(C38,'Processed TRI Data'!$C:$AF,24,FALSE)</f>
        <v>Manufacture: Produce; Manufacture: Import; Manufacture: For on-site use/processing; Manufacture: As a byproduct; Processing: As a reactant; 102 - Raw Materials; Otherwise Use: Ancillary or Other Use; Z399 - Other</v>
      </c>
      <c r="F38" s="109">
        <f>CONVERT(IF($A38="A",500,'Raw TRI Data'!W37),"lbm","kg")</f>
        <v>248.11502639000003</v>
      </c>
      <c r="G38" s="109">
        <f>CONVERT(IF($A38="A",500,'Raw TRI Data'!Y37),"lbm","kg")</f>
        <v>0.45359237000000002</v>
      </c>
      <c r="H38" s="109">
        <f t="shared" si="12"/>
        <v>248.56861876000002</v>
      </c>
    </row>
    <row r="39" spans="1:8" x14ac:dyDescent="0.35">
      <c r="A39" s="17" t="s">
        <v>280</v>
      </c>
      <c r="B39" s="17">
        <v>2020</v>
      </c>
      <c r="C39" s="17" t="s">
        <v>104</v>
      </c>
      <c r="D39" s="17" t="s">
        <v>354</v>
      </c>
      <c r="E39" s="17" t="str">
        <f>VLOOKUP(C39,'Processed TRI Data'!$C:$AF,24,FALSE)</f>
        <v>Processing: Repackaging</v>
      </c>
      <c r="F39" s="109">
        <f>CONVERT(IF($A39="A",500,'Raw TRI Data'!W38),"lbm","kg")</f>
        <v>2.2679618500000003</v>
      </c>
      <c r="G39" s="109">
        <f>CONVERT(IF($A39="A",500,'Raw TRI Data'!Y38),"lbm","kg")</f>
        <v>2.2679618500000003</v>
      </c>
      <c r="H39" s="109">
        <f t="shared" si="12"/>
        <v>4.5359237000000006</v>
      </c>
    </row>
    <row r="40" spans="1:8" x14ac:dyDescent="0.35">
      <c r="A40" s="17" t="s">
        <v>280</v>
      </c>
      <c r="B40" s="17">
        <v>2020</v>
      </c>
      <c r="C40" s="17" t="s">
        <v>110</v>
      </c>
      <c r="D40" s="17" t="s">
        <v>299</v>
      </c>
      <c r="E40" s="17" t="str">
        <f>VLOOKUP(C40,'Processed TRI Data'!$C:$AF,24,FALSE)</f>
        <v>Otherwise Use: As a manufacturing aid; Z299 - Other; Otherwise Use: Ancillary or Other Use; Z301 - Cleaner</v>
      </c>
      <c r="F40" s="109">
        <f>CONVERT(IF($A40="A",500,'Raw TRI Data'!W39),"lbm","kg")</f>
        <v>7042.0215442500003</v>
      </c>
      <c r="G40" s="109">
        <f>CONVERT(IF($A40="A",500,'Raw TRI Data'!Y39),"lbm","kg")</f>
        <v>0</v>
      </c>
      <c r="H40" s="109">
        <f t="shared" si="12"/>
        <v>7042.0215442500003</v>
      </c>
    </row>
    <row r="41" spans="1:8" x14ac:dyDescent="0.35">
      <c r="A41" s="17" t="s">
        <v>280</v>
      </c>
      <c r="B41" s="17">
        <v>2020</v>
      </c>
      <c r="C41" s="17" t="s">
        <v>116</v>
      </c>
      <c r="D41" s="17" t="s">
        <v>315</v>
      </c>
      <c r="E41" s="17" t="str">
        <f>VLOOKUP(C41,'Processed TRI Data'!$C:$AF,24,FALSE)</f>
        <v>Otherwise Use: Ancillary or Other Use; Z399 - Other</v>
      </c>
      <c r="F41" s="109">
        <f>CONVERT(IF($A41="A",500,'Raw TRI Data'!W40),"lbm","kg")</f>
        <v>19.504471909999999</v>
      </c>
      <c r="G41" s="109">
        <f>CONVERT(IF($A41="A",500,'Raw TRI Data'!Y40),"lbm","kg")</f>
        <v>0</v>
      </c>
      <c r="H41" s="109">
        <f t="shared" si="12"/>
        <v>19.504471909999999</v>
      </c>
    </row>
    <row r="42" spans="1:8" x14ac:dyDescent="0.35">
      <c r="A42" s="17" t="s">
        <v>280</v>
      </c>
      <c r="B42" s="17">
        <v>2020</v>
      </c>
      <c r="C42" s="17" t="s">
        <v>105</v>
      </c>
      <c r="D42" s="17" t="s">
        <v>281</v>
      </c>
      <c r="E42" s="17" t="str">
        <f>VLOOKUP(C42,'Processed TRI Data'!$C:$AF,24,FALSE)</f>
        <v>Processing: As a formulation component; P299 - Other</v>
      </c>
      <c r="F42" s="109">
        <f>CONVERT(IF($A42="A",500,'Raw TRI Data'!W41),"lbm","kg")</f>
        <v>0</v>
      </c>
      <c r="G42" s="109">
        <f>CONVERT(IF($A42="A",500,'Raw TRI Data'!Y41),"lbm","kg")</f>
        <v>1456.0315077</v>
      </c>
      <c r="H42" s="109">
        <f t="shared" si="12"/>
        <v>1456.0315077</v>
      </c>
    </row>
    <row r="43" spans="1:8" x14ac:dyDescent="0.35">
      <c r="A43" s="17" t="s">
        <v>280</v>
      </c>
      <c r="B43" s="17">
        <v>2020</v>
      </c>
      <c r="C43" s="17" t="s">
        <v>106</v>
      </c>
      <c r="D43" s="17" t="s">
        <v>331</v>
      </c>
      <c r="E43" s="17" t="str">
        <f>VLOOKUP(C43,'Processed TRI Data'!$C:$AF,24,FALSE)</f>
        <v>Processing: Repackaging</v>
      </c>
      <c r="F43" s="109">
        <f>CONVERT(IF($A43="A",500,'Raw TRI Data'!W42),"lbm","kg")</f>
        <v>182.71154255970001</v>
      </c>
      <c r="G43" s="109">
        <f>CONVERT(IF($A43="A",500,'Raw TRI Data'!Y42),"lbm","kg")</f>
        <v>492.32915839800006</v>
      </c>
      <c r="H43" s="109">
        <f t="shared" si="12"/>
        <v>675.0407009577001</v>
      </c>
    </row>
    <row r="44" spans="1:8" x14ac:dyDescent="0.35">
      <c r="A44" s="17" t="s">
        <v>280</v>
      </c>
      <c r="B44" s="17">
        <v>2020</v>
      </c>
      <c r="C44" s="17" t="s">
        <v>93</v>
      </c>
      <c r="D44" s="17" t="s">
        <v>358</v>
      </c>
      <c r="E44" s="17" t="str">
        <f>VLOOKUP(C44,'Processed TRI Data'!$C:$AF,24,FALSE)</f>
        <v>Manufacture: Produce; Manufacture: For sale/distribution; Manufacture: As a byproduct; Manufacture: As an Impurity</v>
      </c>
      <c r="F44" s="109">
        <f>CONVERT(IF($A44="A",500,'Raw TRI Data'!W43),"lbm","kg")</f>
        <v>4445.205226</v>
      </c>
      <c r="G44" s="109">
        <f>CONVERT(IF($A44="A",500,'Raw TRI Data'!Y43),"lbm","kg")</f>
        <v>453.59237000000002</v>
      </c>
      <c r="H44" s="109">
        <f t="shared" si="12"/>
        <v>4898.7975960000003</v>
      </c>
    </row>
    <row r="45" spans="1:8" x14ac:dyDescent="0.35">
      <c r="A45" s="17" t="s">
        <v>280</v>
      </c>
      <c r="B45" s="17">
        <v>2020</v>
      </c>
      <c r="C45" s="17" t="s">
        <v>107</v>
      </c>
      <c r="D45" s="17" t="s">
        <v>291</v>
      </c>
      <c r="E45" s="17" t="str">
        <f>VLOOKUP(C45,'Processed TRI Data'!$C:$AF,24,FALSE)</f>
        <v>Processing: As a formulation component; P201 - Additives</v>
      </c>
      <c r="F45" s="109">
        <f>CONVERT(IF($A45="A",500,'Raw TRI Data'!W44),"lbm","kg")</f>
        <v>651.81223568999997</v>
      </c>
      <c r="G45" s="109">
        <f>CONVERT(IF($A45="A",500,'Raw TRI Data'!Y44),"lbm","kg")</f>
        <v>0</v>
      </c>
      <c r="H45" s="109">
        <f t="shared" si="12"/>
        <v>651.81223568999997</v>
      </c>
    </row>
    <row r="46" spans="1:8" x14ac:dyDescent="0.35">
      <c r="A46" s="17" t="s">
        <v>280</v>
      </c>
      <c r="B46" s="17">
        <v>2021</v>
      </c>
      <c r="C46" s="17" t="s">
        <v>100</v>
      </c>
      <c r="D46" s="17" t="s">
        <v>341</v>
      </c>
      <c r="E46" s="17" t="str">
        <f>VLOOKUP(C46,'Processed TRI Data'!$C:$AF,24,FALSE)</f>
        <v>Manufacture: Produce; Manufacture: As a byproduct; Manufacture: As an Impurity</v>
      </c>
      <c r="F46" s="109">
        <f>CONVERT(IF($A46="A",500,'Raw TRI Data'!W45),"lbm","kg")</f>
        <v>2.4630065691</v>
      </c>
      <c r="G46" s="109">
        <f>CONVERT(IF($A46="A",500,'Raw TRI Data'!Y45),"lbm","kg")</f>
        <v>0.46266421740000008</v>
      </c>
      <c r="H46" s="109">
        <f t="shared" si="12"/>
        <v>2.9256707865</v>
      </c>
    </row>
    <row r="47" spans="1:8" x14ac:dyDescent="0.35">
      <c r="A47" s="17" t="s">
        <v>280</v>
      </c>
      <c r="B47" s="17">
        <v>2021</v>
      </c>
      <c r="C47" s="17" t="s">
        <v>94</v>
      </c>
      <c r="D47" s="17" t="s">
        <v>359</v>
      </c>
      <c r="E47" s="17" t="str">
        <f>VLOOKUP(C47,'Processed TRI Data'!$C:$AF,24,FALSE)</f>
        <v>Manufacture: Produce; Manufacture: As a byproduct; Manufacture: As an Impurity</v>
      </c>
      <c r="F47" s="109">
        <f>CONVERT(IF($A47="A",500,'Raw TRI Data'!W46),"lbm","kg")</f>
        <v>2.2679618500000003</v>
      </c>
      <c r="G47" s="109">
        <f>CONVERT(IF($A47="A",500,'Raw TRI Data'!Y46),"lbm","kg")</f>
        <v>27.215542200000002</v>
      </c>
      <c r="H47" s="109">
        <f t="shared" si="12"/>
        <v>29.483504050000001</v>
      </c>
    </row>
    <row r="48" spans="1:8" x14ac:dyDescent="0.35">
      <c r="A48" s="17" t="s">
        <v>280</v>
      </c>
      <c r="B48" s="17">
        <v>2021</v>
      </c>
      <c r="C48" s="17" t="s">
        <v>103</v>
      </c>
      <c r="D48" s="17" t="s">
        <v>303</v>
      </c>
      <c r="E48" s="17" t="str">
        <f>VLOOKUP(C48,'Processed TRI Data'!$C:$AF,24,FALSE)</f>
        <v>Processing: As a formulation component; P205 - Solvents; Processing: Repackaging</v>
      </c>
      <c r="F48" s="109">
        <f>CONVERT(IF($A48="A",500,'Raw TRI Data'!W47),"lbm","kg")</f>
        <v>21.772433760000002</v>
      </c>
      <c r="G48" s="109">
        <f>CONVERT(IF($A48="A",500,'Raw TRI Data'!Y47),"lbm","kg")</f>
        <v>0</v>
      </c>
      <c r="H48" s="109">
        <f t="shared" si="12"/>
        <v>21.772433760000002</v>
      </c>
    </row>
    <row r="49" spans="1:8" x14ac:dyDescent="0.35">
      <c r="A49" s="17" t="s">
        <v>280</v>
      </c>
      <c r="B49" s="17">
        <v>2021</v>
      </c>
      <c r="C49" s="17" t="s">
        <v>110</v>
      </c>
      <c r="D49" s="17" t="s">
        <v>299</v>
      </c>
      <c r="E49" s="17" t="str">
        <f>VLOOKUP(C49,'Processed TRI Data'!$C:$AF,24,FALSE)</f>
        <v>Otherwise Use: As a manufacturing aid; Z299 - Other; Otherwise Use: Ancillary or Other Use; Z301 - Cleaner</v>
      </c>
      <c r="F49" s="109">
        <f>CONVERT(IF($A49="A",500,'Raw TRI Data'!W48),"lbm","kg")</f>
        <v>7101.4421447200002</v>
      </c>
      <c r="G49" s="109">
        <f>CONVERT(IF($A49="A",500,'Raw TRI Data'!Y48),"lbm","kg")</f>
        <v>0</v>
      </c>
      <c r="H49" s="109">
        <f t="shared" si="12"/>
        <v>7101.4421447200002</v>
      </c>
    </row>
    <row r="50" spans="1:8" x14ac:dyDescent="0.35">
      <c r="A50" s="17" t="s">
        <v>280</v>
      </c>
      <c r="B50" s="17">
        <v>2021</v>
      </c>
      <c r="C50" s="17" t="s">
        <v>97</v>
      </c>
      <c r="D50" s="17" t="s">
        <v>344</v>
      </c>
      <c r="E50" s="17" t="str">
        <f>VLOOKUP(C50,'Processed TRI Data'!$C:$AF,24,FALSE)</f>
        <v>Manufacture: Produce; Manufacture: As a byproduct; Manufacture: As an Impurity; Processing: As a reactant; P103 - Intermediates; Processing: As an impurity</v>
      </c>
      <c r="F50" s="109">
        <f>CONVERT(IF($A50="A",500,'Raw TRI Data'!W49),"lbm","kg")</f>
        <v>26.761949830000002</v>
      </c>
      <c r="G50" s="109">
        <f>CONVERT(IF($A50="A",500,'Raw TRI Data'!Y49),"lbm","kg")</f>
        <v>42.184090410000003</v>
      </c>
      <c r="H50" s="109">
        <f t="shared" si="12"/>
        <v>68.946040240000002</v>
      </c>
    </row>
    <row r="51" spans="1:8" x14ac:dyDescent="0.35">
      <c r="A51" s="17" t="s">
        <v>280</v>
      </c>
      <c r="B51" s="17">
        <v>2021</v>
      </c>
      <c r="C51" s="17" t="s">
        <v>95</v>
      </c>
      <c r="D51" s="17" t="s">
        <v>356</v>
      </c>
      <c r="E51" s="17" t="str">
        <f>VLOOKUP(C51,'Processed TRI Data'!$C:$AF,24,FALSE)</f>
        <v>Manufacture: Produce; Manufacture: As a byproduct</v>
      </c>
      <c r="F51" s="109">
        <f>CONVERT(IF($A51="A",500,'Raw TRI Data'!W50),"lbm","kg")</f>
        <v>0</v>
      </c>
      <c r="G51" s="109">
        <f>CONVERT(IF($A51="A",500,'Raw TRI Data'!Y50),"lbm","kg")</f>
        <v>3.6287389600000002</v>
      </c>
      <c r="H51" s="109">
        <f t="shared" si="12"/>
        <v>3.6287389600000002</v>
      </c>
    </row>
    <row r="52" spans="1:8" x14ac:dyDescent="0.35">
      <c r="A52" s="17" t="s">
        <v>280</v>
      </c>
      <c r="B52" s="17">
        <v>2021</v>
      </c>
      <c r="C52" s="17" t="s">
        <v>98</v>
      </c>
      <c r="D52" s="17" t="s">
        <v>320</v>
      </c>
      <c r="E52" s="17" t="str">
        <f>VLOOKUP(C52,'Processed TRI Data'!$C:$AF,24,FALSE)</f>
        <v>Manufacture: Produce; Manufacture: Import; Manufacture: For on-site use/processing; Manufacture: As a byproduct; Processing: As a reactant; 102 - Raw Materials; Otherwise Use: Ancillary or Other Use; Z399 - Other</v>
      </c>
      <c r="F52" s="109">
        <f>CONVERT(IF($A52="A",500,'Raw TRI Data'!W51),"lbm","kg")</f>
        <v>316.15388189000004</v>
      </c>
      <c r="G52" s="109">
        <f>CONVERT(IF($A52="A",500,'Raw TRI Data'!Y51),"lbm","kg")</f>
        <v>0</v>
      </c>
      <c r="H52" s="109">
        <f t="shared" si="12"/>
        <v>316.15388189000004</v>
      </c>
    </row>
    <row r="53" spans="1:8" x14ac:dyDescent="0.35">
      <c r="A53" s="17" t="s">
        <v>280</v>
      </c>
      <c r="B53" s="17">
        <v>2021</v>
      </c>
      <c r="C53" s="17" t="s">
        <v>104</v>
      </c>
      <c r="D53" s="17" t="s">
        <v>354</v>
      </c>
      <c r="E53" s="17" t="str">
        <f>VLOOKUP(C53,'Processed TRI Data'!$C:$AF,24,FALSE)</f>
        <v>Processing: Repackaging</v>
      </c>
      <c r="F53" s="109">
        <f>CONVERT(IF($A53="A",500,'Raw TRI Data'!W52),"lbm","kg")</f>
        <v>2.2679618500000003</v>
      </c>
      <c r="G53" s="109">
        <f>CONVERT(IF($A53="A",500,'Raw TRI Data'!Y52),"lbm","kg")</f>
        <v>4.5359237000000006</v>
      </c>
      <c r="H53" s="109">
        <f t="shared" si="12"/>
        <v>6.8038855500000004</v>
      </c>
    </row>
    <row r="54" spans="1:8" x14ac:dyDescent="0.35">
      <c r="A54" s="17" t="s">
        <v>280</v>
      </c>
      <c r="B54" s="17">
        <v>2021</v>
      </c>
      <c r="C54" s="17" t="s">
        <v>101</v>
      </c>
      <c r="D54" s="17" t="s">
        <v>349</v>
      </c>
      <c r="E54" s="17" t="str">
        <f>VLOOKUP(C54,'Processed TRI Data'!$C:$AF,24,FALSE)</f>
        <v>Manufacture: Produce; Manufacture: As a byproduct</v>
      </c>
      <c r="F54" s="109">
        <f>CONVERT(IF($A54="A",500,'Raw TRI Data'!W53),"lbm","kg")</f>
        <v>0</v>
      </c>
      <c r="G54" s="109">
        <f>CONVERT(IF($A54="A",500,'Raw TRI Data'!Y53),"lbm","kg")</f>
        <v>0</v>
      </c>
      <c r="H54" s="109">
        <f t="shared" si="12"/>
        <v>0</v>
      </c>
    </row>
    <row r="55" spans="1:8" x14ac:dyDescent="0.35">
      <c r="A55" s="17" t="s">
        <v>280</v>
      </c>
      <c r="B55" s="17">
        <v>2021</v>
      </c>
      <c r="C55" s="17" t="s">
        <v>99</v>
      </c>
      <c r="D55" s="17" t="s">
        <v>361</v>
      </c>
      <c r="E55" s="17" t="str">
        <f>VLOOKUP(C55,'Processed TRI Data'!$C:$AF,24,FALSE)</f>
        <v>Manufacture: Produce; Manufacture: For on-site use/processing; Processing: As a reactant; P199 - Other</v>
      </c>
      <c r="F55" s="109">
        <f>CONVERT(IF($A55="A",500,'Raw TRI Data'!W54),"lbm","kg")</f>
        <v>58.059823360000003</v>
      </c>
      <c r="G55" s="109">
        <f>CONVERT(IF($A55="A",500,'Raw TRI Data'!Y54),"lbm","kg")</f>
        <v>0</v>
      </c>
      <c r="H55" s="109">
        <f t="shared" si="12"/>
        <v>58.059823360000003</v>
      </c>
    </row>
    <row r="56" spans="1:8" x14ac:dyDescent="0.35">
      <c r="A56" s="17" t="s">
        <v>280</v>
      </c>
      <c r="B56" s="17">
        <v>2021</v>
      </c>
      <c r="C56" s="17" t="s">
        <v>118</v>
      </c>
      <c r="D56" s="17" t="s">
        <v>324</v>
      </c>
      <c r="E56" s="17" t="str">
        <f>VLOOKUP(C56,'Processed TRI Data'!$C:$AF,24,FALSE)</f>
        <v>Otherwise Use: Ancillary or Other Use; Z304 - Fuel</v>
      </c>
      <c r="F56" s="109">
        <f>CONVERT(IF($A56="A",500,'Raw TRI Data'!W55),"lbm","kg")</f>
        <v>0</v>
      </c>
      <c r="G56" s="109">
        <f>CONVERT(IF($A56="A",500,'Raw TRI Data'!Y55),"lbm","kg")</f>
        <v>0.22679618500000001</v>
      </c>
      <c r="H56" s="109">
        <f t="shared" si="12"/>
        <v>0.22679618500000001</v>
      </c>
    </row>
    <row r="57" spans="1:8" x14ac:dyDescent="0.35">
      <c r="A57" s="17" t="s">
        <v>280</v>
      </c>
      <c r="B57" s="17">
        <v>2021</v>
      </c>
      <c r="C57" s="17" t="s">
        <v>102</v>
      </c>
      <c r="D57" s="17" t="s">
        <v>336</v>
      </c>
      <c r="E57" s="17" t="str">
        <f>VLOOKUP(C57,'Processed TRI Data'!$C:$AF,24,FALSE)</f>
        <v>Manufacture: Produce; Manufacture: As a byproduct; Otherwise Use: Ancillary or Other Use; Z399 - Other</v>
      </c>
      <c r="F57" s="109">
        <f>CONVERT(IF($A57="A",500,'Raw TRI Data'!W56),"lbm","kg")</f>
        <v>9.5254397700000002</v>
      </c>
      <c r="G57" s="109">
        <f>CONVERT(IF($A57="A",500,'Raw TRI Data'!Y56),"lbm","kg")</f>
        <v>15.422140580000001</v>
      </c>
      <c r="H57" s="109">
        <f t="shared" si="12"/>
        <v>24.947580350000003</v>
      </c>
    </row>
    <row r="58" spans="1:8" x14ac:dyDescent="0.35">
      <c r="A58" s="17" t="s">
        <v>280</v>
      </c>
      <c r="B58" s="17">
        <v>2021</v>
      </c>
      <c r="C58" s="17" t="s">
        <v>96</v>
      </c>
      <c r="D58" s="17" t="s">
        <v>356</v>
      </c>
      <c r="E58" s="17" t="str">
        <f>VLOOKUP(C58,'Processed TRI Data'!$C:$AF,24,FALSE)</f>
        <v>Manufacture: Produce; Manufacture: As a byproduct</v>
      </c>
      <c r="F58" s="109">
        <f>CONVERT(IF($A58="A",500,'Raw TRI Data'!W57),"lbm","kg")</f>
        <v>29.483504050000001</v>
      </c>
      <c r="G58" s="109">
        <f>CONVERT(IF($A58="A",500,'Raw TRI Data'!Y57),"lbm","kg")</f>
        <v>88.450512150000009</v>
      </c>
      <c r="H58" s="109">
        <f t="shared" si="12"/>
        <v>117.9340162</v>
      </c>
    </row>
    <row r="59" spans="1:8" x14ac:dyDescent="0.35">
      <c r="A59" s="17" t="s">
        <v>280</v>
      </c>
      <c r="B59" s="17">
        <v>2021</v>
      </c>
      <c r="C59" s="17" t="s">
        <v>116</v>
      </c>
      <c r="D59" s="17" t="s">
        <v>315</v>
      </c>
      <c r="E59" s="17" t="str">
        <f>VLOOKUP(C59,'Processed TRI Data'!$C:$AF,24,FALSE)</f>
        <v>Otherwise Use: Ancillary or Other Use; Z399 - Other</v>
      </c>
      <c r="F59" s="109">
        <f>CONVERT(IF($A59="A",500,'Raw TRI Data'!W58),"lbm","kg")</f>
        <v>38.555351450000003</v>
      </c>
      <c r="G59" s="109">
        <f>CONVERT(IF($A59="A",500,'Raw TRI Data'!Y58),"lbm","kg")</f>
        <v>0</v>
      </c>
      <c r="H59" s="109">
        <f t="shared" si="12"/>
        <v>38.555351450000003</v>
      </c>
    </row>
    <row r="60" spans="1:8" x14ac:dyDescent="0.35">
      <c r="A60" s="17" t="s">
        <v>280</v>
      </c>
      <c r="B60" s="17">
        <v>2021</v>
      </c>
      <c r="C60" s="17" t="s">
        <v>112</v>
      </c>
      <c r="D60" s="17" t="s">
        <v>328</v>
      </c>
      <c r="E60" s="17" t="str">
        <f>VLOOKUP(C60,'Processed TRI Data'!$C:$AF,24,FALSE)</f>
        <v>Otherwise Use: Ancillary or Other Use; Z306 - Waste Treatment</v>
      </c>
      <c r="F60" s="109">
        <f>CONVERT(IF($A60="A",500,'Raw TRI Data'!W59),"lbm","kg")</f>
        <v>0.66678078389999995</v>
      </c>
      <c r="G60" s="109">
        <f>CONVERT(IF($A60="A",500,'Raw TRI Data'!Y59),"lbm","kg")</f>
        <v>5.4431084400000003E-2</v>
      </c>
      <c r="H60" s="109">
        <f t="shared" si="12"/>
        <v>0.72121186829999995</v>
      </c>
    </row>
    <row r="61" spans="1:8" x14ac:dyDescent="0.35">
      <c r="A61" s="17" t="s">
        <v>280</v>
      </c>
      <c r="B61" s="17">
        <v>2021</v>
      </c>
      <c r="C61" s="17" t="s">
        <v>117</v>
      </c>
      <c r="D61" s="17" t="s">
        <v>352</v>
      </c>
      <c r="E61" s="17" t="str">
        <f>VLOOKUP(C61,'Processed TRI Data'!$C:$AF,24,FALSE)</f>
        <v>Otherwise Use: Ancillary or Other Use; Z306 - Waste Treatment</v>
      </c>
      <c r="F61" s="109">
        <f>CONVERT(IF($A61="A",500,'Raw TRI Data'!W60),"lbm","kg")</f>
        <v>0.13154178730000002</v>
      </c>
      <c r="G61" s="109">
        <f>CONVERT(IF($A61="A",500,'Raw TRI Data'!Y60),"lbm","kg")</f>
        <v>0.22679618500000001</v>
      </c>
      <c r="H61" s="109">
        <f t="shared" si="12"/>
        <v>0.35833797230000003</v>
      </c>
    </row>
    <row r="62" spans="1:8" x14ac:dyDescent="0.35">
      <c r="A62" s="17" t="s">
        <v>280</v>
      </c>
      <c r="B62" s="17">
        <v>2021</v>
      </c>
      <c r="C62" s="17" t="s">
        <v>115</v>
      </c>
      <c r="D62" s="17" t="s">
        <v>309</v>
      </c>
      <c r="E62" s="17" t="str">
        <f>VLOOKUP(C62,'Processed TRI Data'!$C:$AF,24,FALSE)</f>
        <v>Otherwise Use: Ancillary or Other Use; Z306 - Waste Treatment</v>
      </c>
      <c r="F62" s="109">
        <f>CONVERT(IF($A62="A",500,'Raw TRI Data'!W61),"lbm","kg")</f>
        <v>4.5359237000000011E-2</v>
      </c>
      <c r="G62" s="109">
        <f>CONVERT(IF($A62="A",500,'Raw TRI Data'!Y61),"lbm","kg")</f>
        <v>4.5359237000000011E-2</v>
      </c>
      <c r="H62" s="109">
        <f t="shared" si="12"/>
        <v>9.0718474000000021E-2</v>
      </c>
    </row>
    <row r="63" spans="1:8" x14ac:dyDescent="0.35">
      <c r="A63" s="17" t="s">
        <v>280</v>
      </c>
      <c r="B63" s="17">
        <v>2021</v>
      </c>
      <c r="C63" s="17" t="s">
        <v>105</v>
      </c>
      <c r="D63" s="17" t="s">
        <v>281</v>
      </c>
      <c r="E63" s="17" t="str">
        <f>VLOOKUP(C63,'Processed TRI Data'!$C:$AF,24,FALSE)</f>
        <v>Processing: As a formulation component; P299 - Other</v>
      </c>
      <c r="F63" s="109">
        <f>CONVERT(IF($A63="A",500,'Raw TRI Data'!W62),"lbm","kg")</f>
        <v>0</v>
      </c>
      <c r="G63" s="109">
        <f>CONVERT(IF($A63="A",500,'Raw TRI Data'!Y62),"lbm","kg")</f>
        <v>855.92880219000006</v>
      </c>
      <c r="H63" s="109">
        <f t="shared" si="12"/>
        <v>855.92880219000006</v>
      </c>
    </row>
    <row r="64" spans="1:8" x14ac:dyDescent="0.35">
      <c r="A64" s="17" t="s">
        <v>280</v>
      </c>
      <c r="B64" s="17">
        <v>2021</v>
      </c>
      <c r="C64" s="17" t="s">
        <v>106</v>
      </c>
      <c r="D64" s="17" t="s">
        <v>331</v>
      </c>
      <c r="E64" s="17" t="str">
        <f>VLOOKUP(C64,'Processed TRI Data'!$C:$AF,24,FALSE)</f>
        <v>Processing: Repackaging</v>
      </c>
      <c r="F64" s="109">
        <f>CONVERT(IF($A64="A",500,'Raw TRI Data'!W63),"lbm","kg")</f>
        <v>203.3590672421</v>
      </c>
      <c r="G64" s="109">
        <f>CONVERT(IF($A64="A",500,'Raw TRI Data'!Y63),"lbm","kg")</f>
        <v>547.9259751889</v>
      </c>
      <c r="H64" s="109">
        <f t="shared" si="12"/>
        <v>751.28504243099997</v>
      </c>
    </row>
    <row r="65" spans="1:8" x14ac:dyDescent="0.35">
      <c r="A65" s="17" t="s">
        <v>280</v>
      </c>
      <c r="B65" s="17">
        <v>2021</v>
      </c>
      <c r="C65" s="17" t="s">
        <v>93</v>
      </c>
      <c r="D65" s="17" t="s">
        <v>358</v>
      </c>
      <c r="E65" s="17" t="str">
        <f>VLOOKUP(C65,'Processed TRI Data'!$C:$AF,24,FALSE)</f>
        <v>Manufacture: Produce; Manufacture: For sale/distribution; Manufacture: As a byproduct; Manufacture: As an Impurity</v>
      </c>
      <c r="F65" s="109">
        <f>CONVERT(IF($A65="A",500,'Raw TRI Data'!W64),"lbm","kg")</f>
        <v>7030.6817350000001</v>
      </c>
      <c r="G65" s="109">
        <f>CONVERT(IF($A65="A",500,'Raw TRI Data'!Y64),"lbm","kg")</f>
        <v>494.86927567000004</v>
      </c>
      <c r="H65" s="109">
        <f t="shared" si="12"/>
        <v>7525.5510106700003</v>
      </c>
    </row>
    <row r="66" spans="1:8" x14ac:dyDescent="0.35">
      <c r="A66" s="17" t="s">
        <v>280</v>
      </c>
      <c r="B66" s="17">
        <v>2021</v>
      </c>
      <c r="C66" s="17" t="s">
        <v>108</v>
      </c>
      <c r="D66" s="17" t="s">
        <v>334</v>
      </c>
      <c r="E66" s="17" t="str">
        <f>VLOOKUP(C66,'Processed TRI Data'!$C:$AF,24,FALSE)</f>
        <v>Processing: As a formulation component; P201 - Additives</v>
      </c>
      <c r="F66" s="109">
        <f>CONVERT(IF($A66="A",500,'Raw TRI Data'!W65),"lbm","kg")</f>
        <v>255.37250431000001</v>
      </c>
      <c r="G66" s="109">
        <f>CONVERT(IF($A66="A",500,'Raw TRI Data'!Y65),"lbm","kg")</f>
        <v>2.2679618500000003</v>
      </c>
      <c r="H66" s="109">
        <f t="shared" si="12"/>
        <v>257.64046616000002</v>
      </c>
    </row>
    <row r="67" spans="1:8" x14ac:dyDescent="0.35">
      <c r="A67" s="17" t="s">
        <v>280</v>
      </c>
      <c r="B67" s="17">
        <v>2021</v>
      </c>
      <c r="C67" s="17" t="s">
        <v>107</v>
      </c>
      <c r="D67" s="17" t="s">
        <v>291</v>
      </c>
      <c r="E67" s="17" t="str">
        <f>VLOOKUP(C67,'Processed TRI Data'!$C:$AF,24,FALSE)</f>
        <v>Processing: As a formulation component; P201 - Additives</v>
      </c>
      <c r="F67" s="109">
        <f>CONVERT(IF($A67="A",500,'Raw TRI Data'!W66),"lbm","kg")</f>
        <v>601.46348262000004</v>
      </c>
      <c r="G67" s="109">
        <f>CONVERT(IF($A67="A",500,'Raw TRI Data'!Y66),"lbm","kg")</f>
        <v>0</v>
      </c>
      <c r="H67" s="109">
        <f t="shared" si="12"/>
        <v>601.46348262000004</v>
      </c>
    </row>
    <row r="68" spans="1:8" x14ac:dyDescent="0.35">
      <c r="A68" s="17" t="s">
        <v>280</v>
      </c>
      <c r="B68" s="17">
        <v>2022</v>
      </c>
      <c r="C68" s="17" t="s">
        <v>106</v>
      </c>
      <c r="D68" s="17" t="s">
        <v>331</v>
      </c>
      <c r="E68" s="17" t="str">
        <f>VLOOKUP(C68,'Processed TRI Data'!$C:$AF,24,FALSE)</f>
        <v>Processing: Repackaging</v>
      </c>
      <c r="F68" s="109">
        <f>CONVERT(IF($A68="A",500,'Raw TRI Data'!W67),"lbm","kg")</f>
        <v>463.19038454920002</v>
      </c>
      <c r="G68" s="109">
        <f>CONVERT(IF($A68="A",500,'Raw TRI Data'!Y67),"lbm","kg")</f>
        <v>274.1603002754</v>
      </c>
      <c r="H68" s="109">
        <f t="shared" ref="H68:H106" si="15">IF(A68="A",CONVERT(500,"lbm","kg"),F68+G68)</f>
        <v>737.35068482459997</v>
      </c>
    </row>
    <row r="69" spans="1:8" x14ac:dyDescent="0.35">
      <c r="A69" s="17" t="s">
        <v>280</v>
      </c>
      <c r="B69" s="17">
        <v>2022</v>
      </c>
      <c r="C69" s="17" t="s">
        <v>94</v>
      </c>
      <c r="D69" s="17" t="s">
        <v>359</v>
      </c>
      <c r="E69" s="17" t="str">
        <f>VLOOKUP(C69,'Processed TRI Data'!$C:$AF,24,FALSE)</f>
        <v>Manufacture: Produce; Manufacture: As a byproduct; Manufacture: As an Impurity</v>
      </c>
      <c r="F69" s="109">
        <f>CONVERT(IF($A69="A",500,'Raw TRI Data'!W68),"lbm","kg")</f>
        <v>2.2679618500000003</v>
      </c>
      <c r="G69" s="109">
        <f>CONVERT(IF($A69="A",500,'Raw TRI Data'!Y68),"lbm","kg")</f>
        <v>18.143694800000002</v>
      </c>
      <c r="H69" s="109">
        <f t="shared" si="15"/>
        <v>20.411656650000001</v>
      </c>
    </row>
    <row r="70" spans="1:8" x14ac:dyDescent="0.35">
      <c r="A70" s="17" t="s">
        <v>280</v>
      </c>
      <c r="B70" s="17">
        <v>2022</v>
      </c>
      <c r="C70" s="17" t="s">
        <v>93</v>
      </c>
      <c r="D70" s="17" t="s">
        <v>358</v>
      </c>
      <c r="E70" s="17" t="str">
        <f>VLOOKUP(C70,'Processed TRI Data'!$C:$AF,24,FALSE)</f>
        <v>Manufacture: Produce; Manufacture: For sale/distribution; Manufacture: As a byproduct; Manufacture: As an Impurity</v>
      </c>
      <c r="F70" s="109">
        <f>CONVERT(IF($A70="A",500,'Raw TRI Data'!W69),"lbm","kg")</f>
        <v>2131.8841390000002</v>
      </c>
      <c r="G70" s="109">
        <f>CONVERT(IF($A70="A",500,'Raw TRI Data'!Y69),"lbm","kg")</f>
        <v>217.72433760000001</v>
      </c>
      <c r="H70" s="109">
        <f t="shared" si="15"/>
        <v>2349.6084766000004</v>
      </c>
    </row>
    <row r="71" spans="1:8" x14ac:dyDescent="0.35">
      <c r="A71" s="17" t="s">
        <v>280</v>
      </c>
      <c r="B71" s="17">
        <v>2022</v>
      </c>
      <c r="C71" s="17" t="s">
        <v>95</v>
      </c>
      <c r="D71" s="17" t="s">
        <v>356</v>
      </c>
      <c r="E71" s="17" t="str">
        <f>VLOOKUP(C71,'Processed TRI Data'!$C:$AF,24,FALSE)</f>
        <v>Manufacture: Produce; Manufacture: As a byproduct</v>
      </c>
      <c r="F71" s="109">
        <f>CONVERT(IF($A71="A",500,'Raw TRI Data'!W70),"lbm","kg")</f>
        <v>0.45359237000000002</v>
      </c>
      <c r="G71" s="109">
        <f>CONVERT(IF($A71="A",500,'Raw TRI Data'!Y70),"lbm","kg")</f>
        <v>2.2679618500000003</v>
      </c>
      <c r="H71" s="109">
        <f t="shared" si="15"/>
        <v>2.7215542200000002</v>
      </c>
    </row>
    <row r="72" spans="1:8" x14ac:dyDescent="0.35">
      <c r="A72" s="17" t="s">
        <v>280</v>
      </c>
      <c r="B72" s="17">
        <v>2022</v>
      </c>
      <c r="C72" s="17" t="s">
        <v>115</v>
      </c>
      <c r="D72" s="17" t="s">
        <v>309</v>
      </c>
      <c r="E72" s="17" t="str">
        <f>VLOOKUP(C72,'Processed TRI Data'!$C:$AF,24,FALSE)</f>
        <v>Otherwise Use: Ancillary or Other Use; Z306 - Waste Treatment</v>
      </c>
      <c r="F72" s="109">
        <f>CONVERT(IF($A72="A",500,'Raw TRI Data'!W71),"lbm","kg")</f>
        <v>4.5359237000000011E-2</v>
      </c>
      <c r="G72" s="109">
        <f>CONVERT(IF($A72="A",500,'Raw TRI Data'!Y71),"lbm","kg")</f>
        <v>4.5359237000000011E-2</v>
      </c>
      <c r="H72" s="109">
        <f t="shared" si="15"/>
        <v>9.0718474000000021E-2</v>
      </c>
    </row>
    <row r="73" spans="1:8" x14ac:dyDescent="0.35">
      <c r="A73" s="17" t="s">
        <v>280</v>
      </c>
      <c r="B73" s="17">
        <v>2022</v>
      </c>
      <c r="C73" s="17" t="s">
        <v>97</v>
      </c>
      <c r="D73" s="17" t="s">
        <v>344</v>
      </c>
      <c r="E73" s="17" t="str">
        <f>VLOOKUP(C73,'Processed TRI Data'!$C:$AF,24,FALSE)</f>
        <v>Manufacture: Produce; Manufacture: As a byproduct; Manufacture: As an Impurity; Processing: As a reactant; P103 - Intermediates; Processing: As an impurity</v>
      </c>
      <c r="F73" s="109">
        <f>CONVERT(IF($A73="A",500,'Raw TRI Data'!W72),"lbm","kg")</f>
        <v>18.597287170000001</v>
      </c>
      <c r="G73" s="109">
        <f>CONVERT(IF($A73="A",500,'Raw TRI Data'!Y72),"lbm","kg")</f>
        <v>26.761949830000002</v>
      </c>
      <c r="H73" s="109">
        <f t="shared" si="15"/>
        <v>45.359237000000007</v>
      </c>
    </row>
    <row r="74" spans="1:8" x14ac:dyDescent="0.35">
      <c r="A74" s="17" t="s">
        <v>280</v>
      </c>
      <c r="B74" s="17">
        <v>2022</v>
      </c>
      <c r="C74" s="17" t="s">
        <v>100</v>
      </c>
      <c r="D74" s="17" t="s">
        <v>341</v>
      </c>
      <c r="E74" s="17" t="str">
        <f>VLOOKUP(C74,'Processed TRI Data'!$C:$AF,24,FALSE)</f>
        <v>Manufacture: Produce; Manufacture: As a byproduct; Manufacture: As an Impurity</v>
      </c>
      <c r="F74" s="109">
        <f>CONVERT(IF($A74="A",500,'Raw TRI Data'!W73),"lbm","kg")</f>
        <v>2.5310454245999998</v>
      </c>
      <c r="G74" s="109">
        <f>CONVERT(IF($A74="A",500,'Raw TRI Data'!Y73),"lbm","kg")</f>
        <v>0.41730498040000003</v>
      </c>
      <c r="H74" s="109">
        <f t="shared" si="15"/>
        <v>2.9483504049999998</v>
      </c>
    </row>
    <row r="75" spans="1:8" x14ac:dyDescent="0.35">
      <c r="A75" s="17" t="s">
        <v>280</v>
      </c>
      <c r="B75" s="17">
        <v>2022</v>
      </c>
      <c r="C75" s="17" t="s">
        <v>96</v>
      </c>
      <c r="D75" s="17" t="s">
        <v>356</v>
      </c>
      <c r="E75" s="17" t="str">
        <f>VLOOKUP(C75,'Processed TRI Data'!$C:$AF,24,FALSE)</f>
        <v>Manufacture: Produce; Manufacture: As a byproduct</v>
      </c>
      <c r="F75" s="109">
        <f>CONVERT(IF($A75="A",500,'Raw TRI Data'!W74),"lbm","kg")</f>
        <v>25.401172720000002</v>
      </c>
      <c r="G75" s="109">
        <f>CONVERT(IF($A75="A",500,'Raw TRI Data'!Y74),"lbm","kg")</f>
        <v>0</v>
      </c>
      <c r="H75" s="109">
        <f t="shared" si="15"/>
        <v>25.401172720000002</v>
      </c>
    </row>
    <row r="76" spans="1:8" x14ac:dyDescent="0.35">
      <c r="A76" s="17" t="s">
        <v>280</v>
      </c>
      <c r="B76" s="17">
        <v>2022</v>
      </c>
      <c r="C76" s="17" t="s">
        <v>102</v>
      </c>
      <c r="D76" s="17" t="s">
        <v>336</v>
      </c>
      <c r="E76" s="17" t="str">
        <f>VLOOKUP(C76,'Processed TRI Data'!$C:$AF,24,FALSE)</f>
        <v>Manufacture: Produce; Manufacture: As a byproduct; Otherwise Use: Ancillary or Other Use; Z399 - Other</v>
      </c>
      <c r="F76" s="109">
        <f>CONVERT(IF($A76="A",500,'Raw TRI Data'!W75),"lbm","kg")</f>
        <v>12.700586360000001</v>
      </c>
      <c r="G76" s="109">
        <f>CONVERT(IF($A76="A",500,'Raw TRI Data'!Y75),"lbm","kg")</f>
        <v>14.968548210000002</v>
      </c>
      <c r="H76" s="109">
        <f t="shared" si="15"/>
        <v>27.669134570000004</v>
      </c>
    </row>
    <row r="77" spans="1:8" x14ac:dyDescent="0.35">
      <c r="A77" s="17" t="s">
        <v>280</v>
      </c>
      <c r="B77" s="17">
        <v>2022</v>
      </c>
      <c r="C77" s="17" t="s">
        <v>104</v>
      </c>
      <c r="D77" s="17" t="s">
        <v>354</v>
      </c>
      <c r="E77" s="17" t="str">
        <f>VLOOKUP(C77,'Processed TRI Data'!$C:$AF,24,FALSE)</f>
        <v>Processing: Repackaging</v>
      </c>
      <c r="F77" s="109">
        <f>CONVERT(IF($A77="A",500,'Raw TRI Data'!W76),"lbm","kg")</f>
        <v>2.2679618500000003</v>
      </c>
      <c r="G77" s="109">
        <f>CONVERT(IF($A77="A",500,'Raw TRI Data'!Y76),"lbm","kg")</f>
        <v>4.5359237000000006</v>
      </c>
      <c r="H77" s="109">
        <f t="shared" si="15"/>
        <v>6.8038855500000004</v>
      </c>
    </row>
    <row r="78" spans="1:8" x14ac:dyDescent="0.35">
      <c r="A78" s="17" t="s">
        <v>280</v>
      </c>
      <c r="B78" s="17">
        <v>2022</v>
      </c>
      <c r="C78" s="17" t="s">
        <v>99</v>
      </c>
      <c r="D78" s="17" t="s">
        <v>361</v>
      </c>
      <c r="E78" s="17" t="str">
        <f>VLOOKUP(C78,'Processed TRI Data'!$C:$AF,24,FALSE)</f>
        <v>Manufacture: Produce; Manufacture: For on-site use/processing; Processing: As a reactant; P199 - Other</v>
      </c>
      <c r="F78" s="109">
        <f>CONVERT(IF($A78="A",500,'Raw TRI Data'!W77),"lbm","kg")</f>
        <v>1.9232316488000001</v>
      </c>
      <c r="G78" s="109">
        <f>CONVERT(IF($A78="A",500,'Raw TRI Data'!Y77),"lbm","kg")</f>
        <v>0</v>
      </c>
      <c r="H78" s="109">
        <f t="shared" si="15"/>
        <v>1.9232316488000001</v>
      </c>
    </row>
    <row r="79" spans="1:8" x14ac:dyDescent="0.35">
      <c r="A79" s="17" t="s">
        <v>280</v>
      </c>
      <c r="B79" s="17">
        <v>2022</v>
      </c>
      <c r="C79" s="17" t="s">
        <v>116</v>
      </c>
      <c r="D79" s="17" t="s">
        <v>315</v>
      </c>
      <c r="E79" s="17" t="str">
        <f>VLOOKUP(C79,'Processed TRI Data'!$C:$AF,24,FALSE)</f>
        <v>Otherwise Use: Ancillary or Other Use; Z399 - Other</v>
      </c>
      <c r="F79" s="109">
        <f>CONVERT(IF($A79="A",500,'Raw TRI Data'!W78),"lbm","kg")</f>
        <v>29.483504050000001</v>
      </c>
      <c r="G79" s="109">
        <f>CONVERT(IF($A79="A",500,'Raw TRI Data'!Y78),"lbm","kg")</f>
        <v>0</v>
      </c>
      <c r="H79" s="109">
        <f t="shared" si="15"/>
        <v>29.483504050000001</v>
      </c>
    </row>
    <row r="80" spans="1:8" x14ac:dyDescent="0.35">
      <c r="A80" s="17" t="s">
        <v>280</v>
      </c>
      <c r="B80" s="17">
        <v>2022</v>
      </c>
      <c r="C80" s="17" t="s">
        <v>98</v>
      </c>
      <c r="D80" s="17" t="s">
        <v>320</v>
      </c>
      <c r="E80" s="17" t="str">
        <f>VLOOKUP(C80,'Processed TRI Data'!$C:$AF,24,FALSE)</f>
        <v>Manufacture: Produce; Manufacture: Import; Manufacture: For on-site use/processing; Manufacture: As a byproduct; Processing: As a reactant; 102 - Raw Materials; Otherwise Use: Ancillary or Other Use; Z399 - Other</v>
      </c>
      <c r="F80" s="109">
        <f>CONVERT(IF($A80="A",500,'Raw TRI Data'!W79),"lbm","kg")</f>
        <v>31.751465900000003</v>
      </c>
      <c r="G80" s="109">
        <f>CONVERT(IF($A80="A",500,'Raw TRI Data'!Y79),"lbm","kg")</f>
        <v>0</v>
      </c>
      <c r="H80" s="109">
        <f t="shared" si="15"/>
        <v>31.751465900000003</v>
      </c>
    </row>
    <row r="81" spans="1:8" x14ac:dyDescent="0.35">
      <c r="A81" s="17" t="s">
        <v>280</v>
      </c>
      <c r="B81" s="17">
        <v>2022</v>
      </c>
      <c r="C81" s="17" t="s">
        <v>111</v>
      </c>
      <c r="D81" s="17" t="s">
        <v>318</v>
      </c>
      <c r="E81" s="17" t="str">
        <f>VLOOKUP(C81,'Processed TRI Data'!$C:$AF,24,FALSE)</f>
        <v>Otherwise Use: As a manufacturing aid; Z299 - Other; Otherwise Use: Ancillary or Other Use; Z301 - Cleaner; Z303 - Lubricants</v>
      </c>
      <c r="F81" s="109">
        <f>CONVERT(IF($A81="A",500,'Raw TRI Data'!W80),"lbm","kg")</f>
        <v>10790.962482300001</v>
      </c>
      <c r="G81" s="109">
        <f>CONVERT(IF($A81="A",500,'Raw TRI Data'!Y80),"lbm","kg")</f>
        <v>0</v>
      </c>
      <c r="H81" s="109">
        <f t="shared" si="15"/>
        <v>10790.962482300001</v>
      </c>
    </row>
    <row r="82" spans="1:8" x14ac:dyDescent="0.35">
      <c r="A82" s="17" t="s">
        <v>280</v>
      </c>
      <c r="B82" s="17">
        <v>2022</v>
      </c>
      <c r="C82" s="17" t="s">
        <v>105</v>
      </c>
      <c r="D82" s="17" t="s">
        <v>281</v>
      </c>
      <c r="E82" s="17" t="str">
        <f>VLOOKUP(C82,'Processed TRI Data'!$C:$AF,24,FALSE)</f>
        <v>Processing: As a formulation component; P299 - Other</v>
      </c>
      <c r="F82" s="109">
        <f>CONVERT(IF($A82="A",500,'Raw TRI Data'!W81),"lbm","kg")</f>
        <v>0</v>
      </c>
      <c r="G82" s="109">
        <f>CONVERT(IF($A82="A",500,'Raw TRI Data'!Y81),"lbm","kg")</f>
        <v>1189.7727865100001</v>
      </c>
      <c r="H82" s="109">
        <f t="shared" si="15"/>
        <v>1189.7727865100001</v>
      </c>
    </row>
    <row r="83" spans="1:8" x14ac:dyDescent="0.35">
      <c r="A83" s="17" t="s">
        <v>280</v>
      </c>
      <c r="B83" s="17">
        <v>2022</v>
      </c>
      <c r="C83" s="17" t="s">
        <v>101</v>
      </c>
      <c r="D83" s="17" t="s">
        <v>349</v>
      </c>
      <c r="E83" s="17" t="str">
        <f>VLOOKUP(C83,'Processed TRI Data'!$C:$AF,24,FALSE)</f>
        <v>Manufacture: Produce; Manufacture: As a byproduct</v>
      </c>
      <c r="F83" s="109">
        <f>CONVERT(IF($A83="A",500,'Raw TRI Data'!W82),"lbm","kg")</f>
        <v>0</v>
      </c>
      <c r="G83" s="109">
        <f>CONVERT(IF($A83="A",500,'Raw TRI Data'!Y82),"lbm","kg")</f>
        <v>0</v>
      </c>
      <c r="H83" s="109">
        <f t="shared" si="15"/>
        <v>0</v>
      </c>
    </row>
    <row r="84" spans="1:8" x14ac:dyDescent="0.35">
      <c r="A84" s="17" t="s">
        <v>280</v>
      </c>
      <c r="B84" s="17">
        <v>2022</v>
      </c>
      <c r="C84" s="17" t="s">
        <v>112</v>
      </c>
      <c r="D84" s="17" t="s">
        <v>328</v>
      </c>
      <c r="E84" s="17" t="str">
        <f>VLOOKUP(C84,'Processed TRI Data'!$C:$AF,24,FALSE)</f>
        <v>Otherwise Use: Ancillary or Other Use; Z306 - Waste Treatment</v>
      </c>
      <c r="F84" s="109">
        <f>CONVERT(IF($A84="A",500,'Raw TRI Data'!W83),"lbm","kg")</f>
        <v>0.19050879540000001</v>
      </c>
      <c r="G84" s="109">
        <f>CONVERT(IF($A84="A",500,'Raw TRI Data'!Y83),"lbm","kg")</f>
        <v>7.7110702900000008E-2</v>
      </c>
      <c r="H84" s="109">
        <f t="shared" si="15"/>
        <v>0.26761949830000004</v>
      </c>
    </row>
    <row r="85" spans="1:8" x14ac:dyDescent="0.35">
      <c r="A85" s="17" t="s">
        <v>280</v>
      </c>
      <c r="B85" s="17">
        <v>2022</v>
      </c>
      <c r="C85" s="17" t="s">
        <v>108</v>
      </c>
      <c r="D85" s="17" t="s">
        <v>334</v>
      </c>
      <c r="E85" s="17" t="str">
        <f>VLOOKUP(C85,'Processed TRI Data'!$C:$AF,24,FALSE)</f>
        <v>Processing: As a formulation component; P201 - Additives</v>
      </c>
      <c r="F85" s="109">
        <f>CONVERT(IF($A85="A",500,'Raw TRI Data'!W84),"lbm","kg")</f>
        <v>255.82609668000003</v>
      </c>
      <c r="G85" s="109">
        <f>CONVERT(IF($A85="A",500,'Raw TRI Data'!Y84),"lbm","kg")</f>
        <v>2.2679618500000003</v>
      </c>
      <c r="H85" s="109">
        <f t="shared" si="15"/>
        <v>258.09405853000004</v>
      </c>
    </row>
    <row r="86" spans="1:8" x14ac:dyDescent="0.35">
      <c r="A86" s="17" t="s">
        <v>280</v>
      </c>
      <c r="B86" s="17">
        <v>2022</v>
      </c>
      <c r="C86" s="17" t="s">
        <v>107</v>
      </c>
      <c r="D86" s="17" t="s">
        <v>291</v>
      </c>
      <c r="E86" s="17" t="str">
        <f>VLOOKUP(C86,'Processed TRI Data'!$C:$AF,24,FALSE)</f>
        <v>Processing: As a formulation component; P201 - Additives</v>
      </c>
      <c r="F86" s="109">
        <f>CONVERT(IF($A86="A",500,'Raw TRI Data'!W85),"lbm","kg")</f>
        <v>558.37220747000003</v>
      </c>
      <c r="G86" s="109">
        <f>CONVERT(IF($A86="A",500,'Raw TRI Data'!Y85),"lbm","kg")</f>
        <v>0</v>
      </c>
      <c r="H86" s="109">
        <f t="shared" si="15"/>
        <v>558.37220747000003</v>
      </c>
    </row>
    <row r="87" spans="1:8" x14ac:dyDescent="0.35">
      <c r="A87" s="17" t="s">
        <v>295</v>
      </c>
      <c r="B87" s="17">
        <v>2023</v>
      </c>
      <c r="C87" s="17" t="s">
        <v>109</v>
      </c>
      <c r="D87" s="17" t="s">
        <v>296</v>
      </c>
      <c r="E87" s="17" t="str">
        <f>VLOOKUP(C87,'Processed TRI Data'!$C:$AF,24,FALSE)</f>
        <v/>
      </c>
      <c r="F87" s="109">
        <f>CONVERT(IF($A87="A",500,'Raw TRI Data'!W86),"lbm","kg")</f>
        <v>226.79618500000001</v>
      </c>
      <c r="G87" s="109">
        <f>CONVERT(IF($A87="A",500,'Raw TRI Data'!Y86),"lbm","kg")</f>
        <v>226.79618500000001</v>
      </c>
      <c r="H87" s="109">
        <f t="shared" si="15"/>
        <v>226.79618500000001</v>
      </c>
    </row>
    <row r="88" spans="1:8" x14ac:dyDescent="0.35">
      <c r="A88" s="17" t="s">
        <v>280</v>
      </c>
      <c r="B88" s="17">
        <v>2023</v>
      </c>
      <c r="C88" s="17" t="s">
        <v>112</v>
      </c>
      <c r="D88" s="17" t="s">
        <v>328</v>
      </c>
      <c r="E88" s="17" t="str">
        <f>VLOOKUP(C88,'Processed TRI Data'!$C:$AF,24,FALSE)</f>
        <v>Otherwise Use: Ancillary or Other Use; Z306 - Waste Treatment</v>
      </c>
      <c r="F88" s="109">
        <f>CONVERT(IF($A88="A",500,'Raw TRI Data'!W87),"lbm","kg")</f>
        <v>0.43091275150000002</v>
      </c>
      <c r="G88" s="109">
        <f>CONVERT(IF($A88="A",500,'Raw TRI Data'!Y87),"lbm","kg")</f>
        <v>0.15875732949999999</v>
      </c>
      <c r="H88" s="109">
        <f t="shared" si="15"/>
        <v>0.58967008099999996</v>
      </c>
    </row>
    <row r="89" spans="1:8" x14ac:dyDescent="0.35">
      <c r="A89" s="17" t="s">
        <v>280</v>
      </c>
      <c r="B89" s="17">
        <v>2023</v>
      </c>
      <c r="C89" s="17" t="s">
        <v>94</v>
      </c>
      <c r="D89" s="17" t="s">
        <v>359</v>
      </c>
      <c r="E89" s="17" t="str">
        <f>VLOOKUP(C89,'Processed TRI Data'!$C:$AF,24,FALSE)</f>
        <v>Manufacture: Produce; Manufacture: As a byproduct; Manufacture: As an Impurity</v>
      </c>
      <c r="F89" s="109">
        <f>CONVERT(IF($A89="A",500,'Raw TRI Data'!W88),"lbm","kg")</f>
        <v>2.2679618500000003</v>
      </c>
      <c r="G89" s="109">
        <f>CONVERT(IF($A89="A",500,'Raw TRI Data'!Y88),"lbm","kg")</f>
        <v>26.761949830000002</v>
      </c>
      <c r="H89" s="109">
        <f t="shared" si="15"/>
        <v>29.029911680000001</v>
      </c>
    </row>
    <row r="90" spans="1:8" x14ac:dyDescent="0.35">
      <c r="A90" s="17" t="s">
        <v>280</v>
      </c>
      <c r="B90" s="17">
        <v>2023</v>
      </c>
      <c r="C90" s="17" t="s">
        <v>111</v>
      </c>
      <c r="D90" s="17" t="s">
        <v>318</v>
      </c>
      <c r="E90" s="17" t="str">
        <f>VLOOKUP(C90,'Processed TRI Data'!$C:$AF,24,FALSE)</f>
        <v>Otherwise Use: As a manufacturing aid; Z299 - Other; Otherwise Use: Ancillary or Other Use; Z301 - Cleaner; Z303 - Lubricants</v>
      </c>
      <c r="F90" s="109">
        <f>CONVERT(IF($A90="A",500,'Raw TRI Data'!W89),"lbm","kg")</f>
        <v>13099.7476456</v>
      </c>
      <c r="G90" s="109">
        <f>CONVERT(IF($A90="A",500,'Raw TRI Data'!Y89),"lbm","kg")</f>
        <v>0</v>
      </c>
      <c r="H90" s="109">
        <f t="shared" si="15"/>
        <v>13099.7476456</v>
      </c>
    </row>
    <row r="91" spans="1:8" x14ac:dyDescent="0.35">
      <c r="A91" s="17" t="s">
        <v>280</v>
      </c>
      <c r="B91" s="17">
        <v>2023</v>
      </c>
      <c r="C91" s="17" t="s">
        <v>104</v>
      </c>
      <c r="D91" s="17" t="s">
        <v>354</v>
      </c>
      <c r="E91" s="17" t="str">
        <f>VLOOKUP(C91,'Processed TRI Data'!$C:$AF,24,FALSE)</f>
        <v>Processing: Repackaging</v>
      </c>
      <c r="F91" s="109">
        <f>CONVERT(IF($A91="A",500,'Raw TRI Data'!W90),"lbm","kg")</f>
        <v>2.2679618500000003</v>
      </c>
      <c r="G91" s="109">
        <f>CONVERT(IF($A91="A",500,'Raw TRI Data'!Y90),"lbm","kg")</f>
        <v>3.1751465900000002</v>
      </c>
      <c r="H91" s="109">
        <f t="shared" si="15"/>
        <v>5.4431084400000005</v>
      </c>
    </row>
    <row r="92" spans="1:8" x14ac:dyDescent="0.35">
      <c r="A92" s="17" t="s">
        <v>280</v>
      </c>
      <c r="B92" s="17">
        <v>2023</v>
      </c>
      <c r="C92" s="17" t="s">
        <v>98</v>
      </c>
      <c r="D92" s="17" t="s">
        <v>320</v>
      </c>
      <c r="E92" s="17" t="str">
        <f>VLOOKUP(C92,'Processed TRI Data'!$C:$AF,24,FALSE)</f>
        <v>Manufacture: Produce; Manufacture: Import; Manufacture: For on-site use/processing; Manufacture: As a byproduct; Processing: As a reactant; 102 - Raw Materials; Otherwise Use: Ancillary or Other Use; Z399 - Other</v>
      </c>
      <c r="F92" s="109">
        <f>CONVERT(IF($A92="A",500,'Raw TRI Data'!W91),"lbm","kg")</f>
        <v>69.399632609999998</v>
      </c>
      <c r="G92" s="109">
        <f>CONVERT(IF($A92="A",500,'Raw TRI Data'!Y91),"lbm","kg")</f>
        <v>0</v>
      </c>
      <c r="H92" s="109">
        <f t="shared" si="15"/>
        <v>69.399632609999998</v>
      </c>
    </row>
    <row r="93" spans="1:8" x14ac:dyDescent="0.35">
      <c r="A93" s="17" t="s">
        <v>280</v>
      </c>
      <c r="B93" s="17">
        <v>2023</v>
      </c>
      <c r="C93" s="17" t="s">
        <v>100</v>
      </c>
      <c r="D93" s="17" t="s">
        <v>341</v>
      </c>
      <c r="E93" s="17" t="str">
        <f>VLOOKUP(C93,'Processed TRI Data'!$C:$AF,24,FALSE)</f>
        <v>Manufacture: Produce; Manufacture: As a byproduct; Manufacture: As an Impurity</v>
      </c>
      <c r="F93" s="109">
        <f>CONVERT(IF($A93="A",500,'Raw TRI Data'!W92),"lbm","kg")</f>
        <v>2.0184860465000001</v>
      </c>
      <c r="G93" s="109">
        <f>CONVERT(IF($A93="A",500,'Raw TRI Data'!Y92),"lbm","kg")</f>
        <v>9.9790321400000007E-2</v>
      </c>
      <c r="H93" s="109">
        <f t="shared" si="15"/>
        <v>2.1182763679000001</v>
      </c>
    </row>
    <row r="94" spans="1:8" x14ac:dyDescent="0.35">
      <c r="A94" s="17" t="s">
        <v>280</v>
      </c>
      <c r="B94" s="17">
        <v>2023</v>
      </c>
      <c r="C94" s="17" t="s">
        <v>93</v>
      </c>
      <c r="D94" s="17" t="s">
        <v>358</v>
      </c>
      <c r="E94" s="17" t="str">
        <f>VLOOKUP(C94,'Processed TRI Data'!$C:$AF,24,FALSE)</f>
        <v>Manufacture: Produce; Manufacture: For sale/distribution; Manufacture: As a byproduct; Manufacture: As an Impurity</v>
      </c>
      <c r="F94" s="109">
        <f>CONVERT(IF($A94="A",500,'Raw TRI Data'!W93),"lbm","kg")</f>
        <v>2177.2433760000004</v>
      </c>
      <c r="G94" s="109">
        <f>CONVERT(IF($A94="A",500,'Raw TRI Data'!Y93),"lbm","kg")</f>
        <v>176.90102430000002</v>
      </c>
      <c r="H94" s="109">
        <f t="shared" si="15"/>
        <v>2354.1444003000006</v>
      </c>
    </row>
    <row r="95" spans="1:8" x14ac:dyDescent="0.35">
      <c r="A95" s="17" t="s">
        <v>280</v>
      </c>
      <c r="B95" s="17">
        <v>2023</v>
      </c>
      <c r="C95" s="17" t="s">
        <v>97</v>
      </c>
      <c r="D95" s="17" t="s">
        <v>344</v>
      </c>
      <c r="E95" s="17" t="str">
        <f>VLOOKUP(C95,'Processed TRI Data'!$C:$AF,24,FALSE)</f>
        <v>Manufacture: Produce; Manufacture: As a byproduct; Manufacture: As an Impurity; Processing: As a reactant; P103 - Intermediates; Processing: As an impurity</v>
      </c>
      <c r="F95" s="109">
        <f>CONVERT(IF($A95="A",500,'Raw TRI Data'!W94),"lbm","kg")</f>
        <v>17.7898927514</v>
      </c>
      <c r="G95" s="109">
        <f>CONVERT(IF($A95="A",500,'Raw TRI Data'!Y94),"lbm","kg")</f>
        <v>30.413368408499998</v>
      </c>
      <c r="H95" s="109">
        <f t="shared" si="15"/>
        <v>48.203261159899995</v>
      </c>
    </row>
    <row r="96" spans="1:8" x14ac:dyDescent="0.35">
      <c r="A96" s="17" t="s">
        <v>280</v>
      </c>
      <c r="B96" s="17">
        <v>2023</v>
      </c>
      <c r="C96" s="17" t="s">
        <v>96</v>
      </c>
      <c r="D96" s="17" t="s">
        <v>356</v>
      </c>
      <c r="E96" s="17" t="str">
        <f>VLOOKUP(C96,'Processed TRI Data'!$C:$AF,24,FALSE)</f>
        <v>Manufacture: Produce; Manufacture: As a byproduct</v>
      </c>
      <c r="F96" s="109">
        <f>CONVERT(IF($A96="A",500,'Raw TRI Data'!W95),"lbm","kg")</f>
        <v>25.401172720000002</v>
      </c>
      <c r="G96" s="109">
        <f>CONVERT(IF($A96="A",500,'Raw TRI Data'!Y95),"lbm","kg")</f>
        <v>0</v>
      </c>
      <c r="H96" s="109">
        <f t="shared" si="15"/>
        <v>25.401172720000002</v>
      </c>
    </row>
    <row r="97" spans="1:8" x14ac:dyDescent="0.35">
      <c r="A97" s="17" t="s">
        <v>280</v>
      </c>
      <c r="B97" s="17">
        <v>2023</v>
      </c>
      <c r="C97" s="17" t="s">
        <v>99</v>
      </c>
      <c r="D97" s="17" t="s">
        <v>361</v>
      </c>
      <c r="E97" s="17" t="str">
        <f>VLOOKUP(C97,'Processed TRI Data'!$C:$AF,24,FALSE)</f>
        <v>Manufacture: Produce; Manufacture: For on-site use/processing; Processing: As a reactant; P199 - Other</v>
      </c>
      <c r="F97" s="109">
        <f>CONVERT(IF($A97="A",500,'Raw TRI Data'!W96),"lbm","kg")</f>
        <v>6.1733921557000002</v>
      </c>
      <c r="G97" s="109">
        <f>CONVERT(IF($A97="A",500,'Raw TRI Data'!Y96),"lbm","kg")</f>
        <v>0</v>
      </c>
      <c r="H97" s="109">
        <f t="shared" si="15"/>
        <v>6.1733921557000002</v>
      </c>
    </row>
    <row r="98" spans="1:8" x14ac:dyDescent="0.35">
      <c r="A98" s="17" t="s">
        <v>280</v>
      </c>
      <c r="B98" s="17">
        <v>2023</v>
      </c>
      <c r="C98" s="17" t="s">
        <v>102</v>
      </c>
      <c r="D98" s="17" t="s">
        <v>336</v>
      </c>
      <c r="E98" s="17" t="str">
        <f>VLOOKUP(C98,'Processed TRI Data'!$C:$AF,24,FALSE)</f>
        <v>Manufacture: Produce; Manufacture: As a byproduct; Otherwise Use: Ancillary or Other Use; Z399 - Other</v>
      </c>
      <c r="F98" s="109">
        <f>CONVERT(IF($A98="A",500,'Raw TRI Data'!W97),"lbm","kg")</f>
        <v>11.793401620000001</v>
      </c>
      <c r="G98" s="109">
        <f>CONVERT(IF($A98="A",500,'Raw TRI Data'!Y97),"lbm","kg")</f>
        <v>14.06136347</v>
      </c>
      <c r="H98" s="109">
        <f t="shared" si="15"/>
        <v>25.854765090000001</v>
      </c>
    </row>
    <row r="99" spans="1:8" x14ac:dyDescent="0.35">
      <c r="A99" s="17" t="s">
        <v>280</v>
      </c>
      <c r="B99" s="17">
        <v>2023</v>
      </c>
      <c r="C99" s="17" t="s">
        <v>115</v>
      </c>
      <c r="D99" s="17" t="s">
        <v>309</v>
      </c>
      <c r="E99" s="17" t="str">
        <f>VLOOKUP(C99,'Processed TRI Data'!$C:$AF,24,FALSE)</f>
        <v>Otherwise Use: Ancillary or Other Use; Z306 - Waste Treatment</v>
      </c>
      <c r="F99" s="109">
        <f>CONVERT(IF($A99="A",500,'Raw TRI Data'!W98),"lbm","kg")</f>
        <v>4.5359237000000011E-2</v>
      </c>
      <c r="G99" s="109">
        <f>CONVERT(IF($A99="A",500,'Raw TRI Data'!Y98),"lbm","kg")</f>
        <v>4.5359237000000011E-2</v>
      </c>
      <c r="H99" s="109">
        <f t="shared" si="15"/>
        <v>9.0718474000000021E-2</v>
      </c>
    </row>
    <row r="100" spans="1:8" x14ac:dyDescent="0.35">
      <c r="A100" s="17" t="s">
        <v>280</v>
      </c>
      <c r="B100" s="17">
        <v>2023</v>
      </c>
      <c r="C100" s="17" t="s">
        <v>95</v>
      </c>
      <c r="D100" s="17" t="s">
        <v>356</v>
      </c>
      <c r="E100" s="17" t="str">
        <f>VLOOKUP(C100,'Processed TRI Data'!$C:$AF,24,FALSE)</f>
        <v>Manufacture: Produce; Manufacture: As a byproduct</v>
      </c>
      <c r="F100" s="109">
        <f>CONVERT(IF($A100="A",500,'Raw TRI Data'!W99),"lbm","kg")</f>
        <v>0.20865249020000001</v>
      </c>
      <c r="G100" s="109">
        <f>CONVERT(IF($A100="A",500,'Raw TRI Data'!Y99),"lbm","kg")</f>
        <v>1.2655227122999999</v>
      </c>
      <c r="H100" s="109">
        <f t="shared" si="15"/>
        <v>1.4741752024999999</v>
      </c>
    </row>
    <row r="101" spans="1:8" x14ac:dyDescent="0.35">
      <c r="A101" s="17" t="s">
        <v>280</v>
      </c>
      <c r="B101" s="17">
        <v>2023</v>
      </c>
      <c r="C101" s="17" t="s">
        <v>116</v>
      </c>
      <c r="D101" s="17" t="s">
        <v>315</v>
      </c>
      <c r="E101" s="17" t="str">
        <f>VLOOKUP(C101,'Processed TRI Data'!$C:$AF,24,FALSE)</f>
        <v>Otherwise Use: Ancillary or Other Use; Z399 - Other</v>
      </c>
      <c r="F101" s="109">
        <f>CONVERT(IF($A101="A",500,'Raw TRI Data'!W100),"lbm","kg")</f>
        <v>21.318841390000003</v>
      </c>
      <c r="G101" s="109">
        <f>CONVERT(IF($A101="A",500,'Raw TRI Data'!Y100),"lbm","kg")</f>
        <v>0</v>
      </c>
      <c r="H101" s="109">
        <f t="shared" si="15"/>
        <v>21.318841390000003</v>
      </c>
    </row>
    <row r="102" spans="1:8" x14ac:dyDescent="0.35">
      <c r="A102" s="17" t="s">
        <v>280</v>
      </c>
      <c r="B102" s="17">
        <v>2023</v>
      </c>
      <c r="C102" s="17" t="s">
        <v>101</v>
      </c>
      <c r="D102" s="17" t="s">
        <v>349</v>
      </c>
      <c r="E102" s="17" t="str">
        <f>VLOOKUP(C102,'Processed TRI Data'!$C:$AF,24,FALSE)</f>
        <v>Manufacture: Produce; Manufacture: As a byproduct</v>
      </c>
      <c r="F102" s="109">
        <f>CONVERT(IF($A102="A",500,'Raw TRI Data'!W101),"lbm","kg")</f>
        <v>0</v>
      </c>
      <c r="G102" s="109">
        <f>CONVERT(IF($A102="A",500,'Raw TRI Data'!Y101),"lbm","kg")</f>
        <v>0</v>
      </c>
      <c r="H102" s="109">
        <f t="shared" si="15"/>
        <v>0</v>
      </c>
    </row>
    <row r="103" spans="1:8" x14ac:dyDescent="0.35">
      <c r="A103" s="17" t="s">
        <v>280</v>
      </c>
      <c r="B103" s="17">
        <v>2023</v>
      </c>
      <c r="C103" s="17" t="s">
        <v>105</v>
      </c>
      <c r="D103" s="17" t="s">
        <v>281</v>
      </c>
      <c r="E103" s="17" t="str">
        <f>VLOOKUP(C103,'Processed TRI Data'!$C:$AF,24,FALSE)</f>
        <v>Processing: As a formulation component; P299 - Other</v>
      </c>
      <c r="F103" s="109">
        <f>CONVERT(IF($A103="A",500,'Raw TRI Data'!W102),"lbm","kg")</f>
        <v>0</v>
      </c>
      <c r="G103" s="109">
        <f>CONVERT(IF($A103="A",500,'Raw TRI Data'!Y102),"lbm","kg")</f>
        <v>1260.9867886000002</v>
      </c>
      <c r="H103" s="109">
        <f t="shared" si="15"/>
        <v>1260.9867886000002</v>
      </c>
    </row>
    <row r="104" spans="1:8" x14ac:dyDescent="0.35">
      <c r="A104" s="17" t="s">
        <v>280</v>
      </c>
      <c r="B104" s="17">
        <v>2023</v>
      </c>
      <c r="C104" s="17" t="s">
        <v>106</v>
      </c>
      <c r="D104" s="17" t="s">
        <v>331</v>
      </c>
      <c r="E104" s="17" t="str">
        <f>VLOOKUP(C104,'Processed TRI Data'!$C:$AF,24,FALSE)</f>
        <v>Processing: Repackaging</v>
      </c>
      <c r="F104" s="109">
        <f>CONVERT(IF($A104="A",500,'Raw TRI Data'!W103),"lbm","kg")</f>
        <v>466.74654873000003</v>
      </c>
      <c r="G104" s="109">
        <f>CONVERT(IF($A104="A",500,'Raw TRI Data'!Y103),"lbm","kg")</f>
        <v>276.23775333000003</v>
      </c>
      <c r="H104" s="109">
        <f t="shared" si="15"/>
        <v>742.98430206000012</v>
      </c>
    </row>
    <row r="105" spans="1:8" x14ac:dyDescent="0.35">
      <c r="A105" s="17" t="s">
        <v>280</v>
      </c>
      <c r="B105" s="17">
        <v>2023</v>
      </c>
      <c r="C105" s="17" t="s">
        <v>107</v>
      </c>
      <c r="D105" s="17" t="s">
        <v>291</v>
      </c>
      <c r="E105" s="17" t="str">
        <f>VLOOKUP(C105,'Processed TRI Data'!$C:$AF,24,FALSE)</f>
        <v>Processing: As a formulation component; P201 - Additives</v>
      </c>
      <c r="F105" s="109">
        <f>CONVERT(IF($A105="A",500,'Raw TRI Data'!W104),"lbm","kg")</f>
        <v>636.84368748000009</v>
      </c>
      <c r="G105" s="109">
        <f>CONVERT(IF($A105="A",500,'Raw TRI Data'!Y104),"lbm","kg")</f>
        <v>0</v>
      </c>
      <c r="H105" s="109">
        <f t="shared" si="15"/>
        <v>636.84368748000009</v>
      </c>
    </row>
    <row r="106" spans="1:8" x14ac:dyDescent="0.35">
      <c r="A106" s="17" t="s">
        <v>280</v>
      </c>
      <c r="B106" s="17">
        <v>2023</v>
      </c>
      <c r="C106" s="17" t="s">
        <v>108</v>
      </c>
      <c r="D106" s="17" t="s">
        <v>334</v>
      </c>
      <c r="E106" s="17" t="str">
        <f>VLOOKUP(C106,'Processed TRI Data'!$C:$AF,24,FALSE)</f>
        <v>Processing: As a formulation component; P201 - Additives</v>
      </c>
      <c r="F106" s="109">
        <f>CONVERT(IF($A106="A",500,'Raw TRI Data'!W105),"lbm","kg")</f>
        <v>254.91891194000002</v>
      </c>
      <c r="G106" s="109">
        <f>CONVERT(IF($A106="A",500,'Raw TRI Data'!Y105),"lbm","kg")</f>
        <v>2.2679618500000003</v>
      </c>
      <c r="H106" s="109">
        <f t="shared" si="15"/>
        <v>257.18687378999999</v>
      </c>
    </row>
    <row r="107" spans="1:8" x14ac:dyDescent="0.35">
      <c r="F107" s="109"/>
      <c r="G107" s="109"/>
      <c r="H107" s="109"/>
    </row>
    <row r="108" spans="1:8" x14ac:dyDescent="0.35">
      <c r="F108" s="109"/>
      <c r="G108" s="109"/>
      <c r="H108" s="109"/>
    </row>
    <row r="109" spans="1:8" x14ac:dyDescent="0.35">
      <c r="F109" s="109"/>
      <c r="G109" s="109"/>
      <c r="H109" s="109"/>
    </row>
    <row r="110" spans="1:8" x14ac:dyDescent="0.35">
      <c r="F110" s="109"/>
      <c r="G110" s="109"/>
      <c r="H110" s="109"/>
    </row>
    <row r="111" spans="1:8" x14ac:dyDescent="0.35">
      <c r="F111" s="109"/>
      <c r="G111" s="109"/>
      <c r="H111" s="109"/>
    </row>
    <row r="112" spans="1:8" x14ac:dyDescent="0.35">
      <c r="F112" s="109"/>
      <c r="G112" s="109"/>
      <c r="H112" s="109"/>
    </row>
    <row r="113" spans="1:8" x14ac:dyDescent="0.35">
      <c r="F113" s="109"/>
      <c r="G113" s="109"/>
      <c r="H113" s="109"/>
    </row>
    <row r="114" spans="1:8" x14ac:dyDescent="0.35">
      <c r="F114" s="109"/>
      <c r="G114" s="109"/>
      <c r="H114" s="109"/>
    </row>
    <row r="115" spans="1:8" x14ac:dyDescent="0.35">
      <c r="F115" s="109"/>
      <c r="G115" s="109"/>
      <c r="H115" s="109"/>
    </row>
    <row r="116" spans="1:8" x14ac:dyDescent="0.35">
      <c r="F116" s="109"/>
      <c r="G116" s="109"/>
      <c r="H116" s="109"/>
    </row>
    <row r="117" spans="1:8" x14ac:dyDescent="0.35">
      <c r="F117" s="109"/>
      <c r="G117" s="109"/>
      <c r="H117" s="109"/>
    </row>
    <row r="118" spans="1:8" x14ac:dyDescent="0.35">
      <c r="F118" s="109"/>
      <c r="G118" s="109"/>
      <c r="H118" s="109"/>
    </row>
    <row r="119" spans="1:8" x14ac:dyDescent="0.35">
      <c r="F119" s="109"/>
      <c r="G119" s="109"/>
      <c r="H119" s="109"/>
    </row>
    <row r="120" spans="1:8" x14ac:dyDescent="0.35">
      <c r="F120" s="109"/>
      <c r="G120" s="109"/>
      <c r="H120" s="109"/>
    </row>
    <row r="121" spans="1:8" x14ac:dyDescent="0.35">
      <c r="F121" s="109"/>
      <c r="G121" s="109"/>
      <c r="H121" s="109"/>
    </row>
    <row r="122" spans="1:8" x14ac:dyDescent="0.35">
      <c r="F122" s="109"/>
      <c r="G122" s="109"/>
      <c r="H122" s="109"/>
    </row>
    <row r="123" spans="1:8" x14ac:dyDescent="0.35">
      <c r="F123" s="109"/>
      <c r="G123" s="109"/>
      <c r="H123" s="109"/>
    </row>
    <row r="124" spans="1:8" x14ac:dyDescent="0.35">
      <c r="F124" s="109"/>
      <c r="G124" s="109"/>
      <c r="H124" s="109"/>
    </row>
    <row r="125" spans="1:8" x14ac:dyDescent="0.35">
      <c r="F125" s="109"/>
      <c r="G125" s="109"/>
      <c r="H125" s="109"/>
    </row>
    <row r="126" spans="1:8" x14ac:dyDescent="0.35">
      <c r="A126" s="105"/>
      <c r="B126" s="105"/>
      <c r="C126" s="105"/>
      <c r="D126" s="105"/>
      <c r="E126" s="105"/>
      <c r="F126" s="109"/>
      <c r="G126" s="109"/>
      <c r="H126" s="109"/>
    </row>
    <row r="127" spans="1:8" x14ac:dyDescent="0.35">
      <c r="A127" s="105"/>
      <c r="B127" s="105"/>
      <c r="C127" s="105"/>
      <c r="D127" s="105"/>
      <c r="E127" s="105"/>
      <c r="F127" s="109"/>
      <c r="G127" s="109"/>
      <c r="H127" s="109"/>
    </row>
    <row r="128" spans="1:8" x14ac:dyDescent="0.35">
      <c r="A128" s="105"/>
      <c r="B128" s="105"/>
      <c r="C128" s="105"/>
      <c r="D128" s="105"/>
      <c r="E128" s="105"/>
      <c r="F128" s="109"/>
      <c r="G128" s="109"/>
      <c r="H128" s="109"/>
    </row>
    <row r="129" spans="1:8" x14ac:dyDescent="0.35">
      <c r="A129" s="105"/>
      <c r="B129" s="105"/>
      <c r="C129" s="105"/>
      <c r="D129" s="105"/>
      <c r="E129" s="105"/>
      <c r="F129" s="109"/>
      <c r="G129" s="109"/>
      <c r="H129" s="109"/>
    </row>
    <row r="130" spans="1:8" x14ac:dyDescent="0.35">
      <c r="A130" s="105"/>
      <c r="B130" s="105"/>
      <c r="C130" s="105"/>
      <c r="D130" s="105"/>
      <c r="E130" s="105"/>
      <c r="F130" s="109"/>
      <c r="G130" s="109"/>
      <c r="H130" s="109"/>
    </row>
    <row r="131" spans="1:8" x14ac:dyDescent="0.35">
      <c r="A131" s="105"/>
      <c r="B131" s="105"/>
      <c r="C131" s="105"/>
      <c r="D131" s="105"/>
      <c r="E131" s="105"/>
      <c r="F131" s="109"/>
      <c r="G131" s="109"/>
      <c r="H131" s="109"/>
    </row>
    <row r="132" spans="1:8" x14ac:dyDescent="0.35">
      <c r="A132" s="105"/>
      <c r="B132" s="105"/>
      <c r="C132" s="105"/>
      <c r="D132" s="105"/>
      <c r="E132" s="105"/>
      <c r="F132" s="109"/>
      <c r="G132" s="109"/>
      <c r="H132" s="109"/>
    </row>
    <row r="133" spans="1:8" x14ac:dyDescent="0.35">
      <c r="A133" s="105"/>
      <c r="B133" s="105"/>
      <c r="C133" s="105"/>
      <c r="D133" s="105"/>
      <c r="E133" s="105"/>
      <c r="F133" s="109"/>
      <c r="G133" s="109"/>
      <c r="H133" s="109"/>
    </row>
    <row r="134" spans="1:8" x14ac:dyDescent="0.35">
      <c r="A134" s="105"/>
      <c r="B134" s="105"/>
      <c r="C134" s="105"/>
      <c r="D134" s="105"/>
      <c r="E134" s="105"/>
      <c r="F134" s="109"/>
      <c r="G134" s="109"/>
      <c r="H134" s="109"/>
    </row>
    <row r="135" spans="1:8" x14ac:dyDescent="0.35">
      <c r="A135" s="105"/>
      <c r="B135" s="105"/>
      <c r="C135" s="105"/>
      <c r="D135" s="105"/>
      <c r="E135" s="105"/>
      <c r="F135" s="109"/>
      <c r="G135" s="109"/>
      <c r="H135" s="109"/>
    </row>
    <row r="136" spans="1:8" x14ac:dyDescent="0.35">
      <c r="A136" s="105"/>
      <c r="B136" s="105"/>
      <c r="C136" s="105"/>
      <c r="D136" s="105"/>
      <c r="E136" s="105"/>
      <c r="F136" s="109"/>
      <c r="G136" s="109"/>
      <c r="H136" s="109"/>
    </row>
    <row r="137" spans="1:8" x14ac:dyDescent="0.35">
      <c r="A137" s="105"/>
      <c r="B137" s="105"/>
      <c r="C137" s="105"/>
      <c r="D137" s="105"/>
      <c r="E137" s="105"/>
      <c r="F137" s="109"/>
      <c r="G137" s="109"/>
      <c r="H137" s="109"/>
    </row>
    <row r="138" spans="1:8" x14ac:dyDescent="0.35">
      <c r="A138" s="105"/>
      <c r="B138" s="105"/>
      <c r="C138" s="105"/>
      <c r="D138" s="105"/>
      <c r="E138" s="105"/>
      <c r="F138" s="109"/>
      <c r="G138" s="109"/>
      <c r="H138" s="109"/>
    </row>
    <row r="139" spans="1:8" x14ac:dyDescent="0.35">
      <c r="A139" s="105"/>
      <c r="B139" s="105"/>
      <c r="C139" s="105"/>
      <c r="D139" s="105"/>
      <c r="E139" s="105"/>
      <c r="F139" s="109"/>
      <c r="G139" s="109"/>
      <c r="H139" s="109"/>
    </row>
    <row r="140" spans="1:8" x14ac:dyDescent="0.35">
      <c r="A140" s="105"/>
      <c r="B140" s="105"/>
      <c r="C140" s="105"/>
      <c r="D140" s="105"/>
      <c r="E140" s="105"/>
      <c r="F140" s="109"/>
      <c r="G140" s="109"/>
      <c r="H140" s="109"/>
    </row>
    <row r="141" spans="1:8" x14ac:dyDescent="0.35">
      <c r="A141" s="105"/>
      <c r="B141" s="105"/>
      <c r="C141" s="105"/>
      <c r="D141" s="105"/>
      <c r="E141" s="105"/>
      <c r="F141" s="109"/>
      <c r="G141" s="109"/>
      <c r="H141" s="109"/>
    </row>
    <row r="142" spans="1:8" x14ac:dyDescent="0.35">
      <c r="A142" s="105"/>
      <c r="B142" s="105"/>
      <c r="C142" s="105"/>
      <c r="D142" s="105"/>
      <c r="E142" s="105"/>
      <c r="F142" s="109"/>
      <c r="G142" s="109"/>
      <c r="H142" s="109"/>
    </row>
    <row r="143" spans="1:8" x14ac:dyDescent="0.35">
      <c r="A143" s="105"/>
      <c r="B143" s="105"/>
      <c r="C143" s="105"/>
      <c r="D143" s="105"/>
      <c r="E143" s="105"/>
      <c r="F143" s="109"/>
      <c r="G143" s="109"/>
      <c r="H143" s="109"/>
    </row>
    <row r="144" spans="1:8" x14ac:dyDescent="0.35">
      <c r="A144" s="105"/>
      <c r="B144" s="105"/>
      <c r="C144" s="105"/>
      <c r="D144" s="105"/>
      <c r="E144" s="105"/>
      <c r="F144" s="109"/>
      <c r="G144" s="109"/>
      <c r="H144" s="109"/>
    </row>
    <row r="145" spans="1:8" x14ac:dyDescent="0.35">
      <c r="A145" s="105"/>
      <c r="B145" s="105"/>
      <c r="C145" s="105"/>
      <c r="D145" s="105"/>
      <c r="E145" s="105"/>
      <c r="F145" s="109"/>
      <c r="G145" s="109"/>
      <c r="H145" s="109"/>
    </row>
    <row r="146" spans="1:8" x14ac:dyDescent="0.35">
      <c r="A146" s="105"/>
      <c r="B146" s="105"/>
      <c r="C146" s="105"/>
      <c r="D146" s="105"/>
      <c r="E146" s="105"/>
      <c r="F146" s="109"/>
      <c r="G146" s="109"/>
      <c r="H146" s="109"/>
    </row>
    <row r="147" spans="1:8" x14ac:dyDescent="0.35">
      <c r="A147" s="105"/>
      <c r="B147" s="105"/>
      <c r="C147" s="105"/>
      <c r="D147" s="105"/>
      <c r="E147" s="105"/>
      <c r="F147" s="109"/>
      <c r="G147" s="109"/>
      <c r="H147" s="109"/>
    </row>
    <row r="148" spans="1:8" x14ac:dyDescent="0.35">
      <c r="A148" s="105"/>
      <c r="B148" s="105"/>
      <c r="C148" s="105"/>
      <c r="D148" s="105"/>
      <c r="E148" s="105"/>
      <c r="F148" s="109"/>
      <c r="G148" s="109"/>
      <c r="H148" s="109"/>
    </row>
    <row r="149" spans="1:8" x14ac:dyDescent="0.35">
      <c r="A149" s="105"/>
      <c r="B149" s="105"/>
      <c r="C149" s="105"/>
      <c r="D149" s="105"/>
      <c r="E149" s="105"/>
      <c r="F149" s="109"/>
      <c r="G149" s="109"/>
      <c r="H149" s="109"/>
    </row>
    <row r="150" spans="1:8" x14ac:dyDescent="0.35">
      <c r="A150" s="105"/>
      <c r="B150" s="105"/>
      <c r="C150" s="105"/>
      <c r="D150" s="105"/>
      <c r="E150" s="105"/>
      <c r="F150" s="109"/>
      <c r="G150" s="109"/>
      <c r="H150" s="109"/>
    </row>
    <row r="151" spans="1:8" x14ac:dyDescent="0.35">
      <c r="A151" s="105"/>
      <c r="B151" s="105"/>
      <c r="C151" s="105"/>
      <c r="D151" s="105"/>
      <c r="E151" s="105"/>
      <c r="F151" s="109"/>
      <c r="G151" s="109"/>
      <c r="H151" s="109"/>
    </row>
    <row r="152" spans="1:8" x14ac:dyDescent="0.35">
      <c r="A152" s="105"/>
      <c r="B152" s="105"/>
      <c r="C152" s="105"/>
      <c r="D152" s="105"/>
      <c r="E152" s="105"/>
      <c r="F152" s="109"/>
      <c r="G152" s="109"/>
      <c r="H152" s="109"/>
    </row>
    <row r="153" spans="1:8" x14ac:dyDescent="0.35">
      <c r="A153" s="105"/>
      <c r="B153" s="105"/>
      <c r="C153" s="105"/>
      <c r="D153" s="105"/>
      <c r="E153" s="105"/>
      <c r="F153" s="109"/>
      <c r="G153" s="109"/>
      <c r="H153" s="109"/>
    </row>
    <row r="154" spans="1:8" x14ac:dyDescent="0.35">
      <c r="A154" s="105"/>
      <c r="B154" s="105"/>
      <c r="C154" s="105"/>
      <c r="D154" s="105"/>
      <c r="E154" s="105"/>
      <c r="F154" s="109"/>
      <c r="G154" s="109"/>
      <c r="H154" s="109"/>
    </row>
    <row r="155" spans="1:8" x14ac:dyDescent="0.35">
      <c r="A155" s="105"/>
      <c r="B155" s="105"/>
      <c r="C155" s="105"/>
      <c r="D155" s="105"/>
      <c r="E155" s="105"/>
      <c r="F155" s="109"/>
      <c r="G155" s="109"/>
      <c r="H155" s="109"/>
    </row>
    <row r="156" spans="1:8" x14ac:dyDescent="0.35">
      <c r="A156" s="105"/>
      <c r="B156" s="105"/>
      <c r="C156" s="105"/>
      <c r="D156" s="105"/>
      <c r="E156" s="105"/>
      <c r="F156" s="109"/>
      <c r="G156" s="109"/>
      <c r="H156" s="109"/>
    </row>
    <row r="157" spans="1:8" x14ac:dyDescent="0.35">
      <c r="A157" s="105"/>
      <c r="B157" s="105"/>
      <c r="C157" s="105"/>
      <c r="D157" s="105"/>
      <c r="E157" s="105"/>
      <c r="F157" s="109"/>
      <c r="G157" s="109"/>
      <c r="H157" s="109"/>
    </row>
    <row r="158" spans="1:8" x14ac:dyDescent="0.35">
      <c r="A158" s="105"/>
      <c r="B158" s="105"/>
      <c r="C158" s="105"/>
      <c r="D158" s="105"/>
      <c r="E158" s="105"/>
      <c r="F158" s="109"/>
      <c r="G158" s="109"/>
      <c r="H158" s="109"/>
    </row>
    <row r="159" spans="1:8" x14ac:dyDescent="0.35">
      <c r="A159" s="105"/>
      <c r="B159" s="105"/>
      <c r="C159" s="105"/>
      <c r="D159" s="105"/>
      <c r="E159" s="105"/>
      <c r="F159" s="109"/>
      <c r="G159" s="109"/>
      <c r="H159" s="109"/>
    </row>
    <row r="160" spans="1:8" x14ac:dyDescent="0.35">
      <c r="A160" s="105"/>
      <c r="B160" s="105"/>
      <c r="C160" s="105"/>
      <c r="D160" s="105"/>
      <c r="E160" s="105"/>
      <c r="F160" s="109"/>
      <c r="G160" s="109"/>
      <c r="H160" s="109"/>
    </row>
    <row r="161" spans="1:8" x14ac:dyDescent="0.35">
      <c r="A161" s="105"/>
      <c r="B161" s="105"/>
      <c r="C161" s="105"/>
      <c r="D161" s="105"/>
      <c r="E161" s="105"/>
      <c r="F161" s="109"/>
      <c r="G161" s="109"/>
      <c r="H161" s="109"/>
    </row>
    <row r="162" spans="1:8" x14ac:dyDescent="0.35">
      <c r="A162" s="105"/>
      <c r="B162" s="105"/>
      <c r="C162" s="105"/>
      <c r="D162" s="105"/>
      <c r="E162" s="105"/>
      <c r="F162" s="109"/>
      <c r="G162" s="109"/>
      <c r="H162" s="109"/>
    </row>
    <row r="163" spans="1:8" x14ac:dyDescent="0.35">
      <c r="A163" s="105"/>
      <c r="B163" s="105"/>
      <c r="C163" s="105"/>
      <c r="D163" s="105"/>
      <c r="E163" s="105"/>
      <c r="F163" s="109"/>
      <c r="G163" s="109"/>
      <c r="H163" s="109"/>
    </row>
    <row r="164" spans="1:8" x14ac:dyDescent="0.35">
      <c r="A164" s="105"/>
      <c r="B164" s="105"/>
      <c r="C164" s="105"/>
      <c r="D164" s="105"/>
      <c r="E164" s="105"/>
      <c r="F164" s="109"/>
      <c r="G164" s="109"/>
      <c r="H164" s="109"/>
    </row>
    <row r="165" spans="1:8" x14ac:dyDescent="0.35">
      <c r="A165" s="105"/>
      <c r="B165" s="105"/>
      <c r="C165" s="105"/>
      <c r="D165" s="105"/>
      <c r="E165" s="105"/>
      <c r="F165" s="109"/>
      <c r="G165" s="109"/>
      <c r="H165" s="109"/>
    </row>
    <row r="166" spans="1:8" x14ac:dyDescent="0.35">
      <c r="A166" s="105"/>
      <c r="B166" s="105"/>
      <c r="C166" s="105"/>
      <c r="D166" s="105"/>
      <c r="E166" s="105"/>
      <c r="F166" s="109"/>
      <c r="G166" s="109"/>
      <c r="H166" s="109"/>
    </row>
    <row r="167" spans="1:8" x14ac:dyDescent="0.35">
      <c r="A167" s="105"/>
      <c r="B167" s="105"/>
      <c r="C167" s="105"/>
      <c r="D167" s="105"/>
      <c r="E167" s="105"/>
      <c r="F167" s="109"/>
      <c r="G167" s="109"/>
      <c r="H167" s="109"/>
    </row>
    <row r="168" spans="1:8" x14ac:dyDescent="0.35">
      <c r="A168" s="105"/>
      <c r="B168" s="105"/>
      <c r="C168" s="105"/>
      <c r="D168" s="105"/>
      <c r="E168" s="105"/>
      <c r="F168" s="109"/>
      <c r="G168" s="109"/>
      <c r="H168" s="109"/>
    </row>
    <row r="169" spans="1:8" x14ac:dyDescent="0.35">
      <c r="A169" s="105"/>
      <c r="B169" s="105"/>
      <c r="C169" s="105"/>
      <c r="D169" s="105"/>
      <c r="E169" s="105"/>
      <c r="F169" s="109"/>
      <c r="G169" s="109"/>
      <c r="H169" s="109"/>
    </row>
    <row r="170" spans="1:8" x14ac:dyDescent="0.35">
      <c r="A170" s="105"/>
      <c r="B170" s="105"/>
      <c r="C170" s="105"/>
      <c r="D170" s="105"/>
      <c r="E170" s="105"/>
      <c r="F170" s="109"/>
      <c r="G170" s="109"/>
      <c r="H170" s="109"/>
    </row>
    <row r="171" spans="1:8" x14ac:dyDescent="0.35">
      <c r="A171" s="105"/>
      <c r="B171" s="105"/>
      <c r="C171" s="105"/>
      <c r="D171" s="105"/>
      <c r="E171" s="105"/>
      <c r="F171" s="109"/>
      <c r="G171" s="109"/>
      <c r="H171" s="109"/>
    </row>
    <row r="172" spans="1:8" x14ac:dyDescent="0.35">
      <c r="A172" s="105"/>
      <c r="B172" s="105"/>
      <c r="C172" s="105"/>
      <c r="D172" s="105"/>
      <c r="E172" s="105"/>
      <c r="F172" s="109"/>
      <c r="G172" s="109"/>
      <c r="H172" s="109"/>
    </row>
    <row r="173" spans="1:8" x14ac:dyDescent="0.35">
      <c r="A173" s="105"/>
      <c r="B173" s="105"/>
      <c r="C173" s="105"/>
      <c r="D173" s="105"/>
      <c r="E173" s="105"/>
      <c r="F173" s="109"/>
      <c r="G173" s="109"/>
      <c r="H173" s="109"/>
    </row>
    <row r="174" spans="1:8" x14ac:dyDescent="0.35">
      <c r="A174" s="105"/>
      <c r="B174" s="105"/>
      <c r="C174" s="105"/>
      <c r="D174" s="105"/>
      <c r="E174" s="105"/>
      <c r="F174" s="109"/>
      <c r="G174" s="109"/>
      <c r="H174" s="109"/>
    </row>
    <row r="175" spans="1:8" x14ac:dyDescent="0.35">
      <c r="A175" s="105"/>
      <c r="B175" s="105"/>
      <c r="C175" s="105"/>
      <c r="D175" s="105"/>
      <c r="E175" s="105"/>
      <c r="F175" s="109"/>
      <c r="G175" s="109"/>
      <c r="H175" s="109"/>
    </row>
    <row r="176" spans="1:8" x14ac:dyDescent="0.35">
      <c r="A176" s="105"/>
      <c r="B176" s="105"/>
      <c r="C176" s="105"/>
      <c r="D176" s="105"/>
      <c r="E176" s="105"/>
      <c r="F176" s="109"/>
      <c r="G176" s="109"/>
      <c r="H176" s="109"/>
    </row>
    <row r="177" spans="1:8" x14ac:dyDescent="0.35">
      <c r="A177" s="105"/>
      <c r="B177" s="105"/>
      <c r="C177" s="105"/>
      <c r="D177" s="105"/>
      <c r="E177" s="105"/>
      <c r="F177" s="109"/>
      <c r="G177" s="109"/>
      <c r="H177" s="109"/>
    </row>
    <row r="178" spans="1:8" x14ac:dyDescent="0.35">
      <c r="A178" s="105"/>
      <c r="B178" s="105"/>
      <c r="C178" s="105"/>
      <c r="D178" s="105"/>
      <c r="E178" s="105"/>
      <c r="F178" s="109"/>
      <c r="G178" s="109"/>
      <c r="H178" s="109"/>
    </row>
    <row r="179" spans="1:8" x14ac:dyDescent="0.35">
      <c r="A179" s="105"/>
      <c r="B179" s="105"/>
      <c r="C179" s="105"/>
      <c r="D179" s="105"/>
      <c r="E179" s="105"/>
      <c r="F179" s="109"/>
      <c r="G179" s="109"/>
      <c r="H179" s="109"/>
    </row>
    <row r="180" spans="1:8" x14ac:dyDescent="0.35">
      <c r="A180" s="105"/>
      <c r="B180" s="105"/>
      <c r="C180" s="105"/>
      <c r="D180" s="105"/>
      <c r="E180" s="105"/>
      <c r="F180" s="109"/>
      <c r="G180" s="109"/>
      <c r="H180" s="109"/>
    </row>
    <row r="181" spans="1:8" x14ac:dyDescent="0.35">
      <c r="A181" s="105"/>
      <c r="B181" s="105"/>
      <c r="C181" s="105"/>
      <c r="D181" s="105"/>
      <c r="E181" s="105"/>
      <c r="F181" s="109"/>
      <c r="G181" s="109"/>
      <c r="H181" s="109"/>
    </row>
    <row r="182" spans="1:8" x14ac:dyDescent="0.35">
      <c r="A182" s="105"/>
      <c r="B182" s="105"/>
      <c r="C182" s="105"/>
      <c r="D182" s="105"/>
      <c r="E182" s="105"/>
      <c r="F182" s="109"/>
      <c r="G182" s="109"/>
      <c r="H182" s="109"/>
    </row>
    <row r="183" spans="1:8" x14ac:dyDescent="0.35">
      <c r="A183" s="105"/>
      <c r="B183" s="105"/>
      <c r="C183" s="105"/>
      <c r="D183" s="105"/>
      <c r="E183" s="105"/>
      <c r="F183" s="109"/>
      <c r="G183" s="109"/>
      <c r="H183" s="109"/>
    </row>
    <row r="184" spans="1:8" x14ac:dyDescent="0.35">
      <c r="A184" s="105"/>
      <c r="B184" s="105"/>
      <c r="C184" s="105"/>
      <c r="D184" s="105"/>
      <c r="E184" s="105"/>
      <c r="F184" s="109"/>
      <c r="G184" s="109"/>
      <c r="H184" s="109"/>
    </row>
    <row r="185" spans="1:8" x14ac:dyDescent="0.35">
      <c r="A185" s="105"/>
      <c r="B185" s="105"/>
      <c r="C185" s="105"/>
      <c r="D185" s="105"/>
      <c r="E185" s="105"/>
      <c r="F185" s="109"/>
      <c r="G185" s="109"/>
      <c r="H185" s="109"/>
    </row>
    <row r="186" spans="1:8" x14ac:dyDescent="0.35">
      <c r="A186" s="105"/>
      <c r="B186" s="105"/>
      <c r="C186" s="105"/>
      <c r="D186" s="105"/>
      <c r="E186" s="105"/>
      <c r="F186" s="109"/>
      <c r="G186" s="109"/>
      <c r="H186" s="109"/>
    </row>
    <row r="187" spans="1:8" x14ac:dyDescent="0.35">
      <c r="A187" s="105"/>
      <c r="B187" s="105"/>
      <c r="C187" s="105"/>
      <c r="D187" s="105"/>
      <c r="E187" s="105"/>
      <c r="F187" s="109"/>
      <c r="G187" s="109"/>
      <c r="H187" s="109"/>
    </row>
    <row r="188" spans="1:8" x14ac:dyDescent="0.35">
      <c r="A188" s="105"/>
      <c r="B188" s="105"/>
      <c r="C188" s="105"/>
      <c r="D188" s="105"/>
      <c r="E188" s="105"/>
      <c r="F188" s="109"/>
      <c r="G188" s="109"/>
      <c r="H188" s="109"/>
    </row>
    <row r="189" spans="1:8" x14ac:dyDescent="0.35">
      <c r="A189" s="105"/>
      <c r="B189" s="105"/>
      <c r="C189" s="105"/>
      <c r="D189" s="105"/>
      <c r="E189" s="105"/>
      <c r="F189" s="109"/>
      <c r="G189" s="109"/>
      <c r="H189" s="109"/>
    </row>
    <row r="190" spans="1:8" x14ac:dyDescent="0.35">
      <c r="A190" s="105"/>
      <c r="B190" s="105"/>
      <c r="C190" s="105"/>
      <c r="D190" s="105"/>
      <c r="E190" s="105"/>
      <c r="F190" s="109"/>
      <c r="G190" s="109"/>
      <c r="H190" s="109"/>
    </row>
    <row r="191" spans="1:8" x14ac:dyDescent="0.35">
      <c r="A191" s="105"/>
      <c r="B191" s="105"/>
      <c r="C191" s="105"/>
      <c r="D191" s="105"/>
      <c r="E191" s="105"/>
      <c r="F191" s="109"/>
      <c r="G191" s="109"/>
      <c r="H191" s="109"/>
    </row>
    <row r="192" spans="1:8" x14ac:dyDescent="0.35">
      <c r="A192" s="105"/>
      <c r="B192" s="105"/>
      <c r="C192" s="105"/>
      <c r="D192" s="105"/>
      <c r="E192" s="105"/>
      <c r="F192" s="109"/>
      <c r="G192" s="109"/>
      <c r="H192" s="109"/>
    </row>
    <row r="193" spans="1:8" x14ac:dyDescent="0.35">
      <c r="A193" s="105"/>
      <c r="B193" s="105"/>
      <c r="C193" s="105"/>
      <c r="D193" s="105"/>
      <c r="E193" s="105"/>
      <c r="F193" s="109"/>
      <c r="G193" s="109"/>
      <c r="H193" s="109"/>
    </row>
    <row r="194" spans="1:8" x14ac:dyDescent="0.35">
      <c r="A194" s="105"/>
      <c r="B194" s="105"/>
      <c r="C194" s="105"/>
      <c r="D194" s="105"/>
      <c r="E194" s="105"/>
      <c r="F194" s="109"/>
      <c r="G194" s="109"/>
      <c r="H194" s="109"/>
    </row>
    <row r="195" spans="1:8" x14ac:dyDescent="0.35">
      <c r="A195" s="105"/>
      <c r="B195" s="105"/>
      <c r="C195" s="105"/>
      <c r="D195" s="105"/>
      <c r="E195" s="105"/>
      <c r="F195" s="109"/>
      <c r="G195" s="109"/>
      <c r="H195" s="109"/>
    </row>
    <row r="196" spans="1:8" x14ac:dyDescent="0.35">
      <c r="A196" s="105"/>
      <c r="B196" s="105"/>
      <c r="C196" s="105"/>
      <c r="D196" s="105"/>
      <c r="E196" s="105"/>
      <c r="F196" s="109"/>
      <c r="G196" s="109"/>
      <c r="H196" s="109"/>
    </row>
    <row r="197" spans="1:8" x14ac:dyDescent="0.35">
      <c r="A197" s="105"/>
      <c r="B197" s="105"/>
      <c r="C197" s="105"/>
      <c r="D197" s="105"/>
      <c r="E197" s="105"/>
      <c r="F197" s="109"/>
      <c r="G197" s="109"/>
      <c r="H197" s="109"/>
    </row>
    <row r="198" spans="1:8" x14ac:dyDescent="0.35">
      <c r="A198" s="105"/>
      <c r="B198" s="105"/>
      <c r="C198" s="105"/>
      <c r="D198" s="105"/>
      <c r="E198" s="105"/>
      <c r="F198" s="109"/>
      <c r="G198" s="109"/>
      <c r="H198" s="109"/>
    </row>
    <row r="199" spans="1:8" x14ac:dyDescent="0.35">
      <c r="A199" s="105"/>
      <c r="B199" s="105"/>
      <c r="C199" s="105"/>
      <c r="D199" s="105"/>
      <c r="E199" s="105"/>
      <c r="F199" s="109"/>
      <c r="G199" s="109"/>
      <c r="H199" s="109"/>
    </row>
    <row r="200" spans="1:8" x14ac:dyDescent="0.35">
      <c r="A200" s="105"/>
      <c r="B200" s="105"/>
      <c r="C200" s="105"/>
      <c r="D200" s="105"/>
      <c r="E200" s="105"/>
      <c r="F200" s="109"/>
      <c r="G200" s="109"/>
      <c r="H200" s="109"/>
    </row>
    <row r="201" spans="1:8" x14ac:dyDescent="0.35">
      <c r="A201" s="105"/>
      <c r="B201" s="105"/>
      <c r="C201" s="105"/>
      <c r="D201" s="105"/>
      <c r="E201" s="105"/>
      <c r="F201" s="109"/>
      <c r="G201" s="109"/>
      <c r="H201" s="109"/>
    </row>
    <row r="202" spans="1:8" x14ac:dyDescent="0.35">
      <c r="A202" s="105"/>
      <c r="B202" s="105"/>
      <c r="C202" s="105"/>
      <c r="D202" s="105"/>
      <c r="E202" s="105"/>
      <c r="F202" s="109"/>
      <c r="G202" s="109"/>
      <c r="H202" s="109"/>
    </row>
    <row r="203" spans="1:8" x14ac:dyDescent="0.35">
      <c r="A203" s="105"/>
      <c r="B203" s="105"/>
      <c r="C203" s="105"/>
      <c r="D203" s="105"/>
      <c r="E203" s="105"/>
      <c r="F203" s="109"/>
      <c r="G203" s="109"/>
      <c r="H203" s="109"/>
    </row>
    <row r="204" spans="1:8" x14ac:dyDescent="0.35">
      <c r="A204" s="105"/>
      <c r="B204" s="105"/>
      <c r="C204" s="105"/>
      <c r="D204" s="105"/>
      <c r="E204" s="105"/>
      <c r="F204" s="109"/>
      <c r="G204" s="109"/>
      <c r="H204" s="109"/>
    </row>
    <row r="205" spans="1:8" x14ac:dyDescent="0.35">
      <c r="A205" s="105"/>
      <c r="B205" s="105"/>
      <c r="C205" s="105"/>
      <c r="D205" s="105"/>
      <c r="E205" s="105"/>
      <c r="F205" s="109"/>
      <c r="G205" s="109"/>
      <c r="H205" s="109"/>
    </row>
    <row r="206" spans="1:8" x14ac:dyDescent="0.35">
      <c r="A206" s="105"/>
      <c r="B206" s="105"/>
      <c r="C206" s="105"/>
      <c r="D206" s="105"/>
      <c r="E206" s="105"/>
      <c r="F206" s="109"/>
      <c r="G206" s="109"/>
      <c r="H206" s="109"/>
    </row>
    <row r="207" spans="1:8" x14ac:dyDescent="0.35">
      <c r="A207" s="105"/>
      <c r="B207" s="105"/>
      <c r="C207" s="105"/>
      <c r="D207" s="105"/>
      <c r="E207" s="105"/>
      <c r="F207" s="109"/>
      <c r="G207" s="109"/>
      <c r="H207" s="109"/>
    </row>
    <row r="208" spans="1:8" x14ac:dyDescent="0.35">
      <c r="A208" s="105"/>
      <c r="B208" s="105"/>
      <c r="C208" s="105"/>
      <c r="D208" s="105"/>
      <c r="E208" s="105"/>
      <c r="F208" s="109"/>
      <c r="G208" s="109"/>
      <c r="H208" s="109"/>
    </row>
    <row r="209" spans="1:8" x14ac:dyDescent="0.35">
      <c r="A209" s="105"/>
      <c r="B209" s="105"/>
      <c r="C209" s="105"/>
      <c r="D209" s="105"/>
      <c r="E209" s="105"/>
      <c r="F209" s="109"/>
      <c r="G209" s="109"/>
      <c r="H209" s="109"/>
    </row>
    <row r="210" spans="1:8" x14ac:dyDescent="0.35">
      <c r="A210" s="105"/>
      <c r="B210" s="105"/>
      <c r="C210" s="105"/>
      <c r="D210" s="105"/>
      <c r="E210" s="105"/>
      <c r="F210" s="109"/>
      <c r="G210" s="109"/>
      <c r="H210" s="109"/>
    </row>
    <row r="211" spans="1:8" x14ac:dyDescent="0.35">
      <c r="A211" s="105"/>
      <c r="B211" s="105"/>
      <c r="C211" s="105"/>
      <c r="D211" s="105"/>
      <c r="E211" s="105"/>
      <c r="F211" s="109"/>
      <c r="G211" s="109"/>
      <c r="H211" s="109"/>
    </row>
    <row r="212" spans="1:8" x14ac:dyDescent="0.35">
      <c r="A212" s="105"/>
      <c r="B212" s="105"/>
      <c r="C212" s="105"/>
      <c r="D212" s="105"/>
      <c r="E212" s="105"/>
      <c r="F212" s="109"/>
      <c r="G212" s="109"/>
      <c r="H212" s="109"/>
    </row>
    <row r="213" spans="1:8" x14ac:dyDescent="0.35">
      <c r="A213" s="105"/>
      <c r="B213" s="105"/>
      <c r="C213" s="105"/>
      <c r="D213" s="105"/>
      <c r="E213" s="105"/>
      <c r="F213" s="109"/>
      <c r="G213" s="109"/>
      <c r="H213" s="109"/>
    </row>
    <row r="214" spans="1:8" x14ac:dyDescent="0.35">
      <c r="A214" s="105"/>
      <c r="B214" s="105"/>
      <c r="C214" s="105"/>
      <c r="D214" s="105"/>
      <c r="E214" s="105"/>
      <c r="F214" s="109"/>
      <c r="G214" s="109"/>
      <c r="H214" s="109"/>
    </row>
    <row r="215" spans="1:8" x14ac:dyDescent="0.35">
      <c r="A215" s="105"/>
      <c r="B215" s="105"/>
      <c r="C215" s="105"/>
      <c r="D215" s="105"/>
      <c r="E215" s="105"/>
      <c r="F215" s="109"/>
      <c r="G215" s="109"/>
      <c r="H215" s="109"/>
    </row>
    <row r="216" spans="1:8" x14ac:dyDescent="0.35">
      <c r="A216" s="105"/>
      <c r="B216" s="105"/>
      <c r="C216" s="105"/>
      <c r="D216" s="105"/>
      <c r="E216" s="105"/>
      <c r="F216" s="109"/>
      <c r="G216" s="109"/>
      <c r="H216" s="109"/>
    </row>
    <row r="217" spans="1:8" x14ac:dyDescent="0.35">
      <c r="A217" s="105"/>
      <c r="B217" s="105"/>
      <c r="C217" s="105"/>
      <c r="D217" s="105"/>
      <c r="E217" s="105"/>
      <c r="F217" s="109"/>
      <c r="G217" s="109"/>
      <c r="H217" s="109"/>
    </row>
    <row r="218" spans="1:8" x14ac:dyDescent="0.35">
      <c r="A218" s="105"/>
      <c r="B218" s="105"/>
      <c r="C218" s="105"/>
      <c r="D218" s="105"/>
      <c r="E218" s="105"/>
      <c r="F218" s="109"/>
      <c r="G218" s="109"/>
      <c r="H218" s="109"/>
    </row>
    <row r="219" spans="1:8" x14ac:dyDescent="0.35">
      <c r="A219" s="105"/>
      <c r="B219" s="105"/>
      <c r="C219" s="105"/>
      <c r="D219" s="105"/>
      <c r="E219" s="105"/>
      <c r="F219" s="109"/>
      <c r="G219" s="109"/>
      <c r="H219" s="109"/>
    </row>
    <row r="220" spans="1:8" x14ac:dyDescent="0.35">
      <c r="A220" s="105"/>
      <c r="B220" s="105"/>
      <c r="C220" s="105"/>
      <c r="D220" s="105"/>
      <c r="E220" s="105"/>
      <c r="F220" s="109"/>
      <c r="G220" s="109"/>
      <c r="H220" s="109"/>
    </row>
    <row r="221" spans="1:8" x14ac:dyDescent="0.35">
      <c r="A221" s="105"/>
      <c r="B221" s="105"/>
      <c r="C221" s="105"/>
      <c r="D221" s="105"/>
      <c r="E221" s="105"/>
      <c r="F221" s="109"/>
      <c r="G221" s="109"/>
      <c r="H221" s="109"/>
    </row>
    <row r="222" spans="1:8" x14ac:dyDescent="0.35">
      <c r="A222" s="105"/>
      <c r="B222" s="105"/>
      <c r="C222" s="105"/>
      <c r="D222" s="105"/>
      <c r="E222" s="105"/>
      <c r="F222" s="109"/>
      <c r="G222" s="109"/>
      <c r="H222" s="109"/>
    </row>
    <row r="223" spans="1:8" x14ac:dyDescent="0.35">
      <c r="A223" s="105"/>
      <c r="B223" s="105"/>
      <c r="C223" s="105"/>
      <c r="D223" s="105"/>
      <c r="E223" s="105"/>
      <c r="F223" s="109"/>
      <c r="G223" s="109"/>
      <c r="H223" s="109"/>
    </row>
    <row r="224" spans="1:8" x14ac:dyDescent="0.35">
      <c r="A224" s="105"/>
      <c r="B224" s="105"/>
      <c r="C224" s="105"/>
      <c r="D224" s="105"/>
      <c r="E224" s="105"/>
      <c r="F224" s="109"/>
      <c r="G224" s="109"/>
      <c r="H224" s="109"/>
    </row>
    <row r="225" spans="1:8" x14ac:dyDescent="0.35">
      <c r="A225" s="105"/>
      <c r="B225" s="105"/>
      <c r="C225" s="105"/>
      <c r="D225" s="105"/>
      <c r="E225" s="105"/>
      <c r="F225" s="109"/>
      <c r="G225" s="109"/>
      <c r="H225" s="109"/>
    </row>
    <row r="226" spans="1:8" x14ac:dyDescent="0.35">
      <c r="A226" s="105"/>
      <c r="B226" s="105"/>
      <c r="C226" s="105"/>
      <c r="D226" s="105"/>
      <c r="E226" s="105"/>
      <c r="F226" s="109"/>
      <c r="G226" s="109"/>
      <c r="H226" s="109"/>
    </row>
    <row r="227" spans="1:8" x14ac:dyDescent="0.35">
      <c r="A227" s="105"/>
      <c r="B227" s="105"/>
      <c r="C227" s="105"/>
      <c r="D227" s="105"/>
      <c r="E227" s="105"/>
      <c r="F227" s="109"/>
      <c r="G227" s="109"/>
      <c r="H227" s="109"/>
    </row>
    <row r="228" spans="1:8" x14ac:dyDescent="0.35">
      <c r="A228" s="105"/>
      <c r="B228" s="105"/>
      <c r="C228" s="105"/>
      <c r="D228" s="105"/>
      <c r="E228" s="105"/>
      <c r="F228" s="109"/>
      <c r="G228" s="109"/>
      <c r="H228" s="109"/>
    </row>
    <row r="229" spans="1:8" x14ac:dyDescent="0.35">
      <c r="A229" s="105"/>
      <c r="B229" s="105"/>
      <c r="C229" s="105"/>
      <c r="D229" s="105"/>
      <c r="E229" s="105"/>
      <c r="F229" s="109"/>
      <c r="G229" s="109"/>
      <c r="H229" s="109"/>
    </row>
    <row r="230" spans="1:8" x14ac:dyDescent="0.35">
      <c r="A230" s="105"/>
      <c r="B230" s="105"/>
      <c r="C230" s="105"/>
      <c r="D230" s="105"/>
      <c r="E230" s="105"/>
      <c r="F230" s="109"/>
      <c r="G230" s="109"/>
      <c r="H230" s="109"/>
    </row>
    <row r="231" spans="1:8" x14ac:dyDescent="0.35">
      <c r="A231" s="105"/>
      <c r="B231" s="105"/>
      <c r="C231" s="105"/>
      <c r="D231" s="105"/>
      <c r="E231" s="105"/>
      <c r="F231" s="109"/>
      <c r="G231" s="109"/>
      <c r="H231" s="109"/>
    </row>
    <row r="232" spans="1:8" x14ac:dyDescent="0.35">
      <c r="A232" s="105"/>
      <c r="B232" s="105"/>
      <c r="C232" s="105"/>
      <c r="D232" s="105"/>
      <c r="E232" s="105"/>
      <c r="F232" s="109"/>
      <c r="G232" s="109"/>
      <c r="H232" s="109"/>
    </row>
    <row r="233" spans="1:8" x14ac:dyDescent="0.35">
      <c r="A233" s="105"/>
      <c r="B233" s="105"/>
      <c r="C233" s="105"/>
      <c r="D233" s="105"/>
      <c r="E233" s="105"/>
      <c r="F233" s="109"/>
      <c r="G233" s="109"/>
      <c r="H233" s="109"/>
    </row>
    <row r="234" spans="1:8" x14ac:dyDescent="0.35">
      <c r="A234" s="105"/>
      <c r="B234" s="105"/>
      <c r="C234" s="105"/>
      <c r="D234" s="105"/>
      <c r="E234" s="105"/>
      <c r="F234" s="109"/>
      <c r="G234" s="109"/>
      <c r="H234" s="109"/>
    </row>
    <row r="235" spans="1:8" x14ac:dyDescent="0.35">
      <c r="A235" s="105"/>
      <c r="B235" s="105"/>
      <c r="C235" s="105"/>
      <c r="D235" s="105"/>
      <c r="E235" s="105"/>
      <c r="F235" s="109"/>
      <c r="G235" s="109"/>
      <c r="H235" s="109"/>
    </row>
    <row r="236" spans="1:8" x14ac:dyDescent="0.35">
      <c r="A236" s="105"/>
      <c r="B236" s="105"/>
      <c r="C236" s="105"/>
      <c r="D236" s="105"/>
      <c r="E236" s="105"/>
      <c r="F236" s="109"/>
      <c r="G236" s="109"/>
      <c r="H236" s="109"/>
    </row>
    <row r="237" spans="1:8" x14ac:dyDescent="0.35">
      <c r="A237" s="105"/>
      <c r="B237" s="105"/>
      <c r="C237" s="105"/>
      <c r="D237" s="105"/>
      <c r="E237" s="105"/>
      <c r="F237" s="109"/>
      <c r="G237" s="109"/>
      <c r="H237" s="109"/>
    </row>
    <row r="238" spans="1:8" x14ac:dyDescent="0.35">
      <c r="A238" s="105"/>
      <c r="B238" s="105"/>
      <c r="C238" s="105"/>
      <c r="D238" s="105"/>
      <c r="E238" s="105"/>
      <c r="F238" s="109"/>
      <c r="G238" s="109"/>
      <c r="H238" s="109"/>
    </row>
    <row r="239" spans="1:8" x14ac:dyDescent="0.35">
      <c r="A239" s="105"/>
      <c r="B239" s="105"/>
      <c r="C239" s="105"/>
      <c r="D239" s="105"/>
      <c r="E239" s="105"/>
      <c r="F239" s="109"/>
      <c r="G239" s="109"/>
      <c r="H239" s="109"/>
    </row>
    <row r="240" spans="1:8" x14ac:dyDescent="0.35">
      <c r="A240" s="105"/>
      <c r="B240" s="105"/>
      <c r="C240" s="105"/>
      <c r="D240" s="105"/>
      <c r="E240" s="105"/>
      <c r="F240" s="109"/>
      <c r="G240" s="109"/>
      <c r="H240" s="109"/>
    </row>
    <row r="241" spans="1:8" x14ac:dyDescent="0.35">
      <c r="A241" s="105"/>
      <c r="B241" s="105"/>
      <c r="C241" s="105"/>
      <c r="D241" s="105"/>
      <c r="E241" s="105"/>
      <c r="F241" s="109"/>
      <c r="G241" s="109"/>
      <c r="H241" s="109"/>
    </row>
    <row r="242" spans="1:8" x14ac:dyDescent="0.35">
      <c r="A242" s="105"/>
      <c r="B242" s="105"/>
      <c r="C242" s="105"/>
      <c r="D242" s="105"/>
      <c r="E242" s="105"/>
      <c r="F242" s="109"/>
      <c r="G242" s="109"/>
      <c r="H242" s="109"/>
    </row>
    <row r="243" spans="1:8" x14ac:dyDescent="0.35">
      <c r="A243" s="105"/>
      <c r="B243" s="105"/>
      <c r="C243" s="105"/>
      <c r="D243" s="105"/>
      <c r="E243" s="105"/>
      <c r="F243" s="109"/>
      <c r="G243" s="109"/>
      <c r="H243" s="109"/>
    </row>
    <row r="244" spans="1:8" x14ac:dyDescent="0.35">
      <c r="A244" s="105"/>
      <c r="B244" s="105"/>
      <c r="C244" s="105"/>
      <c r="D244" s="105"/>
      <c r="E244" s="105"/>
      <c r="F244" s="109"/>
      <c r="G244" s="109"/>
      <c r="H244" s="109"/>
    </row>
    <row r="245" spans="1:8" x14ac:dyDescent="0.35">
      <c r="A245" s="105"/>
      <c r="B245" s="105"/>
      <c r="C245" s="105"/>
      <c r="D245" s="105"/>
      <c r="E245" s="105"/>
      <c r="F245" s="109"/>
      <c r="G245" s="109"/>
      <c r="H245" s="109"/>
    </row>
    <row r="246" spans="1:8" x14ac:dyDescent="0.35">
      <c r="A246" s="105"/>
      <c r="B246" s="105"/>
      <c r="C246" s="105"/>
      <c r="D246" s="105"/>
      <c r="E246" s="105"/>
      <c r="F246" s="109"/>
      <c r="G246" s="109"/>
      <c r="H246" s="109"/>
    </row>
    <row r="247" spans="1:8" x14ac:dyDescent="0.35">
      <c r="A247" s="105"/>
      <c r="B247" s="105"/>
      <c r="C247" s="105"/>
      <c r="D247" s="105"/>
      <c r="E247" s="105"/>
      <c r="F247" s="109"/>
      <c r="G247" s="109"/>
      <c r="H247" s="109"/>
    </row>
    <row r="248" spans="1:8" x14ac:dyDescent="0.35">
      <c r="A248" s="105"/>
      <c r="B248" s="105"/>
      <c r="C248" s="105"/>
      <c r="D248" s="105"/>
      <c r="E248" s="105"/>
      <c r="F248" s="109"/>
      <c r="G248" s="109"/>
      <c r="H248" s="109"/>
    </row>
    <row r="249" spans="1:8" x14ac:dyDescent="0.35">
      <c r="A249" s="105"/>
      <c r="B249" s="105"/>
      <c r="C249" s="105"/>
      <c r="D249" s="105"/>
      <c r="E249" s="105"/>
      <c r="F249" s="109"/>
      <c r="G249" s="109"/>
      <c r="H249" s="109"/>
    </row>
    <row r="250" spans="1:8" x14ac:dyDescent="0.35">
      <c r="A250" s="105"/>
      <c r="B250" s="105"/>
      <c r="C250" s="105"/>
      <c r="D250" s="105"/>
      <c r="E250" s="105"/>
      <c r="F250" s="109"/>
      <c r="G250" s="109"/>
      <c r="H250" s="109"/>
    </row>
    <row r="251" spans="1:8" x14ac:dyDescent="0.35">
      <c r="A251" s="105"/>
      <c r="B251" s="105"/>
      <c r="C251" s="105"/>
      <c r="D251" s="105"/>
      <c r="E251" s="105"/>
      <c r="F251" s="109"/>
      <c r="G251" s="109"/>
      <c r="H251" s="109"/>
    </row>
    <row r="252" spans="1:8" x14ac:dyDescent="0.35">
      <c r="A252" s="105"/>
      <c r="B252" s="105"/>
      <c r="C252" s="105"/>
      <c r="D252" s="105"/>
      <c r="E252" s="105"/>
      <c r="F252" s="109"/>
      <c r="G252" s="109"/>
      <c r="H252" s="109"/>
    </row>
    <row r="253" spans="1:8" x14ac:dyDescent="0.35">
      <c r="A253" s="105"/>
      <c r="B253" s="105"/>
      <c r="C253" s="105"/>
      <c r="D253" s="105"/>
      <c r="E253" s="105"/>
      <c r="F253" s="109"/>
      <c r="G253" s="109"/>
      <c r="H253" s="109"/>
    </row>
    <row r="254" spans="1:8" x14ac:dyDescent="0.35">
      <c r="A254" s="105"/>
      <c r="B254" s="105"/>
      <c r="C254" s="105"/>
      <c r="D254" s="105"/>
      <c r="E254" s="105"/>
      <c r="F254" s="109"/>
      <c r="G254" s="109"/>
      <c r="H254" s="109"/>
    </row>
    <row r="255" spans="1:8" x14ac:dyDescent="0.35">
      <c r="A255" s="105"/>
      <c r="B255" s="105"/>
      <c r="C255" s="105"/>
      <c r="D255" s="105"/>
      <c r="E255" s="105"/>
      <c r="F255" s="109"/>
      <c r="G255" s="109"/>
      <c r="H255" s="109"/>
    </row>
    <row r="256" spans="1:8" x14ac:dyDescent="0.35">
      <c r="A256" s="105"/>
      <c r="B256" s="105"/>
      <c r="C256" s="105"/>
      <c r="D256" s="105"/>
      <c r="E256" s="105"/>
      <c r="F256" s="109"/>
      <c r="G256" s="109"/>
      <c r="H256" s="109"/>
    </row>
    <row r="257" spans="1:8" x14ac:dyDescent="0.35">
      <c r="A257" s="105"/>
      <c r="B257" s="105"/>
      <c r="C257" s="105"/>
      <c r="D257" s="105"/>
      <c r="E257" s="105"/>
      <c r="F257" s="109"/>
      <c r="G257" s="109"/>
      <c r="H257" s="109"/>
    </row>
    <row r="258" spans="1:8" x14ac:dyDescent="0.35">
      <c r="A258" s="105"/>
      <c r="B258" s="105"/>
      <c r="C258" s="105"/>
      <c r="D258" s="105"/>
      <c r="E258" s="105"/>
      <c r="F258" s="109"/>
      <c r="G258" s="109"/>
      <c r="H258" s="109"/>
    </row>
    <row r="259" spans="1:8" x14ac:dyDescent="0.35">
      <c r="A259" s="105"/>
      <c r="B259" s="105"/>
      <c r="C259" s="105"/>
      <c r="D259" s="105"/>
      <c r="E259" s="105"/>
      <c r="F259" s="109"/>
      <c r="G259" s="109"/>
      <c r="H259" s="109"/>
    </row>
    <row r="260" spans="1:8" x14ac:dyDescent="0.35">
      <c r="A260" s="105"/>
      <c r="B260" s="105"/>
      <c r="C260" s="105"/>
      <c r="D260" s="105"/>
      <c r="E260" s="105"/>
      <c r="F260" s="109"/>
      <c r="G260" s="109"/>
      <c r="H260" s="109"/>
    </row>
    <row r="261" spans="1:8" x14ac:dyDescent="0.35">
      <c r="A261" s="105"/>
      <c r="B261" s="105"/>
      <c r="C261" s="105"/>
      <c r="D261" s="105"/>
      <c r="E261" s="105"/>
      <c r="F261" s="109"/>
      <c r="G261" s="109"/>
      <c r="H261" s="109"/>
    </row>
    <row r="262" spans="1:8" x14ac:dyDescent="0.35">
      <c r="A262" s="105"/>
      <c r="B262" s="105"/>
      <c r="C262" s="105"/>
      <c r="D262" s="105"/>
      <c r="E262" s="105"/>
      <c r="F262" s="109"/>
      <c r="G262" s="109"/>
      <c r="H262" s="109"/>
    </row>
    <row r="263" spans="1:8" x14ac:dyDescent="0.35">
      <c r="A263" s="105"/>
      <c r="B263" s="105"/>
      <c r="C263" s="105"/>
      <c r="D263" s="105"/>
      <c r="E263" s="105"/>
      <c r="F263" s="109"/>
      <c r="G263" s="109"/>
      <c r="H263" s="109"/>
    </row>
    <row r="264" spans="1:8" x14ac:dyDescent="0.35">
      <c r="A264" s="105"/>
      <c r="B264" s="105"/>
      <c r="C264" s="105"/>
      <c r="D264" s="105"/>
      <c r="E264" s="105"/>
      <c r="F264" s="109"/>
      <c r="G264" s="109"/>
      <c r="H264" s="109"/>
    </row>
    <row r="265" spans="1:8" x14ac:dyDescent="0.35">
      <c r="A265" s="105"/>
      <c r="B265" s="105"/>
      <c r="C265" s="105"/>
      <c r="D265" s="105"/>
      <c r="E265" s="105"/>
      <c r="F265" s="109"/>
      <c r="G265" s="109"/>
      <c r="H265" s="109"/>
    </row>
    <row r="266" spans="1:8" x14ac:dyDescent="0.35">
      <c r="A266" s="105"/>
      <c r="B266" s="105"/>
      <c r="C266" s="105"/>
      <c r="D266" s="105"/>
      <c r="E266" s="105"/>
      <c r="F266" s="109"/>
      <c r="G266" s="109"/>
      <c r="H266" s="109"/>
    </row>
    <row r="267" spans="1:8" x14ac:dyDescent="0.35">
      <c r="A267" s="105"/>
      <c r="B267" s="105"/>
      <c r="C267" s="105"/>
      <c r="D267" s="105"/>
      <c r="E267" s="105"/>
      <c r="F267" s="109"/>
      <c r="G267" s="109"/>
      <c r="H267" s="109"/>
    </row>
    <row r="268" spans="1:8" x14ac:dyDescent="0.35">
      <c r="A268" s="105"/>
      <c r="B268" s="105"/>
      <c r="C268" s="105"/>
      <c r="D268" s="105"/>
      <c r="E268" s="105"/>
      <c r="F268" s="109"/>
      <c r="G268" s="109"/>
      <c r="H268" s="109"/>
    </row>
    <row r="269" spans="1:8" x14ac:dyDescent="0.35">
      <c r="A269" s="105"/>
      <c r="B269" s="105"/>
      <c r="C269" s="105"/>
      <c r="D269" s="105"/>
      <c r="E269" s="105"/>
      <c r="F269" s="109"/>
      <c r="G269" s="109"/>
      <c r="H269" s="109"/>
    </row>
    <row r="270" spans="1:8" x14ac:dyDescent="0.35">
      <c r="A270" s="105"/>
      <c r="B270" s="105"/>
      <c r="C270" s="105"/>
      <c r="D270" s="105"/>
      <c r="E270" s="105"/>
      <c r="F270" s="109"/>
      <c r="G270" s="109"/>
      <c r="H270" s="109"/>
    </row>
    <row r="271" spans="1:8" x14ac:dyDescent="0.35">
      <c r="A271" s="105"/>
      <c r="B271" s="105"/>
      <c r="C271" s="105"/>
      <c r="D271" s="105"/>
      <c r="E271" s="105"/>
      <c r="F271" s="109"/>
      <c r="G271" s="109"/>
      <c r="H271" s="109"/>
    </row>
    <row r="272" spans="1:8" x14ac:dyDescent="0.35">
      <c r="A272" s="105"/>
      <c r="B272" s="105"/>
      <c r="C272" s="105"/>
      <c r="D272" s="105"/>
      <c r="E272" s="105"/>
      <c r="F272" s="109"/>
      <c r="G272" s="109"/>
      <c r="H272" s="109"/>
    </row>
    <row r="273" spans="1:8" x14ac:dyDescent="0.35">
      <c r="A273" s="105"/>
      <c r="B273" s="105"/>
      <c r="C273" s="105"/>
      <c r="D273" s="105"/>
      <c r="E273" s="105"/>
      <c r="F273" s="109"/>
      <c r="G273" s="109"/>
      <c r="H273" s="109"/>
    </row>
    <row r="274" spans="1:8" x14ac:dyDescent="0.35">
      <c r="A274" s="105"/>
      <c r="B274" s="105"/>
      <c r="C274" s="105"/>
      <c r="D274" s="105"/>
      <c r="E274" s="105"/>
      <c r="F274" s="109"/>
      <c r="G274" s="109"/>
      <c r="H274" s="109"/>
    </row>
    <row r="275" spans="1:8" x14ac:dyDescent="0.35">
      <c r="A275" s="105"/>
      <c r="B275" s="105"/>
      <c r="C275" s="105"/>
      <c r="D275" s="105"/>
      <c r="E275" s="105"/>
      <c r="F275" s="109"/>
      <c r="G275" s="109"/>
      <c r="H275" s="109"/>
    </row>
    <row r="276" spans="1:8" x14ac:dyDescent="0.35">
      <c r="A276" s="105"/>
      <c r="B276" s="105"/>
      <c r="C276" s="105"/>
      <c r="D276" s="105"/>
      <c r="E276" s="105"/>
      <c r="F276" s="109"/>
      <c r="G276" s="109"/>
      <c r="H276" s="109"/>
    </row>
    <row r="277" spans="1:8" x14ac:dyDescent="0.35">
      <c r="A277" s="105"/>
      <c r="B277" s="105"/>
      <c r="C277" s="105"/>
      <c r="D277" s="105"/>
      <c r="E277" s="105"/>
      <c r="F277" s="109"/>
      <c r="G277" s="109"/>
      <c r="H277" s="109"/>
    </row>
    <row r="278" spans="1:8" x14ac:dyDescent="0.35">
      <c r="A278" s="105"/>
      <c r="B278" s="105"/>
      <c r="C278" s="105"/>
      <c r="D278" s="105"/>
      <c r="E278" s="105"/>
      <c r="F278" s="109"/>
      <c r="G278" s="109"/>
      <c r="H278" s="109"/>
    </row>
    <row r="279" spans="1:8" x14ac:dyDescent="0.35">
      <c r="A279" s="105"/>
      <c r="B279" s="105"/>
      <c r="C279" s="105"/>
      <c r="D279" s="105"/>
      <c r="E279" s="105"/>
      <c r="F279" s="109"/>
      <c r="G279" s="109"/>
      <c r="H279" s="109"/>
    </row>
    <row r="280" spans="1:8" x14ac:dyDescent="0.35">
      <c r="A280" s="105"/>
      <c r="B280" s="105"/>
      <c r="C280" s="105"/>
      <c r="D280" s="105"/>
      <c r="E280" s="105"/>
      <c r="F280" s="109"/>
      <c r="G280" s="109"/>
      <c r="H280" s="109"/>
    </row>
    <row r="281" spans="1:8" x14ac:dyDescent="0.35">
      <c r="A281" s="105"/>
      <c r="B281" s="105"/>
      <c r="C281" s="105"/>
      <c r="D281" s="105"/>
      <c r="E281" s="105"/>
      <c r="F281" s="109"/>
      <c r="G281" s="109"/>
      <c r="H281" s="109"/>
    </row>
    <row r="282" spans="1:8" x14ac:dyDescent="0.35">
      <c r="A282" s="105"/>
      <c r="B282" s="105"/>
      <c r="C282" s="105"/>
      <c r="D282" s="105"/>
      <c r="E282" s="105"/>
      <c r="F282" s="109"/>
      <c r="G282" s="109"/>
      <c r="H282" s="109"/>
    </row>
    <row r="283" spans="1:8" x14ac:dyDescent="0.35">
      <c r="A283" s="105"/>
      <c r="B283" s="105"/>
      <c r="C283" s="105"/>
      <c r="D283" s="105"/>
      <c r="E283" s="105"/>
      <c r="F283" s="109"/>
      <c r="G283" s="109"/>
      <c r="H283" s="109"/>
    </row>
    <row r="284" spans="1:8" x14ac:dyDescent="0.35">
      <c r="A284" s="105"/>
      <c r="B284" s="105"/>
      <c r="C284" s="105"/>
      <c r="D284" s="105"/>
      <c r="E284" s="105"/>
      <c r="F284" s="109"/>
      <c r="G284" s="109"/>
      <c r="H284" s="109"/>
    </row>
    <row r="285" spans="1:8" x14ac:dyDescent="0.35">
      <c r="A285" s="105"/>
      <c r="B285" s="105"/>
      <c r="C285" s="105"/>
      <c r="D285" s="105"/>
      <c r="E285" s="105"/>
      <c r="F285" s="109"/>
      <c r="G285" s="109"/>
      <c r="H285" s="109"/>
    </row>
    <row r="286" spans="1:8" x14ac:dyDescent="0.35">
      <c r="A286" s="105"/>
      <c r="B286" s="105"/>
      <c r="C286" s="105"/>
      <c r="D286" s="105"/>
      <c r="E286" s="105"/>
      <c r="F286" s="109"/>
      <c r="G286" s="109"/>
      <c r="H286" s="109"/>
    </row>
    <row r="287" spans="1:8" x14ac:dyDescent="0.35">
      <c r="A287" s="105"/>
      <c r="B287" s="105"/>
      <c r="C287" s="105"/>
      <c r="D287" s="105"/>
      <c r="E287" s="105"/>
      <c r="F287" s="109"/>
      <c r="G287" s="109"/>
      <c r="H287" s="109"/>
    </row>
    <row r="288" spans="1:8" x14ac:dyDescent="0.35">
      <c r="A288" s="105"/>
      <c r="B288" s="105"/>
      <c r="C288" s="105"/>
      <c r="D288" s="105"/>
      <c r="E288" s="105"/>
      <c r="F288" s="109"/>
      <c r="G288" s="109"/>
      <c r="H288" s="109"/>
    </row>
    <row r="289" spans="1:8" x14ac:dyDescent="0.35">
      <c r="A289" s="105"/>
      <c r="B289" s="105"/>
      <c r="C289" s="105"/>
      <c r="D289" s="105"/>
      <c r="E289" s="105"/>
      <c r="F289" s="109"/>
      <c r="G289" s="109"/>
      <c r="H289" s="109"/>
    </row>
    <row r="290" spans="1:8" x14ac:dyDescent="0.35">
      <c r="A290" s="105"/>
      <c r="B290" s="105"/>
      <c r="C290" s="105"/>
      <c r="D290" s="105"/>
      <c r="E290" s="105"/>
      <c r="F290" s="109"/>
      <c r="G290" s="109"/>
      <c r="H290" s="109"/>
    </row>
    <row r="291" spans="1:8" x14ac:dyDescent="0.35">
      <c r="A291" s="105"/>
      <c r="B291" s="105"/>
      <c r="C291" s="105"/>
      <c r="D291" s="105"/>
      <c r="E291" s="105"/>
      <c r="F291" s="109"/>
      <c r="G291" s="109"/>
      <c r="H291" s="109"/>
    </row>
    <row r="292" spans="1:8" x14ac:dyDescent="0.35">
      <c r="A292" s="105"/>
      <c r="B292" s="105"/>
      <c r="C292" s="105"/>
      <c r="D292" s="105"/>
      <c r="E292" s="105"/>
      <c r="F292" s="109"/>
      <c r="G292" s="109"/>
      <c r="H292" s="109"/>
    </row>
    <row r="293" spans="1:8" x14ac:dyDescent="0.35">
      <c r="A293" s="105"/>
      <c r="B293" s="105"/>
      <c r="C293" s="105"/>
      <c r="D293" s="105"/>
      <c r="E293" s="105"/>
      <c r="F293" s="109"/>
      <c r="G293" s="109"/>
      <c r="H293" s="109"/>
    </row>
    <row r="294" spans="1:8" x14ac:dyDescent="0.35">
      <c r="A294" s="105"/>
      <c r="B294" s="105"/>
      <c r="C294" s="105"/>
      <c r="D294" s="105"/>
      <c r="E294" s="105"/>
      <c r="F294" s="109"/>
      <c r="G294" s="109"/>
      <c r="H294" s="109"/>
    </row>
    <row r="295" spans="1:8" x14ac:dyDescent="0.35">
      <c r="A295" s="105"/>
      <c r="B295" s="105"/>
      <c r="C295" s="105"/>
      <c r="D295" s="105"/>
      <c r="E295" s="105"/>
      <c r="F295" s="109"/>
      <c r="G295" s="109"/>
      <c r="H295" s="109"/>
    </row>
    <row r="296" spans="1:8" x14ac:dyDescent="0.35">
      <c r="A296" s="105"/>
      <c r="B296" s="105"/>
      <c r="C296" s="105"/>
      <c r="D296" s="105"/>
      <c r="E296" s="105"/>
      <c r="F296" s="109"/>
      <c r="G296" s="109"/>
      <c r="H296" s="109"/>
    </row>
    <row r="297" spans="1:8" x14ac:dyDescent="0.35">
      <c r="A297" s="105"/>
      <c r="B297" s="105"/>
      <c r="C297" s="105"/>
      <c r="D297" s="105"/>
      <c r="E297" s="105"/>
      <c r="F297" s="109"/>
      <c r="G297" s="109"/>
      <c r="H297" s="109"/>
    </row>
    <row r="298" spans="1:8" x14ac:dyDescent="0.35">
      <c r="A298" s="105"/>
      <c r="B298" s="105"/>
      <c r="C298" s="105"/>
      <c r="D298" s="105"/>
      <c r="E298" s="105"/>
      <c r="F298" s="109"/>
      <c r="G298" s="109"/>
      <c r="H298" s="109"/>
    </row>
    <row r="299" spans="1:8" x14ac:dyDescent="0.35">
      <c r="A299" s="105"/>
      <c r="B299" s="105"/>
      <c r="C299" s="105"/>
      <c r="D299" s="105"/>
      <c r="E299" s="105"/>
      <c r="F299" s="109"/>
      <c r="G299" s="109"/>
      <c r="H299" s="109"/>
    </row>
    <row r="300" spans="1:8" x14ac:dyDescent="0.35">
      <c r="A300" s="105"/>
      <c r="B300" s="105"/>
      <c r="C300" s="105"/>
      <c r="D300" s="105"/>
      <c r="E300" s="105"/>
      <c r="F300" s="109"/>
      <c r="G300" s="109"/>
      <c r="H300" s="109"/>
    </row>
    <row r="301" spans="1:8" x14ac:dyDescent="0.35">
      <c r="A301" s="105"/>
      <c r="B301" s="105"/>
      <c r="C301" s="105"/>
      <c r="D301" s="105"/>
      <c r="E301" s="105"/>
      <c r="F301" s="109"/>
      <c r="G301" s="109"/>
      <c r="H301" s="109"/>
    </row>
    <row r="302" spans="1:8" x14ac:dyDescent="0.35">
      <c r="A302" s="105"/>
      <c r="B302" s="105"/>
      <c r="C302" s="105"/>
      <c r="D302" s="105"/>
      <c r="E302" s="105"/>
      <c r="F302" s="109"/>
      <c r="G302" s="109"/>
      <c r="H302" s="109"/>
    </row>
    <row r="303" spans="1:8" x14ac:dyDescent="0.35">
      <c r="A303" s="105"/>
      <c r="B303" s="105"/>
      <c r="C303" s="105"/>
      <c r="D303" s="105"/>
      <c r="E303" s="105"/>
      <c r="F303" s="109"/>
      <c r="G303" s="109"/>
      <c r="H303" s="109"/>
    </row>
    <row r="304" spans="1:8" x14ac:dyDescent="0.35">
      <c r="A304" s="105"/>
      <c r="B304" s="105"/>
      <c r="C304" s="105"/>
      <c r="D304" s="105"/>
      <c r="E304" s="105"/>
      <c r="F304" s="109"/>
      <c r="G304" s="109"/>
      <c r="H304" s="109"/>
    </row>
    <row r="305" spans="1:8" x14ac:dyDescent="0.35">
      <c r="A305" s="105"/>
      <c r="B305" s="105"/>
      <c r="C305" s="105"/>
      <c r="D305" s="105"/>
      <c r="E305" s="105"/>
      <c r="F305" s="109"/>
      <c r="G305" s="109"/>
      <c r="H305" s="109"/>
    </row>
    <row r="306" spans="1:8" x14ac:dyDescent="0.35">
      <c r="A306" s="105"/>
      <c r="B306" s="105"/>
      <c r="C306" s="105"/>
      <c r="D306" s="105"/>
      <c r="E306" s="105"/>
      <c r="F306" s="109"/>
      <c r="G306" s="109"/>
      <c r="H306" s="109"/>
    </row>
    <row r="307" spans="1:8" x14ac:dyDescent="0.35">
      <c r="A307" s="105"/>
      <c r="B307" s="105"/>
      <c r="C307" s="105"/>
      <c r="D307" s="105"/>
      <c r="E307" s="105"/>
      <c r="F307" s="109"/>
      <c r="G307" s="109"/>
      <c r="H307" s="109"/>
    </row>
    <row r="308" spans="1:8" x14ac:dyDescent="0.35">
      <c r="A308" s="105"/>
      <c r="B308" s="105"/>
      <c r="C308" s="105"/>
      <c r="D308" s="105"/>
      <c r="E308" s="105"/>
      <c r="F308" s="109"/>
      <c r="G308" s="109"/>
      <c r="H308" s="109"/>
    </row>
    <row r="309" spans="1:8" x14ac:dyDescent="0.35">
      <c r="A309" s="105"/>
      <c r="B309" s="105"/>
      <c r="C309" s="105"/>
      <c r="D309" s="105"/>
      <c r="E309" s="105"/>
      <c r="F309" s="109"/>
      <c r="G309" s="109"/>
      <c r="H309" s="109"/>
    </row>
    <row r="310" spans="1:8" x14ac:dyDescent="0.35">
      <c r="A310" s="105"/>
      <c r="B310" s="105"/>
      <c r="C310" s="105"/>
      <c r="D310" s="105"/>
      <c r="E310" s="105"/>
      <c r="F310" s="109"/>
      <c r="G310" s="109"/>
      <c r="H310" s="109"/>
    </row>
    <row r="311" spans="1:8" x14ac:dyDescent="0.35">
      <c r="A311" s="105"/>
      <c r="B311" s="105"/>
      <c r="C311" s="105"/>
      <c r="D311" s="105"/>
      <c r="E311" s="105"/>
      <c r="F311" s="109"/>
      <c r="G311" s="109"/>
      <c r="H311" s="109"/>
    </row>
    <row r="312" spans="1:8" x14ac:dyDescent="0.35">
      <c r="A312" s="105"/>
      <c r="B312" s="105"/>
      <c r="C312" s="105"/>
      <c r="D312" s="105"/>
      <c r="E312" s="105"/>
      <c r="F312" s="109"/>
      <c r="G312" s="109"/>
      <c r="H312" s="109"/>
    </row>
    <row r="313" spans="1:8" x14ac:dyDescent="0.35">
      <c r="A313" s="105"/>
      <c r="B313" s="105"/>
      <c r="C313" s="105"/>
      <c r="D313" s="105"/>
      <c r="E313" s="105"/>
      <c r="F313" s="109"/>
      <c r="G313" s="109"/>
      <c r="H313" s="109"/>
    </row>
    <row r="314" spans="1:8" x14ac:dyDescent="0.35">
      <c r="A314" s="105"/>
      <c r="B314" s="105"/>
      <c r="C314" s="105"/>
      <c r="D314" s="105"/>
      <c r="E314" s="105"/>
      <c r="F314" s="109"/>
      <c r="G314" s="109"/>
      <c r="H314" s="109"/>
    </row>
    <row r="315" spans="1:8" x14ac:dyDescent="0.35">
      <c r="A315" s="105"/>
      <c r="B315" s="105"/>
      <c r="C315" s="105"/>
      <c r="D315" s="105"/>
      <c r="E315" s="105"/>
      <c r="F315" s="109"/>
      <c r="G315" s="109"/>
      <c r="H315" s="109"/>
    </row>
    <row r="316" spans="1:8" x14ac:dyDescent="0.35">
      <c r="A316" s="105"/>
      <c r="B316" s="105"/>
      <c r="C316" s="105"/>
      <c r="D316" s="105"/>
      <c r="E316" s="105"/>
      <c r="F316" s="109"/>
      <c r="G316" s="109"/>
      <c r="H316" s="109"/>
    </row>
    <row r="317" spans="1:8" x14ac:dyDescent="0.35">
      <c r="A317" s="105"/>
      <c r="B317" s="105"/>
      <c r="C317" s="105"/>
      <c r="D317" s="105"/>
      <c r="E317" s="105"/>
      <c r="F317" s="109"/>
      <c r="G317" s="109"/>
      <c r="H317" s="109"/>
    </row>
    <row r="318" spans="1:8" x14ac:dyDescent="0.35">
      <c r="A318" s="105"/>
      <c r="B318" s="105"/>
      <c r="C318" s="105"/>
      <c r="D318" s="105"/>
      <c r="E318" s="105"/>
      <c r="F318" s="109"/>
      <c r="G318" s="109"/>
      <c r="H318" s="109"/>
    </row>
    <row r="319" spans="1:8" x14ac:dyDescent="0.35">
      <c r="A319" s="105"/>
      <c r="B319" s="105"/>
      <c r="C319" s="105"/>
      <c r="D319" s="105"/>
      <c r="E319" s="105"/>
      <c r="F319" s="109"/>
      <c r="G319" s="109"/>
      <c r="H319" s="109"/>
    </row>
    <row r="320" spans="1:8" x14ac:dyDescent="0.35">
      <c r="A320" s="105"/>
      <c r="B320" s="105"/>
      <c r="C320" s="105"/>
      <c r="D320" s="105"/>
      <c r="E320" s="105"/>
      <c r="F320" s="109"/>
      <c r="G320" s="109"/>
      <c r="H320" s="109"/>
    </row>
    <row r="321" spans="1:8" x14ac:dyDescent="0.35">
      <c r="A321" s="105"/>
      <c r="B321" s="105"/>
      <c r="C321" s="105"/>
      <c r="D321" s="105"/>
      <c r="E321" s="105"/>
      <c r="F321" s="109"/>
      <c r="G321" s="109"/>
      <c r="H321" s="109"/>
    </row>
    <row r="322" spans="1:8" x14ac:dyDescent="0.35">
      <c r="A322" s="105"/>
      <c r="B322" s="105"/>
      <c r="C322" s="105"/>
      <c r="D322" s="105"/>
      <c r="E322" s="105"/>
      <c r="F322" s="109"/>
      <c r="G322" s="109"/>
      <c r="H322" s="109"/>
    </row>
    <row r="323" spans="1:8" x14ac:dyDescent="0.35">
      <c r="A323" s="105"/>
      <c r="B323" s="105"/>
      <c r="C323" s="105"/>
      <c r="D323" s="105"/>
      <c r="E323" s="105"/>
      <c r="F323" s="109"/>
      <c r="G323" s="109"/>
      <c r="H323" s="109"/>
    </row>
    <row r="324" spans="1:8" x14ac:dyDescent="0.35">
      <c r="A324" s="105"/>
      <c r="B324" s="105"/>
      <c r="C324" s="105"/>
      <c r="D324" s="105"/>
      <c r="E324" s="105"/>
      <c r="F324" s="109"/>
      <c r="G324" s="109"/>
      <c r="H324" s="109"/>
    </row>
    <row r="325" spans="1:8" x14ac:dyDescent="0.35">
      <c r="A325" s="105"/>
      <c r="B325" s="105"/>
      <c r="C325" s="105"/>
      <c r="D325" s="105"/>
      <c r="E325" s="105"/>
      <c r="F325" s="109"/>
      <c r="G325" s="109"/>
      <c r="H325" s="109"/>
    </row>
    <row r="326" spans="1:8" x14ac:dyDescent="0.35">
      <c r="A326" s="105"/>
      <c r="B326" s="105"/>
      <c r="C326" s="105"/>
      <c r="D326" s="105"/>
      <c r="E326" s="105"/>
      <c r="F326" s="109"/>
      <c r="G326" s="109"/>
      <c r="H326" s="109"/>
    </row>
    <row r="327" spans="1:8" x14ac:dyDescent="0.35">
      <c r="A327" s="105"/>
      <c r="B327" s="105"/>
      <c r="C327" s="105"/>
      <c r="D327" s="105"/>
      <c r="E327" s="105"/>
      <c r="F327" s="109"/>
      <c r="G327" s="109"/>
      <c r="H327" s="109"/>
    </row>
    <row r="328" spans="1:8" x14ac:dyDescent="0.35">
      <c r="A328" s="105"/>
      <c r="B328" s="105"/>
      <c r="C328" s="105"/>
      <c r="D328" s="105"/>
      <c r="E328" s="105"/>
      <c r="F328" s="109"/>
      <c r="G328" s="109"/>
      <c r="H328" s="109"/>
    </row>
    <row r="329" spans="1:8" x14ac:dyDescent="0.35">
      <c r="A329" s="105"/>
      <c r="B329" s="105"/>
      <c r="C329" s="105"/>
      <c r="D329" s="105"/>
      <c r="E329" s="105"/>
      <c r="F329" s="109"/>
      <c r="G329" s="109"/>
      <c r="H329" s="109"/>
    </row>
    <row r="330" spans="1:8" x14ac:dyDescent="0.35">
      <c r="A330" s="105"/>
      <c r="B330" s="105"/>
      <c r="C330" s="105"/>
      <c r="D330" s="105"/>
      <c r="E330" s="105"/>
      <c r="F330" s="109"/>
      <c r="G330" s="109"/>
      <c r="H330" s="109"/>
    </row>
    <row r="331" spans="1:8" x14ac:dyDescent="0.35">
      <c r="A331" s="105"/>
      <c r="B331" s="105"/>
      <c r="C331" s="105"/>
      <c r="D331" s="105"/>
      <c r="E331" s="105"/>
      <c r="F331" s="109"/>
      <c r="G331" s="109"/>
      <c r="H331" s="109"/>
    </row>
    <row r="332" spans="1:8" x14ac:dyDescent="0.35">
      <c r="A332" s="105"/>
      <c r="B332" s="105"/>
      <c r="C332" s="105"/>
      <c r="D332" s="105"/>
      <c r="E332" s="105"/>
      <c r="F332" s="109"/>
      <c r="G332" s="109"/>
      <c r="H332" s="109"/>
    </row>
    <row r="333" spans="1:8" x14ac:dyDescent="0.35">
      <c r="A333" s="105"/>
      <c r="B333" s="105"/>
      <c r="C333" s="105"/>
      <c r="D333" s="105"/>
      <c r="E333" s="105"/>
      <c r="F333" s="109"/>
      <c r="G333" s="109"/>
      <c r="H333" s="109"/>
    </row>
    <row r="334" spans="1:8" x14ac:dyDescent="0.35">
      <c r="A334" s="105"/>
      <c r="B334" s="105"/>
      <c r="C334" s="105"/>
      <c r="D334" s="105"/>
      <c r="E334" s="105"/>
      <c r="F334" s="109"/>
      <c r="G334" s="109"/>
      <c r="H334" s="109"/>
    </row>
    <row r="335" spans="1:8" x14ac:dyDescent="0.35">
      <c r="A335" s="105"/>
      <c r="B335" s="105"/>
      <c r="C335" s="105"/>
      <c r="D335" s="105"/>
      <c r="E335" s="105"/>
      <c r="F335" s="109"/>
      <c r="G335" s="109"/>
      <c r="H335" s="109"/>
    </row>
    <row r="336" spans="1:8" x14ac:dyDescent="0.35">
      <c r="A336" s="105"/>
      <c r="B336" s="105"/>
      <c r="C336" s="105"/>
      <c r="D336" s="105"/>
      <c r="E336" s="105"/>
      <c r="F336" s="109"/>
      <c r="G336" s="109"/>
      <c r="H336" s="109"/>
    </row>
    <row r="337" spans="1:8" x14ac:dyDescent="0.35">
      <c r="A337" s="105"/>
      <c r="B337" s="105"/>
      <c r="C337" s="105"/>
      <c r="D337" s="105"/>
      <c r="E337" s="105"/>
      <c r="F337" s="109"/>
      <c r="G337" s="109"/>
      <c r="H337" s="109"/>
    </row>
    <row r="338" spans="1:8" x14ac:dyDescent="0.35">
      <c r="A338" s="105"/>
      <c r="B338" s="105"/>
      <c r="C338" s="105"/>
      <c r="D338" s="105"/>
      <c r="E338" s="105"/>
      <c r="F338" s="109"/>
      <c r="G338" s="109"/>
      <c r="H338" s="109"/>
    </row>
    <row r="339" spans="1:8" x14ac:dyDescent="0.35">
      <c r="A339" s="105"/>
      <c r="B339" s="105"/>
      <c r="C339" s="105"/>
      <c r="D339" s="105"/>
      <c r="E339" s="105"/>
      <c r="F339" s="109"/>
      <c r="G339" s="109"/>
      <c r="H339" s="109"/>
    </row>
    <row r="340" spans="1:8" x14ac:dyDescent="0.35">
      <c r="A340" s="105"/>
      <c r="B340" s="105"/>
      <c r="C340" s="105"/>
      <c r="D340" s="105"/>
      <c r="E340" s="105"/>
      <c r="F340" s="109"/>
      <c r="G340" s="109"/>
      <c r="H340" s="109"/>
    </row>
    <row r="341" spans="1:8" x14ac:dyDescent="0.35">
      <c r="A341" s="105"/>
      <c r="B341" s="105"/>
      <c r="C341" s="105"/>
      <c r="D341" s="105"/>
      <c r="E341" s="105"/>
      <c r="F341" s="109"/>
      <c r="G341" s="109"/>
      <c r="H341" s="109"/>
    </row>
    <row r="342" spans="1:8" x14ac:dyDescent="0.35">
      <c r="A342" s="105"/>
      <c r="B342" s="105"/>
      <c r="C342" s="105"/>
      <c r="D342" s="105"/>
      <c r="E342" s="105"/>
      <c r="F342" s="109"/>
      <c r="G342" s="109"/>
      <c r="H342" s="109"/>
    </row>
    <row r="343" spans="1:8" x14ac:dyDescent="0.35">
      <c r="A343" s="105"/>
      <c r="B343" s="105"/>
      <c r="C343" s="105"/>
      <c r="D343" s="105"/>
      <c r="E343" s="105"/>
      <c r="F343" s="109"/>
      <c r="G343" s="109"/>
      <c r="H343" s="109"/>
    </row>
    <row r="344" spans="1:8" x14ac:dyDescent="0.35">
      <c r="A344" s="105"/>
      <c r="B344" s="105"/>
      <c r="C344" s="105"/>
      <c r="D344" s="105"/>
      <c r="E344" s="105"/>
      <c r="F344" s="109"/>
      <c r="G344" s="109"/>
      <c r="H344" s="109"/>
    </row>
    <row r="345" spans="1:8" x14ac:dyDescent="0.35">
      <c r="A345" s="105"/>
      <c r="B345" s="105"/>
      <c r="C345" s="105"/>
      <c r="D345" s="105"/>
      <c r="E345" s="105"/>
      <c r="F345" s="109"/>
      <c r="G345" s="109"/>
      <c r="H345" s="109"/>
    </row>
    <row r="346" spans="1:8" x14ac:dyDescent="0.35">
      <c r="A346" s="105"/>
      <c r="B346" s="105"/>
      <c r="C346" s="105"/>
      <c r="D346" s="105"/>
      <c r="E346" s="105"/>
      <c r="F346" s="109"/>
      <c r="G346" s="109"/>
      <c r="H346" s="109"/>
    </row>
    <row r="347" spans="1:8" x14ac:dyDescent="0.35">
      <c r="A347" s="105"/>
      <c r="B347" s="105"/>
      <c r="C347" s="105"/>
      <c r="D347" s="105"/>
      <c r="E347" s="105"/>
      <c r="F347" s="109"/>
      <c r="G347" s="109"/>
      <c r="H347" s="109"/>
    </row>
    <row r="348" spans="1:8" x14ac:dyDescent="0.35">
      <c r="A348" s="105"/>
      <c r="B348" s="105"/>
      <c r="C348" s="105"/>
      <c r="D348" s="105"/>
      <c r="E348" s="105"/>
      <c r="F348" s="109"/>
      <c r="G348" s="109"/>
      <c r="H348" s="109"/>
    </row>
    <row r="349" spans="1:8" x14ac:dyDescent="0.35">
      <c r="A349" s="105"/>
      <c r="B349" s="105"/>
      <c r="C349" s="105"/>
      <c r="D349" s="105"/>
      <c r="E349" s="105"/>
      <c r="F349" s="109"/>
      <c r="G349" s="109"/>
      <c r="H349" s="109"/>
    </row>
    <row r="350" spans="1:8" x14ac:dyDescent="0.35">
      <c r="A350" s="105"/>
      <c r="B350" s="105"/>
      <c r="C350" s="105"/>
      <c r="D350" s="105"/>
      <c r="E350" s="105"/>
      <c r="F350" s="109"/>
      <c r="G350" s="109"/>
      <c r="H350" s="109"/>
    </row>
    <row r="351" spans="1:8" x14ac:dyDescent="0.35">
      <c r="A351" s="105"/>
      <c r="B351" s="105"/>
      <c r="C351" s="105"/>
      <c r="D351" s="105"/>
      <c r="E351" s="105"/>
      <c r="F351" s="109"/>
      <c r="G351" s="109"/>
      <c r="H351" s="109"/>
    </row>
    <row r="352" spans="1:8" x14ac:dyDescent="0.35">
      <c r="A352" s="105"/>
      <c r="B352" s="105"/>
      <c r="C352" s="105"/>
      <c r="D352" s="105"/>
      <c r="E352" s="105"/>
      <c r="F352" s="109"/>
      <c r="G352" s="109"/>
      <c r="H352" s="109"/>
    </row>
    <row r="353" spans="1:8" x14ac:dyDescent="0.35">
      <c r="A353" s="105"/>
      <c r="B353" s="105"/>
      <c r="C353" s="105"/>
      <c r="D353" s="105"/>
      <c r="E353" s="105"/>
      <c r="F353" s="109"/>
      <c r="G353" s="109"/>
      <c r="H353" s="109"/>
    </row>
    <row r="354" spans="1:8" x14ac:dyDescent="0.35">
      <c r="A354" s="105"/>
      <c r="B354" s="105"/>
      <c r="C354" s="105"/>
      <c r="D354" s="105"/>
      <c r="E354" s="105"/>
      <c r="F354" s="109"/>
      <c r="G354" s="109"/>
      <c r="H354" s="109"/>
    </row>
    <row r="355" spans="1:8" x14ac:dyDescent="0.35">
      <c r="A355" s="105"/>
      <c r="B355" s="105"/>
      <c r="C355" s="105"/>
      <c r="D355" s="105"/>
      <c r="E355" s="105"/>
      <c r="F355" s="109"/>
      <c r="G355" s="109"/>
      <c r="H355" s="109"/>
    </row>
    <row r="356" spans="1:8" x14ac:dyDescent="0.35">
      <c r="A356" s="105"/>
      <c r="B356" s="105"/>
      <c r="C356" s="105"/>
      <c r="D356" s="105"/>
      <c r="E356" s="105"/>
      <c r="F356" s="109"/>
      <c r="G356" s="109"/>
      <c r="H356" s="109"/>
    </row>
    <row r="357" spans="1:8" x14ac:dyDescent="0.35">
      <c r="A357" s="105"/>
      <c r="B357" s="105"/>
      <c r="C357" s="105"/>
      <c r="D357" s="105"/>
      <c r="E357" s="105"/>
      <c r="F357" s="109"/>
      <c r="G357" s="109"/>
      <c r="H357" s="109"/>
    </row>
    <row r="358" spans="1:8" x14ac:dyDescent="0.35">
      <c r="A358" s="105"/>
      <c r="B358" s="105"/>
      <c r="C358" s="105"/>
      <c r="D358" s="105"/>
      <c r="E358" s="105"/>
      <c r="F358" s="109"/>
      <c r="G358" s="109"/>
      <c r="H358" s="109"/>
    </row>
    <row r="359" spans="1:8" x14ac:dyDescent="0.35">
      <c r="A359" s="105"/>
      <c r="B359" s="105"/>
      <c r="C359" s="105"/>
      <c r="D359" s="105"/>
      <c r="E359" s="105"/>
      <c r="F359" s="109"/>
      <c r="G359" s="109"/>
      <c r="H359" s="109"/>
    </row>
    <row r="360" spans="1:8" x14ac:dyDescent="0.35">
      <c r="A360" s="105"/>
      <c r="B360" s="105"/>
      <c r="C360" s="105"/>
      <c r="D360" s="105"/>
      <c r="E360" s="105"/>
      <c r="F360" s="109"/>
      <c r="G360" s="109"/>
      <c r="H360" s="109"/>
    </row>
    <row r="361" spans="1:8" x14ac:dyDescent="0.35">
      <c r="A361" s="105"/>
      <c r="B361" s="105"/>
      <c r="C361" s="105"/>
      <c r="D361" s="105"/>
      <c r="E361" s="105"/>
      <c r="F361" s="109"/>
      <c r="G361" s="109"/>
      <c r="H361" s="109"/>
    </row>
    <row r="362" spans="1:8" x14ac:dyDescent="0.35">
      <c r="A362" s="105"/>
      <c r="B362" s="105"/>
      <c r="C362" s="105"/>
      <c r="D362" s="105"/>
      <c r="E362" s="105"/>
      <c r="F362" s="109"/>
      <c r="G362" s="109"/>
      <c r="H362" s="109"/>
    </row>
    <row r="363" spans="1:8" x14ac:dyDescent="0.35">
      <c r="A363" s="105"/>
      <c r="B363" s="105"/>
      <c r="C363" s="105"/>
      <c r="D363" s="105"/>
      <c r="E363" s="105"/>
      <c r="F363" s="109"/>
      <c r="G363" s="109"/>
      <c r="H363" s="109"/>
    </row>
    <row r="364" spans="1:8" x14ac:dyDescent="0.35">
      <c r="A364" s="105"/>
      <c r="B364" s="105"/>
      <c r="C364" s="105"/>
      <c r="D364" s="105"/>
      <c r="E364" s="105"/>
      <c r="F364" s="109"/>
      <c r="G364" s="109"/>
      <c r="H364" s="109"/>
    </row>
    <row r="365" spans="1:8" x14ac:dyDescent="0.35">
      <c r="A365" s="105"/>
      <c r="B365" s="105"/>
      <c r="C365" s="105"/>
      <c r="D365" s="105"/>
      <c r="E365" s="105"/>
      <c r="F365" s="109"/>
      <c r="G365" s="109"/>
      <c r="H365" s="109"/>
    </row>
    <row r="366" spans="1:8" x14ac:dyDescent="0.35">
      <c r="A366" s="105"/>
      <c r="B366" s="105"/>
      <c r="C366" s="105"/>
      <c r="D366" s="105"/>
      <c r="E366" s="105"/>
      <c r="F366" s="109"/>
      <c r="G366" s="109"/>
      <c r="H366" s="109"/>
    </row>
    <row r="367" spans="1:8" x14ac:dyDescent="0.35">
      <c r="A367" s="105"/>
      <c r="B367" s="105"/>
      <c r="C367" s="105"/>
      <c r="D367" s="105"/>
      <c r="E367" s="105"/>
      <c r="F367" s="109"/>
      <c r="G367" s="109"/>
      <c r="H367" s="109"/>
    </row>
    <row r="368" spans="1:8" x14ac:dyDescent="0.35">
      <c r="A368" s="105"/>
      <c r="B368" s="105"/>
      <c r="C368" s="105"/>
      <c r="D368" s="105"/>
      <c r="E368" s="105"/>
      <c r="F368" s="109"/>
      <c r="G368" s="109"/>
      <c r="H368" s="109"/>
    </row>
    <row r="369" spans="1:8" x14ac:dyDescent="0.35">
      <c r="A369" s="105"/>
      <c r="B369" s="105"/>
      <c r="C369" s="105"/>
      <c r="D369" s="105"/>
      <c r="E369" s="105"/>
      <c r="F369" s="109"/>
      <c r="G369" s="109"/>
      <c r="H369" s="109"/>
    </row>
    <row r="370" spans="1:8" x14ac:dyDescent="0.35">
      <c r="A370" s="105"/>
      <c r="B370" s="105"/>
      <c r="C370" s="105"/>
      <c r="D370" s="105"/>
      <c r="E370" s="105"/>
      <c r="F370" s="109"/>
      <c r="G370" s="109"/>
      <c r="H370" s="109"/>
    </row>
    <row r="371" spans="1:8" x14ac:dyDescent="0.35">
      <c r="A371" s="105"/>
      <c r="B371" s="105"/>
      <c r="C371" s="105"/>
      <c r="D371" s="105"/>
      <c r="E371" s="105"/>
      <c r="F371" s="109"/>
      <c r="G371" s="109"/>
      <c r="H371" s="109"/>
    </row>
    <row r="372" spans="1:8" x14ac:dyDescent="0.35">
      <c r="A372" s="105"/>
      <c r="B372" s="105"/>
      <c r="C372" s="105"/>
      <c r="D372" s="105"/>
      <c r="E372" s="105"/>
      <c r="F372" s="109"/>
      <c r="G372" s="109"/>
      <c r="H372" s="109"/>
    </row>
    <row r="373" spans="1:8" x14ac:dyDescent="0.35">
      <c r="A373" s="105"/>
      <c r="B373" s="105"/>
      <c r="C373" s="105"/>
      <c r="D373" s="105"/>
      <c r="E373" s="105"/>
      <c r="F373" s="109"/>
      <c r="G373" s="109"/>
      <c r="H373" s="109"/>
    </row>
    <row r="374" spans="1:8" x14ac:dyDescent="0.35">
      <c r="A374" s="105"/>
      <c r="B374" s="105"/>
      <c r="C374" s="105"/>
      <c r="D374" s="105"/>
      <c r="E374" s="105"/>
      <c r="F374" s="109"/>
      <c r="G374" s="109"/>
      <c r="H374" s="109"/>
    </row>
    <row r="375" spans="1:8" x14ac:dyDescent="0.35">
      <c r="A375" s="105"/>
      <c r="B375" s="105"/>
      <c r="C375" s="105"/>
      <c r="D375" s="105"/>
      <c r="E375" s="105"/>
      <c r="F375" s="109"/>
      <c r="G375" s="109"/>
      <c r="H375" s="109"/>
    </row>
    <row r="376" spans="1:8" x14ac:dyDescent="0.35">
      <c r="A376" s="105"/>
      <c r="B376" s="105"/>
      <c r="C376" s="105"/>
      <c r="D376" s="105"/>
      <c r="E376" s="105"/>
      <c r="F376" s="109"/>
      <c r="G376" s="109"/>
      <c r="H376" s="109"/>
    </row>
    <row r="377" spans="1:8" x14ac:dyDescent="0.35">
      <c r="A377" s="105"/>
      <c r="B377" s="105"/>
      <c r="C377" s="105"/>
      <c r="D377" s="105"/>
      <c r="E377" s="105"/>
      <c r="F377" s="109"/>
      <c r="G377" s="109"/>
      <c r="H377" s="109"/>
    </row>
    <row r="378" spans="1:8" x14ac:dyDescent="0.35">
      <c r="A378" s="105"/>
      <c r="B378" s="105"/>
      <c r="C378" s="105"/>
      <c r="D378" s="105"/>
      <c r="E378" s="105"/>
      <c r="F378" s="109"/>
      <c r="G378" s="109"/>
      <c r="H378" s="109"/>
    </row>
    <row r="379" spans="1:8" x14ac:dyDescent="0.35">
      <c r="A379" s="105"/>
      <c r="B379" s="105"/>
      <c r="C379" s="105"/>
      <c r="D379" s="105"/>
      <c r="E379" s="105"/>
      <c r="F379" s="109"/>
      <c r="G379" s="109"/>
      <c r="H379" s="109"/>
    </row>
    <row r="380" spans="1:8" x14ac:dyDescent="0.35">
      <c r="A380" s="105"/>
      <c r="B380" s="105"/>
      <c r="C380" s="105"/>
      <c r="D380" s="105"/>
      <c r="E380" s="105"/>
      <c r="F380" s="109"/>
      <c r="G380" s="109"/>
      <c r="H380" s="109"/>
    </row>
    <row r="381" spans="1:8" x14ac:dyDescent="0.35">
      <c r="A381" s="105"/>
      <c r="B381" s="105"/>
      <c r="C381" s="105"/>
      <c r="D381" s="105"/>
      <c r="E381" s="105"/>
      <c r="F381" s="109"/>
      <c r="G381" s="109"/>
      <c r="H381" s="109"/>
    </row>
    <row r="382" spans="1:8" x14ac:dyDescent="0.35">
      <c r="A382" s="105"/>
      <c r="B382" s="105"/>
      <c r="C382" s="105"/>
      <c r="D382" s="105"/>
      <c r="E382" s="105"/>
      <c r="F382" s="109"/>
      <c r="G382" s="109"/>
      <c r="H382" s="109"/>
    </row>
    <row r="383" spans="1:8" x14ac:dyDescent="0.35">
      <c r="A383" s="105"/>
      <c r="B383" s="105"/>
      <c r="C383" s="105"/>
      <c r="D383" s="105"/>
      <c r="E383" s="105"/>
      <c r="F383" s="109"/>
      <c r="G383" s="109"/>
      <c r="H383" s="109"/>
    </row>
    <row r="384" spans="1:8" x14ac:dyDescent="0.35">
      <c r="A384" s="105"/>
      <c r="B384" s="105"/>
      <c r="C384" s="105"/>
      <c r="D384" s="105"/>
      <c r="E384" s="105"/>
      <c r="F384" s="109"/>
      <c r="G384" s="109"/>
      <c r="H384" s="109"/>
    </row>
    <row r="385" spans="1:8" x14ac:dyDescent="0.35">
      <c r="A385" s="105"/>
      <c r="B385" s="105"/>
      <c r="C385" s="105"/>
      <c r="D385" s="105"/>
      <c r="E385" s="105"/>
      <c r="F385" s="109"/>
      <c r="G385" s="109"/>
      <c r="H385" s="109"/>
    </row>
    <row r="386" spans="1:8" x14ac:dyDescent="0.35">
      <c r="A386" s="105"/>
      <c r="B386" s="105"/>
      <c r="C386" s="105"/>
      <c r="D386" s="105"/>
      <c r="E386" s="105"/>
      <c r="F386" s="109"/>
      <c r="G386" s="109"/>
      <c r="H386" s="109"/>
    </row>
    <row r="387" spans="1:8" x14ac:dyDescent="0.35">
      <c r="A387" s="105"/>
      <c r="B387" s="105"/>
      <c r="C387" s="105"/>
      <c r="D387" s="105"/>
      <c r="E387" s="105"/>
      <c r="F387" s="109"/>
      <c r="G387" s="109"/>
      <c r="H387" s="109"/>
    </row>
    <row r="388" spans="1:8" x14ac:dyDescent="0.35">
      <c r="A388" s="105"/>
      <c r="B388" s="105"/>
      <c r="C388" s="105"/>
      <c r="D388" s="105"/>
      <c r="E388" s="105"/>
      <c r="F388" s="109"/>
      <c r="G388" s="109"/>
      <c r="H388" s="109"/>
    </row>
    <row r="389" spans="1:8" x14ac:dyDescent="0.35">
      <c r="A389" s="105"/>
      <c r="B389" s="105"/>
      <c r="C389" s="105"/>
      <c r="D389" s="105"/>
      <c r="E389" s="105"/>
      <c r="F389" s="109"/>
      <c r="G389" s="109"/>
      <c r="H389" s="109"/>
    </row>
    <row r="390" spans="1:8" x14ac:dyDescent="0.35">
      <c r="A390" s="105"/>
      <c r="B390" s="105"/>
      <c r="C390" s="105"/>
      <c r="D390" s="105"/>
      <c r="E390" s="105"/>
      <c r="F390" s="109"/>
      <c r="G390" s="109"/>
      <c r="H390" s="109"/>
    </row>
    <row r="391" spans="1:8" x14ac:dyDescent="0.35">
      <c r="A391" s="105"/>
      <c r="B391" s="105"/>
      <c r="C391" s="105"/>
      <c r="D391" s="105"/>
      <c r="E391" s="105"/>
      <c r="F391" s="109"/>
      <c r="G391" s="109"/>
      <c r="H391" s="109"/>
    </row>
    <row r="392" spans="1:8" x14ac:dyDescent="0.35">
      <c r="A392" s="105"/>
      <c r="B392" s="105"/>
      <c r="C392" s="105"/>
      <c r="D392" s="105"/>
      <c r="E392" s="105"/>
      <c r="F392" s="109"/>
      <c r="G392" s="109"/>
      <c r="H392" s="109"/>
    </row>
    <row r="393" spans="1:8" x14ac:dyDescent="0.35">
      <c r="A393" s="105"/>
      <c r="B393" s="105"/>
      <c r="C393" s="105"/>
      <c r="D393" s="105"/>
      <c r="E393" s="105"/>
      <c r="F393" s="109"/>
      <c r="G393" s="109"/>
      <c r="H393" s="109"/>
    </row>
    <row r="394" spans="1:8" x14ac:dyDescent="0.35">
      <c r="A394" s="105"/>
      <c r="B394" s="105"/>
      <c r="C394" s="105"/>
      <c r="D394" s="105"/>
      <c r="E394" s="105"/>
      <c r="F394" s="109"/>
      <c r="G394" s="109"/>
      <c r="H394" s="109"/>
    </row>
    <row r="395" spans="1:8" x14ac:dyDescent="0.35">
      <c r="A395" s="105"/>
      <c r="B395" s="105"/>
      <c r="C395" s="105"/>
      <c r="D395" s="105"/>
      <c r="E395" s="105"/>
      <c r="F395" s="109"/>
      <c r="G395" s="109"/>
      <c r="H395" s="109"/>
    </row>
    <row r="396" spans="1:8" x14ac:dyDescent="0.35">
      <c r="A396" s="105"/>
      <c r="B396" s="105"/>
      <c r="C396" s="105"/>
      <c r="D396" s="105"/>
      <c r="E396" s="105"/>
      <c r="F396" s="109"/>
      <c r="G396" s="109"/>
      <c r="H396" s="109"/>
    </row>
    <row r="397" spans="1:8" x14ac:dyDescent="0.35">
      <c r="A397" s="105"/>
      <c r="B397" s="105"/>
      <c r="C397" s="105"/>
      <c r="D397" s="105"/>
      <c r="E397" s="105"/>
      <c r="F397" s="109"/>
      <c r="G397" s="109"/>
      <c r="H397" s="109"/>
    </row>
    <row r="398" spans="1:8" x14ac:dyDescent="0.35">
      <c r="A398" s="105"/>
      <c r="B398" s="105"/>
      <c r="C398" s="105"/>
      <c r="D398" s="105"/>
      <c r="E398" s="105"/>
      <c r="F398" s="109"/>
      <c r="G398" s="109"/>
      <c r="H398" s="109"/>
    </row>
    <row r="399" spans="1:8" x14ac:dyDescent="0.35">
      <c r="A399" s="105"/>
      <c r="B399" s="105"/>
      <c r="C399" s="105"/>
      <c r="D399" s="105"/>
      <c r="E399" s="105"/>
      <c r="F399" s="109"/>
      <c r="G399" s="109"/>
      <c r="H399" s="109"/>
    </row>
    <row r="400" spans="1:8" x14ac:dyDescent="0.35">
      <c r="A400" s="105"/>
      <c r="B400" s="105"/>
      <c r="C400" s="105"/>
      <c r="D400" s="105"/>
      <c r="E400" s="105"/>
      <c r="F400" s="109"/>
      <c r="G400" s="109"/>
      <c r="H400" s="109"/>
    </row>
    <row r="401" spans="1:8" x14ac:dyDescent="0.35">
      <c r="A401" s="105"/>
      <c r="B401" s="105"/>
      <c r="C401" s="105"/>
      <c r="D401" s="105"/>
      <c r="E401" s="105"/>
      <c r="F401" s="109"/>
      <c r="G401" s="109"/>
      <c r="H401" s="109"/>
    </row>
    <row r="402" spans="1:8" x14ac:dyDescent="0.35">
      <c r="A402" s="105"/>
      <c r="B402" s="105"/>
      <c r="C402" s="105"/>
      <c r="D402" s="105"/>
      <c r="E402" s="105"/>
      <c r="F402" s="109"/>
      <c r="G402" s="109"/>
      <c r="H402" s="109"/>
    </row>
    <row r="403" spans="1:8" x14ac:dyDescent="0.35">
      <c r="A403" s="105"/>
      <c r="B403" s="105"/>
      <c r="C403" s="105"/>
      <c r="D403" s="105"/>
      <c r="E403" s="105"/>
      <c r="F403" s="109"/>
      <c r="G403" s="109"/>
      <c r="H403" s="109"/>
    </row>
    <row r="404" spans="1:8" x14ac:dyDescent="0.35">
      <c r="A404" s="105"/>
      <c r="B404" s="105"/>
      <c r="C404" s="105"/>
      <c r="D404" s="105"/>
      <c r="E404" s="105"/>
      <c r="F404" s="109"/>
      <c r="G404" s="109"/>
      <c r="H404" s="109"/>
    </row>
    <row r="405" spans="1:8" x14ac:dyDescent="0.35">
      <c r="A405" s="105"/>
      <c r="B405" s="105"/>
      <c r="C405" s="105"/>
      <c r="D405" s="105"/>
      <c r="E405" s="105"/>
      <c r="F405" s="109"/>
      <c r="G405" s="109"/>
      <c r="H405" s="109"/>
    </row>
    <row r="406" spans="1:8" x14ac:dyDescent="0.35">
      <c r="A406" s="105"/>
      <c r="B406" s="105"/>
      <c r="C406" s="105"/>
      <c r="D406" s="105"/>
      <c r="E406" s="105"/>
      <c r="F406" s="109"/>
      <c r="G406" s="109"/>
      <c r="H406" s="109"/>
    </row>
    <row r="407" spans="1:8" x14ac:dyDescent="0.35">
      <c r="A407" s="105"/>
      <c r="B407" s="105"/>
      <c r="C407" s="105"/>
      <c r="D407" s="105"/>
      <c r="E407" s="105"/>
      <c r="F407" s="109"/>
      <c r="G407" s="109"/>
      <c r="H407" s="109"/>
    </row>
    <row r="408" spans="1:8" x14ac:dyDescent="0.35">
      <c r="A408" s="105"/>
      <c r="B408" s="105"/>
      <c r="C408" s="105"/>
      <c r="D408" s="105"/>
      <c r="E408" s="105"/>
      <c r="F408" s="109"/>
      <c r="G408" s="109"/>
      <c r="H408" s="109"/>
    </row>
    <row r="409" spans="1:8" x14ac:dyDescent="0.35">
      <c r="A409" s="105"/>
      <c r="B409" s="105"/>
      <c r="C409" s="105"/>
      <c r="D409" s="105"/>
      <c r="E409" s="105"/>
      <c r="F409" s="109"/>
      <c r="G409" s="109"/>
      <c r="H409" s="109"/>
    </row>
    <row r="410" spans="1:8" x14ac:dyDescent="0.35">
      <c r="A410" s="105"/>
      <c r="B410" s="105"/>
      <c r="C410" s="105"/>
      <c r="D410" s="105"/>
      <c r="E410" s="105"/>
      <c r="F410" s="109"/>
      <c r="G410" s="109"/>
      <c r="H410" s="109"/>
    </row>
    <row r="411" spans="1:8" x14ac:dyDescent="0.35">
      <c r="A411" s="105"/>
      <c r="B411" s="105"/>
      <c r="C411" s="105"/>
      <c r="D411" s="105"/>
      <c r="E411" s="105"/>
      <c r="F411" s="109"/>
      <c r="G411" s="109"/>
      <c r="H411" s="109"/>
    </row>
    <row r="412" spans="1:8" x14ac:dyDescent="0.35">
      <c r="A412" s="105"/>
      <c r="B412" s="105"/>
      <c r="C412" s="105"/>
      <c r="D412" s="105"/>
      <c r="E412" s="105"/>
      <c r="F412" s="109"/>
      <c r="G412" s="109"/>
      <c r="H412" s="109"/>
    </row>
    <row r="413" spans="1:8" x14ac:dyDescent="0.35">
      <c r="A413" s="105"/>
      <c r="B413" s="105"/>
      <c r="C413" s="105"/>
      <c r="D413" s="105"/>
      <c r="E413" s="105"/>
      <c r="F413" s="109"/>
      <c r="G413" s="109"/>
      <c r="H413" s="109"/>
    </row>
    <row r="414" spans="1:8" x14ac:dyDescent="0.35">
      <c r="A414" s="105"/>
      <c r="B414" s="105"/>
      <c r="C414" s="105"/>
      <c r="D414" s="105"/>
      <c r="E414" s="105"/>
      <c r="F414" s="109"/>
      <c r="G414" s="109"/>
      <c r="H414" s="109"/>
    </row>
    <row r="415" spans="1:8" x14ac:dyDescent="0.35">
      <c r="A415" s="105"/>
      <c r="B415" s="105"/>
      <c r="C415" s="105"/>
      <c r="D415" s="105"/>
      <c r="E415" s="105"/>
      <c r="F415" s="109"/>
      <c r="G415" s="109"/>
      <c r="H415" s="109"/>
    </row>
    <row r="416" spans="1:8" x14ac:dyDescent="0.35">
      <c r="A416" s="105"/>
      <c r="B416" s="105"/>
      <c r="C416" s="105"/>
      <c r="D416" s="105"/>
      <c r="E416" s="105"/>
      <c r="F416" s="109"/>
      <c r="G416" s="109"/>
      <c r="H416" s="109"/>
    </row>
    <row r="417" spans="1:8" x14ac:dyDescent="0.35">
      <c r="A417" s="105"/>
      <c r="B417" s="105"/>
      <c r="C417" s="105"/>
      <c r="D417" s="105"/>
      <c r="E417" s="105"/>
      <c r="F417" s="109"/>
      <c r="G417" s="109"/>
      <c r="H417" s="109"/>
    </row>
    <row r="418" spans="1:8" x14ac:dyDescent="0.35">
      <c r="A418" s="105"/>
      <c r="B418" s="105"/>
      <c r="C418" s="105"/>
      <c r="D418" s="105"/>
      <c r="E418" s="105"/>
      <c r="F418" s="109"/>
      <c r="G418" s="109"/>
      <c r="H418" s="109"/>
    </row>
    <row r="419" spans="1:8" x14ac:dyDescent="0.35">
      <c r="A419" s="105"/>
      <c r="B419" s="105"/>
      <c r="C419" s="105"/>
      <c r="D419" s="105"/>
      <c r="E419" s="105"/>
      <c r="F419" s="109"/>
      <c r="G419" s="109"/>
      <c r="H419" s="109"/>
    </row>
    <row r="420" spans="1:8" x14ac:dyDescent="0.35">
      <c r="A420" s="105"/>
      <c r="B420" s="105"/>
      <c r="C420" s="105"/>
      <c r="D420" s="105"/>
      <c r="E420" s="105"/>
      <c r="F420" s="109"/>
      <c r="G420" s="109"/>
      <c r="H420" s="109"/>
    </row>
    <row r="421" spans="1:8" x14ac:dyDescent="0.35">
      <c r="A421" s="105"/>
      <c r="B421" s="105"/>
      <c r="C421" s="105"/>
      <c r="D421" s="105"/>
      <c r="E421" s="105"/>
      <c r="F421" s="109"/>
      <c r="G421" s="109"/>
      <c r="H421" s="109"/>
    </row>
    <row r="422" spans="1:8" x14ac:dyDescent="0.35">
      <c r="A422" s="105"/>
      <c r="B422" s="105"/>
      <c r="C422" s="105"/>
      <c r="D422" s="105"/>
      <c r="E422" s="105"/>
      <c r="F422" s="109"/>
      <c r="G422" s="109"/>
      <c r="H422" s="109"/>
    </row>
    <row r="423" spans="1:8" x14ac:dyDescent="0.35">
      <c r="A423" s="105"/>
      <c r="B423" s="105"/>
      <c r="C423" s="105"/>
      <c r="D423" s="105"/>
      <c r="E423" s="105"/>
      <c r="F423" s="109"/>
      <c r="G423" s="109"/>
      <c r="H423" s="109"/>
    </row>
    <row r="424" spans="1:8" x14ac:dyDescent="0.35">
      <c r="A424" s="105"/>
      <c r="B424" s="105"/>
      <c r="C424" s="105"/>
      <c r="D424" s="105"/>
      <c r="E424" s="105"/>
      <c r="F424" s="109"/>
      <c r="G424" s="109"/>
      <c r="H424" s="109"/>
    </row>
    <row r="425" spans="1:8" x14ac:dyDescent="0.35">
      <c r="A425" s="105"/>
      <c r="B425" s="105"/>
      <c r="C425" s="105"/>
      <c r="D425" s="105"/>
      <c r="E425" s="105"/>
      <c r="F425" s="109"/>
      <c r="G425" s="109"/>
      <c r="H425" s="109"/>
    </row>
    <row r="426" spans="1:8" x14ac:dyDescent="0.35">
      <c r="A426" s="105"/>
      <c r="B426" s="105"/>
      <c r="C426" s="105"/>
      <c r="D426" s="105"/>
      <c r="E426" s="105"/>
      <c r="F426" s="109"/>
      <c r="G426" s="109"/>
      <c r="H426" s="109"/>
    </row>
    <row r="427" spans="1:8" x14ac:dyDescent="0.35">
      <c r="A427" s="105"/>
      <c r="B427" s="105"/>
      <c r="C427" s="105"/>
      <c r="D427" s="105"/>
      <c r="E427" s="105"/>
      <c r="F427" s="109"/>
      <c r="G427" s="109"/>
      <c r="H427" s="109"/>
    </row>
    <row r="428" spans="1:8" x14ac:dyDescent="0.35">
      <c r="A428" s="105"/>
      <c r="B428" s="105"/>
      <c r="C428" s="105"/>
      <c r="D428" s="105"/>
      <c r="E428" s="105"/>
      <c r="F428" s="109"/>
      <c r="G428" s="109"/>
      <c r="H428" s="109"/>
    </row>
    <row r="429" spans="1:8" x14ac:dyDescent="0.35">
      <c r="A429" s="105"/>
      <c r="B429" s="105"/>
      <c r="C429" s="105"/>
      <c r="D429" s="105"/>
      <c r="E429" s="105"/>
      <c r="F429" s="109"/>
      <c r="G429" s="109"/>
      <c r="H429" s="109"/>
    </row>
    <row r="430" spans="1:8" x14ac:dyDescent="0.35">
      <c r="A430" s="105"/>
      <c r="B430" s="105"/>
      <c r="C430" s="105"/>
      <c r="D430" s="105"/>
      <c r="E430" s="105"/>
      <c r="F430" s="109"/>
      <c r="G430" s="109"/>
      <c r="H430" s="109"/>
    </row>
    <row r="431" spans="1:8" x14ac:dyDescent="0.35">
      <c r="A431" s="105"/>
      <c r="B431" s="105"/>
      <c r="C431" s="105"/>
      <c r="D431" s="105"/>
      <c r="E431" s="105"/>
      <c r="F431" s="109"/>
      <c r="G431" s="109"/>
      <c r="H431" s="109"/>
    </row>
    <row r="432" spans="1:8" x14ac:dyDescent="0.35">
      <c r="A432" s="105"/>
      <c r="B432" s="105"/>
      <c r="C432" s="105"/>
      <c r="D432" s="105"/>
      <c r="E432" s="105"/>
      <c r="F432" s="109"/>
      <c r="G432" s="109"/>
      <c r="H432" s="109"/>
    </row>
    <row r="433" spans="1:8" x14ac:dyDescent="0.35">
      <c r="A433" s="105"/>
      <c r="B433" s="105"/>
      <c r="C433" s="105"/>
      <c r="D433" s="105"/>
      <c r="E433" s="105"/>
      <c r="F433" s="109"/>
      <c r="G433" s="109"/>
      <c r="H433" s="109"/>
    </row>
    <row r="434" spans="1:8" x14ac:dyDescent="0.35">
      <c r="A434" s="105"/>
      <c r="B434" s="105"/>
      <c r="C434" s="105"/>
      <c r="D434" s="105"/>
      <c r="E434" s="105"/>
      <c r="F434" s="109"/>
      <c r="G434" s="109"/>
      <c r="H434" s="109"/>
    </row>
    <row r="435" spans="1:8" x14ac:dyDescent="0.35">
      <c r="A435" s="105"/>
      <c r="B435" s="105"/>
      <c r="C435" s="105"/>
      <c r="D435" s="105"/>
      <c r="E435" s="105"/>
      <c r="F435" s="109"/>
      <c r="G435" s="109"/>
      <c r="H435" s="109"/>
    </row>
    <row r="436" spans="1:8" x14ac:dyDescent="0.35">
      <c r="A436" s="105"/>
      <c r="B436" s="105"/>
      <c r="C436" s="105"/>
      <c r="D436" s="105"/>
      <c r="E436" s="105"/>
      <c r="F436" s="109"/>
      <c r="G436" s="109"/>
      <c r="H436" s="109"/>
    </row>
    <row r="437" spans="1:8" x14ac:dyDescent="0.35">
      <c r="A437" s="105"/>
      <c r="B437" s="105"/>
      <c r="C437" s="105"/>
      <c r="D437" s="105"/>
      <c r="E437" s="105"/>
      <c r="F437" s="109"/>
      <c r="G437" s="109"/>
      <c r="H437" s="109"/>
    </row>
    <row r="438" spans="1:8" x14ac:dyDescent="0.35">
      <c r="A438" s="105"/>
      <c r="B438" s="105"/>
      <c r="C438" s="105"/>
      <c r="D438" s="105"/>
      <c r="E438" s="105"/>
      <c r="F438" s="109"/>
      <c r="G438" s="109"/>
      <c r="H438" s="109"/>
    </row>
    <row r="439" spans="1:8" x14ac:dyDescent="0.35">
      <c r="A439" s="105"/>
      <c r="B439" s="105"/>
      <c r="C439" s="105"/>
      <c r="D439" s="105"/>
      <c r="E439" s="105"/>
      <c r="F439" s="109"/>
      <c r="G439" s="109"/>
      <c r="H439" s="109"/>
    </row>
    <row r="440" spans="1:8" x14ac:dyDescent="0.35">
      <c r="A440" s="105"/>
      <c r="B440" s="105"/>
      <c r="C440" s="105"/>
      <c r="D440" s="105"/>
      <c r="E440" s="105"/>
      <c r="F440" s="109"/>
      <c r="G440" s="109"/>
      <c r="H440" s="109"/>
    </row>
    <row r="441" spans="1:8" x14ac:dyDescent="0.35">
      <c r="A441" s="105"/>
      <c r="B441" s="105"/>
      <c r="C441" s="105"/>
      <c r="D441" s="105"/>
      <c r="E441" s="105"/>
      <c r="F441" s="109"/>
      <c r="G441" s="109"/>
      <c r="H441" s="109"/>
    </row>
    <row r="442" spans="1:8" x14ac:dyDescent="0.35">
      <c r="A442" s="105"/>
      <c r="B442" s="105"/>
      <c r="C442" s="105"/>
      <c r="D442" s="105"/>
      <c r="E442" s="105"/>
      <c r="F442" s="109"/>
      <c r="G442" s="109"/>
      <c r="H442" s="109"/>
    </row>
    <row r="443" spans="1:8" x14ac:dyDescent="0.35">
      <c r="A443" s="105"/>
      <c r="B443" s="105"/>
      <c r="C443" s="105"/>
      <c r="D443" s="105"/>
      <c r="E443" s="105"/>
      <c r="F443" s="109"/>
      <c r="G443" s="109"/>
      <c r="H443" s="109"/>
    </row>
    <row r="444" spans="1:8" x14ac:dyDescent="0.35">
      <c r="A444" s="105"/>
      <c r="B444" s="105"/>
      <c r="C444" s="105"/>
      <c r="D444" s="105"/>
      <c r="E444" s="105"/>
      <c r="F444" s="109"/>
      <c r="G444" s="109"/>
      <c r="H444" s="109"/>
    </row>
    <row r="445" spans="1:8" x14ac:dyDescent="0.35">
      <c r="A445" s="105"/>
      <c r="B445" s="105"/>
      <c r="C445" s="105"/>
      <c r="D445" s="105"/>
      <c r="E445" s="105"/>
      <c r="F445" s="109"/>
      <c r="G445" s="109"/>
      <c r="H445" s="109"/>
    </row>
    <row r="446" spans="1:8" x14ac:dyDescent="0.35">
      <c r="A446" s="105"/>
      <c r="B446" s="105"/>
      <c r="C446" s="105"/>
      <c r="D446" s="105"/>
      <c r="E446" s="105"/>
      <c r="F446" s="109"/>
      <c r="G446" s="109"/>
      <c r="H446" s="109"/>
    </row>
    <row r="447" spans="1:8" x14ac:dyDescent="0.35">
      <c r="A447" s="105"/>
      <c r="B447" s="105"/>
      <c r="C447" s="105"/>
      <c r="D447" s="105"/>
      <c r="E447" s="105"/>
      <c r="F447" s="109"/>
      <c r="G447" s="109"/>
      <c r="H447" s="109"/>
    </row>
    <row r="448" spans="1:8" x14ac:dyDescent="0.35">
      <c r="A448" s="105"/>
      <c r="B448" s="105"/>
      <c r="C448" s="105"/>
      <c r="D448" s="105"/>
      <c r="E448" s="105"/>
      <c r="F448" s="109"/>
      <c r="G448" s="109"/>
      <c r="H448" s="109"/>
    </row>
    <row r="449" spans="1:8" x14ac:dyDescent="0.35">
      <c r="A449" s="105"/>
      <c r="B449" s="105"/>
      <c r="C449" s="105"/>
      <c r="D449" s="105"/>
      <c r="E449" s="105"/>
      <c r="F449" s="109"/>
      <c r="G449" s="109"/>
      <c r="H449" s="109"/>
    </row>
    <row r="450" spans="1:8" x14ac:dyDescent="0.35">
      <c r="A450" s="105"/>
      <c r="B450" s="105"/>
      <c r="C450" s="105"/>
      <c r="D450" s="105"/>
      <c r="E450" s="105"/>
      <c r="F450" s="109"/>
      <c r="G450" s="109"/>
      <c r="H450" s="109"/>
    </row>
    <row r="451" spans="1:8" x14ac:dyDescent="0.35">
      <c r="A451" s="105"/>
      <c r="B451" s="105"/>
      <c r="C451" s="105"/>
      <c r="D451" s="105"/>
      <c r="E451" s="105"/>
      <c r="F451" s="109"/>
      <c r="G451" s="109"/>
      <c r="H451" s="109"/>
    </row>
    <row r="452" spans="1:8" x14ac:dyDescent="0.35">
      <c r="A452" s="105"/>
      <c r="B452" s="105"/>
      <c r="C452" s="105"/>
      <c r="D452" s="105"/>
      <c r="E452" s="105"/>
      <c r="F452" s="109"/>
      <c r="G452" s="109"/>
      <c r="H452" s="109"/>
    </row>
    <row r="453" spans="1:8" x14ac:dyDescent="0.35">
      <c r="A453" s="105"/>
      <c r="B453" s="105"/>
      <c r="C453" s="105"/>
      <c r="D453" s="105"/>
      <c r="E453" s="105"/>
      <c r="F453" s="109"/>
      <c r="G453" s="109"/>
      <c r="H453" s="109"/>
    </row>
    <row r="454" spans="1:8" x14ac:dyDescent="0.35">
      <c r="A454" s="105"/>
      <c r="B454" s="105"/>
      <c r="C454" s="105"/>
      <c r="D454" s="105"/>
      <c r="E454" s="105"/>
      <c r="F454" s="109"/>
      <c r="G454" s="109"/>
      <c r="H454" s="109"/>
    </row>
    <row r="455" spans="1:8" x14ac:dyDescent="0.35">
      <c r="A455" s="105"/>
      <c r="B455" s="105"/>
      <c r="C455" s="105"/>
      <c r="D455" s="105"/>
      <c r="E455" s="105"/>
      <c r="F455" s="109"/>
      <c r="G455" s="109"/>
      <c r="H455" s="109"/>
    </row>
    <row r="456" spans="1:8" x14ac:dyDescent="0.35">
      <c r="A456" s="105"/>
      <c r="B456" s="105"/>
      <c r="C456" s="105"/>
      <c r="D456" s="105"/>
      <c r="E456" s="105"/>
      <c r="F456" s="109"/>
      <c r="G456" s="109"/>
      <c r="H456" s="109"/>
    </row>
    <row r="457" spans="1:8" x14ac:dyDescent="0.35">
      <c r="A457" s="105"/>
      <c r="B457" s="105"/>
      <c r="C457" s="105"/>
      <c r="D457" s="105"/>
      <c r="E457" s="105"/>
      <c r="F457" s="109"/>
      <c r="G457" s="109"/>
      <c r="H457" s="109"/>
    </row>
    <row r="458" spans="1:8" x14ac:dyDescent="0.35">
      <c r="A458" s="105"/>
      <c r="B458" s="105"/>
      <c r="C458" s="105"/>
      <c r="D458" s="105"/>
      <c r="E458" s="105"/>
      <c r="F458" s="109"/>
      <c r="G458" s="109"/>
      <c r="H458" s="109"/>
    </row>
    <row r="459" spans="1:8" x14ac:dyDescent="0.35">
      <c r="A459" s="105"/>
      <c r="B459" s="105"/>
      <c r="C459" s="105"/>
      <c r="D459" s="105"/>
      <c r="E459" s="105"/>
      <c r="F459" s="109"/>
      <c r="G459" s="109"/>
      <c r="H459" s="109"/>
    </row>
    <row r="460" spans="1:8" x14ac:dyDescent="0.35">
      <c r="A460" s="105"/>
      <c r="B460" s="105"/>
      <c r="C460" s="105"/>
      <c r="D460" s="105"/>
      <c r="E460" s="105"/>
      <c r="F460" s="109"/>
      <c r="G460" s="109"/>
      <c r="H460" s="109"/>
    </row>
    <row r="461" spans="1:8" x14ac:dyDescent="0.35">
      <c r="A461" s="105"/>
      <c r="B461" s="105"/>
      <c r="C461" s="105"/>
      <c r="D461" s="105"/>
      <c r="E461" s="105"/>
      <c r="F461" s="109"/>
      <c r="G461" s="109"/>
      <c r="H461" s="109"/>
    </row>
    <row r="462" spans="1:8" x14ac:dyDescent="0.35">
      <c r="A462" s="105"/>
      <c r="B462" s="105"/>
      <c r="C462" s="105"/>
      <c r="D462" s="105"/>
      <c r="E462" s="105"/>
      <c r="F462" s="109"/>
      <c r="G462" s="109"/>
      <c r="H462" s="109"/>
    </row>
    <row r="463" spans="1:8" x14ac:dyDescent="0.35">
      <c r="A463" s="105"/>
      <c r="B463" s="105"/>
      <c r="C463" s="105"/>
      <c r="D463" s="105"/>
      <c r="E463" s="105"/>
      <c r="F463" s="109"/>
      <c r="G463" s="109"/>
      <c r="H463" s="109"/>
    </row>
    <row r="464" spans="1:8" x14ac:dyDescent="0.35">
      <c r="A464" s="105"/>
      <c r="B464" s="105"/>
      <c r="C464" s="105"/>
      <c r="D464" s="105"/>
      <c r="E464" s="105"/>
      <c r="F464" s="109"/>
      <c r="G464" s="109"/>
      <c r="H464" s="109"/>
    </row>
    <row r="465" spans="1:8" x14ac:dyDescent="0.35">
      <c r="A465" s="105"/>
      <c r="B465" s="105"/>
      <c r="C465" s="105"/>
      <c r="D465" s="105"/>
      <c r="E465" s="105"/>
      <c r="F465" s="109"/>
      <c r="G465" s="109"/>
      <c r="H465" s="109"/>
    </row>
    <row r="466" spans="1:8" x14ac:dyDescent="0.35">
      <c r="A466" s="105"/>
      <c r="B466" s="105"/>
      <c r="C466" s="105"/>
      <c r="D466" s="105"/>
      <c r="E466" s="105"/>
      <c r="F466" s="109"/>
      <c r="G466" s="109"/>
      <c r="H466" s="109"/>
    </row>
    <row r="467" spans="1:8" x14ac:dyDescent="0.35">
      <c r="A467" s="105"/>
      <c r="B467" s="105"/>
      <c r="C467" s="105"/>
      <c r="D467" s="105"/>
      <c r="E467" s="105"/>
      <c r="F467" s="109"/>
      <c r="G467" s="109"/>
      <c r="H467" s="109"/>
    </row>
    <row r="468" spans="1:8" x14ac:dyDescent="0.35">
      <c r="A468" s="105"/>
      <c r="B468" s="105"/>
      <c r="C468" s="105"/>
      <c r="D468" s="105"/>
      <c r="E468" s="105"/>
      <c r="F468" s="109"/>
      <c r="G468" s="109"/>
      <c r="H468" s="109"/>
    </row>
    <row r="469" spans="1:8" x14ac:dyDescent="0.35">
      <c r="A469" s="105"/>
      <c r="B469" s="105"/>
      <c r="C469" s="105"/>
      <c r="D469" s="105"/>
      <c r="E469" s="105"/>
      <c r="F469" s="109"/>
      <c r="G469" s="109"/>
      <c r="H469" s="109"/>
    </row>
    <row r="470" spans="1:8" x14ac:dyDescent="0.35">
      <c r="A470" s="105"/>
      <c r="B470" s="105"/>
      <c r="C470" s="105"/>
      <c r="D470" s="105"/>
      <c r="E470" s="105"/>
      <c r="F470" s="109"/>
      <c r="G470" s="109"/>
      <c r="H470" s="109"/>
    </row>
    <row r="471" spans="1:8" x14ac:dyDescent="0.35">
      <c r="A471" s="105"/>
      <c r="B471" s="105"/>
      <c r="C471" s="105"/>
      <c r="D471" s="105"/>
      <c r="E471" s="105"/>
      <c r="F471" s="109"/>
      <c r="G471" s="109"/>
      <c r="H471" s="109"/>
    </row>
    <row r="472" spans="1:8" x14ac:dyDescent="0.35">
      <c r="A472" s="105"/>
      <c r="B472" s="105"/>
      <c r="C472" s="105"/>
      <c r="D472" s="105"/>
      <c r="E472" s="105"/>
      <c r="F472" s="109"/>
      <c r="G472" s="109"/>
      <c r="H472" s="109"/>
    </row>
    <row r="473" spans="1:8" x14ac:dyDescent="0.35">
      <c r="A473" s="105"/>
      <c r="B473" s="105"/>
      <c r="C473" s="105"/>
      <c r="D473" s="105"/>
      <c r="E473" s="105"/>
      <c r="F473" s="109"/>
      <c r="G473" s="109"/>
      <c r="H473" s="109"/>
    </row>
    <row r="474" spans="1:8" x14ac:dyDescent="0.35">
      <c r="A474" s="105"/>
      <c r="B474" s="105"/>
      <c r="C474" s="105"/>
      <c r="D474" s="105"/>
      <c r="E474" s="105"/>
      <c r="F474" s="109"/>
      <c r="G474" s="109"/>
      <c r="H474" s="109"/>
    </row>
    <row r="475" spans="1:8" x14ac:dyDescent="0.35">
      <c r="A475" s="105"/>
      <c r="B475" s="105"/>
      <c r="C475" s="105"/>
      <c r="D475" s="105"/>
      <c r="E475" s="105"/>
      <c r="F475" s="109"/>
      <c r="G475" s="109"/>
      <c r="H475" s="109"/>
    </row>
    <row r="476" spans="1:8" x14ac:dyDescent="0.35">
      <c r="A476" s="105"/>
      <c r="B476" s="105"/>
      <c r="C476" s="105"/>
      <c r="D476" s="105"/>
      <c r="E476" s="105"/>
      <c r="F476" s="109"/>
      <c r="G476" s="109"/>
      <c r="H476" s="109"/>
    </row>
    <row r="477" spans="1:8" x14ac:dyDescent="0.35">
      <c r="A477" s="105"/>
      <c r="B477" s="105"/>
      <c r="C477" s="105"/>
      <c r="D477" s="105"/>
      <c r="E477" s="105"/>
      <c r="F477" s="109"/>
      <c r="G477" s="109"/>
      <c r="H477" s="109"/>
    </row>
    <row r="478" spans="1:8" x14ac:dyDescent="0.35">
      <c r="A478" s="105"/>
      <c r="B478" s="105"/>
      <c r="C478" s="105"/>
      <c r="D478" s="105"/>
      <c r="E478" s="105"/>
      <c r="F478" s="109"/>
      <c r="G478" s="109"/>
      <c r="H478" s="109"/>
    </row>
    <row r="479" spans="1:8" x14ac:dyDescent="0.35">
      <c r="A479" s="105"/>
      <c r="B479" s="105"/>
      <c r="C479" s="105"/>
      <c r="D479" s="105"/>
      <c r="E479" s="105"/>
      <c r="F479" s="109"/>
      <c r="G479" s="109"/>
      <c r="H479" s="109"/>
    </row>
    <row r="480" spans="1:8" x14ac:dyDescent="0.35">
      <c r="A480" s="105"/>
      <c r="B480" s="105"/>
      <c r="C480" s="105"/>
      <c r="D480" s="105"/>
      <c r="E480" s="105"/>
      <c r="F480" s="109"/>
      <c r="G480" s="109"/>
      <c r="H480" s="109"/>
    </row>
    <row r="481" spans="1:8" x14ac:dyDescent="0.35">
      <c r="A481" s="105"/>
      <c r="B481" s="105"/>
      <c r="C481" s="105"/>
      <c r="D481" s="105"/>
      <c r="E481" s="105"/>
      <c r="F481" s="109"/>
      <c r="G481" s="109"/>
      <c r="H481" s="109"/>
    </row>
    <row r="482" spans="1:8" x14ac:dyDescent="0.35">
      <c r="A482" s="105"/>
      <c r="B482" s="105"/>
      <c r="C482" s="105"/>
      <c r="D482" s="105"/>
      <c r="E482" s="105"/>
      <c r="F482" s="109"/>
      <c r="G482" s="109"/>
      <c r="H482" s="109"/>
    </row>
    <row r="483" spans="1:8" x14ac:dyDescent="0.35">
      <c r="A483" s="105"/>
      <c r="B483" s="105"/>
      <c r="C483" s="105"/>
      <c r="D483" s="105"/>
      <c r="E483" s="105"/>
      <c r="F483" s="109"/>
      <c r="G483" s="109"/>
      <c r="H483" s="109"/>
    </row>
    <row r="484" spans="1:8" x14ac:dyDescent="0.35">
      <c r="A484" s="105"/>
      <c r="B484" s="105"/>
      <c r="C484" s="105"/>
      <c r="D484" s="105"/>
      <c r="E484" s="105"/>
      <c r="F484" s="109"/>
      <c r="G484" s="109"/>
      <c r="H484" s="109"/>
    </row>
    <row r="485" spans="1:8" x14ac:dyDescent="0.35">
      <c r="A485" s="105"/>
      <c r="B485" s="105"/>
      <c r="C485" s="105"/>
      <c r="D485" s="105"/>
      <c r="E485" s="105"/>
      <c r="F485" s="109"/>
      <c r="G485" s="109"/>
      <c r="H485" s="109"/>
    </row>
    <row r="486" spans="1:8" x14ac:dyDescent="0.35">
      <c r="A486" s="105"/>
      <c r="B486" s="105"/>
      <c r="C486" s="105"/>
      <c r="D486" s="105"/>
      <c r="E486" s="105"/>
      <c r="F486" s="109"/>
      <c r="G486" s="109"/>
      <c r="H486" s="109"/>
    </row>
    <row r="487" spans="1:8" x14ac:dyDescent="0.35">
      <c r="A487" s="105"/>
      <c r="B487" s="105"/>
      <c r="C487" s="105"/>
      <c r="D487" s="105"/>
      <c r="E487" s="105"/>
      <c r="F487" s="109"/>
      <c r="G487" s="109"/>
      <c r="H487" s="109"/>
    </row>
    <row r="488" spans="1:8" x14ac:dyDescent="0.35">
      <c r="A488" s="105"/>
      <c r="B488" s="105"/>
      <c r="C488" s="105"/>
      <c r="D488" s="105"/>
      <c r="E488" s="105"/>
      <c r="F488" s="109"/>
      <c r="G488" s="109"/>
      <c r="H488" s="109"/>
    </row>
    <row r="489" spans="1:8" x14ac:dyDescent="0.35">
      <c r="A489" s="105"/>
      <c r="B489" s="105"/>
      <c r="C489" s="105"/>
      <c r="D489" s="105"/>
      <c r="E489" s="105"/>
      <c r="F489" s="109"/>
      <c r="G489" s="109"/>
      <c r="H489" s="109"/>
    </row>
    <row r="490" spans="1:8" x14ac:dyDescent="0.35">
      <c r="A490" s="105"/>
      <c r="B490" s="105"/>
      <c r="C490" s="105"/>
      <c r="D490" s="105"/>
      <c r="E490" s="105"/>
      <c r="F490" s="109"/>
      <c r="G490" s="109"/>
      <c r="H490" s="109"/>
    </row>
    <row r="491" spans="1:8" x14ac:dyDescent="0.35">
      <c r="A491" s="105"/>
      <c r="B491" s="105"/>
      <c r="C491" s="105"/>
      <c r="D491" s="105"/>
      <c r="E491" s="105"/>
      <c r="F491" s="109"/>
      <c r="G491" s="109"/>
      <c r="H491" s="109"/>
    </row>
    <row r="492" spans="1:8" x14ac:dyDescent="0.35">
      <c r="A492" s="105"/>
      <c r="B492" s="105"/>
      <c r="C492" s="105"/>
      <c r="D492" s="105"/>
      <c r="E492" s="105"/>
      <c r="F492" s="109"/>
      <c r="G492" s="109"/>
      <c r="H492" s="109"/>
    </row>
    <row r="493" spans="1:8" x14ac:dyDescent="0.35">
      <c r="A493" s="105"/>
      <c r="B493" s="105"/>
      <c r="C493" s="105"/>
      <c r="D493" s="105"/>
      <c r="E493" s="105"/>
      <c r="F493" s="109"/>
      <c r="G493" s="109"/>
      <c r="H493" s="109"/>
    </row>
    <row r="494" spans="1:8" x14ac:dyDescent="0.35">
      <c r="A494" s="105"/>
      <c r="B494" s="105"/>
      <c r="C494" s="105"/>
      <c r="D494" s="105"/>
      <c r="E494" s="105"/>
      <c r="F494" s="109"/>
      <c r="G494" s="109"/>
      <c r="H494" s="109"/>
    </row>
    <row r="495" spans="1:8" x14ac:dyDescent="0.35">
      <c r="A495" s="105"/>
      <c r="B495" s="105"/>
      <c r="C495" s="105"/>
      <c r="D495" s="105"/>
      <c r="E495" s="105"/>
      <c r="F495" s="109"/>
      <c r="G495" s="109"/>
      <c r="H495" s="109"/>
    </row>
    <row r="496" spans="1:8" x14ac:dyDescent="0.35">
      <c r="A496" s="105"/>
      <c r="B496" s="105"/>
      <c r="C496" s="105"/>
      <c r="D496" s="105"/>
      <c r="E496" s="105"/>
      <c r="F496" s="109"/>
      <c r="G496" s="109"/>
      <c r="H496" s="109"/>
    </row>
    <row r="497" spans="1:8" x14ac:dyDescent="0.35">
      <c r="A497" s="105"/>
      <c r="B497" s="105"/>
      <c r="C497" s="105"/>
      <c r="D497" s="105"/>
      <c r="E497" s="105"/>
      <c r="F497" s="109"/>
      <c r="G497" s="109"/>
      <c r="H497" s="109"/>
    </row>
    <row r="498" spans="1:8" x14ac:dyDescent="0.35">
      <c r="A498" s="105"/>
      <c r="B498" s="105"/>
      <c r="C498" s="105"/>
      <c r="D498" s="105"/>
      <c r="E498" s="105"/>
      <c r="F498" s="109"/>
      <c r="G498" s="109"/>
      <c r="H498" s="109"/>
    </row>
    <row r="499" spans="1:8" x14ac:dyDescent="0.35">
      <c r="A499" s="105"/>
      <c r="B499" s="105"/>
      <c r="C499" s="105"/>
      <c r="D499" s="105"/>
      <c r="E499" s="105"/>
      <c r="F499" s="109"/>
      <c r="G499" s="109"/>
      <c r="H499" s="109"/>
    </row>
    <row r="500" spans="1:8" x14ac:dyDescent="0.35">
      <c r="A500" s="105"/>
      <c r="B500" s="105"/>
      <c r="C500" s="105"/>
      <c r="D500" s="105"/>
      <c r="E500" s="105"/>
      <c r="F500" s="109"/>
      <c r="G500" s="109"/>
      <c r="H500" s="109"/>
    </row>
    <row r="501" spans="1:8" x14ac:dyDescent="0.35">
      <c r="A501" s="105"/>
      <c r="B501" s="105"/>
      <c r="C501" s="105"/>
      <c r="D501" s="105"/>
      <c r="E501" s="105"/>
      <c r="F501" s="109"/>
      <c r="G501" s="109"/>
      <c r="H501" s="109"/>
    </row>
    <row r="502" spans="1:8" x14ac:dyDescent="0.35">
      <c r="A502" s="105"/>
      <c r="B502" s="105"/>
      <c r="C502" s="105"/>
      <c r="D502" s="105"/>
      <c r="E502" s="105"/>
      <c r="F502" s="109"/>
      <c r="G502" s="109"/>
      <c r="H502" s="109"/>
    </row>
    <row r="503" spans="1:8" x14ac:dyDescent="0.35">
      <c r="A503" s="105"/>
      <c r="B503" s="105"/>
      <c r="C503" s="105"/>
      <c r="D503" s="105"/>
      <c r="E503" s="105"/>
      <c r="F503" s="109"/>
      <c r="G503" s="109"/>
      <c r="H503" s="109"/>
    </row>
    <row r="504" spans="1:8" x14ac:dyDescent="0.35">
      <c r="A504" s="105"/>
      <c r="B504" s="105"/>
      <c r="C504" s="105"/>
      <c r="D504" s="105"/>
      <c r="E504" s="105"/>
      <c r="F504" s="109"/>
      <c r="G504" s="109"/>
      <c r="H504" s="109"/>
    </row>
    <row r="505" spans="1:8" x14ac:dyDescent="0.35">
      <c r="A505" s="105"/>
      <c r="B505" s="105"/>
      <c r="C505" s="105"/>
      <c r="D505" s="105"/>
      <c r="E505" s="105"/>
      <c r="F505" s="109"/>
      <c r="G505" s="109"/>
      <c r="H505" s="109"/>
    </row>
    <row r="506" spans="1:8" x14ac:dyDescent="0.35">
      <c r="A506" s="105"/>
      <c r="B506" s="105"/>
      <c r="C506" s="105"/>
      <c r="D506" s="105"/>
      <c r="E506" s="105"/>
      <c r="F506" s="109"/>
      <c r="G506" s="109"/>
      <c r="H506" s="109"/>
    </row>
    <row r="507" spans="1:8" x14ac:dyDescent="0.35">
      <c r="A507" s="105"/>
      <c r="B507" s="105"/>
      <c r="C507" s="105"/>
      <c r="D507" s="105"/>
      <c r="E507" s="105"/>
      <c r="F507" s="109"/>
      <c r="G507" s="109"/>
      <c r="H507" s="109"/>
    </row>
    <row r="508" spans="1:8" x14ac:dyDescent="0.35">
      <c r="A508" s="105"/>
      <c r="B508" s="105"/>
      <c r="C508" s="105"/>
      <c r="D508" s="105"/>
      <c r="E508" s="105"/>
      <c r="F508" s="109"/>
      <c r="G508" s="109"/>
      <c r="H508" s="109"/>
    </row>
    <row r="509" spans="1:8" x14ac:dyDescent="0.35">
      <c r="A509" s="105"/>
      <c r="B509" s="105"/>
      <c r="C509" s="105"/>
      <c r="D509" s="105"/>
      <c r="E509" s="105"/>
      <c r="F509" s="109"/>
      <c r="G509" s="109"/>
      <c r="H509" s="109"/>
    </row>
    <row r="510" spans="1:8" x14ac:dyDescent="0.35">
      <c r="A510" s="105"/>
      <c r="B510" s="105"/>
      <c r="C510" s="105"/>
      <c r="D510" s="105"/>
      <c r="E510" s="105"/>
      <c r="F510" s="109"/>
      <c r="G510" s="109"/>
      <c r="H510" s="109"/>
    </row>
    <row r="511" spans="1:8" x14ac:dyDescent="0.35">
      <c r="A511" s="105"/>
      <c r="B511" s="105"/>
      <c r="C511" s="105"/>
      <c r="D511" s="105"/>
      <c r="E511" s="105"/>
      <c r="F511" s="109"/>
      <c r="G511" s="109"/>
      <c r="H511" s="109"/>
    </row>
    <row r="512" spans="1:8" x14ac:dyDescent="0.35">
      <c r="A512" s="105"/>
      <c r="B512" s="105"/>
      <c r="C512" s="105"/>
      <c r="D512" s="105"/>
      <c r="E512" s="105"/>
      <c r="F512" s="109"/>
      <c r="G512" s="109"/>
      <c r="H512" s="109"/>
    </row>
    <row r="513" spans="1:8" x14ac:dyDescent="0.35">
      <c r="A513" s="105"/>
      <c r="B513" s="105"/>
      <c r="C513" s="105"/>
      <c r="D513" s="105"/>
      <c r="E513" s="105"/>
      <c r="F513" s="109"/>
      <c r="G513" s="109"/>
      <c r="H513" s="109"/>
    </row>
    <row r="514" spans="1:8" x14ac:dyDescent="0.35">
      <c r="A514" s="105"/>
      <c r="B514" s="105"/>
      <c r="C514" s="105"/>
      <c r="D514" s="105"/>
      <c r="E514" s="105"/>
      <c r="F514" s="109"/>
      <c r="G514" s="109"/>
      <c r="H514" s="109"/>
    </row>
    <row r="515" spans="1:8" x14ac:dyDescent="0.35">
      <c r="A515" s="105"/>
      <c r="B515" s="105"/>
      <c r="C515" s="105"/>
      <c r="D515" s="105"/>
      <c r="E515" s="105"/>
      <c r="F515" s="109"/>
      <c r="G515" s="109"/>
      <c r="H515" s="109"/>
    </row>
    <row r="516" spans="1:8" x14ac:dyDescent="0.35">
      <c r="A516" s="105"/>
      <c r="B516" s="105"/>
      <c r="C516" s="105"/>
      <c r="D516" s="105"/>
      <c r="E516" s="105"/>
      <c r="F516" s="109"/>
      <c r="G516" s="109"/>
      <c r="H516" s="109"/>
    </row>
    <row r="517" spans="1:8" x14ac:dyDescent="0.35">
      <c r="A517" s="105"/>
      <c r="B517" s="105"/>
      <c r="C517" s="105"/>
      <c r="D517" s="105"/>
      <c r="E517" s="105"/>
      <c r="F517" s="109"/>
      <c r="G517" s="109"/>
      <c r="H517" s="109"/>
    </row>
    <row r="518" spans="1:8" x14ac:dyDescent="0.35">
      <c r="A518" s="105"/>
      <c r="B518" s="105"/>
      <c r="C518" s="105"/>
      <c r="D518" s="105"/>
      <c r="E518" s="105"/>
      <c r="F518" s="109"/>
      <c r="G518" s="109"/>
      <c r="H518" s="109"/>
    </row>
    <row r="519" spans="1:8" x14ac:dyDescent="0.35">
      <c r="A519" s="105"/>
      <c r="B519" s="105"/>
      <c r="C519" s="105"/>
      <c r="D519" s="105"/>
      <c r="E519" s="105"/>
      <c r="F519" s="109"/>
      <c r="G519" s="109"/>
      <c r="H519" s="109"/>
    </row>
    <row r="520" spans="1:8" x14ac:dyDescent="0.35">
      <c r="A520" s="105"/>
      <c r="B520" s="105"/>
      <c r="C520" s="105"/>
      <c r="D520" s="105"/>
      <c r="E520" s="105"/>
      <c r="F520" s="109"/>
      <c r="G520" s="109"/>
      <c r="H520" s="109"/>
    </row>
    <row r="521" spans="1:8" x14ac:dyDescent="0.35">
      <c r="A521" s="105"/>
      <c r="B521" s="105"/>
      <c r="C521" s="105"/>
      <c r="D521" s="105"/>
      <c r="E521" s="105"/>
      <c r="F521" s="109"/>
      <c r="G521" s="109"/>
      <c r="H521" s="109"/>
    </row>
    <row r="522" spans="1:8" x14ac:dyDescent="0.35">
      <c r="A522" s="105"/>
      <c r="B522" s="105"/>
      <c r="C522" s="105"/>
      <c r="D522" s="105"/>
      <c r="E522" s="105"/>
      <c r="F522" s="109"/>
      <c r="G522" s="109"/>
      <c r="H522" s="109"/>
    </row>
    <row r="523" spans="1:8" x14ac:dyDescent="0.35">
      <c r="A523" s="105"/>
      <c r="B523" s="105"/>
      <c r="C523" s="105"/>
      <c r="D523" s="105"/>
      <c r="E523" s="105"/>
      <c r="F523" s="109"/>
      <c r="G523" s="109"/>
      <c r="H523" s="109"/>
    </row>
    <row r="524" spans="1:8" x14ac:dyDescent="0.35">
      <c r="A524" s="105"/>
      <c r="B524" s="105"/>
      <c r="C524" s="105"/>
      <c r="D524" s="105"/>
      <c r="E524" s="105"/>
      <c r="F524" s="109"/>
      <c r="G524" s="109"/>
      <c r="H524" s="109"/>
    </row>
    <row r="525" spans="1:8" x14ac:dyDescent="0.35">
      <c r="A525" s="105"/>
      <c r="B525" s="105"/>
      <c r="C525" s="105"/>
      <c r="D525" s="105"/>
      <c r="E525" s="105"/>
      <c r="F525" s="109"/>
      <c r="G525" s="109"/>
      <c r="H525" s="109"/>
    </row>
    <row r="526" spans="1:8" x14ac:dyDescent="0.35">
      <c r="A526" s="105"/>
      <c r="B526" s="105"/>
      <c r="C526" s="105"/>
      <c r="D526" s="105"/>
      <c r="E526" s="105"/>
      <c r="F526" s="109"/>
      <c r="G526" s="109"/>
      <c r="H526" s="109"/>
    </row>
    <row r="527" spans="1:8" x14ac:dyDescent="0.35">
      <c r="A527" s="105"/>
      <c r="B527" s="105"/>
      <c r="C527" s="105"/>
      <c r="D527" s="105"/>
      <c r="E527" s="105"/>
      <c r="F527" s="109"/>
      <c r="G527" s="109"/>
      <c r="H527" s="109"/>
    </row>
    <row r="528" spans="1:8" x14ac:dyDescent="0.35">
      <c r="A528" s="105"/>
      <c r="B528" s="105"/>
      <c r="C528" s="105"/>
      <c r="D528" s="105"/>
      <c r="E528" s="105"/>
      <c r="F528" s="109"/>
      <c r="G528" s="109"/>
      <c r="H528" s="109"/>
    </row>
    <row r="529" spans="1:8" x14ac:dyDescent="0.35">
      <c r="A529" s="105"/>
      <c r="B529" s="105"/>
      <c r="C529" s="105"/>
      <c r="D529" s="105"/>
      <c r="E529" s="105"/>
      <c r="F529" s="109"/>
      <c r="G529" s="109"/>
      <c r="H529" s="109"/>
    </row>
    <row r="530" spans="1:8" x14ac:dyDescent="0.35">
      <c r="A530" s="105"/>
      <c r="B530" s="105"/>
      <c r="C530" s="105"/>
      <c r="D530" s="105"/>
      <c r="E530" s="105"/>
      <c r="F530" s="109"/>
      <c r="G530" s="109"/>
      <c r="H530" s="109"/>
    </row>
    <row r="531" spans="1:8" x14ac:dyDescent="0.35">
      <c r="A531" s="105"/>
      <c r="B531" s="105"/>
      <c r="C531" s="105"/>
      <c r="D531" s="105"/>
      <c r="E531" s="105"/>
      <c r="F531" s="109"/>
      <c r="G531" s="109"/>
      <c r="H531" s="109"/>
    </row>
    <row r="532" spans="1:8" x14ac:dyDescent="0.35">
      <c r="A532" s="105"/>
      <c r="B532" s="105"/>
      <c r="C532" s="105"/>
      <c r="D532" s="105"/>
      <c r="E532" s="105"/>
      <c r="F532" s="109"/>
      <c r="G532" s="109"/>
      <c r="H532" s="109"/>
    </row>
    <row r="533" spans="1:8" x14ac:dyDescent="0.35">
      <c r="A533" s="105"/>
      <c r="B533" s="105"/>
      <c r="C533" s="105"/>
      <c r="D533" s="105"/>
      <c r="E533" s="105"/>
      <c r="F533" s="109"/>
      <c r="G533" s="109"/>
      <c r="H533" s="109"/>
    </row>
    <row r="534" spans="1:8" x14ac:dyDescent="0.35">
      <c r="A534" s="105"/>
      <c r="B534" s="105"/>
      <c r="C534" s="105"/>
      <c r="D534" s="105"/>
      <c r="E534" s="105"/>
      <c r="F534" s="109"/>
      <c r="G534" s="109"/>
      <c r="H534" s="109"/>
    </row>
    <row r="535" spans="1:8" x14ac:dyDescent="0.35">
      <c r="A535" s="105"/>
      <c r="B535" s="105"/>
      <c r="C535" s="105"/>
      <c r="D535" s="105"/>
      <c r="E535" s="105"/>
      <c r="F535" s="109"/>
      <c r="G535" s="109"/>
      <c r="H535" s="109"/>
    </row>
    <row r="536" spans="1:8" x14ac:dyDescent="0.35">
      <c r="A536" s="105"/>
      <c r="B536" s="105"/>
      <c r="C536" s="105"/>
      <c r="D536" s="105"/>
      <c r="E536" s="105"/>
      <c r="F536" s="109"/>
      <c r="G536" s="109"/>
      <c r="H536" s="109"/>
    </row>
    <row r="537" spans="1:8" x14ac:dyDescent="0.35">
      <c r="A537" s="105"/>
      <c r="B537" s="105"/>
      <c r="C537" s="105"/>
      <c r="D537" s="105"/>
      <c r="E537" s="105"/>
      <c r="F537" s="109"/>
      <c r="G537" s="109"/>
      <c r="H537" s="109"/>
    </row>
    <row r="538" spans="1:8" x14ac:dyDescent="0.35">
      <c r="A538" s="105"/>
      <c r="B538" s="105"/>
      <c r="C538" s="105"/>
      <c r="D538" s="105"/>
      <c r="E538" s="105"/>
      <c r="F538" s="109"/>
      <c r="G538" s="109"/>
      <c r="H538" s="109"/>
    </row>
    <row r="539" spans="1:8" x14ac:dyDescent="0.35">
      <c r="A539" s="105"/>
      <c r="B539" s="105"/>
      <c r="C539" s="105"/>
      <c r="D539" s="105"/>
      <c r="E539" s="105"/>
      <c r="F539" s="109"/>
      <c r="G539" s="109"/>
      <c r="H539" s="109"/>
    </row>
    <row r="540" spans="1:8" x14ac:dyDescent="0.35">
      <c r="A540" s="105"/>
      <c r="B540" s="105"/>
      <c r="C540" s="105"/>
      <c r="D540" s="105"/>
      <c r="E540" s="105"/>
      <c r="F540" s="109"/>
      <c r="G540" s="109"/>
      <c r="H540" s="109"/>
    </row>
    <row r="541" spans="1:8" x14ac:dyDescent="0.35">
      <c r="A541" s="105"/>
      <c r="B541" s="105"/>
      <c r="C541" s="105"/>
      <c r="D541" s="105"/>
      <c r="E541" s="105"/>
      <c r="F541" s="109"/>
      <c r="G541" s="109"/>
      <c r="H541" s="109"/>
    </row>
    <row r="542" spans="1:8" x14ac:dyDescent="0.35">
      <c r="A542" s="105"/>
      <c r="B542" s="105"/>
      <c r="C542" s="105"/>
      <c r="D542" s="105"/>
      <c r="E542" s="105"/>
      <c r="F542" s="109"/>
      <c r="G542" s="109"/>
      <c r="H542" s="109"/>
    </row>
    <row r="543" spans="1:8" x14ac:dyDescent="0.35">
      <c r="A543" s="105"/>
      <c r="B543" s="105"/>
      <c r="C543" s="105"/>
      <c r="D543" s="105"/>
      <c r="E543" s="105"/>
      <c r="F543" s="109"/>
      <c r="G543" s="109"/>
      <c r="H543" s="109"/>
    </row>
    <row r="544" spans="1:8" x14ac:dyDescent="0.35">
      <c r="A544" s="105"/>
      <c r="B544" s="105"/>
      <c r="C544" s="105"/>
      <c r="D544" s="105"/>
      <c r="E544" s="105"/>
      <c r="F544" s="109"/>
      <c r="G544" s="109"/>
      <c r="H544" s="109"/>
    </row>
    <row r="545" spans="1:8" x14ac:dyDescent="0.35">
      <c r="A545" s="105"/>
      <c r="B545" s="105"/>
      <c r="C545" s="105"/>
      <c r="D545" s="105"/>
      <c r="E545" s="105"/>
      <c r="F545" s="109"/>
      <c r="G545" s="109"/>
      <c r="H545" s="109"/>
    </row>
    <row r="546" spans="1:8" x14ac:dyDescent="0.35">
      <c r="A546" s="105"/>
      <c r="B546" s="105"/>
      <c r="C546" s="105"/>
      <c r="D546" s="105"/>
      <c r="E546" s="105"/>
      <c r="F546" s="109"/>
      <c r="G546" s="109"/>
      <c r="H546" s="109"/>
    </row>
    <row r="547" spans="1:8" x14ac:dyDescent="0.35">
      <c r="A547" s="105"/>
      <c r="B547" s="105"/>
      <c r="C547" s="105"/>
      <c r="D547" s="105"/>
      <c r="E547" s="105"/>
      <c r="F547" s="109"/>
      <c r="G547" s="109"/>
      <c r="H547" s="109"/>
    </row>
    <row r="548" spans="1:8" x14ac:dyDescent="0.35">
      <c r="A548" s="105"/>
      <c r="B548" s="105"/>
      <c r="C548" s="105"/>
      <c r="D548" s="105"/>
      <c r="E548" s="105"/>
      <c r="F548" s="109"/>
      <c r="G548" s="109"/>
      <c r="H548" s="109"/>
    </row>
    <row r="549" spans="1:8" x14ac:dyDescent="0.35">
      <c r="A549" s="105"/>
      <c r="B549" s="105"/>
      <c r="C549" s="105"/>
      <c r="D549" s="105"/>
      <c r="E549" s="105"/>
      <c r="F549" s="109"/>
      <c r="G549" s="109"/>
      <c r="H549" s="109"/>
    </row>
    <row r="550" spans="1:8" x14ac:dyDescent="0.35">
      <c r="A550" s="105"/>
      <c r="B550" s="105"/>
      <c r="C550" s="105"/>
      <c r="D550" s="105"/>
      <c r="E550" s="105"/>
      <c r="F550" s="109"/>
      <c r="G550" s="109"/>
      <c r="H550" s="109"/>
    </row>
    <row r="551" spans="1:8" x14ac:dyDescent="0.35">
      <c r="A551" s="105"/>
      <c r="B551" s="105"/>
      <c r="C551" s="105"/>
      <c r="D551" s="105"/>
      <c r="E551" s="105"/>
      <c r="F551" s="109"/>
      <c r="G551" s="109"/>
      <c r="H551" s="109"/>
    </row>
    <row r="552" spans="1:8" x14ac:dyDescent="0.35">
      <c r="A552" s="105"/>
      <c r="B552" s="105"/>
      <c r="C552" s="105"/>
      <c r="D552" s="105"/>
      <c r="E552" s="105"/>
      <c r="F552" s="109"/>
      <c r="G552" s="109"/>
      <c r="H552" s="109"/>
    </row>
    <row r="553" spans="1:8" x14ac:dyDescent="0.35">
      <c r="A553" s="105"/>
      <c r="B553" s="105"/>
      <c r="C553" s="105"/>
      <c r="D553" s="105"/>
      <c r="E553" s="105"/>
      <c r="F553" s="109"/>
      <c r="G553" s="109"/>
      <c r="H553" s="109"/>
    </row>
    <row r="554" spans="1:8" x14ac:dyDescent="0.35">
      <c r="A554" s="105"/>
      <c r="B554" s="105"/>
      <c r="C554" s="105"/>
      <c r="D554" s="105"/>
      <c r="E554" s="105"/>
      <c r="F554" s="109"/>
      <c r="G554" s="109"/>
      <c r="H554" s="109"/>
    </row>
    <row r="555" spans="1:8" x14ac:dyDescent="0.35">
      <c r="A555" s="105"/>
      <c r="B555" s="105"/>
      <c r="C555" s="105"/>
      <c r="D555" s="105"/>
      <c r="E555" s="105"/>
      <c r="F555" s="109"/>
      <c r="G555" s="109"/>
      <c r="H555" s="109"/>
    </row>
    <row r="556" spans="1:8" x14ac:dyDescent="0.35">
      <c r="A556" s="105"/>
      <c r="B556" s="105"/>
      <c r="C556" s="105"/>
      <c r="D556" s="105"/>
      <c r="E556" s="105"/>
      <c r="F556" s="109"/>
      <c r="G556" s="109"/>
      <c r="H556" s="109"/>
    </row>
    <row r="557" spans="1:8" x14ac:dyDescent="0.35">
      <c r="A557" s="105"/>
      <c r="B557" s="105"/>
      <c r="C557" s="105"/>
      <c r="D557" s="105"/>
      <c r="E557" s="105"/>
      <c r="F557" s="109"/>
      <c r="G557" s="109"/>
      <c r="H557" s="109"/>
    </row>
    <row r="558" spans="1:8" x14ac:dyDescent="0.35">
      <c r="A558" s="105"/>
      <c r="B558" s="105"/>
      <c r="C558" s="105"/>
      <c r="D558" s="105"/>
      <c r="E558" s="105"/>
      <c r="F558" s="109"/>
      <c r="G558" s="109"/>
      <c r="H558" s="109"/>
    </row>
    <row r="559" spans="1:8" x14ac:dyDescent="0.35">
      <c r="A559" s="105"/>
      <c r="B559" s="105"/>
      <c r="C559" s="105"/>
      <c r="D559" s="105"/>
      <c r="E559" s="105"/>
      <c r="F559" s="109"/>
      <c r="G559" s="109"/>
      <c r="H559" s="109"/>
    </row>
    <row r="560" spans="1:8" x14ac:dyDescent="0.35">
      <c r="A560" s="105"/>
      <c r="B560" s="105"/>
      <c r="C560" s="105"/>
      <c r="D560" s="105"/>
      <c r="E560" s="105"/>
      <c r="F560" s="109"/>
      <c r="G560" s="109"/>
      <c r="H560" s="109"/>
    </row>
    <row r="561" spans="1:8" x14ac:dyDescent="0.35">
      <c r="A561" s="105"/>
      <c r="B561" s="105"/>
      <c r="C561" s="105"/>
      <c r="D561" s="105"/>
      <c r="E561" s="105"/>
      <c r="F561" s="109"/>
      <c r="G561" s="109"/>
      <c r="H561" s="109"/>
    </row>
    <row r="562" spans="1:8" x14ac:dyDescent="0.35">
      <c r="A562" s="105"/>
      <c r="B562" s="105"/>
      <c r="C562" s="105"/>
      <c r="D562" s="105"/>
      <c r="E562" s="105"/>
      <c r="F562" s="109"/>
      <c r="G562" s="109"/>
      <c r="H562" s="109"/>
    </row>
    <row r="563" spans="1:8" x14ac:dyDescent="0.35">
      <c r="A563" s="105"/>
      <c r="B563" s="105"/>
      <c r="C563" s="105"/>
      <c r="D563" s="105"/>
      <c r="E563" s="105"/>
      <c r="F563" s="109"/>
      <c r="G563" s="109"/>
      <c r="H563" s="109"/>
    </row>
    <row r="564" spans="1:8" x14ac:dyDescent="0.35">
      <c r="A564" s="105"/>
      <c r="B564" s="105"/>
      <c r="C564" s="105"/>
      <c r="D564" s="105"/>
      <c r="E564" s="105"/>
      <c r="F564" s="109"/>
      <c r="G564" s="109"/>
      <c r="H564" s="109"/>
    </row>
    <row r="565" spans="1:8" x14ac:dyDescent="0.35">
      <c r="A565" s="105"/>
      <c r="B565" s="105"/>
      <c r="C565" s="105"/>
      <c r="D565" s="105"/>
      <c r="E565" s="105"/>
      <c r="F565" s="109"/>
      <c r="G565" s="109"/>
      <c r="H565" s="109"/>
    </row>
    <row r="566" spans="1:8" x14ac:dyDescent="0.35">
      <c r="A566" s="105"/>
      <c r="B566" s="105"/>
      <c r="C566" s="105"/>
      <c r="D566" s="105"/>
      <c r="E566" s="105"/>
      <c r="F566" s="109"/>
      <c r="G566" s="109"/>
      <c r="H566" s="109"/>
    </row>
    <row r="567" spans="1:8" x14ac:dyDescent="0.35">
      <c r="A567" s="105"/>
      <c r="B567" s="105"/>
      <c r="C567" s="105"/>
      <c r="D567" s="105"/>
      <c r="E567" s="105"/>
      <c r="F567" s="109"/>
      <c r="G567" s="109"/>
      <c r="H567" s="109"/>
    </row>
    <row r="568" spans="1:8" x14ac:dyDescent="0.35">
      <c r="A568" s="105"/>
      <c r="B568" s="105"/>
      <c r="C568" s="105"/>
      <c r="D568" s="105"/>
      <c r="E568" s="105"/>
      <c r="F568" s="109"/>
      <c r="G568" s="109"/>
      <c r="H568" s="109"/>
    </row>
    <row r="569" spans="1:8" x14ac:dyDescent="0.35">
      <c r="A569" s="105"/>
      <c r="B569" s="105"/>
      <c r="C569" s="105"/>
      <c r="D569" s="105"/>
      <c r="E569" s="105"/>
      <c r="F569" s="109"/>
      <c r="G569" s="109"/>
      <c r="H569" s="109"/>
    </row>
    <row r="570" spans="1:8" x14ac:dyDescent="0.35">
      <c r="A570" s="105"/>
      <c r="B570" s="105"/>
      <c r="C570" s="105"/>
      <c r="D570" s="105"/>
      <c r="E570" s="105"/>
      <c r="F570" s="109"/>
      <c r="G570" s="109"/>
      <c r="H570" s="109"/>
    </row>
    <row r="571" spans="1:8" x14ac:dyDescent="0.35">
      <c r="A571" s="105"/>
      <c r="B571" s="105"/>
      <c r="C571" s="105"/>
      <c r="D571" s="105"/>
      <c r="E571" s="105"/>
      <c r="F571" s="109"/>
      <c r="G571" s="109"/>
      <c r="H571" s="109"/>
    </row>
    <row r="572" spans="1:8" x14ac:dyDescent="0.35">
      <c r="A572" s="105"/>
      <c r="B572" s="105"/>
      <c r="C572" s="105"/>
      <c r="D572" s="105"/>
      <c r="E572" s="105"/>
      <c r="F572" s="109"/>
      <c r="G572" s="109"/>
      <c r="H572" s="109"/>
    </row>
    <row r="573" spans="1:8" x14ac:dyDescent="0.35">
      <c r="A573" s="105"/>
      <c r="B573" s="105"/>
      <c r="C573" s="105"/>
      <c r="D573" s="105"/>
      <c r="E573" s="105"/>
      <c r="F573" s="109"/>
      <c r="G573" s="109"/>
      <c r="H573" s="109"/>
    </row>
    <row r="574" spans="1:8" x14ac:dyDescent="0.35">
      <c r="A574" s="105"/>
      <c r="B574" s="105"/>
      <c r="C574" s="105"/>
      <c r="D574" s="105"/>
      <c r="E574" s="105"/>
      <c r="F574" s="109"/>
      <c r="G574" s="109"/>
      <c r="H574" s="109"/>
    </row>
    <row r="575" spans="1:8" x14ac:dyDescent="0.35">
      <c r="A575" s="105"/>
      <c r="B575" s="105"/>
      <c r="C575" s="105"/>
      <c r="D575" s="105"/>
      <c r="E575" s="105"/>
      <c r="F575" s="109"/>
      <c r="G575" s="109"/>
      <c r="H575" s="109"/>
    </row>
    <row r="576" spans="1:8" x14ac:dyDescent="0.35">
      <c r="A576" s="105"/>
      <c r="B576" s="105"/>
      <c r="C576" s="105"/>
      <c r="D576" s="105"/>
      <c r="E576" s="105"/>
      <c r="F576" s="109"/>
      <c r="G576" s="109"/>
      <c r="H576" s="109"/>
    </row>
    <row r="577" spans="1:8" x14ac:dyDescent="0.35">
      <c r="A577" s="105"/>
      <c r="B577" s="105"/>
      <c r="C577" s="105"/>
      <c r="D577" s="105"/>
      <c r="E577" s="105"/>
      <c r="F577" s="109"/>
      <c r="G577" s="109"/>
      <c r="H577" s="109"/>
    </row>
    <row r="578" spans="1:8" x14ac:dyDescent="0.35">
      <c r="A578" s="105"/>
      <c r="B578" s="105"/>
      <c r="C578" s="105"/>
      <c r="D578" s="105"/>
      <c r="E578" s="105"/>
      <c r="F578" s="109"/>
      <c r="G578" s="109"/>
      <c r="H578" s="109"/>
    </row>
    <row r="579" spans="1:8" x14ac:dyDescent="0.35">
      <c r="A579" s="105"/>
      <c r="B579" s="105"/>
      <c r="C579" s="105"/>
      <c r="D579" s="105"/>
      <c r="E579" s="105"/>
      <c r="F579" s="109"/>
      <c r="G579" s="109"/>
      <c r="H579" s="109"/>
    </row>
    <row r="580" spans="1:8" x14ac:dyDescent="0.35">
      <c r="A580" s="105"/>
      <c r="B580" s="105"/>
      <c r="C580" s="105"/>
      <c r="D580" s="105"/>
      <c r="E580" s="105"/>
      <c r="F580" s="109"/>
      <c r="G580" s="109"/>
      <c r="H580" s="109"/>
    </row>
    <row r="581" spans="1:8" x14ac:dyDescent="0.35">
      <c r="A581" s="105"/>
      <c r="B581" s="105"/>
      <c r="C581" s="105"/>
      <c r="D581" s="105"/>
      <c r="E581" s="105"/>
      <c r="F581" s="109"/>
      <c r="G581" s="109"/>
      <c r="H581" s="109"/>
    </row>
    <row r="582" spans="1:8" x14ac:dyDescent="0.35">
      <c r="A582" s="105"/>
      <c r="B582" s="105"/>
      <c r="C582" s="105"/>
      <c r="D582" s="105"/>
      <c r="E582" s="105"/>
      <c r="F582" s="109"/>
      <c r="G582" s="109"/>
      <c r="H582" s="109"/>
    </row>
    <row r="583" spans="1:8" x14ac:dyDescent="0.35">
      <c r="A583" s="105"/>
      <c r="B583" s="105"/>
      <c r="C583" s="105"/>
      <c r="D583" s="105"/>
      <c r="E583" s="105"/>
      <c r="F583" s="109"/>
      <c r="G583" s="109"/>
      <c r="H583" s="109"/>
    </row>
    <row r="584" spans="1:8" x14ac:dyDescent="0.35">
      <c r="A584" s="105"/>
      <c r="B584" s="105"/>
      <c r="C584" s="105"/>
      <c r="D584" s="105"/>
      <c r="E584" s="105"/>
      <c r="F584" s="109"/>
      <c r="G584" s="109"/>
      <c r="H584" s="109"/>
    </row>
    <row r="585" spans="1:8" x14ac:dyDescent="0.35">
      <c r="A585" s="105"/>
      <c r="B585" s="105"/>
      <c r="C585" s="105"/>
      <c r="D585" s="105"/>
      <c r="E585" s="105"/>
      <c r="F585" s="109"/>
      <c r="G585" s="109"/>
      <c r="H585" s="109"/>
    </row>
    <row r="586" spans="1:8" x14ac:dyDescent="0.35">
      <c r="A586" s="105"/>
      <c r="B586" s="105"/>
      <c r="C586" s="105"/>
      <c r="D586" s="105"/>
      <c r="E586" s="105"/>
      <c r="F586" s="109"/>
      <c r="G586" s="109"/>
      <c r="H586" s="109"/>
    </row>
    <row r="587" spans="1:8" x14ac:dyDescent="0.35">
      <c r="A587" s="105"/>
      <c r="B587" s="105"/>
      <c r="C587" s="105"/>
      <c r="D587" s="105"/>
      <c r="E587" s="105"/>
      <c r="F587" s="109"/>
      <c r="G587" s="109"/>
      <c r="H587" s="109"/>
    </row>
    <row r="588" spans="1:8" x14ac:dyDescent="0.35">
      <c r="A588" s="105"/>
      <c r="B588" s="105"/>
      <c r="C588" s="105"/>
      <c r="D588" s="105"/>
      <c r="E588" s="105"/>
      <c r="F588" s="109"/>
      <c r="G588" s="109"/>
      <c r="H588" s="109"/>
    </row>
    <row r="589" spans="1:8" x14ac:dyDescent="0.35">
      <c r="A589" s="105"/>
      <c r="B589" s="105"/>
      <c r="C589" s="105"/>
      <c r="D589" s="105"/>
      <c r="E589" s="105"/>
      <c r="F589" s="109"/>
      <c r="G589" s="109"/>
      <c r="H589" s="109"/>
    </row>
    <row r="590" spans="1:8" x14ac:dyDescent="0.35">
      <c r="A590" s="105"/>
      <c r="B590" s="105"/>
      <c r="C590" s="105"/>
      <c r="D590" s="105"/>
      <c r="E590" s="105"/>
      <c r="F590" s="109"/>
      <c r="G590" s="109"/>
      <c r="H590" s="109"/>
    </row>
    <row r="591" spans="1:8" x14ac:dyDescent="0.35">
      <c r="A591" s="105"/>
      <c r="B591" s="105"/>
      <c r="C591" s="105"/>
      <c r="D591" s="105"/>
      <c r="E591" s="105"/>
      <c r="F591" s="109"/>
      <c r="G591" s="109"/>
      <c r="H591" s="109"/>
    </row>
    <row r="592" spans="1:8" x14ac:dyDescent="0.35">
      <c r="A592" s="105"/>
      <c r="B592" s="105"/>
      <c r="C592" s="105"/>
      <c r="D592" s="105"/>
      <c r="E592" s="105"/>
      <c r="F592" s="109"/>
      <c r="G592" s="109"/>
      <c r="H592" s="109"/>
    </row>
    <row r="593" spans="1:8" x14ac:dyDescent="0.35">
      <c r="A593" s="105"/>
      <c r="B593" s="105"/>
      <c r="C593" s="105"/>
      <c r="D593" s="105"/>
      <c r="E593" s="105"/>
      <c r="F593" s="109"/>
      <c r="G593" s="109"/>
      <c r="H593" s="109"/>
    </row>
    <row r="594" spans="1:8" x14ac:dyDescent="0.35">
      <c r="A594" s="105"/>
      <c r="B594" s="105"/>
      <c r="C594" s="105"/>
      <c r="D594" s="105"/>
      <c r="E594" s="105"/>
      <c r="F594" s="109"/>
      <c r="G594" s="109"/>
      <c r="H594" s="109"/>
    </row>
    <row r="595" spans="1:8" x14ac:dyDescent="0.35">
      <c r="A595" s="105"/>
      <c r="B595" s="105"/>
      <c r="C595" s="105"/>
      <c r="D595" s="105"/>
      <c r="E595" s="105"/>
      <c r="F595" s="109"/>
      <c r="G595" s="109"/>
      <c r="H595" s="109"/>
    </row>
    <row r="596" spans="1:8" x14ac:dyDescent="0.35">
      <c r="A596" s="105"/>
      <c r="B596" s="105"/>
      <c r="C596" s="105"/>
      <c r="D596" s="105"/>
      <c r="E596" s="105"/>
      <c r="F596" s="109"/>
      <c r="G596" s="109"/>
      <c r="H596" s="109"/>
    </row>
    <row r="597" spans="1:8" x14ac:dyDescent="0.35">
      <c r="A597" s="105"/>
      <c r="B597" s="105"/>
      <c r="C597" s="105"/>
      <c r="D597" s="105"/>
      <c r="E597" s="105"/>
      <c r="F597" s="109"/>
      <c r="G597" s="109"/>
      <c r="H597" s="109"/>
    </row>
    <row r="598" spans="1:8" x14ac:dyDescent="0.35">
      <c r="A598" s="105"/>
      <c r="B598" s="105"/>
      <c r="C598" s="105"/>
      <c r="D598" s="105"/>
      <c r="E598" s="105"/>
      <c r="F598" s="109"/>
      <c r="G598" s="109"/>
      <c r="H598" s="109"/>
    </row>
    <row r="599" spans="1:8" x14ac:dyDescent="0.35">
      <c r="A599" s="105"/>
      <c r="B599" s="105"/>
      <c r="C599" s="105"/>
      <c r="D599" s="105"/>
      <c r="E599" s="105"/>
      <c r="F599" s="109"/>
      <c r="G599" s="109"/>
      <c r="H599" s="109"/>
    </row>
    <row r="600" spans="1:8" x14ac:dyDescent="0.35">
      <c r="A600" s="105"/>
      <c r="B600" s="105"/>
      <c r="C600" s="105"/>
      <c r="D600" s="105"/>
      <c r="E600" s="105"/>
      <c r="F600" s="109"/>
      <c r="G600" s="109"/>
      <c r="H600" s="109"/>
    </row>
    <row r="601" spans="1:8" x14ac:dyDescent="0.35">
      <c r="A601" s="105"/>
      <c r="B601" s="105"/>
      <c r="C601" s="105"/>
      <c r="D601" s="105"/>
      <c r="E601" s="105"/>
      <c r="F601" s="109"/>
      <c r="G601" s="109"/>
      <c r="H601" s="109"/>
    </row>
    <row r="602" spans="1:8" x14ac:dyDescent="0.35">
      <c r="A602" s="105"/>
      <c r="B602" s="105"/>
      <c r="C602" s="105"/>
      <c r="D602" s="105"/>
      <c r="E602" s="105"/>
      <c r="F602" s="109"/>
      <c r="G602" s="109"/>
      <c r="H602" s="109"/>
    </row>
    <row r="603" spans="1:8" x14ac:dyDescent="0.35">
      <c r="A603" s="105"/>
      <c r="B603" s="105"/>
      <c r="C603" s="105"/>
      <c r="D603" s="105"/>
      <c r="E603" s="105"/>
      <c r="F603" s="109"/>
      <c r="G603" s="109"/>
      <c r="H603" s="109"/>
    </row>
    <row r="604" spans="1:8" x14ac:dyDescent="0.35">
      <c r="A604" s="105"/>
      <c r="B604" s="105"/>
      <c r="C604" s="105"/>
      <c r="D604" s="105"/>
      <c r="E604" s="105"/>
      <c r="F604" s="109"/>
      <c r="G604" s="109"/>
      <c r="H604" s="109"/>
    </row>
    <row r="605" spans="1:8" x14ac:dyDescent="0.35">
      <c r="A605" s="105"/>
      <c r="B605" s="105"/>
      <c r="C605" s="105"/>
      <c r="D605" s="105"/>
      <c r="E605" s="105"/>
      <c r="F605" s="109"/>
      <c r="G605" s="109"/>
      <c r="H605" s="109"/>
    </row>
    <row r="606" spans="1:8" x14ac:dyDescent="0.35">
      <c r="A606" s="105"/>
      <c r="B606" s="105"/>
      <c r="C606" s="105"/>
      <c r="D606" s="105"/>
      <c r="E606" s="105"/>
      <c r="F606" s="109"/>
      <c r="G606" s="109"/>
      <c r="H606" s="109"/>
    </row>
    <row r="607" spans="1:8" x14ac:dyDescent="0.35">
      <c r="A607" s="105"/>
      <c r="B607" s="105"/>
      <c r="C607" s="105"/>
      <c r="D607" s="105"/>
      <c r="E607" s="105"/>
      <c r="F607" s="109"/>
      <c r="G607" s="109"/>
      <c r="H607" s="109"/>
    </row>
    <row r="608" spans="1:8" x14ac:dyDescent="0.35">
      <c r="A608" s="105"/>
      <c r="B608" s="105"/>
      <c r="C608" s="105"/>
      <c r="D608" s="105"/>
      <c r="E608" s="105"/>
      <c r="F608" s="109"/>
      <c r="G608" s="109"/>
      <c r="H608" s="109"/>
    </row>
    <row r="609" spans="1:8" x14ac:dyDescent="0.35">
      <c r="A609" s="105"/>
      <c r="B609" s="105"/>
      <c r="C609" s="105"/>
      <c r="D609" s="105"/>
      <c r="E609" s="105"/>
      <c r="F609" s="109"/>
      <c r="G609" s="109"/>
      <c r="H609" s="109"/>
    </row>
    <row r="610" spans="1:8" x14ac:dyDescent="0.35">
      <c r="A610" s="105"/>
      <c r="B610" s="105"/>
      <c r="C610" s="105"/>
      <c r="D610" s="105"/>
      <c r="E610" s="105"/>
      <c r="F610" s="109"/>
      <c r="G610" s="109"/>
      <c r="H610" s="109"/>
    </row>
    <row r="611" spans="1:8" x14ac:dyDescent="0.35">
      <c r="A611" s="105"/>
      <c r="B611" s="105"/>
      <c r="C611" s="105"/>
      <c r="D611" s="105"/>
      <c r="E611" s="105"/>
      <c r="F611" s="109"/>
      <c r="G611" s="109"/>
      <c r="H611" s="109"/>
    </row>
    <row r="612" spans="1:8" x14ac:dyDescent="0.35">
      <c r="A612" s="105"/>
      <c r="B612" s="105"/>
      <c r="C612" s="105"/>
      <c r="D612" s="105"/>
      <c r="E612" s="105"/>
      <c r="F612" s="109"/>
      <c r="G612" s="109"/>
      <c r="H612" s="109"/>
    </row>
    <row r="613" spans="1:8" x14ac:dyDescent="0.35">
      <c r="A613" s="105"/>
      <c r="B613" s="105"/>
      <c r="C613" s="105"/>
      <c r="D613" s="105"/>
      <c r="E613" s="105"/>
      <c r="F613" s="109"/>
      <c r="G613" s="109"/>
      <c r="H613" s="109"/>
    </row>
    <row r="614" spans="1:8" x14ac:dyDescent="0.35">
      <c r="A614" s="105"/>
      <c r="B614" s="105"/>
      <c r="C614" s="105"/>
      <c r="D614" s="105"/>
      <c r="E614" s="105"/>
      <c r="F614" s="109"/>
      <c r="G614" s="109"/>
      <c r="H614" s="109"/>
    </row>
    <row r="615" spans="1:8" x14ac:dyDescent="0.35">
      <c r="A615" s="105"/>
      <c r="B615" s="105"/>
      <c r="C615" s="105"/>
      <c r="D615" s="105"/>
      <c r="E615" s="105"/>
      <c r="F615" s="109"/>
      <c r="G615" s="109"/>
      <c r="H615" s="109"/>
    </row>
    <row r="616" spans="1:8" x14ac:dyDescent="0.35">
      <c r="A616" s="105"/>
      <c r="B616" s="105"/>
      <c r="C616" s="105"/>
      <c r="D616" s="105"/>
      <c r="E616" s="105"/>
      <c r="F616" s="109"/>
      <c r="G616" s="109"/>
      <c r="H616" s="109"/>
    </row>
    <row r="617" spans="1:8" x14ac:dyDescent="0.35">
      <c r="A617" s="105"/>
      <c r="B617" s="105"/>
      <c r="C617" s="105"/>
      <c r="D617" s="105"/>
      <c r="E617" s="105"/>
      <c r="F617" s="109"/>
      <c r="G617" s="109"/>
      <c r="H617" s="109"/>
    </row>
    <row r="618" spans="1:8" x14ac:dyDescent="0.35">
      <c r="A618" s="105"/>
      <c r="B618" s="105"/>
      <c r="C618" s="105"/>
      <c r="D618" s="105"/>
      <c r="E618" s="105"/>
      <c r="F618" s="109"/>
      <c r="G618" s="109"/>
      <c r="H618" s="109"/>
    </row>
    <row r="619" spans="1:8" x14ac:dyDescent="0.35">
      <c r="A619" s="105"/>
      <c r="B619" s="105"/>
      <c r="C619" s="105"/>
      <c r="D619" s="105"/>
      <c r="E619" s="105"/>
      <c r="F619" s="109"/>
      <c r="G619" s="109"/>
      <c r="H619" s="109"/>
    </row>
    <row r="620" spans="1:8" x14ac:dyDescent="0.35">
      <c r="A620" s="105"/>
      <c r="B620" s="105"/>
      <c r="C620" s="105"/>
      <c r="D620" s="105"/>
      <c r="E620" s="105"/>
      <c r="F620" s="109"/>
      <c r="G620" s="109"/>
      <c r="H620" s="109"/>
    </row>
    <row r="621" spans="1:8" x14ac:dyDescent="0.35">
      <c r="A621" s="105"/>
      <c r="B621" s="105"/>
      <c r="C621" s="105"/>
      <c r="D621" s="105"/>
      <c r="E621" s="105"/>
      <c r="F621" s="109"/>
      <c r="G621" s="109"/>
      <c r="H621" s="109"/>
    </row>
    <row r="622" spans="1:8" x14ac:dyDescent="0.35">
      <c r="A622" s="105"/>
      <c r="B622" s="105"/>
      <c r="C622" s="105"/>
      <c r="D622" s="105"/>
      <c r="E622" s="105"/>
      <c r="F622" s="109"/>
      <c r="G622" s="109"/>
      <c r="H622" s="109"/>
    </row>
    <row r="623" spans="1:8" x14ac:dyDescent="0.35">
      <c r="A623" s="105"/>
      <c r="B623" s="105"/>
      <c r="C623" s="105"/>
      <c r="D623" s="105"/>
      <c r="E623" s="105"/>
      <c r="F623" s="109"/>
      <c r="G623" s="109"/>
      <c r="H623" s="109"/>
    </row>
    <row r="624" spans="1:8" x14ac:dyDescent="0.35">
      <c r="A624" s="105"/>
      <c r="B624" s="105"/>
      <c r="C624" s="105"/>
      <c r="D624" s="105"/>
      <c r="E624" s="105"/>
      <c r="F624" s="109"/>
      <c r="G624" s="109"/>
      <c r="H624" s="109"/>
    </row>
    <row r="625" spans="1:8" x14ac:dyDescent="0.35">
      <c r="A625" s="105"/>
      <c r="B625" s="105"/>
      <c r="C625" s="105"/>
      <c r="D625" s="105"/>
      <c r="E625" s="105"/>
      <c r="F625" s="109"/>
      <c r="G625" s="109"/>
      <c r="H625" s="109"/>
    </row>
    <row r="626" spans="1:8" x14ac:dyDescent="0.35">
      <c r="A626" s="105"/>
      <c r="B626" s="105"/>
      <c r="C626" s="105"/>
      <c r="D626" s="105"/>
      <c r="E626" s="105"/>
      <c r="F626" s="109"/>
      <c r="G626" s="109"/>
      <c r="H626" s="109"/>
    </row>
    <row r="627" spans="1:8" x14ac:dyDescent="0.35">
      <c r="A627" s="105"/>
      <c r="B627" s="105"/>
      <c r="C627" s="105"/>
      <c r="D627" s="105"/>
      <c r="E627" s="105"/>
      <c r="F627" s="109"/>
      <c r="G627" s="109"/>
      <c r="H627" s="109"/>
    </row>
    <row r="628" spans="1:8" x14ac:dyDescent="0.35">
      <c r="A628" s="105"/>
      <c r="B628" s="105"/>
      <c r="C628" s="105"/>
      <c r="D628" s="105"/>
      <c r="E628" s="105"/>
      <c r="F628" s="109"/>
      <c r="G628" s="109"/>
      <c r="H628" s="109"/>
    </row>
    <row r="629" spans="1:8" x14ac:dyDescent="0.35">
      <c r="A629" s="105"/>
      <c r="B629" s="105"/>
      <c r="C629" s="105"/>
      <c r="D629" s="105"/>
      <c r="E629" s="105"/>
      <c r="F629" s="109"/>
      <c r="G629" s="109"/>
      <c r="H629" s="109"/>
    </row>
    <row r="630" spans="1:8" x14ac:dyDescent="0.35">
      <c r="A630" s="105"/>
      <c r="B630" s="105"/>
      <c r="C630" s="105"/>
      <c r="D630" s="105"/>
      <c r="E630" s="105"/>
      <c r="F630" s="109"/>
      <c r="G630" s="109"/>
      <c r="H630" s="109"/>
    </row>
    <row r="631" spans="1:8" x14ac:dyDescent="0.35">
      <c r="A631" s="105"/>
      <c r="B631" s="105"/>
      <c r="C631" s="105"/>
      <c r="D631" s="105"/>
      <c r="E631" s="105"/>
      <c r="F631" s="109"/>
      <c r="G631" s="109"/>
      <c r="H631" s="109"/>
    </row>
    <row r="632" spans="1:8" x14ac:dyDescent="0.35">
      <c r="A632" s="105"/>
      <c r="B632" s="105"/>
      <c r="C632" s="105"/>
      <c r="D632" s="105"/>
      <c r="E632" s="105"/>
      <c r="F632" s="109"/>
      <c r="G632" s="109"/>
      <c r="H632" s="109"/>
    </row>
    <row r="633" spans="1:8" x14ac:dyDescent="0.35">
      <c r="A633" s="105"/>
      <c r="B633" s="105"/>
      <c r="C633" s="105"/>
      <c r="D633" s="105"/>
      <c r="E633" s="105"/>
      <c r="F633" s="109"/>
      <c r="G633" s="109"/>
      <c r="H633" s="109"/>
    </row>
    <row r="634" spans="1:8" x14ac:dyDescent="0.35">
      <c r="A634" s="105"/>
      <c r="B634" s="105"/>
      <c r="C634" s="105"/>
      <c r="D634" s="105"/>
      <c r="E634" s="105"/>
      <c r="F634" s="109"/>
      <c r="G634" s="109"/>
      <c r="H634" s="109"/>
    </row>
  </sheetData>
  <sheetProtection sheet="1" objects="1" scenarios="1" formatCells="0" formatColumns="0" formatRows="0" sort="0" autoFilter="0"/>
  <autoFilter ref="A2:BL636" xr:uid="{1A616A84-B8B8-411A-AF48-01CFD81D4A3B}"/>
  <mergeCells count="11">
    <mergeCell ref="BO1:BT1"/>
    <mergeCell ref="BY1:CD1"/>
    <mergeCell ref="BV1:BW1"/>
    <mergeCell ref="A1:H1"/>
    <mergeCell ref="BG1:BL1"/>
    <mergeCell ref="K1:P1"/>
    <mergeCell ref="S1:X1"/>
    <mergeCell ref="AA1:AF1"/>
    <mergeCell ref="AI1:AN1"/>
    <mergeCell ref="AQ1:AV1"/>
    <mergeCell ref="AY1:B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8034-31DF-4712-A000-9CC22F789192}">
  <sheetPr codeName="Sheet9">
    <tabColor theme="9"/>
  </sheetPr>
  <dimension ref="A1:EL1545"/>
  <sheetViews>
    <sheetView workbookViewId="0"/>
  </sheetViews>
  <sheetFormatPr defaultColWidth="9.26953125" defaultRowHeight="14.5" x14ac:dyDescent="0.35"/>
  <cols>
    <col min="1" max="1" width="9.26953125" style="105"/>
    <col min="2" max="2" width="13.7265625" style="105" customWidth="1"/>
    <col min="3" max="3" width="19.453125" style="105" bestFit="1" customWidth="1"/>
    <col min="4" max="4" width="66.453125" style="105" customWidth="1"/>
    <col min="5" max="6" width="9.26953125" style="105" customWidth="1"/>
    <col min="7" max="7" width="14.54296875" style="105" customWidth="1"/>
    <col min="8" max="9" width="9.26953125" style="105" customWidth="1"/>
    <col min="10" max="10" width="12.7265625" style="105" customWidth="1"/>
    <col min="11" max="11" width="11.26953125" style="111" customWidth="1"/>
    <col min="12" max="12" width="39.54296875" style="106" customWidth="1"/>
    <col min="13" max="13" width="24.453125" style="106" customWidth="1"/>
    <col min="14" max="14" width="10.54296875" style="105" customWidth="1"/>
    <col min="15" max="15" width="12.453125" style="105" customWidth="1"/>
    <col min="16" max="16" width="17.54296875" style="105" customWidth="1"/>
    <col min="17" max="17" width="15.54296875" style="105" customWidth="1"/>
    <col min="18" max="18" width="9.26953125" style="105" customWidth="1"/>
    <col min="19" max="19" width="13.453125" style="105" customWidth="1"/>
    <col min="20" max="20" width="13.26953125" style="112" customWidth="1"/>
    <col min="21" max="21" width="23.453125" style="105" customWidth="1"/>
    <col min="22" max="22" width="20" style="105" customWidth="1"/>
    <col min="23" max="23" width="12.7265625" style="105" customWidth="1"/>
    <col min="24" max="24" width="12.453125" style="105" hidden="1" customWidth="1"/>
    <col min="25" max="25" width="11.54296875" style="105" customWidth="1"/>
    <col min="26" max="27" width="13.453125" style="105" customWidth="1"/>
    <col min="28" max="28" width="43.1796875" style="106" customWidth="1"/>
    <col min="29" max="29" width="40.453125" style="106" customWidth="1"/>
    <col min="30" max="30" width="44.54296875" style="106" customWidth="1"/>
    <col min="31" max="31" width="20.453125" style="106" hidden="1" customWidth="1"/>
    <col min="32" max="32" width="20.453125" style="106" customWidth="1"/>
    <col min="33" max="33" width="21.7265625" style="105" customWidth="1"/>
    <col min="34" max="34" width="20.453125" style="105" customWidth="1"/>
    <col min="35" max="36" width="10.7265625" style="105" customWidth="1"/>
    <col min="37" max="37" width="10.453125" style="105" customWidth="1"/>
    <col min="38" max="38" width="11" style="105" customWidth="1"/>
    <col min="39" max="39" width="14.26953125" style="105" bestFit="1" customWidth="1"/>
    <col min="40" max="40" width="9.26953125" style="105"/>
    <col min="41" max="41" width="11.453125" style="105" customWidth="1"/>
    <col min="42" max="42" width="15.1796875" style="105" customWidth="1"/>
    <col min="43" max="43" width="13.54296875" style="105" customWidth="1"/>
    <col min="44" max="44" width="15.54296875" style="105" customWidth="1"/>
    <col min="45" max="45" width="11.26953125" style="105" customWidth="1"/>
    <col min="46" max="46" width="9.26953125" style="105"/>
    <col min="47" max="47" width="16.453125" style="105" customWidth="1"/>
    <col min="48" max="48" width="11.26953125" style="105" customWidth="1"/>
    <col min="49" max="49" width="9.26953125" style="105"/>
    <col min="50" max="50" width="12.453125" style="105" customWidth="1"/>
    <col min="51" max="51" width="11.54296875" style="105" customWidth="1"/>
    <col min="52" max="52" width="10.54296875" style="105" customWidth="1"/>
    <col min="53" max="53" width="12.26953125" style="105" customWidth="1"/>
    <col min="54" max="54" width="13.26953125" style="105" customWidth="1"/>
    <col min="55" max="55" width="13.7265625" style="105" customWidth="1"/>
    <col min="56" max="56" width="12.453125" style="105" customWidth="1"/>
    <col min="57" max="57" width="12.54296875" style="105" customWidth="1"/>
    <col min="58" max="58" width="11.54296875" style="105" customWidth="1"/>
    <col min="59" max="59" width="9.26953125" style="105"/>
    <col min="60" max="60" width="13.453125" style="105" customWidth="1"/>
    <col min="61" max="61" width="14" style="105" customWidth="1"/>
    <col min="62" max="62" width="12.453125" style="105" customWidth="1"/>
    <col min="63" max="63" width="12.7265625" style="105" customWidth="1"/>
    <col min="64" max="64" width="13.7265625" style="105" customWidth="1"/>
    <col min="65" max="65" width="12" style="105" customWidth="1"/>
    <col min="66" max="66" width="13.7265625" style="105" customWidth="1"/>
    <col min="67" max="67" width="11.54296875" style="105" customWidth="1"/>
    <col min="68" max="68" width="13" style="105" customWidth="1"/>
    <col min="69" max="69" width="15" style="105" customWidth="1"/>
    <col min="70" max="70" width="12" style="105" customWidth="1"/>
    <col min="71" max="71" width="9.26953125" style="105"/>
    <col min="72" max="72" width="17.453125" style="105" customWidth="1"/>
    <col min="73" max="73" width="14.453125" style="105" customWidth="1"/>
    <col min="74" max="74" width="12.453125" style="105" customWidth="1"/>
    <col min="75" max="75" width="12" style="105" customWidth="1"/>
    <col min="76" max="76" width="15.453125" style="105" customWidth="1"/>
    <col min="77" max="77" width="13.453125" style="105" customWidth="1"/>
    <col min="78" max="78" width="9.26953125" style="105"/>
    <col min="79" max="79" width="13.453125" style="105" customWidth="1"/>
    <col min="80" max="80" width="9.26953125" style="105"/>
    <col min="81" max="81" width="9.26953125" style="105" customWidth="1"/>
    <col min="82" max="82" width="11" style="105" customWidth="1"/>
    <col min="83" max="83" width="9.26953125" style="105"/>
    <col min="84" max="84" width="12.453125" style="105" customWidth="1"/>
    <col min="85" max="85" width="13.26953125" style="105" customWidth="1"/>
    <col min="86" max="86" width="13.54296875" style="105" customWidth="1"/>
    <col min="87" max="87" width="15" style="105" customWidth="1"/>
    <col min="88" max="88" width="9.26953125" style="105"/>
    <col min="89" max="89" width="20.54296875" style="105" bestFit="1" customWidth="1"/>
    <col min="90" max="90" width="19.453125" style="105" bestFit="1" customWidth="1"/>
    <col min="91" max="91" width="26.453125" style="105" bestFit="1" customWidth="1"/>
    <col min="92" max="92" width="33" style="105" bestFit="1" customWidth="1"/>
    <col min="93" max="93" width="26.7265625" style="105" bestFit="1" customWidth="1"/>
    <col min="94" max="94" width="26.54296875" style="105" bestFit="1" customWidth="1"/>
    <col min="95" max="95" width="23.54296875" style="105" bestFit="1" customWidth="1"/>
    <col min="96" max="96" width="10.54296875" style="105" customWidth="1"/>
    <col min="97" max="100" width="9.26953125" style="105"/>
    <col min="101" max="101" width="13.7265625" style="105" customWidth="1"/>
    <col min="102" max="102" width="13" style="105" customWidth="1"/>
    <col min="103" max="105" width="9.26953125" style="105"/>
    <col min="106" max="107" width="10.453125" style="105" customWidth="1"/>
    <col min="108" max="108" width="11" style="105" customWidth="1"/>
    <col min="109" max="109" width="10.7265625" style="105" customWidth="1"/>
    <col min="110" max="110" width="12.54296875" style="105" customWidth="1"/>
    <col min="111" max="111" width="11.26953125" style="105" customWidth="1"/>
    <col min="112" max="112" width="11" style="105" customWidth="1"/>
    <col min="113" max="113" width="9.26953125" style="105"/>
    <col min="114" max="114" width="34.26953125" style="105" bestFit="1" customWidth="1"/>
    <col min="115" max="115" width="22.7265625" style="105" bestFit="1" customWidth="1"/>
    <col min="116" max="116" width="24.54296875" style="105" bestFit="1" customWidth="1"/>
    <col min="117" max="117" width="10.54296875" style="105" customWidth="1"/>
    <col min="118" max="118" width="41.453125" style="105" bestFit="1" customWidth="1"/>
    <col min="119" max="120" width="9.26953125" style="105"/>
    <col min="121" max="121" width="11.453125" style="105" customWidth="1"/>
    <col min="122" max="122" width="9.26953125" style="105"/>
    <col min="123" max="123" width="11.54296875" style="105" customWidth="1"/>
    <col min="124" max="125" width="9.26953125" style="105"/>
    <col min="126" max="126" width="36.26953125" style="105" bestFit="1" customWidth="1"/>
    <col min="127" max="127" width="12" style="105" customWidth="1"/>
    <col min="128" max="128" width="14.54296875" style="105" customWidth="1"/>
    <col min="129" max="129" width="9.26953125" style="105"/>
    <col min="130" max="130" width="11.7265625" style="105" customWidth="1"/>
    <col min="131" max="131" width="11.54296875" style="105" customWidth="1"/>
    <col min="132" max="132" width="10.7265625" style="105" customWidth="1"/>
    <col min="133" max="133" width="11.54296875" style="105" customWidth="1"/>
    <col min="134" max="134" width="9.26953125" style="105"/>
    <col min="135" max="135" width="11.26953125" style="105" customWidth="1"/>
    <col min="136" max="137" width="9.26953125" style="105"/>
    <col min="138" max="138" width="12.453125" style="105" customWidth="1"/>
    <col min="139" max="139" width="11.453125" style="105" customWidth="1"/>
    <col min="140" max="140" width="12.453125" style="105" customWidth="1"/>
    <col min="141" max="141" width="13.26953125" style="105" customWidth="1"/>
    <col min="142" max="16384" width="9.26953125" style="105"/>
  </cols>
  <sheetData>
    <row r="1" spans="1:142" ht="72.5" x14ac:dyDescent="0.35">
      <c r="A1" s="94" t="s">
        <v>142</v>
      </c>
      <c r="B1" s="94" t="s">
        <v>143</v>
      </c>
      <c r="C1" s="94" t="s">
        <v>144</v>
      </c>
      <c r="D1" s="94" t="s">
        <v>145</v>
      </c>
      <c r="E1" s="94" t="s">
        <v>380</v>
      </c>
      <c r="F1" s="94" t="s">
        <v>146</v>
      </c>
      <c r="G1" s="94" t="s">
        <v>381</v>
      </c>
      <c r="H1" s="94" t="s">
        <v>147</v>
      </c>
      <c r="I1" s="94" t="s">
        <v>382</v>
      </c>
      <c r="J1" s="96" t="s">
        <v>383</v>
      </c>
      <c r="K1" s="95" t="s">
        <v>148</v>
      </c>
      <c r="L1" s="96" t="s">
        <v>149</v>
      </c>
      <c r="M1" s="96" t="s">
        <v>150</v>
      </c>
      <c r="N1" s="94" t="s">
        <v>151</v>
      </c>
      <c r="O1" s="94" t="s">
        <v>152</v>
      </c>
      <c r="P1" s="94" t="s">
        <v>153</v>
      </c>
      <c r="Q1" s="94" t="s">
        <v>154</v>
      </c>
      <c r="R1" s="94" t="s">
        <v>155</v>
      </c>
      <c r="S1" s="94" t="s">
        <v>156</v>
      </c>
      <c r="T1" s="97" t="s">
        <v>157</v>
      </c>
      <c r="U1" s="96" t="s">
        <v>158</v>
      </c>
      <c r="V1" s="94" t="s">
        <v>159</v>
      </c>
      <c r="W1" s="94" t="s">
        <v>160</v>
      </c>
      <c r="X1" s="94" t="s">
        <v>161</v>
      </c>
      <c r="Y1" s="94" t="s">
        <v>162</v>
      </c>
      <c r="Z1" s="94" t="s">
        <v>163</v>
      </c>
      <c r="AA1" s="94" t="s">
        <v>164</v>
      </c>
      <c r="AB1" s="99" t="s">
        <v>165</v>
      </c>
      <c r="AC1" s="100" t="s">
        <v>166</v>
      </c>
      <c r="AD1" s="102" t="s">
        <v>27</v>
      </c>
      <c r="AE1" s="102" t="s">
        <v>168</v>
      </c>
      <c r="AF1" s="102" t="s">
        <v>169</v>
      </c>
      <c r="AG1" s="102" t="s">
        <v>170</v>
      </c>
      <c r="AH1" s="102" t="s">
        <v>171</v>
      </c>
      <c r="AI1" s="103" t="s">
        <v>172</v>
      </c>
      <c r="AJ1" s="103" t="s">
        <v>173</v>
      </c>
      <c r="AK1" s="103" t="s">
        <v>174</v>
      </c>
      <c r="AL1" s="103" t="s">
        <v>175</v>
      </c>
      <c r="AM1" s="103" t="s">
        <v>176</v>
      </c>
      <c r="AN1" s="103" t="s">
        <v>177</v>
      </c>
      <c r="AO1" s="103" t="s">
        <v>178</v>
      </c>
      <c r="AP1" s="103" t="s">
        <v>179</v>
      </c>
      <c r="AQ1" s="103" t="s">
        <v>180</v>
      </c>
      <c r="AR1" s="103" t="s">
        <v>181</v>
      </c>
      <c r="AS1" s="103" t="s">
        <v>182</v>
      </c>
      <c r="AT1" s="103" t="s">
        <v>183</v>
      </c>
      <c r="AU1" s="103" t="s">
        <v>184</v>
      </c>
      <c r="AV1" s="103" t="s">
        <v>185</v>
      </c>
      <c r="AW1" s="103" t="s">
        <v>186</v>
      </c>
      <c r="AX1" s="103" t="s">
        <v>187</v>
      </c>
      <c r="AY1" s="103" t="s">
        <v>188</v>
      </c>
      <c r="AZ1" s="103" t="s">
        <v>189</v>
      </c>
      <c r="BA1" s="103" t="s">
        <v>190</v>
      </c>
      <c r="BB1" s="103" t="s">
        <v>191</v>
      </c>
      <c r="BC1" s="103" t="s">
        <v>192</v>
      </c>
      <c r="BD1" s="103" t="s">
        <v>193</v>
      </c>
      <c r="BE1" s="103" t="s">
        <v>194</v>
      </c>
      <c r="BF1" s="103" t="s">
        <v>195</v>
      </c>
      <c r="BG1" s="103" t="s">
        <v>196</v>
      </c>
      <c r="BH1" s="103" t="s">
        <v>197</v>
      </c>
      <c r="BI1" s="103" t="s">
        <v>198</v>
      </c>
      <c r="BJ1" s="103" t="s">
        <v>199</v>
      </c>
      <c r="BK1" s="103" t="s">
        <v>200</v>
      </c>
      <c r="BL1" s="103" t="s">
        <v>201</v>
      </c>
      <c r="BM1" s="103" t="s">
        <v>202</v>
      </c>
      <c r="BN1" s="103" t="s">
        <v>203</v>
      </c>
      <c r="BO1" s="103" t="s">
        <v>204</v>
      </c>
      <c r="BP1" s="103" t="s">
        <v>205</v>
      </c>
      <c r="BQ1" s="103" t="s">
        <v>206</v>
      </c>
      <c r="BR1" s="103" t="s">
        <v>207</v>
      </c>
      <c r="BS1" s="103" t="s">
        <v>208</v>
      </c>
      <c r="BT1" s="103" t="s">
        <v>209</v>
      </c>
      <c r="BU1" s="103" t="s">
        <v>210</v>
      </c>
      <c r="BV1" s="103" t="s">
        <v>211</v>
      </c>
      <c r="BW1" s="103" t="s">
        <v>212</v>
      </c>
      <c r="BX1" s="103" t="s">
        <v>213</v>
      </c>
      <c r="BY1" s="103" t="s">
        <v>214</v>
      </c>
      <c r="BZ1" s="103" t="s">
        <v>215</v>
      </c>
      <c r="CA1" s="103" t="s">
        <v>216</v>
      </c>
      <c r="CB1" s="103" t="s">
        <v>217</v>
      </c>
      <c r="CC1" s="103" t="s">
        <v>218</v>
      </c>
      <c r="CD1" s="103" t="s">
        <v>219</v>
      </c>
      <c r="CE1" s="103" t="s">
        <v>220</v>
      </c>
      <c r="CF1" s="103" t="s">
        <v>221</v>
      </c>
      <c r="CG1" s="103" t="s">
        <v>222</v>
      </c>
      <c r="CH1" s="103" t="s">
        <v>223</v>
      </c>
      <c r="CI1" s="103" t="s">
        <v>224</v>
      </c>
      <c r="CJ1" s="103" t="s">
        <v>225</v>
      </c>
      <c r="CK1" s="104" t="s">
        <v>226</v>
      </c>
      <c r="CL1" s="104" t="s">
        <v>227</v>
      </c>
      <c r="CM1" s="104" t="s">
        <v>228</v>
      </c>
      <c r="CN1" s="104" t="s">
        <v>229</v>
      </c>
      <c r="CO1" s="104" t="s">
        <v>230</v>
      </c>
      <c r="CP1" s="104" t="s">
        <v>231</v>
      </c>
      <c r="CQ1" s="104" t="s">
        <v>232</v>
      </c>
      <c r="CR1" s="104" t="s">
        <v>233</v>
      </c>
      <c r="CS1" s="104" t="s">
        <v>234</v>
      </c>
      <c r="CT1" s="104" t="s">
        <v>235</v>
      </c>
      <c r="CU1" s="104" t="s">
        <v>236</v>
      </c>
      <c r="CV1" s="104" t="s">
        <v>237</v>
      </c>
      <c r="CW1" s="104" t="s">
        <v>238</v>
      </c>
      <c r="CX1" s="104" t="s">
        <v>239</v>
      </c>
      <c r="CY1" s="104" t="s">
        <v>240</v>
      </c>
      <c r="CZ1" s="104" t="s">
        <v>241</v>
      </c>
      <c r="DA1" s="104" t="s">
        <v>242</v>
      </c>
      <c r="DB1" s="104" t="s">
        <v>243</v>
      </c>
      <c r="DC1" s="104" t="s">
        <v>244</v>
      </c>
      <c r="DD1" s="104" t="s">
        <v>245</v>
      </c>
      <c r="DE1" s="104" t="s">
        <v>246</v>
      </c>
      <c r="DF1" s="104" t="s">
        <v>247</v>
      </c>
      <c r="DG1" s="104" t="s">
        <v>248</v>
      </c>
      <c r="DH1" s="104" t="s">
        <v>249</v>
      </c>
      <c r="DI1" s="104" t="s">
        <v>250</v>
      </c>
      <c r="DJ1" s="104" t="s">
        <v>251</v>
      </c>
      <c r="DK1" s="104" t="s">
        <v>252</v>
      </c>
      <c r="DL1" s="104" t="s">
        <v>253</v>
      </c>
      <c r="DM1" s="104" t="s">
        <v>254</v>
      </c>
      <c r="DN1" s="104" t="s">
        <v>255</v>
      </c>
      <c r="DO1" s="104" t="s">
        <v>256</v>
      </c>
      <c r="DP1" s="104" t="s">
        <v>257</v>
      </c>
      <c r="DQ1" s="104" t="s">
        <v>258</v>
      </c>
      <c r="DR1" s="104" t="s">
        <v>259</v>
      </c>
      <c r="DS1" s="104" t="s">
        <v>260</v>
      </c>
      <c r="DT1" s="104" t="s">
        <v>261</v>
      </c>
      <c r="DU1" s="104" t="s">
        <v>262</v>
      </c>
      <c r="DV1" s="104" t="s">
        <v>263</v>
      </c>
      <c r="DW1" s="104" t="s">
        <v>264</v>
      </c>
      <c r="DX1" s="104" t="s">
        <v>265</v>
      </c>
      <c r="DY1" s="104" t="s">
        <v>266</v>
      </c>
      <c r="DZ1" s="104" t="s">
        <v>267</v>
      </c>
      <c r="EA1" s="104" t="s">
        <v>268</v>
      </c>
      <c r="EB1" s="104" t="s">
        <v>269</v>
      </c>
      <c r="EC1" s="104" t="s">
        <v>270</v>
      </c>
      <c r="ED1" s="104" t="s">
        <v>271</v>
      </c>
      <c r="EE1" s="104" t="s">
        <v>272</v>
      </c>
      <c r="EF1" s="104" t="s">
        <v>273</v>
      </c>
      <c r="EG1" s="104" t="s">
        <v>274</v>
      </c>
      <c r="EH1" s="104" t="s">
        <v>275</v>
      </c>
      <c r="EI1" s="104" t="s">
        <v>276</v>
      </c>
      <c r="EJ1" s="104" t="s">
        <v>277</v>
      </c>
      <c r="EK1" s="104" t="s">
        <v>278</v>
      </c>
      <c r="EL1" s="104" t="s">
        <v>279</v>
      </c>
    </row>
    <row r="2" spans="1:142" ht="39" customHeight="1" x14ac:dyDescent="0.35">
      <c r="A2" s="17" t="s">
        <v>280</v>
      </c>
      <c r="B2" s="17">
        <v>2019</v>
      </c>
      <c r="C2" s="17" t="s">
        <v>94</v>
      </c>
      <c r="D2" s="17" t="s">
        <v>359</v>
      </c>
      <c r="E2" s="17" t="s">
        <v>384</v>
      </c>
      <c r="F2" s="17" t="s">
        <v>360</v>
      </c>
      <c r="G2" s="17" t="s">
        <v>385</v>
      </c>
      <c r="H2" s="17" t="s">
        <v>351</v>
      </c>
      <c r="I2" s="17">
        <v>70734</v>
      </c>
      <c r="J2" s="105">
        <f>VLOOKUP(H2, 'TRI Crosswalk codes'!D:E, 2, FALSE)</f>
        <v>6</v>
      </c>
      <c r="K2" s="17">
        <v>325211</v>
      </c>
      <c r="L2" s="106" t="str">
        <f>VLOOKUP(K2, '2017-2022 NAICS'!C:D, 2, FALSE)</f>
        <v>Plastics Material and Resin Manufacturing</v>
      </c>
      <c r="M2" s="106" t="str">
        <f>IF(COUNTIF('Raw TRI Data'!A:A, K2) &gt;0, "Yes", "No")</f>
        <v>No</v>
      </c>
      <c r="N2" s="17">
        <v>30.208604000000001</v>
      </c>
      <c r="O2" s="17">
        <v>-91.011127999999999</v>
      </c>
      <c r="P2" s="68">
        <v>110000746328</v>
      </c>
      <c r="Q2" s="68">
        <v>1319217950652</v>
      </c>
      <c r="R2" s="17" t="s">
        <v>284</v>
      </c>
      <c r="S2" s="17" t="s">
        <v>285</v>
      </c>
      <c r="T2" s="107">
        <v>3</v>
      </c>
      <c r="U2" s="105" t="str">
        <f>VLOOKUP(T2, 'TRI Crosswalk codes'!A:B, 2, FALSE)</f>
        <v>1,000 to 9,999</v>
      </c>
      <c r="V2" s="17" t="s">
        <v>290</v>
      </c>
      <c r="W2" s="17">
        <v>5</v>
      </c>
      <c r="Y2" s="17">
        <v>60</v>
      </c>
      <c r="Z2" s="17">
        <v>65</v>
      </c>
      <c r="AA2" s="17" t="s">
        <v>286</v>
      </c>
      <c r="AB2" s="106" t="str">
        <f t="shared" ref="AB2:AB33" si="0">_xlfn.TEXTJOIN("; ", TRUE, CK2:EL2)</f>
        <v>Manufacture: Produce; Manufacture: As a byproduct; Manufacture: As an Impurity</v>
      </c>
      <c r="AI2" s="17" t="s">
        <v>289</v>
      </c>
      <c r="AJ2" s="17" t="s">
        <v>288</v>
      </c>
      <c r="AK2" s="17" t="s">
        <v>288</v>
      </c>
      <c r="AL2" s="17" t="s">
        <v>288</v>
      </c>
      <c r="AM2" s="17" t="s">
        <v>289</v>
      </c>
      <c r="AN2" s="17" t="s">
        <v>289</v>
      </c>
      <c r="AO2" s="17" t="s">
        <v>288</v>
      </c>
      <c r="AP2" s="17" t="s">
        <v>288</v>
      </c>
      <c r="AQ2" s="17" t="s">
        <v>288</v>
      </c>
      <c r="AR2" s="17" t="s">
        <v>288</v>
      </c>
      <c r="AS2" s="17" t="s">
        <v>288</v>
      </c>
      <c r="AT2" s="17" t="s">
        <v>288</v>
      </c>
      <c r="AU2" s="17" t="s">
        <v>288</v>
      </c>
      <c r="AV2" s="17" t="s">
        <v>288</v>
      </c>
      <c r="AW2" s="17" t="s">
        <v>288</v>
      </c>
      <c r="AX2" s="17" t="s">
        <v>288</v>
      </c>
      <c r="AY2" s="17" t="s">
        <v>288</v>
      </c>
      <c r="AZ2" s="17" t="s">
        <v>288</v>
      </c>
      <c r="BA2" s="17" t="s">
        <v>288</v>
      </c>
      <c r="BB2" s="17" t="s">
        <v>288</v>
      </c>
      <c r="BC2" s="17" t="s">
        <v>288</v>
      </c>
      <c r="BD2" s="17" t="s">
        <v>288</v>
      </c>
      <c r="BE2" s="17" t="s">
        <v>288</v>
      </c>
      <c r="BF2" s="17" t="s">
        <v>288</v>
      </c>
      <c r="BG2" s="17" t="s">
        <v>288</v>
      </c>
      <c r="BH2" s="17" t="s">
        <v>288</v>
      </c>
      <c r="BI2" s="17" t="s">
        <v>288</v>
      </c>
      <c r="BJ2" s="17" t="s">
        <v>288</v>
      </c>
      <c r="BK2" s="17" t="s">
        <v>288</v>
      </c>
      <c r="BL2" s="17" t="s">
        <v>288</v>
      </c>
      <c r="BM2" s="17" t="s">
        <v>288</v>
      </c>
      <c r="BN2" s="17" t="s">
        <v>288</v>
      </c>
      <c r="BO2" s="17" t="s">
        <v>288</v>
      </c>
      <c r="BP2" s="17" t="s">
        <v>288</v>
      </c>
      <c r="BQ2" s="17" t="s">
        <v>288</v>
      </c>
      <c r="BR2" s="17" t="s">
        <v>288</v>
      </c>
      <c r="BS2" s="17" t="s">
        <v>288</v>
      </c>
      <c r="BT2" s="17" t="s">
        <v>288</v>
      </c>
      <c r="BU2" s="17" t="s">
        <v>288</v>
      </c>
      <c r="BV2" s="17" t="s">
        <v>288</v>
      </c>
      <c r="BW2" s="17" t="s">
        <v>288</v>
      </c>
      <c r="BX2" s="17" t="s">
        <v>288</v>
      </c>
      <c r="BY2" s="17" t="s">
        <v>288</v>
      </c>
      <c r="BZ2" s="17" t="s">
        <v>288</v>
      </c>
      <c r="CA2" s="17" t="s">
        <v>288</v>
      </c>
      <c r="CB2" s="17" t="s">
        <v>288</v>
      </c>
      <c r="CC2" s="17" t="s">
        <v>288</v>
      </c>
      <c r="CD2" s="17" t="s">
        <v>288</v>
      </c>
      <c r="CE2" s="17" t="s">
        <v>288</v>
      </c>
      <c r="CF2" s="17" t="s">
        <v>288</v>
      </c>
      <c r="CG2" s="17" t="s">
        <v>288</v>
      </c>
      <c r="CH2" s="17" t="s">
        <v>288</v>
      </c>
      <c r="CI2" s="17" t="s">
        <v>288</v>
      </c>
      <c r="CJ2" s="17" t="s">
        <v>288</v>
      </c>
      <c r="CK2" s="17" t="str">
        <f t="shared" ref="CK2:CK33" si="1">IF(AI2="Yes", "Manufacture: Produce", "")</f>
        <v>Manufacture: Produce</v>
      </c>
      <c r="CL2" s="17" t="str">
        <f t="shared" ref="CL2:CL33" si="2">IF(AJ2="Yes", "Manufacture: Import", "")</f>
        <v/>
      </c>
      <c r="CM2" s="17" t="str">
        <f t="shared" ref="CM2:CM33" si="3">IF(AK2="Yes", "Manufacture: For on-site use/processing", "")</f>
        <v/>
      </c>
      <c r="CN2" s="17" t="str">
        <f t="shared" ref="CN2:CN33" si="4">IF(AL2="Yes", "Manufacture: For sale/distribution", "")</f>
        <v/>
      </c>
      <c r="CO2" s="17" t="str">
        <f t="shared" ref="CO2:CO33" si="5">IF(AM2="Yes", "Manufacture: As a byproduct", "")</f>
        <v>Manufacture: As a byproduct</v>
      </c>
      <c r="CP2" s="17" t="str">
        <f t="shared" ref="CP2:CP33" si="6">IF(AN2="Yes", "Manufacture: As an Impurity", "")</f>
        <v>Manufacture: As an Impurity</v>
      </c>
      <c r="CQ2" s="17" t="str">
        <f t="shared" ref="CQ2:CQ33" si="7">IF(AO2="Yes", "Processing: As a reactant", "")</f>
        <v/>
      </c>
      <c r="CR2" s="17" t="str">
        <f t="shared" ref="CR2:CR33" si="8">IF(AP2="Yes", "P101 - Feedstocks", "")</f>
        <v/>
      </c>
      <c r="CS2" s="17" t="str">
        <f t="shared" ref="CS2:CS33" si="9">IF(AQ2="Yes", "102 - Raw Materials", "")</f>
        <v/>
      </c>
      <c r="CT2" s="17" t="str">
        <f t="shared" ref="CT2:CT33" si="10">IF(AR2="Yes", "P103 - Intermediates", "")</f>
        <v/>
      </c>
      <c r="CU2" s="17" t="str">
        <f t="shared" ref="CU2:CU33" si="11">IF(AS2="Yes", "P104 - Initiators", "")</f>
        <v/>
      </c>
      <c r="CV2" s="17" t="str">
        <f t="shared" ref="CV2:CV33" si="12">IF(AT2="Yes", "P199 - Other", "")</f>
        <v/>
      </c>
      <c r="CW2" s="17" t="str">
        <f t="shared" ref="CW2:CW33" si="13">IF(AU2="Yes", "Processing: As a formulation component", "")</f>
        <v/>
      </c>
      <c r="CX2" s="17" t="str">
        <f t="shared" ref="CX2:CX33" si="14">IF(AV2="Yes", "P201 - Additives", "")</f>
        <v/>
      </c>
      <c r="CY2" s="17" t="str">
        <f t="shared" ref="CY2:CY33" si="15">IF(AW2="Yes", "P202 - Dyes", "")</f>
        <v/>
      </c>
      <c r="CZ2" s="17" t="str">
        <f t="shared" ref="CZ2:CZ33" si="16">IF(AX2="Yes", "P203 - Reaction Diluent", "")</f>
        <v/>
      </c>
      <c r="DA2" s="17" t="str">
        <f t="shared" ref="DA2:DA33" si="17">IF(AY2="Yes", "P204 - Initiators", "")</f>
        <v/>
      </c>
      <c r="DB2" s="17" t="str">
        <f t="shared" ref="DB2:DB33" si="18">IF(AZ2="Yes", "P205 - Solvents", "")</f>
        <v/>
      </c>
      <c r="DC2" s="17" t="str">
        <f t="shared" ref="DC2:DC33" si="19">IF(BA2="Yes", "P206 - Inhibitors", "")</f>
        <v/>
      </c>
      <c r="DD2" s="17" t="str">
        <f t="shared" ref="DD2:DD33" si="20">IF(BB2="Yes", "P207 - Emulsifiers", "")</f>
        <v/>
      </c>
      <c r="DE2" s="17" t="str">
        <f t="shared" ref="DE2:DE33" si="21">IF(BC2="Yes", "P208 - Surfactants", "")</f>
        <v/>
      </c>
      <c r="DF2" s="17" t="str">
        <f t="shared" ref="DF2:DF33" si="22">IF(BD2="Yes", "P209 - Lubricants", "")</f>
        <v/>
      </c>
      <c r="DG2" s="17" t="str">
        <f t="shared" ref="DG2:DG33" si="23">IF(BE2="Yes", "P210 - Flame Retardants", "")</f>
        <v/>
      </c>
      <c r="DH2" s="17" t="str">
        <f t="shared" ref="DH2:DH33" si="24">IF(BF2="Yes", "P211 - Rheological Modifiers", "")</f>
        <v/>
      </c>
      <c r="DI2" s="17" t="str">
        <f t="shared" ref="DI2:DI33" si="25">IF(BG2="Yes", "P299 - Other", "")</f>
        <v/>
      </c>
      <c r="DJ2" s="17" t="str">
        <f t="shared" ref="DJ2:DJ33" si="26">IF(BH2="Yes", "Processing: As an article component", "")</f>
        <v/>
      </c>
      <c r="DK2" s="17" t="str">
        <f t="shared" ref="DK2:DK33" si="27">IF(BI2="Yes", "Processing: Repackaging", "")</f>
        <v/>
      </c>
      <c r="DL2" s="17" t="str">
        <f t="shared" ref="DL2:DL33" si="28">IF(BJ2="Yes", "Processing: As an impurity", "")</f>
        <v/>
      </c>
      <c r="DM2" s="17" t="str">
        <f t="shared" ref="DM2:DM33" si="29">IF(BK2="Yes", "Processing: Recycling", "")</f>
        <v/>
      </c>
      <c r="DN2" s="17" t="str">
        <f t="shared" ref="DN2:DN33" si="30">IF(BL2="Yes", "Otherwise Use: As a chemical processing aid", "")</f>
        <v/>
      </c>
      <c r="DO2" s="17" t="str">
        <f t="shared" ref="DO2:DO33" si="31">IF(BM2="Yes", "Z101 - Process Solvents", "")</f>
        <v/>
      </c>
      <c r="DP2" s="17" t="str">
        <f t="shared" ref="DP2:DP33" si="32">IF(BN2="Yes", "Z102 - Catalysts", "")</f>
        <v/>
      </c>
      <c r="DQ2" s="17" t="str">
        <f t="shared" ref="DQ2:DQ33" si="33">IF(BO2="Yes", "Z103 - Inhibitors", "")</f>
        <v/>
      </c>
      <c r="DR2" s="17" t="str">
        <f t="shared" ref="DR2:DR33" si="34">IF(BP2="Yes", "Z104 - Inititiators", "")</f>
        <v/>
      </c>
      <c r="DS2" s="17" t="str">
        <f t="shared" ref="DS2:DS33" si="35">IF(BQ2="Yes", "Z105 - Reaction Terminators", "")</f>
        <v/>
      </c>
      <c r="DT2" s="17" t="str">
        <f t="shared" ref="DT2:DT33" si="36">IF(BR2="Yes", "Z106 - Solution Buffers", "")</f>
        <v/>
      </c>
      <c r="DU2" s="17" t="str">
        <f t="shared" ref="DU2:DU33" si="37">IF(BS2="Yes", "Z199 - Other", "")</f>
        <v/>
      </c>
      <c r="DV2" s="17" t="str">
        <f t="shared" ref="DV2:DV33" si="38">IF(BT2="Yes", "Otherwise Use: As a manufacturing aid", "")</f>
        <v/>
      </c>
      <c r="DW2" s="17" t="str">
        <f t="shared" ref="DW2:DW33" si="39">IF(BU2="Yes", "Z201 - Process Lubricants", "")</f>
        <v/>
      </c>
      <c r="DX2" s="17" t="str">
        <f t="shared" ref="DX2:DX33" si="40">IF(BV2="Yes", "Z202 - Metalworking Fluids", "")</f>
        <v/>
      </c>
      <c r="DY2" s="17" t="str">
        <f t="shared" ref="DY2:DY33" si="41">IF(BW2="Yes", "Z203 - Coolants", "")</f>
        <v/>
      </c>
      <c r="DZ2" s="17" t="str">
        <f t="shared" ref="DZ2:DZ33" si="42">IF(BX2="Yes", "Z204 - Refrigerants", "")</f>
        <v/>
      </c>
      <c r="EA2" s="17" t="str">
        <f t="shared" ref="EA2:EA33" si="43">IF(BY2="Yes", "Z205 - Hydraulic Fluids", "")</f>
        <v/>
      </c>
      <c r="EB2" s="17" t="str">
        <f t="shared" ref="EB2:EB33" si="44">IF(BZ2="Yes", "Z299 - Other", "")</f>
        <v/>
      </c>
      <c r="EC2" s="17" t="str">
        <f t="shared" ref="EC2:EC33" si="45">IF(CA2="Yes", "Otherwise Use: Ancillary or Other Use", "")</f>
        <v/>
      </c>
      <c r="ED2" s="17" t="str">
        <f t="shared" ref="ED2:ED33" si="46">IF(CB2="Yes", "Z301 - Cleaner", "")</f>
        <v/>
      </c>
      <c r="EE2" s="17" t="str">
        <f t="shared" ref="EE2:EE33" si="47">IF(CC2="Yes", "Z302 - Degreaser", "")</f>
        <v/>
      </c>
      <c r="EF2" s="17" t="str">
        <f t="shared" ref="EF2:EF33" si="48">IF(CD2="Yes", "Z303 - Lubricants", "")</f>
        <v/>
      </c>
      <c r="EG2" s="17" t="str">
        <f t="shared" ref="EG2:EG33" si="49">IF(CE2="Yes", "Z304 - Fuel", "")</f>
        <v/>
      </c>
      <c r="EH2" s="17" t="str">
        <f t="shared" ref="EH2:EH33" si="50">IF(CF2="Yes", "Z305 - Flame Retardant", "")</f>
        <v/>
      </c>
      <c r="EI2" s="17" t="str">
        <f t="shared" ref="EI2:EI33" si="51">IF(CG2="Yes", "Z306 - Waste Treatment", "")</f>
        <v/>
      </c>
      <c r="EJ2" s="17" t="str">
        <f t="shared" ref="EJ2:EJ33" si="52">IF(CH2="Yes", "Z307 - Water Treatment", "")</f>
        <v/>
      </c>
      <c r="EK2" s="17" t="str">
        <f t="shared" ref="EK2:EK33" si="53">IF(CI2="Yes", "Z308 - Construction Materials", "")</f>
        <v/>
      </c>
      <c r="EL2" s="17" t="str">
        <f t="shared" ref="EL2:EL33" si="54">IF(CJ2="Yes", "Z399 - Other", "")</f>
        <v/>
      </c>
    </row>
    <row r="3" spans="1:142" ht="29" x14ac:dyDescent="0.35">
      <c r="A3" s="17" t="s">
        <v>280</v>
      </c>
      <c r="B3" s="17">
        <v>2019</v>
      </c>
      <c r="C3" s="17" t="s">
        <v>112</v>
      </c>
      <c r="D3" s="17" t="s">
        <v>328</v>
      </c>
      <c r="E3" s="17" t="s">
        <v>386</v>
      </c>
      <c r="F3" s="17" t="s">
        <v>329</v>
      </c>
      <c r="G3" s="17" t="s">
        <v>387</v>
      </c>
      <c r="H3" s="17" t="s">
        <v>330</v>
      </c>
      <c r="I3" s="17">
        <v>43920</v>
      </c>
      <c r="J3" s="105">
        <f>VLOOKUP(H3, 'TRI Crosswalk codes'!D:E, 2, FALSE)</f>
        <v>5</v>
      </c>
      <c r="K3" s="17">
        <v>562213</v>
      </c>
      <c r="L3" s="106" t="str">
        <f>VLOOKUP(K3, '2017-2022 NAICS'!C:D, 2, FALSE)</f>
        <v>Solid Waste Combustors and Incinerators</v>
      </c>
      <c r="M3" s="106" t="str">
        <f>IF(COUNTIF('Raw TRI Data'!A:A, K3) &gt;0, "Yes", "No")</f>
        <v>No</v>
      </c>
      <c r="N3" s="17">
        <v>40.631622</v>
      </c>
      <c r="O3" s="17">
        <v>-80.546319999999994</v>
      </c>
      <c r="P3" s="68">
        <v>110027242320</v>
      </c>
      <c r="Q3" s="68">
        <v>1319217973876</v>
      </c>
      <c r="R3" s="17" t="s">
        <v>284</v>
      </c>
      <c r="S3" s="17" t="s">
        <v>285</v>
      </c>
      <c r="T3" s="107">
        <v>4</v>
      </c>
      <c r="U3" s="105" t="str">
        <f>VLOOKUP(T3, 'TRI Crosswalk codes'!A:B, 2, FALSE)</f>
        <v>10,000 to 99,999</v>
      </c>
      <c r="V3" s="17">
        <v>0.77</v>
      </c>
      <c r="W3" s="17">
        <v>0.77</v>
      </c>
      <c r="Y3" s="17">
        <v>0.35</v>
      </c>
      <c r="Z3" s="17">
        <v>1.1200000000000001</v>
      </c>
      <c r="AA3" s="17" t="s">
        <v>286</v>
      </c>
      <c r="AB3" s="106" t="str">
        <f t="shared" si="0"/>
        <v>Otherwise Use: Ancillary or Other Use; Z306 - Waste Treatment</v>
      </c>
      <c r="AI3" s="17" t="s">
        <v>288</v>
      </c>
      <c r="AJ3" s="17" t="s">
        <v>288</v>
      </c>
      <c r="AK3" s="17" t="s">
        <v>288</v>
      </c>
      <c r="AL3" s="17" t="s">
        <v>288</v>
      </c>
      <c r="AM3" s="17" t="s">
        <v>288</v>
      </c>
      <c r="AN3" s="17" t="s">
        <v>288</v>
      </c>
      <c r="AO3" s="17" t="s">
        <v>288</v>
      </c>
      <c r="AP3" s="17" t="s">
        <v>288</v>
      </c>
      <c r="AQ3" s="17" t="s">
        <v>288</v>
      </c>
      <c r="AR3" s="17" t="s">
        <v>288</v>
      </c>
      <c r="AS3" s="17" t="s">
        <v>288</v>
      </c>
      <c r="AT3" s="17" t="s">
        <v>288</v>
      </c>
      <c r="AU3" s="17" t="s">
        <v>288</v>
      </c>
      <c r="AV3" s="17" t="s">
        <v>288</v>
      </c>
      <c r="AW3" s="17" t="s">
        <v>288</v>
      </c>
      <c r="AX3" s="17" t="s">
        <v>288</v>
      </c>
      <c r="AY3" s="17" t="s">
        <v>288</v>
      </c>
      <c r="AZ3" s="17" t="s">
        <v>288</v>
      </c>
      <c r="BA3" s="17" t="s">
        <v>288</v>
      </c>
      <c r="BB3" s="17" t="s">
        <v>288</v>
      </c>
      <c r="BC3" s="17" t="s">
        <v>288</v>
      </c>
      <c r="BD3" s="17" t="s">
        <v>288</v>
      </c>
      <c r="BE3" s="17" t="s">
        <v>288</v>
      </c>
      <c r="BF3" s="17" t="s">
        <v>288</v>
      </c>
      <c r="BG3" s="17" t="s">
        <v>288</v>
      </c>
      <c r="BH3" s="17" t="s">
        <v>288</v>
      </c>
      <c r="BI3" s="17" t="s">
        <v>288</v>
      </c>
      <c r="BJ3" s="17" t="s">
        <v>288</v>
      </c>
      <c r="BK3" s="17" t="s">
        <v>288</v>
      </c>
      <c r="BL3" s="17" t="s">
        <v>288</v>
      </c>
      <c r="BM3" s="17" t="s">
        <v>288</v>
      </c>
      <c r="BN3" s="17" t="s">
        <v>288</v>
      </c>
      <c r="BO3" s="17" t="s">
        <v>288</v>
      </c>
      <c r="BP3" s="17" t="s">
        <v>288</v>
      </c>
      <c r="BQ3" s="17" t="s">
        <v>288</v>
      </c>
      <c r="BR3" s="17" t="s">
        <v>288</v>
      </c>
      <c r="BS3" s="17" t="s">
        <v>288</v>
      </c>
      <c r="BT3" s="17" t="s">
        <v>288</v>
      </c>
      <c r="BU3" s="17" t="s">
        <v>288</v>
      </c>
      <c r="BV3" s="17" t="s">
        <v>288</v>
      </c>
      <c r="BW3" s="17" t="s">
        <v>288</v>
      </c>
      <c r="BX3" s="17" t="s">
        <v>288</v>
      </c>
      <c r="BY3" s="17" t="s">
        <v>288</v>
      </c>
      <c r="BZ3" s="17" t="s">
        <v>288</v>
      </c>
      <c r="CA3" s="17" t="s">
        <v>289</v>
      </c>
      <c r="CB3" s="17" t="s">
        <v>288</v>
      </c>
      <c r="CC3" s="17" t="s">
        <v>288</v>
      </c>
      <c r="CD3" s="17" t="s">
        <v>288</v>
      </c>
      <c r="CE3" s="17" t="s">
        <v>288</v>
      </c>
      <c r="CF3" s="17" t="s">
        <v>288</v>
      </c>
      <c r="CG3" s="17" t="s">
        <v>289</v>
      </c>
      <c r="CH3" s="17" t="s">
        <v>288</v>
      </c>
      <c r="CI3" s="17" t="s">
        <v>288</v>
      </c>
      <c r="CJ3" s="17" t="s">
        <v>288</v>
      </c>
      <c r="CK3" s="17" t="str">
        <f t="shared" si="1"/>
        <v/>
      </c>
      <c r="CL3" s="17" t="str">
        <f t="shared" si="2"/>
        <v/>
      </c>
      <c r="CM3" s="17" t="str">
        <f t="shared" si="3"/>
        <v/>
      </c>
      <c r="CN3" s="17" t="str">
        <f t="shared" si="4"/>
        <v/>
      </c>
      <c r="CO3" s="17" t="str">
        <f t="shared" si="5"/>
        <v/>
      </c>
      <c r="CP3" s="17" t="str">
        <f t="shared" si="6"/>
        <v/>
      </c>
      <c r="CQ3" s="17" t="str">
        <f t="shared" si="7"/>
        <v/>
      </c>
      <c r="CR3" s="17" t="str">
        <f t="shared" si="8"/>
        <v/>
      </c>
      <c r="CS3" s="17" t="str">
        <f t="shared" si="9"/>
        <v/>
      </c>
      <c r="CT3" s="17" t="str">
        <f t="shared" si="10"/>
        <v/>
      </c>
      <c r="CU3" s="17" t="str">
        <f t="shared" si="11"/>
        <v/>
      </c>
      <c r="CV3" s="17" t="str">
        <f t="shared" si="12"/>
        <v/>
      </c>
      <c r="CW3" s="17" t="str">
        <f t="shared" si="13"/>
        <v/>
      </c>
      <c r="CX3" s="17" t="str">
        <f t="shared" si="14"/>
        <v/>
      </c>
      <c r="CY3" s="17" t="str">
        <f t="shared" si="15"/>
        <v/>
      </c>
      <c r="CZ3" s="17" t="str">
        <f t="shared" si="16"/>
        <v/>
      </c>
      <c r="DA3" s="17" t="str">
        <f t="shared" si="17"/>
        <v/>
      </c>
      <c r="DB3" s="17" t="str">
        <f t="shared" si="18"/>
        <v/>
      </c>
      <c r="DC3" s="17" t="str">
        <f t="shared" si="19"/>
        <v/>
      </c>
      <c r="DD3" s="17" t="str">
        <f t="shared" si="20"/>
        <v/>
      </c>
      <c r="DE3" s="17" t="str">
        <f t="shared" si="21"/>
        <v/>
      </c>
      <c r="DF3" s="17" t="str">
        <f t="shared" si="22"/>
        <v/>
      </c>
      <c r="DG3" s="17" t="str">
        <f t="shared" si="23"/>
        <v/>
      </c>
      <c r="DH3" s="17" t="str">
        <f t="shared" si="24"/>
        <v/>
      </c>
      <c r="DI3" s="17" t="str">
        <f t="shared" si="25"/>
        <v/>
      </c>
      <c r="DJ3" s="17" t="str">
        <f t="shared" si="26"/>
        <v/>
      </c>
      <c r="DK3" s="17" t="str">
        <f t="shared" si="27"/>
        <v/>
      </c>
      <c r="DL3" s="17" t="str">
        <f t="shared" si="28"/>
        <v/>
      </c>
      <c r="DM3" s="17" t="str">
        <f t="shared" si="29"/>
        <v/>
      </c>
      <c r="DN3" s="17" t="str">
        <f t="shared" si="30"/>
        <v/>
      </c>
      <c r="DO3" s="17" t="str">
        <f t="shared" si="31"/>
        <v/>
      </c>
      <c r="DP3" s="17" t="str">
        <f t="shared" si="32"/>
        <v/>
      </c>
      <c r="DQ3" s="17" t="str">
        <f t="shared" si="33"/>
        <v/>
      </c>
      <c r="DR3" s="17" t="str">
        <f t="shared" si="34"/>
        <v/>
      </c>
      <c r="DS3" s="17" t="str">
        <f t="shared" si="35"/>
        <v/>
      </c>
      <c r="DT3" s="17" t="str">
        <f t="shared" si="36"/>
        <v/>
      </c>
      <c r="DU3" s="17" t="str">
        <f t="shared" si="37"/>
        <v/>
      </c>
      <c r="DV3" s="17" t="str">
        <f t="shared" si="38"/>
        <v/>
      </c>
      <c r="DW3" s="17" t="str">
        <f t="shared" si="39"/>
        <v/>
      </c>
      <c r="DX3" s="17" t="str">
        <f t="shared" si="40"/>
        <v/>
      </c>
      <c r="DY3" s="17" t="str">
        <f t="shared" si="41"/>
        <v/>
      </c>
      <c r="DZ3" s="17" t="str">
        <f t="shared" si="42"/>
        <v/>
      </c>
      <c r="EA3" s="17" t="str">
        <f t="shared" si="43"/>
        <v/>
      </c>
      <c r="EB3" s="17" t="str">
        <f t="shared" si="44"/>
        <v/>
      </c>
      <c r="EC3" s="17" t="str">
        <f t="shared" si="45"/>
        <v>Otherwise Use: Ancillary or Other Use</v>
      </c>
      <c r="ED3" s="17" t="str">
        <f t="shared" si="46"/>
        <v/>
      </c>
      <c r="EE3" s="17" t="str">
        <f t="shared" si="47"/>
        <v/>
      </c>
      <c r="EF3" s="17" t="str">
        <f t="shared" si="48"/>
        <v/>
      </c>
      <c r="EG3" s="17" t="str">
        <f t="shared" si="49"/>
        <v/>
      </c>
      <c r="EH3" s="17" t="str">
        <f t="shared" si="50"/>
        <v/>
      </c>
      <c r="EI3" s="17" t="str">
        <f t="shared" si="51"/>
        <v>Z306 - Waste Treatment</v>
      </c>
      <c r="EJ3" s="17" t="str">
        <f t="shared" si="52"/>
        <v/>
      </c>
      <c r="EK3" s="17" t="str">
        <f t="shared" si="53"/>
        <v/>
      </c>
      <c r="EL3" s="17" t="str">
        <f t="shared" si="54"/>
        <v/>
      </c>
    </row>
    <row r="4" spans="1:142" ht="24" customHeight="1" x14ac:dyDescent="0.35">
      <c r="A4" s="17" t="s">
        <v>280</v>
      </c>
      <c r="B4" s="17">
        <v>2019</v>
      </c>
      <c r="C4" s="17" t="s">
        <v>103</v>
      </c>
      <c r="D4" s="17" t="s">
        <v>303</v>
      </c>
      <c r="E4" s="17" t="s">
        <v>388</v>
      </c>
      <c r="F4" s="17" t="s">
        <v>304</v>
      </c>
      <c r="G4" s="17" t="s">
        <v>389</v>
      </c>
      <c r="H4" s="17" t="s">
        <v>119</v>
      </c>
      <c r="I4" s="17">
        <v>94621</v>
      </c>
      <c r="J4" s="105">
        <f>VLOOKUP(H4, 'TRI Crosswalk codes'!D:E, 2, FALSE)</f>
        <v>9</v>
      </c>
      <c r="K4" s="17">
        <v>325611</v>
      </c>
      <c r="L4" s="106" t="str">
        <f>VLOOKUP(K4, '2017-2022 NAICS'!C:D, 2, FALSE)</f>
        <v>Soap and Other Detergent Manufacturing</v>
      </c>
      <c r="M4" s="106" t="str">
        <f>IF(COUNTIF('Raw TRI Data'!A:A, K4) &gt;0, "Yes", "No")</f>
        <v>No</v>
      </c>
      <c r="N4" s="17">
        <v>37.756169999999997</v>
      </c>
      <c r="O4" s="17">
        <v>-122.20350999999999</v>
      </c>
      <c r="P4" s="68">
        <v>110010488150</v>
      </c>
      <c r="Q4" s="68">
        <v>1319218000836</v>
      </c>
      <c r="R4" s="17" t="s">
        <v>284</v>
      </c>
      <c r="S4" s="17" t="s">
        <v>285</v>
      </c>
      <c r="T4" s="107">
        <v>3</v>
      </c>
      <c r="U4" s="105" t="str">
        <f>VLOOKUP(T4, 'TRI Crosswalk codes'!A:B, 2, FALSE)</f>
        <v>1,000 to 9,999</v>
      </c>
      <c r="V4" s="17">
        <v>135</v>
      </c>
      <c r="W4" s="17">
        <v>135</v>
      </c>
      <c r="Y4" s="17">
        <v>0</v>
      </c>
      <c r="Z4" s="17">
        <v>135</v>
      </c>
      <c r="AA4" s="17" t="s">
        <v>286</v>
      </c>
      <c r="AB4" s="106" t="str">
        <f t="shared" si="0"/>
        <v>Processing: As a formulation component; P205 - Solvents; Processing: Repackaging</v>
      </c>
      <c r="AI4" s="17" t="s">
        <v>288</v>
      </c>
      <c r="AJ4" s="17" t="s">
        <v>288</v>
      </c>
      <c r="AK4" s="17" t="s">
        <v>288</v>
      </c>
      <c r="AL4" s="17" t="s">
        <v>288</v>
      </c>
      <c r="AM4" s="17" t="s">
        <v>288</v>
      </c>
      <c r="AN4" s="17" t="s">
        <v>288</v>
      </c>
      <c r="AO4" s="17" t="s">
        <v>288</v>
      </c>
      <c r="AP4" s="17" t="s">
        <v>288</v>
      </c>
      <c r="AQ4" s="17" t="s">
        <v>288</v>
      </c>
      <c r="AR4" s="17" t="s">
        <v>288</v>
      </c>
      <c r="AS4" s="17" t="s">
        <v>288</v>
      </c>
      <c r="AT4" s="17" t="s">
        <v>288</v>
      </c>
      <c r="AU4" s="17" t="s">
        <v>289</v>
      </c>
      <c r="AV4" s="17" t="s">
        <v>288</v>
      </c>
      <c r="AW4" s="17" t="s">
        <v>288</v>
      </c>
      <c r="AX4" s="17" t="s">
        <v>288</v>
      </c>
      <c r="AY4" s="17" t="s">
        <v>288</v>
      </c>
      <c r="AZ4" s="17" t="s">
        <v>289</v>
      </c>
      <c r="BA4" s="17" t="s">
        <v>288</v>
      </c>
      <c r="BB4" s="17" t="s">
        <v>288</v>
      </c>
      <c r="BC4" s="17" t="s">
        <v>288</v>
      </c>
      <c r="BD4" s="17" t="s">
        <v>288</v>
      </c>
      <c r="BE4" s="17" t="s">
        <v>288</v>
      </c>
      <c r="BF4" s="17" t="s">
        <v>288</v>
      </c>
      <c r="BG4" s="17" t="s">
        <v>288</v>
      </c>
      <c r="BH4" s="17" t="s">
        <v>288</v>
      </c>
      <c r="BI4" s="17" t="s">
        <v>289</v>
      </c>
      <c r="BJ4" s="17" t="s">
        <v>288</v>
      </c>
      <c r="BK4" s="17" t="s">
        <v>288</v>
      </c>
      <c r="BL4" s="17" t="s">
        <v>288</v>
      </c>
      <c r="BM4" s="17" t="s">
        <v>288</v>
      </c>
      <c r="BN4" s="17" t="s">
        <v>288</v>
      </c>
      <c r="BO4" s="17" t="s">
        <v>288</v>
      </c>
      <c r="BP4" s="17" t="s">
        <v>288</v>
      </c>
      <c r="BQ4" s="17" t="s">
        <v>288</v>
      </c>
      <c r="BR4" s="17" t="s">
        <v>288</v>
      </c>
      <c r="BS4" s="17" t="s">
        <v>288</v>
      </c>
      <c r="BT4" s="17" t="s">
        <v>288</v>
      </c>
      <c r="BU4" s="17" t="s">
        <v>288</v>
      </c>
      <c r="BV4" s="17" t="s">
        <v>288</v>
      </c>
      <c r="BW4" s="17" t="s">
        <v>288</v>
      </c>
      <c r="BX4" s="17" t="s">
        <v>288</v>
      </c>
      <c r="BY4" s="17" t="s">
        <v>288</v>
      </c>
      <c r="BZ4" s="17" t="s">
        <v>288</v>
      </c>
      <c r="CA4" s="17" t="s">
        <v>288</v>
      </c>
      <c r="CB4" s="17" t="s">
        <v>288</v>
      </c>
      <c r="CC4" s="17" t="s">
        <v>288</v>
      </c>
      <c r="CD4" s="17" t="s">
        <v>288</v>
      </c>
      <c r="CE4" s="17" t="s">
        <v>288</v>
      </c>
      <c r="CF4" s="17" t="s">
        <v>288</v>
      </c>
      <c r="CG4" s="17" t="s">
        <v>288</v>
      </c>
      <c r="CH4" s="17" t="s">
        <v>288</v>
      </c>
      <c r="CI4" s="17" t="s">
        <v>288</v>
      </c>
      <c r="CJ4" s="17" t="s">
        <v>288</v>
      </c>
      <c r="CK4" s="17" t="str">
        <f t="shared" si="1"/>
        <v/>
      </c>
      <c r="CL4" s="17" t="str">
        <f t="shared" si="2"/>
        <v/>
      </c>
      <c r="CM4" s="17" t="str">
        <f t="shared" si="3"/>
        <v/>
      </c>
      <c r="CN4" s="17" t="str">
        <f t="shared" si="4"/>
        <v/>
      </c>
      <c r="CO4" s="17" t="str">
        <f t="shared" si="5"/>
        <v/>
      </c>
      <c r="CP4" s="17" t="str">
        <f t="shared" si="6"/>
        <v/>
      </c>
      <c r="CQ4" s="17" t="str">
        <f t="shared" si="7"/>
        <v/>
      </c>
      <c r="CR4" s="17" t="str">
        <f t="shared" si="8"/>
        <v/>
      </c>
      <c r="CS4" s="17" t="str">
        <f t="shared" si="9"/>
        <v/>
      </c>
      <c r="CT4" s="17" t="str">
        <f t="shared" si="10"/>
        <v/>
      </c>
      <c r="CU4" s="17" t="str">
        <f t="shared" si="11"/>
        <v/>
      </c>
      <c r="CV4" s="17" t="str">
        <f t="shared" si="12"/>
        <v/>
      </c>
      <c r="CW4" s="17" t="str">
        <f t="shared" si="13"/>
        <v>Processing: As a formulation component</v>
      </c>
      <c r="CX4" s="17" t="str">
        <f t="shared" si="14"/>
        <v/>
      </c>
      <c r="CY4" s="17" t="str">
        <f t="shared" si="15"/>
        <v/>
      </c>
      <c r="CZ4" s="17" t="str">
        <f t="shared" si="16"/>
        <v/>
      </c>
      <c r="DA4" s="17" t="str">
        <f t="shared" si="17"/>
        <v/>
      </c>
      <c r="DB4" s="17" t="str">
        <f t="shared" si="18"/>
        <v>P205 - Solvents</v>
      </c>
      <c r="DC4" s="17" t="str">
        <f t="shared" si="19"/>
        <v/>
      </c>
      <c r="DD4" s="17" t="str">
        <f t="shared" si="20"/>
        <v/>
      </c>
      <c r="DE4" s="17" t="str">
        <f t="shared" si="21"/>
        <v/>
      </c>
      <c r="DF4" s="17" t="str">
        <f t="shared" si="22"/>
        <v/>
      </c>
      <c r="DG4" s="17" t="str">
        <f t="shared" si="23"/>
        <v/>
      </c>
      <c r="DH4" s="17" t="str">
        <f t="shared" si="24"/>
        <v/>
      </c>
      <c r="DI4" s="17" t="str">
        <f t="shared" si="25"/>
        <v/>
      </c>
      <c r="DJ4" s="17" t="str">
        <f t="shared" si="26"/>
        <v/>
      </c>
      <c r="DK4" s="17" t="str">
        <f t="shared" si="27"/>
        <v>Processing: Repackaging</v>
      </c>
      <c r="DL4" s="17" t="str">
        <f t="shared" si="28"/>
        <v/>
      </c>
      <c r="DM4" s="17" t="str">
        <f t="shared" si="29"/>
        <v/>
      </c>
      <c r="DN4" s="17" t="str">
        <f t="shared" si="30"/>
        <v/>
      </c>
      <c r="DO4" s="17" t="str">
        <f t="shared" si="31"/>
        <v/>
      </c>
      <c r="DP4" s="17" t="str">
        <f t="shared" si="32"/>
        <v/>
      </c>
      <c r="DQ4" s="17" t="str">
        <f t="shared" si="33"/>
        <v/>
      </c>
      <c r="DR4" s="17" t="str">
        <f t="shared" si="34"/>
        <v/>
      </c>
      <c r="DS4" s="17" t="str">
        <f t="shared" si="35"/>
        <v/>
      </c>
      <c r="DT4" s="17" t="str">
        <f t="shared" si="36"/>
        <v/>
      </c>
      <c r="DU4" s="17" t="str">
        <f t="shared" si="37"/>
        <v/>
      </c>
      <c r="DV4" s="17" t="str">
        <f t="shared" si="38"/>
        <v/>
      </c>
      <c r="DW4" s="17" t="str">
        <f t="shared" si="39"/>
        <v/>
      </c>
      <c r="DX4" s="17" t="str">
        <f t="shared" si="40"/>
        <v/>
      </c>
      <c r="DY4" s="17" t="str">
        <f t="shared" si="41"/>
        <v/>
      </c>
      <c r="DZ4" s="17" t="str">
        <f t="shared" si="42"/>
        <v/>
      </c>
      <c r="EA4" s="17" t="str">
        <f t="shared" si="43"/>
        <v/>
      </c>
      <c r="EB4" s="17" t="str">
        <f t="shared" si="44"/>
        <v/>
      </c>
      <c r="EC4" s="17" t="str">
        <f t="shared" si="45"/>
        <v/>
      </c>
      <c r="ED4" s="17" t="str">
        <f t="shared" si="46"/>
        <v/>
      </c>
      <c r="EE4" s="17" t="str">
        <f t="shared" si="47"/>
        <v/>
      </c>
      <c r="EF4" s="17" t="str">
        <f t="shared" si="48"/>
        <v/>
      </c>
      <c r="EG4" s="17" t="str">
        <f t="shared" si="49"/>
        <v/>
      </c>
      <c r="EH4" s="17" t="str">
        <f t="shared" si="50"/>
        <v/>
      </c>
      <c r="EI4" s="17" t="str">
        <f t="shared" si="51"/>
        <v/>
      </c>
      <c r="EJ4" s="17" t="str">
        <f t="shared" si="52"/>
        <v/>
      </c>
      <c r="EK4" s="17" t="str">
        <f t="shared" si="53"/>
        <v/>
      </c>
      <c r="EL4" s="17" t="str">
        <f t="shared" si="54"/>
        <v/>
      </c>
    </row>
    <row r="5" spans="1:142" ht="29" x14ac:dyDescent="0.35">
      <c r="A5" s="17" t="s">
        <v>280</v>
      </c>
      <c r="B5" s="17">
        <v>2019</v>
      </c>
      <c r="C5" s="17" t="s">
        <v>95</v>
      </c>
      <c r="D5" s="17" t="s">
        <v>356</v>
      </c>
      <c r="E5" s="17" t="s">
        <v>390</v>
      </c>
      <c r="F5" s="17" t="s">
        <v>357</v>
      </c>
      <c r="G5" s="17" t="s">
        <v>391</v>
      </c>
      <c r="H5" s="17" t="s">
        <v>351</v>
      </c>
      <c r="I5" s="17">
        <v>70669</v>
      </c>
      <c r="J5" s="105">
        <f>VLOOKUP(H5, 'TRI Crosswalk codes'!D:E, 2, FALSE)</f>
        <v>6</v>
      </c>
      <c r="K5" s="17">
        <v>325110</v>
      </c>
      <c r="L5" s="106" t="str">
        <f>VLOOKUP(K5, '2017-2022 NAICS'!C:D, 2, FALSE)</f>
        <v>Petrochemical Manufacturing</v>
      </c>
      <c r="M5" s="106" t="str">
        <f>IF(COUNTIF('Raw TRI Data'!A:A, K5) &gt;0, "Yes", "No")</f>
        <v>No</v>
      </c>
      <c r="N5" s="17">
        <v>30.252222</v>
      </c>
      <c r="O5" s="17">
        <v>-93.284443999999993</v>
      </c>
      <c r="P5" s="68">
        <v>110002054482</v>
      </c>
      <c r="Q5" s="68">
        <v>1319218044168</v>
      </c>
      <c r="R5" s="17" t="s">
        <v>284</v>
      </c>
      <c r="S5" s="17" t="s">
        <v>285</v>
      </c>
      <c r="T5" s="107">
        <v>3</v>
      </c>
      <c r="U5" s="105" t="str">
        <f>VLOOKUP(T5, 'TRI Crosswalk codes'!A:B, 2, FALSE)</f>
        <v>1,000 to 9,999</v>
      </c>
      <c r="V5" s="17">
        <v>0</v>
      </c>
      <c r="W5" s="17">
        <v>0</v>
      </c>
      <c r="Y5" s="17">
        <v>2</v>
      </c>
      <c r="Z5" s="17">
        <v>2</v>
      </c>
      <c r="AA5" s="17" t="s">
        <v>286</v>
      </c>
      <c r="AB5" s="106" t="str">
        <f t="shared" si="0"/>
        <v>Manufacture: Produce; Manufacture: As a byproduct</v>
      </c>
      <c r="AI5" s="17" t="s">
        <v>289</v>
      </c>
      <c r="AJ5" s="17" t="s">
        <v>288</v>
      </c>
      <c r="AK5" s="17" t="s">
        <v>288</v>
      </c>
      <c r="AL5" s="17" t="s">
        <v>288</v>
      </c>
      <c r="AM5" s="17" t="s">
        <v>289</v>
      </c>
      <c r="AN5" s="17" t="s">
        <v>288</v>
      </c>
      <c r="AO5" s="17" t="s">
        <v>288</v>
      </c>
      <c r="AP5" s="17" t="s">
        <v>288</v>
      </c>
      <c r="AQ5" s="17" t="s">
        <v>288</v>
      </c>
      <c r="AR5" s="17" t="s">
        <v>288</v>
      </c>
      <c r="AS5" s="17" t="s">
        <v>288</v>
      </c>
      <c r="AT5" s="17" t="s">
        <v>288</v>
      </c>
      <c r="AU5" s="17" t="s">
        <v>288</v>
      </c>
      <c r="AV5" s="17" t="s">
        <v>288</v>
      </c>
      <c r="AW5" s="17" t="s">
        <v>288</v>
      </c>
      <c r="AX5" s="17" t="s">
        <v>288</v>
      </c>
      <c r="AY5" s="17" t="s">
        <v>288</v>
      </c>
      <c r="AZ5" s="17" t="s">
        <v>288</v>
      </c>
      <c r="BA5" s="17" t="s">
        <v>288</v>
      </c>
      <c r="BB5" s="17" t="s">
        <v>288</v>
      </c>
      <c r="BC5" s="17" t="s">
        <v>288</v>
      </c>
      <c r="BD5" s="17" t="s">
        <v>288</v>
      </c>
      <c r="BE5" s="17" t="s">
        <v>288</v>
      </c>
      <c r="BF5" s="17" t="s">
        <v>288</v>
      </c>
      <c r="BG5" s="17" t="s">
        <v>288</v>
      </c>
      <c r="BH5" s="17" t="s">
        <v>288</v>
      </c>
      <c r="BI5" s="17" t="s">
        <v>288</v>
      </c>
      <c r="BJ5" s="17" t="s">
        <v>288</v>
      </c>
      <c r="BK5" s="17" t="s">
        <v>288</v>
      </c>
      <c r="BL5" s="17" t="s">
        <v>288</v>
      </c>
      <c r="BM5" s="17" t="s">
        <v>288</v>
      </c>
      <c r="BN5" s="17" t="s">
        <v>288</v>
      </c>
      <c r="BO5" s="17" t="s">
        <v>288</v>
      </c>
      <c r="BP5" s="17" t="s">
        <v>288</v>
      </c>
      <c r="BQ5" s="17" t="s">
        <v>288</v>
      </c>
      <c r="BR5" s="17" t="s">
        <v>288</v>
      </c>
      <c r="BS5" s="17" t="s">
        <v>288</v>
      </c>
      <c r="BT5" s="17" t="s">
        <v>288</v>
      </c>
      <c r="BU5" s="17" t="s">
        <v>288</v>
      </c>
      <c r="BV5" s="17" t="s">
        <v>288</v>
      </c>
      <c r="BW5" s="17" t="s">
        <v>288</v>
      </c>
      <c r="BX5" s="17" t="s">
        <v>288</v>
      </c>
      <c r="BY5" s="17" t="s">
        <v>288</v>
      </c>
      <c r="BZ5" s="17" t="s">
        <v>288</v>
      </c>
      <c r="CA5" s="17" t="s">
        <v>288</v>
      </c>
      <c r="CB5" s="17" t="s">
        <v>288</v>
      </c>
      <c r="CC5" s="17" t="s">
        <v>288</v>
      </c>
      <c r="CD5" s="17" t="s">
        <v>288</v>
      </c>
      <c r="CE5" s="17" t="s">
        <v>288</v>
      </c>
      <c r="CF5" s="17" t="s">
        <v>288</v>
      </c>
      <c r="CG5" s="17" t="s">
        <v>288</v>
      </c>
      <c r="CH5" s="17" t="s">
        <v>288</v>
      </c>
      <c r="CI5" s="17" t="s">
        <v>288</v>
      </c>
      <c r="CJ5" s="17" t="s">
        <v>288</v>
      </c>
      <c r="CK5" s="17" t="str">
        <f t="shared" si="1"/>
        <v>Manufacture: Produce</v>
      </c>
      <c r="CL5" s="17" t="str">
        <f t="shared" si="2"/>
        <v/>
      </c>
      <c r="CM5" s="17" t="str">
        <f t="shared" si="3"/>
        <v/>
      </c>
      <c r="CN5" s="17" t="str">
        <f t="shared" si="4"/>
        <v/>
      </c>
      <c r="CO5" s="17" t="str">
        <f t="shared" si="5"/>
        <v>Manufacture: As a byproduct</v>
      </c>
      <c r="CP5" s="17" t="str">
        <f t="shared" si="6"/>
        <v/>
      </c>
      <c r="CQ5" s="17" t="str">
        <f t="shared" si="7"/>
        <v/>
      </c>
      <c r="CR5" s="17" t="str">
        <f t="shared" si="8"/>
        <v/>
      </c>
      <c r="CS5" s="17" t="str">
        <f t="shared" si="9"/>
        <v/>
      </c>
      <c r="CT5" s="17" t="str">
        <f t="shared" si="10"/>
        <v/>
      </c>
      <c r="CU5" s="17" t="str">
        <f t="shared" si="11"/>
        <v/>
      </c>
      <c r="CV5" s="17" t="str">
        <f t="shared" si="12"/>
        <v/>
      </c>
      <c r="CW5" s="17" t="str">
        <f t="shared" si="13"/>
        <v/>
      </c>
      <c r="CX5" s="17" t="str">
        <f t="shared" si="14"/>
        <v/>
      </c>
      <c r="CY5" s="17" t="str">
        <f t="shared" si="15"/>
        <v/>
      </c>
      <c r="CZ5" s="17" t="str">
        <f t="shared" si="16"/>
        <v/>
      </c>
      <c r="DA5" s="17" t="str">
        <f t="shared" si="17"/>
        <v/>
      </c>
      <c r="DB5" s="17" t="str">
        <f t="shared" si="18"/>
        <v/>
      </c>
      <c r="DC5" s="17" t="str">
        <f t="shared" si="19"/>
        <v/>
      </c>
      <c r="DD5" s="17" t="str">
        <f t="shared" si="20"/>
        <v/>
      </c>
      <c r="DE5" s="17" t="str">
        <f t="shared" si="21"/>
        <v/>
      </c>
      <c r="DF5" s="17" t="str">
        <f t="shared" si="22"/>
        <v/>
      </c>
      <c r="DG5" s="17" t="str">
        <f t="shared" si="23"/>
        <v/>
      </c>
      <c r="DH5" s="17" t="str">
        <f t="shared" si="24"/>
        <v/>
      </c>
      <c r="DI5" s="17" t="str">
        <f t="shared" si="25"/>
        <v/>
      </c>
      <c r="DJ5" s="17" t="str">
        <f t="shared" si="26"/>
        <v/>
      </c>
      <c r="DK5" s="17" t="str">
        <f t="shared" si="27"/>
        <v/>
      </c>
      <c r="DL5" s="17" t="str">
        <f t="shared" si="28"/>
        <v/>
      </c>
      <c r="DM5" s="17" t="str">
        <f t="shared" si="29"/>
        <v/>
      </c>
      <c r="DN5" s="17" t="str">
        <f t="shared" si="30"/>
        <v/>
      </c>
      <c r="DO5" s="17" t="str">
        <f t="shared" si="31"/>
        <v/>
      </c>
      <c r="DP5" s="17" t="str">
        <f t="shared" si="32"/>
        <v/>
      </c>
      <c r="DQ5" s="17" t="str">
        <f t="shared" si="33"/>
        <v/>
      </c>
      <c r="DR5" s="17" t="str">
        <f t="shared" si="34"/>
        <v/>
      </c>
      <c r="DS5" s="17" t="str">
        <f t="shared" si="35"/>
        <v/>
      </c>
      <c r="DT5" s="17" t="str">
        <f t="shared" si="36"/>
        <v/>
      </c>
      <c r="DU5" s="17" t="str">
        <f t="shared" si="37"/>
        <v/>
      </c>
      <c r="DV5" s="17" t="str">
        <f t="shared" si="38"/>
        <v/>
      </c>
      <c r="DW5" s="17" t="str">
        <f t="shared" si="39"/>
        <v/>
      </c>
      <c r="DX5" s="17" t="str">
        <f t="shared" si="40"/>
        <v/>
      </c>
      <c r="DY5" s="17" t="str">
        <f t="shared" si="41"/>
        <v/>
      </c>
      <c r="DZ5" s="17" t="str">
        <f t="shared" si="42"/>
        <v/>
      </c>
      <c r="EA5" s="17" t="str">
        <f t="shared" si="43"/>
        <v/>
      </c>
      <c r="EB5" s="17" t="str">
        <f t="shared" si="44"/>
        <v/>
      </c>
      <c r="EC5" s="17" t="str">
        <f t="shared" si="45"/>
        <v/>
      </c>
      <c r="ED5" s="17" t="str">
        <f t="shared" si="46"/>
        <v/>
      </c>
      <c r="EE5" s="17" t="str">
        <f t="shared" si="47"/>
        <v/>
      </c>
      <c r="EF5" s="17" t="str">
        <f t="shared" si="48"/>
        <v/>
      </c>
      <c r="EG5" s="17" t="str">
        <f t="shared" si="49"/>
        <v/>
      </c>
      <c r="EH5" s="17" t="str">
        <f t="shared" si="50"/>
        <v/>
      </c>
      <c r="EI5" s="17" t="str">
        <f t="shared" si="51"/>
        <v/>
      </c>
      <c r="EJ5" s="17" t="str">
        <f t="shared" si="52"/>
        <v/>
      </c>
      <c r="EK5" s="17" t="str">
        <f t="shared" si="53"/>
        <v/>
      </c>
      <c r="EL5" s="17" t="str">
        <f t="shared" si="54"/>
        <v/>
      </c>
    </row>
    <row r="6" spans="1:142" x14ac:dyDescent="0.35">
      <c r="A6" s="17" t="s">
        <v>280</v>
      </c>
      <c r="B6" s="17">
        <v>2019</v>
      </c>
      <c r="C6" s="17" t="s">
        <v>118</v>
      </c>
      <c r="D6" s="17" t="s">
        <v>324</v>
      </c>
      <c r="E6" s="17" t="s">
        <v>392</v>
      </c>
      <c r="F6" s="17" t="s">
        <v>325</v>
      </c>
      <c r="G6" s="17" t="s">
        <v>393</v>
      </c>
      <c r="H6" s="17" t="s">
        <v>326</v>
      </c>
      <c r="I6" s="17">
        <v>29448</v>
      </c>
      <c r="J6" s="105">
        <f>VLOOKUP(H6, 'TRI Crosswalk codes'!D:E, 2, FALSE)</f>
        <v>4</v>
      </c>
      <c r="K6" s="17">
        <v>327310</v>
      </c>
      <c r="L6" s="106" t="str">
        <f>VLOOKUP(K6, '2017-2022 NAICS'!C:D, 2, FALSE)</f>
        <v>Cement Manufacturing</v>
      </c>
      <c r="M6" s="106" t="str">
        <f>IF(COUNTIF('Raw TRI Data'!A:A, K6) &gt;0, "Yes", "No")</f>
        <v>No</v>
      </c>
      <c r="N6" s="17">
        <v>33.242778000000001</v>
      </c>
      <c r="O6" s="17">
        <v>-80.442222000000001</v>
      </c>
      <c r="P6" s="68">
        <v>110000560544</v>
      </c>
      <c r="Q6" s="68">
        <v>1319218048371</v>
      </c>
      <c r="R6" s="17" t="s">
        <v>284</v>
      </c>
      <c r="S6" s="17" t="s">
        <v>285</v>
      </c>
      <c r="T6" s="107">
        <v>2</v>
      </c>
      <c r="U6" s="105" t="str">
        <f>VLOOKUP(T6, 'TRI Crosswalk codes'!A:B, 2, FALSE)</f>
        <v>100 to 999</v>
      </c>
      <c r="V6" s="17">
        <v>0</v>
      </c>
      <c r="W6" s="17">
        <v>0</v>
      </c>
      <c r="Y6" s="17">
        <v>1</v>
      </c>
      <c r="Z6" s="17">
        <v>1</v>
      </c>
      <c r="AA6" s="17" t="s">
        <v>286</v>
      </c>
      <c r="AB6" s="106" t="str">
        <f t="shared" si="0"/>
        <v>Otherwise Use: Ancillary or Other Use; Z304 - Fuel</v>
      </c>
      <c r="AI6" s="17" t="s">
        <v>288</v>
      </c>
      <c r="AJ6" s="17" t="s">
        <v>288</v>
      </c>
      <c r="AK6" s="17" t="s">
        <v>288</v>
      </c>
      <c r="AL6" s="17" t="s">
        <v>288</v>
      </c>
      <c r="AM6" s="17" t="s">
        <v>288</v>
      </c>
      <c r="AN6" s="17" t="s">
        <v>288</v>
      </c>
      <c r="AO6" s="17" t="s">
        <v>288</v>
      </c>
      <c r="AP6" s="17" t="s">
        <v>288</v>
      </c>
      <c r="AQ6" s="17" t="s">
        <v>288</v>
      </c>
      <c r="AR6" s="17" t="s">
        <v>288</v>
      </c>
      <c r="AS6" s="17" t="s">
        <v>288</v>
      </c>
      <c r="AT6" s="17" t="s">
        <v>288</v>
      </c>
      <c r="AU6" s="17" t="s">
        <v>288</v>
      </c>
      <c r="AV6" s="17" t="s">
        <v>288</v>
      </c>
      <c r="AW6" s="17" t="s">
        <v>288</v>
      </c>
      <c r="AX6" s="17" t="s">
        <v>288</v>
      </c>
      <c r="AY6" s="17" t="s">
        <v>288</v>
      </c>
      <c r="AZ6" s="17" t="s">
        <v>288</v>
      </c>
      <c r="BA6" s="17" t="s">
        <v>288</v>
      </c>
      <c r="BB6" s="17" t="s">
        <v>288</v>
      </c>
      <c r="BC6" s="17" t="s">
        <v>288</v>
      </c>
      <c r="BD6" s="17" t="s">
        <v>288</v>
      </c>
      <c r="BE6" s="17" t="s">
        <v>288</v>
      </c>
      <c r="BF6" s="17" t="s">
        <v>288</v>
      </c>
      <c r="BG6" s="17" t="s">
        <v>288</v>
      </c>
      <c r="BH6" s="17" t="s">
        <v>288</v>
      </c>
      <c r="BI6" s="17" t="s">
        <v>288</v>
      </c>
      <c r="BJ6" s="17" t="s">
        <v>288</v>
      </c>
      <c r="BK6" s="17" t="s">
        <v>288</v>
      </c>
      <c r="BL6" s="17" t="s">
        <v>288</v>
      </c>
      <c r="BM6" s="17" t="s">
        <v>288</v>
      </c>
      <c r="BN6" s="17" t="s">
        <v>288</v>
      </c>
      <c r="BO6" s="17" t="s">
        <v>288</v>
      </c>
      <c r="BP6" s="17" t="s">
        <v>288</v>
      </c>
      <c r="BQ6" s="17" t="s">
        <v>288</v>
      </c>
      <c r="BR6" s="17" t="s">
        <v>288</v>
      </c>
      <c r="BS6" s="17" t="s">
        <v>288</v>
      </c>
      <c r="BT6" s="17" t="s">
        <v>288</v>
      </c>
      <c r="BU6" s="17" t="s">
        <v>288</v>
      </c>
      <c r="BV6" s="17" t="s">
        <v>288</v>
      </c>
      <c r="BW6" s="17" t="s">
        <v>288</v>
      </c>
      <c r="BX6" s="17" t="s">
        <v>288</v>
      </c>
      <c r="BY6" s="17" t="s">
        <v>288</v>
      </c>
      <c r="BZ6" s="17" t="s">
        <v>288</v>
      </c>
      <c r="CA6" s="17" t="s">
        <v>289</v>
      </c>
      <c r="CB6" s="17" t="s">
        <v>288</v>
      </c>
      <c r="CC6" s="17" t="s">
        <v>288</v>
      </c>
      <c r="CD6" s="17" t="s">
        <v>288</v>
      </c>
      <c r="CE6" s="17" t="s">
        <v>289</v>
      </c>
      <c r="CF6" s="17" t="s">
        <v>288</v>
      </c>
      <c r="CG6" s="17" t="s">
        <v>288</v>
      </c>
      <c r="CH6" s="17" t="s">
        <v>288</v>
      </c>
      <c r="CI6" s="17" t="s">
        <v>288</v>
      </c>
      <c r="CJ6" s="17" t="s">
        <v>288</v>
      </c>
      <c r="CK6" s="17" t="str">
        <f t="shared" si="1"/>
        <v/>
      </c>
      <c r="CL6" s="17" t="str">
        <f t="shared" si="2"/>
        <v/>
      </c>
      <c r="CM6" s="17" t="str">
        <f t="shared" si="3"/>
        <v/>
      </c>
      <c r="CN6" s="17" t="str">
        <f t="shared" si="4"/>
        <v/>
      </c>
      <c r="CO6" s="17" t="str">
        <f t="shared" si="5"/>
        <v/>
      </c>
      <c r="CP6" s="17" t="str">
        <f t="shared" si="6"/>
        <v/>
      </c>
      <c r="CQ6" s="17" t="str">
        <f t="shared" si="7"/>
        <v/>
      </c>
      <c r="CR6" s="17" t="str">
        <f t="shared" si="8"/>
        <v/>
      </c>
      <c r="CS6" s="17" t="str">
        <f t="shared" si="9"/>
        <v/>
      </c>
      <c r="CT6" s="17" t="str">
        <f t="shared" si="10"/>
        <v/>
      </c>
      <c r="CU6" s="17" t="str">
        <f t="shared" si="11"/>
        <v/>
      </c>
      <c r="CV6" s="17" t="str">
        <f t="shared" si="12"/>
        <v/>
      </c>
      <c r="CW6" s="17" t="str">
        <f t="shared" si="13"/>
        <v/>
      </c>
      <c r="CX6" s="17" t="str">
        <f t="shared" si="14"/>
        <v/>
      </c>
      <c r="CY6" s="17" t="str">
        <f t="shared" si="15"/>
        <v/>
      </c>
      <c r="CZ6" s="17" t="str">
        <f t="shared" si="16"/>
        <v/>
      </c>
      <c r="DA6" s="17" t="str">
        <f t="shared" si="17"/>
        <v/>
      </c>
      <c r="DB6" s="17" t="str">
        <f t="shared" si="18"/>
        <v/>
      </c>
      <c r="DC6" s="17" t="str">
        <f t="shared" si="19"/>
        <v/>
      </c>
      <c r="DD6" s="17" t="str">
        <f t="shared" si="20"/>
        <v/>
      </c>
      <c r="DE6" s="17" t="str">
        <f t="shared" si="21"/>
        <v/>
      </c>
      <c r="DF6" s="17" t="str">
        <f t="shared" si="22"/>
        <v/>
      </c>
      <c r="DG6" s="17" t="str">
        <f t="shared" si="23"/>
        <v/>
      </c>
      <c r="DH6" s="17" t="str">
        <f t="shared" si="24"/>
        <v/>
      </c>
      <c r="DI6" s="17" t="str">
        <f t="shared" si="25"/>
        <v/>
      </c>
      <c r="DJ6" s="17" t="str">
        <f t="shared" si="26"/>
        <v/>
      </c>
      <c r="DK6" s="17" t="str">
        <f t="shared" si="27"/>
        <v/>
      </c>
      <c r="DL6" s="17" t="str">
        <f t="shared" si="28"/>
        <v/>
      </c>
      <c r="DM6" s="17" t="str">
        <f t="shared" si="29"/>
        <v/>
      </c>
      <c r="DN6" s="17" t="str">
        <f t="shared" si="30"/>
        <v/>
      </c>
      <c r="DO6" s="17" t="str">
        <f t="shared" si="31"/>
        <v/>
      </c>
      <c r="DP6" s="17" t="str">
        <f t="shared" si="32"/>
        <v/>
      </c>
      <c r="DQ6" s="17" t="str">
        <f t="shared" si="33"/>
        <v/>
      </c>
      <c r="DR6" s="17" t="str">
        <f t="shared" si="34"/>
        <v/>
      </c>
      <c r="DS6" s="17" t="str">
        <f t="shared" si="35"/>
        <v/>
      </c>
      <c r="DT6" s="17" t="str">
        <f t="shared" si="36"/>
        <v/>
      </c>
      <c r="DU6" s="17" t="str">
        <f t="shared" si="37"/>
        <v/>
      </c>
      <c r="DV6" s="17" t="str">
        <f t="shared" si="38"/>
        <v/>
      </c>
      <c r="DW6" s="17" t="str">
        <f t="shared" si="39"/>
        <v/>
      </c>
      <c r="DX6" s="17" t="str">
        <f t="shared" si="40"/>
        <v/>
      </c>
      <c r="DY6" s="17" t="str">
        <f t="shared" si="41"/>
        <v/>
      </c>
      <c r="DZ6" s="17" t="str">
        <f t="shared" si="42"/>
        <v/>
      </c>
      <c r="EA6" s="17" t="str">
        <f t="shared" si="43"/>
        <v/>
      </c>
      <c r="EB6" s="17" t="str">
        <f t="shared" si="44"/>
        <v/>
      </c>
      <c r="EC6" s="17" t="str">
        <f t="shared" si="45"/>
        <v>Otherwise Use: Ancillary or Other Use</v>
      </c>
      <c r="ED6" s="17" t="str">
        <f t="shared" si="46"/>
        <v/>
      </c>
      <c r="EE6" s="17" t="str">
        <f t="shared" si="47"/>
        <v/>
      </c>
      <c r="EF6" s="17" t="str">
        <f t="shared" si="48"/>
        <v/>
      </c>
      <c r="EG6" s="17" t="str">
        <f t="shared" si="49"/>
        <v>Z304 - Fuel</v>
      </c>
      <c r="EH6" s="17" t="str">
        <f t="shared" si="50"/>
        <v/>
      </c>
      <c r="EI6" s="17" t="str">
        <f t="shared" si="51"/>
        <v/>
      </c>
      <c r="EJ6" s="17" t="str">
        <f t="shared" si="52"/>
        <v/>
      </c>
      <c r="EK6" s="17" t="str">
        <f t="shared" si="53"/>
        <v/>
      </c>
      <c r="EL6" s="17" t="str">
        <f t="shared" si="54"/>
        <v/>
      </c>
    </row>
    <row r="7" spans="1:142" ht="29" x14ac:dyDescent="0.35">
      <c r="A7" s="17" t="s">
        <v>280</v>
      </c>
      <c r="B7" s="17">
        <v>2019</v>
      </c>
      <c r="C7" s="17" t="s">
        <v>113</v>
      </c>
      <c r="D7" s="17" t="s">
        <v>346</v>
      </c>
      <c r="E7" s="17" t="s">
        <v>394</v>
      </c>
      <c r="F7" s="17" t="s">
        <v>347</v>
      </c>
      <c r="G7" s="17" t="s">
        <v>395</v>
      </c>
      <c r="H7" s="17" t="s">
        <v>330</v>
      </c>
      <c r="I7" s="17">
        <v>44044</v>
      </c>
      <c r="J7" s="105">
        <f>VLOOKUP(H7, 'TRI Crosswalk codes'!D:E, 2, FALSE)</f>
        <v>5</v>
      </c>
      <c r="K7" s="17">
        <v>562211</v>
      </c>
      <c r="L7" s="106" t="str">
        <f>VLOOKUP(K7, '2017-2022 NAICS'!C:D, 2, FALSE)</f>
        <v>Hazardous Waste Treatment and Disposal</v>
      </c>
      <c r="M7" s="106" t="str">
        <f>IF(COUNTIF('Raw TRI Data'!A:A, K7) &gt;0, "Yes", "No")</f>
        <v>No</v>
      </c>
      <c r="N7" s="17">
        <v>41.324167000000003</v>
      </c>
      <c r="O7" s="17">
        <v>-82.034722000000002</v>
      </c>
      <c r="P7" s="68">
        <v>110000385592</v>
      </c>
      <c r="Q7" s="68">
        <v>1319218229209</v>
      </c>
      <c r="R7" s="17" t="s">
        <v>284</v>
      </c>
      <c r="S7" s="17" t="s">
        <v>285</v>
      </c>
      <c r="T7" s="107">
        <v>3</v>
      </c>
      <c r="U7" s="105" t="str">
        <f>VLOOKUP(T7, 'TRI Crosswalk codes'!A:B, 2, FALSE)</f>
        <v>1,000 to 9,999</v>
      </c>
      <c r="V7" s="17">
        <v>0.03</v>
      </c>
      <c r="W7" s="17">
        <v>0.03</v>
      </c>
      <c r="Y7" s="17">
        <v>0</v>
      </c>
      <c r="Z7" s="17">
        <v>0.03</v>
      </c>
      <c r="AA7" s="17" t="s">
        <v>286</v>
      </c>
      <c r="AB7" s="106" t="str">
        <f t="shared" si="0"/>
        <v>Otherwise Use: Ancillary or Other Use; Z306 - Waste Treatment; Z399 - Other</v>
      </c>
      <c r="AI7" s="17" t="s">
        <v>288</v>
      </c>
      <c r="AJ7" s="17" t="s">
        <v>288</v>
      </c>
      <c r="AK7" s="17" t="s">
        <v>288</v>
      </c>
      <c r="AL7" s="17" t="s">
        <v>288</v>
      </c>
      <c r="AM7" s="17" t="s">
        <v>288</v>
      </c>
      <c r="AN7" s="17" t="s">
        <v>288</v>
      </c>
      <c r="AO7" s="17" t="s">
        <v>288</v>
      </c>
      <c r="AP7" s="17" t="s">
        <v>288</v>
      </c>
      <c r="AQ7" s="17" t="s">
        <v>288</v>
      </c>
      <c r="AR7" s="17" t="s">
        <v>288</v>
      </c>
      <c r="AS7" s="17" t="s">
        <v>288</v>
      </c>
      <c r="AT7" s="17" t="s">
        <v>288</v>
      </c>
      <c r="AU7" s="17" t="s">
        <v>288</v>
      </c>
      <c r="AV7" s="17" t="s">
        <v>288</v>
      </c>
      <c r="AW7" s="17" t="s">
        <v>288</v>
      </c>
      <c r="AX7" s="17" t="s">
        <v>288</v>
      </c>
      <c r="AY7" s="17" t="s">
        <v>288</v>
      </c>
      <c r="AZ7" s="17" t="s">
        <v>288</v>
      </c>
      <c r="BA7" s="17" t="s">
        <v>288</v>
      </c>
      <c r="BB7" s="17" t="s">
        <v>288</v>
      </c>
      <c r="BC7" s="17" t="s">
        <v>288</v>
      </c>
      <c r="BD7" s="17" t="s">
        <v>288</v>
      </c>
      <c r="BE7" s="17" t="s">
        <v>288</v>
      </c>
      <c r="BF7" s="17" t="s">
        <v>288</v>
      </c>
      <c r="BG7" s="17" t="s">
        <v>288</v>
      </c>
      <c r="BH7" s="17" t="s">
        <v>288</v>
      </c>
      <c r="BI7" s="17" t="s">
        <v>288</v>
      </c>
      <c r="BJ7" s="17" t="s">
        <v>288</v>
      </c>
      <c r="BK7" s="17" t="s">
        <v>288</v>
      </c>
      <c r="BL7" s="17" t="s">
        <v>288</v>
      </c>
      <c r="BM7" s="17" t="s">
        <v>288</v>
      </c>
      <c r="BN7" s="17" t="s">
        <v>288</v>
      </c>
      <c r="BO7" s="17" t="s">
        <v>288</v>
      </c>
      <c r="BP7" s="17" t="s">
        <v>288</v>
      </c>
      <c r="BQ7" s="17" t="s">
        <v>288</v>
      </c>
      <c r="BR7" s="17" t="s">
        <v>288</v>
      </c>
      <c r="BS7" s="17" t="s">
        <v>288</v>
      </c>
      <c r="BT7" s="17" t="s">
        <v>288</v>
      </c>
      <c r="BU7" s="17" t="s">
        <v>288</v>
      </c>
      <c r="BV7" s="17" t="s">
        <v>288</v>
      </c>
      <c r="BW7" s="17" t="s">
        <v>288</v>
      </c>
      <c r="BX7" s="17" t="s">
        <v>288</v>
      </c>
      <c r="BY7" s="17" t="s">
        <v>288</v>
      </c>
      <c r="BZ7" s="17" t="s">
        <v>288</v>
      </c>
      <c r="CA7" s="17" t="s">
        <v>289</v>
      </c>
      <c r="CB7" s="17" t="s">
        <v>288</v>
      </c>
      <c r="CC7" s="17" t="s">
        <v>288</v>
      </c>
      <c r="CD7" s="17" t="s">
        <v>288</v>
      </c>
      <c r="CE7" s="17" t="s">
        <v>288</v>
      </c>
      <c r="CF7" s="17" t="s">
        <v>288</v>
      </c>
      <c r="CG7" s="17" t="s">
        <v>289</v>
      </c>
      <c r="CH7" s="17" t="s">
        <v>288</v>
      </c>
      <c r="CI7" s="17" t="s">
        <v>288</v>
      </c>
      <c r="CJ7" s="17" t="s">
        <v>289</v>
      </c>
      <c r="CK7" s="17" t="str">
        <f t="shared" si="1"/>
        <v/>
      </c>
      <c r="CL7" s="17" t="str">
        <f t="shared" si="2"/>
        <v/>
      </c>
      <c r="CM7" s="17" t="str">
        <f t="shared" si="3"/>
        <v/>
      </c>
      <c r="CN7" s="17" t="str">
        <f t="shared" si="4"/>
        <v/>
      </c>
      <c r="CO7" s="17" t="str">
        <f t="shared" si="5"/>
        <v/>
      </c>
      <c r="CP7" s="17" t="str">
        <f t="shared" si="6"/>
        <v/>
      </c>
      <c r="CQ7" s="17" t="str">
        <f t="shared" si="7"/>
        <v/>
      </c>
      <c r="CR7" s="17" t="str">
        <f t="shared" si="8"/>
        <v/>
      </c>
      <c r="CS7" s="17" t="str">
        <f t="shared" si="9"/>
        <v/>
      </c>
      <c r="CT7" s="17" t="str">
        <f t="shared" si="10"/>
        <v/>
      </c>
      <c r="CU7" s="17" t="str">
        <f t="shared" si="11"/>
        <v/>
      </c>
      <c r="CV7" s="17" t="str">
        <f t="shared" si="12"/>
        <v/>
      </c>
      <c r="CW7" s="17" t="str">
        <f t="shared" si="13"/>
        <v/>
      </c>
      <c r="CX7" s="17" t="str">
        <f t="shared" si="14"/>
        <v/>
      </c>
      <c r="CY7" s="17" t="str">
        <f t="shared" si="15"/>
        <v/>
      </c>
      <c r="CZ7" s="17" t="str">
        <f t="shared" si="16"/>
        <v/>
      </c>
      <c r="DA7" s="17" t="str">
        <f t="shared" si="17"/>
        <v/>
      </c>
      <c r="DB7" s="17" t="str">
        <f t="shared" si="18"/>
        <v/>
      </c>
      <c r="DC7" s="17" t="str">
        <f t="shared" si="19"/>
        <v/>
      </c>
      <c r="DD7" s="17" t="str">
        <f t="shared" si="20"/>
        <v/>
      </c>
      <c r="DE7" s="17" t="str">
        <f t="shared" si="21"/>
        <v/>
      </c>
      <c r="DF7" s="17" t="str">
        <f t="shared" si="22"/>
        <v/>
      </c>
      <c r="DG7" s="17" t="str">
        <f t="shared" si="23"/>
        <v/>
      </c>
      <c r="DH7" s="17" t="str">
        <f t="shared" si="24"/>
        <v/>
      </c>
      <c r="DI7" s="17" t="str">
        <f t="shared" si="25"/>
        <v/>
      </c>
      <c r="DJ7" s="17" t="str">
        <f t="shared" si="26"/>
        <v/>
      </c>
      <c r="DK7" s="17" t="str">
        <f t="shared" si="27"/>
        <v/>
      </c>
      <c r="DL7" s="17" t="str">
        <f t="shared" si="28"/>
        <v/>
      </c>
      <c r="DM7" s="17" t="str">
        <f t="shared" si="29"/>
        <v/>
      </c>
      <c r="DN7" s="17" t="str">
        <f t="shared" si="30"/>
        <v/>
      </c>
      <c r="DO7" s="17" t="str">
        <f t="shared" si="31"/>
        <v/>
      </c>
      <c r="DP7" s="17" t="str">
        <f t="shared" si="32"/>
        <v/>
      </c>
      <c r="DQ7" s="17" t="str">
        <f t="shared" si="33"/>
        <v/>
      </c>
      <c r="DR7" s="17" t="str">
        <f t="shared" si="34"/>
        <v/>
      </c>
      <c r="DS7" s="17" t="str">
        <f t="shared" si="35"/>
        <v/>
      </c>
      <c r="DT7" s="17" t="str">
        <f t="shared" si="36"/>
        <v/>
      </c>
      <c r="DU7" s="17" t="str">
        <f t="shared" si="37"/>
        <v/>
      </c>
      <c r="DV7" s="17" t="str">
        <f t="shared" si="38"/>
        <v/>
      </c>
      <c r="DW7" s="17" t="str">
        <f t="shared" si="39"/>
        <v/>
      </c>
      <c r="DX7" s="17" t="str">
        <f t="shared" si="40"/>
        <v/>
      </c>
      <c r="DY7" s="17" t="str">
        <f t="shared" si="41"/>
        <v/>
      </c>
      <c r="DZ7" s="17" t="str">
        <f t="shared" si="42"/>
        <v/>
      </c>
      <c r="EA7" s="17" t="str">
        <f t="shared" si="43"/>
        <v/>
      </c>
      <c r="EB7" s="17" t="str">
        <f t="shared" si="44"/>
        <v/>
      </c>
      <c r="EC7" s="17" t="str">
        <f t="shared" si="45"/>
        <v>Otherwise Use: Ancillary or Other Use</v>
      </c>
      <c r="ED7" s="17" t="str">
        <f t="shared" si="46"/>
        <v/>
      </c>
      <c r="EE7" s="17" t="str">
        <f t="shared" si="47"/>
        <v/>
      </c>
      <c r="EF7" s="17" t="str">
        <f t="shared" si="48"/>
        <v/>
      </c>
      <c r="EG7" s="17" t="str">
        <f t="shared" si="49"/>
        <v/>
      </c>
      <c r="EH7" s="17" t="str">
        <f t="shared" si="50"/>
        <v/>
      </c>
      <c r="EI7" s="17" t="str">
        <f t="shared" si="51"/>
        <v>Z306 - Waste Treatment</v>
      </c>
      <c r="EJ7" s="17" t="str">
        <f t="shared" si="52"/>
        <v/>
      </c>
      <c r="EK7" s="17" t="str">
        <f t="shared" si="53"/>
        <v/>
      </c>
      <c r="EL7" s="17" t="str">
        <f t="shared" si="54"/>
        <v>Z399 - Other</v>
      </c>
    </row>
    <row r="8" spans="1:142" ht="29" x14ac:dyDescent="0.35">
      <c r="A8" s="17" t="s">
        <v>280</v>
      </c>
      <c r="B8" s="17">
        <v>2019</v>
      </c>
      <c r="C8" s="17" t="s">
        <v>96</v>
      </c>
      <c r="D8" s="17" t="s">
        <v>356</v>
      </c>
      <c r="E8" s="17" t="s">
        <v>396</v>
      </c>
      <c r="F8" s="17" t="s">
        <v>350</v>
      </c>
      <c r="G8" s="17" t="s">
        <v>397</v>
      </c>
      <c r="H8" s="17" t="s">
        <v>351</v>
      </c>
      <c r="I8" s="17">
        <v>70764</v>
      </c>
      <c r="J8" s="105">
        <f>VLOOKUP(H8, 'TRI Crosswalk codes'!D:E, 2, FALSE)</f>
        <v>6</v>
      </c>
      <c r="K8" s="17">
        <v>325211</v>
      </c>
      <c r="L8" s="106" t="str">
        <f>VLOOKUP(K8, '2017-2022 NAICS'!C:D, 2, FALSE)</f>
        <v>Plastics Material and Resin Manufacturing</v>
      </c>
      <c r="M8" s="106" t="str">
        <f>IF(COUNTIF('Raw TRI Data'!A:A, K8) &gt;0, "Yes", "No")</f>
        <v>No</v>
      </c>
      <c r="N8" s="17">
        <v>30.262255</v>
      </c>
      <c r="O8" s="17">
        <v>-91.185837000000006</v>
      </c>
      <c r="P8" s="68">
        <v>110000613747</v>
      </c>
      <c r="Q8" s="68">
        <v>1319218291134</v>
      </c>
      <c r="R8" s="17" t="s">
        <v>284</v>
      </c>
      <c r="S8" s="17" t="s">
        <v>285</v>
      </c>
      <c r="T8" s="107">
        <v>5</v>
      </c>
      <c r="U8" s="105" t="str">
        <f>VLOOKUP(T8, 'TRI Crosswalk codes'!A:B, 2, FALSE)</f>
        <v>100,000 to 999,999</v>
      </c>
      <c r="V8" s="17">
        <v>36</v>
      </c>
      <c r="W8" s="17">
        <v>36</v>
      </c>
      <c r="Y8" s="17">
        <v>353</v>
      </c>
      <c r="Z8" s="17">
        <v>389</v>
      </c>
      <c r="AA8" s="17" t="s">
        <v>286</v>
      </c>
      <c r="AB8" s="106" t="str">
        <f t="shared" si="0"/>
        <v>Manufacture: Produce; Manufacture: As a byproduct</v>
      </c>
      <c r="AI8" s="17" t="s">
        <v>289</v>
      </c>
      <c r="AJ8" s="17" t="s">
        <v>288</v>
      </c>
      <c r="AK8" s="17" t="s">
        <v>288</v>
      </c>
      <c r="AL8" s="17" t="s">
        <v>288</v>
      </c>
      <c r="AM8" s="17" t="s">
        <v>289</v>
      </c>
      <c r="AN8" s="17" t="s">
        <v>288</v>
      </c>
      <c r="AO8" s="17" t="s">
        <v>288</v>
      </c>
      <c r="AP8" s="17" t="s">
        <v>288</v>
      </c>
      <c r="AQ8" s="17" t="s">
        <v>288</v>
      </c>
      <c r="AR8" s="17" t="s">
        <v>288</v>
      </c>
      <c r="AS8" s="17" t="s">
        <v>288</v>
      </c>
      <c r="AT8" s="17" t="s">
        <v>288</v>
      </c>
      <c r="AU8" s="17" t="s">
        <v>288</v>
      </c>
      <c r="AV8" s="17" t="s">
        <v>288</v>
      </c>
      <c r="AW8" s="17" t="s">
        <v>288</v>
      </c>
      <c r="AX8" s="17" t="s">
        <v>288</v>
      </c>
      <c r="AY8" s="17" t="s">
        <v>288</v>
      </c>
      <c r="AZ8" s="17" t="s">
        <v>288</v>
      </c>
      <c r="BA8" s="17" t="s">
        <v>288</v>
      </c>
      <c r="BB8" s="17" t="s">
        <v>288</v>
      </c>
      <c r="BC8" s="17" t="s">
        <v>288</v>
      </c>
      <c r="BD8" s="17" t="s">
        <v>288</v>
      </c>
      <c r="BE8" s="17" t="s">
        <v>288</v>
      </c>
      <c r="BF8" s="17" t="s">
        <v>288</v>
      </c>
      <c r="BG8" s="17" t="s">
        <v>288</v>
      </c>
      <c r="BH8" s="17" t="s">
        <v>288</v>
      </c>
      <c r="BI8" s="17" t="s">
        <v>288</v>
      </c>
      <c r="BJ8" s="17" t="s">
        <v>288</v>
      </c>
      <c r="BK8" s="17" t="s">
        <v>288</v>
      </c>
      <c r="BL8" s="17" t="s">
        <v>288</v>
      </c>
      <c r="BM8" s="17" t="s">
        <v>288</v>
      </c>
      <c r="BN8" s="17" t="s">
        <v>288</v>
      </c>
      <c r="BO8" s="17" t="s">
        <v>288</v>
      </c>
      <c r="BP8" s="17" t="s">
        <v>288</v>
      </c>
      <c r="BQ8" s="17" t="s">
        <v>288</v>
      </c>
      <c r="BR8" s="17" t="s">
        <v>288</v>
      </c>
      <c r="BS8" s="17" t="s">
        <v>288</v>
      </c>
      <c r="BT8" s="17" t="s">
        <v>288</v>
      </c>
      <c r="BU8" s="17" t="s">
        <v>288</v>
      </c>
      <c r="BV8" s="17" t="s">
        <v>288</v>
      </c>
      <c r="BW8" s="17" t="s">
        <v>288</v>
      </c>
      <c r="BX8" s="17" t="s">
        <v>288</v>
      </c>
      <c r="BY8" s="17" t="s">
        <v>288</v>
      </c>
      <c r="BZ8" s="17" t="s">
        <v>288</v>
      </c>
      <c r="CA8" s="17" t="s">
        <v>288</v>
      </c>
      <c r="CB8" s="17" t="s">
        <v>288</v>
      </c>
      <c r="CC8" s="17" t="s">
        <v>288</v>
      </c>
      <c r="CD8" s="17" t="s">
        <v>288</v>
      </c>
      <c r="CE8" s="17" t="s">
        <v>288</v>
      </c>
      <c r="CF8" s="17" t="s">
        <v>288</v>
      </c>
      <c r="CG8" s="17" t="s">
        <v>288</v>
      </c>
      <c r="CH8" s="17" t="s">
        <v>288</v>
      </c>
      <c r="CI8" s="17" t="s">
        <v>288</v>
      </c>
      <c r="CJ8" s="17" t="s">
        <v>288</v>
      </c>
      <c r="CK8" s="17" t="str">
        <f t="shared" si="1"/>
        <v>Manufacture: Produce</v>
      </c>
      <c r="CL8" s="17" t="str">
        <f t="shared" si="2"/>
        <v/>
      </c>
      <c r="CM8" s="17" t="str">
        <f t="shared" si="3"/>
        <v/>
      </c>
      <c r="CN8" s="17" t="str">
        <f t="shared" si="4"/>
        <v/>
      </c>
      <c r="CO8" s="17" t="str">
        <f t="shared" si="5"/>
        <v>Manufacture: As a byproduct</v>
      </c>
      <c r="CP8" s="17" t="str">
        <f t="shared" si="6"/>
        <v/>
      </c>
      <c r="CQ8" s="17" t="str">
        <f t="shared" si="7"/>
        <v/>
      </c>
      <c r="CR8" s="17" t="str">
        <f t="shared" si="8"/>
        <v/>
      </c>
      <c r="CS8" s="17" t="str">
        <f t="shared" si="9"/>
        <v/>
      </c>
      <c r="CT8" s="17" t="str">
        <f t="shared" si="10"/>
        <v/>
      </c>
      <c r="CU8" s="17" t="str">
        <f t="shared" si="11"/>
        <v/>
      </c>
      <c r="CV8" s="17" t="str">
        <f t="shared" si="12"/>
        <v/>
      </c>
      <c r="CW8" s="17" t="str">
        <f t="shared" si="13"/>
        <v/>
      </c>
      <c r="CX8" s="17" t="str">
        <f t="shared" si="14"/>
        <v/>
      </c>
      <c r="CY8" s="17" t="str">
        <f t="shared" si="15"/>
        <v/>
      </c>
      <c r="CZ8" s="17" t="str">
        <f t="shared" si="16"/>
        <v/>
      </c>
      <c r="DA8" s="17" t="str">
        <f t="shared" si="17"/>
        <v/>
      </c>
      <c r="DB8" s="17" t="str">
        <f t="shared" si="18"/>
        <v/>
      </c>
      <c r="DC8" s="17" t="str">
        <f t="shared" si="19"/>
        <v/>
      </c>
      <c r="DD8" s="17" t="str">
        <f t="shared" si="20"/>
        <v/>
      </c>
      <c r="DE8" s="17" t="str">
        <f t="shared" si="21"/>
        <v/>
      </c>
      <c r="DF8" s="17" t="str">
        <f t="shared" si="22"/>
        <v/>
      </c>
      <c r="DG8" s="17" t="str">
        <f t="shared" si="23"/>
        <v/>
      </c>
      <c r="DH8" s="17" t="str">
        <f t="shared" si="24"/>
        <v/>
      </c>
      <c r="DI8" s="17" t="str">
        <f t="shared" si="25"/>
        <v/>
      </c>
      <c r="DJ8" s="17" t="str">
        <f t="shared" si="26"/>
        <v/>
      </c>
      <c r="DK8" s="17" t="str">
        <f t="shared" si="27"/>
        <v/>
      </c>
      <c r="DL8" s="17" t="str">
        <f t="shared" si="28"/>
        <v/>
      </c>
      <c r="DM8" s="17" t="str">
        <f t="shared" si="29"/>
        <v/>
      </c>
      <c r="DN8" s="17" t="str">
        <f t="shared" si="30"/>
        <v/>
      </c>
      <c r="DO8" s="17" t="str">
        <f t="shared" si="31"/>
        <v/>
      </c>
      <c r="DP8" s="17" t="str">
        <f t="shared" si="32"/>
        <v/>
      </c>
      <c r="DQ8" s="17" t="str">
        <f t="shared" si="33"/>
        <v/>
      </c>
      <c r="DR8" s="17" t="str">
        <f t="shared" si="34"/>
        <v/>
      </c>
      <c r="DS8" s="17" t="str">
        <f t="shared" si="35"/>
        <v/>
      </c>
      <c r="DT8" s="17" t="str">
        <f t="shared" si="36"/>
        <v/>
      </c>
      <c r="DU8" s="17" t="str">
        <f t="shared" si="37"/>
        <v/>
      </c>
      <c r="DV8" s="17" t="str">
        <f t="shared" si="38"/>
        <v/>
      </c>
      <c r="DW8" s="17" t="str">
        <f t="shared" si="39"/>
        <v/>
      </c>
      <c r="DX8" s="17" t="str">
        <f t="shared" si="40"/>
        <v/>
      </c>
      <c r="DY8" s="17" t="str">
        <f t="shared" si="41"/>
        <v/>
      </c>
      <c r="DZ8" s="17" t="str">
        <f t="shared" si="42"/>
        <v/>
      </c>
      <c r="EA8" s="17" t="str">
        <f t="shared" si="43"/>
        <v/>
      </c>
      <c r="EB8" s="17" t="str">
        <f t="shared" si="44"/>
        <v/>
      </c>
      <c r="EC8" s="17" t="str">
        <f t="shared" si="45"/>
        <v/>
      </c>
      <c r="ED8" s="17" t="str">
        <f t="shared" si="46"/>
        <v/>
      </c>
      <c r="EE8" s="17" t="str">
        <f t="shared" si="47"/>
        <v/>
      </c>
      <c r="EF8" s="17" t="str">
        <f t="shared" si="48"/>
        <v/>
      </c>
      <c r="EG8" s="17" t="str">
        <f t="shared" si="49"/>
        <v/>
      </c>
      <c r="EH8" s="17" t="str">
        <f t="shared" si="50"/>
        <v/>
      </c>
      <c r="EI8" s="17" t="str">
        <f t="shared" si="51"/>
        <v/>
      </c>
      <c r="EJ8" s="17" t="str">
        <f t="shared" si="52"/>
        <v/>
      </c>
      <c r="EK8" s="17" t="str">
        <f t="shared" si="53"/>
        <v/>
      </c>
      <c r="EL8" s="17" t="str">
        <f t="shared" si="54"/>
        <v/>
      </c>
    </row>
    <row r="9" spans="1:142" ht="58" x14ac:dyDescent="0.35">
      <c r="A9" s="17" t="s">
        <v>280</v>
      </c>
      <c r="B9" s="17">
        <v>2019</v>
      </c>
      <c r="C9" s="17" t="s">
        <v>97</v>
      </c>
      <c r="D9" s="17" t="s">
        <v>344</v>
      </c>
      <c r="E9" s="17" t="s">
        <v>398</v>
      </c>
      <c r="F9" s="17" t="s">
        <v>307</v>
      </c>
      <c r="G9" s="17" t="s">
        <v>399</v>
      </c>
      <c r="H9" s="17" t="s">
        <v>298</v>
      </c>
      <c r="I9" s="17">
        <v>77571</v>
      </c>
      <c r="J9" s="105">
        <f>VLOOKUP(H9, 'TRI Crosswalk codes'!D:E, 2, FALSE)</f>
        <v>6</v>
      </c>
      <c r="K9" s="17">
        <v>325199</v>
      </c>
      <c r="L9" s="106" t="str">
        <f>VLOOKUP(K9, '2017-2022 NAICS'!C:D, 2, FALSE)</f>
        <v>All Other Basic Organic Chemical Manufacturing</v>
      </c>
      <c r="M9" s="106" t="str">
        <f>IF(COUNTIF('Raw TRI Data'!A:A, K9) &gt;0, "Yes", "No")</f>
        <v>No</v>
      </c>
      <c r="N9" s="17">
        <v>29.723700000000001</v>
      </c>
      <c r="O9" s="17">
        <v>-95.074079999999995</v>
      </c>
      <c r="P9" s="68">
        <v>110017769734</v>
      </c>
      <c r="Q9" s="68">
        <v>1319218296059</v>
      </c>
      <c r="R9" s="17" t="s">
        <v>284</v>
      </c>
      <c r="S9" s="17" t="s">
        <v>285</v>
      </c>
      <c r="T9" s="107">
        <v>4</v>
      </c>
      <c r="U9" s="105" t="str">
        <f>VLOOKUP(T9, 'TRI Crosswalk codes'!A:B, 2, FALSE)</f>
        <v>10,000 to 99,999</v>
      </c>
      <c r="V9" s="17">
        <v>50</v>
      </c>
      <c r="W9" s="17">
        <v>50</v>
      </c>
      <c r="Y9" s="17">
        <v>91</v>
      </c>
      <c r="Z9" s="17">
        <v>141</v>
      </c>
      <c r="AA9" s="17" t="s">
        <v>286</v>
      </c>
      <c r="AB9" s="106" t="str">
        <f t="shared" si="0"/>
        <v>Manufacture: Produce; Manufacture: As a byproduct; Manufacture: As an Impurity; Processing: As a reactant; P103 - Intermediates; Processing: As an impurity</v>
      </c>
      <c r="AI9" s="17" t="s">
        <v>289</v>
      </c>
      <c r="AJ9" s="17" t="s">
        <v>288</v>
      </c>
      <c r="AK9" s="17" t="s">
        <v>288</v>
      </c>
      <c r="AL9" s="17" t="s">
        <v>288</v>
      </c>
      <c r="AM9" s="17" t="s">
        <v>289</v>
      </c>
      <c r="AN9" s="17" t="s">
        <v>289</v>
      </c>
      <c r="AO9" s="17" t="s">
        <v>289</v>
      </c>
      <c r="AP9" s="17" t="s">
        <v>288</v>
      </c>
      <c r="AQ9" s="17" t="s">
        <v>288</v>
      </c>
      <c r="AR9" s="17" t="s">
        <v>289</v>
      </c>
      <c r="AS9" s="17" t="s">
        <v>288</v>
      </c>
      <c r="AT9" s="17" t="s">
        <v>288</v>
      </c>
      <c r="AU9" s="17" t="s">
        <v>288</v>
      </c>
      <c r="AV9" s="17" t="s">
        <v>288</v>
      </c>
      <c r="AW9" s="17" t="s">
        <v>288</v>
      </c>
      <c r="AX9" s="17" t="s">
        <v>288</v>
      </c>
      <c r="AY9" s="17" t="s">
        <v>288</v>
      </c>
      <c r="AZ9" s="17" t="s">
        <v>288</v>
      </c>
      <c r="BA9" s="17" t="s">
        <v>288</v>
      </c>
      <c r="BB9" s="17" t="s">
        <v>288</v>
      </c>
      <c r="BC9" s="17" t="s">
        <v>288</v>
      </c>
      <c r="BD9" s="17" t="s">
        <v>288</v>
      </c>
      <c r="BE9" s="17" t="s">
        <v>288</v>
      </c>
      <c r="BF9" s="17" t="s">
        <v>288</v>
      </c>
      <c r="BG9" s="17" t="s">
        <v>288</v>
      </c>
      <c r="BH9" s="17" t="s">
        <v>288</v>
      </c>
      <c r="BI9" s="17" t="s">
        <v>288</v>
      </c>
      <c r="BJ9" s="17" t="s">
        <v>289</v>
      </c>
      <c r="BK9" s="17" t="s">
        <v>288</v>
      </c>
      <c r="BL9" s="17" t="s">
        <v>288</v>
      </c>
      <c r="BM9" s="17" t="s">
        <v>288</v>
      </c>
      <c r="BN9" s="17" t="s">
        <v>288</v>
      </c>
      <c r="BO9" s="17" t="s">
        <v>288</v>
      </c>
      <c r="BP9" s="17" t="s">
        <v>288</v>
      </c>
      <c r="BQ9" s="17" t="s">
        <v>288</v>
      </c>
      <c r="BR9" s="17" t="s">
        <v>288</v>
      </c>
      <c r="BS9" s="17" t="s">
        <v>288</v>
      </c>
      <c r="BT9" s="17" t="s">
        <v>288</v>
      </c>
      <c r="BU9" s="17" t="s">
        <v>288</v>
      </c>
      <c r="BV9" s="17" t="s">
        <v>288</v>
      </c>
      <c r="BW9" s="17" t="s">
        <v>288</v>
      </c>
      <c r="BX9" s="17" t="s">
        <v>288</v>
      </c>
      <c r="BY9" s="17" t="s">
        <v>288</v>
      </c>
      <c r="BZ9" s="17" t="s">
        <v>288</v>
      </c>
      <c r="CA9" s="17" t="s">
        <v>288</v>
      </c>
      <c r="CB9" s="17" t="s">
        <v>288</v>
      </c>
      <c r="CC9" s="17" t="s">
        <v>288</v>
      </c>
      <c r="CD9" s="17" t="s">
        <v>288</v>
      </c>
      <c r="CE9" s="17" t="s">
        <v>288</v>
      </c>
      <c r="CF9" s="17" t="s">
        <v>288</v>
      </c>
      <c r="CG9" s="17" t="s">
        <v>288</v>
      </c>
      <c r="CH9" s="17" t="s">
        <v>288</v>
      </c>
      <c r="CI9" s="17" t="s">
        <v>288</v>
      </c>
      <c r="CJ9" s="17" t="s">
        <v>288</v>
      </c>
      <c r="CK9" s="17" t="str">
        <f t="shared" si="1"/>
        <v>Manufacture: Produce</v>
      </c>
      <c r="CL9" s="17" t="str">
        <f t="shared" si="2"/>
        <v/>
      </c>
      <c r="CM9" s="17" t="str">
        <f t="shared" si="3"/>
        <v/>
      </c>
      <c r="CN9" s="17" t="str">
        <f t="shared" si="4"/>
        <v/>
      </c>
      <c r="CO9" s="17" t="str">
        <f t="shared" si="5"/>
        <v>Manufacture: As a byproduct</v>
      </c>
      <c r="CP9" s="17" t="str">
        <f t="shared" si="6"/>
        <v>Manufacture: As an Impurity</v>
      </c>
      <c r="CQ9" s="17" t="str">
        <f t="shared" si="7"/>
        <v>Processing: As a reactant</v>
      </c>
      <c r="CR9" s="17" t="str">
        <f t="shared" si="8"/>
        <v/>
      </c>
      <c r="CS9" s="17" t="str">
        <f t="shared" si="9"/>
        <v/>
      </c>
      <c r="CT9" s="17" t="str">
        <f t="shared" si="10"/>
        <v>P103 - Intermediates</v>
      </c>
      <c r="CU9" s="17" t="str">
        <f t="shared" si="11"/>
        <v/>
      </c>
      <c r="CV9" s="17" t="str">
        <f t="shared" si="12"/>
        <v/>
      </c>
      <c r="CW9" s="17" t="str">
        <f t="shared" si="13"/>
        <v/>
      </c>
      <c r="CX9" s="17" t="str">
        <f t="shared" si="14"/>
        <v/>
      </c>
      <c r="CY9" s="17" t="str">
        <f t="shared" si="15"/>
        <v/>
      </c>
      <c r="CZ9" s="17" t="str">
        <f t="shared" si="16"/>
        <v/>
      </c>
      <c r="DA9" s="17" t="str">
        <f t="shared" si="17"/>
        <v/>
      </c>
      <c r="DB9" s="17" t="str">
        <f t="shared" si="18"/>
        <v/>
      </c>
      <c r="DC9" s="17" t="str">
        <f t="shared" si="19"/>
        <v/>
      </c>
      <c r="DD9" s="17" t="str">
        <f t="shared" si="20"/>
        <v/>
      </c>
      <c r="DE9" s="17" t="str">
        <f t="shared" si="21"/>
        <v/>
      </c>
      <c r="DF9" s="17" t="str">
        <f t="shared" si="22"/>
        <v/>
      </c>
      <c r="DG9" s="17" t="str">
        <f t="shared" si="23"/>
        <v/>
      </c>
      <c r="DH9" s="17" t="str">
        <f t="shared" si="24"/>
        <v/>
      </c>
      <c r="DI9" s="17" t="str">
        <f t="shared" si="25"/>
        <v/>
      </c>
      <c r="DJ9" s="17" t="str">
        <f t="shared" si="26"/>
        <v/>
      </c>
      <c r="DK9" s="17" t="str">
        <f t="shared" si="27"/>
        <v/>
      </c>
      <c r="DL9" s="17" t="str">
        <f t="shared" si="28"/>
        <v>Processing: As an impurity</v>
      </c>
      <c r="DM9" s="17" t="str">
        <f t="shared" si="29"/>
        <v/>
      </c>
      <c r="DN9" s="17" t="str">
        <f t="shared" si="30"/>
        <v/>
      </c>
      <c r="DO9" s="17" t="str">
        <f t="shared" si="31"/>
        <v/>
      </c>
      <c r="DP9" s="17" t="str">
        <f t="shared" si="32"/>
        <v/>
      </c>
      <c r="DQ9" s="17" t="str">
        <f t="shared" si="33"/>
        <v/>
      </c>
      <c r="DR9" s="17" t="str">
        <f t="shared" si="34"/>
        <v/>
      </c>
      <c r="DS9" s="17" t="str">
        <f t="shared" si="35"/>
        <v/>
      </c>
      <c r="DT9" s="17" t="str">
        <f t="shared" si="36"/>
        <v/>
      </c>
      <c r="DU9" s="17" t="str">
        <f t="shared" si="37"/>
        <v/>
      </c>
      <c r="DV9" s="17" t="str">
        <f t="shared" si="38"/>
        <v/>
      </c>
      <c r="DW9" s="17" t="str">
        <f t="shared" si="39"/>
        <v/>
      </c>
      <c r="DX9" s="17" t="str">
        <f t="shared" si="40"/>
        <v/>
      </c>
      <c r="DY9" s="17" t="str">
        <f t="shared" si="41"/>
        <v/>
      </c>
      <c r="DZ9" s="17" t="str">
        <f t="shared" si="42"/>
        <v/>
      </c>
      <c r="EA9" s="17" t="str">
        <f t="shared" si="43"/>
        <v/>
      </c>
      <c r="EB9" s="17" t="str">
        <f t="shared" si="44"/>
        <v/>
      </c>
      <c r="EC9" s="17" t="str">
        <f t="shared" si="45"/>
        <v/>
      </c>
      <c r="ED9" s="17" t="str">
        <f t="shared" si="46"/>
        <v/>
      </c>
      <c r="EE9" s="17" t="str">
        <f t="shared" si="47"/>
        <v/>
      </c>
      <c r="EF9" s="17" t="str">
        <f t="shared" si="48"/>
        <v/>
      </c>
      <c r="EG9" s="17" t="str">
        <f t="shared" si="49"/>
        <v/>
      </c>
      <c r="EH9" s="17" t="str">
        <f t="shared" si="50"/>
        <v/>
      </c>
      <c r="EI9" s="17" t="str">
        <f t="shared" si="51"/>
        <v/>
      </c>
      <c r="EJ9" s="17" t="str">
        <f t="shared" si="52"/>
        <v/>
      </c>
      <c r="EK9" s="17" t="str">
        <f t="shared" si="53"/>
        <v/>
      </c>
      <c r="EL9" s="17" t="str">
        <f t="shared" si="54"/>
        <v/>
      </c>
    </row>
    <row r="10" spans="1:142" ht="72.5" x14ac:dyDescent="0.35">
      <c r="A10" s="17" t="s">
        <v>280</v>
      </c>
      <c r="B10" s="17">
        <v>2019</v>
      </c>
      <c r="C10" s="17" t="s">
        <v>98</v>
      </c>
      <c r="D10" s="17" t="s">
        <v>320</v>
      </c>
      <c r="E10" s="17" t="s">
        <v>400</v>
      </c>
      <c r="F10" s="17" t="s">
        <v>316</v>
      </c>
      <c r="G10" s="17" t="s">
        <v>401</v>
      </c>
      <c r="H10" s="17" t="s">
        <v>298</v>
      </c>
      <c r="I10" s="17">
        <v>77541</v>
      </c>
      <c r="J10" s="105">
        <f>VLOOKUP(H10, 'TRI Crosswalk codes'!D:E, 2, FALSE)</f>
        <v>6</v>
      </c>
      <c r="K10" s="17">
        <v>325199</v>
      </c>
      <c r="L10" s="106" t="str">
        <f>VLOOKUP(K10, '2017-2022 NAICS'!C:D, 2, FALSE)</f>
        <v>All Other Basic Organic Chemical Manufacturing</v>
      </c>
      <c r="M10" s="106" t="str">
        <f>IF(COUNTIF('Raw TRI Data'!A:A, K10) &gt;0, "Yes", "No")</f>
        <v>No</v>
      </c>
      <c r="N10" s="17">
        <v>28.969389</v>
      </c>
      <c r="O10" s="17">
        <v>-95.379527999999993</v>
      </c>
      <c r="P10" s="68">
        <v>110066943605</v>
      </c>
      <c r="Q10" s="68">
        <v>1319218302750</v>
      </c>
      <c r="R10" s="17" t="s">
        <v>284</v>
      </c>
      <c r="S10" s="17" t="s">
        <v>285</v>
      </c>
      <c r="T10" s="107">
        <v>5</v>
      </c>
      <c r="U10" s="105" t="str">
        <f>VLOOKUP(T10, 'TRI Crosswalk codes'!A:B, 2, FALSE)</f>
        <v>100,000 to 999,999</v>
      </c>
      <c r="V10" s="17">
        <v>845</v>
      </c>
      <c r="W10" s="17">
        <v>845</v>
      </c>
      <c r="Y10" s="17">
        <v>1</v>
      </c>
      <c r="Z10" s="17">
        <v>846</v>
      </c>
      <c r="AA10" s="17" t="s">
        <v>286</v>
      </c>
      <c r="AB10" s="106" t="str">
        <f t="shared" si="0"/>
        <v>Manufacture: Produce; Manufacture: Import; Manufacture: For on-site use/processing; Manufacture: As a byproduct; Processing: As a reactant; 102 - Raw Materials; Otherwise Use: Ancillary or Other Use; Z399 - Other</v>
      </c>
      <c r="AI10" s="17" t="s">
        <v>289</v>
      </c>
      <c r="AJ10" s="17" t="s">
        <v>289</v>
      </c>
      <c r="AK10" s="17" t="s">
        <v>289</v>
      </c>
      <c r="AL10" s="17" t="s">
        <v>288</v>
      </c>
      <c r="AM10" s="17" t="s">
        <v>289</v>
      </c>
      <c r="AN10" s="17" t="s">
        <v>288</v>
      </c>
      <c r="AO10" s="17" t="s">
        <v>289</v>
      </c>
      <c r="AP10" s="17" t="s">
        <v>288</v>
      </c>
      <c r="AQ10" s="17" t="s">
        <v>289</v>
      </c>
      <c r="AR10" s="17" t="s">
        <v>288</v>
      </c>
      <c r="AS10" s="17" t="s">
        <v>288</v>
      </c>
      <c r="AT10" s="17" t="s">
        <v>288</v>
      </c>
      <c r="AU10" s="17" t="s">
        <v>288</v>
      </c>
      <c r="AV10" s="17" t="s">
        <v>288</v>
      </c>
      <c r="AW10" s="17" t="s">
        <v>288</v>
      </c>
      <c r="AX10" s="17" t="s">
        <v>288</v>
      </c>
      <c r="AY10" s="17" t="s">
        <v>288</v>
      </c>
      <c r="AZ10" s="17" t="s">
        <v>288</v>
      </c>
      <c r="BA10" s="17" t="s">
        <v>288</v>
      </c>
      <c r="BB10" s="17" t="s">
        <v>288</v>
      </c>
      <c r="BC10" s="17" t="s">
        <v>288</v>
      </c>
      <c r="BD10" s="17" t="s">
        <v>288</v>
      </c>
      <c r="BE10" s="17" t="s">
        <v>288</v>
      </c>
      <c r="BF10" s="17" t="s">
        <v>288</v>
      </c>
      <c r="BG10" s="17" t="s">
        <v>288</v>
      </c>
      <c r="BH10" s="17" t="s">
        <v>288</v>
      </c>
      <c r="BI10" s="17" t="s">
        <v>288</v>
      </c>
      <c r="BJ10" s="17" t="s">
        <v>288</v>
      </c>
      <c r="BK10" s="17" t="s">
        <v>288</v>
      </c>
      <c r="BL10" s="17" t="s">
        <v>288</v>
      </c>
      <c r="BM10" s="17" t="s">
        <v>288</v>
      </c>
      <c r="BN10" s="17" t="s">
        <v>288</v>
      </c>
      <c r="BO10" s="17" t="s">
        <v>288</v>
      </c>
      <c r="BP10" s="17" t="s">
        <v>288</v>
      </c>
      <c r="BQ10" s="17" t="s">
        <v>288</v>
      </c>
      <c r="BR10" s="17" t="s">
        <v>288</v>
      </c>
      <c r="BS10" s="17" t="s">
        <v>288</v>
      </c>
      <c r="BT10" s="17" t="s">
        <v>288</v>
      </c>
      <c r="BU10" s="17" t="s">
        <v>288</v>
      </c>
      <c r="BV10" s="17" t="s">
        <v>288</v>
      </c>
      <c r="BW10" s="17" t="s">
        <v>288</v>
      </c>
      <c r="BX10" s="17" t="s">
        <v>288</v>
      </c>
      <c r="BY10" s="17" t="s">
        <v>288</v>
      </c>
      <c r="BZ10" s="17" t="s">
        <v>288</v>
      </c>
      <c r="CA10" s="17" t="s">
        <v>289</v>
      </c>
      <c r="CB10" s="17" t="s">
        <v>288</v>
      </c>
      <c r="CC10" s="17" t="s">
        <v>288</v>
      </c>
      <c r="CD10" s="17" t="s">
        <v>288</v>
      </c>
      <c r="CE10" s="17" t="s">
        <v>288</v>
      </c>
      <c r="CF10" s="17" t="s">
        <v>288</v>
      </c>
      <c r="CG10" s="17" t="s">
        <v>288</v>
      </c>
      <c r="CH10" s="17" t="s">
        <v>288</v>
      </c>
      <c r="CI10" s="17" t="s">
        <v>288</v>
      </c>
      <c r="CJ10" s="17" t="s">
        <v>289</v>
      </c>
      <c r="CK10" s="17" t="str">
        <f t="shared" si="1"/>
        <v>Manufacture: Produce</v>
      </c>
      <c r="CL10" s="17" t="str">
        <f t="shared" si="2"/>
        <v>Manufacture: Import</v>
      </c>
      <c r="CM10" s="17" t="str">
        <f t="shared" si="3"/>
        <v>Manufacture: For on-site use/processing</v>
      </c>
      <c r="CN10" s="17" t="str">
        <f t="shared" si="4"/>
        <v/>
      </c>
      <c r="CO10" s="17" t="str">
        <f t="shared" si="5"/>
        <v>Manufacture: As a byproduct</v>
      </c>
      <c r="CP10" s="17" t="str">
        <f t="shared" si="6"/>
        <v/>
      </c>
      <c r="CQ10" s="17" t="str">
        <f t="shared" si="7"/>
        <v>Processing: As a reactant</v>
      </c>
      <c r="CR10" s="17" t="str">
        <f t="shared" si="8"/>
        <v/>
      </c>
      <c r="CS10" s="17" t="str">
        <f t="shared" si="9"/>
        <v>102 - Raw Materials</v>
      </c>
      <c r="CT10" s="17" t="str">
        <f t="shared" si="10"/>
        <v/>
      </c>
      <c r="CU10" s="17" t="str">
        <f t="shared" si="11"/>
        <v/>
      </c>
      <c r="CV10" s="17" t="str">
        <f t="shared" si="12"/>
        <v/>
      </c>
      <c r="CW10" s="17" t="str">
        <f t="shared" si="13"/>
        <v/>
      </c>
      <c r="CX10" s="17" t="str">
        <f t="shared" si="14"/>
        <v/>
      </c>
      <c r="CY10" s="17" t="str">
        <f t="shared" si="15"/>
        <v/>
      </c>
      <c r="CZ10" s="17" t="str">
        <f t="shared" si="16"/>
        <v/>
      </c>
      <c r="DA10" s="17" t="str">
        <f t="shared" si="17"/>
        <v/>
      </c>
      <c r="DB10" s="17" t="str">
        <f t="shared" si="18"/>
        <v/>
      </c>
      <c r="DC10" s="17" t="str">
        <f t="shared" si="19"/>
        <v/>
      </c>
      <c r="DD10" s="17" t="str">
        <f t="shared" si="20"/>
        <v/>
      </c>
      <c r="DE10" s="17" t="str">
        <f t="shared" si="21"/>
        <v/>
      </c>
      <c r="DF10" s="17" t="str">
        <f t="shared" si="22"/>
        <v/>
      </c>
      <c r="DG10" s="17" t="str">
        <f t="shared" si="23"/>
        <v/>
      </c>
      <c r="DH10" s="17" t="str">
        <f t="shared" si="24"/>
        <v/>
      </c>
      <c r="DI10" s="17" t="str">
        <f t="shared" si="25"/>
        <v/>
      </c>
      <c r="DJ10" s="17" t="str">
        <f t="shared" si="26"/>
        <v/>
      </c>
      <c r="DK10" s="17" t="str">
        <f t="shared" si="27"/>
        <v/>
      </c>
      <c r="DL10" s="17" t="str">
        <f t="shared" si="28"/>
        <v/>
      </c>
      <c r="DM10" s="17" t="str">
        <f t="shared" si="29"/>
        <v/>
      </c>
      <c r="DN10" s="17" t="str">
        <f t="shared" si="30"/>
        <v/>
      </c>
      <c r="DO10" s="17" t="str">
        <f t="shared" si="31"/>
        <v/>
      </c>
      <c r="DP10" s="17" t="str">
        <f t="shared" si="32"/>
        <v/>
      </c>
      <c r="DQ10" s="17" t="str">
        <f t="shared" si="33"/>
        <v/>
      </c>
      <c r="DR10" s="17" t="str">
        <f t="shared" si="34"/>
        <v/>
      </c>
      <c r="DS10" s="17" t="str">
        <f t="shared" si="35"/>
        <v/>
      </c>
      <c r="DT10" s="17" t="str">
        <f t="shared" si="36"/>
        <v/>
      </c>
      <c r="DU10" s="17" t="str">
        <f t="shared" si="37"/>
        <v/>
      </c>
      <c r="DV10" s="17" t="str">
        <f t="shared" si="38"/>
        <v/>
      </c>
      <c r="DW10" s="17" t="str">
        <f t="shared" si="39"/>
        <v/>
      </c>
      <c r="DX10" s="17" t="str">
        <f t="shared" si="40"/>
        <v/>
      </c>
      <c r="DY10" s="17" t="str">
        <f t="shared" si="41"/>
        <v/>
      </c>
      <c r="DZ10" s="17" t="str">
        <f t="shared" si="42"/>
        <v/>
      </c>
      <c r="EA10" s="17" t="str">
        <f t="shared" si="43"/>
        <v/>
      </c>
      <c r="EB10" s="17" t="str">
        <f t="shared" si="44"/>
        <v/>
      </c>
      <c r="EC10" s="17" t="str">
        <f t="shared" si="45"/>
        <v>Otherwise Use: Ancillary or Other Use</v>
      </c>
      <c r="ED10" s="17" t="str">
        <f t="shared" si="46"/>
        <v/>
      </c>
      <c r="EE10" s="17" t="str">
        <f t="shared" si="47"/>
        <v/>
      </c>
      <c r="EF10" s="17" t="str">
        <f t="shared" si="48"/>
        <v/>
      </c>
      <c r="EG10" s="17" t="str">
        <f t="shared" si="49"/>
        <v/>
      </c>
      <c r="EH10" s="17" t="str">
        <f t="shared" si="50"/>
        <v/>
      </c>
      <c r="EI10" s="17" t="str">
        <f t="shared" si="51"/>
        <v/>
      </c>
      <c r="EJ10" s="17" t="str">
        <f t="shared" si="52"/>
        <v/>
      </c>
      <c r="EK10" s="17" t="str">
        <f t="shared" si="53"/>
        <v/>
      </c>
      <c r="EL10" s="17" t="str">
        <f t="shared" si="54"/>
        <v>Z399 - Other</v>
      </c>
    </row>
    <row r="11" spans="1:142" ht="43.5" x14ac:dyDescent="0.35">
      <c r="A11" s="17" t="s">
        <v>280</v>
      </c>
      <c r="B11" s="17">
        <v>2019</v>
      </c>
      <c r="C11" s="17" t="s">
        <v>99</v>
      </c>
      <c r="D11" s="17" t="s">
        <v>361</v>
      </c>
      <c r="E11" s="17" t="s">
        <v>402</v>
      </c>
      <c r="F11" s="17" t="s">
        <v>362</v>
      </c>
      <c r="G11" s="17" t="s">
        <v>403</v>
      </c>
      <c r="H11" s="17" t="s">
        <v>363</v>
      </c>
      <c r="I11" s="17">
        <v>42029</v>
      </c>
      <c r="J11" s="105">
        <f>VLOOKUP(H11, 'TRI Crosswalk codes'!D:E, 2, FALSE)</f>
        <v>4</v>
      </c>
      <c r="K11" s="17">
        <v>325199</v>
      </c>
      <c r="L11" s="106" t="str">
        <f>VLOOKUP(K11, '2017-2022 NAICS'!C:D, 2, FALSE)</f>
        <v>All Other Basic Organic Chemical Manufacturing</v>
      </c>
      <c r="M11" s="106" t="str">
        <f>IF(COUNTIF('Raw TRI Data'!A:A, K11) &gt;0, "Yes", "No")</f>
        <v>No</v>
      </c>
      <c r="N11" s="17">
        <v>37.051110999999999</v>
      </c>
      <c r="O11" s="17">
        <v>-88.334166999999994</v>
      </c>
      <c r="P11" s="68">
        <v>110027373072</v>
      </c>
      <c r="Q11" s="68">
        <v>1319218329302</v>
      </c>
      <c r="R11" s="17" t="s">
        <v>284</v>
      </c>
      <c r="S11" s="17" t="s">
        <v>285</v>
      </c>
      <c r="T11" s="107">
        <v>4</v>
      </c>
      <c r="U11" s="105" t="str">
        <f>VLOOKUP(T11, 'TRI Crosswalk codes'!A:B, 2, FALSE)</f>
        <v>10,000 to 99,999</v>
      </c>
      <c r="V11" s="17">
        <v>105</v>
      </c>
      <c r="W11" s="17">
        <v>105</v>
      </c>
      <c r="Y11" s="17">
        <v>0</v>
      </c>
      <c r="Z11" s="17">
        <v>105</v>
      </c>
      <c r="AA11" s="17" t="s">
        <v>286</v>
      </c>
      <c r="AB11" s="106" t="str">
        <f t="shared" si="0"/>
        <v>Manufacture: Produce; Manufacture: For on-site use/processing; Processing: As a reactant; P199 - Other</v>
      </c>
      <c r="AI11" s="17" t="s">
        <v>289</v>
      </c>
      <c r="AJ11" s="17" t="s">
        <v>288</v>
      </c>
      <c r="AK11" s="17" t="s">
        <v>289</v>
      </c>
      <c r="AL11" s="17" t="s">
        <v>288</v>
      </c>
      <c r="AM11" s="17" t="s">
        <v>288</v>
      </c>
      <c r="AN11" s="17" t="s">
        <v>288</v>
      </c>
      <c r="AO11" s="17" t="s">
        <v>289</v>
      </c>
      <c r="AP11" s="17" t="s">
        <v>288</v>
      </c>
      <c r="AQ11" s="17" t="s">
        <v>288</v>
      </c>
      <c r="AR11" s="17" t="s">
        <v>288</v>
      </c>
      <c r="AS11" s="17" t="s">
        <v>288</v>
      </c>
      <c r="AT11" s="17" t="s">
        <v>289</v>
      </c>
      <c r="AU11" s="17" t="s">
        <v>288</v>
      </c>
      <c r="AV11" s="17" t="s">
        <v>288</v>
      </c>
      <c r="AW11" s="17" t="s">
        <v>288</v>
      </c>
      <c r="AX11" s="17" t="s">
        <v>288</v>
      </c>
      <c r="AY11" s="17" t="s">
        <v>288</v>
      </c>
      <c r="AZ11" s="17" t="s">
        <v>288</v>
      </c>
      <c r="BA11" s="17" t="s">
        <v>288</v>
      </c>
      <c r="BB11" s="17" t="s">
        <v>288</v>
      </c>
      <c r="BC11" s="17" t="s">
        <v>288</v>
      </c>
      <c r="BD11" s="17" t="s">
        <v>288</v>
      </c>
      <c r="BE11" s="17" t="s">
        <v>288</v>
      </c>
      <c r="BF11" s="17" t="s">
        <v>288</v>
      </c>
      <c r="BG11" s="17" t="s">
        <v>288</v>
      </c>
      <c r="BH11" s="17" t="s">
        <v>288</v>
      </c>
      <c r="BI11" s="17" t="s">
        <v>288</v>
      </c>
      <c r="BJ11" s="17" t="s">
        <v>288</v>
      </c>
      <c r="BK11" s="17" t="s">
        <v>288</v>
      </c>
      <c r="BL11" s="17" t="s">
        <v>288</v>
      </c>
      <c r="BM11" s="17" t="s">
        <v>288</v>
      </c>
      <c r="BN11" s="17" t="s">
        <v>288</v>
      </c>
      <c r="BO11" s="17" t="s">
        <v>288</v>
      </c>
      <c r="BP11" s="17" t="s">
        <v>288</v>
      </c>
      <c r="BQ11" s="17" t="s">
        <v>288</v>
      </c>
      <c r="BR11" s="17" t="s">
        <v>288</v>
      </c>
      <c r="BS11" s="17" t="s">
        <v>288</v>
      </c>
      <c r="BT11" s="17" t="s">
        <v>288</v>
      </c>
      <c r="BU11" s="17" t="s">
        <v>288</v>
      </c>
      <c r="BV11" s="17" t="s">
        <v>288</v>
      </c>
      <c r="BW11" s="17" t="s">
        <v>288</v>
      </c>
      <c r="BX11" s="17" t="s">
        <v>288</v>
      </c>
      <c r="BY11" s="17" t="s">
        <v>288</v>
      </c>
      <c r="BZ11" s="17" t="s">
        <v>288</v>
      </c>
      <c r="CA11" s="17" t="s">
        <v>288</v>
      </c>
      <c r="CB11" s="17" t="s">
        <v>288</v>
      </c>
      <c r="CC11" s="17" t="s">
        <v>288</v>
      </c>
      <c r="CD11" s="17" t="s">
        <v>288</v>
      </c>
      <c r="CE11" s="17" t="s">
        <v>288</v>
      </c>
      <c r="CF11" s="17" t="s">
        <v>288</v>
      </c>
      <c r="CG11" s="17" t="s">
        <v>288</v>
      </c>
      <c r="CH11" s="17" t="s">
        <v>288</v>
      </c>
      <c r="CI11" s="17" t="s">
        <v>288</v>
      </c>
      <c r="CJ11" s="17" t="s">
        <v>288</v>
      </c>
      <c r="CK11" s="17" t="str">
        <f t="shared" si="1"/>
        <v>Manufacture: Produce</v>
      </c>
      <c r="CL11" s="17" t="str">
        <f t="shared" si="2"/>
        <v/>
      </c>
      <c r="CM11" s="17" t="str">
        <f t="shared" si="3"/>
        <v>Manufacture: For on-site use/processing</v>
      </c>
      <c r="CN11" s="17" t="str">
        <f t="shared" si="4"/>
        <v/>
      </c>
      <c r="CO11" s="17" t="str">
        <f t="shared" si="5"/>
        <v/>
      </c>
      <c r="CP11" s="17" t="str">
        <f t="shared" si="6"/>
        <v/>
      </c>
      <c r="CQ11" s="17" t="str">
        <f t="shared" si="7"/>
        <v>Processing: As a reactant</v>
      </c>
      <c r="CR11" s="17" t="str">
        <f t="shared" si="8"/>
        <v/>
      </c>
      <c r="CS11" s="17" t="str">
        <f t="shared" si="9"/>
        <v/>
      </c>
      <c r="CT11" s="17" t="str">
        <f t="shared" si="10"/>
        <v/>
      </c>
      <c r="CU11" s="17" t="str">
        <f t="shared" si="11"/>
        <v/>
      </c>
      <c r="CV11" s="17" t="str">
        <f t="shared" si="12"/>
        <v>P199 - Other</v>
      </c>
      <c r="CW11" s="17" t="str">
        <f t="shared" si="13"/>
        <v/>
      </c>
      <c r="CX11" s="17" t="str">
        <f t="shared" si="14"/>
        <v/>
      </c>
      <c r="CY11" s="17" t="str">
        <f t="shared" si="15"/>
        <v/>
      </c>
      <c r="CZ11" s="17" t="str">
        <f t="shared" si="16"/>
        <v/>
      </c>
      <c r="DA11" s="17" t="str">
        <f t="shared" si="17"/>
        <v/>
      </c>
      <c r="DB11" s="17" t="str">
        <f t="shared" si="18"/>
        <v/>
      </c>
      <c r="DC11" s="17" t="str">
        <f t="shared" si="19"/>
        <v/>
      </c>
      <c r="DD11" s="17" t="str">
        <f t="shared" si="20"/>
        <v/>
      </c>
      <c r="DE11" s="17" t="str">
        <f t="shared" si="21"/>
        <v/>
      </c>
      <c r="DF11" s="17" t="str">
        <f t="shared" si="22"/>
        <v/>
      </c>
      <c r="DG11" s="17" t="str">
        <f t="shared" si="23"/>
        <v/>
      </c>
      <c r="DH11" s="17" t="str">
        <f t="shared" si="24"/>
        <v/>
      </c>
      <c r="DI11" s="17" t="str">
        <f t="shared" si="25"/>
        <v/>
      </c>
      <c r="DJ11" s="17" t="str">
        <f t="shared" si="26"/>
        <v/>
      </c>
      <c r="DK11" s="17" t="str">
        <f t="shared" si="27"/>
        <v/>
      </c>
      <c r="DL11" s="17" t="str">
        <f t="shared" si="28"/>
        <v/>
      </c>
      <c r="DM11" s="17" t="str">
        <f t="shared" si="29"/>
        <v/>
      </c>
      <c r="DN11" s="17" t="str">
        <f t="shared" si="30"/>
        <v/>
      </c>
      <c r="DO11" s="17" t="str">
        <f t="shared" si="31"/>
        <v/>
      </c>
      <c r="DP11" s="17" t="str">
        <f t="shared" si="32"/>
        <v/>
      </c>
      <c r="DQ11" s="17" t="str">
        <f t="shared" si="33"/>
        <v/>
      </c>
      <c r="DR11" s="17" t="str">
        <f t="shared" si="34"/>
        <v/>
      </c>
      <c r="DS11" s="17" t="str">
        <f t="shared" si="35"/>
        <v/>
      </c>
      <c r="DT11" s="17" t="str">
        <f t="shared" si="36"/>
        <v/>
      </c>
      <c r="DU11" s="17" t="str">
        <f t="shared" si="37"/>
        <v/>
      </c>
      <c r="DV11" s="17" t="str">
        <f t="shared" si="38"/>
        <v/>
      </c>
      <c r="DW11" s="17" t="str">
        <f t="shared" si="39"/>
        <v/>
      </c>
      <c r="DX11" s="17" t="str">
        <f t="shared" si="40"/>
        <v/>
      </c>
      <c r="DY11" s="17" t="str">
        <f t="shared" si="41"/>
        <v/>
      </c>
      <c r="DZ11" s="17" t="str">
        <f t="shared" si="42"/>
        <v/>
      </c>
      <c r="EA11" s="17" t="str">
        <f t="shared" si="43"/>
        <v/>
      </c>
      <c r="EB11" s="17" t="str">
        <f t="shared" si="44"/>
        <v/>
      </c>
      <c r="EC11" s="17" t="str">
        <f t="shared" si="45"/>
        <v/>
      </c>
      <c r="ED11" s="17" t="str">
        <f t="shared" si="46"/>
        <v/>
      </c>
      <c r="EE11" s="17" t="str">
        <f t="shared" si="47"/>
        <v/>
      </c>
      <c r="EF11" s="17" t="str">
        <f t="shared" si="48"/>
        <v/>
      </c>
      <c r="EG11" s="17" t="str">
        <f t="shared" si="49"/>
        <v/>
      </c>
      <c r="EH11" s="17" t="str">
        <f t="shared" si="50"/>
        <v/>
      </c>
      <c r="EI11" s="17" t="str">
        <f t="shared" si="51"/>
        <v/>
      </c>
      <c r="EJ11" s="17" t="str">
        <f t="shared" si="52"/>
        <v/>
      </c>
      <c r="EK11" s="17" t="str">
        <f t="shared" si="53"/>
        <v/>
      </c>
      <c r="EL11" s="17" t="str">
        <f t="shared" si="54"/>
        <v/>
      </c>
    </row>
    <row r="12" spans="1:142" ht="29" x14ac:dyDescent="0.35">
      <c r="A12" s="17" t="s">
        <v>280</v>
      </c>
      <c r="B12" s="17">
        <v>2019</v>
      </c>
      <c r="C12" s="17" t="s">
        <v>100</v>
      </c>
      <c r="D12" s="17" t="s">
        <v>341</v>
      </c>
      <c r="E12" s="17" t="s">
        <v>404</v>
      </c>
      <c r="F12" s="17" t="s">
        <v>342</v>
      </c>
      <c r="G12" s="17" t="s">
        <v>399</v>
      </c>
      <c r="H12" s="17" t="s">
        <v>298</v>
      </c>
      <c r="I12" s="17">
        <v>77536</v>
      </c>
      <c r="J12" s="105">
        <f>VLOOKUP(H12, 'TRI Crosswalk codes'!D:E, 2, FALSE)</f>
        <v>6</v>
      </c>
      <c r="K12" s="17">
        <v>325199</v>
      </c>
      <c r="L12" s="106" t="str">
        <f>VLOOKUP(K12, '2017-2022 NAICS'!C:D, 2, FALSE)</f>
        <v>All Other Basic Organic Chemical Manufacturing</v>
      </c>
      <c r="M12" s="106" t="str">
        <f>IF(COUNTIF('Raw TRI Data'!A:A, K12) &gt;0, "Yes", "No")</f>
        <v>No</v>
      </c>
      <c r="N12" s="17">
        <v>29.728559000000001</v>
      </c>
      <c r="O12" s="17">
        <v>-95.110764000000003</v>
      </c>
      <c r="P12" s="68">
        <v>110015742204</v>
      </c>
      <c r="Q12" s="68">
        <v>1319218350775</v>
      </c>
      <c r="R12" s="17" t="s">
        <v>284</v>
      </c>
      <c r="S12" s="17" t="s">
        <v>285</v>
      </c>
      <c r="T12" s="107">
        <v>3</v>
      </c>
      <c r="U12" s="105" t="str">
        <f>VLOOKUP(T12, 'TRI Crosswalk codes'!A:B, 2, FALSE)</f>
        <v>1,000 to 9,999</v>
      </c>
      <c r="V12" s="17">
        <v>6.56</v>
      </c>
      <c r="W12" s="17">
        <v>6.56</v>
      </c>
      <c r="Y12" s="17">
        <v>1.1000000000000001</v>
      </c>
      <c r="Z12" s="17">
        <v>7.66</v>
      </c>
      <c r="AA12" s="17" t="s">
        <v>286</v>
      </c>
      <c r="AB12" s="106" t="str">
        <f t="shared" si="0"/>
        <v>Manufacture: Produce; Manufacture: As a byproduct; Manufacture: As an Impurity</v>
      </c>
      <c r="AI12" s="17" t="s">
        <v>289</v>
      </c>
      <c r="AJ12" s="17" t="s">
        <v>288</v>
      </c>
      <c r="AK12" s="17" t="s">
        <v>288</v>
      </c>
      <c r="AL12" s="17" t="s">
        <v>288</v>
      </c>
      <c r="AM12" s="17" t="s">
        <v>289</v>
      </c>
      <c r="AN12" s="17" t="s">
        <v>289</v>
      </c>
      <c r="AO12" s="17" t="s">
        <v>288</v>
      </c>
      <c r="AP12" s="17" t="s">
        <v>288</v>
      </c>
      <c r="AQ12" s="17" t="s">
        <v>288</v>
      </c>
      <c r="AR12" s="17" t="s">
        <v>288</v>
      </c>
      <c r="AS12" s="17" t="s">
        <v>288</v>
      </c>
      <c r="AT12" s="17" t="s">
        <v>288</v>
      </c>
      <c r="AU12" s="17" t="s">
        <v>288</v>
      </c>
      <c r="AV12" s="17" t="s">
        <v>288</v>
      </c>
      <c r="AW12" s="17" t="s">
        <v>288</v>
      </c>
      <c r="AX12" s="17" t="s">
        <v>288</v>
      </c>
      <c r="AY12" s="17" t="s">
        <v>288</v>
      </c>
      <c r="AZ12" s="17" t="s">
        <v>288</v>
      </c>
      <c r="BA12" s="17" t="s">
        <v>288</v>
      </c>
      <c r="BB12" s="17" t="s">
        <v>288</v>
      </c>
      <c r="BC12" s="17" t="s">
        <v>288</v>
      </c>
      <c r="BD12" s="17" t="s">
        <v>288</v>
      </c>
      <c r="BE12" s="17" t="s">
        <v>288</v>
      </c>
      <c r="BF12" s="17" t="s">
        <v>288</v>
      </c>
      <c r="BG12" s="17" t="s">
        <v>288</v>
      </c>
      <c r="BH12" s="17" t="s">
        <v>288</v>
      </c>
      <c r="BI12" s="17" t="s">
        <v>288</v>
      </c>
      <c r="BJ12" s="17" t="s">
        <v>288</v>
      </c>
      <c r="BK12" s="17" t="s">
        <v>288</v>
      </c>
      <c r="BL12" s="17" t="s">
        <v>288</v>
      </c>
      <c r="BM12" s="17" t="s">
        <v>288</v>
      </c>
      <c r="BN12" s="17" t="s">
        <v>288</v>
      </c>
      <c r="BO12" s="17" t="s">
        <v>288</v>
      </c>
      <c r="BP12" s="17" t="s">
        <v>288</v>
      </c>
      <c r="BQ12" s="17" t="s">
        <v>288</v>
      </c>
      <c r="BR12" s="17" t="s">
        <v>288</v>
      </c>
      <c r="BS12" s="17" t="s">
        <v>288</v>
      </c>
      <c r="BT12" s="17" t="s">
        <v>288</v>
      </c>
      <c r="BU12" s="17" t="s">
        <v>288</v>
      </c>
      <c r="BV12" s="17" t="s">
        <v>288</v>
      </c>
      <c r="BW12" s="17" t="s">
        <v>288</v>
      </c>
      <c r="BX12" s="17" t="s">
        <v>288</v>
      </c>
      <c r="BY12" s="17" t="s">
        <v>288</v>
      </c>
      <c r="BZ12" s="17" t="s">
        <v>288</v>
      </c>
      <c r="CA12" s="17" t="s">
        <v>288</v>
      </c>
      <c r="CB12" s="17" t="s">
        <v>288</v>
      </c>
      <c r="CC12" s="17" t="s">
        <v>288</v>
      </c>
      <c r="CD12" s="17" t="s">
        <v>288</v>
      </c>
      <c r="CE12" s="17" t="s">
        <v>288</v>
      </c>
      <c r="CF12" s="17" t="s">
        <v>288</v>
      </c>
      <c r="CG12" s="17" t="s">
        <v>288</v>
      </c>
      <c r="CH12" s="17" t="s">
        <v>288</v>
      </c>
      <c r="CI12" s="17" t="s">
        <v>288</v>
      </c>
      <c r="CJ12" s="17" t="s">
        <v>288</v>
      </c>
      <c r="CK12" s="17" t="str">
        <f t="shared" si="1"/>
        <v>Manufacture: Produce</v>
      </c>
      <c r="CL12" s="17" t="str">
        <f t="shared" si="2"/>
        <v/>
      </c>
      <c r="CM12" s="17" t="str">
        <f t="shared" si="3"/>
        <v/>
      </c>
      <c r="CN12" s="17" t="str">
        <f t="shared" si="4"/>
        <v/>
      </c>
      <c r="CO12" s="17" t="str">
        <f t="shared" si="5"/>
        <v>Manufacture: As a byproduct</v>
      </c>
      <c r="CP12" s="17" t="str">
        <f t="shared" si="6"/>
        <v>Manufacture: As an Impurity</v>
      </c>
      <c r="CQ12" s="17" t="str">
        <f t="shared" si="7"/>
        <v/>
      </c>
      <c r="CR12" s="17" t="str">
        <f t="shared" si="8"/>
        <v/>
      </c>
      <c r="CS12" s="17" t="str">
        <f t="shared" si="9"/>
        <v/>
      </c>
      <c r="CT12" s="17" t="str">
        <f t="shared" si="10"/>
        <v/>
      </c>
      <c r="CU12" s="17" t="str">
        <f t="shared" si="11"/>
        <v/>
      </c>
      <c r="CV12" s="17" t="str">
        <f t="shared" si="12"/>
        <v/>
      </c>
      <c r="CW12" s="17" t="str">
        <f t="shared" si="13"/>
        <v/>
      </c>
      <c r="CX12" s="17" t="str">
        <f t="shared" si="14"/>
        <v/>
      </c>
      <c r="CY12" s="17" t="str">
        <f t="shared" si="15"/>
        <v/>
      </c>
      <c r="CZ12" s="17" t="str">
        <f t="shared" si="16"/>
        <v/>
      </c>
      <c r="DA12" s="17" t="str">
        <f t="shared" si="17"/>
        <v/>
      </c>
      <c r="DB12" s="17" t="str">
        <f t="shared" si="18"/>
        <v/>
      </c>
      <c r="DC12" s="17" t="str">
        <f t="shared" si="19"/>
        <v/>
      </c>
      <c r="DD12" s="17" t="str">
        <f t="shared" si="20"/>
        <v/>
      </c>
      <c r="DE12" s="17" t="str">
        <f t="shared" si="21"/>
        <v/>
      </c>
      <c r="DF12" s="17" t="str">
        <f t="shared" si="22"/>
        <v/>
      </c>
      <c r="DG12" s="17" t="str">
        <f t="shared" si="23"/>
        <v/>
      </c>
      <c r="DH12" s="17" t="str">
        <f t="shared" si="24"/>
        <v/>
      </c>
      <c r="DI12" s="17" t="str">
        <f t="shared" si="25"/>
        <v/>
      </c>
      <c r="DJ12" s="17" t="str">
        <f t="shared" si="26"/>
        <v/>
      </c>
      <c r="DK12" s="17" t="str">
        <f t="shared" si="27"/>
        <v/>
      </c>
      <c r="DL12" s="17" t="str">
        <f t="shared" si="28"/>
        <v/>
      </c>
      <c r="DM12" s="17" t="str">
        <f t="shared" si="29"/>
        <v/>
      </c>
      <c r="DN12" s="17" t="str">
        <f t="shared" si="30"/>
        <v/>
      </c>
      <c r="DO12" s="17" t="str">
        <f t="shared" si="31"/>
        <v/>
      </c>
      <c r="DP12" s="17" t="str">
        <f t="shared" si="32"/>
        <v/>
      </c>
      <c r="DQ12" s="17" t="str">
        <f t="shared" si="33"/>
        <v/>
      </c>
      <c r="DR12" s="17" t="str">
        <f t="shared" si="34"/>
        <v/>
      </c>
      <c r="DS12" s="17" t="str">
        <f t="shared" si="35"/>
        <v/>
      </c>
      <c r="DT12" s="17" t="str">
        <f t="shared" si="36"/>
        <v/>
      </c>
      <c r="DU12" s="17" t="str">
        <f t="shared" si="37"/>
        <v/>
      </c>
      <c r="DV12" s="17" t="str">
        <f t="shared" si="38"/>
        <v/>
      </c>
      <c r="DW12" s="17" t="str">
        <f t="shared" si="39"/>
        <v/>
      </c>
      <c r="DX12" s="17" t="str">
        <f t="shared" si="40"/>
        <v/>
      </c>
      <c r="DY12" s="17" t="str">
        <f t="shared" si="41"/>
        <v/>
      </c>
      <c r="DZ12" s="17" t="str">
        <f t="shared" si="42"/>
        <v/>
      </c>
      <c r="EA12" s="17" t="str">
        <f t="shared" si="43"/>
        <v/>
      </c>
      <c r="EB12" s="17" t="str">
        <f t="shared" si="44"/>
        <v/>
      </c>
      <c r="EC12" s="17" t="str">
        <f t="shared" si="45"/>
        <v/>
      </c>
      <c r="ED12" s="17" t="str">
        <f t="shared" si="46"/>
        <v/>
      </c>
      <c r="EE12" s="17" t="str">
        <f t="shared" si="47"/>
        <v/>
      </c>
      <c r="EF12" s="17" t="str">
        <f t="shared" si="48"/>
        <v/>
      </c>
      <c r="EG12" s="17" t="str">
        <f t="shared" si="49"/>
        <v/>
      </c>
      <c r="EH12" s="17" t="str">
        <f t="shared" si="50"/>
        <v/>
      </c>
      <c r="EI12" s="17" t="str">
        <f t="shared" si="51"/>
        <v/>
      </c>
      <c r="EJ12" s="17" t="str">
        <f t="shared" si="52"/>
        <v/>
      </c>
      <c r="EK12" s="17" t="str">
        <f t="shared" si="53"/>
        <v/>
      </c>
      <c r="EL12" s="17" t="str">
        <f t="shared" si="54"/>
        <v/>
      </c>
    </row>
    <row r="13" spans="1:142" ht="29" x14ac:dyDescent="0.35">
      <c r="A13" s="17" t="s">
        <v>280</v>
      </c>
      <c r="B13" s="17">
        <v>2019</v>
      </c>
      <c r="C13" s="17" t="s">
        <v>101</v>
      </c>
      <c r="D13" s="17" t="s">
        <v>349</v>
      </c>
      <c r="E13" s="17" t="s">
        <v>405</v>
      </c>
      <c r="F13" s="17" t="s">
        <v>350</v>
      </c>
      <c r="G13" s="17" t="s">
        <v>397</v>
      </c>
      <c r="H13" s="17" t="s">
        <v>351</v>
      </c>
      <c r="I13" s="17">
        <v>70764</v>
      </c>
      <c r="J13" s="105">
        <f>VLOOKUP(H13, 'TRI Crosswalk codes'!D:E, 2, FALSE)</f>
        <v>6</v>
      </c>
      <c r="K13" s="17">
        <v>325211</v>
      </c>
      <c r="L13" s="106" t="str">
        <f>VLOOKUP(K13, '2017-2022 NAICS'!C:D, 2, FALSE)</f>
        <v>Plastics Material and Resin Manufacturing</v>
      </c>
      <c r="M13" s="106" t="str">
        <f>IF(COUNTIF('Raw TRI Data'!A:A, K13) &gt;0, "Yes", "No")</f>
        <v>No</v>
      </c>
      <c r="N13" s="17">
        <v>30.259399999999999</v>
      </c>
      <c r="O13" s="17">
        <v>-91.173699999999997</v>
      </c>
      <c r="P13" s="68">
        <v>110000572675</v>
      </c>
      <c r="Q13" s="68">
        <v>1319218385286</v>
      </c>
      <c r="R13" s="17" t="s">
        <v>284</v>
      </c>
      <c r="S13" s="17" t="s">
        <v>285</v>
      </c>
      <c r="T13" s="107">
        <v>2</v>
      </c>
      <c r="U13" s="105" t="str">
        <f>VLOOKUP(T13, 'TRI Crosswalk codes'!A:B, 2, FALSE)</f>
        <v>100 to 999</v>
      </c>
      <c r="V13" s="17" t="s">
        <v>290</v>
      </c>
      <c r="W13" s="17">
        <v>0</v>
      </c>
      <c r="Y13" s="17">
        <v>0</v>
      </c>
      <c r="Z13" s="17">
        <v>0</v>
      </c>
      <c r="AA13" s="17" t="s">
        <v>286</v>
      </c>
      <c r="AB13" s="106" t="str">
        <f t="shared" si="0"/>
        <v>Manufacture: Produce; Manufacture: As a byproduct</v>
      </c>
      <c r="AI13" s="17" t="s">
        <v>289</v>
      </c>
      <c r="AJ13" s="17" t="s">
        <v>288</v>
      </c>
      <c r="AK13" s="17" t="s">
        <v>288</v>
      </c>
      <c r="AL13" s="17" t="s">
        <v>288</v>
      </c>
      <c r="AM13" s="17" t="s">
        <v>289</v>
      </c>
      <c r="AN13" s="17" t="s">
        <v>288</v>
      </c>
      <c r="AO13" s="17" t="s">
        <v>288</v>
      </c>
      <c r="AP13" s="17" t="s">
        <v>288</v>
      </c>
      <c r="AQ13" s="17" t="s">
        <v>288</v>
      </c>
      <c r="AR13" s="17" t="s">
        <v>288</v>
      </c>
      <c r="AS13" s="17" t="s">
        <v>288</v>
      </c>
      <c r="AT13" s="17" t="s">
        <v>288</v>
      </c>
      <c r="AU13" s="17" t="s">
        <v>288</v>
      </c>
      <c r="AV13" s="17" t="s">
        <v>288</v>
      </c>
      <c r="AW13" s="17" t="s">
        <v>288</v>
      </c>
      <c r="AX13" s="17" t="s">
        <v>288</v>
      </c>
      <c r="AY13" s="17" t="s">
        <v>288</v>
      </c>
      <c r="AZ13" s="17" t="s">
        <v>288</v>
      </c>
      <c r="BA13" s="17" t="s">
        <v>288</v>
      </c>
      <c r="BB13" s="17" t="s">
        <v>288</v>
      </c>
      <c r="BC13" s="17" t="s">
        <v>288</v>
      </c>
      <c r="BD13" s="17" t="s">
        <v>288</v>
      </c>
      <c r="BE13" s="17" t="s">
        <v>288</v>
      </c>
      <c r="BF13" s="17" t="s">
        <v>288</v>
      </c>
      <c r="BG13" s="17" t="s">
        <v>288</v>
      </c>
      <c r="BH13" s="17" t="s">
        <v>288</v>
      </c>
      <c r="BI13" s="17" t="s">
        <v>288</v>
      </c>
      <c r="BJ13" s="17" t="s">
        <v>288</v>
      </c>
      <c r="BK13" s="17" t="s">
        <v>288</v>
      </c>
      <c r="BL13" s="17" t="s">
        <v>288</v>
      </c>
      <c r="BM13" s="17" t="s">
        <v>288</v>
      </c>
      <c r="BN13" s="17" t="s">
        <v>288</v>
      </c>
      <c r="BO13" s="17" t="s">
        <v>288</v>
      </c>
      <c r="BP13" s="17" t="s">
        <v>288</v>
      </c>
      <c r="BQ13" s="17" t="s">
        <v>288</v>
      </c>
      <c r="BR13" s="17" t="s">
        <v>288</v>
      </c>
      <c r="BS13" s="17" t="s">
        <v>288</v>
      </c>
      <c r="BT13" s="17" t="s">
        <v>288</v>
      </c>
      <c r="BU13" s="17" t="s">
        <v>288</v>
      </c>
      <c r="BV13" s="17" t="s">
        <v>288</v>
      </c>
      <c r="BW13" s="17" t="s">
        <v>288</v>
      </c>
      <c r="BX13" s="17" t="s">
        <v>288</v>
      </c>
      <c r="BY13" s="17" t="s">
        <v>288</v>
      </c>
      <c r="BZ13" s="17" t="s">
        <v>288</v>
      </c>
      <c r="CA13" s="17" t="s">
        <v>288</v>
      </c>
      <c r="CB13" s="17" t="s">
        <v>288</v>
      </c>
      <c r="CC13" s="17" t="s">
        <v>288</v>
      </c>
      <c r="CD13" s="17" t="s">
        <v>288</v>
      </c>
      <c r="CE13" s="17" t="s">
        <v>288</v>
      </c>
      <c r="CF13" s="17" t="s">
        <v>288</v>
      </c>
      <c r="CG13" s="17" t="s">
        <v>288</v>
      </c>
      <c r="CH13" s="17" t="s">
        <v>288</v>
      </c>
      <c r="CI13" s="17" t="s">
        <v>288</v>
      </c>
      <c r="CJ13" s="17" t="s">
        <v>288</v>
      </c>
      <c r="CK13" s="17" t="str">
        <f t="shared" si="1"/>
        <v>Manufacture: Produce</v>
      </c>
      <c r="CL13" s="17" t="str">
        <f t="shared" si="2"/>
        <v/>
      </c>
      <c r="CM13" s="17" t="str">
        <f t="shared" si="3"/>
        <v/>
      </c>
      <c r="CN13" s="17" t="str">
        <f t="shared" si="4"/>
        <v/>
      </c>
      <c r="CO13" s="17" t="str">
        <f t="shared" si="5"/>
        <v>Manufacture: As a byproduct</v>
      </c>
      <c r="CP13" s="17" t="str">
        <f t="shared" si="6"/>
        <v/>
      </c>
      <c r="CQ13" s="17" t="str">
        <f t="shared" si="7"/>
        <v/>
      </c>
      <c r="CR13" s="17" t="str">
        <f t="shared" si="8"/>
        <v/>
      </c>
      <c r="CS13" s="17" t="str">
        <f t="shared" si="9"/>
        <v/>
      </c>
      <c r="CT13" s="17" t="str">
        <f t="shared" si="10"/>
        <v/>
      </c>
      <c r="CU13" s="17" t="str">
        <f t="shared" si="11"/>
        <v/>
      </c>
      <c r="CV13" s="17" t="str">
        <f t="shared" si="12"/>
        <v/>
      </c>
      <c r="CW13" s="17" t="str">
        <f t="shared" si="13"/>
        <v/>
      </c>
      <c r="CX13" s="17" t="str">
        <f t="shared" si="14"/>
        <v/>
      </c>
      <c r="CY13" s="17" t="str">
        <f t="shared" si="15"/>
        <v/>
      </c>
      <c r="CZ13" s="17" t="str">
        <f t="shared" si="16"/>
        <v/>
      </c>
      <c r="DA13" s="17" t="str">
        <f t="shared" si="17"/>
        <v/>
      </c>
      <c r="DB13" s="17" t="str">
        <f t="shared" si="18"/>
        <v/>
      </c>
      <c r="DC13" s="17" t="str">
        <f t="shared" si="19"/>
        <v/>
      </c>
      <c r="DD13" s="17" t="str">
        <f t="shared" si="20"/>
        <v/>
      </c>
      <c r="DE13" s="17" t="str">
        <f t="shared" si="21"/>
        <v/>
      </c>
      <c r="DF13" s="17" t="str">
        <f t="shared" si="22"/>
        <v/>
      </c>
      <c r="DG13" s="17" t="str">
        <f t="shared" si="23"/>
        <v/>
      </c>
      <c r="DH13" s="17" t="str">
        <f t="shared" si="24"/>
        <v/>
      </c>
      <c r="DI13" s="17" t="str">
        <f t="shared" si="25"/>
        <v/>
      </c>
      <c r="DJ13" s="17" t="str">
        <f t="shared" si="26"/>
        <v/>
      </c>
      <c r="DK13" s="17" t="str">
        <f t="shared" si="27"/>
        <v/>
      </c>
      <c r="DL13" s="17" t="str">
        <f t="shared" si="28"/>
        <v/>
      </c>
      <c r="DM13" s="17" t="str">
        <f t="shared" si="29"/>
        <v/>
      </c>
      <c r="DN13" s="17" t="str">
        <f t="shared" si="30"/>
        <v/>
      </c>
      <c r="DO13" s="17" t="str">
        <f t="shared" si="31"/>
        <v/>
      </c>
      <c r="DP13" s="17" t="str">
        <f t="shared" si="32"/>
        <v/>
      </c>
      <c r="DQ13" s="17" t="str">
        <f t="shared" si="33"/>
        <v/>
      </c>
      <c r="DR13" s="17" t="str">
        <f t="shared" si="34"/>
        <v/>
      </c>
      <c r="DS13" s="17" t="str">
        <f t="shared" si="35"/>
        <v/>
      </c>
      <c r="DT13" s="17" t="str">
        <f t="shared" si="36"/>
        <v/>
      </c>
      <c r="DU13" s="17" t="str">
        <f t="shared" si="37"/>
        <v/>
      </c>
      <c r="DV13" s="17" t="str">
        <f t="shared" si="38"/>
        <v/>
      </c>
      <c r="DW13" s="17" t="str">
        <f t="shared" si="39"/>
        <v/>
      </c>
      <c r="DX13" s="17" t="str">
        <f t="shared" si="40"/>
        <v/>
      </c>
      <c r="DY13" s="17" t="str">
        <f t="shared" si="41"/>
        <v/>
      </c>
      <c r="DZ13" s="17" t="str">
        <f t="shared" si="42"/>
        <v/>
      </c>
      <c r="EA13" s="17" t="str">
        <f t="shared" si="43"/>
        <v/>
      </c>
      <c r="EB13" s="17" t="str">
        <f t="shared" si="44"/>
        <v/>
      </c>
      <c r="EC13" s="17" t="str">
        <f t="shared" si="45"/>
        <v/>
      </c>
      <c r="ED13" s="17" t="str">
        <f t="shared" si="46"/>
        <v/>
      </c>
      <c r="EE13" s="17" t="str">
        <f t="shared" si="47"/>
        <v/>
      </c>
      <c r="EF13" s="17" t="str">
        <f t="shared" si="48"/>
        <v/>
      </c>
      <c r="EG13" s="17" t="str">
        <f t="shared" si="49"/>
        <v/>
      </c>
      <c r="EH13" s="17" t="str">
        <f t="shared" si="50"/>
        <v/>
      </c>
      <c r="EI13" s="17" t="str">
        <f t="shared" si="51"/>
        <v/>
      </c>
      <c r="EJ13" s="17" t="str">
        <f t="shared" si="52"/>
        <v/>
      </c>
      <c r="EK13" s="17" t="str">
        <f t="shared" si="53"/>
        <v/>
      </c>
      <c r="EL13" s="17" t="str">
        <f t="shared" si="54"/>
        <v/>
      </c>
    </row>
    <row r="14" spans="1:142" ht="29" x14ac:dyDescent="0.35">
      <c r="A14" s="17" t="s">
        <v>280</v>
      </c>
      <c r="B14" s="17">
        <v>2019</v>
      </c>
      <c r="C14" s="17" t="s">
        <v>114</v>
      </c>
      <c r="D14" s="17" t="s">
        <v>306</v>
      </c>
      <c r="E14" s="17" t="s">
        <v>406</v>
      </c>
      <c r="F14" s="17" t="s">
        <v>307</v>
      </c>
      <c r="G14" s="17" t="s">
        <v>399</v>
      </c>
      <c r="H14" s="17" t="s">
        <v>298</v>
      </c>
      <c r="I14" s="17">
        <v>77571</v>
      </c>
      <c r="J14" s="105">
        <f>VLOOKUP(H14, 'TRI Crosswalk codes'!D:E, 2, FALSE)</f>
        <v>6</v>
      </c>
      <c r="K14" s="17">
        <v>562211</v>
      </c>
      <c r="L14" s="106" t="str">
        <f>VLOOKUP(K14, '2017-2022 NAICS'!C:D, 2, FALSE)</f>
        <v>Hazardous Waste Treatment and Disposal</v>
      </c>
      <c r="M14" s="106" t="str">
        <f>IF(COUNTIF('Raw TRI Data'!A:A, K14) &gt;0, "Yes", "No")</f>
        <v>No</v>
      </c>
      <c r="N14" s="17">
        <v>29.73028</v>
      </c>
      <c r="O14" s="17">
        <v>-95.08981</v>
      </c>
      <c r="P14" s="68">
        <v>110000463365</v>
      </c>
      <c r="Q14" s="68">
        <v>1319218392645</v>
      </c>
      <c r="R14" s="17" t="s">
        <v>284</v>
      </c>
      <c r="S14" s="17" t="s">
        <v>285</v>
      </c>
      <c r="T14" s="107">
        <v>3</v>
      </c>
      <c r="U14" s="105" t="str">
        <f>VLOOKUP(T14, 'TRI Crosswalk codes'!A:B, 2, FALSE)</f>
        <v>1,000 to 9,999</v>
      </c>
      <c r="V14" s="17">
        <v>0.01</v>
      </c>
      <c r="W14" s="17">
        <v>0.01</v>
      </c>
      <c r="Y14" s="17">
        <v>0.02</v>
      </c>
      <c r="Z14" s="17">
        <v>0.03</v>
      </c>
      <c r="AA14" s="17" t="s">
        <v>286</v>
      </c>
      <c r="AB14" s="106" t="str">
        <f t="shared" si="0"/>
        <v>Otherwise Use: Ancillary or Other Use; Z306 - Waste Treatment</v>
      </c>
      <c r="AI14" s="17" t="s">
        <v>288</v>
      </c>
      <c r="AJ14" s="17" t="s">
        <v>288</v>
      </c>
      <c r="AK14" s="17" t="s">
        <v>288</v>
      </c>
      <c r="AL14" s="17" t="s">
        <v>288</v>
      </c>
      <c r="AM14" s="17" t="s">
        <v>288</v>
      </c>
      <c r="AN14" s="17" t="s">
        <v>288</v>
      </c>
      <c r="AO14" s="17" t="s">
        <v>288</v>
      </c>
      <c r="AP14" s="17" t="s">
        <v>288</v>
      </c>
      <c r="AQ14" s="17" t="s">
        <v>288</v>
      </c>
      <c r="AR14" s="17" t="s">
        <v>288</v>
      </c>
      <c r="AS14" s="17" t="s">
        <v>288</v>
      </c>
      <c r="AT14" s="17" t="s">
        <v>288</v>
      </c>
      <c r="AU14" s="17" t="s">
        <v>288</v>
      </c>
      <c r="AV14" s="17" t="s">
        <v>288</v>
      </c>
      <c r="AW14" s="17" t="s">
        <v>288</v>
      </c>
      <c r="AX14" s="17" t="s">
        <v>288</v>
      </c>
      <c r="AY14" s="17" t="s">
        <v>288</v>
      </c>
      <c r="AZ14" s="17" t="s">
        <v>288</v>
      </c>
      <c r="BA14" s="17" t="s">
        <v>288</v>
      </c>
      <c r="BB14" s="17" t="s">
        <v>288</v>
      </c>
      <c r="BC14" s="17" t="s">
        <v>288</v>
      </c>
      <c r="BD14" s="17" t="s">
        <v>288</v>
      </c>
      <c r="BE14" s="17" t="s">
        <v>288</v>
      </c>
      <c r="BF14" s="17" t="s">
        <v>288</v>
      </c>
      <c r="BG14" s="17" t="s">
        <v>288</v>
      </c>
      <c r="BH14" s="17" t="s">
        <v>288</v>
      </c>
      <c r="BI14" s="17" t="s">
        <v>288</v>
      </c>
      <c r="BJ14" s="17" t="s">
        <v>288</v>
      </c>
      <c r="BK14" s="17" t="s">
        <v>288</v>
      </c>
      <c r="BL14" s="17" t="s">
        <v>288</v>
      </c>
      <c r="BM14" s="17" t="s">
        <v>288</v>
      </c>
      <c r="BN14" s="17" t="s">
        <v>288</v>
      </c>
      <c r="BO14" s="17" t="s">
        <v>288</v>
      </c>
      <c r="BP14" s="17" t="s">
        <v>288</v>
      </c>
      <c r="BQ14" s="17" t="s">
        <v>288</v>
      </c>
      <c r="BR14" s="17" t="s">
        <v>288</v>
      </c>
      <c r="BS14" s="17" t="s">
        <v>288</v>
      </c>
      <c r="BT14" s="17" t="s">
        <v>288</v>
      </c>
      <c r="BU14" s="17" t="s">
        <v>288</v>
      </c>
      <c r="BV14" s="17" t="s">
        <v>288</v>
      </c>
      <c r="BW14" s="17" t="s">
        <v>288</v>
      </c>
      <c r="BX14" s="17" t="s">
        <v>288</v>
      </c>
      <c r="BY14" s="17" t="s">
        <v>288</v>
      </c>
      <c r="BZ14" s="17" t="s">
        <v>288</v>
      </c>
      <c r="CA14" s="17" t="s">
        <v>289</v>
      </c>
      <c r="CB14" s="17" t="s">
        <v>288</v>
      </c>
      <c r="CC14" s="17" t="s">
        <v>288</v>
      </c>
      <c r="CD14" s="17" t="s">
        <v>288</v>
      </c>
      <c r="CE14" s="17" t="s">
        <v>288</v>
      </c>
      <c r="CF14" s="17" t="s">
        <v>288</v>
      </c>
      <c r="CG14" s="17" t="s">
        <v>289</v>
      </c>
      <c r="CH14" s="17" t="s">
        <v>288</v>
      </c>
      <c r="CI14" s="17" t="s">
        <v>288</v>
      </c>
      <c r="CJ14" s="17" t="s">
        <v>288</v>
      </c>
      <c r="CK14" s="17" t="str">
        <f t="shared" si="1"/>
        <v/>
      </c>
      <c r="CL14" s="17" t="str">
        <f t="shared" si="2"/>
        <v/>
      </c>
      <c r="CM14" s="17" t="str">
        <f t="shared" si="3"/>
        <v/>
      </c>
      <c r="CN14" s="17" t="str">
        <f t="shared" si="4"/>
        <v/>
      </c>
      <c r="CO14" s="17" t="str">
        <f t="shared" si="5"/>
        <v/>
      </c>
      <c r="CP14" s="17" t="str">
        <f t="shared" si="6"/>
        <v/>
      </c>
      <c r="CQ14" s="17" t="str">
        <f t="shared" si="7"/>
        <v/>
      </c>
      <c r="CR14" s="17" t="str">
        <f t="shared" si="8"/>
        <v/>
      </c>
      <c r="CS14" s="17" t="str">
        <f t="shared" si="9"/>
        <v/>
      </c>
      <c r="CT14" s="17" t="str">
        <f t="shared" si="10"/>
        <v/>
      </c>
      <c r="CU14" s="17" t="str">
        <f t="shared" si="11"/>
        <v/>
      </c>
      <c r="CV14" s="17" t="str">
        <f t="shared" si="12"/>
        <v/>
      </c>
      <c r="CW14" s="17" t="str">
        <f t="shared" si="13"/>
        <v/>
      </c>
      <c r="CX14" s="17" t="str">
        <f t="shared" si="14"/>
        <v/>
      </c>
      <c r="CY14" s="17" t="str">
        <f t="shared" si="15"/>
        <v/>
      </c>
      <c r="CZ14" s="17" t="str">
        <f t="shared" si="16"/>
        <v/>
      </c>
      <c r="DA14" s="17" t="str">
        <f t="shared" si="17"/>
        <v/>
      </c>
      <c r="DB14" s="17" t="str">
        <f t="shared" si="18"/>
        <v/>
      </c>
      <c r="DC14" s="17" t="str">
        <f t="shared" si="19"/>
        <v/>
      </c>
      <c r="DD14" s="17" t="str">
        <f t="shared" si="20"/>
        <v/>
      </c>
      <c r="DE14" s="17" t="str">
        <f t="shared" si="21"/>
        <v/>
      </c>
      <c r="DF14" s="17" t="str">
        <f t="shared" si="22"/>
        <v/>
      </c>
      <c r="DG14" s="17" t="str">
        <f t="shared" si="23"/>
        <v/>
      </c>
      <c r="DH14" s="17" t="str">
        <f t="shared" si="24"/>
        <v/>
      </c>
      <c r="DI14" s="17" t="str">
        <f t="shared" si="25"/>
        <v/>
      </c>
      <c r="DJ14" s="17" t="str">
        <f t="shared" si="26"/>
        <v/>
      </c>
      <c r="DK14" s="17" t="str">
        <f t="shared" si="27"/>
        <v/>
      </c>
      <c r="DL14" s="17" t="str">
        <f t="shared" si="28"/>
        <v/>
      </c>
      <c r="DM14" s="17" t="str">
        <f t="shared" si="29"/>
        <v/>
      </c>
      <c r="DN14" s="17" t="str">
        <f t="shared" si="30"/>
        <v/>
      </c>
      <c r="DO14" s="17" t="str">
        <f t="shared" si="31"/>
        <v/>
      </c>
      <c r="DP14" s="17" t="str">
        <f t="shared" si="32"/>
        <v/>
      </c>
      <c r="DQ14" s="17" t="str">
        <f t="shared" si="33"/>
        <v/>
      </c>
      <c r="DR14" s="17" t="str">
        <f t="shared" si="34"/>
        <v/>
      </c>
      <c r="DS14" s="17" t="str">
        <f t="shared" si="35"/>
        <v/>
      </c>
      <c r="DT14" s="17" t="str">
        <f t="shared" si="36"/>
        <v/>
      </c>
      <c r="DU14" s="17" t="str">
        <f t="shared" si="37"/>
        <v/>
      </c>
      <c r="DV14" s="17" t="str">
        <f t="shared" si="38"/>
        <v/>
      </c>
      <c r="DW14" s="17" t="str">
        <f t="shared" si="39"/>
        <v/>
      </c>
      <c r="DX14" s="17" t="str">
        <f t="shared" si="40"/>
        <v/>
      </c>
      <c r="DY14" s="17" t="str">
        <f t="shared" si="41"/>
        <v/>
      </c>
      <c r="DZ14" s="17" t="str">
        <f t="shared" si="42"/>
        <v/>
      </c>
      <c r="EA14" s="17" t="str">
        <f t="shared" si="43"/>
        <v/>
      </c>
      <c r="EB14" s="17" t="str">
        <f t="shared" si="44"/>
        <v/>
      </c>
      <c r="EC14" s="17" t="str">
        <f t="shared" si="45"/>
        <v>Otherwise Use: Ancillary or Other Use</v>
      </c>
      <c r="ED14" s="17" t="str">
        <f t="shared" si="46"/>
        <v/>
      </c>
      <c r="EE14" s="17" t="str">
        <f t="shared" si="47"/>
        <v/>
      </c>
      <c r="EF14" s="17" t="str">
        <f t="shared" si="48"/>
        <v/>
      </c>
      <c r="EG14" s="17" t="str">
        <f t="shared" si="49"/>
        <v/>
      </c>
      <c r="EH14" s="17" t="str">
        <f t="shared" si="50"/>
        <v/>
      </c>
      <c r="EI14" s="17" t="str">
        <f t="shared" si="51"/>
        <v>Z306 - Waste Treatment</v>
      </c>
      <c r="EJ14" s="17" t="str">
        <f t="shared" si="52"/>
        <v/>
      </c>
      <c r="EK14" s="17" t="str">
        <f t="shared" si="53"/>
        <v/>
      </c>
      <c r="EL14" s="17" t="str">
        <f t="shared" si="54"/>
        <v/>
      </c>
    </row>
    <row r="15" spans="1:142" ht="29" x14ac:dyDescent="0.35">
      <c r="A15" s="17" t="s">
        <v>280</v>
      </c>
      <c r="B15" s="17">
        <v>2019</v>
      </c>
      <c r="C15" s="17" t="s">
        <v>115</v>
      </c>
      <c r="D15" s="17" t="s">
        <v>309</v>
      </c>
      <c r="E15" s="17" t="s">
        <v>407</v>
      </c>
      <c r="F15" s="17" t="s">
        <v>310</v>
      </c>
      <c r="G15" s="17" t="s">
        <v>408</v>
      </c>
      <c r="H15" s="17" t="s">
        <v>311</v>
      </c>
      <c r="I15" s="17">
        <v>71730</v>
      </c>
      <c r="J15" s="105">
        <f>VLOOKUP(H15, 'TRI Crosswalk codes'!D:E, 2, FALSE)</f>
        <v>6</v>
      </c>
      <c r="K15" s="17">
        <v>562211</v>
      </c>
      <c r="L15" s="106" t="str">
        <f>VLOOKUP(K15, '2017-2022 NAICS'!C:D, 2, FALSE)</f>
        <v>Hazardous Waste Treatment and Disposal</v>
      </c>
      <c r="M15" s="106" t="str">
        <f>IF(COUNTIF('Raw TRI Data'!A:A, K15) &gt;0, "Yes", "No")</f>
        <v>No</v>
      </c>
      <c r="N15" s="17">
        <v>33.2044</v>
      </c>
      <c r="O15" s="17">
        <v>-92.630799999999994</v>
      </c>
      <c r="P15" s="68">
        <v>110000521221</v>
      </c>
      <c r="Q15" s="68">
        <v>1319218425318</v>
      </c>
      <c r="R15" s="17" t="s">
        <v>284</v>
      </c>
      <c r="S15" s="17" t="s">
        <v>285</v>
      </c>
      <c r="T15" s="107">
        <v>3</v>
      </c>
      <c r="U15" s="105" t="str">
        <f>VLOOKUP(T15, 'TRI Crosswalk codes'!A:B, 2, FALSE)</f>
        <v>1,000 to 9,999</v>
      </c>
      <c r="V15" s="17">
        <v>0.01</v>
      </c>
      <c r="W15" s="17">
        <v>0.01</v>
      </c>
      <c r="Y15" s="17">
        <v>0.02</v>
      </c>
      <c r="Z15" s="17">
        <v>0.03</v>
      </c>
      <c r="AA15" s="17" t="s">
        <v>286</v>
      </c>
      <c r="AB15" s="106" t="str">
        <f t="shared" si="0"/>
        <v>Otherwise Use: Ancillary or Other Use; Z306 - Waste Treatment</v>
      </c>
      <c r="AI15" s="17" t="s">
        <v>288</v>
      </c>
      <c r="AJ15" s="17" t="s">
        <v>288</v>
      </c>
      <c r="AK15" s="17" t="s">
        <v>288</v>
      </c>
      <c r="AL15" s="17" t="s">
        <v>288</v>
      </c>
      <c r="AM15" s="17" t="s">
        <v>288</v>
      </c>
      <c r="AN15" s="17" t="s">
        <v>288</v>
      </c>
      <c r="AO15" s="17" t="s">
        <v>288</v>
      </c>
      <c r="AP15" s="17" t="s">
        <v>288</v>
      </c>
      <c r="AQ15" s="17" t="s">
        <v>288</v>
      </c>
      <c r="AR15" s="17" t="s">
        <v>288</v>
      </c>
      <c r="AS15" s="17" t="s">
        <v>288</v>
      </c>
      <c r="AT15" s="17" t="s">
        <v>288</v>
      </c>
      <c r="AU15" s="17" t="s">
        <v>288</v>
      </c>
      <c r="AV15" s="17" t="s">
        <v>288</v>
      </c>
      <c r="AW15" s="17" t="s">
        <v>288</v>
      </c>
      <c r="AX15" s="17" t="s">
        <v>288</v>
      </c>
      <c r="AY15" s="17" t="s">
        <v>288</v>
      </c>
      <c r="AZ15" s="17" t="s">
        <v>288</v>
      </c>
      <c r="BA15" s="17" t="s">
        <v>288</v>
      </c>
      <c r="BB15" s="17" t="s">
        <v>288</v>
      </c>
      <c r="BC15" s="17" t="s">
        <v>288</v>
      </c>
      <c r="BD15" s="17" t="s">
        <v>288</v>
      </c>
      <c r="BE15" s="17" t="s">
        <v>288</v>
      </c>
      <c r="BF15" s="17" t="s">
        <v>288</v>
      </c>
      <c r="BG15" s="17" t="s">
        <v>288</v>
      </c>
      <c r="BH15" s="17" t="s">
        <v>288</v>
      </c>
      <c r="BI15" s="17" t="s">
        <v>288</v>
      </c>
      <c r="BJ15" s="17" t="s">
        <v>288</v>
      </c>
      <c r="BK15" s="17" t="s">
        <v>288</v>
      </c>
      <c r="BL15" s="17" t="s">
        <v>288</v>
      </c>
      <c r="BM15" s="17" t="s">
        <v>288</v>
      </c>
      <c r="BN15" s="17" t="s">
        <v>288</v>
      </c>
      <c r="BO15" s="17" t="s">
        <v>288</v>
      </c>
      <c r="BP15" s="17" t="s">
        <v>288</v>
      </c>
      <c r="BQ15" s="17" t="s">
        <v>288</v>
      </c>
      <c r="BR15" s="17" t="s">
        <v>288</v>
      </c>
      <c r="BS15" s="17" t="s">
        <v>288</v>
      </c>
      <c r="BT15" s="17" t="s">
        <v>288</v>
      </c>
      <c r="BU15" s="17" t="s">
        <v>288</v>
      </c>
      <c r="BV15" s="17" t="s">
        <v>288</v>
      </c>
      <c r="BW15" s="17" t="s">
        <v>288</v>
      </c>
      <c r="BX15" s="17" t="s">
        <v>288</v>
      </c>
      <c r="BY15" s="17" t="s">
        <v>288</v>
      </c>
      <c r="BZ15" s="17" t="s">
        <v>288</v>
      </c>
      <c r="CA15" s="17" t="s">
        <v>289</v>
      </c>
      <c r="CB15" s="17" t="s">
        <v>288</v>
      </c>
      <c r="CC15" s="17" t="s">
        <v>288</v>
      </c>
      <c r="CD15" s="17" t="s">
        <v>288</v>
      </c>
      <c r="CE15" s="17" t="s">
        <v>288</v>
      </c>
      <c r="CF15" s="17" t="s">
        <v>288</v>
      </c>
      <c r="CG15" s="17" t="s">
        <v>289</v>
      </c>
      <c r="CH15" s="17" t="s">
        <v>288</v>
      </c>
      <c r="CI15" s="17" t="s">
        <v>288</v>
      </c>
      <c r="CJ15" s="17" t="s">
        <v>288</v>
      </c>
      <c r="CK15" s="17" t="str">
        <f t="shared" si="1"/>
        <v/>
      </c>
      <c r="CL15" s="17" t="str">
        <f t="shared" si="2"/>
        <v/>
      </c>
      <c r="CM15" s="17" t="str">
        <f t="shared" si="3"/>
        <v/>
      </c>
      <c r="CN15" s="17" t="str">
        <f t="shared" si="4"/>
        <v/>
      </c>
      <c r="CO15" s="17" t="str">
        <f t="shared" si="5"/>
        <v/>
      </c>
      <c r="CP15" s="17" t="str">
        <f t="shared" si="6"/>
        <v/>
      </c>
      <c r="CQ15" s="17" t="str">
        <f t="shared" si="7"/>
        <v/>
      </c>
      <c r="CR15" s="17" t="str">
        <f t="shared" si="8"/>
        <v/>
      </c>
      <c r="CS15" s="17" t="str">
        <f t="shared" si="9"/>
        <v/>
      </c>
      <c r="CT15" s="17" t="str">
        <f t="shared" si="10"/>
        <v/>
      </c>
      <c r="CU15" s="17" t="str">
        <f t="shared" si="11"/>
        <v/>
      </c>
      <c r="CV15" s="17" t="str">
        <f t="shared" si="12"/>
        <v/>
      </c>
      <c r="CW15" s="17" t="str">
        <f t="shared" si="13"/>
        <v/>
      </c>
      <c r="CX15" s="17" t="str">
        <f t="shared" si="14"/>
        <v/>
      </c>
      <c r="CY15" s="17" t="str">
        <f t="shared" si="15"/>
        <v/>
      </c>
      <c r="CZ15" s="17" t="str">
        <f t="shared" si="16"/>
        <v/>
      </c>
      <c r="DA15" s="17" t="str">
        <f t="shared" si="17"/>
        <v/>
      </c>
      <c r="DB15" s="17" t="str">
        <f t="shared" si="18"/>
        <v/>
      </c>
      <c r="DC15" s="17" t="str">
        <f t="shared" si="19"/>
        <v/>
      </c>
      <c r="DD15" s="17" t="str">
        <f t="shared" si="20"/>
        <v/>
      </c>
      <c r="DE15" s="17" t="str">
        <f t="shared" si="21"/>
        <v/>
      </c>
      <c r="DF15" s="17" t="str">
        <f t="shared" si="22"/>
        <v/>
      </c>
      <c r="DG15" s="17" t="str">
        <f t="shared" si="23"/>
        <v/>
      </c>
      <c r="DH15" s="17" t="str">
        <f t="shared" si="24"/>
        <v/>
      </c>
      <c r="DI15" s="17" t="str">
        <f t="shared" si="25"/>
        <v/>
      </c>
      <c r="DJ15" s="17" t="str">
        <f t="shared" si="26"/>
        <v/>
      </c>
      <c r="DK15" s="17" t="str">
        <f t="shared" si="27"/>
        <v/>
      </c>
      <c r="DL15" s="17" t="str">
        <f t="shared" si="28"/>
        <v/>
      </c>
      <c r="DM15" s="17" t="str">
        <f t="shared" si="29"/>
        <v/>
      </c>
      <c r="DN15" s="17" t="str">
        <f t="shared" si="30"/>
        <v/>
      </c>
      <c r="DO15" s="17" t="str">
        <f t="shared" si="31"/>
        <v/>
      </c>
      <c r="DP15" s="17" t="str">
        <f t="shared" si="32"/>
        <v/>
      </c>
      <c r="DQ15" s="17" t="str">
        <f t="shared" si="33"/>
        <v/>
      </c>
      <c r="DR15" s="17" t="str">
        <f t="shared" si="34"/>
        <v/>
      </c>
      <c r="DS15" s="17" t="str">
        <f t="shared" si="35"/>
        <v/>
      </c>
      <c r="DT15" s="17" t="str">
        <f t="shared" si="36"/>
        <v/>
      </c>
      <c r="DU15" s="17" t="str">
        <f t="shared" si="37"/>
        <v/>
      </c>
      <c r="DV15" s="17" t="str">
        <f t="shared" si="38"/>
        <v/>
      </c>
      <c r="DW15" s="17" t="str">
        <f t="shared" si="39"/>
        <v/>
      </c>
      <c r="DX15" s="17" t="str">
        <f t="shared" si="40"/>
        <v/>
      </c>
      <c r="DY15" s="17" t="str">
        <f t="shared" si="41"/>
        <v/>
      </c>
      <c r="DZ15" s="17" t="str">
        <f t="shared" si="42"/>
        <v/>
      </c>
      <c r="EA15" s="17" t="str">
        <f t="shared" si="43"/>
        <v/>
      </c>
      <c r="EB15" s="17" t="str">
        <f t="shared" si="44"/>
        <v/>
      </c>
      <c r="EC15" s="17" t="str">
        <f t="shared" si="45"/>
        <v>Otherwise Use: Ancillary or Other Use</v>
      </c>
      <c r="ED15" s="17" t="str">
        <f t="shared" si="46"/>
        <v/>
      </c>
      <c r="EE15" s="17" t="str">
        <f t="shared" si="47"/>
        <v/>
      </c>
      <c r="EF15" s="17" t="str">
        <f t="shared" si="48"/>
        <v/>
      </c>
      <c r="EG15" s="17" t="str">
        <f t="shared" si="49"/>
        <v/>
      </c>
      <c r="EH15" s="17" t="str">
        <f t="shared" si="50"/>
        <v/>
      </c>
      <c r="EI15" s="17" t="str">
        <f t="shared" si="51"/>
        <v>Z306 - Waste Treatment</v>
      </c>
      <c r="EJ15" s="17" t="str">
        <f t="shared" si="52"/>
        <v/>
      </c>
      <c r="EK15" s="17" t="str">
        <f t="shared" si="53"/>
        <v/>
      </c>
      <c r="EL15" s="17" t="str">
        <f t="shared" si="54"/>
        <v/>
      </c>
    </row>
    <row r="16" spans="1:142" ht="43.5" x14ac:dyDescent="0.35">
      <c r="A16" s="17" t="s">
        <v>280</v>
      </c>
      <c r="B16" s="17">
        <v>2019</v>
      </c>
      <c r="C16" s="17" t="s">
        <v>102</v>
      </c>
      <c r="D16" s="17" t="s">
        <v>336</v>
      </c>
      <c r="E16" s="17" t="s">
        <v>409</v>
      </c>
      <c r="F16" s="17" t="s">
        <v>337</v>
      </c>
      <c r="G16" s="17" t="s">
        <v>410</v>
      </c>
      <c r="H16" s="17" t="s">
        <v>298</v>
      </c>
      <c r="I16" s="17">
        <v>78359</v>
      </c>
      <c r="J16" s="105">
        <f>VLOOKUP(H16, 'TRI Crosswalk codes'!D:E, 2, FALSE)</f>
        <v>6</v>
      </c>
      <c r="K16" s="17">
        <v>325199</v>
      </c>
      <c r="L16" s="106" t="str">
        <f>VLOOKUP(K16, '2017-2022 NAICS'!C:D, 2, FALSE)</f>
        <v>All Other Basic Organic Chemical Manufacturing</v>
      </c>
      <c r="M16" s="106" t="str">
        <f>IF(COUNTIF('Raw TRI Data'!A:A, K16) &gt;0, "Yes", "No")</f>
        <v>No</v>
      </c>
      <c r="N16" s="17">
        <v>27.883610999999998</v>
      </c>
      <c r="O16" s="17">
        <v>-97.241382999999999</v>
      </c>
      <c r="P16" s="68">
        <v>110000599807</v>
      </c>
      <c r="Q16" s="68">
        <v>1319218514634</v>
      </c>
      <c r="R16" s="17" t="s">
        <v>284</v>
      </c>
      <c r="S16" s="17" t="s">
        <v>285</v>
      </c>
      <c r="T16" s="107">
        <v>4</v>
      </c>
      <c r="U16" s="105" t="str">
        <f>VLOOKUP(T16, 'TRI Crosswalk codes'!A:B, 2, FALSE)</f>
        <v>10,000 to 99,999</v>
      </c>
      <c r="V16" s="17">
        <v>25</v>
      </c>
      <c r="W16" s="17">
        <v>25</v>
      </c>
      <c r="Y16" s="17">
        <v>37</v>
      </c>
      <c r="Z16" s="17">
        <v>62</v>
      </c>
      <c r="AA16" s="17" t="s">
        <v>286</v>
      </c>
      <c r="AB16" s="106" t="str">
        <f t="shared" si="0"/>
        <v>Manufacture: Produce; Manufacture: As a byproduct; Otherwise Use: Ancillary or Other Use; Z399 - Other</v>
      </c>
      <c r="AI16" s="17" t="s">
        <v>289</v>
      </c>
      <c r="AJ16" s="17" t="s">
        <v>288</v>
      </c>
      <c r="AK16" s="17" t="s">
        <v>288</v>
      </c>
      <c r="AL16" s="17" t="s">
        <v>288</v>
      </c>
      <c r="AM16" s="17" t="s">
        <v>289</v>
      </c>
      <c r="AN16" s="17" t="s">
        <v>288</v>
      </c>
      <c r="AO16" s="17" t="s">
        <v>288</v>
      </c>
      <c r="AP16" s="17" t="s">
        <v>288</v>
      </c>
      <c r="AQ16" s="17" t="s">
        <v>288</v>
      </c>
      <c r="AR16" s="17" t="s">
        <v>288</v>
      </c>
      <c r="AS16" s="17" t="s">
        <v>288</v>
      </c>
      <c r="AT16" s="17" t="s">
        <v>288</v>
      </c>
      <c r="AU16" s="17" t="s">
        <v>288</v>
      </c>
      <c r="AV16" s="17" t="s">
        <v>288</v>
      </c>
      <c r="AW16" s="17" t="s">
        <v>288</v>
      </c>
      <c r="AX16" s="17" t="s">
        <v>288</v>
      </c>
      <c r="AY16" s="17" t="s">
        <v>288</v>
      </c>
      <c r="AZ16" s="17" t="s">
        <v>288</v>
      </c>
      <c r="BA16" s="17" t="s">
        <v>288</v>
      </c>
      <c r="BB16" s="17" t="s">
        <v>288</v>
      </c>
      <c r="BC16" s="17" t="s">
        <v>288</v>
      </c>
      <c r="BD16" s="17" t="s">
        <v>288</v>
      </c>
      <c r="BE16" s="17" t="s">
        <v>288</v>
      </c>
      <c r="BF16" s="17" t="s">
        <v>288</v>
      </c>
      <c r="BG16" s="17" t="s">
        <v>288</v>
      </c>
      <c r="BH16" s="17" t="s">
        <v>288</v>
      </c>
      <c r="BI16" s="17" t="s">
        <v>288</v>
      </c>
      <c r="BJ16" s="17" t="s">
        <v>288</v>
      </c>
      <c r="BK16" s="17" t="s">
        <v>288</v>
      </c>
      <c r="BL16" s="17" t="s">
        <v>288</v>
      </c>
      <c r="BM16" s="17" t="s">
        <v>288</v>
      </c>
      <c r="BN16" s="17" t="s">
        <v>288</v>
      </c>
      <c r="BO16" s="17" t="s">
        <v>288</v>
      </c>
      <c r="BP16" s="17" t="s">
        <v>288</v>
      </c>
      <c r="BQ16" s="17" t="s">
        <v>288</v>
      </c>
      <c r="BR16" s="17" t="s">
        <v>288</v>
      </c>
      <c r="BS16" s="17" t="s">
        <v>288</v>
      </c>
      <c r="BT16" s="17" t="s">
        <v>288</v>
      </c>
      <c r="BU16" s="17" t="s">
        <v>288</v>
      </c>
      <c r="BV16" s="17" t="s">
        <v>288</v>
      </c>
      <c r="BW16" s="17" t="s">
        <v>288</v>
      </c>
      <c r="BX16" s="17" t="s">
        <v>288</v>
      </c>
      <c r="BY16" s="17" t="s">
        <v>288</v>
      </c>
      <c r="BZ16" s="17" t="s">
        <v>288</v>
      </c>
      <c r="CA16" s="17" t="s">
        <v>289</v>
      </c>
      <c r="CB16" s="17" t="s">
        <v>288</v>
      </c>
      <c r="CC16" s="17" t="s">
        <v>288</v>
      </c>
      <c r="CD16" s="17" t="s">
        <v>288</v>
      </c>
      <c r="CE16" s="17" t="s">
        <v>288</v>
      </c>
      <c r="CF16" s="17" t="s">
        <v>288</v>
      </c>
      <c r="CG16" s="17" t="s">
        <v>288</v>
      </c>
      <c r="CH16" s="17" t="s">
        <v>288</v>
      </c>
      <c r="CI16" s="17" t="s">
        <v>288</v>
      </c>
      <c r="CJ16" s="17" t="s">
        <v>289</v>
      </c>
      <c r="CK16" s="17" t="str">
        <f t="shared" si="1"/>
        <v>Manufacture: Produce</v>
      </c>
      <c r="CL16" s="17" t="str">
        <f t="shared" si="2"/>
        <v/>
      </c>
      <c r="CM16" s="17" t="str">
        <f t="shared" si="3"/>
        <v/>
      </c>
      <c r="CN16" s="17" t="str">
        <f t="shared" si="4"/>
        <v/>
      </c>
      <c r="CO16" s="17" t="str">
        <f t="shared" si="5"/>
        <v>Manufacture: As a byproduct</v>
      </c>
      <c r="CP16" s="17" t="str">
        <f t="shared" si="6"/>
        <v/>
      </c>
      <c r="CQ16" s="17" t="str">
        <f t="shared" si="7"/>
        <v/>
      </c>
      <c r="CR16" s="17" t="str">
        <f t="shared" si="8"/>
        <v/>
      </c>
      <c r="CS16" s="17" t="str">
        <f t="shared" si="9"/>
        <v/>
      </c>
      <c r="CT16" s="17" t="str">
        <f t="shared" si="10"/>
        <v/>
      </c>
      <c r="CU16" s="17" t="str">
        <f t="shared" si="11"/>
        <v/>
      </c>
      <c r="CV16" s="17" t="str">
        <f t="shared" si="12"/>
        <v/>
      </c>
      <c r="CW16" s="17" t="str">
        <f t="shared" si="13"/>
        <v/>
      </c>
      <c r="CX16" s="17" t="str">
        <f t="shared" si="14"/>
        <v/>
      </c>
      <c r="CY16" s="17" t="str">
        <f t="shared" si="15"/>
        <v/>
      </c>
      <c r="CZ16" s="17" t="str">
        <f t="shared" si="16"/>
        <v/>
      </c>
      <c r="DA16" s="17" t="str">
        <f t="shared" si="17"/>
        <v/>
      </c>
      <c r="DB16" s="17" t="str">
        <f t="shared" si="18"/>
        <v/>
      </c>
      <c r="DC16" s="17" t="str">
        <f t="shared" si="19"/>
        <v/>
      </c>
      <c r="DD16" s="17" t="str">
        <f t="shared" si="20"/>
        <v/>
      </c>
      <c r="DE16" s="17" t="str">
        <f t="shared" si="21"/>
        <v/>
      </c>
      <c r="DF16" s="17" t="str">
        <f t="shared" si="22"/>
        <v/>
      </c>
      <c r="DG16" s="17" t="str">
        <f t="shared" si="23"/>
        <v/>
      </c>
      <c r="DH16" s="17" t="str">
        <f t="shared" si="24"/>
        <v/>
      </c>
      <c r="DI16" s="17" t="str">
        <f t="shared" si="25"/>
        <v/>
      </c>
      <c r="DJ16" s="17" t="str">
        <f t="shared" si="26"/>
        <v/>
      </c>
      <c r="DK16" s="17" t="str">
        <f t="shared" si="27"/>
        <v/>
      </c>
      <c r="DL16" s="17" t="str">
        <f t="shared" si="28"/>
        <v/>
      </c>
      <c r="DM16" s="17" t="str">
        <f t="shared" si="29"/>
        <v/>
      </c>
      <c r="DN16" s="17" t="str">
        <f t="shared" si="30"/>
        <v/>
      </c>
      <c r="DO16" s="17" t="str">
        <f t="shared" si="31"/>
        <v/>
      </c>
      <c r="DP16" s="17" t="str">
        <f t="shared" si="32"/>
        <v/>
      </c>
      <c r="DQ16" s="17" t="str">
        <f t="shared" si="33"/>
        <v/>
      </c>
      <c r="DR16" s="17" t="str">
        <f t="shared" si="34"/>
        <v/>
      </c>
      <c r="DS16" s="17" t="str">
        <f t="shared" si="35"/>
        <v/>
      </c>
      <c r="DT16" s="17" t="str">
        <f t="shared" si="36"/>
        <v/>
      </c>
      <c r="DU16" s="17" t="str">
        <f t="shared" si="37"/>
        <v/>
      </c>
      <c r="DV16" s="17" t="str">
        <f t="shared" si="38"/>
        <v/>
      </c>
      <c r="DW16" s="17" t="str">
        <f t="shared" si="39"/>
        <v/>
      </c>
      <c r="DX16" s="17" t="str">
        <f t="shared" si="40"/>
        <v/>
      </c>
      <c r="DY16" s="17" t="str">
        <f t="shared" si="41"/>
        <v/>
      </c>
      <c r="DZ16" s="17" t="str">
        <f t="shared" si="42"/>
        <v/>
      </c>
      <c r="EA16" s="17" t="str">
        <f t="shared" si="43"/>
        <v/>
      </c>
      <c r="EB16" s="17" t="str">
        <f t="shared" si="44"/>
        <v/>
      </c>
      <c r="EC16" s="17" t="str">
        <f t="shared" si="45"/>
        <v>Otherwise Use: Ancillary or Other Use</v>
      </c>
      <c r="ED16" s="17" t="str">
        <f t="shared" si="46"/>
        <v/>
      </c>
      <c r="EE16" s="17" t="str">
        <f t="shared" si="47"/>
        <v/>
      </c>
      <c r="EF16" s="17" t="str">
        <f t="shared" si="48"/>
        <v/>
      </c>
      <c r="EG16" s="17" t="str">
        <f t="shared" si="49"/>
        <v/>
      </c>
      <c r="EH16" s="17" t="str">
        <f t="shared" si="50"/>
        <v/>
      </c>
      <c r="EI16" s="17" t="str">
        <f t="shared" si="51"/>
        <v/>
      </c>
      <c r="EJ16" s="17" t="str">
        <f t="shared" si="52"/>
        <v/>
      </c>
      <c r="EK16" s="17" t="str">
        <f t="shared" si="53"/>
        <v/>
      </c>
      <c r="EL16" s="17" t="str">
        <f t="shared" si="54"/>
        <v>Z399 - Other</v>
      </c>
    </row>
    <row r="17" spans="1:142" ht="29" x14ac:dyDescent="0.35">
      <c r="A17" s="17" t="s">
        <v>280</v>
      </c>
      <c r="B17" s="17">
        <v>2019</v>
      </c>
      <c r="C17" s="17" t="s">
        <v>104</v>
      </c>
      <c r="D17" s="17" t="s">
        <v>354</v>
      </c>
      <c r="E17" s="17" t="s">
        <v>411</v>
      </c>
      <c r="F17" s="17" t="s">
        <v>355</v>
      </c>
      <c r="G17" s="17" t="s">
        <v>412</v>
      </c>
      <c r="H17" s="17" t="s">
        <v>119</v>
      </c>
      <c r="I17" s="17">
        <v>92011</v>
      </c>
      <c r="J17" s="105">
        <f>VLOOKUP(H17, 'TRI Crosswalk codes'!D:E, 2, FALSE)</f>
        <v>9</v>
      </c>
      <c r="K17" s="17">
        <v>325998</v>
      </c>
      <c r="L17" s="106" t="str">
        <f>VLOOKUP(K17, '2017-2022 NAICS'!C:D, 2, FALSE)</f>
        <v>All Other Miscellaneous Chemical Product and Preparation Manufacturing</v>
      </c>
      <c r="M17" s="106" t="str">
        <f>IF(COUNTIF('Raw TRI Data'!A:A, K17) &gt;0, "Yes", "No")</f>
        <v>No</v>
      </c>
      <c r="N17" s="17">
        <v>33.119149999999998</v>
      </c>
      <c r="O17" s="17">
        <v>-117.28344</v>
      </c>
      <c r="P17" s="68">
        <v>110000478509</v>
      </c>
      <c r="Q17" s="68">
        <v>1319219424797</v>
      </c>
      <c r="R17" s="17" t="s">
        <v>284</v>
      </c>
      <c r="S17" s="17" t="s">
        <v>285</v>
      </c>
      <c r="T17" s="107">
        <v>4</v>
      </c>
      <c r="U17" s="105" t="str">
        <f>VLOOKUP(T17, 'TRI Crosswalk codes'!A:B, 2, FALSE)</f>
        <v>10,000 to 99,999</v>
      </c>
      <c r="V17" s="17" t="s">
        <v>290</v>
      </c>
      <c r="W17" s="17">
        <v>5</v>
      </c>
      <c r="Y17" s="17">
        <v>10</v>
      </c>
      <c r="Z17" s="17">
        <v>15</v>
      </c>
      <c r="AA17" s="17" t="s">
        <v>286</v>
      </c>
      <c r="AB17" s="106" t="str">
        <f t="shared" si="0"/>
        <v>Processing: Repackaging</v>
      </c>
      <c r="AI17" s="17" t="s">
        <v>288</v>
      </c>
      <c r="AJ17" s="17" t="s">
        <v>288</v>
      </c>
      <c r="AK17" s="17" t="s">
        <v>288</v>
      </c>
      <c r="AL17" s="17" t="s">
        <v>288</v>
      </c>
      <c r="AM17" s="17" t="s">
        <v>288</v>
      </c>
      <c r="AN17" s="17" t="s">
        <v>288</v>
      </c>
      <c r="AO17" s="17" t="s">
        <v>288</v>
      </c>
      <c r="AP17" s="17" t="s">
        <v>288</v>
      </c>
      <c r="AQ17" s="17" t="s">
        <v>288</v>
      </c>
      <c r="AR17" s="17" t="s">
        <v>288</v>
      </c>
      <c r="AS17" s="17" t="s">
        <v>288</v>
      </c>
      <c r="AT17" s="17" t="s">
        <v>288</v>
      </c>
      <c r="AU17" s="17" t="s">
        <v>288</v>
      </c>
      <c r="AV17" s="17" t="s">
        <v>288</v>
      </c>
      <c r="AW17" s="17" t="s">
        <v>288</v>
      </c>
      <c r="AX17" s="17" t="s">
        <v>288</v>
      </c>
      <c r="AY17" s="17" t="s">
        <v>288</v>
      </c>
      <c r="AZ17" s="17" t="s">
        <v>288</v>
      </c>
      <c r="BA17" s="17" t="s">
        <v>288</v>
      </c>
      <c r="BB17" s="17" t="s">
        <v>288</v>
      </c>
      <c r="BC17" s="17" t="s">
        <v>288</v>
      </c>
      <c r="BD17" s="17" t="s">
        <v>288</v>
      </c>
      <c r="BE17" s="17" t="s">
        <v>288</v>
      </c>
      <c r="BF17" s="17" t="s">
        <v>288</v>
      </c>
      <c r="BG17" s="17" t="s">
        <v>288</v>
      </c>
      <c r="BH17" s="17" t="s">
        <v>288</v>
      </c>
      <c r="BI17" s="17" t="s">
        <v>289</v>
      </c>
      <c r="BJ17" s="17" t="s">
        <v>288</v>
      </c>
      <c r="BK17" s="17" t="s">
        <v>288</v>
      </c>
      <c r="BL17" s="17" t="s">
        <v>288</v>
      </c>
      <c r="BM17" s="17" t="s">
        <v>288</v>
      </c>
      <c r="BN17" s="17" t="s">
        <v>288</v>
      </c>
      <c r="BO17" s="17" t="s">
        <v>288</v>
      </c>
      <c r="BP17" s="17" t="s">
        <v>288</v>
      </c>
      <c r="BQ17" s="17" t="s">
        <v>288</v>
      </c>
      <c r="BR17" s="17" t="s">
        <v>288</v>
      </c>
      <c r="BS17" s="17" t="s">
        <v>288</v>
      </c>
      <c r="BT17" s="17" t="s">
        <v>288</v>
      </c>
      <c r="BU17" s="17" t="s">
        <v>288</v>
      </c>
      <c r="BV17" s="17" t="s">
        <v>288</v>
      </c>
      <c r="BW17" s="17" t="s">
        <v>288</v>
      </c>
      <c r="BX17" s="17" t="s">
        <v>288</v>
      </c>
      <c r="BY17" s="17" t="s">
        <v>288</v>
      </c>
      <c r="BZ17" s="17" t="s">
        <v>288</v>
      </c>
      <c r="CA17" s="17" t="s">
        <v>288</v>
      </c>
      <c r="CB17" s="17" t="s">
        <v>288</v>
      </c>
      <c r="CC17" s="17" t="s">
        <v>288</v>
      </c>
      <c r="CD17" s="17" t="s">
        <v>288</v>
      </c>
      <c r="CE17" s="17" t="s">
        <v>288</v>
      </c>
      <c r="CF17" s="17" t="s">
        <v>288</v>
      </c>
      <c r="CG17" s="17" t="s">
        <v>288</v>
      </c>
      <c r="CH17" s="17" t="s">
        <v>288</v>
      </c>
      <c r="CI17" s="17" t="s">
        <v>288</v>
      </c>
      <c r="CJ17" s="17" t="s">
        <v>288</v>
      </c>
      <c r="CK17" s="17" t="str">
        <f t="shared" si="1"/>
        <v/>
      </c>
      <c r="CL17" s="17" t="str">
        <f t="shared" si="2"/>
        <v/>
      </c>
      <c r="CM17" s="17" t="str">
        <f t="shared" si="3"/>
        <v/>
      </c>
      <c r="CN17" s="17" t="str">
        <f t="shared" si="4"/>
        <v/>
      </c>
      <c r="CO17" s="17" t="str">
        <f t="shared" si="5"/>
        <v/>
      </c>
      <c r="CP17" s="17" t="str">
        <f t="shared" si="6"/>
        <v/>
      </c>
      <c r="CQ17" s="17" t="str">
        <f t="shared" si="7"/>
        <v/>
      </c>
      <c r="CR17" s="17" t="str">
        <f t="shared" si="8"/>
        <v/>
      </c>
      <c r="CS17" s="17" t="str">
        <f t="shared" si="9"/>
        <v/>
      </c>
      <c r="CT17" s="17" t="str">
        <f t="shared" si="10"/>
        <v/>
      </c>
      <c r="CU17" s="17" t="str">
        <f t="shared" si="11"/>
        <v/>
      </c>
      <c r="CV17" s="17" t="str">
        <f t="shared" si="12"/>
        <v/>
      </c>
      <c r="CW17" s="17" t="str">
        <f t="shared" si="13"/>
        <v/>
      </c>
      <c r="CX17" s="17" t="str">
        <f t="shared" si="14"/>
        <v/>
      </c>
      <c r="CY17" s="17" t="str">
        <f t="shared" si="15"/>
        <v/>
      </c>
      <c r="CZ17" s="17" t="str">
        <f t="shared" si="16"/>
        <v/>
      </c>
      <c r="DA17" s="17" t="str">
        <f t="shared" si="17"/>
        <v/>
      </c>
      <c r="DB17" s="17" t="str">
        <f t="shared" si="18"/>
        <v/>
      </c>
      <c r="DC17" s="17" t="str">
        <f t="shared" si="19"/>
        <v/>
      </c>
      <c r="DD17" s="17" t="str">
        <f t="shared" si="20"/>
        <v/>
      </c>
      <c r="DE17" s="17" t="str">
        <f t="shared" si="21"/>
        <v/>
      </c>
      <c r="DF17" s="17" t="str">
        <f t="shared" si="22"/>
        <v/>
      </c>
      <c r="DG17" s="17" t="str">
        <f t="shared" si="23"/>
        <v/>
      </c>
      <c r="DH17" s="17" t="str">
        <f t="shared" si="24"/>
        <v/>
      </c>
      <c r="DI17" s="17" t="str">
        <f t="shared" si="25"/>
        <v/>
      </c>
      <c r="DJ17" s="17" t="str">
        <f t="shared" si="26"/>
        <v/>
      </c>
      <c r="DK17" s="17" t="str">
        <f t="shared" si="27"/>
        <v>Processing: Repackaging</v>
      </c>
      <c r="DL17" s="17" t="str">
        <f t="shared" si="28"/>
        <v/>
      </c>
      <c r="DM17" s="17" t="str">
        <f t="shared" si="29"/>
        <v/>
      </c>
      <c r="DN17" s="17" t="str">
        <f t="shared" si="30"/>
        <v/>
      </c>
      <c r="DO17" s="17" t="str">
        <f t="shared" si="31"/>
        <v/>
      </c>
      <c r="DP17" s="17" t="str">
        <f t="shared" si="32"/>
        <v/>
      </c>
      <c r="DQ17" s="17" t="str">
        <f t="shared" si="33"/>
        <v/>
      </c>
      <c r="DR17" s="17" t="str">
        <f t="shared" si="34"/>
        <v/>
      </c>
      <c r="DS17" s="17" t="str">
        <f t="shared" si="35"/>
        <v/>
      </c>
      <c r="DT17" s="17" t="str">
        <f t="shared" si="36"/>
        <v/>
      </c>
      <c r="DU17" s="17" t="str">
        <f t="shared" si="37"/>
        <v/>
      </c>
      <c r="DV17" s="17" t="str">
        <f t="shared" si="38"/>
        <v/>
      </c>
      <c r="DW17" s="17" t="str">
        <f t="shared" si="39"/>
        <v/>
      </c>
      <c r="DX17" s="17" t="str">
        <f t="shared" si="40"/>
        <v/>
      </c>
      <c r="DY17" s="17" t="str">
        <f t="shared" si="41"/>
        <v/>
      </c>
      <c r="DZ17" s="17" t="str">
        <f t="shared" si="42"/>
        <v/>
      </c>
      <c r="EA17" s="17" t="str">
        <f t="shared" si="43"/>
        <v/>
      </c>
      <c r="EB17" s="17" t="str">
        <f t="shared" si="44"/>
        <v/>
      </c>
      <c r="EC17" s="17" t="str">
        <f t="shared" si="45"/>
        <v/>
      </c>
      <c r="ED17" s="17" t="str">
        <f t="shared" si="46"/>
        <v/>
      </c>
      <c r="EE17" s="17" t="str">
        <f t="shared" si="47"/>
        <v/>
      </c>
      <c r="EF17" s="17" t="str">
        <f t="shared" si="48"/>
        <v/>
      </c>
      <c r="EG17" s="17" t="str">
        <f t="shared" si="49"/>
        <v/>
      </c>
      <c r="EH17" s="17" t="str">
        <f t="shared" si="50"/>
        <v/>
      </c>
      <c r="EI17" s="17" t="str">
        <f t="shared" si="51"/>
        <v/>
      </c>
      <c r="EJ17" s="17" t="str">
        <f t="shared" si="52"/>
        <v/>
      </c>
      <c r="EK17" s="17" t="str">
        <f t="shared" si="53"/>
        <v/>
      </c>
      <c r="EL17" s="17" t="str">
        <f t="shared" si="54"/>
        <v/>
      </c>
    </row>
    <row r="18" spans="1:142" ht="43.5" x14ac:dyDescent="0.35">
      <c r="A18" s="17" t="s">
        <v>280</v>
      </c>
      <c r="B18" s="17">
        <v>2019</v>
      </c>
      <c r="C18" s="17" t="s">
        <v>110</v>
      </c>
      <c r="D18" s="17" t="s">
        <v>299</v>
      </c>
      <c r="E18" s="17" t="s">
        <v>413</v>
      </c>
      <c r="F18" s="17" t="s">
        <v>300</v>
      </c>
      <c r="G18" s="17" t="s">
        <v>414</v>
      </c>
      <c r="H18" s="17" t="s">
        <v>301</v>
      </c>
      <c r="I18" s="17">
        <v>68949</v>
      </c>
      <c r="J18" s="105">
        <f>VLOOKUP(H18, 'TRI Crosswalk codes'!D:E, 2, FALSE)</f>
        <v>7</v>
      </c>
      <c r="K18" s="17">
        <v>339112</v>
      </c>
      <c r="L18" s="106" t="str">
        <f>VLOOKUP(K18, '2017-2022 NAICS'!C:D, 2, FALSE)</f>
        <v>Surgical and Medical Instrument Manufacturing</v>
      </c>
      <c r="M18" s="106" t="str">
        <f>IF(COUNTIF('Raw TRI Data'!A:A, K18) &gt;0, "Yes", "No")</f>
        <v>No</v>
      </c>
      <c r="N18" s="17">
        <v>40.432802000000002</v>
      </c>
      <c r="O18" s="17">
        <v>-99.397300000000001</v>
      </c>
      <c r="P18" s="68">
        <v>110000597033</v>
      </c>
      <c r="Q18" s="68">
        <v>1319219605641</v>
      </c>
      <c r="R18" s="17" t="s">
        <v>284</v>
      </c>
      <c r="S18" s="17" t="s">
        <v>285</v>
      </c>
      <c r="T18" s="107">
        <v>3</v>
      </c>
      <c r="U18" s="105" t="str">
        <f>VLOOKUP(T18, 'TRI Crosswalk codes'!A:B, 2, FALSE)</f>
        <v>1,000 to 9,999</v>
      </c>
      <c r="V18" s="17">
        <v>15078</v>
      </c>
      <c r="W18" s="17">
        <v>15078</v>
      </c>
      <c r="Y18" s="17">
        <v>0</v>
      </c>
      <c r="Z18" s="17">
        <v>15078</v>
      </c>
      <c r="AA18" s="17" t="s">
        <v>286</v>
      </c>
      <c r="AB18" s="106" t="str">
        <f t="shared" si="0"/>
        <v>Otherwise Use: As a manufacturing aid; Z299 - Other; Otherwise Use: Ancillary or Other Use; Z301 - Cleaner</v>
      </c>
      <c r="AI18" s="17" t="s">
        <v>288</v>
      </c>
      <c r="AJ18" s="17" t="s">
        <v>288</v>
      </c>
      <c r="AK18" s="17" t="s">
        <v>288</v>
      </c>
      <c r="AL18" s="17" t="s">
        <v>288</v>
      </c>
      <c r="AM18" s="17" t="s">
        <v>288</v>
      </c>
      <c r="AN18" s="17" t="s">
        <v>288</v>
      </c>
      <c r="AO18" s="17" t="s">
        <v>288</v>
      </c>
      <c r="AP18" s="17" t="s">
        <v>288</v>
      </c>
      <c r="AQ18" s="17" t="s">
        <v>288</v>
      </c>
      <c r="AR18" s="17" t="s">
        <v>288</v>
      </c>
      <c r="AS18" s="17" t="s">
        <v>288</v>
      </c>
      <c r="AT18" s="17" t="s">
        <v>288</v>
      </c>
      <c r="AU18" s="17" t="s">
        <v>288</v>
      </c>
      <c r="AV18" s="17" t="s">
        <v>288</v>
      </c>
      <c r="AW18" s="17" t="s">
        <v>288</v>
      </c>
      <c r="AX18" s="17" t="s">
        <v>288</v>
      </c>
      <c r="AY18" s="17" t="s">
        <v>288</v>
      </c>
      <c r="AZ18" s="17" t="s">
        <v>288</v>
      </c>
      <c r="BA18" s="17" t="s">
        <v>288</v>
      </c>
      <c r="BB18" s="17" t="s">
        <v>288</v>
      </c>
      <c r="BC18" s="17" t="s">
        <v>288</v>
      </c>
      <c r="BD18" s="17" t="s">
        <v>288</v>
      </c>
      <c r="BE18" s="17" t="s">
        <v>288</v>
      </c>
      <c r="BF18" s="17" t="s">
        <v>288</v>
      </c>
      <c r="BG18" s="17" t="s">
        <v>288</v>
      </c>
      <c r="BH18" s="17" t="s">
        <v>288</v>
      </c>
      <c r="BI18" s="17" t="s">
        <v>288</v>
      </c>
      <c r="BJ18" s="17" t="s">
        <v>288</v>
      </c>
      <c r="BK18" s="17" t="s">
        <v>288</v>
      </c>
      <c r="BL18" s="17" t="s">
        <v>288</v>
      </c>
      <c r="BM18" s="17" t="s">
        <v>288</v>
      </c>
      <c r="BN18" s="17" t="s">
        <v>288</v>
      </c>
      <c r="BO18" s="17" t="s">
        <v>288</v>
      </c>
      <c r="BP18" s="17" t="s">
        <v>288</v>
      </c>
      <c r="BQ18" s="17" t="s">
        <v>288</v>
      </c>
      <c r="BR18" s="17" t="s">
        <v>288</v>
      </c>
      <c r="BS18" s="17" t="s">
        <v>288</v>
      </c>
      <c r="BT18" s="17" t="s">
        <v>289</v>
      </c>
      <c r="BU18" s="17" t="s">
        <v>288</v>
      </c>
      <c r="BV18" s="17" t="s">
        <v>288</v>
      </c>
      <c r="BW18" s="17" t="s">
        <v>288</v>
      </c>
      <c r="BX18" s="17" t="s">
        <v>288</v>
      </c>
      <c r="BY18" s="17" t="s">
        <v>288</v>
      </c>
      <c r="BZ18" s="17" t="s">
        <v>289</v>
      </c>
      <c r="CA18" s="17" t="s">
        <v>289</v>
      </c>
      <c r="CB18" s="17" t="s">
        <v>289</v>
      </c>
      <c r="CC18" s="17" t="s">
        <v>288</v>
      </c>
      <c r="CD18" s="17" t="s">
        <v>288</v>
      </c>
      <c r="CE18" s="17" t="s">
        <v>288</v>
      </c>
      <c r="CF18" s="17" t="s">
        <v>288</v>
      </c>
      <c r="CG18" s="17" t="s">
        <v>288</v>
      </c>
      <c r="CH18" s="17" t="s">
        <v>288</v>
      </c>
      <c r="CI18" s="17" t="s">
        <v>288</v>
      </c>
      <c r="CJ18" s="17" t="s">
        <v>288</v>
      </c>
      <c r="CK18" s="17" t="str">
        <f t="shared" si="1"/>
        <v/>
      </c>
      <c r="CL18" s="17" t="str">
        <f t="shared" si="2"/>
        <v/>
      </c>
      <c r="CM18" s="17" t="str">
        <f t="shared" si="3"/>
        <v/>
      </c>
      <c r="CN18" s="17" t="str">
        <f t="shared" si="4"/>
        <v/>
      </c>
      <c r="CO18" s="17" t="str">
        <f t="shared" si="5"/>
        <v/>
      </c>
      <c r="CP18" s="17" t="str">
        <f t="shared" si="6"/>
        <v/>
      </c>
      <c r="CQ18" s="17" t="str">
        <f t="shared" si="7"/>
        <v/>
      </c>
      <c r="CR18" s="17" t="str">
        <f t="shared" si="8"/>
        <v/>
      </c>
      <c r="CS18" s="17" t="str">
        <f t="shared" si="9"/>
        <v/>
      </c>
      <c r="CT18" s="17" t="str">
        <f t="shared" si="10"/>
        <v/>
      </c>
      <c r="CU18" s="17" t="str">
        <f t="shared" si="11"/>
        <v/>
      </c>
      <c r="CV18" s="17" t="str">
        <f t="shared" si="12"/>
        <v/>
      </c>
      <c r="CW18" s="17" t="str">
        <f t="shared" si="13"/>
        <v/>
      </c>
      <c r="CX18" s="17" t="str">
        <f t="shared" si="14"/>
        <v/>
      </c>
      <c r="CY18" s="17" t="str">
        <f t="shared" si="15"/>
        <v/>
      </c>
      <c r="CZ18" s="17" t="str">
        <f t="shared" si="16"/>
        <v/>
      </c>
      <c r="DA18" s="17" t="str">
        <f t="shared" si="17"/>
        <v/>
      </c>
      <c r="DB18" s="17" t="str">
        <f t="shared" si="18"/>
        <v/>
      </c>
      <c r="DC18" s="17" t="str">
        <f t="shared" si="19"/>
        <v/>
      </c>
      <c r="DD18" s="17" t="str">
        <f t="shared" si="20"/>
        <v/>
      </c>
      <c r="DE18" s="17" t="str">
        <f t="shared" si="21"/>
        <v/>
      </c>
      <c r="DF18" s="17" t="str">
        <f t="shared" si="22"/>
        <v/>
      </c>
      <c r="DG18" s="17" t="str">
        <f t="shared" si="23"/>
        <v/>
      </c>
      <c r="DH18" s="17" t="str">
        <f t="shared" si="24"/>
        <v/>
      </c>
      <c r="DI18" s="17" t="str">
        <f t="shared" si="25"/>
        <v/>
      </c>
      <c r="DJ18" s="17" t="str">
        <f t="shared" si="26"/>
        <v/>
      </c>
      <c r="DK18" s="17" t="str">
        <f t="shared" si="27"/>
        <v/>
      </c>
      <c r="DL18" s="17" t="str">
        <f t="shared" si="28"/>
        <v/>
      </c>
      <c r="DM18" s="17" t="str">
        <f t="shared" si="29"/>
        <v/>
      </c>
      <c r="DN18" s="17" t="str">
        <f t="shared" si="30"/>
        <v/>
      </c>
      <c r="DO18" s="17" t="str">
        <f t="shared" si="31"/>
        <v/>
      </c>
      <c r="DP18" s="17" t="str">
        <f t="shared" si="32"/>
        <v/>
      </c>
      <c r="DQ18" s="17" t="str">
        <f t="shared" si="33"/>
        <v/>
      </c>
      <c r="DR18" s="17" t="str">
        <f t="shared" si="34"/>
        <v/>
      </c>
      <c r="DS18" s="17" t="str">
        <f t="shared" si="35"/>
        <v/>
      </c>
      <c r="DT18" s="17" t="str">
        <f t="shared" si="36"/>
        <v/>
      </c>
      <c r="DU18" s="17" t="str">
        <f t="shared" si="37"/>
        <v/>
      </c>
      <c r="DV18" s="17" t="str">
        <f t="shared" si="38"/>
        <v>Otherwise Use: As a manufacturing aid</v>
      </c>
      <c r="DW18" s="17" t="str">
        <f t="shared" si="39"/>
        <v/>
      </c>
      <c r="DX18" s="17" t="str">
        <f t="shared" si="40"/>
        <v/>
      </c>
      <c r="DY18" s="17" t="str">
        <f t="shared" si="41"/>
        <v/>
      </c>
      <c r="DZ18" s="17" t="str">
        <f t="shared" si="42"/>
        <v/>
      </c>
      <c r="EA18" s="17" t="str">
        <f t="shared" si="43"/>
        <v/>
      </c>
      <c r="EB18" s="17" t="str">
        <f t="shared" si="44"/>
        <v>Z299 - Other</v>
      </c>
      <c r="EC18" s="17" t="str">
        <f t="shared" si="45"/>
        <v>Otherwise Use: Ancillary or Other Use</v>
      </c>
      <c r="ED18" s="17" t="str">
        <f t="shared" si="46"/>
        <v>Z301 - Cleaner</v>
      </c>
      <c r="EE18" s="17" t="str">
        <f t="shared" si="47"/>
        <v/>
      </c>
      <c r="EF18" s="17" t="str">
        <f t="shared" si="48"/>
        <v/>
      </c>
      <c r="EG18" s="17" t="str">
        <f t="shared" si="49"/>
        <v/>
      </c>
      <c r="EH18" s="17" t="str">
        <f t="shared" si="50"/>
        <v/>
      </c>
      <c r="EI18" s="17" t="str">
        <f t="shared" si="51"/>
        <v/>
      </c>
      <c r="EJ18" s="17" t="str">
        <f t="shared" si="52"/>
        <v/>
      </c>
      <c r="EK18" s="17" t="str">
        <f t="shared" si="53"/>
        <v/>
      </c>
      <c r="EL18" s="17" t="str">
        <f t="shared" si="54"/>
        <v/>
      </c>
    </row>
    <row r="19" spans="1:142" ht="29" x14ac:dyDescent="0.35">
      <c r="A19" s="17" t="s">
        <v>280</v>
      </c>
      <c r="B19" s="17">
        <v>2019</v>
      </c>
      <c r="C19" s="17" t="s">
        <v>116</v>
      </c>
      <c r="D19" s="17" t="s">
        <v>315</v>
      </c>
      <c r="E19" s="17" t="s">
        <v>400</v>
      </c>
      <c r="F19" s="17" t="s">
        <v>316</v>
      </c>
      <c r="G19" s="17" t="s">
        <v>401</v>
      </c>
      <c r="H19" s="17" t="s">
        <v>298</v>
      </c>
      <c r="I19" s="17">
        <v>775413257</v>
      </c>
      <c r="J19" s="105">
        <f>VLOOKUP(H19, 'TRI Crosswalk codes'!D:E, 2, FALSE)</f>
        <v>6</v>
      </c>
      <c r="K19" s="17">
        <v>325199</v>
      </c>
      <c r="L19" s="106" t="str">
        <f>VLOOKUP(K19, '2017-2022 NAICS'!C:D, 2, FALSE)</f>
        <v>All Other Basic Organic Chemical Manufacturing</v>
      </c>
      <c r="M19" s="106" t="str">
        <f>IF(COUNTIF('Raw TRI Data'!A:A, K19) &gt;0, "Yes", "No")</f>
        <v>No</v>
      </c>
      <c r="N19" s="17">
        <v>28.980146999999999</v>
      </c>
      <c r="O19" s="17">
        <v>-95.342271999999994</v>
      </c>
      <c r="P19" s="68">
        <v>110008170237</v>
      </c>
      <c r="Q19" s="68">
        <v>1319220592606</v>
      </c>
      <c r="R19" s="17" t="s">
        <v>284</v>
      </c>
      <c r="S19" s="17" t="s">
        <v>285</v>
      </c>
      <c r="T19" s="107">
        <v>5</v>
      </c>
      <c r="U19" s="105" t="str">
        <f>VLOOKUP(T19, 'TRI Crosswalk codes'!A:B, 2, FALSE)</f>
        <v>100,000 to 999,999</v>
      </c>
      <c r="V19" s="17">
        <v>35</v>
      </c>
      <c r="W19" s="17">
        <v>35</v>
      </c>
      <c r="Y19" s="17">
        <v>0</v>
      </c>
      <c r="Z19" s="17">
        <v>35</v>
      </c>
      <c r="AA19" s="17" t="s">
        <v>286</v>
      </c>
      <c r="AB19" s="106" t="str">
        <f t="shared" si="0"/>
        <v>Otherwise Use: Ancillary or Other Use; Z399 - Other</v>
      </c>
      <c r="AI19" s="17" t="s">
        <v>288</v>
      </c>
      <c r="AJ19" s="17" t="s">
        <v>288</v>
      </c>
      <c r="AK19" s="17" t="s">
        <v>288</v>
      </c>
      <c r="AL19" s="17" t="s">
        <v>288</v>
      </c>
      <c r="AM19" s="17" t="s">
        <v>288</v>
      </c>
      <c r="AN19" s="17" t="s">
        <v>288</v>
      </c>
      <c r="AO19" s="17" t="s">
        <v>288</v>
      </c>
      <c r="AP19" s="17" t="s">
        <v>288</v>
      </c>
      <c r="AQ19" s="17" t="s">
        <v>288</v>
      </c>
      <c r="AR19" s="17" t="s">
        <v>288</v>
      </c>
      <c r="AS19" s="17" t="s">
        <v>288</v>
      </c>
      <c r="AT19" s="17" t="s">
        <v>288</v>
      </c>
      <c r="AU19" s="17" t="s">
        <v>288</v>
      </c>
      <c r="AV19" s="17" t="s">
        <v>288</v>
      </c>
      <c r="AW19" s="17" t="s">
        <v>288</v>
      </c>
      <c r="AX19" s="17" t="s">
        <v>288</v>
      </c>
      <c r="AY19" s="17" t="s">
        <v>288</v>
      </c>
      <c r="AZ19" s="17" t="s">
        <v>288</v>
      </c>
      <c r="BA19" s="17" t="s">
        <v>288</v>
      </c>
      <c r="BB19" s="17" t="s">
        <v>288</v>
      </c>
      <c r="BC19" s="17" t="s">
        <v>288</v>
      </c>
      <c r="BD19" s="17" t="s">
        <v>288</v>
      </c>
      <c r="BE19" s="17" t="s">
        <v>288</v>
      </c>
      <c r="BF19" s="17" t="s">
        <v>288</v>
      </c>
      <c r="BG19" s="17" t="s">
        <v>288</v>
      </c>
      <c r="BH19" s="17" t="s">
        <v>288</v>
      </c>
      <c r="BI19" s="17" t="s">
        <v>288</v>
      </c>
      <c r="BJ19" s="17" t="s">
        <v>288</v>
      </c>
      <c r="BK19" s="17" t="s">
        <v>288</v>
      </c>
      <c r="BL19" s="17" t="s">
        <v>288</v>
      </c>
      <c r="BM19" s="17" t="s">
        <v>288</v>
      </c>
      <c r="BN19" s="17" t="s">
        <v>288</v>
      </c>
      <c r="BO19" s="17" t="s">
        <v>288</v>
      </c>
      <c r="BP19" s="17" t="s">
        <v>288</v>
      </c>
      <c r="BQ19" s="17" t="s">
        <v>288</v>
      </c>
      <c r="BR19" s="17" t="s">
        <v>288</v>
      </c>
      <c r="BS19" s="17" t="s">
        <v>288</v>
      </c>
      <c r="BT19" s="17" t="s">
        <v>288</v>
      </c>
      <c r="BU19" s="17" t="s">
        <v>288</v>
      </c>
      <c r="BV19" s="17" t="s">
        <v>288</v>
      </c>
      <c r="BW19" s="17" t="s">
        <v>288</v>
      </c>
      <c r="BX19" s="17" t="s">
        <v>288</v>
      </c>
      <c r="BY19" s="17" t="s">
        <v>288</v>
      </c>
      <c r="BZ19" s="17" t="s">
        <v>288</v>
      </c>
      <c r="CA19" s="17" t="s">
        <v>289</v>
      </c>
      <c r="CB19" s="17" t="s">
        <v>288</v>
      </c>
      <c r="CC19" s="17" t="s">
        <v>288</v>
      </c>
      <c r="CD19" s="17" t="s">
        <v>288</v>
      </c>
      <c r="CE19" s="17" t="s">
        <v>288</v>
      </c>
      <c r="CF19" s="17" t="s">
        <v>288</v>
      </c>
      <c r="CG19" s="17" t="s">
        <v>288</v>
      </c>
      <c r="CH19" s="17" t="s">
        <v>288</v>
      </c>
      <c r="CI19" s="17" t="s">
        <v>288</v>
      </c>
      <c r="CJ19" s="17" t="s">
        <v>289</v>
      </c>
      <c r="CK19" s="17" t="str">
        <f t="shared" si="1"/>
        <v/>
      </c>
      <c r="CL19" s="17" t="str">
        <f t="shared" si="2"/>
        <v/>
      </c>
      <c r="CM19" s="17" t="str">
        <f t="shared" si="3"/>
        <v/>
      </c>
      <c r="CN19" s="17" t="str">
        <f t="shared" si="4"/>
        <v/>
      </c>
      <c r="CO19" s="17" t="str">
        <f t="shared" si="5"/>
        <v/>
      </c>
      <c r="CP19" s="17" t="str">
        <f t="shared" si="6"/>
        <v/>
      </c>
      <c r="CQ19" s="17" t="str">
        <f t="shared" si="7"/>
        <v/>
      </c>
      <c r="CR19" s="17" t="str">
        <f t="shared" si="8"/>
        <v/>
      </c>
      <c r="CS19" s="17" t="str">
        <f t="shared" si="9"/>
        <v/>
      </c>
      <c r="CT19" s="17" t="str">
        <f t="shared" si="10"/>
        <v/>
      </c>
      <c r="CU19" s="17" t="str">
        <f t="shared" si="11"/>
        <v/>
      </c>
      <c r="CV19" s="17" t="str">
        <f t="shared" si="12"/>
        <v/>
      </c>
      <c r="CW19" s="17" t="str">
        <f t="shared" si="13"/>
        <v/>
      </c>
      <c r="CX19" s="17" t="str">
        <f t="shared" si="14"/>
        <v/>
      </c>
      <c r="CY19" s="17" t="str">
        <f t="shared" si="15"/>
        <v/>
      </c>
      <c r="CZ19" s="17" t="str">
        <f t="shared" si="16"/>
        <v/>
      </c>
      <c r="DA19" s="17" t="str">
        <f t="shared" si="17"/>
        <v/>
      </c>
      <c r="DB19" s="17" t="str">
        <f t="shared" si="18"/>
        <v/>
      </c>
      <c r="DC19" s="17" t="str">
        <f t="shared" si="19"/>
        <v/>
      </c>
      <c r="DD19" s="17" t="str">
        <f t="shared" si="20"/>
        <v/>
      </c>
      <c r="DE19" s="17" t="str">
        <f t="shared" si="21"/>
        <v/>
      </c>
      <c r="DF19" s="17" t="str">
        <f t="shared" si="22"/>
        <v/>
      </c>
      <c r="DG19" s="17" t="str">
        <f t="shared" si="23"/>
        <v/>
      </c>
      <c r="DH19" s="17" t="str">
        <f t="shared" si="24"/>
        <v/>
      </c>
      <c r="DI19" s="17" t="str">
        <f t="shared" si="25"/>
        <v/>
      </c>
      <c r="DJ19" s="17" t="str">
        <f t="shared" si="26"/>
        <v/>
      </c>
      <c r="DK19" s="17" t="str">
        <f t="shared" si="27"/>
        <v/>
      </c>
      <c r="DL19" s="17" t="str">
        <f t="shared" si="28"/>
        <v/>
      </c>
      <c r="DM19" s="17" t="str">
        <f t="shared" si="29"/>
        <v/>
      </c>
      <c r="DN19" s="17" t="str">
        <f t="shared" si="30"/>
        <v/>
      </c>
      <c r="DO19" s="17" t="str">
        <f t="shared" si="31"/>
        <v/>
      </c>
      <c r="DP19" s="17" t="str">
        <f t="shared" si="32"/>
        <v/>
      </c>
      <c r="DQ19" s="17" t="str">
        <f t="shared" si="33"/>
        <v/>
      </c>
      <c r="DR19" s="17" t="str">
        <f t="shared" si="34"/>
        <v/>
      </c>
      <c r="DS19" s="17" t="str">
        <f t="shared" si="35"/>
        <v/>
      </c>
      <c r="DT19" s="17" t="str">
        <f t="shared" si="36"/>
        <v/>
      </c>
      <c r="DU19" s="17" t="str">
        <f t="shared" si="37"/>
        <v/>
      </c>
      <c r="DV19" s="17" t="str">
        <f t="shared" si="38"/>
        <v/>
      </c>
      <c r="DW19" s="17" t="str">
        <f t="shared" si="39"/>
        <v/>
      </c>
      <c r="DX19" s="17" t="str">
        <f t="shared" si="40"/>
        <v/>
      </c>
      <c r="DY19" s="17" t="str">
        <f t="shared" si="41"/>
        <v/>
      </c>
      <c r="DZ19" s="17" t="str">
        <f t="shared" si="42"/>
        <v/>
      </c>
      <c r="EA19" s="17" t="str">
        <f t="shared" si="43"/>
        <v/>
      </c>
      <c r="EB19" s="17" t="str">
        <f t="shared" si="44"/>
        <v/>
      </c>
      <c r="EC19" s="17" t="str">
        <f t="shared" si="45"/>
        <v>Otherwise Use: Ancillary or Other Use</v>
      </c>
      <c r="ED19" s="17" t="str">
        <f t="shared" si="46"/>
        <v/>
      </c>
      <c r="EE19" s="17" t="str">
        <f t="shared" si="47"/>
        <v/>
      </c>
      <c r="EF19" s="17" t="str">
        <f t="shared" si="48"/>
        <v/>
      </c>
      <c r="EG19" s="17" t="str">
        <f t="shared" si="49"/>
        <v/>
      </c>
      <c r="EH19" s="17" t="str">
        <f t="shared" si="50"/>
        <v/>
      </c>
      <c r="EI19" s="17" t="str">
        <f t="shared" si="51"/>
        <v/>
      </c>
      <c r="EJ19" s="17" t="str">
        <f t="shared" si="52"/>
        <v/>
      </c>
      <c r="EK19" s="17" t="str">
        <f t="shared" si="53"/>
        <v/>
      </c>
      <c r="EL19" s="17" t="str">
        <f t="shared" si="54"/>
        <v>Z399 - Other</v>
      </c>
    </row>
    <row r="20" spans="1:142" ht="29" x14ac:dyDescent="0.35">
      <c r="A20" s="17" t="s">
        <v>280</v>
      </c>
      <c r="B20" s="17">
        <v>2019</v>
      </c>
      <c r="C20" s="17" t="s">
        <v>105</v>
      </c>
      <c r="D20" s="17" t="s">
        <v>281</v>
      </c>
      <c r="E20" s="17" t="s">
        <v>415</v>
      </c>
      <c r="F20" s="17" t="s">
        <v>282</v>
      </c>
      <c r="G20" s="17" t="s">
        <v>416</v>
      </c>
      <c r="H20" s="17" t="s">
        <v>283</v>
      </c>
      <c r="I20" s="17">
        <v>61242</v>
      </c>
      <c r="J20" s="105">
        <f>VLOOKUP(H20, 'TRI Crosswalk codes'!D:E, 2, FALSE)</f>
        <v>5</v>
      </c>
      <c r="K20" s="17">
        <v>325998</v>
      </c>
      <c r="L20" s="106" t="str">
        <f>VLOOKUP(K20, '2017-2022 NAICS'!C:D, 2, FALSE)</f>
        <v>All Other Miscellaneous Chemical Product and Preparation Manufacturing</v>
      </c>
      <c r="M20" s="106" t="str">
        <f>IF(COUNTIF('Raw TRI Data'!A:A, K20) &gt;0, "Yes", "No")</f>
        <v>No</v>
      </c>
      <c r="N20" s="17">
        <v>41.755000000000003</v>
      </c>
      <c r="O20" s="17">
        <v>-90.284166999999997</v>
      </c>
      <c r="P20" s="68">
        <v>110013886875</v>
      </c>
      <c r="Q20" s="68">
        <v>1319220621546</v>
      </c>
      <c r="R20" s="17" t="s">
        <v>284</v>
      </c>
      <c r="S20" s="17" t="s">
        <v>285</v>
      </c>
      <c r="T20" s="107">
        <v>5</v>
      </c>
      <c r="U20" s="105" t="str">
        <f>VLOOKUP(T20, 'TRI Crosswalk codes'!A:B, 2, FALSE)</f>
        <v>100,000 to 999,999</v>
      </c>
      <c r="V20" s="17">
        <v>0</v>
      </c>
      <c r="W20" s="17">
        <v>0</v>
      </c>
      <c r="Y20" s="17">
        <v>2867</v>
      </c>
      <c r="Z20" s="17">
        <v>2867</v>
      </c>
      <c r="AA20" s="17" t="s">
        <v>286</v>
      </c>
      <c r="AB20" s="106" t="str">
        <f t="shared" si="0"/>
        <v>Processing: As a formulation component; P299 - Other</v>
      </c>
      <c r="AI20" s="17" t="s">
        <v>288</v>
      </c>
      <c r="AJ20" s="17" t="s">
        <v>288</v>
      </c>
      <c r="AK20" s="17" t="s">
        <v>288</v>
      </c>
      <c r="AL20" s="17" t="s">
        <v>288</v>
      </c>
      <c r="AM20" s="17" t="s">
        <v>288</v>
      </c>
      <c r="AN20" s="17" t="s">
        <v>288</v>
      </c>
      <c r="AO20" s="17" t="s">
        <v>288</v>
      </c>
      <c r="AP20" s="17" t="s">
        <v>288</v>
      </c>
      <c r="AQ20" s="17" t="s">
        <v>288</v>
      </c>
      <c r="AR20" s="17" t="s">
        <v>288</v>
      </c>
      <c r="AS20" s="17" t="s">
        <v>288</v>
      </c>
      <c r="AT20" s="17" t="s">
        <v>288</v>
      </c>
      <c r="AU20" s="17" t="s">
        <v>289</v>
      </c>
      <c r="AV20" s="17" t="s">
        <v>288</v>
      </c>
      <c r="AW20" s="17" t="s">
        <v>288</v>
      </c>
      <c r="AX20" s="17" t="s">
        <v>288</v>
      </c>
      <c r="AY20" s="17" t="s">
        <v>288</v>
      </c>
      <c r="AZ20" s="17" t="s">
        <v>288</v>
      </c>
      <c r="BA20" s="17" t="s">
        <v>288</v>
      </c>
      <c r="BB20" s="17" t="s">
        <v>288</v>
      </c>
      <c r="BC20" s="17" t="s">
        <v>288</v>
      </c>
      <c r="BD20" s="17" t="s">
        <v>288</v>
      </c>
      <c r="BE20" s="17" t="s">
        <v>288</v>
      </c>
      <c r="BF20" s="17" t="s">
        <v>288</v>
      </c>
      <c r="BG20" s="17" t="s">
        <v>289</v>
      </c>
      <c r="BH20" s="17" t="s">
        <v>288</v>
      </c>
      <c r="BI20" s="17" t="s">
        <v>288</v>
      </c>
      <c r="BJ20" s="17" t="s">
        <v>288</v>
      </c>
      <c r="BK20" s="17" t="s">
        <v>288</v>
      </c>
      <c r="BL20" s="17" t="s">
        <v>288</v>
      </c>
      <c r="BM20" s="17" t="s">
        <v>288</v>
      </c>
      <c r="BN20" s="17" t="s">
        <v>288</v>
      </c>
      <c r="BO20" s="17" t="s">
        <v>288</v>
      </c>
      <c r="BP20" s="17" t="s">
        <v>288</v>
      </c>
      <c r="BQ20" s="17" t="s">
        <v>288</v>
      </c>
      <c r="BR20" s="17" t="s">
        <v>288</v>
      </c>
      <c r="BS20" s="17" t="s">
        <v>288</v>
      </c>
      <c r="BT20" s="17" t="s">
        <v>288</v>
      </c>
      <c r="BU20" s="17" t="s">
        <v>288</v>
      </c>
      <c r="BV20" s="17" t="s">
        <v>288</v>
      </c>
      <c r="BW20" s="17" t="s">
        <v>288</v>
      </c>
      <c r="BX20" s="17" t="s">
        <v>288</v>
      </c>
      <c r="BY20" s="17" t="s">
        <v>288</v>
      </c>
      <c r="BZ20" s="17" t="s">
        <v>288</v>
      </c>
      <c r="CA20" s="17" t="s">
        <v>288</v>
      </c>
      <c r="CB20" s="17" t="s">
        <v>288</v>
      </c>
      <c r="CC20" s="17" t="s">
        <v>288</v>
      </c>
      <c r="CD20" s="17" t="s">
        <v>288</v>
      </c>
      <c r="CE20" s="17" t="s">
        <v>288</v>
      </c>
      <c r="CF20" s="17" t="s">
        <v>288</v>
      </c>
      <c r="CG20" s="17" t="s">
        <v>288</v>
      </c>
      <c r="CH20" s="17" t="s">
        <v>288</v>
      </c>
      <c r="CI20" s="17" t="s">
        <v>288</v>
      </c>
      <c r="CJ20" s="17" t="s">
        <v>288</v>
      </c>
      <c r="CK20" s="17" t="str">
        <f t="shared" si="1"/>
        <v/>
      </c>
      <c r="CL20" s="17" t="str">
        <f t="shared" si="2"/>
        <v/>
      </c>
      <c r="CM20" s="17" t="str">
        <f t="shared" si="3"/>
        <v/>
      </c>
      <c r="CN20" s="17" t="str">
        <f t="shared" si="4"/>
        <v/>
      </c>
      <c r="CO20" s="17" t="str">
        <f t="shared" si="5"/>
        <v/>
      </c>
      <c r="CP20" s="17" t="str">
        <f t="shared" si="6"/>
        <v/>
      </c>
      <c r="CQ20" s="17" t="str">
        <f t="shared" si="7"/>
        <v/>
      </c>
      <c r="CR20" s="17" t="str">
        <f t="shared" si="8"/>
        <v/>
      </c>
      <c r="CS20" s="17" t="str">
        <f t="shared" si="9"/>
        <v/>
      </c>
      <c r="CT20" s="17" t="str">
        <f t="shared" si="10"/>
        <v/>
      </c>
      <c r="CU20" s="17" t="str">
        <f t="shared" si="11"/>
        <v/>
      </c>
      <c r="CV20" s="17" t="str">
        <f t="shared" si="12"/>
        <v/>
      </c>
      <c r="CW20" s="17" t="str">
        <f t="shared" si="13"/>
        <v>Processing: As a formulation component</v>
      </c>
      <c r="CX20" s="17" t="str">
        <f t="shared" si="14"/>
        <v/>
      </c>
      <c r="CY20" s="17" t="str">
        <f t="shared" si="15"/>
        <v/>
      </c>
      <c r="CZ20" s="17" t="str">
        <f t="shared" si="16"/>
        <v/>
      </c>
      <c r="DA20" s="17" t="str">
        <f t="shared" si="17"/>
        <v/>
      </c>
      <c r="DB20" s="17" t="str">
        <f t="shared" si="18"/>
        <v/>
      </c>
      <c r="DC20" s="17" t="str">
        <f t="shared" si="19"/>
        <v/>
      </c>
      <c r="DD20" s="17" t="str">
        <f t="shared" si="20"/>
        <v/>
      </c>
      <c r="DE20" s="17" t="str">
        <f t="shared" si="21"/>
        <v/>
      </c>
      <c r="DF20" s="17" t="str">
        <f t="shared" si="22"/>
        <v/>
      </c>
      <c r="DG20" s="17" t="str">
        <f t="shared" si="23"/>
        <v/>
      </c>
      <c r="DH20" s="17" t="str">
        <f t="shared" si="24"/>
        <v/>
      </c>
      <c r="DI20" s="17" t="str">
        <f t="shared" si="25"/>
        <v>P299 - Other</v>
      </c>
      <c r="DJ20" s="17" t="str">
        <f t="shared" si="26"/>
        <v/>
      </c>
      <c r="DK20" s="17" t="str">
        <f t="shared" si="27"/>
        <v/>
      </c>
      <c r="DL20" s="17" t="str">
        <f t="shared" si="28"/>
        <v/>
      </c>
      <c r="DM20" s="17" t="str">
        <f t="shared" si="29"/>
        <v/>
      </c>
      <c r="DN20" s="17" t="str">
        <f t="shared" si="30"/>
        <v/>
      </c>
      <c r="DO20" s="17" t="str">
        <f t="shared" si="31"/>
        <v/>
      </c>
      <c r="DP20" s="17" t="str">
        <f t="shared" si="32"/>
        <v/>
      </c>
      <c r="DQ20" s="17" t="str">
        <f t="shared" si="33"/>
        <v/>
      </c>
      <c r="DR20" s="17" t="str">
        <f t="shared" si="34"/>
        <v/>
      </c>
      <c r="DS20" s="17" t="str">
        <f t="shared" si="35"/>
        <v/>
      </c>
      <c r="DT20" s="17" t="str">
        <f t="shared" si="36"/>
        <v/>
      </c>
      <c r="DU20" s="17" t="str">
        <f t="shared" si="37"/>
        <v/>
      </c>
      <c r="DV20" s="17" t="str">
        <f t="shared" si="38"/>
        <v/>
      </c>
      <c r="DW20" s="17" t="str">
        <f t="shared" si="39"/>
        <v/>
      </c>
      <c r="DX20" s="17" t="str">
        <f t="shared" si="40"/>
        <v/>
      </c>
      <c r="DY20" s="17" t="str">
        <f t="shared" si="41"/>
        <v/>
      </c>
      <c r="DZ20" s="17" t="str">
        <f t="shared" si="42"/>
        <v/>
      </c>
      <c r="EA20" s="17" t="str">
        <f t="shared" si="43"/>
        <v/>
      </c>
      <c r="EB20" s="17" t="str">
        <f t="shared" si="44"/>
        <v/>
      </c>
      <c r="EC20" s="17" t="str">
        <f t="shared" si="45"/>
        <v/>
      </c>
      <c r="ED20" s="17" t="str">
        <f t="shared" si="46"/>
        <v/>
      </c>
      <c r="EE20" s="17" t="str">
        <f t="shared" si="47"/>
        <v/>
      </c>
      <c r="EF20" s="17" t="str">
        <f t="shared" si="48"/>
        <v/>
      </c>
      <c r="EG20" s="17" t="str">
        <f t="shared" si="49"/>
        <v/>
      </c>
      <c r="EH20" s="17" t="str">
        <f t="shared" si="50"/>
        <v/>
      </c>
      <c r="EI20" s="17" t="str">
        <f t="shared" si="51"/>
        <v/>
      </c>
      <c r="EJ20" s="17" t="str">
        <f t="shared" si="52"/>
        <v/>
      </c>
      <c r="EK20" s="17" t="str">
        <f t="shared" si="53"/>
        <v/>
      </c>
      <c r="EL20" s="17" t="str">
        <f t="shared" si="54"/>
        <v/>
      </c>
    </row>
    <row r="21" spans="1:142" ht="29" x14ac:dyDescent="0.35">
      <c r="A21" s="17" t="s">
        <v>280</v>
      </c>
      <c r="B21" s="17">
        <v>2019</v>
      </c>
      <c r="C21" s="17" t="s">
        <v>106</v>
      </c>
      <c r="D21" s="17" t="s">
        <v>331</v>
      </c>
      <c r="E21" s="17" t="s">
        <v>417</v>
      </c>
      <c r="F21" s="17" t="s">
        <v>332</v>
      </c>
      <c r="G21" s="17" t="s">
        <v>418</v>
      </c>
      <c r="H21" s="17" t="s">
        <v>333</v>
      </c>
      <c r="I21" s="107" t="s">
        <v>419</v>
      </c>
      <c r="J21" s="105">
        <f>VLOOKUP(H21, 'TRI Crosswalk codes'!D:E, 2, FALSE)</f>
        <v>1</v>
      </c>
      <c r="K21" s="17">
        <v>424690</v>
      </c>
      <c r="L21" s="106" t="str">
        <f>VLOOKUP(K21, '2017-2022 NAICS'!C:D, 2, FALSE)</f>
        <v>Other Chemical and Allied Products Merchant Wholesalers</v>
      </c>
      <c r="M21" s="106" t="str">
        <f>IF(COUNTIF('Raw TRI Data'!A:A, K21) &gt;0, "Yes", "No")</f>
        <v>No</v>
      </c>
      <c r="N21" s="17">
        <v>41.670540000000003</v>
      </c>
      <c r="O21" s="17">
        <v>-72.755600000000001</v>
      </c>
      <c r="P21" s="68">
        <v>110033160022</v>
      </c>
      <c r="Q21" s="68">
        <v>1319220647945</v>
      </c>
      <c r="R21" s="17" t="s">
        <v>284</v>
      </c>
      <c r="S21" s="17" t="s">
        <v>285</v>
      </c>
      <c r="T21" s="107">
        <v>4</v>
      </c>
      <c r="U21" s="105" t="str">
        <f>VLOOKUP(T21, 'TRI Crosswalk codes'!A:B, 2, FALSE)</f>
        <v>10,000 to 99,999</v>
      </c>
      <c r="V21" s="17">
        <v>1477</v>
      </c>
      <c r="W21" s="17">
        <v>1477</v>
      </c>
      <c r="Y21" s="17">
        <v>0</v>
      </c>
      <c r="Z21" s="17">
        <v>1477</v>
      </c>
      <c r="AA21" s="17" t="s">
        <v>286</v>
      </c>
      <c r="AB21" s="106" t="str">
        <f t="shared" si="0"/>
        <v>Processing: Repackaging</v>
      </c>
      <c r="AI21" s="17" t="s">
        <v>288</v>
      </c>
      <c r="AJ21" s="17" t="s">
        <v>288</v>
      </c>
      <c r="AK21" s="17" t="s">
        <v>288</v>
      </c>
      <c r="AL21" s="17" t="s">
        <v>288</v>
      </c>
      <c r="AM21" s="17" t="s">
        <v>288</v>
      </c>
      <c r="AN21" s="17" t="s">
        <v>288</v>
      </c>
      <c r="AO21" s="17" t="s">
        <v>288</v>
      </c>
      <c r="AP21" s="17" t="s">
        <v>288</v>
      </c>
      <c r="AQ21" s="17" t="s">
        <v>288</v>
      </c>
      <c r="AR21" s="17" t="s">
        <v>288</v>
      </c>
      <c r="AS21" s="17" t="s">
        <v>288</v>
      </c>
      <c r="AT21" s="17" t="s">
        <v>288</v>
      </c>
      <c r="AU21" s="17" t="s">
        <v>288</v>
      </c>
      <c r="AV21" s="17" t="s">
        <v>288</v>
      </c>
      <c r="AW21" s="17" t="s">
        <v>288</v>
      </c>
      <c r="AX21" s="17" t="s">
        <v>288</v>
      </c>
      <c r="AY21" s="17" t="s">
        <v>288</v>
      </c>
      <c r="AZ21" s="17" t="s">
        <v>288</v>
      </c>
      <c r="BA21" s="17" t="s">
        <v>288</v>
      </c>
      <c r="BB21" s="17" t="s">
        <v>288</v>
      </c>
      <c r="BC21" s="17" t="s">
        <v>288</v>
      </c>
      <c r="BD21" s="17" t="s">
        <v>288</v>
      </c>
      <c r="BE21" s="17" t="s">
        <v>288</v>
      </c>
      <c r="BF21" s="17" t="s">
        <v>288</v>
      </c>
      <c r="BG21" s="17" t="s">
        <v>288</v>
      </c>
      <c r="BH21" s="17" t="s">
        <v>288</v>
      </c>
      <c r="BI21" s="17" t="s">
        <v>289</v>
      </c>
      <c r="BJ21" s="17" t="s">
        <v>288</v>
      </c>
      <c r="BK21" s="17" t="s">
        <v>288</v>
      </c>
      <c r="BL21" s="17" t="s">
        <v>288</v>
      </c>
      <c r="BM21" s="17" t="s">
        <v>288</v>
      </c>
      <c r="BN21" s="17" t="s">
        <v>288</v>
      </c>
      <c r="BO21" s="17" t="s">
        <v>288</v>
      </c>
      <c r="BP21" s="17" t="s">
        <v>288</v>
      </c>
      <c r="BQ21" s="17" t="s">
        <v>288</v>
      </c>
      <c r="BR21" s="17" t="s">
        <v>288</v>
      </c>
      <c r="BS21" s="17" t="s">
        <v>288</v>
      </c>
      <c r="BT21" s="17" t="s">
        <v>288</v>
      </c>
      <c r="BU21" s="17" t="s">
        <v>288</v>
      </c>
      <c r="BV21" s="17" t="s">
        <v>288</v>
      </c>
      <c r="BW21" s="17" t="s">
        <v>288</v>
      </c>
      <c r="BX21" s="17" t="s">
        <v>288</v>
      </c>
      <c r="BY21" s="17" t="s">
        <v>288</v>
      </c>
      <c r="BZ21" s="17" t="s">
        <v>288</v>
      </c>
      <c r="CA21" s="17" t="s">
        <v>288</v>
      </c>
      <c r="CB21" s="17" t="s">
        <v>288</v>
      </c>
      <c r="CC21" s="17" t="s">
        <v>288</v>
      </c>
      <c r="CD21" s="17" t="s">
        <v>288</v>
      </c>
      <c r="CE21" s="17" t="s">
        <v>288</v>
      </c>
      <c r="CF21" s="17" t="s">
        <v>288</v>
      </c>
      <c r="CG21" s="17" t="s">
        <v>288</v>
      </c>
      <c r="CH21" s="17" t="s">
        <v>288</v>
      </c>
      <c r="CI21" s="17" t="s">
        <v>288</v>
      </c>
      <c r="CJ21" s="17" t="s">
        <v>288</v>
      </c>
      <c r="CK21" s="17" t="str">
        <f t="shared" si="1"/>
        <v/>
      </c>
      <c r="CL21" s="17" t="str">
        <f t="shared" si="2"/>
        <v/>
      </c>
      <c r="CM21" s="17" t="str">
        <f t="shared" si="3"/>
        <v/>
      </c>
      <c r="CN21" s="17" t="str">
        <f t="shared" si="4"/>
        <v/>
      </c>
      <c r="CO21" s="17" t="str">
        <f t="shared" si="5"/>
        <v/>
      </c>
      <c r="CP21" s="17" t="str">
        <f t="shared" si="6"/>
        <v/>
      </c>
      <c r="CQ21" s="17" t="str">
        <f t="shared" si="7"/>
        <v/>
      </c>
      <c r="CR21" s="17" t="str">
        <f t="shared" si="8"/>
        <v/>
      </c>
      <c r="CS21" s="17" t="str">
        <f t="shared" si="9"/>
        <v/>
      </c>
      <c r="CT21" s="17" t="str">
        <f t="shared" si="10"/>
        <v/>
      </c>
      <c r="CU21" s="17" t="str">
        <f t="shared" si="11"/>
        <v/>
      </c>
      <c r="CV21" s="17" t="str">
        <f t="shared" si="12"/>
        <v/>
      </c>
      <c r="CW21" s="17" t="str">
        <f t="shared" si="13"/>
        <v/>
      </c>
      <c r="CX21" s="17" t="str">
        <f t="shared" si="14"/>
        <v/>
      </c>
      <c r="CY21" s="17" t="str">
        <f t="shared" si="15"/>
        <v/>
      </c>
      <c r="CZ21" s="17" t="str">
        <f t="shared" si="16"/>
        <v/>
      </c>
      <c r="DA21" s="17" t="str">
        <f t="shared" si="17"/>
        <v/>
      </c>
      <c r="DB21" s="17" t="str">
        <f t="shared" si="18"/>
        <v/>
      </c>
      <c r="DC21" s="17" t="str">
        <f t="shared" si="19"/>
        <v/>
      </c>
      <c r="DD21" s="17" t="str">
        <f t="shared" si="20"/>
        <v/>
      </c>
      <c r="DE21" s="17" t="str">
        <f t="shared" si="21"/>
        <v/>
      </c>
      <c r="DF21" s="17" t="str">
        <f t="shared" si="22"/>
        <v/>
      </c>
      <c r="DG21" s="17" t="str">
        <f t="shared" si="23"/>
        <v/>
      </c>
      <c r="DH21" s="17" t="str">
        <f t="shared" si="24"/>
        <v/>
      </c>
      <c r="DI21" s="17" t="str">
        <f t="shared" si="25"/>
        <v/>
      </c>
      <c r="DJ21" s="17" t="str">
        <f t="shared" si="26"/>
        <v/>
      </c>
      <c r="DK21" s="17" t="str">
        <f t="shared" si="27"/>
        <v>Processing: Repackaging</v>
      </c>
      <c r="DL21" s="17" t="str">
        <f t="shared" si="28"/>
        <v/>
      </c>
      <c r="DM21" s="17" t="str">
        <f t="shared" si="29"/>
        <v/>
      </c>
      <c r="DN21" s="17" t="str">
        <f t="shared" si="30"/>
        <v/>
      </c>
      <c r="DO21" s="17" t="str">
        <f t="shared" si="31"/>
        <v/>
      </c>
      <c r="DP21" s="17" t="str">
        <f t="shared" si="32"/>
        <v/>
      </c>
      <c r="DQ21" s="17" t="str">
        <f t="shared" si="33"/>
        <v/>
      </c>
      <c r="DR21" s="17" t="str">
        <f t="shared" si="34"/>
        <v/>
      </c>
      <c r="DS21" s="17" t="str">
        <f t="shared" si="35"/>
        <v/>
      </c>
      <c r="DT21" s="17" t="str">
        <f t="shared" si="36"/>
        <v/>
      </c>
      <c r="DU21" s="17" t="str">
        <f t="shared" si="37"/>
        <v/>
      </c>
      <c r="DV21" s="17" t="str">
        <f t="shared" si="38"/>
        <v/>
      </c>
      <c r="DW21" s="17" t="str">
        <f t="shared" si="39"/>
        <v/>
      </c>
      <c r="DX21" s="17" t="str">
        <f t="shared" si="40"/>
        <v/>
      </c>
      <c r="DY21" s="17" t="str">
        <f t="shared" si="41"/>
        <v/>
      </c>
      <c r="DZ21" s="17" t="str">
        <f t="shared" si="42"/>
        <v/>
      </c>
      <c r="EA21" s="17" t="str">
        <f t="shared" si="43"/>
        <v/>
      </c>
      <c r="EB21" s="17" t="str">
        <f t="shared" si="44"/>
        <v/>
      </c>
      <c r="EC21" s="17" t="str">
        <f t="shared" si="45"/>
        <v/>
      </c>
      <c r="ED21" s="17" t="str">
        <f t="shared" si="46"/>
        <v/>
      </c>
      <c r="EE21" s="17" t="str">
        <f t="shared" si="47"/>
        <v/>
      </c>
      <c r="EF21" s="17" t="str">
        <f t="shared" si="48"/>
        <v/>
      </c>
      <c r="EG21" s="17" t="str">
        <f t="shared" si="49"/>
        <v/>
      </c>
      <c r="EH21" s="17" t="str">
        <f t="shared" si="50"/>
        <v/>
      </c>
      <c r="EI21" s="17" t="str">
        <f t="shared" si="51"/>
        <v/>
      </c>
      <c r="EJ21" s="17" t="str">
        <f t="shared" si="52"/>
        <v/>
      </c>
      <c r="EK21" s="17" t="str">
        <f t="shared" si="53"/>
        <v/>
      </c>
      <c r="EL21" s="17" t="str">
        <f t="shared" si="54"/>
        <v/>
      </c>
    </row>
    <row r="22" spans="1:142" ht="43.5" x14ac:dyDescent="0.35">
      <c r="A22" s="17" t="s">
        <v>280</v>
      </c>
      <c r="B22" s="17">
        <v>2019</v>
      </c>
      <c r="C22" s="17" t="s">
        <v>93</v>
      </c>
      <c r="D22" s="17" t="s">
        <v>358</v>
      </c>
      <c r="E22" s="17" t="s">
        <v>420</v>
      </c>
      <c r="F22" s="17" t="s">
        <v>357</v>
      </c>
      <c r="G22" s="17" t="s">
        <v>391</v>
      </c>
      <c r="H22" s="17" t="s">
        <v>351</v>
      </c>
      <c r="I22" s="17">
        <v>70669</v>
      </c>
      <c r="J22" s="105">
        <f>VLOOKUP(H22, 'TRI Crosswalk codes'!D:E, 2, FALSE)</f>
        <v>6</v>
      </c>
      <c r="K22" s="17">
        <v>221112</v>
      </c>
      <c r="L22" s="106" t="str">
        <f>VLOOKUP(K22, '2017-2022 NAICS'!C:D, 2, FALSE)</f>
        <v>Fossil Fuel Electric Power Generation</v>
      </c>
      <c r="M22" s="106" t="str">
        <f>IF(COUNTIF('Raw TRI Data'!A:A, K22) &gt;0, "Yes", "No")</f>
        <v>No</v>
      </c>
      <c r="N22" s="17">
        <v>30.223500000000001</v>
      </c>
      <c r="O22" s="17">
        <v>-93.286900000000003</v>
      </c>
      <c r="P22" s="68">
        <v>110000494894</v>
      </c>
      <c r="Q22" s="68">
        <v>1319221472196</v>
      </c>
      <c r="R22" s="17" t="s">
        <v>284</v>
      </c>
      <c r="S22" s="17" t="s">
        <v>285</v>
      </c>
      <c r="T22" s="107">
        <v>5</v>
      </c>
      <c r="U22" s="105" t="str">
        <f>VLOOKUP(T22, 'TRI Crosswalk codes'!A:B, 2, FALSE)</f>
        <v>100,000 to 999,999</v>
      </c>
      <c r="V22" s="17">
        <v>5100</v>
      </c>
      <c r="W22" s="17">
        <v>5100</v>
      </c>
      <c r="Y22" s="17">
        <v>52</v>
      </c>
      <c r="Z22" s="17">
        <v>5152</v>
      </c>
      <c r="AA22" s="17" t="s">
        <v>286</v>
      </c>
      <c r="AB22" s="106" t="str">
        <f t="shared" si="0"/>
        <v>Manufacture: Produce; Manufacture: For sale/distribution; Manufacture: As a byproduct; Manufacture: As an Impurity</v>
      </c>
      <c r="AI22" s="17" t="s">
        <v>289</v>
      </c>
      <c r="AJ22" s="17" t="s">
        <v>288</v>
      </c>
      <c r="AK22" s="17" t="s">
        <v>288</v>
      </c>
      <c r="AL22" s="17" t="s">
        <v>289</v>
      </c>
      <c r="AM22" s="17" t="s">
        <v>289</v>
      </c>
      <c r="AN22" s="17" t="s">
        <v>289</v>
      </c>
      <c r="AO22" s="17" t="s">
        <v>288</v>
      </c>
      <c r="AP22" s="17" t="s">
        <v>288</v>
      </c>
      <c r="AQ22" s="17" t="s">
        <v>288</v>
      </c>
      <c r="AR22" s="17" t="s">
        <v>288</v>
      </c>
      <c r="AS22" s="17" t="s">
        <v>288</v>
      </c>
      <c r="AT22" s="17" t="s">
        <v>288</v>
      </c>
      <c r="AU22" s="17" t="s">
        <v>288</v>
      </c>
      <c r="AV22" s="17" t="s">
        <v>288</v>
      </c>
      <c r="AW22" s="17" t="s">
        <v>288</v>
      </c>
      <c r="AX22" s="17" t="s">
        <v>288</v>
      </c>
      <c r="AY22" s="17" t="s">
        <v>288</v>
      </c>
      <c r="AZ22" s="17" t="s">
        <v>288</v>
      </c>
      <c r="BA22" s="17" t="s">
        <v>288</v>
      </c>
      <c r="BB22" s="17" t="s">
        <v>288</v>
      </c>
      <c r="BC22" s="17" t="s">
        <v>288</v>
      </c>
      <c r="BD22" s="17" t="s">
        <v>288</v>
      </c>
      <c r="BE22" s="17" t="s">
        <v>288</v>
      </c>
      <c r="BF22" s="17" t="s">
        <v>288</v>
      </c>
      <c r="BG22" s="17" t="s">
        <v>288</v>
      </c>
      <c r="BH22" s="17" t="s">
        <v>288</v>
      </c>
      <c r="BI22" s="17" t="s">
        <v>288</v>
      </c>
      <c r="BJ22" s="17" t="s">
        <v>288</v>
      </c>
      <c r="BK22" s="17" t="s">
        <v>288</v>
      </c>
      <c r="BL22" s="17" t="s">
        <v>288</v>
      </c>
      <c r="BM22" s="17" t="s">
        <v>288</v>
      </c>
      <c r="BN22" s="17" t="s">
        <v>288</v>
      </c>
      <c r="BO22" s="17" t="s">
        <v>288</v>
      </c>
      <c r="BP22" s="17" t="s">
        <v>288</v>
      </c>
      <c r="BQ22" s="17" t="s">
        <v>288</v>
      </c>
      <c r="BR22" s="17" t="s">
        <v>288</v>
      </c>
      <c r="BS22" s="17" t="s">
        <v>288</v>
      </c>
      <c r="BT22" s="17" t="s">
        <v>288</v>
      </c>
      <c r="BU22" s="17" t="s">
        <v>288</v>
      </c>
      <c r="BV22" s="17" t="s">
        <v>288</v>
      </c>
      <c r="BW22" s="17" t="s">
        <v>288</v>
      </c>
      <c r="BX22" s="17" t="s">
        <v>288</v>
      </c>
      <c r="BY22" s="17" t="s">
        <v>288</v>
      </c>
      <c r="BZ22" s="17" t="s">
        <v>288</v>
      </c>
      <c r="CA22" s="17" t="s">
        <v>288</v>
      </c>
      <c r="CB22" s="17" t="s">
        <v>288</v>
      </c>
      <c r="CC22" s="17" t="s">
        <v>288</v>
      </c>
      <c r="CD22" s="17" t="s">
        <v>288</v>
      </c>
      <c r="CE22" s="17" t="s">
        <v>288</v>
      </c>
      <c r="CF22" s="17" t="s">
        <v>288</v>
      </c>
      <c r="CG22" s="17" t="s">
        <v>288</v>
      </c>
      <c r="CH22" s="17" t="s">
        <v>288</v>
      </c>
      <c r="CI22" s="17" t="s">
        <v>288</v>
      </c>
      <c r="CJ22" s="17" t="s">
        <v>288</v>
      </c>
      <c r="CK22" s="17" t="str">
        <f t="shared" si="1"/>
        <v>Manufacture: Produce</v>
      </c>
      <c r="CL22" s="17" t="str">
        <f t="shared" si="2"/>
        <v/>
      </c>
      <c r="CM22" s="17" t="str">
        <f t="shared" si="3"/>
        <v/>
      </c>
      <c r="CN22" s="17" t="str">
        <f t="shared" si="4"/>
        <v>Manufacture: For sale/distribution</v>
      </c>
      <c r="CO22" s="17" t="str">
        <f t="shared" si="5"/>
        <v>Manufacture: As a byproduct</v>
      </c>
      <c r="CP22" s="17" t="str">
        <f t="shared" si="6"/>
        <v>Manufacture: As an Impurity</v>
      </c>
      <c r="CQ22" s="17" t="str">
        <f t="shared" si="7"/>
        <v/>
      </c>
      <c r="CR22" s="17" t="str">
        <f t="shared" si="8"/>
        <v/>
      </c>
      <c r="CS22" s="17" t="str">
        <f t="shared" si="9"/>
        <v/>
      </c>
      <c r="CT22" s="17" t="str">
        <f t="shared" si="10"/>
        <v/>
      </c>
      <c r="CU22" s="17" t="str">
        <f t="shared" si="11"/>
        <v/>
      </c>
      <c r="CV22" s="17" t="str">
        <f t="shared" si="12"/>
        <v/>
      </c>
      <c r="CW22" s="17" t="str">
        <f t="shared" si="13"/>
        <v/>
      </c>
      <c r="CX22" s="17" t="str">
        <f t="shared" si="14"/>
        <v/>
      </c>
      <c r="CY22" s="17" t="str">
        <f t="shared" si="15"/>
        <v/>
      </c>
      <c r="CZ22" s="17" t="str">
        <f t="shared" si="16"/>
        <v/>
      </c>
      <c r="DA22" s="17" t="str">
        <f t="shared" si="17"/>
        <v/>
      </c>
      <c r="DB22" s="17" t="str">
        <f t="shared" si="18"/>
        <v/>
      </c>
      <c r="DC22" s="17" t="str">
        <f t="shared" si="19"/>
        <v/>
      </c>
      <c r="DD22" s="17" t="str">
        <f t="shared" si="20"/>
        <v/>
      </c>
      <c r="DE22" s="17" t="str">
        <f t="shared" si="21"/>
        <v/>
      </c>
      <c r="DF22" s="17" t="str">
        <f t="shared" si="22"/>
        <v/>
      </c>
      <c r="DG22" s="17" t="str">
        <f t="shared" si="23"/>
        <v/>
      </c>
      <c r="DH22" s="17" t="str">
        <f t="shared" si="24"/>
        <v/>
      </c>
      <c r="DI22" s="17" t="str">
        <f t="shared" si="25"/>
        <v/>
      </c>
      <c r="DJ22" s="17" t="str">
        <f t="shared" si="26"/>
        <v/>
      </c>
      <c r="DK22" s="17" t="str">
        <f t="shared" si="27"/>
        <v/>
      </c>
      <c r="DL22" s="17" t="str">
        <f t="shared" si="28"/>
        <v/>
      </c>
      <c r="DM22" s="17" t="str">
        <f t="shared" si="29"/>
        <v/>
      </c>
      <c r="DN22" s="17" t="str">
        <f t="shared" si="30"/>
        <v/>
      </c>
      <c r="DO22" s="17" t="str">
        <f t="shared" si="31"/>
        <v/>
      </c>
      <c r="DP22" s="17" t="str">
        <f t="shared" si="32"/>
        <v/>
      </c>
      <c r="DQ22" s="17" t="str">
        <f t="shared" si="33"/>
        <v/>
      </c>
      <c r="DR22" s="17" t="str">
        <f t="shared" si="34"/>
        <v/>
      </c>
      <c r="DS22" s="17" t="str">
        <f t="shared" si="35"/>
        <v/>
      </c>
      <c r="DT22" s="17" t="str">
        <f t="shared" si="36"/>
        <v/>
      </c>
      <c r="DU22" s="17" t="str">
        <f t="shared" si="37"/>
        <v/>
      </c>
      <c r="DV22" s="17" t="str">
        <f t="shared" si="38"/>
        <v/>
      </c>
      <c r="DW22" s="17" t="str">
        <f t="shared" si="39"/>
        <v/>
      </c>
      <c r="DX22" s="17" t="str">
        <f t="shared" si="40"/>
        <v/>
      </c>
      <c r="DY22" s="17" t="str">
        <f t="shared" si="41"/>
        <v/>
      </c>
      <c r="DZ22" s="17" t="str">
        <f t="shared" si="42"/>
        <v/>
      </c>
      <c r="EA22" s="17" t="str">
        <f t="shared" si="43"/>
        <v/>
      </c>
      <c r="EB22" s="17" t="str">
        <f t="shared" si="44"/>
        <v/>
      </c>
      <c r="EC22" s="17" t="str">
        <f t="shared" si="45"/>
        <v/>
      </c>
      <c r="ED22" s="17" t="str">
        <f t="shared" si="46"/>
        <v/>
      </c>
      <c r="EE22" s="17" t="str">
        <f t="shared" si="47"/>
        <v/>
      </c>
      <c r="EF22" s="17" t="str">
        <f t="shared" si="48"/>
        <v/>
      </c>
      <c r="EG22" s="17" t="str">
        <f t="shared" si="49"/>
        <v/>
      </c>
      <c r="EH22" s="17" t="str">
        <f t="shared" si="50"/>
        <v/>
      </c>
      <c r="EI22" s="17" t="str">
        <f t="shared" si="51"/>
        <v/>
      </c>
      <c r="EJ22" s="17" t="str">
        <f t="shared" si="52"/>
        <v/>
      </c>
      <c r="EK22" s="17" t="str">
        <f t="shared" si="53"/>
        <v/>
      </c>
      <c r="EL22" s="17" t="str">
        <f t="shared" si="54"/>
        <v/>
      </c>
    </row>
    <row r="23" spans="1:142" ht="29" x14ac:dyDescent="0.35">
      <c r="A23" s="17" t="s">
        <v>280</v>
      </c>
      <c r="B23" s="17">
        <v>2019</v>
      </c>
      <c r="C23" s="17" t="s">
        <v>107</v>
      </c>
      <c r="D23" s="17" t="s">
        <v>291</v>
      </c>
      <c r="E23" s="17" t="s">
        <v>421</v>
      </c>
      <c r="F23" s="17" t="s">
        <v>292</v>
      </c>
      <c r="G23" s="17" t="s">
        <v>422</v>
      </c>
      <c r="H23" s="17" t="s">
        <v>293</v>
      </c>
      <c r="I23" s="17">
        <v>27030</v>
      </c>
      <c r="J23" s="105">
        <f>VLOOKUP(H23, 'TRI Crosswalk codes'!D:E, 2, FALSE)</f>
        <v>4</v>
      </c>
      <c r="K23" s="17">
        <v>326150</v>
      </c>
      <c r="L23" s="106" t="str">
        <f>VLOOKUP(K23, '2017-2022 NAICS'!C:D, 2, FALSE)</f>
        <v>Urethane and Other Foam Product (except Polystyrene) Manufacturing</v>
      </c>
      <c r="M23" s="106" t="str">
        <f>IF(COUNTIF('Raw TRI Data'!A:A, K23) &gt;0, "Yes", "No")</f>
        <v>No</v>
      </c>
      <c r="N23" s="17">
        <v>36.472777999999998</v>
      </c>
      <c r="O23" s="17">
        <v>-80.608610999999996</v>
      </c>
      <c r="P23" s="68">
        <v>110000345172</v>
      </c>
      <c r="Q23" s="68">
        <v>1319222389734</v>
      </c>
      <c r="R23" s="17" t="s">
        <v>284</v>
      </c>
      <c r="S23" s="17" t="s">
        <v>285</v>
      </c>
      <c r="T23" s="107">
        <v>4</v>
      </c>
      <c r="U23" s="105" t="str">
        <f>VLOOKUP(T23, 'TRI Crosswalk codes'!A:B, 2, FALSE)</f>
        <v>10,000 to 99,999</v>
      </c>
      <c r="V23" s="17">
        <v>1328</v>
      </c>
      <c r="W23" s="17">
        <v>1328</v>
      </c>
      <c r="Y23" s="17">
        <v>0</v>
      </c>
      <c r="Z23" s="17">
        <v>1328</v>
      </c>
      <c r="AA23" s="17" t="s">
        <v>286</v>
      </c>
      <c r="AB23" s="106" t="str">
        <f t="shared" si="0"/>
        <v>Processing: As a formulation component; P201 - Additives</v>
      </c>
      <c r="AI23" s="17" t="s">
        <v>288</v>
      </c>
      <c r="AJ23" s="17" t="s">
        <v>288</v>
      </c>
      <c r="AK23" s="17" t="s">
        <v>288</v>
      </c>
      <c r="AL23" s="17" t="s">
        <v>288</v>
      </c>
      <c r="AM23" s="17" t="s">
        <v>288</v>
      </c>
      <c r="AN23" s="17" t="s">
        <v>288</v>
      </c>
      <c r="AO23" s="17" t="s">
        <v>288</v>
      </c>
      <c r="AP23" s="17" t="s">
        <v>288</v>
      </c>
      <c r="AQ23" s="17" t="s">
        <v>288</v>
      </c>
      <c r="AR23" s="17" t="s">
        <v>288</v>
      </c>
      <c r="AS23" s="17" t="s">
        <v>288</v>
      </c>
      <c r="AT23" s="17" t="s">
        <v>288</v>
      </c>
      <c r="AU23" s="17" t="s">
        <v>289</v>
      </c>
      <c r="AV23" s="17" t="s">
        <v>289</v>
      </c>
      <c r="AW23" s="17" t="s">
        <v>288</v>
      </c>
      <c r="AX23" s="17" t="s">
        <v>288</v>
      </c>
      <c r="AY23" s="17" t="s">
        <v>288</v>
      </c>
      <c r="AZ23" s="17" t="s">
        <v>288</v>
      </c>
      <c r="BA23" s="17" t="s">
        <v>288</v>
      </c>
      <c r="BB23" s="17" t="s">
        <v>288</v>
      </c>
      <c r="BC23" s="17" t="s">
        <v>288</v>
      </c>
      <c r="BD23" s="17" t="s">
        <v>288</v>
      </c>
      <c r="BE23" s="17" t="s">
        <v>288</v>
      </c>
      <c r="BF23" s="17" t="s">
        <v>288</v>
      </c>
      <c r="BG23" s="17" t="s">
        <v>288</v>
      </c>
      <c r="BH23" s="17" t="s">
        <v>288</v>
      </c>
      <c r="BI23" s="17" t="s">
        <v>288</v>
      </c>
      <c r="BJ23" s="17" t="s">
        <v>288</v>
      </c>
      <c r="BK23" s="17" t="s">
        <v>288</v>
      </c>
      <c r="BL23" s="17" t="s">
        <v>288</v>
      </c>
      <c r="BM23" s="17" t="s">
        <v>288</v>
      </c>
      <c r="BN23" s="17" t="s">
        <v>288</v>
      </c>
      <c r="BO23" s="17" t="s">
        <v>288</v>
      </c>
      <c r="BP23" s="17" t="s">
        <v>288</v>
      </c>
      <c r="BQ23" s="17" t="s">
        <v>288</v>
      </c>
      <c r="BR23" s="17" t="s">
        <v>288</v>
      </c>
      <c r="BS23" s="17" t="s">
        <v>288</v>
      </c>
      <c r="BT23" s="17" t="s">
        <v>288</v>
      </c>
      <c r="BU23" s="17" t="s">
        <v>288</v>
      </c>
      <c r="BV23" s="17" t="s">
        <v>288</v>
      </c>
      <c r="BW23" s="17" t="s">
        <v>288</v>
      </c>
      <c r="BX23" s="17" t="s">
        <v>288</v>
      </c>
      <c r="BY23" s="17" t="s">
        <v>288</v>
      </c>
      <c r="BZ23" s="17" t="s">
        <v>288</v>
      </c>
      <c r="CA23" s="17" t="s">
        <v>288</v>
      </c>
      <c r="CB23" s="17" t="s">
        <v>288</v>
      </c>
      <c r="CC23" s="17" t="s">
        <v>288</v>
      </c>
      <c r="CD23" s="17" t="s">
        <v>288</v>
      </c>
      <c r="CE23" s="17" t="s">
        <v>288</v>
      </c>
      <c r="CF23" s="17" t="s">
        <v>288</v>
      </c>
      <c r="CG23" s="17" t="s">
        <v>288</v>
      </c>
      <c r="CH23" s="17" t="s">
        <v>288</v>
      </c>
      <c r="CI23" s="17" t="s">
        <v>288</v>
      </c>
      <c r="CJ23" s="17" t="s">
        <v>288</v>
      </c>
      <c r="CK23" s="17" t="str">
        <f t="shared" si="1"/>
        <v/>
      </c>
      <c r="CL23" s="17" t="str">
        <f t="shared" si="2"/>
        <v/>
      </c>
      <c r="CM23" s="17" t="str">
        <f t="shared" si="3"/>
        <v/>
      </c>
      <c r="CN23" s="17" t="str">
        <f t="shared" si="4"/>
        <v/>
      </c>
      <c r="CO23" s="17" t="str">
        <f t="shared" si="5"/>
        <v/>
      </c>
      <c r="CP23" s="17" t="str">
        <f t="shared" si="6"/>
        <v/>
      </c>
      <c r="CQ23" s="17" t="str">
        <f t="shared" si="7"/>
        <v/>
      </c>
      <c r="CR23" s="17" t="str">
        <f t="shared" si="8"/>
        <v/>
      </c>
      <c r="CS23" s="17" t="str">
        <f t="shared" si="9"/>
        <v/>
      </c>
      <c r="CT23" s="17" t="str">
        <f t="shared" si="10"/>
        <v/>
      </c>
      <c r="CU23" s="17" t="str">
        <f t="shared" si="11"/>
        <v/>
      </c>
      <c r="CV23" s="17" t="str">
        <f t="shared" si="12"/>
        <v/>
      </c>
      <c r="CW23" s="17" t="str">
        <f t="shared" si="13"/>
        <v>Processing: As a formulation component</v>
      </c>
      <c r="CX23" s="17" t="str">
        <f t="shared" si="14"/>
        <v>P201 - Additives</v>
      </c>
      <c r="CY23" s="17" t="str">
        <f t="shared" si="15"/>
        <v/>
      </c>
      <c r="CZ23" s="17" t="str">
        <f t="shared" si="16"/>
        <v/>
      </c>
      <c r="DA23" s="17" t="str">
        <f t="shared" si="17"/>
        <v/>
      </c>
      <c r="DB23" s="17" t="str">
        <f t="shared" si="18"/>
        <v/>
      </c>
      <c r="DC23" s="17" t="str">
        <f t="shared" si="19"/>
        <v/>
      </c>
      <c r="DD23" s="17" t="str">
        <f t="shared" si="20"/>
        <v/>
      </c>
      <c r="DE23" s="17" t="str">
        <f t="shared" si="21"/>
        <v/>
      </c>
      <c r="DF23" s="17" t="str">
        <f t="shared" si="22"/>
        <v/>
      </c>
      <c r="DG23" s="17" t="str">
        <f t="shared" si="23"/>
        <v/>
      </c>
      <c r="DH23" s="17" t="str">
        <f t="shared" si="24"/>
        <v/>
      </c>
      <c r="DI23" s="17" t="str">
        <f t="shared" si="25"/>
        <v/>
      </c>
      <c r="DJ23" s="17" t="str">
        <f t="shared" si="26"/>
        <v/>
      </c>
      <c r="DK23" s="17" t="str">
        <f t="shared" si="27"/>
        <v/>
      </c>
      <c r="DL23" s="17" t="str">
        <f t="shared" si="28"/>
        <v/>
      </c>
      <c r="DM23" s="17" t="str">
        <f t="shared" si="29"/>
        <v/>
      </c>
      <c r="DN23" s="17" t="str">
        <f t="shared" si="30"/>
        <v/>
      </c>
      <c r="DO23" s="17" t="str">
        <f t="shared" si="31"/>
        <v/>
      </c>
      <c r="DP23" s="17" t="str">
        <f t="shared" si="32"/>
        <v/>
      </c>
      <c r="DQ23" s="17" t="str">
        <f t="shared" si="33"/>
        <v/>
      </c>
      <c r="DR23" s="17" t="str">
        <f t="shared" si="34"/>
        <v/>
      </c>
      <c r="DS23" s="17" t="str">
        <f t="shared" si="35"/>
        <v/>
      </c>
      <c r="DT23" s="17" t="str">
        <f t="shared" si="36"/>
        <v/>
      </c>
      <c r="DU23" s="17" t="str">
        <f t="shared" si="37"/>
        <v/>
      </c>
      <c r="DV23" s="17" t="str">
        <f t="shared" si="38"/>
        <v/>
      </c>
      <c r="DW23" s="17" t="str">
        <f t="shared" si="39"/>
        <v/>
      </c>
      <c r="DX23" s="17" t="str">
        <f t="shared" si="40"/>
        <v/>
      </c>
      <c r="DY23" s="17" t="str">
        <f t="shared" si="41"/>
        <v/>
      </c>
      <c r="DZ23" s="17" t="str">
        <f t="shared" si="42"/>
        <v/>
      </c>
      <c r="EA23" s="17" t="str">
        <f t="shared" si="43"/>
        <v/>
      </c>
      <c r="EB23" s="17" t="str">
        <f t="shared" si="44"/>
        <v/>
      </c>
      <c r="EC23" s="17" t="str">
        <f t="shared" si="45"/>
        <v/>
      </c>
      <c r="ED23" s="17" t="str">
        <f t="shared" si="46"/>
        <v/>
      </c>
      <c r="EE23" s="17" t="str">
        <f t="shared" si="47"/>
        <v/>
      </c>
      <c r="EF23" s="17" t="str">
        <f t="shared" si="48"/>
        <v/>
      </c>
      <c r="EG23" s="17" t="str">
        <f t="shared" si="49"/>
        <v/>
      </c>
      <c r="EH23" s="17" t="str">
        <f t="shared" si="50"/>
        <v/>
      </c>
      <c r="EI23" s="17" t="str">
        <f t="shared" si="51"/>
        <v/>
      </c>
      <c r="EJ23" s="17" t="str">
        <f t="shared" si="52"/>
        <v/>
      </c>
      <c r="EK23" s="17" t="str">
        <f t="shared" si="53"/>
        <v/>
      </c>
      <c r="EL23" s="17" t="str">
        <f t="shared" si="54"/>
        <v/>
      </c>
    </row>
    <row r="24" spans="1:142" ht="29" x14ac:dyDescent="0.35">
      <c r="A24" s="17" t="s">
        <v>280</v>
      </c>
      <c r="B24" s="17">
        <v>2020</v>
      </c>
      <c r="C24" s="17" t="s">
        <v>94</v>
      </c>
      <c r="D24" s="17" t="s">
        <v>359</v>
      </c>
      <c r="E24" s="17" t="s">
        <v>384</v>
      </c>
      <c r="F24" s="17" t="s">
        <v>360</v>
      </c>
      <c r="G24" s="17" t="s">
        <v>385</v>
      </c>
      <c r="H24" s="17" t="s">
        <v>351</v>
      </c>
      <c r="I24" s="17">
        <v>70734</v>
      </c>
      <c r="J24" s="105">
        <f>VLOOKUP(H24, 'TRI Crosswalk codes'!D:E, 2, FALSE)</f>
        <v>6</v>
      </c>
      <c r="K24" s="17">
        <v>325211</v>
      </c>
      <c r="L24" s="106" t="str">
        <f>VLOOKUP(K24, '2017-2022 NAICS'!C:D, 2, FALSE)</f>
        <v>Plastics Material and Resin Manufacturing</v>
      </c>
      <c r="M24" s="106" t="str">
        <f>IF(COUNTIF('Raw TRI Data'!A:A, K24) &gt;0, "Yes", "No")</f>
        <v>No</v>
      </c>
      <c r="N24" s="17">
        <v>30.208604000000001</v>
      </c>
      <c r="O24" s="17">
        <v>-91.011127999999999</v>
      </c>
      <c r="P24" s="68">
        <v>110000746328</v>
      </c>
      <c r="Q24" s="68">
        <v>1320218745976</v>
      </c>
      <c r="R24" s="17" t="s">
        <v>284</v>
      </c>
      <c r="S24" s="17" t="s">
        <v>285</v>
      </c>
      <c r="T24" s="107">
        <v>3</v>
      </c>
      <c r="U24" s="105" t="str">
        <f>VLOOKUP(T24, 'TRI Crosswalk codes'!A:B, 2, FALSE)</f>
        <v>1,000 to 9,999</v>
      </c>
      <c r="V24" s="17" t="s">
        <v>290</v>
      </c>
      <c r="W24" s="17">
        <v>5</v>
      </c>
      <c r="Y24" s="17">
        <v>60</v>
      </c>
      <c r="Z24" s="17">
        <v>65</v>
      </c>
      <c r="AA24" s="17" t="s">
        <v>286</v>
      </c>
      <c r="AB24" s="106" t="str">
        <f t="shared" si="0"/>
        <v>Manufacture: Produce; Manufacture: As a byproduct; Manufacture: As an Impurity</v>
      </c>
      <c r="AI24" s="17" t="s">
        <v>289</v>
      </c>
      <c r="AJ24" s="17" t="s">
        <v>288</v>
      </c>
      <c r="AK24" s="17" t="s">
        <v>288</v>
      </c>
      <c r="AL24" s="17" t="s">
        <v>288</v>
      </c>
      <c r="AM24" s="17" t="s">
        <v>289</v>
      </c>
      <c r="AN24" s="17" t="s">
        <v>289</v>
      </c>
      <c r="AO24" s="17" t="s">
        <v>288</v>
      </c>
      <c r="AP24" s="17" t="s">
        <v>288</v>
      </c>
      <c r="AQ24" s="17" t="s">
        <v>288</v>
      </c>
      <c r="AR24" s="17" t="s">
        <v>288</v>
      </c>
      <c r="AS24" s="17" t="s">
        <v>288</v>
      </c>
      <c r="AT24" s="17" t="s">
        <v>288</v>
      </c>
      <c r="AU24" s="17" t="s">
        <v>288</v>
      </c>
      <c r="AV24" s="17" t="s">
        <v>288</v>
      </c>
      <c r="AW24" s="17" t="s">
        <v>288</v>
      </c>
      <c r="AX24" s="17" t="s">
        <v>288</v>
      </c>
      <c r="AY24" s="17" t="s">
        <v>288</v>
      </c>
      <c r="AZ24" s="17" t="s">
        <v>288</v>
      </c>
      <c r="BA24" s="17" t="s">
        <v>288</v>
      </c>
      <c r="BB24" s="17" t="s">
        <v>288</v>
      </c>
      <c r="BC24" s="17" t="s">
        <v>288</v>
      </c>
      <c r="BD24" s="17" t="s">
        <v>288</v>
      </c>
      <c r="BE24" s="17" t="s">
        <v>288</v>
      </c>
      <c r="BF24" s="17" t="s">
        <v>288</v>
      </c>
      <c r="BG24" s="17" t="s">
        <v>288</v>
      </c>
      <c r="BH24" s="17" t="s">
        <v>288</v>
      </c>
      <c r="BI24" s="17" t="s">
        <v>288</v>
      </c>
      <c r="BJ24" s="17" t="s">
        <v>288</v>
      </c>
      <c r="BK24" s="17" t="s">
        <v>288</v>
      </c>
      <c r="BL24" s="17" t="s">
        <v>288</v>
      </c>
      <c r="BM24" s="17" t="s">
        <v>288</v>
      </c>
      <c r="BN24" s="17" t="s">
        <v>288</v>
      </c>
      <c r="BO24" s="17" t="s">
        <v>288</v>
      </c>
      <c r="BP24" s="17" t="s">
        <v>288</v>
      </c>
      <c r="BQ24" s="17" t="s">
        <v>288</v>
      </c>
      <c r="BR24" s="17" t="s">
        <v>288</v>
      </c>
      <c r="BS24" s="17" t="s">
        <v>288</v>
      </c>
      <c r="BT24" s="17" t="s">
        <v>288</v>
      </c>
      <c r="BU24" s="17" t="s">
        <v>288</v>
      </c>
      <c r="BV24" s="17" t="s">
        <v>288</v>
      </c>
      <c r="BW24" s="17" t="s">
        <v>288</v>
      </c>
      <c r="BX24" s="17" t="s">
        <v>288</v>
      </c>
      <c r="BY24" s="17" t="s">
        <v>288</v>
      </c>
      <c r="BZ24" s="17" t="s">
        <v>288</v>
      </c>
      <c r="CA24" s="17" t="s">
        <v>288</v>
      </c>
      <c r="CB24" s="17" t="s">
        <v>288</v>
      </c>
      <c r="CC24" s="17" t="s">
        <v>288</v>
      </c>
      <c r="CD24" s="17" t="s">
        <v>288</v>
      </c>
      <c r="CE24" s="17" t="s">
        <v>288</v>
      </c>
      <c r="CF24" s="17" t="s">
        <v>288</v>
      </c>
      <c r="CG24" s="17" t="s">
        <v>288</v>
      </c>
      <c r="CH24" s="17" t="s">
        <v>288</v>
      </c>
      <c r="CI24" s="17" t="s">
        <v>288</v>
      </c>
      <c r="CJ24" s="17" t="s">
        <v>288</v>
      </c>
      <c r="CK24" s="17" t="str">
        <f t="shared" si="1"/>
        <v>Manufacture: Produce</v>
      </c>
      <c r="CL24" s="17" t="str">
        <f t="shared" si="2"/>
        <v/>
      </c>
      <c r="CM24" s="17" t="str">
        <f t="shared" si="3"/>
        <v/>
      </c>
      <c r="CN24" s="17" t="str">
        <f t="shared" si="4"/>
        <v/>
      </c>
      <c r="CO24" s="17" t="str">
        <f t="shared" si="5"/>
        <v>Manufacture: As a byproduct</v>
      </c>
      <c r="CP24" s="17" t="str">
        <f t="shared" si="6"/>
        <v>Manufacture: As an Impurity</v>
      </c>
      <c r="CQ24" s="17" t="str">
        <f t="shared" si="7"/>
        <v/>
      </c>
      <c r="CR24" s="17" t="str">
        <f t="shared" si="8"/>
        <v/>
      </c>
      <c r="CS24" s="17" t="str">
        <f t="shared" si="9"/>
        <v/>
      </c>
      <c r="CT24" s="17" t="str">
        <f t="shared" si="10"/>
        <v/>
      </c>
      <c r="CU24" s="17" t="str">
        <f t="shared" si="11"/>
        <v/>
      </c>
      <c r="CV24" s="17" t="str">
        <f t="shared" si="12"/>
        <v/>
      </c>
      <c r="CW24" s="17" t="str">
        <f t="shared" si="13"/>
        <v/>
      </c>
      <c r="CX24" s="17" t="str">
        <f t="shared" si="14"/>
        <v/>
      </c>
      <c r="CY24" s="17" t="str">
        <f t="shared" si="15"/>
        <v/>
      </c>
      <c r="CZ24" s="17" t="str">
        <f t="shared" si="16"/>
        <v/>
      </c>
      <c r="DA24" s="17" t="str">
        <f t="shared" si="17"/>
        <v/>
      </c>
      <c r="DB24" s="17" t="str">
        <f t="shared" si="18"/>
        <v/>
      </c>
      <c r="DC24" s="17" t="str">
        <f t="shared" si="19"/>
        <v/>
      </c>
      <c r="DD24" s="17" t="str">
        <f t="shared" si="20"/>
        <v/>
      </c>
      <c r="DE24" s="17" t="str">
        <f t="shared" si="21"/>
        <v/>
      </c>
      <c r="DF24" s="17" t="str">
        <f t="shared" si="22"/>
        <v/>
      </c>
      <c r="DG24" s="17" t="str">
        <f t="shared" si="23"/>
        <v/>
      </c>
      <c r="DH24" s="17" t="str">
        <f t="shared" si="24"/>
        <v/>
      </c>
      <c r="DI24" s="17" t="str">
        <f t="shared" si="25"/>
        <v/>
      </c>
      <c r="DJ24" s="17" t="str">
        <f t="shared" si="26"/>
        <v/>
      </c>
      <c r="DK24" s="17" t="str">
        <f t="shared" si="27"/>
        <v/>
      </c>
      <c r="DL24" s="17" t="str">
        <f t="shared" si="28"/>
        <v/>
      </c>
      <c r="DM24" s="17" t="str">
        <f t="shared" si="29"/>
        <v/>
      </c>
      <c r="DN24" s="17" t="str">
        <f t="shared" si="30"/>
        <v/>
      </c>
      <c r="DO24" s="17" t="str">
        <f t="shared" si="31"/>
        <v/>
      </c>
      <c r="DP24" s="17" t="str">
        <f t="shared" si="32"/>
        <v/>
      </c>
      <c r="DQ24" s="17" t="str">
        <f t="shared" si="33"/>
        <v/>
      </c>
      <c r="DR24" s="17" t="str">
        <f t="shared" si="34"/>
        <v/>
      </c>
      <c r="DS24" s="17" t="str">
        <f t="shared" si="35"/>
        <v/>
      </c>
      <c r="DT24" s="17" t="str">
        <f t="shared" si="36"/>
        <v/>
      </c>
      <c r="DU24" s="17" t="str">
        <f t="shared" si="37"/>
        <v/>
      </c>
      <c r="DV24" s="17" t="str">
        <f t="shared" si="38"/>
        <v/>
      </c>
      <c r="DW24" s="17" t="str">
        <f t="shared" si="39"/>
        <v/>
      </c>
      <c r="DX24" s="17" t="str">
        <f t="shared" si="40"/>
        <v/>
      </c>
      <c r="DY24" s="17" t="str">
        <f t="shared" si="41"/>
        <v/>
      </c>
      <c r="DZ24" s="17" t="str">
        <f t="shared" si="42"/>
        <v/>
      </c>
      <c r="EA24" s="17" t="str">
        <f t="shared" si="43"/>
        <v/>
      </c>
      <c r="EB24" s="17" t="str">
        <f t="shared" si="44"/>
        <v/>
      </c>
      <c r="EC24" s="17" t="str">
        <f t="shared" si="45"/>
        <v/>
      </c>
      <c r="ED24" s="17" t="str">
        <f t="shared" si="46"/>
        <v/>
      </c>
      <c r="EE24" s="17" t="str">
        <f t="shared" si="47"/>
        <v/>
      </c>
      <c r="EF24" s="17" t="str">
        <f t="shared" si="48"/>
        <v/>
      </c>
      <c r="EG24" s="17" t="str">
        <f t="shared" si="49"/>
        <v/>
      </c>
      <c r="EH24" s="17" t="str">
        <f t="shared" si="50"/>
        <v/>
      </c>
      <c r="EI24" s="17" t="str">
        <f t="shared" si="51"/>
        <v/>
      </c>
      <c r="EJ24" s="17" t="str">
        <f t="shared" si="52"/>
        <v/>
      </c>
      <c r="EK24" s="17" t="str">
        <f t="shared" si="53"/>
        <v/>
      </c>
      <c r="EL24" s="17" t="str">
        <f t="shared" si="54"/>
        <v/>
      </c>
    </row>
    <row r="25" spans="1:142" ht="29" x14ac:dyDescent="0.35">
      <c r="A25" s="17" t="s">
        <v>280</v>
      </c>
      <c r="B25" s="17">
        <v>2020</v>
      </c>
      <c r="C25" s="17" t="s">
        <v>96</v>
      </c>
      <c r="D25" s="17" t="s">
        <v>356</v>
      </c>
      <c r="E25" s="17" t="s">
        <v>396</v>
      </c>
      <c r="F25" s="17" t="s">
        <v>350</v>
      </c>
      <c r="G25" s="17" t="s">
        <v>397</v>
      </c>
      <c r="H25" s="17" t="s">
        <v>351</v>
      </c>
      <c r="I25" s="17">
        <v>70764</v>
      </c>
      <c r="J25" s="105">
        <f>VLOOKUP(H25, 'TRI Crosswalk codes'!D:E, 2, FALSE)</f>
        <v>6</v>
      </c>
      <c r="K25" s="17">
        <v>325211</v>
      </c>
      <c r="L25" s="106" t="str">
        <f>VLOOKUP(K25, '2017-2022 NAICS'!C:D, 2, FALSE)</f>
        <v>Plastics Material and Resin Manufacturing</v>
      </c>
      <c r="M25" s="106" t="str">
        <f>IF(COUNTIF('Raw TRI Data'!A:A, K25) &gt;0, "Yes", "No")</f>
        <v>No</v>
      </c>
      <c r="N25" s="17">
        <v>30.262255</v>
      </c>
      <c r="O25" s="17">
        <v>-91.185837000000006</v>
      </c>
      <c r="P25" s="68">
        <v>110000613747</v>
      </c>
      <c r="Q25" s="68">
        <v>1320218896951</v>
      </c>
      <c r="R25" s="17" t="s">
        <v>284</v>
      </c>
      <c r="S25" s="17" t="s">
        <v>285</v>
      </c>
      <c r="T25" s="107">
        <v>5</v>
      </c>
      <c r="U25" s="105" t="str">
        <f>VLOOKUP(T25, 'TRI Crosswalk codes'!A:B, 2, FALSE)</f>
        <v>100,000 to 999,999</v>
      </c>
      <c r="V25" s="17">
        <v>34</v>
      </c>
      <c r="W25" s="17">
        <v>34</v>
      </c>
      <c r="Y25" s="17">
        <v>203</v>
      </c>
      <c r="Z25" s="17">
        <v>237</v>
      </c>
      <c r="AA25" s="17" t="s">
        <v>286</v>
      </c>
      <c r="AB25" s="106" t="str">
        <f t="shared" si="0"/>
        <v>Manufacture: Produce; Manufacture: As a byproduct</v>
      </c>
      <c r="AI25" s="17" t="s">
        <v>289</v>
      </c>
      <c r="AJ25" s="17" t="s">
        <v>288</v>
      </c>
      <c r="AK25" s="17" t="s">
        <v>288</v>
      </c>
      <c r="AL25" s="17" t="s">
        <v>288</v>
      </c>
      <c r="AM25" s="17" t="s">
        <v>289</v>
      </c>
      <c r="AN25" s="17" t="s">
        <v>288</v>
      </c>
      <c r="AO25" s="17" t="s">
        <v>288</v>
      </c>
      <c r="AP25" s="17" t="s">
        <v>288</v>
      </c>
      <c r="AQ25" s="17" t="s">
        <v>288</v>
      </c>
      <c r="AR25" s="17" t="s">
        <v>288</v>
      </c>
      <c r="AS25" s="17" t="s">
        <v>288</v>
      </c>
      <c r="AT25" s="17" t="s">
        <v>288</v>
      </c>
      <c r="AU25" s="17" t="s">
        <v>288</v>
      </c>
      <c r="AV25" s="17" t="s">
        <v>288</v>
      </c>
      <c r="AW25" s="17" t="s">
        <v>288</v>
      </c>
      <c r="AX25" s="17" t="s">
        <v>288</v>
      </c>
      <c r="AY25" s="17" t="s">
        <v>288</v>
      </c>
      <c r="AZ25" s="17" t="s">
        <v>288</v>
      </c>
      <c r="BA25" s="17" t="s">
        <v>288</v>
      </c>
      <c r="BB25" s="17" t="s">
        <v>288</v>
      </c>
      <c r="BC25" s="17" t="s">
        <v>288</v>
      </c>
      <c r="BD25" s="17" t="s">
        <v>288</v>
      </c>
      <c r="BE25" s="17" t="s">
        <v>288</v>
      </c>
      <c r="BF25" s="17" t="s">
        <v>288</v>
      </c>
      <c r="BG25" s="17" t="s">
        <v>288</v>
      </c>
      <c r="BH25" s="17" t="s">
        <v>288</v>
      </c>
      <c r="BI25" s="17" t="s">
        <v>288</v>
      </c>
      <c r="BJ25" s="17" t="s">
        <v>288</v>
      </c>
      <c r="BK25" s="17" t="s">
        <v>288</v>
      </c>
      <c r="BL25" s="17" t="s">
        <v>288</v>
      </c>
      <c r="BM25" s="17" t="s">
        <v>288</v>
      </c>
      <c r="BN25" s="17" t="s">
        <v>288</v>
      </c>
      <c r="BO25" s="17" t="s">
        <v>288</v>
      </c>
      <c r="BP25" s="17" t="s">
        <v>288</v>
      </c>
      <c r="BQ25" s="17" t="s">
        <v>288</v>
      </c>
      <c r="BR25" s="17" t="s">
        <v>288</v>
      </c>
      <c r="BS25" s="17" t="s">
        <v>288</v>
      </c>
      <c r="BT25" s="17" t="s">
        <v>288</v>
      </c>
      <c r="BU25" s="17" t="s">
        <v>288</v>
      </c>
      <c r="BV25" s="17" t="s">
        <v>288</v>
      </c>
      <c r="BW25" s="17" t="s">
        <v>288</v>
      </c>
      <c r="BX25" s="17" t="s">
        <v>288</v>
      </c>
      <c r="BY25" s="17" t="s">
        <v>288</v>
      </c>
      <c r="BZ25" s="17" t="s">
        <v>288</v>
      </c>
      <c r="CA25" s="17" t="s">
        <v>288</v>
      </c>
      <c r="CB25" s="17" t="s">
        <v>288</v>
      </c>
      <c r="CC25" s="17" t="s">
        <v>288</v>
      </c>
      <c r="CD25" s="17" t="s">
        <v>288</v>
      </c>
      <c r="CE25" s="17" t="s">
        <v>288</v>
      </c>
      <c r="CF25" s="17" t="s">
        <v>288</v>
      </c>
      <c r="CG25" s="17" t="s">
        <v>288</v>
      </c>
      <c r="CH25" s="17" t="s">
        <v>288</v>
      </c>
      <c r="CI25" s="17" t="s">
        <v>288</v>
      </c>
      <c r="CJ25" s="17" t="s">
        <v>288</v>
      </c>
      <c r="CK25" s="17" t="str">
        <f t="shared" si="1"/>
        <v>Manufacture: Produce</v>
      </c>
      <c r="CL25" s="17" t="str">
        <f t="shared" si="2"/>
        <v/>
      </c>
      <c r="CM25" s="17" t="str">
        <f t="shared" si="3"/>
        <v/>
      </c>
      <c r="CN25" s="17" t="str">
        <f t="shared" si="4"/>
        <v/>
      </c>
      <c r="CO25" s="17" t="str">
        <f t="shared" si="5"/>
        <v>Manufacture: As a byproduct</v>
      </c>
      <c r="CP25" s="17" t="str">
        <f t="shared" si="6"/>
        <v/>
      </c>
      <c r="CQ25" s="17" t="str">
        <f t="shared" si="7"/>
        <v/>
      </c>
      <c r="CR25" s="17" t="str">
        <f t="shared" si="8"/>
        <v/>
      </c>
      <c r="CS25" s="17" t="str">
        <f t="shared" si="9"/>
        <v/>
      </c>
      <c r="CT25" s="17" t="str">
        <f t="shared" si="10"/>
        <v/>
      </c>
      <c r="CU25" s="17" t="str">
        <f t="shared" si="11"/>
        <v/>
      </c>
      <c r="CV25" s="17" t="str">
        <f t="shared" si="12"/>
        <v/>
      </c>
      <c r="CW25" s="17" t="str">
        <f t="shared" si="13"/>
        <v/>
      </c>
      <c r="CX25" s="17" t="str">
        <f t="shared" si="14"/>
        <v/>
      </c>
      <c r="CY25" s="17" t="str">
        <f t="shared" si="15"/>
        <v/>
      </c>
      <c r="CZ25" s="17" t="str">
        <f t="shared" si="16"/>
        <v/>
      </c>
      <c r="DA25" s="17" t="str">
        <f t="shared" si="17"/>
        <v/>
      </c>
      <c r="DB25" s="17" t="str">
        <f t="shared" si="18"/>
        <v/>
      </c>
      <c r="DC25" s="17" t="str">
        <f t="shared" si="19"/>
        <v/>
      </c>
      <c r="DD25" s="17" t="str">
        <f t="shared" si="20"/>
        <v/>
      </c>
      <c r="DE25" s="17" t="str">
        <f t="shared" si="21"/>
        <v/>
      </c>
      <c r="DF25" s="17" t="str">
        <f t="shared" si="22"/>
        <v/>
      </c>
      <c r="DG25" s="17" t="str">
        <f t="shared" si="23"/>
        <v/>
      </c>
      <c r="DH25" s="17" t="str">
        <f t="shared" si="24"/>
        <v/>
      </c>
      <c r="DI25" s="17" t="str">
        <f t="shared" si="25"/>
        <v/>
      </c>
      <c r="DJ25" s="17" t="str">
        <f t="shared" si="26"/>
        <v/>
      </c>
      <c r="DK25" s="17" t="str">
        <f t="shared" si="27"/>
        <v/>
      </c>
      <c r="DL25" s="17" t="str">
        <f t="shared" si="28"/>
        <v/>
      </c>
      <c r="DM25" s="17" t="str">
        <f t="shared" si="29"/>
        <v/>
      </c>
      <c r="DN25" s="17" t="str">
        <f t="shared" si="30"/>
        <v/>
      </c>
      <c r="DO25" s="17" t="str">
        <f t="shared" si="31"/>
        <v/>
      </c>
      <c r="DP25" s="17" t="str">
        <f t="shared" si="32"/>
        <v/>
      </c>
      <c r="DQ25" s="17" t="str">
        <f t="shared" si="33"/>
        <v/>
      </c>
      <c r="DR25" s="17" t="str">
        <f t="shared" si="34"/>
        <v/>
      </c>
      <c r="DS25" s="17" t="str">
        <f t="shared" si="35"/>
        <v/>
      </c>
      <c r="DT25" s="17" t="str">
        <f t="shared" si="36"/>
        <v/>
      </c>
      <c r="DU25" s="17" t="str">
        <f t="shared" si="37"/>
        <v/>
      </c>
      <c r="DV25" s="17" t="str">
        <f t="shared" si="38"/>
        <v/>
      </c>
      <c r="DW25" s="17" t="str">
        <f t="shared" si="39"/>
        <v/>
      </c>
      <c r="DX25" s="17" t="str">
        <f t="shared" si="40"/>
        <v/>
      </c>
      <c r="DY25" s="17" t="str">
        <f t="shared" si="41"/>
        <v/>
      </c>
      <c r="DZ25" s="17" t="str">
        <f t="shared" si="42"/>
        <v/>
      </c>
      <c r="EA25" s="17" t="str">
        <f t="shared" si="43"/>
        <v/>
      </c>
      <c r="EB25" s="17" t="str">
        <f t="shared" si="44"/>
        <v/>
      </c>
      <c r="EC25" s="17" t="str">
        <f t="shared" si="45"/>
        <v/>
      </c>
      <c r="ED25" s="17" t="str">
        <f t="shared" si="46"/>
        <v/>
      </c>
      <c r="EE25" s="17" t="str">
        <f t="shared" si="47"/>
        <v/>
      </c>
      <c r="EF25" s="17" t="str">
        <f t="shared" si="48"/>
        <v/>
      </c>
      <c r="EG25" s="17" t="str">
        <f t="shared" si="49"/>
        <v/>
      </c>
      <c r="EH25" s="17" t="str">
        <f t="shared" si="50"/>
        <v/>
      </c>
      <c r="EI25" s="17" t="str">
        <f t="shared" si="51"/>
        <v/>
      </c>
      <c r="EJ25" s="17" t="str">
        <f t="shared" si="52"/>
        <v/>
      </c>
      <c r="EK25" s="17" t="str">
        <f t="shared" si="53"/>
        <v/>
      </c>
      <c r="EL25" s="17" t="str">
        <f t="shared" si="54"/>
        <v/>
      </c>
    </row>
    <row r="26" spans="1:142" ht="43.5" x14ac:dyDescent="0.35">
      <c r="A26" s="17" t="s">
        <v>280</v>
      </c>
      <c r="B26" s="17">
        <v>2020</v>
      </c>
      <c r="C26" s="17" t="s">
        <v>99</v>
      </c>
      <c r="D26" s="17" t="s">
        <v>361</v>
      </c>
      <c r="E26" s="17" t="s">
        <v>402</v>
      </c>
      <c r="F26" s="17" t="s">
        <v>362</v>
      </c>
      <c r="G26" s="17" t="s">
        <v>403</v>
      </c>
      <c r="H26" s="17" t="s">
        <v>363</v>
      </c>
      <c r="I26" s="17">
        <v>42029</v>
      </c>
      <c r="J26" s="105">
        <f>VLOOKUP(H26, 'TRI Crosswalk codes'!D:E, 2, FALSE)</f>
        <v>4</v>
      </c>
      <c r="K26" s="17">
        <v>325199</v>
      </c>
      <c r="L26" s="106" t="str">
        <f>VLOOKUP(K26, '2017-2022 NAICS'!C:D, 2, FALSE)</f>
        <v>All Other Basic Organic Chemical Manufacturing</v>
      </c>
      <c r="M26" s="106" t="str">
        <f>IF(COUNTIF('Raw TRI Data'!A:A, K26) &gt;0, "Yes", "No")</f>
        <v>No</v>
      </c>
      <c r="N26" s="17">
        <v>37.051110999999999</v>
      </c>
      <c r="O26" s="17">
        <v>-88.334166999999994</v>
      </c>
      <c r="P26" s="68">
        <v>110027373072</v>
      </c>
      <c r="Q26" s="68">
        <v>1320218945804</v>
      </c>
      <c r="R26" s="17" t="s">
        <v>284</v>
      </c>
      <c r="S26" s="17" t="s">
        <v>285</v>
      </c>
      <c r="T26" s="107">
        <v>4</v>
      </c>
      <c r="U26" s="105" t="str">
        <f>VLOOKUP(T26, 'TRI Crosswalk codes'!A:B, 2, FALSE)</f>
        <v>10,000 to 99,999</v>
      </c>
      <c r="V26" s="17">
        <v>126</v>
      </c>
      <c r="W26" s="17">
        <v>126</v>
      </c>
      <c r="Y26" s="17">
        <v>0</v>
      </c>
      <c r="Z26" s="17">
        <v>126</v>
      </c>
      <c r="AA26" s="17" t="s">
        <v>286</v>
      </c>
      <c r="AB26" s="106" t="str">
        <f t="shared" si="0"/>
        <v>Manufacture: Produce; Manufacture: For on-site use/processing; Processing: As a reactant; P199 - Other</v>
      </c>
      <c r="AI26" s="17" t="s">
        <v>289</v>
      </c>
      <c r="AJ26" s="17" t="s">
        <v>288</v>
      </c>
      <c r="AK26" s="17" t="s">
        <v>289</v>
      </c>
      <c r="AL26" s="17" t="s">
        <v>288</v>
      </c>
      <c r="AM26" s="17" t="s">
        <v>288</v>
      </c>
      <c r="AN26" s="17" t="s">
        <v>288</v>
      </c>
      <c r="AO26" s="17" t="s">
        <v>289</v>
      </c>
      <c r="AP26" s="17" t="s">
        <v>288</v>
      </c>
      <c r="AQ26" s="17" t="s">
        <v>288</v>
      </c>
      <c r="AR26" s="17" t="s">
        <v>288</v>
      </c>
      <c r="AS26" s="17" t="s">
        <v>288</v>
      </c>
      <c r="AT26" s="17" t="s">
        <v>289</v>
      </c>
      <c r="AU26" s="17" t="s">
        <v>288</v>
      </c>
      <c r="AV26" s="17" t="s">
        <v>288</v>
      </c>
      <c r="AW26" s="17" t="s">
        <v>288</v>
      </c>
      <c r="AX26" s="17" t="s">
        <v>288</v>
      </c>
      <c r="AY26" s="17" t="s">
        <v>288</v>
      </c>
      <c r="AZ26" s="17" t="s">
        <v>288</v>
      </c>
      <c r="BA26" s="17" t="s">
        <v>288</v>
      </c>
      <c r="BB26" s="17" t="s">
        <v>288</v>
      </c>
      <c r="BC26" s="17" t="s">
        <v>288</v>
      </c>
      <c r="BD26" s="17" t="s">
        <v>288</v>
      </c>
      <c r="BE26" s="17" t="s">
        <v>288</v>
      </c>
      <c r="BF26" s="17" t="s">
        <v>288</v>
      </c>
      <c r="BG26" s="17" t="s">
        <v>288</v>
      </c>
      <c r="BH26" s="17" t="s">
        <v>288</v>
      </c>
      <c r="BI26" s="17" t="s">
        <v>288</v>
      </c>
      <c r="BJ26" s="17" t="s">
        <v>288</v>
      </c>
      <c r="BK26" s="17" t="s">
        <v>288</v>
      </c>
      <c r="BL26" s="17" t="s">
        <v>288</v>
      </c>
      <c r="BM26" s="17" t="s">
        <v>288</v>
      </c>
      <c r="BN26" s="17" t="s">
        <v>288</v>
      </c>
      <c r="BO26" s="17" t="s">
        <v>288</v>
      </c>
      <c r="BP26" s="17" t="s">
        <v>288</v>
      </c>
      <c r="BQ26" s="17" t="s">
        <v>288</v>
      </c>
      <c r="BR26" s="17" t="s">
        <v>288</v>
      </c>
      <c r="BS26" s="17" t="s">
        <v>288</v>
      </c>
      <c r="BT26" s="17" t="s">
        <v>288</v>
      </c>
      <c r="BU26" s="17" t="s">
        <v>288</v>
      </c>
      <c r="BV26" s="17" t="s">
        <v>288</v>
      </c>
      <c r="BW26" s="17" t="s">
        <v>288</v>
      </c>
      <c r="BX26" s="17" t="s">
        <v>288</v>
      </c>
      <c r="BY26" s="17" t="s">
        <v>288</v>
      </c>
      <c r="BZ26" s="17" t="s">
        <v>288</v>
      </c>
      <c r="CA26" s="17" t="s">
        <v>288</v>
      </c>
      <c r="CB26" s="17" t="s">
        <v>288</v>
      </c>
      <c r="CC26" s="17" t="s">
        <v>288</v>
      </c>
      <c r="CD26" s="17" t="s">
        <v>288</v>
      </c>
      <c r="CE26" s="17" t="s">
        <v>288</v>
      </c>
      <c r="CF26" s="17" t="s">
        <v>288</v>
      </c>
      <c r="CG26" s="17" t="s">
        <v>288</v>
      </c>
      <c r="CH26" s="17" t="s">
        <v>288</v>
      </c>
      <c r="CI26" s="17" t="s">
        <v>288</v>
      </c>
      <c r="CJ26" s="17" t="s">
        <v>288</v>
      </c>
      <c r="CK26" s="17" t="str">
        <f t="shared" si="1"/>
        <v>Manufacture: Produce</v>
      </c>
      <c r="CL26" s="17" t="str">
        <f t="shared" si="2"/>
        <v/>
      </c>
      <c r="CM26" s="17" t="str">
        <f t="shared" si="3"/>
        <v>Manufacture: For on-site use/processing</v>
      </c>
      <c r="CN26" s="17" t="str">
        <f t="shared" si="4"/>
        <v/>
      </c>
      <c r="CO26" s="17" t="str">
        <f t="shared" si="5"/>
        <v/>
      </c>
      <c r="CP26" s="17" t="str">
        <f t="shared" si="6"/>
        <v/>
      </c>
      <c r="CQ26" s="17" t="str">
        <f t="shared" si="7"/>
        <v>Processing: As a reactant</v>
      </c>
      <c r="CR26" s="17" t="str">
        <f t="shared" si="8"/>
        <v/>
      </c>
      <c r="CS26" s="17" t="str">
        <f t="shared" si="9"/>
        <v/>
      </c>
      <c r="CT26" s="17" t="str">
        <f t="shared" si="10"/>
        <v/>
      </c>
      <c r="CU26" s="17" t="str">
        <f t="shared" si="11"/>
        <v/>
      </c>
      <c r="CV26" s="17" t="str">
        <f t="shared" si="12"/>
        <v>P199 - Other</v>
      </c>
      <c r="CW26" s="17" t="str">
        <f t="shared" si="13"/>
        <v/>
      </c>
      <c r="CX26" s="17" t="str">
        <f t="shared" si="14"/>
        <v/>
      </c>
      <c r="CY26" s="17" t="str">
        <f t="shared" si="15"/>
        <v/>
      </c>
      <c r="CZ26" s="17" t="str">
        <f t="shared" si="16"/>
        <v/>
      </c>
      <c r="DA26" s="17" t="str">
        <f t="shared" si="17"/>
        <v/>
      </c>
      <c r="DB26" s="17" t="str">
        <f t="shared" si="18"/>
        <v/>
      </c>
      <c r="DC26" s="17" t="str">
        <f t="shared" si="19"/>
        <v/>
      </c>
      <c r="DD26" s="17" t="str">
        <f t="shared" si="20"/>
        <v/>
      </c>
      <c r="DE26" s="17" t="str">
        <f t="shared" si="21"/>
        <v/>
      </c>
      <c r="DF26" s="17" t="str">
        <f t="shared" si="22"/>
        <v/>
      </c>
      <c r="DG26" s="17" t="str">
        <f t="shared" si="23"/>
        <v/>
      </c>
      <c r="DH26" s="17" t="str">
        <f t="shared" si="24"/>
        <v/>
      </c>
      <c r="DI26" s="17" t="str">
        <f t="shared" si="25"/>
        <v/>
      </c>
      <c r="DJ26" s="17" t="str">
        <f t="shared" si="26"/>
        <v/>
      </c>
      <c r="DK26" s="17" t="str">
        <f t="shared" si="27"/>
        <v/>
      </c>
      <c r="DL26" s="17" t="str">
        <f t="shared" si="28"/>
        <v/>
      </c>
      <c r="DM26" s="17" t="str">
        <f t="shared" si="29"/>
        <v/>
      </c>
      <c r="DN26" s="17" t="str">
        <f t="shared" si="30"/>
        <v/>
      </c>
      <c r="DO26" s="17" t="str">
        <f t="shared" si="31"/>
        <v/>
      </c>
      <c r="DP26" s="17" t="str">
        <f t="shared" si="32"/>
        <v/>
      </c>
      <c r="DQ26" s="17" t="str">
        <f t="shared" si="33"/>
        <v/>
      </c>
      <c r="DR26" s="17" t="str">
        <f t="shared" si="34"/>
        <v/>
      </c>
      <c r="DS26" s="17" t="str">
        <f t="shared" si="35"/>
        <v/>
      </c>
      <c r="DT26" s="17" t="str">
        <f t="shared" si="36"/>
        <v/>
      </c>
      <c r="DU26" s="17" t="str">
        <f t="shared" si="37"/>
        <v/>
      </c>
      <c r="DV26" s="17" t="str">
        <f t="shared" si="38"/>
        <v/>
      </c>
      <c r="DW26" s="17" t="str">
        <f t="shared" si="39"/>
        <v/>
      </c>
      <c r="DX26" s="17" t="str">
        <f t="shared" si="40"/>
        <v/>
      </c>
      <c r="DY26" s="17" t="str">
        <f t="shared" si="41"/>
        <v/>
      </c>
      <c r="DZ26" s="17" t="str">
        <f t="shared" si="42"/>
        <v/>
      </c>
      <c r="EA26" s="17" t="str">
        <f t="shared" si="43"/>
        <v/>
      </c>
      <c r="EB26" s="17" t="str">
        <f t="shared" si="44"/>
        <v/>
      </c>
      <c r="EC26" s="17" t="str">
        <f t="shared" si="45"/>
        <v/>
      </c>
      <c r="ED26" s="17" t="str">
        <f t="shared" si="46"/>
        <v/>
      </c>
      <c r="EE26" s="17" t="str">
        <f t="shared" si="47"/>
        <v/>
      </c>
      <c r="EF26" s="17" t="str">
        <f t="shared" si="48"/>
        <v/>
      </c>
      <c r="EG26" s="17" t="str">
        <f t="shared" si="49"/>
        <v/>
      </c>
      <c r="EH26" s="17" t="str">
        <f t="shared" si="50"/>
        <v/>
      </c>
      <c r="EI26" s="17" t="str">
        <f t="shared" si="51"/>
        <v/>
      </c>
      <c r="EJ26" s="17" t="str">
        <f t="shared" si="52"/>
        <v/>
      </c>
      <c r="EK26" s="17" t="str">
        <f t="shared" si="53"/>
        <v/>
      </c>
      <c r="EL26" s="17" t="str">
        <f t="shared" si="54"/>
        <v/>
      </c>
    </row>
    <row r="27" spans="1:142" ht="29" x14ac:dyDescent="0.35">
      <c r="A27" s="17" t="s">
        <v>280</v>
      </c>
      <c r="B27" s="17">
        <v>2020</v>
      </c>
      <c r="C27" s="17" t="s">
        <v>112</v>
      </c>
      <c r="D27" s="17" t="s">
        <v>328</v>
      </c>
      <c r="E27" s="17" t="s">
        <v>386</v>
      </c>
      <c r="F27" s="17" t="s">
        <v>329</v>
      </c>
      <c r="G27" s="17" t="s">
        <v>387</v>
      </c>
      <c r="H27" s="17" t="s">
        <v>330</v>
      </c>
      <c r="I27" s="17">
        <v>43920</v>
      </c>
      <c r="J27" s="105">
        <f>VLOOKUP(H27, 'TRI Crosswalk codes'!D:E, 2, FALSE)</f>
        <v>5</v>
      </c>
      <c r="K27" s="17">
        <v>562213</v>
      </c>
      <c r="L27" s="106" t="str">
        <f>VLOOKUP(K27, '2017-2022 NAICS'!C:D, 2, FALSE)</f>
        <v>Solid Waste Combustors and Incinerators</v>
      </c>
      <c r="M27" s="106" t="str">
        <f>IF(COUNTIF('Raw TRI Data'!A:A, K27) &gt;0, "Yes", "No")</f>
        <v>No</v>
      </c>
      <c r="N27" s="17">
        <v>40.631622</v>
      </c>
      <c r="O27" s="17">
        <v>-80.546319999999994</v>
      </c>
      <c r="P27" s="68">
        <v>110027242320</v>
      </c>
      <c r="Q27" s="68">
        <v>1320218993691</v>
      </c>
      <c r="R27" s="17" t="s">
        <v>284</v>
      </c>
      <c r="S27" s="17" t="s">
        <v>285</v>
      </c>
      <c r="T27" s="107">
        <v>4</v>
      </c>
      <c r="U27" s="105" t="str">
        <f>VLOOKUP(T27, 'TRI Crosswalk codes'!A:B, 2, FALSE)</f>
        <v>10,000 to 99,999</v>
      </c>
      <c r="V27" s="17">
        <v>1.6</v>
      </c>
      <c r="W27" s="17">
        <v>1.6</v>
      </c>
      <c r="Y27" s="17">
        <v>0.47</v>
      </c>
      <c r="Z27" s="17">
        <v>2.0699999999999998</v>
      </c>
      <c r="AA27" s="17" t="s">
        <v>286</v>
      </c>
      <c r="AB27" s="106" t="str">
        <f t="shared" si="0"/>
        <v>Otherwise Use: Ancillary or Other Use; Z306 - Waste Treatment</v>
      </c>
      <c r="AI27" s="17" t="s">
        <v>288</v>
      </c>
      <c r="AJ27" s="17" t="s">
        <v>288</v>
      </c>
      <c r="AK27" s="17" t="s">
        <v>288</v>
      </c>
      <c r="AL27" s="17" t="s">
        <v>288</v>
      </c>
      <c r="AM27" s="17" t="s">
        <v>288</v>
      </c>
      <c r="AN27" s="17" t="s">
        <v>288</v>
      </c>
      <c r="AO27" s="17" t="s">
        <v>288</v>
      </c>
      <c r="AP27" s="17" t="s">
        <v>288</v>
      </c>
      <c r="AQ27" s="17" t="s">
        <v>288</v>
      </c>
      <c r="AR27" s="17" t="s">
        <v>288</v>
      </c>
      <c r="AS27" s="17" t="s">
        <v>288</v>
      </c>
      <c r="AT27" s="17" t="s">
        <v>288</v>
      </c>
      <c r="AU27" s="17" t="s">
        <v>288</v>
      </c>
      <c r="AV27" s="17" t="s">
        <v>288</v>
      </c>
      <c r="AW27" s="17" t="s">
        <v>288</v>
      </c>
      <c r="AX27" s="17" t="s">
        <v>288</v>
      </c>
      <c r="AY27" s="17" t="s">
        <v>288</v>
      </c>
      <c r="AZ27" s="17" t="s">
        <v>288</v>
      </c>
      <c r="BA27" s="17" t="s">
        <v>288</v>
      </c>
      <c r="BB27" s="17" t="s">
        <v>288</v>
      </c>
      <c r="BC27" s="17" t="s">
        <v>288</v>
      </c>
      <c r="BD27" s="17" t="s">
        <v>288</v>
      </c>
      <c r="BE27" s="17" t="s">
        <v>288</v>
      </c>
      <c r="BF27" s="17" t="s">
        <v>288</v>
      </c>
      <c r="BG27" s="17" t="s">
        <v>288</v>
      </c>
      <c r="BH27" s="17" t="s">
        <v>288</v>
      </c>
      <c r="BI27" s="17" t="s">
        <v>288</v>
      </c>
      <c r="BJ27" s="17" t="s">
        <v>288</v>
      </c>
      <c r="BK27" s="17" t="s">
        <v>288</v>
      </c>
      <c r="BL27" s="17" t="s">
        <v>288</v>
      </c>
      <c r="BM27" s="17" t="s">
        <v>288</v>
      </c>
      <c r="BN27" s="17" t="s">
        <v>288</v>
      </c>
      <c r="BO27" s="17" t="s">
        <v>288</v>
      </c>
      <c r="BP27" s="17" t="s">
        <v>288</v>
      </c>
      <c r="BQ27" s="17" t="s">
        <v>288</v>
      </c>
      <c r="BR27" s="17" t="s">
        <v>288</v>
      </c>
      <c r="BS27" s="17" t="s">
        <v>288</v>
      </c>
      <c r="BT27" s="17" t="s">
        <v>288</v>
      </c>
      <c r="BU27" s="17" t="s">
        <v>288</v>
      </c>
      <c r="BV27" s="17" t="s">
        <v>288</v>
      </c>
      <c r="BW27" s="17" t="s">
        <v>288</v>
      </c>
      <c r="BX27" s="17" t="s">
        <v>288</v>
      </c>
      <c r="BY27" s="17" t="s">
        <v>288</v>
      </c>
      <c r="BZ27" s="17" t="s">
        <v>288</v>
      </c>
      <c r="CA27" s="17" t="s">
        <v>289</v>
      </c>
      <c r="CB27" s="17" t="s">
        <v>288</v>
      </c>
      <c r="CC27" s="17" t="s">
        <v>288</v>
      </c>
      <c r="CD27" s="17" t="s">
        <v>288</v>
      </c>
      <c r="CE27" s="17" t="s">
        <v>288</v>
      </c>
      <c r="CF27" s="17" t="s">
        <v>288</v>
      </c>
      <c r="CG27" s="17" t="s">
        <v>289</v>
      </c>
      <c r="CH27" s="17" t="s">
        <v>288</v>
      </c>
      <c r="CI27" s="17" t="s">
        <v>288</v>
      </c>
      <c r="CJ27" s="17" t="s">
        <v>288</v>
      </c>
      <c r="CK27" s="17" t="str">
        <f t="shared" si="1"/>
        <v/>
      </c>
      <c r="CL27" s="17" t="str">
        <f t="shared" si="2"/>
        <v/>
      </c>
      <c r="CM27" s="17" t="str">
        <f t="shared" si="3"/>
        <v/>
      </c>
      <c r="CN27" s="17" t="str">
        <f t="shared" si="4"/>
        <v/>
      </c>
      <c r="CO27" s="17" t="str">
        <f t="shared" si="5"/>
        <v/>
      </c>
      <c r="CP27" s="17" t="str">
        <f t="shared" si="6"/>
        <v/>
      </c>
      <c r="CQ27" s="17" t="str">
        <f t="shared" si="7"/>
        <v/>
      </c>
      <c r="CR27" s="17" t="str">
        <f t="shared" si="8"/>
        <v/>
      </c>
      <c r="CS27" s="17" t="str">
        <f t="shared" si="9"/>
        <v/>
      </c>
      <c r="CT27" s="17" t="str">
        <f t="shared" si="10"/>
        <v/>
      </c>
      <c r="CU27" s="17" t="str">
        <f t="shared" si="11"/>
        <v/>
      </c>
      <c r="CV27" s="17" t="str">
        <f t="shared" si="12"/>
        <v/>
      </c>
      <c r="CW27" s="17" t="str">
        <f t="shared" si="13"/>
        <v/>
      </c>
      <c r="CX27" s="17" t="str">
        <f t="shared" si="14"/>
        <v/>
      </c>
      <c r="CY27" s="17" t="str">
        <f t="shared" si="15"/>
        <v/>
      </c>
      <c r="CZ27" s="17" t="str">
        <f t="shared" si="16"/>
        <v/>
      </c>
      <c r="DA27" s="17" t="str">
        <f t="shared" si="17"/>
        <v/>
      </c>
      <c r="DB27" s="17" t="str">
        <f t="shared" si="18"/>
        <v/>
      </c>
      <c r="DC27" s="17" t="str">
        <f t="shared" si="19"/>
        <v/>
      </c>
      <c r="DD27" s="17" t="str">
        <f t="shared" si="20"/>
        <v/>
      </c>
      <c r="DE27" s="17" t="str">
        <f t="shared" si="21"/>
        <v/>
      </c>
      <c r="DF27" s="17" t="str">
        <f t="shared" si="22"/>
        <v/>
      </c>
      <c r="DG27" s="17" t="str">
        <f t="shared" si="23"/>
        <v/>
      </c>
      <c r="DH27" s="17" t="str">
        <f t="shared" si="24"/>
        <v/>
      </c>
      <c r="DI27" s="17" t="str">
        <f t="shared" si="25"/>
        <v/>
      </c>
      <c r="DJ27" s="17" t="str">
        <f t="shared" si="26"/>
        <v/>
      </c>
      <c r="DK27" s="17" t="str">
        <f t="shared" si="27"/>
        <v/>
      </c>
      <c r="DL27" s="17" t="str">
        <f t="shared" si="28"/>
        <v/>
      </c>
      <c r="DM27" s="17" t="str">
        <f t="shared" si="29"/>
        <v/>
      </c>
      <c r="DN27" s="17" t="str">
        <f t="shared" si="30"/>
        <v/>
      </c>
      <c r="DO27" s="17" t="str">
        <f t="shared" si="31"/>
        <v/>
      </c>
      <c r="DP27" s="17" t="str">
        <f t="shared" si="32"/>
        <v/>
      </c>
      <c r="DQ27" s="17" t="str">
        <f t="shared" si="33"/>
        <v/>
      </c>
      <c r="DR27" s="17" t="str">
        <f t="shared" si="34"/>
        <v/>
      </c>
      <c r="DS27" s="17" t="str">
        <f t="shared" si="35"/>
        <v/>
      </c>
      <c r="DT27" s="17" t="str">
        <f t="shared" si="36"/>
        <v/>
      </c>
      <c r="DU27" s="17" t="str">
        <f t="shared" si="37"/>
        <v/>
      </c>
      <c r="DV27" s="17" t="str">
        <f t="shared" si="38"/>
        <v/>
      </c>
      <c r="DW27" s="17" t="str">
        <f t="shared" si="39"/>
        <v/>
      </c>
      <c r="DX27" s="17" t="str">
        <f t="shared" si="40"/>
        <v/>
      </c>
      <c r="DY27" s="17" t="str">
        <f t="shared" si="41"/>
        <v/>
      </c>
      <c r="DZ27" s="17" t="str">
        <f t="shared" si="42"/>
        <v/>
      </c>
      <c r="EA27" s="17" t="str">
        <f t="shared" si="43"/>
        <v/>
      </c>
      <c r="EB27" s="17" t="str">
        <f t="shared" si="44"/>
        <v/>
      </c>
      <c r="EC27" s="17" t="str">
        <f t="shared" si="45"/>
        <v>Otherwise Use: Ancillary or Other Use</v>
      </c>
      <c r="ED27" s="17" t="str">
        <f t="shared" si="46"/>
        <v/>
      </c>
      <c r="EE27" s="17" t="str">
        <f t="shared" si="47"/>
        <v/>
      </c>
      <c r="EF27" s="17" t="str">
        <f t="shared" si="48"/>
        <v/>
      </c>
      <c r="EG27" s="17" t="str">
        <f t="shared" si="49"/>
        <v/>
      </c>
      <c r="EH27" s="17" t="str">
        <f t="shared" si="50"/>
        <v/>
      </c>
      <c r="EI27" s="17" t="str">
        <f t="shared" si="51"/>
        <v>Z306 - Waste Treatment</v>
      </c>
      <c r="EJ27" s="17" t="str">
        <f t="shared" si="52"/>
        <v/>
      </c>
      <c r="EK27" s="17" t="str">
        <f t="shared" si="53"/>
        <v/>
      </c>
      <c r="EL27" s="17" t="str">
        <f t="shared" si="54"/>
        <v/>
      </c>
    </row>
    <row r="28" spans="1:142" ht="58" x14ac:dyDescent="0.35">
      <c r="A28" s="17" t="s">
        <v>280</v>
      </c>
      <c r="B28" s="17">
        <v>2020</v>
      </c>
      <c r="C28" s="17" t="s">
        <v>97</v>
      </c>
      <c r="D28" s="17" t="s">
        <v>344</v>
      </c>
      <c r="E28" s="17" t="s">
        <v>398</v>
      </c>
      <c r="F28" s="17" t="s">
        <v>307</v>
      </c>
      <c r="G28" s="17" t="s">
        <v>399</v>
      </c>
      <c r="H28" s="17" t="s">
        <v>298</v>
      </c>
      <c r="I28" s="17">
        <v>77571</v>
      </c>
      <c r="J28" s="105">
        <f>VLOOKUP(H28, 'TRI Crosswalk codes'!D:E, 2, FALSE)</f>
        <v>6</v>
      </c>
      <c r="K28" s="17">
        <v>325199</v>
      </c>
      <c r="L28" s="106" t="str">
        <f>VLOOKUP(K28, '2017-2022 NAICS'!C:D, 2, FALSE)</f>
        <v>All Other Basic Organic Chemical Manufacturing</v>
      </c>
      <c r="M28" s="106" t="str">
        <f>IF(COUNTIF('Raw TRI Data'!A:A, K28) &gt;0, "Yes", "No")</f>
        <v>No</v>
      </c>
      <c r="N28" s="17">
        <v>29.723700000000001</v>
      </c>
      <c r="O28" s="17">
        <v>-95.074079999999995</v>
      </c>
      <c r="P28" s="68">
        <v>110017769734</v>
      </c>
      <c r="Q28" s="68">
        <v>1320219041946</v>
      </c>
      <c r="R28" s="17" t="s">
        <v>284</v>
      </c>
      <c r="S28" s="17" t="s">
        <v>285</v>
      </c>
      <c r="T28" s="107">
        <v>4</v>
      </c>
      <c r="U28" s="105" t="str">
        <f>VLOOKUP(T28, 'TRI Crosswalk codes'!A:B, 2, FALSE)</f>
        <v>10,000 to 99,999</v>
      </c>
      <c r="V28" s="17">
        <v>62</v>
      </c>
      <c r="W28" s="17">
        <v>62</v>
      </c>
      <c r="Y28" s="17">
        <v>87</v>
      </c>
      <c r="Z28" s="17">
        <v>149</v>
      </c>
      <c r="AA28" s="17" t="s">
        <v>286</v>
      </c>
      <c r="AB28" s="106" t="str">
        <f t="shared" si="0"/>
        <v>Manufacture: Produce; Manufacture: As a byproduct; Manufacture: As an Impurity; Processing: As a reactant; P103 - Intermediates; Processing: As an impurity</v>
      </c>
      <c r="AI28" s="17" t="s">
        <v>289</v>
      </c>
      <c r="AJ28" s="17" t="s">
        <v>288</v>
      </c>
      <c r="AK28" s="17" t="s">
        <v>288</v>
      </c>
      <c r="AL28" s="17" t="s">
        <v>288</v>
      </c>
      <c r="AM28" s="17" t="s">
        <v>289</v>
      </c>
      <c r="AN28" s="17" t="s">
        <v>289</v>
      </c>
      <c r="AO28" s="17" t="s">
        <v>289</v>
      </c>
      <c r="AP28" s="17" t="s">
        <v>288</v>
      </c>
      <c r="AQ28" s="17" t="s">
        <v>288</v>
      </c>
      <c r="AR28" s="17" t="s">
        <v>289</v>
      </c>
      <c r="AS28" s="17" t="s">
        <v>288</v>
      </c>
      <c r="AT28" s="17" t="s">
        <v>288</v>
      </c>
      <c r="AU28" s="17" t="s">
        <v>288</v>
      </c>
      <c r="AV28" s="17" t="s">
        <v>288</v>
      </c>
      <c r="AW28" s="17" t="s">
        <v>288</v>
      </c>
      <c r="AX28" s="17" t="s">
        <v>288</v>
      </c>
      <c r="AY28" s="17" t="s">
        <v>288</v>
      </c>
      <c r="AZ28" s="17" t="s">
        <v>288</v>
      </c>
      <c r="BA28" s="17" t="s">
        <v>288</v>
      </c>
      <c r="BB28" s="17" t="s">
        <v>288</v>
      </c>
      <c r="BC28" s="17" t="s">
        <v>288</v>
      </c>
      <c r="BD28" s="17" t="s">
        <v>288</v>
      </c>
      <c r="BE28" s="17" t="s">
        <v>288</v>
      </c>
      <c r="BF28" s="17" t="s">
        <v>288</v>
      </c>
      <c r="BG28" s="17" t="s">
        <v>288</v>
      </c>
      <c r="BH28" s="17" t="s">
        <v>288</v>
      </c>
      <c r="BI28" s="17" t="s">
        <v>288</v>
      </c>
      <c r="BJ28" s="17" t="s">
        <v>289</v>
      </c>
      <c r="BK28" s="17" t="s">
        <v>288</v>
      </c>
      <c r="BL28" s="17" t="s">
        <v>288</v>
      </c>
      <c r="BM28" s="17" t="s">
        <v>288</v>
      </c>
      <c r="BN28" s="17" t="s">
        <v>288</v>
      </c>
      <c r="BO28" s="17" t="s">
        <v>288</v>
      </c>
      <c r="BP28" s="17" t="s">
        <v>288</v>
      </c>
      <c r="BQ28" s="17" t="s">
        <v>288</v>
      </c>
      <c r="BR28" s="17" t="s">
        <v>288</v>
      </c>
      <c r="BS28" s="17" t="s">
        <v>288</v>
      </c>
      <c r="BT28" s="17" t="s">
        <v>288</v>
      </c>
      <c r="BU28" s="17" t="s">
        <v>288</v>
      </c>
      <c r="BV28" s="17" t="s">
        <v>288</v>
      </c>
      <c r="BW28" s="17" t="s">
        <v>288</v>
      </c>
      <c r="BX28" s="17" t="s">
        <v>288</v>
      </c>
      <c r="BY28" s="17" t="s">
        <v>288</v>
      </c>
      <c r="BZ28" s="17" t="s">
        <v>288</v>
      </c>
      <c r="CA28" s="17" t="s">
        <v>288</v>
      </c>
      <c r="CB28" s="17" t="s">
        <v>288</v>
      </c>
      <c r="CC28" s="17" t="s">
        <v>288</v>
      </c>
      <c r="CD28" s="17" t="s">
        <v>288</v>
      </c>
      <c r="CE28" s="17" t="s">
        <v>288</v>
      </c>
      <c r="CF28" s="17" t="s">
        <v>288</v>
      </c>
      <c r="CG28" s="17" t="s">
        <v>288</v>
      </c>
      <c r="CH28" s="17" t="s">
        <v>288</v>
      </c>
      <c r="CI28" s="17" t="s">
        <v>288</v>
      </c>
      <c r="CJ28" s="17" t="s">
        <v>288</v>
      </c>
      <c r="CK28" s="17" t="str">
        <f t="shared" si="1"/>
        <v>Manufacture: Produce</v>
      </c>
      <c r="CL28" s="17" t="str">
        <f t="shared" si="2"/>
        <v/>
      </c>
      <c r="CM28" s="17" t="str">
        <f t="shared" si="3"/>
        <v/>
      </c>
      <c r="CN28" s="17" t="str">
        <f t="shared" si="4"/>
        <v/>
      </c>
      <c r="CO28" s="17" t="str">
        <f t="shared" si="5"/>
        <v>Manufacture: As a byproduct</v>
      </c>
      <c r="CP28" s="17" t="str">
        <f t="shared" si="6"/>
        <v>Manufacture: As an Impurity</v>
      </c>
      <c r="CQ28" s="17" t="str">
        <f t="shared" si="7"/>
        <v>Processing: As a reactant</v>
      </c>
      <c r="CR28" s="17" t="str">
        <f t="shared" si="8"/>
        <v/>
      </c>
      <c r="CS28" s="17" t="str">
        <f t="shared" si="9"/>
        <v/>
      </c>
      <c r="CT28" s="17" t="str">
        <f t="shared" si="10"/>
        <v>P103 - Intermediates</v>
      </c>
      <c r="CU28" s="17" t="str">
        <f t="shared" si="11"/>
        <v/>
      </c>
      <c r="CV28" s="17" t="str">
        <f t="shared" si="12"/>
        <v/>
      </c>
      <c r="CW28" s="17" t="str">
        <f t="shared" si="13"/>
        <v/>
      </c>
      <c r="CX28" s="17" t="str">
        <f t="shared" si="14"/>
        <v/>
      </c>
      <c r="CY28" s="17" t="str">
        <f t="shared" si="15"/>
        <v/>
      </c>
      <c r="CZ28" s="17" t="str">
        <f t="shared" si="16"/>
        <v/>
      </c>
      <c r="DA28" s="17" t="str">
        <f t="shared" si="17"/>
        <v/>
      </c>
      <c r="DB28" s="17" t="str">
        <f t="shared" si="18"/>
        <v/>
      </c>
      <c r="DC28" s="17" t="str">
        <f t="shared" si="19"/>
        <v/>
      </c>
      <c r="DD28" s="17" t="str">
        <f t="shared" si="20"/>
        <v/>
      </c>
      <c r="DE28" s="17" t="str">
        <f t="shared" si="21"/>
        <v/>
      </c>
      <c r="DF28" s="17" t="str">
        <f t="shared" si="22"/>
        <v/>
      </c>
      <c r="DG28" s="17" t="str">
        <f t="shared" si="23"/>
        <v/>
      </c>
      <c r="DH28" s="17" t="str">
        <f t="shared" si="24"/>
        <v/>
      </c>
      <c r="DI28" s="17" t="str">
        <f t="shared" si="25"/>
        <v/>
      </c>
      <c r="DJ28" s="17" t="str">
        <f t="shared" si="26"/>
        <v/>
      </c>
      <c r="DK28" s="17" t="str">
        <f t="shared" si="27"/>
        <v/>
      </c>
      <c r="DL28" s="17" t="str">
        <f t="shared" si="28"/>
        <v>Processing: As an impurity</v>
      </c>
      <c r="DM28" s="17" t="str">
        <f t="shared" si="29"/>
        <v/>
      </c>
      <c r="DN28" s="17" t="str">
        <f t="shared" si="30"/>
        <v/>
      </c>
      <c r="DO28" s="17" t="str">
        <f t="shared" si="31"/>
        <v/>
      </c>
      <c r="DP28" s="17" t="str">
        <f t="shared" si="32"/>
        <v/>
      </c>
      <c r="DQ28" s="17" t="str">
        <f t="shared" si="33"/>
        <v/>
      </c>
      <c r="DR28" s="17" t="str">
        <f t="shared" si="34"/>
        <v/>
      </c>
      <c r="DS28" s="17" t="str">
        <f t="shared" si="35"/>
        <v/>
      </c>
      <c r="DT28" s="17" t="str">
        <f t="shared" si="36"/>
        <v/>
      </c>
      <c r="DU28" s="17" t="str">
        <f t="shared" si="37"/>
        <v/>
      </c>
      <c r="DV28" s="17" t="str">
        <f t="shared" si="38"/>
        <v/>
      </c>
      <c r="DW28" s="17" t="str">
        <f t="shared" si="39"/>
        <v/>
      </c>
      <c r="DX28" s="17" t="str">
        <f t="shared" si="40"/>
        <v/>
      </c>
      <c r="DY28" s="17" t="str">
        <f t="shared" si="41"/>
        <v/>
      </c>
      <c r="DZ28" s="17" t="str">
        <f t="shared" si="42"/>
        <v/>
      </c>
      <c r="EA28" s="17" t="str">
        <f t="shared" si="43"/>
        <v/>
      </c>
      <c r="EB28" s="17" t="str">
        <f t="shared" si="44"/>
        <v/>
      </c>
      <c r="EC28" s="17" t="str">
        <f t="shared" si="45"/>
        <v/>
      </c>
      <c r="ED28" s="17" t="str">
        <f t="shared" si="46"/>
        <v/>
      </c>
      <c r="EE28" s="17" t="str">
        <f t="shared" si="47"/>
        <v/>
      </c>
      <c r="EF28" s="17" t="str">
        <f t="shared" si="48"/>
        <v/>
      </c>
      <c r="EG28" s="17" t="str">
        <f t="shared" si="49"/>
        <v/>
      </c>
      <c r="EH28" s="17" t="str">
        <f t="shared" si="50"/>
        <v/>
      </c>
      <c r="EI28" s="17" t="str">
        <f t="shared" si="51"/>
        <v/>
      </c>
      <c r="EJ28" s="17" t="str">
        <f t="shared" si="52"/>
        <v/>
      </c>
      <c r="EK28" s="17" t="str">
        <f t="shared" si="53"/>
        <v/>
      </c>
      <c r="EL28" s="17" t="str">
        <f t="shared" si="54"/>
        <v/>
      </c>
    </row>
    <row r="29" spans="1:142" ht="29" x14ac:dyDescent="0.35">
      <c r="A29" s="17" t="s">
        <v>280</v>
      </c>
      <c r="B29" s="17">
        <v>2020</v>
      </c>
      <c r="C29" s="17" t="s">
        <v>100</v>
      </c>
      <c r="D29" s="17" t="s">
        <v>341</v>
      </c>
      <c r="E29" s="17" t="s">
        <v>404</v>
      </c>
      <c r="F29" s="17" t="s">
        <v>342</v>
      </c>
      <c r="G29" s="17" t="s">
        <v>399</v>
      </c>
      <c r="H29" s="17" t="s">
        <v>298</v>
      </c>
      <c r="I29" s="17">
        <v>77536</v>
      </c>
      <c r="J29" s="105">
        <f>VLOOKUP(H29, 'TRI Crosswalk codes'!D:E, 2, FALSE)</f>
        <v>6</v>
      </c>
      <c r="K29" s="17">
        <v>325199</v>
      </c>
      <c r="L29" s="106" t="str">
        <f>VLOOKUP(K29, '2017-2022 NAICS'!C:D, 2, FALSE)</f>
        <v>All Other Basic Organic Chemical Manufacturing</v>
      </c>
      <c r="M29" s="106" t="str">
        <f>IF(COUNTIF('Raw TRI Data'!A:A, K29) &gt;0, "Yes", "No")</f>
        <v>No</v>
      </c>
      <c r="N29" s="17">
        <v>29.728559000000001</v>
      </c>
      <c r="O29" s="17">
        <v>-95.110764000000003</v>
      </c>
      <c r="P29" s="68">
        <v>110015742204</v>
      </c>
      <c r="Q29" s="68">
        <v>1320219076736</v>
      </c>
      <c r="R29" s="17" t="s">
        <v>284</v>
      </c>
      <c r="S29" s="17" t="s">
        <v>285</v>
      </c>
      <c r="T29" s="107">
        <v>3</v>
      </c>
      <c r="U29" s="105" t="str">
        <f>VLOOKUP(T29, 'TRI Crosswalk codes'!A:B, 2, FALSE)</f>
        <v>1,000 to 9,999</v>
      </c>
      <c r="V29" s="17">
        <v>5.31</v>
      </c>
      <c r="W29" s="17">
        <v>5.31</v>
      </c>
      <c r="Y29" s="17">
        <v>1.07</v>
      </c>
      <c r="Z29" s="17">
        <v>6.38</v>
      </c>
      <c r="AA29" s="17" t="s">
        <v>286</v>
      </c>
      <c r="AB29" s="106" t="str">
        <f t="shared" si="0"/>
        <v>Manufacture: Produce; Manufacture: As a byproduct; Manufacture: As an Impurity</v>
      </c>
      <c r="AI29" s="17" t="s">
        <v>289</v>
      </c>
      <c r="AJ29" s="17" t="s">
        <v>288</v>
      </c>
      <c r="AK29" s="17" t="s">
        <v>288</v>
      </c>
      <c r="AL29" s="17" t="s">
        <v>288</v>
      </c>
      <c r="AM29" s="17" t="s">
        <v>289</v>
      </c>
      <c r="AN29" s="17" t="s">
        <v>289</v>
      </c>
      <c r="AO29" s="17" t="s">
        <v>288</v>
      </c>
      <c r="AP29" s="17" t="s">
        <v>288</v>
      </c>
      <c r="AQ29" s="17" t="s">
        <v>288</v>
      </c>
      <c r="AR29" s="17" t="s">
        <v>288</v>
      </c>
      <c r="AS29" s="17" t="s">
        <v>288</v>
      </c>
      <c r="AT29" s="17" t="s">
        <v>288</v>
      </c>
      <c r="AU29" s="17" t="s">
        <v>288</v>
      </c>
      <c r="AV29" s="17" t="s">
        <v>288</v>
      </c>
      <c r="AW29" s="17" t="s">
        <v>288</v>
      </c>
      <c r="AX29" s="17" t="s">
        <v>288</v>
      </c>
      <c r="AY29" s="17" t="s">
        <v>288</v>
      </c>
      <c r="AZ29" s="17" t="s">
        <v>288</v>
      </c>
      <c r="BA29" s="17" t="s">
        <v>288</v>
      </c>
      <c r="BB29" s="17" t="s">
        <v>288</v>
      </c>
      <c r="BC29" s="17" t="s">
        <v>288</v>
      </c>
      <c r="BD29" s="17" t="s">
        <v>288</v>
      </c>
      <c r="BE29" s="17" t="s">
        <v>288</v>
      </c>
      <c r="BF29" s="17" t="s">
        <v>288</v>
      </c>
      <c r="BG29" s="17" t="s">
        <v>288</v>
      </c>
      <c r="BH29" s="17" t="s">
        <v>288</v>
      </c>
      <c r="BI29" s="17" t="s">
        <v>288</v>
      </c>
      <c r="BJ29" s="17" t="s">
        <v>288</v>
      </c>
      <c r="BK29" s="17" t="s">
        <v>288</v>
      </c>
      <c r="BL29" s="17" t="s">
        <v>288</v>
      </c>
      <c r="BM29" s="17" t="s">
        <v>288</v>
      </c>
      <c r="BN29" s="17" t="s">
        <v>288</v>
      </c>
      <c r="BO29" s="17" t="s">
        <v>288</v>
      </c>
      <c r="BP29" s="17" t="s">
        <v>288</v>
      </c>
      <c r="BQ29" s="17" t="s">
        <v>288</v>
      </c>
      <c r="BR29" s="17" t="s">
        <v>288</v>
      </c>
      <c r="BS29" s="17" t="s">
        <v>288</v>
      </c>
      <c r="BT29" s="17" t="s">
        <v>288</v>
      </c>
      <c r="BU29" s="17" t="s">
        <v>288</v>
      </c>
      <c r="BV29" s="17" t="s">
        <v>288</v>
      </c>
      <c r="BW29" s="17" t="s">
        <v>288</v>
      </c>
      <c r="BX29" s="17" t="s">
        <v>288</v>
      </c>
      <c r="BY29" s="17" t="s">
        <v>288</v>
      </c>
      <c r="BZ29" s="17" t="s">
        <v>288</v>
      </c>
      <c r="CA29" s="17" t="s">
        <v>288</v>
      </c>
      <c r="CB29" s="17" t="s">
        <v>288</v>
      </c>
      <c r="CC29" s="17" t="s">
        <v>288</v>
      </c>
      <c r="CD29" s="17" t="s">
        <v>288</v>
      </c>
      <c r="CE29" s="17" t="s">
        <v>288</v>
      </c>
      <c r="CF29" s="17" t="s">
        <v>288</v>
      </c>
      <c r="CG29" s="17" t="s">
        <v>288</v>
      </c>
      <c r="CH29" s="17" t="s">
        <v>288</v>
      </c>
      <c r="CI29" s="17" t="s">
        <v>288</v>
      </c>
      <c r="CJ29" s="17" t="s">
        <v>288</v>
      </c>
      <c r="CK29" s="17" t="str">
        <f t="shared" si="1"/>
        <v>Manufacture: Produce</v>
      </c>
      <c r="CL29" s="17" t="str">
        <f t="shared" si="2"/>
        <v/>
      </c>
      <c r="CM29" s="17" t="str">
        <f t="shared" si="3"/>
        <v/>
      </c>
      <c r="CN29" s="17" t="str">
        <f t="shared" si="4"/>
        <v/>
      </c>
      <c r="CO29" s="17" t="str">
        <f t="shared" si="5"/>
        <v>Manufacture: As a byproduct</v>
      </c>
      <c r="CP29" s="17" t="str">
        <f t="shared" si="6"/>
        <v>Manufacture: As an Impurity</v>
      </c>
      <c r="CQ29" s="17" t="str">
        <f t="shared" si="7"/>
        <v/>
      </c>
      <c r="CR29" s="17" t="str">
        <f t="shared" si="8"/>
        <v/>
      </c>
      <c r="CS29" s="17" t="str">
        <f t="shared" si="9"/>
        <v/>
      </c>
      <c r="CT29" s="17" t="str">
        <f t="shared" si="10"/>
        <v/>
      </c>
      <c r="CU29" s="17" t="str">
        <f t="shared" si="11"/>
        <v/>
      </c>
      <c r="CV29" s="17" t="str">
        <f t="shared" si="12"/>
        <v/>
      </c>
      <c r="CW29" s="17" t="str">
        <f t="shared" si="13"/>
        <v/>
      </c>
      <c r="CX29" s="17" t="str">
        <f t="shared" si="14"/>
        <v/>
      </c>
      <c r="CY29" s="17" t="str">
        <f t="shared" si="15"/>
        <v/>
      </c>
      <c r="CZ29" s="17" t="str">
        <f t="shared" si="16"/>
        <v/>
      </c>
      <c r="DA29" s="17" t="str">
        <f t="shared" si="17"/>
        <v/>
      </c>
      <c r="DB29" s="17" t="str">
        <f t="shared" si="18"/>
        <v/>
      </c>
      <c r="DC29" s="17" t="str">
        <f t="shared" si="19"/>
        <v/>
      </c>
      <c r="DD29" s="17" t="str">
        <f t="shared" si="20"/>
        <v/>
      </c>
      <c r="DE29" s="17" t="str">
        <f t="shared" si="21"/>
        <v/>
      </c>
      <c r="DF29" s="17" t="str">
        <f t="shared" si="22"/>
        <v/>
      </c>
      <c r="DG29" s="17" t="str">
        <f t="shared" si="23"/>
        <v/>
      </c>
      <c r="DH29" s="17" t="str">
        <f t="shared" si="24"/>
        <v/>
      </c>
      <c r="DI29" s="17" t="str">
        <f t="shared" si="25"/>
        <v/>
      </c>
      <c r="DJ29" s="17" t="str">
        <f t="shared" si="26"/>
        <v/>
      </c>
      <c r="DK29" s="17" t="str">
        <f t="shared" si="27"/>
        <v/>
      </c>
      <c r="DL29" s="17" t="str">
        <f t="shared" si="28"/>
        <v/>
      </c>
      <c r="DM29" s="17" t="str">
        <f t="shared" si="29"/>
        <v/>
      </c>
      <c r="DN29" s="17" t="str">
        <f t="shared" si="30"/>
        <v/>
      </c>
      <c r="DO29" s="17" t="str">
        <f t="shared" si="31"/>
        <v/>
      </c>
      <c r="DP29" s="17" t="str">
        <f t="shared" si="32"/>
        <v/>
      </c>
      <c r="DQ29" s="17" t="str">
        <f t="shared" si="33"/>
        <v/>
      </c>
      <c r="DR29" s="17" t="str">
        <f t="shared" si="34"/>
        <v/>
      </c>
      <c r="DS29" s="17" t="str">
        <f t="shared" si="35"/>
        <v/>
      </c>
      <c r="DT29" s="17" t="str">
        <f t="shared" si="36"/>
        <v/>
      </c>
      <c r="DU29" s="17" t="str">
        <f t="shared" si="37"/>
        <v/>
      </c>
      <c r="DV29" s="17" t="str">
        <f t="shared" si="38"/>
        <v/>
      </c>
      <c r="DW29" s="17" t="str">
        <f t="shared" si="39"/>
        <v/>
      </c>
      <c r="DX29" s="17" t="str">
        <f t="shared" si="40"/>
        <v/>
      </c>
      <c r="DY29" s="17" t="str">
        <f t="shared" si="41"/>
        <v/>
      </c>
      <c r="DZ29" s="17" t="str">
        <f t="shared" si="42"/>
        <v/>
      </c>
      <c r="EA29" s="17" t="str">
        <f t="shared" si="43"/>
        <v/>
      </c>
      <c r="EB29" s="17" t="str">
        <f t="shared" si="44"/>
        <v/>
      </c>
      <c r="EC29" s="17" t="str">
        <f t="shared" si="45"/>
        <v/>
      </c>
      <c r="ED29" s="17" t="str">
        <f t="shared" si="46"/>
        <v/>
      </c>
      <c r="EE29" s="17" t="str">
        <f t="shared" si="47"/>
        <v/>
      </c>
      <c r="EF29" s="17" t="str">
        <f t="shared" si="48"/>
        <v/>
      </c>
      <c r="EG29" s="17" t="str">
        <f t="shared" si="49"/>
        <v/>
      </c>
      <c r="EH29" s="17" t="str">
        <f t="shared" si="50"/>
        <v/>
      </c>
      <c r="EI29" s="17" t="str">
        <f t="shared" si="51"/>
        <v/>
      </c>
      <c r="EJ29" s="17" t="str">
        <f t="shared" si="52"/>
        <v/>
      </c>
      <c r="EK29" s="17" t="str">
        <f t="shared" si="53"/>
        <v/>
      </c>
      <c r="EL29" s="17" t="str">
        <f t="shared" si="54"/>
        <v/>
      </c>
    </row>
    <row r="30" spans="1:142" ht="29" x14ac:dyDescent="0.35">
      <c r="A30" s="17" t="s">
        <v>280</v>
      </c>
      <c r="B30" s="17">
        <v>2020</v>
      </c>
      <c r="C30" s="17" t="s">
        <v>95</v>
      </c>
      <c r="D30" s="17" t="s">
        <v>356</v>
      </c>
      <c r="E30" s="17" t="s">
        <v>390</v>
      </c>
      <c r="F30" s="17" t="s">
        <v>357</v>
      </c>
      <c r="G30" s="17" t="s">
        <v>391</v>
      </c>
      <c r="H30" s="17" t="s">
        <v>351</v>
      </c>
      <c r="I30" s="17">
        <v>70669</v>
      </c>
      <c r="J30" s="105">
        <f>VLOOKUP(H30, 'TRI Crosswalk codes'!D:E, 2, FALSE)</f>
        <v>6</v>
      </c>
      <c r="K30" s="17">
        <v>325110</v>
      </c>
      <c r="L30" s="106" t="str">
        <f>VLOOKUP(K30, '2017-2022 NAICS'!C:D, 2, FALSE)</f>
        <v>Petrochemical Manufacturing</v>
      </c>
      <c r="M30" s="106" t="str">
        <f>IF(COUNTIF('Raw TRI Data'!A:A, K30) &gt;0, "Yes", "No")</f>
        <v>No</v>
      </c>
      <c r="N30" s="17">
        <v>30.252222</v>
      </c>
      <c r="O30" s="17">
        <v>-93.284443999999993</v>
      </c>
      <c r="P30" s="68">
        <v>110002054482</v>
      </c>
      <c r="Q30" s="68">
        <v>1320219138144</v>
      </c>
      <c r="R30" s="17" t="s">
        <v>284</v>
      </c>
      <c r="S30" s="17" t="s">
        <v>285</v>
      </c>
      <c r="T30" s="107">
        <v>3</v>
      </c>
      <c r="U30" s="105" t="str">
        <f>VLOOKUP(T30, 'TRI Crosswalk codes'!A:B, 2, FALSE)</f>
        <v>1,000 to 9,999</v>
      </c>
      <c r="V30" s="17">
        <v>0</v>
      </c>
      <c r="W30" s="17">
        <v>0</v>
      </c>
      <c r="Y30" s="17">
        <v>1</v>
      </c>
      <c r="Z30" s="17">
        <v>1</v>
      </c>
      <c r="AA30" s="17" t="s">
        <v>286</v>
      </c>
      <c r="AB30" s="106" t="str">
        <f t="shared" si="0"/>
        <v>Manufacture: Produce; Manufacture: As a byproduct</v>
      </c>
      <c r="AI30" s="17" t="s">
        <v>289</v>
      </c>
      <c r="AJ30" s="17" t="s">
        <v>288</v>
      </c>
      <c r="AK30" s="17" t="s">
        <v>288</v>
      </c>
      <c r="AL30" s="17" t="s">
        <v>288</v>
      </c>
      <c r="AM30" s="17" t="s">
        <v>289</v>
      </c>
      <c r="AN30" s="17" t="s">
        <v>288</v>
      </c>
      <c r="AO30" s="17" t="s">
        <v>288</v>
      </c>
      <c r="AP30" s="17" t="s">
        <v>288</v>
      </c>
      <c r="AQ30" s="17" t="s">
        <v>288</v>
      </c>
      <c r="AR30" s="17" t="s">
        <v>288</v>
      </c>
      <c r="AS30" s="17" t="s">
        <v>288</v>
      </c>
      <c r="AT30" s="17" t="s">
        <v>288</v>
      </c>
      <c r="AU30" s="17" t="s">
        <v>288</v>
      </c>
      <c r="AV30" s="17" t="s">
        <v>288</v>
      </c>
      <c r="AW30" s="17" t="s">
        <v>288</v>
      </c>
      <c r="AX30" s="17" t="s">
        <v>288</v>
      </c>
      <c r="AY30" s="17" t="s">
        <v>288</v>
      </c>
      <c r="AZ30" s="17" t="s">
        <v>288</v>
      </c>
      <c r="BA30" s="17" t="s">
        <v>288</v>
      </c>
      <c r="BB30" s="17" t="s">
        <v>288</v>
      </c>
      <c r="BC30" s="17" t="s">
        <v>288</v>
      </c>
      <c r="BD30" s="17" t="s">
        <v>288</v>
      </c>
      <c r="BE30" s="17" t="s">
        <v>288</v>
      </c>
      <c r="BF30" s="17" t="s">
        <v>288</v>
      </c>
      <c r="BG30" s="17" t="s">
        <v>288</v>
      </c>
      <c r="BH30" s="17" t="s">
        <v>288</v>
      </c>
      <c r="BI30" s="17" t="s">
        <v>288</v>
      </c>
      <c r="BJ30" s="17" t="s">
        <v>288</v>
      </c>
      <c r="BK30" s="17" t="s">
        <v>288</v>
      </c>
      <c r="BL30" s="17" t="s">
        <v>288</v>
      </c>
      <c r="BM30" s="17" t="s">
        <v>288</v>
      </c>
      <c r="BN30" s="17" t="s">
        <v>288</v>
      </c>
      <c r="BO30" s="17" t="s">
        <v>288</v>
      </c>
      <c r="BP30" s="17" t="s">
        <v>288</v>
      </c>
      <c r="BQ30" s="17" t="s">
        <v>288</v>
      </c>
      <c r="BR30" s="17" t="s">
        <v>288</v>
      </c>
      <c r="BS30" s="17" t="s">
        <v>288</v>
      </c>
      <c r="BT30" s="17" t="s">
        <v>288</v>
      </c>
      <c r="BU30" s="17" t="s">
        <v>288</v>
      </c>
      <c r="BV30" s="17" t="s">
        <v>288</v>
      </c>
      <c r="BW30" s="17" t="s">
        <v>288</v>
      </c>
      <c r="BX30" s="17" t="s">
        <v>288</v>
      </c>
      <c r="BY30" s="17" t="s">
        <v>288</v>
      </c>
      <c r="BZ30" s="17" t="s">
        <v>288</v>
      </c>
      <c r="CA30" s="17" t="s">
        <v>288</v>
      </c>
      <c r="CB30" s="17" t="s">
        <v>288</v>
      </c>
      <c r="CC30" s="17" t="s">
        <v>288</v>
      </c>
      <c r="CD30" s="17" t="s">
        <v>288</v>
      </c>
      <c r="CE30" s="17" t="s">
        <v>288</v>
      </c>
      <c r="CF30" s="17" t="s">
        <v>288</v>
      </c>
      <c r="CG30" s="17" t="s">
        <v>288</v>
      </c>
      <c r="CH30" s="17" t="s">
        <v>288</v>
      </c>
      <c r="CI30" s="17" t="s">
        <v>288</v>
      </c>
      <c r="CJ30" s="17" t="s">
        <v>288</v>
      </c>
      <c r="CK30" s="17" t="str">
        <f t="shared" si="1"/>
        <v>Manufacture: Produce</v>
      </c>
      <c r="CL30" s="17" t="str">
        <f t="shared" si="2"/>
        <v/>
      </c>
      <c r="CM30" s="17" t="str">
        <f t="shared" si="3"/>
        <v/>
      </c>
      <c r="CN30" s="17" t="str">
        <f t="shared" si="4"/>
        <v/>
      </c>
      <c r="CO30" s="17" t="str">
        <f t="shared" si="5"/>
        <v>Manufacture: As a byproduct</v>
      </c>
      <c r="CP30" s="17" t="str">
        <f t="shared" si="6"/>
        <v/>
      </c>
      <c r="CQ30" s="17" t="str">
        <f t="shared" si="7"/>
        <v/>
      </c>
      <c r="CR30" s="17" t="str">
        <f t="shared" si="8"/>
        <v/>
      </c>
      <c r="CS30" s="17" t="str">
        <f t="shared" si="9"/>
        <v/>
      </c>
      <c r="CT30" s="17" t="str">
        <f t="shared" si="10"/>
        <v/>
      </c>
      <c r="CU30" s="17" t="str">
        <f t="shared" si="11"/>
        <v/>
      </c>
      <c r="CV30" s="17" t="str">
        <f t="shared" si="12"/>
        <v/>
      </c>
      <c r="CW30" s="17" t="str">
        <f t="shared" si="13"/>
        <v/>
      </c>
      <c r="CX30" s="17" t="str">
        <f t="shared" si="14"/>
        <v/>
      </c>
      <c r="CY30" s="17" t="str">
        <f t="shared" si="15"/>
        <v/>
      </c>
      <c r="CZ30" s="17" t="str">
        <f t="shared" si="16"/>
        <v/>
      </c>
      <c r="DA30" s="17" t="str">
        <f t="shared" si="17"/>
        <v/>
      </c>
      <c r="DB30" s="17" t="str">
        <f t="shared" si="18"/>
        <v/>
      </c>
      <c r="DC30" s="17" t="str">
        <f t="shared" si="19"/>
        <v/>
      </c>
      <c r="DD30" s="17" t="str">
        <f t="shared" si="20"/>
        <v/>
      </c>
      <c r="DE30" s="17" t="str">
        <f t="shared" si="21"/>
        <v/>
      </c>
      <c r="DF30" s="17" t="str">
        <f t="shared" si="22"/>
        <v/>
      </c>
      <c r="DG30" s="17" t="str">
        <f t="shared" si="23"/>
        <v/>
      </c>
      <c r="DH30" s="17" t="str">
        <f t="shared" si="24"/>
        <v/>
      </c>
      <c r="DI30" s="17" t="str">
        <f t="shared" si="25"/>
        <v/>
      </c>
      <c r="DJ30" s="17" t="str">
        <f t="shared" si="26"/>
        <v/>
      </c>
      <c r="DK30" s="17" t="str">
        <f t="shared" si="27"/>
        <v/>
      </c>
      <c r="DL30" s="17" t="str">
        <f t="shared" si="28"/>
        <v/>
      </c>
      <c r="DM30" s="17" t="str">
        <f t="shared" si="29"/>
        <v/>
      </c>
      <c r="DN30" s="17" t="str">
        <f t="shared" si="30"/>
        <v/>
      </c>
      <c r="DO30" s="17" t="str">
        <f t="shared" si="31"/>
        <v/>
      </c>
      <c r="DP30" s="17" t="str">
        <f t="shared" si="32"/>
        <v/>
      </c>
      <c r="DQ30" s="17" t="str">
        <f t="shared" si="33"/>
        <v/>
      </c>
      <c r="DR30" s="17" t="str">
        <f t="shared" si="34"/>
        <v/>
      </c>
      <c r="DS30" s="17" t="str">
        <f t="shared" si="35"/>
        <v/>
      </c>
      <c r="DT30" s="17" t="str">
        <f t="shared" si="36"/>
        <v/>
      </c>
      <c r="DU30" s="17" t="str">
        <f t="shared" si="37"/>
        <v/>
      </c>
      <c r="DV30" s="17" t="str">
        <f t="shared" si="38"/>
        <v/>
      </c>
      <c r="DW30" s="17" t="str">
        <f t="shared" si="39"/>
        <v/>
      </c>
      <c r="DX30" s="17" t="str">
        <f t="shared" si="40"/>
        <v/>
      </c>
      <c r="DY30" s="17" t="str">
        <f t="shared" si="41"/>
        <v/>
      </c>
      <c r="DZ30" s="17" t="str">
        <f t="shared" si="42"/>
        <v/>
      </c>
      <c r="EA30" s="17" t="str">
        <f t="shared" si="43"/>
        <v/>
      </c>
      <c r="EB30" s="17" t="str">
        <f t="shared" si="44"/>
        <v/>
      </c>
      <c r="EC30" s="17" t="str">
        <f t="shared" si="45"/>
        <v/>
      </c>
      <c r="ED30" s="17" t="str">
        <f t="shared" si="46"/>
        <v/>
      </c>
      <c r="EE30" s="17" t="str">
        <f t="shared" si="47"/>
        <v/>
      </c>
      <c r="EF30" s="17" t="str">
        <f t="shared" si="48"/>
        <v/>
      </c>
      <c r="EG30" s="17" t="str">
        <f t="shared" si="49"/>
        <v/>
      </c>
      <c r="EH30" s="17" t="str">
        <f t="shared" si="50"/>
        <v/>
      </c>
      <c r="EI30" s="17" t="str">
        <f t="shared" si="51"/>
        <v/>
      </c>
      <c r="EJ30" s="17" t="str">
        <f t="shared" si="52"/>
        <v/>
      </c>
      <c r="EK30" s="17" t="str">
        <f t="shared" si="53"/>
        <v/>
      </c>
      <c r="EL30" s="17" t="str">
        <f t="shared" si="54"/>
        <v/>
      </c>
    </row>
    <row r="31" spans="1:142" ht="29" x14ac:dyDescent="0.35">
      <c r="A31" s="17" t="s">
        <v>280</v>
      </c>
      <c r="B31" s="17">
        <v>2020</v>
      </c>
      <c r="C31" s="17" t="s">
        <v>103</v>
      </c>
      <c r="D31" s="17" t="s">
        <v>303</v>
      </c>
      <c r="E31" s="17" t="s">
        <v>388</v>
      </c>
      <c r="F31" s="17" t="s">
        <v>304</v>
      </c>
      <c r="G31" s="17" t="s">
        <v>389</v>
      </c>
      <c r="H31" s="17" t="s">
        <v>119</v>
      </c>
      <c r="I31" s="17">
        <v>94621</v>
      </c>
      <c r="J31" s="105">
        <f>VLOOKUP(H31, 'TRI Crosswalk codes'!D:E, 2, FALSE)</f>
        <v>9</v>
      </c>
      <c r="K31" s="17">
        <v>325611</v>
      </c>
      <c r="L31" s="106" t="str">
        <f>VLOOKUP(K31, '2017-2022 NAICS'!C:D, 2, FALSE)</f>
        <v>Soap and Other Detergent Manufacturing</v>
      </c>
      <c r="M31" s="106" t="str">
        <f>IF(COUNTIF('Raw TRI Data'!A:A, K31) &gt;0, "Yes", "No")</f>
        <v>No</v>
      </c>
      <c r="N31" s="17">
        <v>37.756169999999997</v>
      </c>
      <c r="O31" s="17">
        <v>-122.20350999999999</v>
      </c>
      <c r="P31" s="68">
        <v>110010488150</v>
      </c>
      <c r="Q31" s="68">
        <v>1320219184660</v>
      </c>
      <c r="R31" s="17" t="s">
        <v>284</v>
      </c>
      <c r="S31" s="17" t="s">
        <v>285</v>
      </c>
      <c r="T31" s="107">
        <v>3</v>
      </c>
      <c r="U31" s="105" t="str">
        <f>VLOOKUP(T31, 'TRI Crosswalk codes'!A:B, 2, FALSE)</f>
        <v>1,000 to 9,999</v>
      </c>
      <c r="V31" s="17">
        <v>95</v>
      </c>
      <c r="W31" s="17">
        <v>95</v>
      </c>
      <c r="Y31" s="17">
        <v>0</v>
      </c>
      <c r="Z31" s="17">
        <v>95</v>
      </c>
      <c r="AA31" s="17" t="s">
        <v>286</v>
      </c>
      <c r="AB31" s="106" t="str">
        <f t="shared" si="0"/>
        <v>Processing: As a formulation component; P205 - Solvents; Processing: Repackaging</v>
      </c>
      <c r="AI31" s="17" t="s">
        <v>288</v>
      </c>
      <c r="AJ31" s="17" t="s">
        <v>288</v>
      </c>
      <c r="AK31" s="17" t="s">
        <v>288</v>
      </c>
      <c r="AL31" s="17" t="s">
        <v>288</v>
      </c>
      <c r="AM31" s="17" t="s">
        <v>288</v>
      </c>
      <c r="AN31" s="17" t="s">
        <v>288</v>
      </c>
      <c r="AO31" s="17" t="s">
        <v>288</v>
      </c>
      <c r="AP31" s="17" t="s">
        <v>288</v>
      </c>
      <c r="AQ31" s="17" t="s">
        <v>288</v>
      </c>
      <c r="AR31" s="17" t="s">
        <v>288</v>
      </c>
      <c r="AS31" s="17" t="s">
        <v>288</v>
      </c>
      <c r="AT31" s="17" t="s">
        <v>288</v>
      </c>
      <c r="AU31" s="17" t="s">
        <v>289</v>
      </c>
      <c r="AV31" s="17" t="s">
        <v>288</v>
      </c>
      <c r="AW31" s="17" t="s">
        <v>288</v>
      </c>
      <c r="AX31" s="17" t="s">
        <v>288</v>
      </c>
      <c r="AY31" s="17" t="s">
        <v>288</v>
      </c>
      <c r="AZ31" s="17" t="s">
        <v>289</v>
      </c>
      <c r="BA31" s="17" t="s">
        <v>288</v>
      </c>
      <c r="BB31" s="17" t="s">
        <v>288</v>
      </c>
      <c r="BC31" s="17" t="s">
        <v>288</v>
      </c>
      <c r="BD31" s="17" t="s">
        <v>288</v>
      </c>
      <c r="BE31" s="17" t="s">
        <v>288</v>
      </c>
      <c r="BF31" s="17" t="s">
        <v>288</v>
      </c>
      <c r="BG31" s="17" t="s">
        <v>288</v>
      </c>
      <c r="BH31" s="17" t="s">
        <v>288</v>
      </c>
      <c r="BI31" s="17" t="s">
        <v>289</v>
      </c>
      <c r="BJ31" s="17" t="s">
        <v>288</v>
      </c>
      <c r="BK31" s="17" t="s">
        <v>288</v>
      </c>
      <c r="BL31" s="17" t="s">
        <v>288</v>
      </c>
      <c r="BM31" s="17" t="s">
        <v>288</v>
      </c>
      <c r="BN31" s="17" t="s">
        <v>288</v>
      </c>
      <c r="BO31" s="17" t="s">
        <v>288</v>
      </c>
      <c r="BP31" s="17" t="s">
        <v>288</v>
      </c>
      <c r="BQ31" s="17" t="s">
        <v>288</v>
      </c>
      <c r="BR31" s="17" t="s">
        <v>288</v>
      </c>
      <c r="BS31" s="17" t="s">
        <v>288</v>
      </c>
      <c r="BT31" s="17" t="s">
        <v>288</v>
      </c>
      <c r="BU31" s="17" t="s">
        <v>288</v>
      </c>
      <c r="BV31" s="17" t="s">
        <v>288</v>
      </c>
      <c r="BW31" s="17" t="s">
        <v>288</v>
      </c>
      <c r="BX31" s="17" t="s">
        <v>288</v>
      </c>
      <c r="BY31" s="17" t="s">
        <v>288</v>
      </c>
      <c r="BZ31" s="17" t="s">
        <v>288</v>
      </c>
      <c r="CA31" s="17" t="s">
        <v>288</v>
      </c>
      <c r="CB31" s="17" t="s">
        <v>288</v>
      </c>
      <c r="CC31" s="17" t="s">
        <v>288</v>
      </c>
      <c r="CD31" s="17" t="s">
        <v>288</v>
      </c>
      <c r="CE31" s="17" t="s">
        <v>288</v>
      </c>
      <c r="CF31" s="17" t="s">
        <v>288</v>
      </c>
      <c r="CG31" s="17" t="s">
        <v>288</v>
      </c>
      <c r="CH31" s="17" t="s">
        <v>288</v>
      </c>
      <c r="CI31" s="17" t="s">
        <v>288</v>
      </c>
      <c r="CJ31" s="17" t="s">
        <v>288</v>
      </c>
      <c r="CK31" s="17" t="str">
        <f t="shared" si="1"/>
        <v/>
      </c>
      <c r="CL31" s="17" t="str">
        <f t="shared" si="2"/>
        <v/>
      </c>
      <c r="CM31" s="17" t="str">
        <f t="shared" si="3"/>
        <v/>
      </c>
      <c r="CN31" s="17" t="str">
        <f t="shared" si="4"/>
        <v/>
      </c>
      <c r="CO31" s="17" t="str">
        <f t="shared" si="5"/>
        <v/>
      </c>
      <c r="CP31" s="17" t="str">
        <f t="shared" si="6"/>
        <v/>
      </c>
      <c r="CQ31" s="17" t="str">
        <f t="shared" si="7"/>
        <v/>
      </c>
      <c r="CR31" s="17" t="str">
        <f t="shared" si="8"/>
        <v/>
      </c>
      <c r="CS31" s="17" t="str">
        <f t="shared" si="9"/>
        <v/>
      </c>
      <c r="CT31" s="17" t="str">
        <f t="shared" si="10"/>
        <v/>
      </c>
      <c r="CU31" s="17" t="str">
        <f t="shared" si="11"/>
        <v/>
      </c>
      <c r="CV31" s="17" t="str">
        <f t="shared" si="12"/>
        <v/>
      </c>
      <c r="CW31" s="17" t="str">
        <f t="shared" si="13"/>
        <v>Processing: As a formulation component</v>
      </c>
      <c r="CX31" s="17" t="str">
        <f t="shared" si="14"/>
        <v/>
      </c>
      <c r="CY31" s="17" t="str">
        <f t="shared" si="15"/>
        <v/>
      </c>
      <c r="CZ31" s="17" t="str">
        <f t="shared" si="16"/>
        <v/>
      </c>
      <c r="DA31" s="17" t="str">
        <f t="shared" si="17"/>
        <v/>
      </c>
      <c r="DB31" s="17" t="str">
        <f t="shared" si="18"/>
        <v>P205 - Solvents</v>
      </c>
      <c r="DC31" s="17" t="str">
        <f t="shared" si="19"/>
        <v/>
      </c>
      <c r="DD31" s="17" t="str">
        <f t="shared" si="20"/>
        <v/>
      </c>
      <c r="DE31" s="17" t="str">
        <f t="shared" si="21"/>
        <v/>
      </c>
      <c r="DF31" s="17" t="str">
        <f t="shared" si="22"/>
        <v/>
      </c>
      <c r="DG31" s="17" t="str">
        <f t="shared" si="23"/>
        <v/>
      </c>
      <c r="DH31" s="17" t="str">
        <f t="shared" si="24"/>
        <v/>
      </c>
      <c r="DI31" s="17" t="str">
        <f t="shared" si="25"/>
        <v/>
      </c>
      <c r="DJ31" s="17" t="str">
        <f t="shared" si="26"/>
        <v/>
      </c>
      <c r="DK31" s="17" t="str">
        <f t="shared" si="27"/>
        <v>Processing: Repackaging</v>
      </c>
      <c r="DL31" s="17" t="str">
        <f t="shared" si="28"/>
        <v/>
      </c>
      <c r="DM31" s="17" t="str">
        <f t="shared" si="29"/>
        <v/>
      </c>
      <c r="DN31" s="17" t="str">
        <f t="shared" si="30"/>
        <v/>
      </c>
      <c r="DO31" s="17" t="str">
        <f t="shared" si="31"/>
        <v/>
      </c>
      <c r="DP31" s="17" t="str">
        <f t="shared" si="32"/>
        <v/>
      </c>
      <c r="DQ31" s="17" t="str">
        <f t="shared" si="33"/>
        <v/>
      </c>
      <c r="DR31" s="17" t="str">
        <f t="shared" si="34"/>
        <v/>
      </c>
      <c r="DS31" s="17" t="str">
        <f t="shared" si="35"/>
        <v/>
      </c>
      <c r="DT31" s="17" t="str">
        <f t="shared" si="36"/>
        <v/>
      </c>
      <c r="DU31" s="17" t="str">
        <f t="shared" si="37"/>
        <v/>
      </c>
      <c r="DV31" s="17" t="str">
        <f t="shared" si="38"/>
        <v/>
      </c>
      <c r="DW31" s="17" t="str">
        <f t="shared" si="39"/>
        <v/>
      </c>
      <c r="DX31" s="17" t="str">
        <f t="shared" si="40"/>
        <v/>
      </c>
      <c r="DY31" s="17" t="str">
        <f t="shared" si="41"/>
        <v/>
      </c>
      <c r="DZ31" s="17" t="str">
        <f t="shared" si="42"/>
        <v/>
      </c>
      <c r="EA31" s="17" t="str">
        <f t="shared" si="43"/>
        <v/>
      </c>
      <c r="EB31" s="17" t="str">
        <f t="shared" si="44"/>
        <v/>
      </c>
      <c r="EC31" s="17" t="str">
        <f t="shared" si="45"/>
        <v/>
      </c>
      <c r="ED31" s="17" t="str">
        <f t="shared" si="46"/>
        <v/>
      </c>
      <c r="EE31" s="17" t="str">
        <f t="shared" si="47"/>
        <v/>
      </c>
      <c r="EF31" s="17" t="str">
        <f t="shared" si="48"/>
        <v/>
      </c>
      <c r="EG31" s="17" t="str">
        <f t="shared" si="49"/>
        <v/>
      </c>
      <c r="EH31" s="17" t="str">
        <f t="shared" si="50"/>
        <v/>
      </c>
      <c r="EI31" s="17" t="str">
        <f t="shared" si="51"/>
        <v/>
      </c>
      <c r="EJ31" s="17" t="str">
        <f t="shared" si="52"/>
        <v/>
      </c>
      <c r="EK31" s="17" t="str">
        <f t="shared" si="53"/>
        <v/>
      </c>
      <c r="EL31" s="17" t="str">
        <f t="shared" si="54"/>
        <v/>
      </c>
    </row>
    <row r="32" spans="1:142" ht="29" x14ac:dyDescent="0.35">
      <c r="A32" s="17" t="s">
        <v>280</v>
      </c>
      <c r="B32" s="17">
        <v>2020</v>
      </c>
      <c r="C32" s="17" t="s">
        <v>102</v>
      </c>
      <c r="D32" s="17" t="s">
        <v>336</v>
      </c>
      <c r="E32" s="17" t="s">
        <v>409</v>
      </c>
      <c r="F32" s="17" t="s">
        <v>337</v>
      </c>
      <c r="G32" s="17" t="s">
        <v>410</v>
      </c>
      <c r="H32" s="17" t="s">
        <v>298</v>
      </c>
      <c r="I32" s="17">
        <v>78359</v>
      </c>
      <c r="J32" s="105">
        <f>VLOOKUP(H32, 'TRI Crosswalk codes'!D:E, 2, FALSE)</f>
        <v>6</v>
      </c>
      <c r="K32" s="17">
        <v>325199</v>
      </c>
      <c r="L32" s="106" t="str">
        <f>VLOOKUP(K32, '2017-2022 NAICS'!C:D, 2, FALSE)</f>
        <v>All Other Basic Organic Chemical Manufacturing</v>
      </c>
      <c r="M32" s="106" t="str">
        <f>IF(COUNTIF('Raw TRI Data'!A:A, K32) &gt;0, "Yes", "No")</f>
        <v>No</v>
      </c>
      <c r="N32" s="17">
        <v>27.883610999999998</v>
      </c>
      <c r="O32" s="17">
        <v>-97.241382999999999</v>
      </c>
      <c r="P32" s="68">
        <v>110000599807</v>
      </c>
      <c r="Q32" s="68">
        <v>1320219310327</v>
      </c>
      <c r="R32" s="17" t="s">
        <v>284</v>
      </c>
      <c r="S32" s="17" t="s">
        <v>285</v>
      </c>
      <c r="T32" s="107">
        <v>4</v>
      </c>
      <c r="U32" s="105" t="str">
        <f>VLOOKUP(T32, 'TRI Crosswalk codes'!A:B, 2, FALSE)</f>
        <v>10,000 to 99,999</v>
      </c>
      <c r="V32" s="17">
        <v>19</v>
      </c>
      <c r="W32" s="17">
        <v>19</v>
      </c>
      <c r="Y32" s="17">
        <v>37</v>
      </c>
      <c r="Z32" s="17">
        <v>56</v>
      </c>
      <c r="AA32" s="17" t="s">
        <v>286</v>
      </c>
      <c r="AB32" s="106" t="str">
        <f t="shared" si="0"/>
        <v>Manufacture: Produce; Manufacture: As a byproduct</v>
      </c>
      <c r="AI32" s="17" t="s">
        <v>289</v>
      </c>
      <c r="AJ32" s="17" t="s">
        <v>288</v>
      </c>
      <c r="AK32" s="17" t="s">
        <v>288</v>
      </c>
      <c r="AL32" s="17" t="s">
        <v>288</v>
      </c>
      <c r="AM32" s="17" t="s">
        <v>289</v>
      </c>
      <c r="AN32" s="17" t="s">
        <v>288</v>
      </c>
      <c r="AO32" s="17" t="s">
        <v>288</v>
      </c>
      <c r="AP32" s="17" t="s">
        <v>288</v>
      </c>
      <c r="AQ32" s="17" t="s">
        <v>288</v>
      </c>
      <c r="AR32" s="17" t="s">
        <v>288</v>
      </c>
      <c r="AS32" s="17" t="s">
        <v>288</v>
      </c>
      <c r="AT32" s="17" t="s">
        <v>288</v>
      </c>
      <c r="AU32" s="17" t="s">
        <v>288</v>
      </c>
      <c r="AV32" s="17" t="s">
        <v>288</v>
      </c>
      <c r="AW32" s="17" t="s">
        <v>288</v>
      </c>
      <c r="AX32" s="17" t="s">
        <v>288</v>
      </c>
      <c r="AY32" s="17" t="s">
        <v>288</v>
      </c>
      <c r="AZ32" s="17" t="s">
        <v>288</v>
      </c>
      <c r="BA32" s="17" t="s">
        <v>288</v>
      </c>
      <c r="BB32" s="17" t="s">
        <v>288</v>
      </c>
      <c r="BC32" s="17" t="s">
        <v>288</v>
      </c>
      <c r="BD32" s="17" t="s">
        <v>288</v>
      </c>
      <c r="BE32" s="17" t="s">
        <v>288</v>
      </c>
      <c r="BF32" s="17" t="s">
        <v>288</v>
      </c>
      <c r="BG32" s="17" t="s">
        <v>288</v>
      </c>
      <c r="BH32" s="17" t="s">
        <v>288</v>
      </c>
      <c r="BI32" s="17" t="s">
        <v>288</v>
      </c>
      <c r="BJ32" s="17" t="s">
        <v>288</v>
      </c>
      <c r="BK32" s="17" t="s">
        <v>288</v>
      </c>
      <c r="BL32" s="17" t="s">
        <v>288</v>
      </c>
      <c r="BM32" s="17" t="s">
        <v>288</v>
      </c>
      <c r="BN32" s="17" t="s">
        <v>288</v>
      </c>
      <c r="BO32" s="17" t="s">
        <v>288</v>
      </c>
      <c r="BP32" s="17" t="s">
        <v>288</v>
      </c>
      <c r="BQ32" s="17" t="s">
        <v>288</v>
      </c>
      <c r="BR32" s="17" t="s">
        <v>288</v>
      </c>
      <c r="BS32" s="17" t="s">
        <v>288</v>
      </c>
      <c r="BT32" s="17" t="s">
        <v>288</v>
      </c>
      <c r="BU32" s="17" t="s">
        <v>288</v>
      </c>
      <c r="BV32" s="17" t="s">
        <v>288</v>
      </c>
      <c r="BW32" s="17" t="s">
        <v>288</v>
      </c>
      <c r="BX32" s="17" t="s">
        <v>288</v>
      </c>
      <c r="BY32" s="17" t="s">
        <v>288</v>
      </c>
      <c r="BZ32" s="17" t="s">
        <v>288</v>
      </c>
      <c r="CA32" s="17" t="s">
        <v>288</v>
      </c>
      <c r="CB32" s="17" t="s">
        <v>288</v>
      </c>
      <c r="CC32" s="17" t="s">
        <v>288</v>
      </c>
      <c r="CD32" s="17" t="s">
        <v>288</v>
      </c>
      <c r="CE32" s="17" t="s">
        <v>288</v>
      </c>
      <c r="CF32" s="17" t="s">
        <v>288</v>
      </c>
      <c r="CG32" s="17" t="s">
        <v>288</v>
      </c>
      <c r="CH32" s="17" t="s">
        <v>288</v>
      </c>
      <c r="CI32" s="17" t="s">
        <v>288</v>
      </c>
      <c r="CJ32" s="17" t="s">
        <v>288</v>
      </c>
      <c r="CK32" s="17" t="str">
        <f t="shared" si="1"/>
        <v>Manufacture: Produce</v>
      </c>
      <c r="CL32" s="17" t="str">
        <f t="shared" si="2"/>
        <v/>
      </c>
      <c r="CM32" s="17" t="str">
        <f t="shared" si="3"/>
        <v/>
      </c>
      <c r="CN32" s="17" t="str">
        <f t="shared" si="4"/>
        <v/>
      </c>
      <c r="CO32" s="17" t="str">
        <f t="shared" si="5"/>
        <v>Manufacture: As a byproduct</v>
      </c>
      <c r="CP32" s="17" t="str">
        <f t="shared" si="6"/>
        <v/>
      </c>
      <c r="CQ32" s="17" t="str">
        <f t="shared" si="7"/>
        <v/>
      </c>
      <c r="CR32" s="17" t="str">
        <f t="shared" si="8"/>
        <v/>
      </c>
      <c r="CS32" s="17" t="str">
        <f t="shared" si="9"/>
        <v/>
      </c>
      <c r="CT32" s="17" t="str">
        <f t="shared" si="10"/>
        <v/>
      </c>
      <c r="CU32" s="17" t="str">
        <f t="shared" si="11"/>
        <v/>
      </c>
      <c r="CV32" s="17" t="str">
        <f t="shared" si="12"/>
        <v/>
      </c>
      <c r="CW32" s="17" t="str">
        <f t="shared" si="13"/>
        <v/>
      </c>
      <c r="CX32" s="17" t="str">
        <f t="shared" si="14"/>
        <v/>
      </c>
      <c r="CY32" s="17" t="str">
        <f t="shared" si="15"/>
        <v/>
      </c>
      <c r="CZ32" s="17" t="str">
        <f t="shared" si="16"/>
        <v/>
      </c>
      <c r="DA32" s="17" t="str">
        <f t="shared" si="17"/>
        <v/>
      </c>
      <c r="DB32" s="17" t="str">
        <f t="shared" si="18"/>
        <v/>
      </c>
      <c r="DC32" s="17" t="str">
        <f t="shared" si="19"/>
        <v/>
      </c>
      <c r="DD32" s="17" t="str">
        <f t="shared" si="20"/>
        <v/>
      </c>
      <c r="DE32" s="17" t="str">
        <f t="shared" si="21"/>
        <v/>
      </c>
      <c r="DF32" s="17" t="str">
        <f t="shared" si="22"/>
        <v/>
      </c>
      <c r="DG32" s="17" t="str">
        <f t="shared" si="23"/>
        <v/>
      </c>
      <c r="DH32" s="17" t="str">
        <f t="shared" si="24"/>
        <v/>
      </c>
      <c r="DI32" s="17" t="str">
        <f t="shared" si="25"/>
        <v/>
      </c>
      <c r="DJ32" s="17" t="str">
        <f t="shared" si="26"/>
        <v/>
      </c>
      <c r="DK32" s="17" t="str">
        <f t="shared" si="27"/>
        <v/>
      </c>
      <c r="DL32" s="17" t="str">
        <f t="shared" si="28"/>
        <v/>
      </c>
      <c r="DM32" s="17" t="str">
        <f t="shared" si="29"/>
        <v/>
      </c>
      <c r="DN32" s="17" t="str">
        <f t="shared" si="30"/>
        <v/>
      </c>
      <c r="DO32" s="17" t="str">
        <f t="shared" si="31"/>
        <v/>
      </c>
      <c r="DP32" s="17" t="str">
        <f t="shared" si="32"/>
        <v/>
      </c>
      <c r="DQ32" s="17" t="str">
        <f t="shared" si="33"/>
        <v/>
      </c>
      <c r="DR32" s="17" t="str">
        <f t="shared" si="34"/>
        <v/>
      </c>
      <c r="DS32" s="17" t="str">
        <f t="shared" si="35"/>
        <v/>
      </c>
      <c r="DT32" s="17" t="str">
        <f t="shared" si="36"/>
        <v/>
      </c>
      <c r="DU32" s="17" t="str">
        <f t="shared" si="37"/>
        <v/>
      </c>
      <c r="DV32" s="17" t="str">
        <f t="shared" si="38"/>
        <v/>
      </c>
      <c r="DW32" s="17" t="str">
        <f t="shared" si="39"/>
        <v/>
      </c>
      <c r="DX32" s="17" t="str">
        <f t="shared" si="40"/>
        <v/>
      </c>
      <c r="DY32" s="17" t="str">
        <f t="shared" si="41"/>
        <v/>
      </c>
      <c r="DZ32" s="17" t="str">
        <f t="shared" si="42"/>
        <v/>
      </c>
      <c r="EA32" s="17" t="str">
        <f t="shared" si="43"/>
        <v/>
      </c>
      <c r="EB32" s="17" t="str">
        <f t="shared" si="44"/>
        <v/>
      </c>
      <c r="EC32" s="17" t="str">
        <f t="shared" si="45"/>
        <v/>
      </c>
      <c r="ED32" s="17" t="str">
        <f t="shared" si="46"/>
        <v/>
      </c>
      <c r="EE32" s="17" t="str">
        <f t="shared" si="47"/>
        <v/>
      </c>
      <c r="EF32" s="17" t="str">
        <f t="shared" si="48"/>
        <v/>
      </c>
      <c r="EG32" s="17" t="str">
        <f t="shared" si="49"/>
        <v/>
      </c>
      <c r="EH32" s="17" t="str">
        <f t="shared" si="50"/>
        <v/>
      </c>
      <c r="EI32" s="17" t="str">
        <f t="shared" si="51"/>
        <v/>
      </c>
      <c r="EJ32" s="17" t="str">
        <f t="shared" si="52"/>
        <v/>
      </c>
      <c r="EK32" s="17" t="str">
        <f t="shared" si="53"/>
        <v/>
      </c>
      <c r="EL32" s="17" t="str">
        <f t="shared" si="54"/>
        <v/>
      </c>
    </row>
    <row r="33" spans="1:142" ht="29" x14ac:dyDescent="0.35">
      <c r="A33" s="17" t="s">
        <v>280</v>
      </c>
      <c r="B33" s="17">
        <v>2020</v>
      </c>
      <c r="C33" s="17" t="s">
        <v>101</v>
      </c>
      <c r="D33" s="17" t="s">
        <v>349</v>
      </c>
      <c r="E33" s="17" t="s">
        <v>405</v>
      </c>
      <c r="F33" s="17" t="s">
        <v>350</v>
      </c>
      <c r="G33" s="17" t="s">
        <v>397</v>
      </c>
      <c r="H33" s="17" t="s">
        <v>351</v>
      </c>
      <c r="I33" s="17">
        <v>70764</v>
      </c>
      <c r="J33" s="105">
        <f>VLOOKUP(H33, 'TRI Crosswalk codes'!D:E, 2, FALSE)</f>
        <v>6</v>
      </c>
      <c r="K33" s="17">
        <v>325211</v>
      </c>
      <c r="L33" s="106" t="str">
        <f>VLOOKUP(K33, '2017-2022 NAICS'!C:D, 2, FALSE)</f>
        <v>Plastics Material and Resin Manufacturing</v>
      </c>
      <c r="M33" s="106" t="str">
        <f>IF(COUNTIF('Raw TRI Data'!A:A, K33) &gt;0, "Yes", "No")</f>
        <v>No</v>
      </c>
      <c r="N33" s="17">
        <v>30.259399999999999</v>
      </c>
      <c r="O33" s="17">
        <v>-91.173699999999997</v>
      </c>
      <c r="P33" s="68">
        <v>110000572675</v>
      </c>
      <c r="Q33" s="68">
        <v>1320219318211</v>
      </c>
      <c r="R33" s="17" t="s">
        <v>284</v>
      </c>
      <c r="S33" s="17" t="s">
        <v>285</v>
      </c>
      <c r="T33" s="107">
        <v>2</v>
      </c>
      <c r="U33" s="105" t="str">
        <f>VLOOKUP(T33, 'TRI Crosswalk codes'!A:B, 2, FALSE)</f>
        <v>100 to 999</v>
      </c>
      <c r="V33" s="17" t="s">
        <v>290</v>
      </c>
      <c r="W33" s="17">
        <v>0</v>
      </c>
      <c r="Y33" s="17">
        <v>0</v>
      </c>
      <c r="Z33" s="17">
        <v>0</v>
      </c>
      <c r="AA33" s="17" t="s">
        <v>286</v>
      </c>
      <c r="AB33" s="106" t="str">
        <f t="shared" si="0"/>
        <v>Manufacture: Produce; Manufacture: As a byproduct</v>
      </c>
      <c r="AI33" s="17" t="s">
        <v>289</v>
      </c>
      <c r="AJ33" s="17" t="s">
        <v>288</v>
      </c>
      <c r="AK33" s="17" t="s">
        <v>288</v>
      </c>
      <c r="AL33" s="17" t="s">
        <v>288</v>
      </c>
      <c r="AM33" s="17" t="s">
        <v>289</v>
      </c>
      <c r="AN33" s="17" t="s">
        <v>288</v>
      </c>
      <c r="AO33" s="17" t="s">
        <v>288</v>
      </c>
      <c r="AP33" s="17" t="s">
        <v>288</v>
      </c>
      <c r="AQ33" s="17" t="s">
        <v>288</v>
      </c>
      <c r="AR33" s="17" t="s">
        <v>288</v>
      </c>
      <c r="AS33" s="17" t="s">
        <v>288</v>
      </c>
      <c r="AT33" s="17" t="s">
        <v>288</v>
      </c>
      <c r="AU33" s="17" t="s">
        <v>288</v>
      </c>
      <c r="AV33" s="17" t="s">
        <v>288</v>
      </c>
      <c r="AW33" s="17" t="s">
        <v>288</v>
      </c>
      <c r="AX33" s="17" t="s">
        <v>288</v>
      </c>
      <c r="AY33" s="17" t="s">
        <v>288</v>
      </c>
      <c r="AZ33" s="17" t="s">
        <v>288</v>
      </c>
      <c r="BA33" s="17" t="s">
        <v>288</v>
      </c>
      <c r="BB33" s="17" t="s">
        <v>288</v>
      </c>
      <c r="BC33" s="17" t="s">
        <v>288</v>
      </c>
      <c r="BD33" s="17" t="s">
        <v>288</v>
      </c>
      <c r="BE33" s="17" t="s">
        <v>288</v>
      </c>
      <c r="BF33" s="17" t="s">
        <v>288</v>
      </c>
      <c r="BG33" s="17" t="s">
        <v>288</v>
      </c>
      <c r="BH33" s="17" t="s">
        <v>288</v>
      </c>
      <c r="BI33" s="17" t="s">
        <v>288</v>
      </c>
      <c r="BJ33" s="17" t="s">
        <v>288</v>
      </c>
      <c r="BK33" s="17" t="s">
        <v>288</v>
      </c>
      <c r="BL33" s="17" t="s">
        <v>288</v>
      </c>
      <c r="BM33" s="17" t="s">
        <v>288</v>
      </c>
      <c r="BN33" s="17" t="s">
        <v>288</v>
      </c>
      <c r="BO33" s="17" t="s">
        <v>288</v>
      </c>
      <c r="BP33" s="17" t="s">
        <v>288</v>
      </c>
      <c r="BQ33" s="17" t="s">
        <v>288</v>
      </c>
      <c r="BR33" s="17" t="s">
        <v>288</v>
      </c>
      <c r="BS33" s="17" t="s">
        <v>288</v>
      </c>
      <c r="BT33" s="17" t="s">
        <v>288</v>
      </c>
      <c r="BU33" s="17" t="s">
        <v>288</v>
      </c>
      <c r="BV33" s="17" t="s">
        <v>288</v>
      </c>
      <c r="BW33" s="17" t="s">
        <v>288</v>
      </c>
      <c r="BX33" s="17" t="s">
        <v>288</v>
      </c>
      <c r="BY33" s="17" t="s">
        <v>288</v>
      </c>
      <c r="BZ33" s="17" t="s">
        <v>288</v>
      </c>
      <c r="CA33" s="17" t="s">
        <v>288</v>
      </c>
      <c r="CB33" s="17" t="s">
        <v>288</v>
      </c>
      <c r="CC33" s="17" t="s">
        <v>288</v>
      </c>
      <c r="CD33" s="17" t="s">
        <v>288</v>
      </c>
      <c r="CE33" s="17" t="s">
        <v>288</v>
      </c>
      <c r="CF33" s="17" t="s">
        <v>288</v>
      </c>
      <c r="CG33" s="17" t="s">
        <v>288</v>
      </c>
      <c r="CH33" s="17" t="s">
        <v>288</v>
      </c>
      <c r="CI33" s="17" t="s">
        <v>288</v>
      </c>
      <c r="CJ33" s="17" t="s">
        <v>288</v>
      </c>
      <c r="CK33" s="17" t="str">
        <f t="shared" si="1"/>
        <v>Manufacture: Produce</v>
      </c>
      <c r="CL33" s="17" t="str">
        <f t="shared" si="2"/>
        <v/>
      </c>
      <c r="CM33" s="17" t="str">
        <f t="shared" si="3"/>
        <v/>
      </c>
      <c r="CN33" s="17" t="str">
        <f t="shared" si="4"/>
        <v/>
      </c>
      <c r="CO33" s="17" t="str">
        <f t="shared" si="5"/>
        <v>Manufacture: As a byproduct</v>
      </c>
      <c r="CP33" s="17" t="str">
        <f t="shared" si="6"/>
        <v/>
      </c>
      <c r="CQ33" s="17" t="str">
        <f t="shared" si="7"/>
        <v/>
      </c>
      <c r="CR33" s="17" t="str">
        <f t="shared" si="8"/>
        <v/>
      </c>
      <c r="CS33" s="17" t="str">
        <f t="shared" si="9"/>
        <v/>
      </c>
      <c r="CT33" s="17" t="str">
        <f t="shared" si="10"/>
        <v/>
      </c>
      <c r="CU33" s="17" t="str">
        <f t="shared" si="11"/>
        <v/>
      </c>
      <c r="CV33" s="17" t="str">
        <f t="shared" si="12"/>
        <v/>
      </c>
      <c r="CW33" s="17" t="str">
        <f t="shared" si="13"/>
        <v/>
      </c>
      <c r="CX33" s="17" t="str">
        <f t="shared" si="14"/>
        <v/>
      </c>
      <c r="CY33" s="17" t="str">
        <f t="shared" si="15"/>
        <v/>
      </c>
      <c r="CZ33" s="17" t="str">
        <f t="shared" si="16"/>
        <v/>
      </c>
      <c r="DA33" s="17" t="str">
        <f t="shared" si="17"/>
        <v/>
      </c>
      <c r="DB33" s="17" t="str">
        <f t="shared" si="18"/>
        <v/>
      </c>
      <c r="DC33" s="17" t="str">
        <f t="shared" si="19"/>
        <v/>
      </c>
      <c r="DD33" s="17" t="str">
        <f t="shared" si="20"/>
        <v/>
      </c>
      <c r="DE33" s="17" t="str">
        <f t="shared" si="21"/>
        <v/>
      </c>
      <c r="DF33" s="17" t="str">
        <f t="shared" si="22"/>
        <v/>
      </c>
      <c r="DG33" s="17" t="str">
        <f t="shared" si="23"/>
        <v/>
      </c>
      <c r="DH33" s="17" t="str">
        <f t="shared" si="24"/>
        <v/>
      </c>
      <c r="DI33" s="17" t="str">
        <f t="shared" si="25"/>
        <v/>
      </c>
      <c r="DJ33" s="17" t="str">
        <f t="shared" si="26"/>
        <v/>
      </c>
      <c r="DK33" s="17" t="str">
        <f t="shared" si="27"/>
        <v/>
      </c>
      <c r="DL33" s="17" t="str">
        <f t="shared" si="28"/>
        <v/>
      </c>
      <c r="DM33" s="17" t="str">
        <f t="shared" si="29"/>
        <v/>
      </c>
      <c r="DN33" s="17" t="str">
        <f t="shared" si="30"/>
        <v/>
      </c>
      <c r="DO33" s="17" t="str">
        <f t="shared" si="31"/>
        <v/>
      </c>
      <c r="DP33" s="17" t="str">
        <f t="shared" si="32"/>
        <v/>
      </c>
      <c r="DQ33" s="17" t="str">
        <f t="shared" si="33"/>
        <v/>
      </c>
      <c r="DR33" s="17" t="str">
        <f t="shared" si="34"/>
        <v/>
      </c>
      <c r="DS33" s="17" t="str">
        <f t="shared" si="35"/>
        <v/>
      </c>
      <c r="DT33" s="17" t="str">
        <f t="shared" si="36"/>
        <v/>
      </c>
      <c r="DU33" s="17" t="str">
        <f t="shared" si="37"/>
        <v/>
      </c>
      <c r="DV33" s="17" t="str">
        <f t="shared" si="38"/>
        <v/>
      </c>
      <c r="DW33" s="17" t="str">
        <f t="shared" si="39"/>
        <v/>
      </c>
      <c r="DX33" s="17" t="str">
        <f t="shared" si="40"/>
        <v/>
      </c>
      <c r="DY33" s="17" t="str">
        <f t="shared" si="41"/>
        <v/>
      </c>
      <c r="DZ33" s="17" t="str">
        <f t="shared" si="42"/>
        <v/>
      </c>
      <c r="EA33" s="17" t="str">
        <f t="shared" si="43"/>
        <v/>
      </c>
      <c r="EB33" s="17" t="str">
        <f t="shared" si="44"/>
        <v/>
      </c>
      <c r="EC33" s="17" t="str">
        <f t="shared" si="45"/>
        <v/>
      </c>
      <c r="ED33" s="17" t="str">
        <f t="shared" si="46"/>
        <v/>
      </c>
      <c r="EE33" s="17" t="str">
        <f t="shared" si="47"/>
        <v/>
      </c>
      <c r="EF33" s="17" t="str">
        <f t="shared" si="48"/>
        <v/>
      </c>
      <c r="EG33" s="17" t="str">
        <f t="shared" si="49"/>
        <v/>
      </c>
      <c r="EH33" s="17" t="str">
        <f t="shared" si="50"/>
        <v/>
      </c>
      <c r="EI33" s="17" t="str">
        <f t="shared" si="51"/>
        <v/>
      </c>
      <c r="EJ33" s="17" t="str">
        <f t="shared" si="52"/>
        <v/>
      </c>
      <c r="EK33" s="17" t="str">
        <f t="shared" si="53"/>
        <v/>
      </c>
      <c r="EL33" s="17" t="str">
        <f t="shared" si="54"/>
        <v/>
      </c>
    </row>
    <row r="34" spans="1:142" x14ac:dyDescent="0.35">
      <c r="A34" s="17" t="s">
        <v>280</v>
      </c>
      <c r="B34" s="17">
        <v>2020</v>
      </c>
      <c r="C34" s="17" t="s">
        <v>118</v>
      </c>
      <c r="D34" s="17" t="s">
        <v>324</v>
      </c>
      <c r="E34" s="17" t="s">
        <v>392</v>
      </c>
      <c r="F34" s="17" t="s">
        <v>325</v>
      </c>
      <c r="G34" s="17" t="s">
        <v>393</v>
      </c>
      <c r="H34" s="17" t="s">
        <v>326</v>
      </c>
      <c r="I34" s="17">
        <v>29448</v>
      </c>
      <c r="J34" s="105">
        <f>VLOOKUP(H34, 'TRI Crosswalk codes'!D:E, 2, FALSE)</f>
        <v>4</v>
      </c>
      <c r="K34" s="17">
        <v>327310</v>
      </c>
      <c r="L34" s="106" t="str">
        <f>VLOOKUP(K34, '2017-2022 NAICS'!C:D, 2, FALSE)</f>
        <v>Cement Manufacturing</v>
      </c>
      <c r="M34" s="106" t="str">
        <f>IF(COUNTIF('Raw TRI Data'!A:A, K34) &gt;0, "Yes", "No")</f>
        <v>No</v>
      </c>
      <c r="N34" s="17">
        <v>33.242778000000001</v>
      </c>
      <c r="O34" s="17">
        <v>-80.442222000000001</v>
      </c>
      <c r="P34" s="68">
        <v>110000560544</v>
      </c>
      <c r="Q34" s="68">
        <v>1320219324732</v>
      </c>
      <c r="R34" s="17" t="s">
        <v>284</v>
      </c>
      <c r="S34" s="17" t="s">
        <v>285</v>
      </c>
      <c r="T34" s="107">
        <v>2</v>
      </c>
      <c r="U34" s="105" t="str">
        <f>VLOOKUP(T34, 'TRI Crosswalk codes'!A:B, 2, FALSE)</f>
        <v>100 to 999</v>
      </c>
      <c r="V34" s="17">
        <v>0</v>
      </c>
      <c r="W34" s="17">
        <v>0</v>
      </c>
      <c r="Y34" s="17">
        <v>1</v>
      </c>
      <c r="Z34" s="17">
        <v>1</v>
      </c>
      <c r="AA34" s="17" t="s">
        <v>286</v>
      </c>
      <c r="AB34" s="106" t="str">
        <f t="shared" ref="AB34:AB65" si="55">_xlfn.TEXTJOIN("; ", TRUE, CK34:EL34)</f>
        <v>Otherwise Use: Ancillary or Other Use; Z304 - Fuel</v>
      </c>
      <c r="AI34" s="17" t="s">
        <v>288</v>
      </c>
      <c r="AJ34" s="17" t="s">
        <v>288</v>
      </c>
      <c r="AK34" s="17" t="s">
        <v>288</v>
      </c>
      <c r="AL34" s="17" t="s">
        <v>288</v>
      </c>
      <c r="AM34" s="17" t="s">
        <v>288</v>
      </c>
      <c r="AN34" s="17" t="s">
        <v>288</v>
      </c>
      <c r="AO34" s="17" t="s">
        <v>288</v>
      </c>
      <c r="AP34" s="17" t="s">
        <v>288</v>
      </c>
      <c r="AQ34" s="17" t="s">
        <v>288</v>
      </c>
      <c r="AR34" s="17" t="s">
        <v>288</v>
      </c>
      <c r="AS34" s="17" t="s">
        <v>288</v>
      </c>
      <c r="AT34" s="17" t="s">
        <v>288</v>
      </c>
      <c r="AU34" s="17" t="s">
        <v>288</v>
      </c>
      <c r="AV34" s="17" t="s">
        <v>288</v>
      </c>
      <c r="AW34" s="17" t="s">
        <v>288</v>
      </c>
      <c r="AX34" s="17" t="s">
        <v>288</v>
      </c>
      <c r="AY34" s="17" t="s">
        <v>288</v>
      </c>
      <c r="AZ34" s="17" t="s">
        <v>288</v>
      </c>
      <c r="BA34" s="17" t="s">
        <v>288</v>
      </c>
      <c r="BB34" s="17" t="s">
        <v>288</v>
      </c>
      <c r="BC34" s="17" t="s">
        <v>288</v>
      </c>
      <c r="BD34" s="17" t="s">
        <v>288</v>
      </c>
      <c r="BE34" s="17" t="s">
        <v>288</v>
      </c>
      <c r="BF34" s="17" t="s">
        <v>288</v>
      </c>
      <c r="BG34" s="17" t="s">
        <v>288</v>
      </c>
      <c r="BH34" s="17" t="s">
        <v>288</v>
      </c>
      <c r="BI34" s="17" t="s">
        <v>288</v>
      </c>
      <c r="BJ34" s="17" t="s">
        <v>288</v>
      </c>
      <c r="BK34" s="17" t="s">
        <v>288</v>
      </c>
      <c r="BL34" s="17" t="s">
        <v>288</v>
      </c>
      <c r="BM34" s="17" t="s">
        <v>288</v>
      </c>
      <c r="BN34" s="17" t="s">
        <v>288</v>
      </c>
      <c r="BO34" s="17" t="s">
        <v>288</v>
      </c>
      <c r="BP34" s="17" t="s">
        <v>288</v>
      </c>
      <c r="BQ34" s="17" t="s">
        <v>288</v>
      </c>
      <c r="BR34" s="17" t="s">
        <v>288</v>
      </c>
      <c r="BS34" s="17" t="s">
        <v>288</v>
      </c>
      <c r="BT34" s="17" t="s">
        <v>288</v>
      </c>
      <c r="BU34" s="17" t="s">
        <v>288</v>
      </c>
      <c r="BV34" s="17" t="s">
        <v>288</v>
      </c>
      <c r="BW34" s="17" t="s">
        <v>288</v>
      </c>
      <c r="BX34" s="17" t="s">
        <v>288</v>
      </c>
      <c r="BY34" s="17" t="s">
        <v>288</v>
      </c>
      <c r="BZ34" s="17" t="s">
        <v>288</v>
      </c>
      <c r="CA34" s="17" t="s">
        <v>289</v>
      </c>
      <c r="CB34" s="17" t="s">
        <v>288</v>
      </c>
      <c r="CC34" s="17" t="s">
        <v>288</v>
      </c>
      <c r="CD34" s="17" t="s">
        <v>288</v>
      </c>
      <c r="CE34" s="17" t="s">
        <v>289</v>
      </c>
      <c r="CF34" s="17" t="s">
        <v>288</v>
      </c>
      <c r="CG34" s="17" t="s">
        <v>288</v>
      </c>
      <c r="CH34" s="17" t="s">
        <v>288</v>
      </c>
      <c r="CI34" s="17" t="s">
        <v>288</v>
      </c>
      <c r="CJ34" s="17" t="s">
        <v>288</v>
      </c>
      <c r="CK34" s="17" t="str">
        <f t="shared" ref="CK34:CK65" si="56">IF(AI34="Yes", "Manufacture: Produce", "")</f>
        <v/>
      </c>
      <c r="CL34" s="17" t="str">
        <f t="shared" ref="CL34:CL65" si="57">IF(AJ34="Yes", "Manufacture: Import", "")</f>
        <v/>
      </c>
      <c r="CM34" s="17" t="str">
        <f t="shared" ref="CM34:CM65" si="58">IF(AK34="Yes", "Manufacture: For on-site use/processing", "")</f>
        <v/>
      </c>
      <c r="CN34" s="17" t="str">
        <f t="shared" ref="CN34:CN65" si="59">IF(AL34="Yes", "Manufacture: For sale/distribution", "")</f>
        <v/>
      </c>
      <c r="CO34" s="17" t="str">
        <f t="shared" ref="CO34:CO65" si="60">IF(AM34="Yes", "Manufacture: As a byproduct", "")</f>
        <v/>
      </c>
      <c r="CP34" s="17" t="str">
        <f t="shared" ref="CP34:CP65" si="61">IF(AN34="Yes", "Manufacture: As an Impurity", "")</f>
        <v/>
      </c>
      <c r="CQ34" s="17" t="str">
        <f t="shared" ref="CQ34:CQ65" si="62">IF(AO34="Yes", "Processing: As a reactant", "")</f>
        <v/>
      </c>
      <c r="CR34" s="17" t="str">
        <f t="shared" ref="CR34:CR65" si="63">IF(AP34="Yes", "P101 - Feedstocks", "")</f>
        <v/>
      </c>
      <c r="CS34" s="17" t="str">
        <f t="shared" ref="CS34:CS65" si="64">IF(AQ34="Yes", "102 - Raw Materials", "")</f>
        <v/>
      </c>
      <c r="CT34" s="17" t="str">
        <f t="shared" ref="CT34:CT65" si="65">IF(AR34="Yes", "P103 - Intermediates", "")</f>
        <v/>
      </c>
      <c r="CU34" s="17" t="str">
        <f t="shared" ref="CU34:CU65" si="66">IF(AS34="Yes", "P104 - Initiators", "")</f>
        <v/>
      </c>
      <c r="CV34" s="17" t="str">
        <f t="shared" ref="CV34:CV65" si="67">IF(AT34="Yes", "P199 - Other", "")</f>
        <v/>
      </c>
      <c r="CW34" s="17" t="str">
        <f t="shared" ref="CW34:CW65" si="68">IF(AU34="Yes", "Processing: As a formulation component", "")</f>
        <v/>
      </c>
      <c r="CX34" s="17" t="str">
        <f t="shared" ref="CX34:CX65" si="69">IF(AV34="Yes", "P201 - Additives", "")</f>
        <v/>
      </c>
      <c r="CY34" s="17" t="str">
        <f t="shared" ref="CY34:CY65" si="70">IF(AW34="Yes", "P202 - Dyes", "")</f>
        <v/>
      </c>
      <c r="CZ34" s="17" t="str">
        <f t="shared" ref="CZ34:CZ65" si="71">IF(AX34="Yes", "P203 - Reaction Diluent", "")</f>
        <v/>
      </c>
      <c r="DA34" s="17" t="str">
        <f t="shared" ref="DA34:DA65" si="72">IF(AY34="Yes", "P204 - Initiators", "")</f>
        <v/>
      </c>
      <c r="DB34" s="17" t="str">
        <f t="shared" ref="DB34:DB65" si="73">IF(AZ34="Yes", "P205 - Solvents", "")</f>
        <v/>
      </c>
      <c r="DC34" s="17" t="str">
        <f t="shared" ref="DC34:DC65" si="74">IF(BA34="Yes", "P206 - Inhibitors", "")</f>
        <v/>
      </c>
      <c r="DD34" s="17" t="str">
        <f t="shared" ref="DD34:DD65" si="75">IF(BB34="Yes", "P207 - Emulsifiers", "")</f>
        <v/>
      </c>
      <c r="DE34" s="17" t="str">
        <f t="shared" ref="DE34:DE65" si="76">IF(BC34="Yes", "P208 - Surfactants", "")</f>
        <v/>
      </c>
      <c r="DF34" s="17" t="str">
        <f t="shared" ref="DF34:DF65" si="77">IF(BD34="Yes", "P209 - Lubricants", "")</f>
        <v/>
      </c>
      <c r="DG34" s="17" t="str">
        <f t="shared" ref="DG34:DG65" si="78">IF(BE34="Yes", "P210 - Flame Retardants", "")</f>
        <v/>
      </c>
      <c r="DH34" s="17" t="str">
        <f t="shared" ref="DH34:DH65" si="79">IF(BF34="Yes", "P211 - Rheological Modifiers", "")</f>
        <v/>
      </c>
      <c r="DI34" s="17" t="str">
        <f t="shared" ref="DI34:DI65" si="80">IF(BG34="Yes", "P299 - Other", "")</f>
        <v/>
      </c>
      <c r="DJ34" s="17" t="str">
        <f t="shared" ref="DJ34:DJ65" si="81">IF(BH34="Yes", "Processing: As an article component", "")</f>
        <v/>
      </c>
      <c r="DK34" s="17" t="str">
        <f t="shared" ref="DK34:DK65" si="82">IF(BI34="Yes", "Processing: Repackaging", "")</f>
        <v/>
      </c>
      <c r="DL34" s="17" t="str">
        <f t="shared" ref="DL34:DL65" si="83">IF(BJ34="Yes", "Processing: As an impurity", "")</f>
        <v/>
      </c>
      <c r="DM34" s="17" t="str">
        <f t="shared" ref="DM34:DM65" si="84">IF(BK34="Yes", "Processing: Recycling", "")</f>
        <v/>
      </c>
      <c r="DN34" s="17" t="str">
        <f t="shared" ref="DN34:DN65" si="85">IF(BL34="Yes", "Otherwise Use: As a chemical processing aid", "")</f>
        <v/>
      </c>
      <c r="DO34" s="17" t="str">
        <f t="shared" ref="DO34:DO65" si="86">IF(BM34="Yes", "Z101 - Process Solvents", "")</f>
        <v/>
      </c>
      <c r="DP34" s="17" t="str">
        <f t="shared" ref="DP34:DP65" si="87">IF(BN34="Yes", "Z102 - Catalysts", "")</f>
        <v/>
      </c>
      <c r="DQ34" s="17" t="str">
        <f t="shared" ref="DQ34:DQ65" si="88">IF(BO34="Yes", "Z103 - Inhibitors", "")</f>
        <v/>
      </c>
      <c r="DR34" s="17" t="str">
        <f t="shared" ref="DR34:DR65" si="89">IF(BP34="Yes", "Z104 - Inititiators", "")</f>
        <v/>
      </c>
      <c r="DS34" s="17" t="str">
        <f t="shared" ref="DS34:DS65" si="90">IF(BQ34="Yes", "Z105 - Reaction Terminators", "")</f>
        <v/>
      </c>
      <c r="DT34" s="17" t="str">
        <f t="shared" ref="DT34:DT65" si="91">IF(BR34="Yes", "Z106 - Solution Buffers", "")</f>
        <v/>
      </c>
      <c r="DU34" s="17" t="str">
        <f t="shared" ref="DU34:DU65" si="92">IF(BS34="Yes", "Z199 - Other", "")</f>
        <v/>
      </c>
      <c r="DV34" s="17" t="str">
        <f t="shared" ref="DV34:DV65" si="93">IF(BT34="Yes", "Otherwise Use: As a manufacturing aid", "")</f>
        <v/>
      </c>
      <c r="DW34" s="17" t="str">
        <f t="shared" ref="DW34:DW65" si="94">IF(BU34="Yes", "Z201 - Process Lubricants", "")</f>
        <v/>
      </c>
      <c r="DX34" s="17" t="str">
        <f t="shared" ref="DX34:DX65" si="95">IF(BV34="Yes", "Z202 - Metalworking Fluids", "")</f>
        <v/>
      </c>
      <c r="DY34" s="17" t="str">
        <f t="shared" ref="DY34:DY65" si="96">IF(BW34="Yes", "Z203 - Coolants", "")</f>
        <v/>
      </c>
      <c r="DZ34" s="17" t="str">
        <f t="shared" ref="DZ34:DZ65" si="97">IF(BX34="Yes", "Z204 - Refrigerants", "")</f>
        <v/>
      </c>
      <c r="EA34" s="17" t="str">
        <f t="shared" ref="EA34:EA65" si="98">IF(BY34="Yes", "Z205 - Hydraulic Fluids", "")</f>
        <v/>
      </c>
      <c r="EB34" s="17" t="str">
        <f t="shared" ref="EB34:EB65" si="99">IF(BZ34="Yes", "Z299 - Other", "")</f>
        <v/>
      </c>
      <c r="EC34" s="17" t="str">
        <f t="shared" ref="EC34:EC65" si="100">IF(CA34="Yes", "Otherwise Use: Ancillary or Other Use", "")</f>
        <v>Otherwise Use: Ancillary or Other Use</v>
      </c>
      <c r="ED34" s="17" t="str">
        <f t="shared" ref="ED34:ED65" si="101">IF(CB34="Yes", "Z301 - Cleaner", "")</f>
        <v/>
      </c>
      <c r="EE34" s="17" t="str">
        <f t="shared" ref="EE34:EE65" si="102">IF(CC34="Yes", "Z302 - Degreaser", "")</f>
        <v/>
      </c>
      <c r="EF34" s="17" t="str">
        <f t="shared" ref="EF34:EF65" si="103">IF(CD34="Yes", "Z303 - Lubricants", "")</f>
        <v/>
      </c>
      <c r="EG34" s="17" t="str">
        <f t="shared" ref="EG34:EG65" si="104">IF(CE34="Yes", "Z304 - Fuel", "")</f>
        <v>Z304 - Fuel</v>
      </c>
      <c r="EH34" s="17" t="str">
        <f t="shared" ref="EH34:EH65" si="105">IF(CF34="Yes", "Z305 - Flame Retardant", "")</f>
        <v/>
      </c>
      <c r="EI34" s="17" t="str">
        <f t="shared" ref="EI34:EI65" si="106">IF(CG34="Yes", "Z306 - Waste Treatment", "")</f>
        <v/>
      </c>
      <c r="EJ34" s="17" t="str">
        <f t="shared" ref="EJ34:EJ65" si="107">IF(CH34="Yes", "Z307 - Water Treatment", "")</f>
        <v/>
      </c>
      <c r="EK34" s="17" t="str">
        <f t="shared" ref="EK34:EK65" si="108">IF(CI34="Yes", "Z308 - Construction Materials", "")</f>
        <v/>
      </c>
      <c r="EL34" s="17" t="str">
        <f t="shared" ref="EL34:EL65" si="109">IF(CJ34="Yes", "Z399 - Other", "")</f>
        <v/>
      </c>
    </row>
    <row r="35" spans="1:142" ht="29" x14ac:dyDescent="0.35">
      <c r="A35" s="17" t="s">
        <v>280</v>
      </c>
      <c r="B35" s="17">
        <v>2020</v>
      </c>
      <c r="C35" s="17" t="s">
        <v>115</v>
      </c>
      <c r="D35" s="17" t="s">
        <v>309</v>
      </c>
      <c r="E35" s="17" t="s">
        <v>407</v>
      </c>
      <c r="F35" s="17" t="s">
        <v>310</v>
      </c>
      <c r="G35" s="17" t="s">
        <v>408</v>
      </c>
      <c r="H35" s="17" t="s">
        <v>311</v>
      </c>
      <c r="I35" s="17">
        <v>71730</v>
      </c>
      <c r="J35" s="105">
        <f>VLOOKUP(H35, 'TRI Crosswalk codes'!D:E, 2, FALSE)</f>
        <v>6</v>
      </c>
      <c r="K35" s="17">
        <v>562211</v>
      </c>
      <c r="L35" s="106" t="str">
        <f>VLOOKUP(K35, '2017-2022 NAICS'!C:D, 2, FALSE)</f>
        <v>Hazardous Waste Treatment and Disposal</v>
      </c>
      <c r="M35" s="106" t="str">
        <f>IF(COUNTIF('Raw TRI Data'!A:A, K35) &gt;0, "Yes", "No")</f>
        <v>No</v>
      </c>
      <c r="N35" s="17">
        <v>33.2044</v>
      </c>
      <c r="O35" s="17">
        <v>-92.630799999999994</v>
      </c>
      <c r="P35" s="68">
        <v>110000521221</v>
      </c>
      <c r="Q35" s="68">
        <v>1320219350586</v>
      </c>
      <c r="R35" s="17" t="s">
        <v>284</v>
      </c>
      <c r="S35" s="17" t="s">
        <v>285</v>
      </c>
      <c r="T35" s="107">
        <v>3</v>
      </c>
      <c r="U35" s="105" t="str">
        <f>VLOOKUP(T35, 'TRI Crosswalk codes'!A:B, 2, FALSE)</f>
        <v>1,000 to 9,999</v>
      </c>
      <c r="V35" s="17">
        <v>0.1</v>
      </c>
      <c r="W35" s="17">
        <v>0.1</v>
      </c>
      <c r="Y35" s="17">
        <v>0.1</v>
      </c>
      <c r="Z35" s="17">
        <v>0.2</v>
      </c>
      <c r="AA35" s="17" t="s">
        <v>286</v>
      </c>
      <c r="AB35" s="106" t="str">
        <f t="shared" si="55"/>
        <v>Otherwise Use: Ancillary or Other Use; Z306 - Waste Treatment</v>
      </c>
      <c r="AI35" s="17" t="s">
        <v>288</v>
      </c>
      <c r="AJ35" s="17" t="s">
        <v>288</v>
      </c>
      <c r="AK35" s="17" t="s">
        <v>288</v>
      </c>
      <c r="AL35" s="17" t="s">
        <v>288</v>
      </c>
      <c r="AM35" s="17" t="s">
        <v>288</v>
      </c>
      <c r="AN35" s="17" t="s">
        <v>288</v>
      </c>
      <c r="AO35" s="17" t="s">
        <v>288</v>
      </c>
      <c r="AP35" s="17" t="s">
        <v>288</v>
      </c>
      <c r="AQ35" s="17" t="s">
        <v>288</v>
      </c>
      <c r="AR35" s="17" t="s">
        <v>288</v>
      </c>
      <c r="AS35" s="17" t="s">
        <v>288</v>
      </c>
      <c r="AT35" s="17" t="s">
        <v>288</v>
      </c>
      <c r="AU35" s="17" t="s">
        <v>288</v>
      </c>
      <c r="AV35" s="17" t="s">
        <v>288</v>
      </c>
      <c r="AW35" s="17" t="s">
        <v>288</v>
      </c>
      <c r="AX35" s="17" t="s">
        <v>288</v>
      </c>
      <c r="AY35" s="17" t="s">
        <v>288</v>
      </c>
      <c r="AZ35" s="17" t="s">
        <v>288</v>
      </c>
      <c r="BA35" s="17" t="s">
        <v>288</v>
      </c>
      <c r="BB35" s="17" t="s">
        <v>288</v>
      </c>
      <c r="BC35" s="17" t="s">
        <v>288</v>
      </c>
      <c r="BD35" s="17" t="s">
        <v>288</v>
      </c>
      <c r="BE35" s="17" t="s">
        <v>288</v>
      </c>
      <c r="BF35" s="17" t="s">
        <v>288</v>
      </c>
      <c r="BG35" s="17" t="s">
        <v>288</v>
      </c>
      <c r="BH35" s="17" t="s">
        <v>288</v>
      </c>
      <c r="BI35" s="17" t="s">
        <v>288</v>
      </c>
      <c r="BJ35" s="17" t="s">
        <v>288</v>
      </c>
      <c r="BK35" s="17" t="s">
        <v>288</v>
      </c>
      <c r="BL35" s="17" t="s">
        <v>288</v>
      </c>
      <c r="BM35" s="17" t="s">
        <v>288</v>
      </c>
      <c r="BN35" s="17" t="s">
        <v>288</v>
      </c>
      <c r="BO35" s="17" t="s">
        <v>288</v>
      </c>
      <c r="BP35" s="17" t="s">
        <v>288</v>
      </c>
      <c r="BQ35" s="17" t="s">
        <v>288</v>
      </c>
      <c r="BR35" s="17" t="s">
        <v>288</v>
      </c>
      <c r="BS35" s="17" t="s">
        <v>288</v>
      </c>
      <c r="BT35" s="17" t="s">
        <v>288</v>
      </c>
      <c r="BU35" s="17" t="s">
        <v>288</v>
      </c>
      <c r="BV35" s="17" t="s">
        <v>288</v>
      </c>
      <c r="BW35" s="17" t="s">
        <v>288</v>
      </c>
      <c r="BX35" s="17" t="s">
        <v>288</v>
      </c>
      <c r="BY35" s="17" t="s">
        <v>288</v>
      </c>
      <c r="BZ35" s="17" t="s">
        <v>288</v>
      </c>
      <c r="CA35" s="17" t="s">
        <v>289</v>
      </c>
      <c r="CB35" s="17" t="s">
        <v>288</v>
      </c>
      <c r="CC35" s="17" t="s">
        <v>288</v>
      </c>
      <c r="CD35" s="17" t="s">
        <v>288</v>
      </c>
      <c r="CE35" s="17" t="s">
        <v>288</v>
      </c>
      <c r="CF35" s="17" t="s">
        <v>288</v>
      </c>
      <c r="CG35" s="17" t="s">
        <v>289</v>
      </c>
      <c r="CH35" s="17" t="s">
        <v>288</v>
      </c>
      <c r="CI35" s="17" t="s">
        <v>288</v>
      </c>
      <c r="CJ35" s="17" t="s">
        <v>288</v>
      </c>
      <c r="CK35" s="17" t="str">
        <f t="shared" si="56"/>
        <v/>
      </c>
      <c r="CL35" s="17" t="str">
        <f t="shared" si="57"/>
        <v/>
      </c>
      <c r="CM35" s="17" t="str">
        <f t="shared" si="58"/>
        <v/>
      </c>
      <c r="CN35" s="17" t="str">
        <f t="shared" si="59"/>
        <v/>
      </c>
      <c r="CO35" s="17" t="str">
        <f t="shared" si="60"/>
        <v/>
      </c>
      <c r="CP35" s="17" t="str">
        <f t="shared" si="61"/>
        <v/>
      </c>
      <c r="CQ35" s="17" t="str">
        <f t="shared" si="62"/>
        <v/>
      </c>
      <c r="CR35" s="17" t="str">
        <f t="shared" si="63"/>
        <v/>
      </c>
      <c r="CS35" s="17" t="str">
        <f t="shared" si="64"/>
        <v/>
      </c>
      <c r="CT35" s="17" t="str">
        <f t="shared" si="65"/>
        <v/>
      </c>
      <c r="CU35" s="17" t="str">
        <f t="shared" si="66"/>
        <v/>
      </c>
      <c r="CV35" s="17" t="str">
        <f t="shared" si="67"/>
        <v/>
      </c>
      <c r="CW35" s="17" t="str">
        <f t="shared" si="68"/>
        <v/>
      </c>
      <c r="CX35" s="17" t="str">
        <f t="shared" si="69"/>
        <v/>
      </c>
      <c r="CY35" s="17" t="str">
        <f t="shared" si="70"/>
        <v/>
      </c>
      <c r="CZ35" s="17" t="str">
        <f t="shared" si="71"/>
        <v/>
      </c>
      <c r="DA35" s="17" t="str">
        <f t="shared" si="72"/>
        <v/>
      </c>
      <c r="DB35" s="17" t="str">
        <f t="shared" si="73"/>
        <v/>
      </c>
      <c r="DC35" s="17" t="str">
        <f t="shared" si="74"/>
        <v/>
      </c>
      <c r="DD35" s="17" t="str">
        <f t="shared" si="75"/>
        <v/>
      </c>
      <c r="DE35" s="17" t="str">
        <f t="shared" si="76"/>
        <v/>
      </c>
      <c r="DF35" s="17" t="str">
        <f t="shared" si="77"/>
        <v/>
      </c>
      <c r="DG35" s="17" t="str">
        <f t="shared" si="78"/>
        <v/>
      </c>
      <c r="DH35" s="17" t="str">
        <f t="shared" si="79"/>
        <v/>
      </c>
      <c r="DI35" s="17" t="str">
        <f t="shared" si="80"/>
        <v/>
      </c>
      <c r="DJ35" s="17" t="str">
        <f t="shared" si="81"/>
        <v/>
      </c>
      <c r="DK35" s="17" t="str">
        <f t="shared" si="82"/>
        <v/>
      </c>
      <c r="DL35" s="17" t="str">
        <f t="shared" si="83"/>
        <v/>
      </c>
      <c r="DM35" s="17" t="str">
        <f t="shared" si="84"/>
        <v/>
      </c>
      <c r="DN35" s="17" t="str">
        <f t="shared" si="85"/>
        <v/>
      </c>
      <c r="DO35" s="17" t="str">
        <f t="shared" si="86"/>
        <v/>
      </c>
      <c r="DP35" s="17" t="str">
        <f t="shared" si="87"/>
        <v/>
      </c>
      <c r="DQ35" s="17" t="str">
        <f t="shared" si="88"/>
        <v/>
      </c>
      <c r="DR35" s="17" t="str">
        <f t="shared" si="89"/>
        <v/>
      </c>
      <c r="DS35" s="17" t="str">
        <f t="shared" si="90"/>
        <v/>
      </c>
      <c r="DT35" s="17" t="str">
        <f t="shared" si="91"/>
        <v/>
      </c>
      <c r="DU35" s="17" t="str">
        <f t="shared" si="92"/>
        <v/>
      </c>
      <c r="DV35" s="17" t="str">
        <f t="shared" si="93"/>
        <v/>
      </c>
      <c r="DW35" s="17" t="str">
        <f t="shared" si="94"/>
        <v/>
      </c>
      <c r="DX35" s="17" t="str">
        <f t="shared" si="95"/>
        <v/>
      </c>
      <c r="DY35" s="17" t="str">
        <f t="shared" si="96"/>
        <v/>
      </c>
      <c r="DZ35" s="17" t="str">
        <f t="shared" si="97"/>
        <v/>
      </c>
      <c r="EA35" s="17" t="str">
        <f t="shared" si="98"/>
        <v/>
      </c>
      <c r="EB35" s="17" t="str">
        <f t="shared" si="99"/>
        <v/>
      </c>
      <c r="EC35" s="17" t="str">
        <f t="shared" si="100"/>
        <v>Otherwise Use: Ancillary or Other Use</v>
      </c>
      <c r="ED35" s="17" t="str">
        <f t="shared" si="101"/>
        <v/>
      </c>
      <c r="EE35" s="17" t="str">
        <f t="shared" si="102"/>
        <v/>
      </c>
      <c r="EF35" s="17" t="str">
        <f t="shared" si="103"/>
        <v/>
      </c>
      <c r="EG35" s="17" t="str">
        <f t="shared" si="104"/>
        <v/>
      </c>
      <c r="EH35" s="17" t="str">
        <f t="shared" si="105"/>
        <v/>
      </c>
      <c r="EI35" s="17" t="str">
        <f t="shared" si="106"/>
        <v>Z306 - Waste Treatment</v>
      </c>
      <c r="EJ35" s="17" t="str">
        <f t="shared" si="107"/>
        <v/>
      </c>
      <c r="EK35" s="17" t="str">
        <f t="shared" si="108"/>
        <v/>
      </c>
      <c r="EL35" s="17" t="str">
        <f t="shared" si="109"/>
        <v/>
      </c>
    </row>
    <row r="36" spans="1:142" ht="29" x14ac:dyDescent="0.35">
      <c r="A36" s="17" t="s">
        <v>280</v>
      </c>
      <c r="B36" s="17">
        <v>2020</v>
      </c>
      <c r="C36" s="17" t="s">
        <v>114</v>
      </c>
      <c r="D36" s="17" t="s">
        <v>306</v>
      </c>
      <c r="E36" s="17" t="s">
        <v>406</v>
      </c>
      <c r="F36" s="17" t="s">
        <v>307</v>
      </c>
      <c r="G36" s="17" t="s">
        <v>399</v>
      </c>
      <c r="H36" s="17" t="s">
        <v>298</v>
      </c>
      <c r="I36" s="17">
        <v>77571</v>
      </c>
      <c r="J36" s="105">
        <f>VLOOKUP(H36, 'TRI Crosswalk codes'!D:E, 2, FALSE)</f>
        <v>6</v>
      </c>
      <c r="K36" s="17">
        <v>562211</v>
      </c>
      <c r="L36" s="106" t="str">
        <f>VLOOKUP(K36, '2017-2022 NAICS'!C:D, 2, FALSE)</f>
        <v>Hazardous Waste Treatment and Disposal</v>
      </c>
      <c r="M36" s="106" t="str">
        <f>IF(COUNTIF('Raw TRI Data'!A:A, K36) &gt;0, "Yes", "No")</f>
        <v>No</v>
      </c>
      <c r="N36" s="17">
        <v>29.73028</v>
      </c>
      <c r="O36" s="17">
        <v>-95.08981</v>
      </c>
      <c r="P36" s="68">
        <v>110000463365</v>
      </c>
      <c r="Q36" s="68">
        <v>1320219365246</v>
      </c>
      <c r="R36" s="17" t="s">
        <v>284</v>
      </c>
      <c r="S36" s="17" t="s">
        <v>285</v>
      </c>
      <c r="T36" s="107">
        <v>3</v>
      </c>
      <c r="U36" s="105" t="str">
        <f>VLOOKUP(T36, 'TRI Crosswalk codes'!A:B, 2, FALSE)</f>
        <v>1,000 to 9,999</v>
      </c>
      <c r="V36" s="17">
        <v>0.1</v>
      </c>
      <c r="W36" s="17">
        <v>0.1</v>
      </c>
      <c r="Y36" s="17">
        <v>0.1</v>
      </c>
      <c r="Z36" s="17">
        <v>0.2</v>
      </c>
      <c r="AA36" s="17" t="s">
        <v>286</v>
      </c>
      <c r="AB36" s="106" t="str">
        <f t="shared" si="55"/>
        <v>Otherwise Use: Ancillary or Other Use; Z306 - Waste Treatment</v>
      </c>
      <c r="AI36" s="17" t="s">
        <v>288</v>
      </c>
      <c r="AJ36" s="17" t="s">
        <v>288</v>
      </c>
      <c r="AK36" s="17" t="s">
        <v>288</v>
      </c>
      <c r="AL36" s="17" t="s">
        <v>288</v>
      </c>
      <c r="AM36" s="17" t="s">
        <v>288</v>
      </c>
      <c r="AN36" s="17" t="s">
        <v>288</v>
      </c>
      <c r="AO36" s="17" t="s">
        <v>288</v>
      </c>
      <c r="AP36" s="17" t="s">
        <v>288</v>
      </c>
      <c r="AQ36" s="17" t="s">
        <v>288</v>
      </c>
      <c r="AR36" s="17" t="s">
        <v>288</v>
      </c>
      <c r="AS36" s="17" t="s">
        <v>288</v>
      </c>
      <c r="AT36" s="17" t="s">
        <v>288</v>
      </c>
      <c r="AU36" s="17" t="s">
        <v>288</v>
      </c>
      <c r="AV36" s="17" t="s">
        <v>288</v>
      </c>
      <c r="AW36" s="17" t="s">
        <v>288</v>
      </c>
      <c r="AX36" s="17" t="s">
        <v>288</v>
      </c>
      <c r="AY36" s="17" t="s">
        <v>288</v>
      </c>
      <c r="AZ36" s="17" t="s">
        <v>288</v>
      </c>
      <c r="BA36" s="17" t="s">
        <v>288</v>
      </c>
      <c r="BB36" s="17" t="s">
        <v>288</v>
      </c>
      <c r="BC36" s="17" t="s">
        <v>288</v>
      </c>
      <c r="BD36" s="17" t="s">
        <v>288</v>
      </c>
      <c r="BE36" s="17" t="s">
        <v>288</v>
      </c>
      <c r="BF36" s="17" t="s">
        <v>288</v>
      </c>
      <c r="BG36" s="17" t="s">
        <v>288</v>
      </c>
      <c r="BH36" s="17" t="s">
        <v>288</v>
      </c>
      <c r="BI36" s="17" t="s">
        <v>288</v>
      </c>
      <c r="BJ36" s="17" t="s">
        <v>288</v>
      </c>
      <c r="BK36" s="17" t="s">
        <v>288</v>
      </c>
      <c r="BL36" s="17" t="s">
        <v>288</v>
      </c>
      <c r="BM36" s="17" t="s">
        <v>288</v>
      </c>
      <c r="BN36" s="17" t="s">
        <v>288</v>
      </c>
      <c r="BO36" s="17" t="s">
        <v>288</v>
      </c>
      <c r="BP36" s="17" t="s">
        <v>288</v>
      </c>
      <c r="BQ36" s="17" t="s">
        <v>288</v>
      </c>
      <c r="BR36" s="17" t="s">
        <v>288</v>
      </c>
      <c r="BS36" s="17" t="s">
        <v>288</v>
      </c>
      <c r="BT36" s="17" t="s">
        <v>288</v>
      </c>
      <c r="BU36" s="17" t="s">
        <v>288</v>
      </c>
      <c r="BV36" s="17" t="s">
        <v>288</v>
      </c>
      <c r="BW36" s="17" t="s">
        <v>288</v>
      </c>
      <c r="BX36" s="17" t="s">
        <v>288</v>
      </c>
      <c r="BY36" s="17" t="s">
        <v>288</v>
      </c>
      <c r="BZ36" s="17" t="s">
        <v>288</v>
      </c>
      <c r="CA36" s="17" t="s">
        <v>289</v>
      </c>
      <c r="CB36" s="17" t="s">
        <v>288</v>
      </c>
      <c r="CC36" s="17" t="s">
        <v>288</v>
      </c>
      <c r="CD36" s="17" t="s">
        <v>288</v>
      </c>
      <c r="CE36" s="17" t="s">
        <v>288</v>
      </c>
      <c r="CF36" s="17" t="s">
        <v>288</v>
      </c>
      <c r="CG36" s="17" t="s">
        <v>289</v>
      </c>
      <c r="CH36" s="17" t="s">
        <v>288</v>
      </c>
      <c r="CI36" s="17" t="s">
        <v>288</v>
      </c>
      <c r="CJ36" s="17" t="s">
        <v>288</v>
      </c>
      <c r="CK36" s="17" t="str">
        <f t="shared" si="56"/>
        <v/>
      </c>
      <c r="CL36" s="17" t="str">
        <f t="shared" si="57"/>
        <v/>
      </c>
      <c r="CM36" s="17" t="str">
        <f t="shared" si="58"/>
        <v/>
      </c>
      <c r="CN36" s="17" t="str">
        <f t="shared" si="59"/>
        <v/>
      </c>
      <c r="CO36" s="17" t="str">
        <f t="shared" si="60"/>
        <v/>
      </c>
      <c r="CP36" s="17" t="str">
        <f t="shared" si="61"/>
        <v/>
      </c>
      <c r="CQ36" s="17" t="str">
        <f t="shared" si="62"/>
        <v/>
      </c>
      <c r="CR36" s="17" t="str">
        <f t="shared" si="63"/>
        <v/>
      </c>
      <c r="CS36" s="17" t="str">
        <f t="shared" si="64"/>
        <v/>
      </c>
      <c r="CT36" s="17" t="str">
        <f t="shared" si="65"/>
        <v/>
      </c>
      <c r="CU36" s="17" t="str">
        <f t="shared" si="66"/>
        <v/>
      </c>
      <c r="CV36" s="17" t="str">
        <f t="shared" si="67"/>
        <v/>
      </c>
      <c r="CW36" s="17" t="str">
        <f t="shared" si="68"/>
        <v/>
      </c>
      <c r="CX36" s="17" t="str">
        <f t="shared" si="69"/>
        <v/>
      </c>
      <c r="CY36" s="17" t="str">
        <f t="shared" si="70"/>
        <v/>
      </c>
      <c r="CZ36" s="17" t="str">
        <f t="shared" si="71"/>
        <v/>
      </c>
      <c r="DA36" s="17" t="str">
        <f t="shared" si="72"/>
        <v/>
      </c>
      <c r="DB36" s="17" t="str">
        <f t="shared" si="73"/>
        <v/>
      </c>
      <c r="DC36" s="17" t="str">
        <f t="shared" si="74"/>
        <v/>
      </c>
      <c r="DD36" s="17" t="str">
        <f t="shared" si="75"/>
        <v/>
      </c>
      <c r="DE36" s="17" t="str">
        <f t="shared" si="76"/>
        <v/>
      </c>
      <c r="DF36" s="17" t="str">
        <f t="shared" si="77"/>
        <v/>
      </c>
      <c r="DG36" s="17" t="str">
        <f t="shared" si="78"/>
        <v/>
      </c>
      <c r="DH36" s="17" t="str">
        <f t="shared" si="79"/>
        <v/>
      </c>
      <c r="DI36" s="17" t="str">
        <f t="shared" si="80"/>
        <v/>
      </c>
      <c r="DJ36" s="17" t="str">
        <f t="shared" si="81"/>
        <v/>
      </c>
      <c r="DK36" s="17" t="str">
        <f t="shared" si="82"/>
        <v/>
      </c>
      <c r="DL36" s="17" t="str">
        <f t="shared" si="83"/>
        <v/>
      </c>
      <c r="DM36" s="17" t="str">
        <f t="shared" si="84"/>
        <v/>
      </c>
      <c r="DN36" s="17" t="str">
        <f t="shared" si="85"/>
        <v/>
      </c>
      <c r="DO36" s="17" t="str">
        <f t="shared" si="86"/>
        <v/>
      </c>
      <c r="DP36" s="17" t="str">
        <f t="shared" si="87"/>
        <v/>
      </c>
      <c r="DQ36" s="17" t="str">
        <f t="shared" si="88"/>
        <v/>
      </c>
      <c r="DR36" s="17" t="str">
        <f t="shared" si="89"/>
        <v/>
      </c>
      <c r="DS36" s="17" t="str">
        <f t="shared" si="90"/>
        <v/>
      </c>
      <c r="DT36" s="17" t="str">
        <f t="shared" si="91"/>
        <v/>
      </c>
      <c r="DU36" s="17" t="str">
        <f t="shared" si="92"/>
        <v/>
      </c>
      <c r="DV36" s="17" t="str">
        <f t="shared" si="93"/>
        <v/>
      </c>
      <c r="DW36" s="17" t="str">
        <f t="shared" si="94"/>
        <v/>
      </c>
      <c r="DX36" s="17" t="str">
        <f t="shared" si="95"/>
        <v/>
      </c>
      <c r="DY36" s="17" t="str">
        <f t="shared" si="96"/>
        <v/>
      </c>
      <c r="DZ36" s="17" t="str">
        <f t="shared" si="97"/>
        <v/>
      </c>
      <c r="EA36" s="17" t="str">
        <f t="shared" si="98"/>
        <v/>
      </c>
      <c r="EB36" s="17" t="str">
        <f t="shared" si="99"/>
        <v/>
      </c>
      <c r="EC36" s="17" t="str">
        <f t="shared" si="100"/>
        <v>Otherwise Use: Ancillary or Other Use</v>
      </c>
      <c r="ED36" s="17" t="str">
        <f t="shared" si="101"/>
        <v/>
      </c>
      <c r="EE36" s="17" t="str">
        <f t="shared" si="102"/>
        <v/>
      </c>
      <c r="EF36" s="17" t="str">
        <f t="shared" si="103"/>
        <v/>
      </c>
      <c r="EG36" s="17" t="str">
        <f t="shared" si="104"/>
        <v/>
      </c>
      <c r="EH36" s="17" t="str">
        <f t="shared" si="105"/>
        <v/>
      </c>
      <c r="EI36" s="17" t="str">
        <f t="shared" si="106"/>
        <v>Z306 - Waste Treatment</v>
      </c>
      <c r="EJ36" s="17" t="str">
        <f t="shared" si="107"/>
        <v/>
      </c>
      <c r="EK36" s="17" t="str">
        <f t="shared" si="108"/>
        <v/>
      </c>
      <c r="EL36" s="17" t="str">
        <f t="shared" si="109"/>
        <v/>
      </c>
    </row>
    <row r="37" spans="1:142" ht="87" x14ac:dyDescent="0.35">
      <c r="A37" s="17" t="s">
        <v>280</v>
      </c>
      <c r="B37" s="17">
        <v>2020</v>
      </c>
      <c r="C37" s="17" t="s">
        <v>98</v>
      </c>
      <c r="D37" s="17" t="s">
        <v>320</v>
      </c>
      <c r="E37" s="17" t="s">
        <v>400</v>
      </c>
      <c r="F37" s="17" t="s">
        <v>316</v>
      </c>
      <c r="G37" s="17" t="s">
        <v>401</v>
      </c>
      <c r="H37" s="17" t="s">
        <v>298</v>
      </c>
      <c r="I37" s="17">
        <v>77541</v>
      </c>
      <c r="J37" s="105">
        <f>VLOOKUP(H37, 'TRI Crosswalk codes'!D:E, 2, FALSE)</f>
        <v>6</v>
      </c>
      <c r="K37" s="17">
        <v>325199</v>
      </c>
      <c r="L37" s="106" t="str">
        <f>VLOOKUP(K37, '2017-2022 NAICS'!C:D, 2, FALSE)</f>
        <v>All Other Basic Organic Chemical Manufacturing</v>
      </c>
      <c r="M37" s="106" t="str">
        <f>IF(COUNTIF('Raw TRI Data'!A:A, K37) &gt;0, "Yes", "No")</f>
        <v>No</v>
      </c>
      <c r="N37" s="17">
        <v>28.969389</v>
      </c>
      <c r="O37" s="17">
        <v>-95.379527999999993</v>
      </c>
      <c r="P37" s="68">
        <v>110066943605</v>
      </c>
      <c r="Q37" s="68">
        <v>1320219425473</v>
      </c>
      <c r="R37" s="17" t="s">
        <v>284</v>
      </c>
      <c r="S37" s="17" t="s">
        <v>285</v>
      </c>
      <c r="T37" s="107">
        <v>5</v>
      </c>
      <c r="U37" s="105" t="str">
        <f>VLOOKUP(T37, 'TRI Crosswalk codes'!A:B, 2, FALSE)</f>
        <v>100,000 to 999,999</v>
      </c>
      <c r="V37" s="17">
        <v>547</v>
      </c>
      <c r="W37" s="17">
        <v>547</v>
      </c>
      <c r="Y37" s="17">
        <v>1</v>
      </c>
      <c r="Z37" s="17">
        <v>548</v>
      </c>
      <c r="AA37" s="17" t="s">
        <v>286</v>
      </c>
      <c r="AB37" s="106" t="str">
        <f t="shared" si="55"/>
        <v>Manufacture: Produce; Manufacture: Import; Manufacture: For on-site use/processing; Manufacture: As a byproduct; Processing: As a reactant; P199 - Other; Processing: As an impurity; Otherwise Use: Ancillary or Other Use; Z399 - Other</v>
      </c>
      <c r="AI37" s="17" t="s">
        <v>289</v>
      </c>
      <c r="AJ37" s="17" t="s">
        <v>289</v>
      </c>
      <c r="AK37" s="17" t="s">
        <v>289</v>
      </c>
      <c r="AL37" s="17" t="s">
        <v>288</v>
      </c>
      <c r="AM37" s="17" t="s">
        <v>289</v>
      </c>
      <c r="AN37" s="17" t="s">
        <v>288</v>
      </c>
      <c r="AO37" s="17" t="s">
        <v>289</v>
      </c>
      <c r="AP37" s="17" t="s">
        <v>288</v>
      </c>
      <c r="AQ37" s="17" t="s">
        <v>288</v>
      </c>
      <c r="AR37" s="17" t="s">
        <v>288</v>
      </c>
      <c r="AS37" s="17" t="s">
        <v>288</v>
      </c>
      <c r="AT37" s="17" t="s">
        <v>289</v>
      </c>
      <c r="AU37" s="17" t="s">
        <v>288</v>
      </c>
      <c r="AV37" s="17" t="s">
        <v>288</v>
      </c>
      <c r="AW37" s="17" t="s">
        <v>288</v>
      </c>
      <c r="AX37" s="17" t="s">
        <v>288</v>
      </c>
      <c r="AY37" s="17" t="s">
        <v>288</v>
      </c>
      <c r="AZ37" s="17" t="s">
        <v>288</v>
      </c>
      <c r="BA37" s="17" t="s">
        <v>288</v>
      </c>
      <c r="BB37" s="17" t="s">
        <v>288</v>
      </c>
      <c r="BC37" s="17" t="s">
        <v>288</v>
      </c>
      <c r="BD37" s="17" t="s">
        <v>288</v>
      </c>
      <c r="BE37" s="17" t="s">
        <v>288</v>
      </c>
      <c r="BF37" s="17" t="s">
        <v>288</v>
      </c>
      <c r="BG37" s="17" t="s">
        <v>288</v>
      </c>
      <c r="BH37" s="17" t="s">
        <v>288</v>
      </c>
      <c r="BI37" s="17" t="s">
        <v>288</v>
      </c>
      <c r="BJ37" s="17" t="s">
        <v>289</v>
      </c>
      <c r="BK37" s="17" t="s">
        <v>288</v>
      </c>
      <c r="BL37" s="17" t="s">
        <v>288</v>
      </c>
      <c r="BM37" s="17" t="s">
        <v>288</v>
      </c>
      <c r="BN37" s="17" t="s">
        <v>288</v>
      </c>
      <c r="BO37" s="17" t="s">
        <v>288</v>
      </c>
      <c r="BP37" s="17" t="s">
        <v>288</v>
      </c>
      <c r="BQ37" s="17" t="s">
        <v>288</v>
      </c>
      <c r="BR37" s="17" t="s">
        <v>288</v>
      </c>
      <c r="BS37" s="17" t="s">
        <v>288</v>
      </c>
      <c r="BT37" s="17" t="s">
        <v>288</v>
      </c>
      <c r="BU37" s="17" t="s">
        <v>288</v>
      </c>
      <c r="BV37" s="17" t="s">
        <v>288</v>
      </c>
      <c r="BW37" s="17" t="s">
        <v>288</v>
      </c>
      <c r="BX37" s="17" t="s">
        <v>288</v>
      </c>
      <c r="BY37" s="17" t="s">
        <v>288</v>
      </c>
      <c r="BZ37" s="17" t="s">
        <v>288</v>
      </c>
      <c r="CA37" s="17" t="s">
        <v>289</v>
      </c>
      <c r="CB37" s="17" t="s">
        <v>288</v>
      </c>
      <c r="CC37" s="17" t="s">
        <v>288</v>
      </c>
      <c r="CD37" s="17" t="s">
        <v>288</v>
      </c>
      <c r="CE37" s="17" t="s">
        <v>288</v>
      </c>
      <c r="CF37" s="17" t="s">
        <v>288</v>
      </c>
      <c r="CG37" s="17" t="s">
        <v>288</v>
      </c>
      <c r="CH37" s="17" t="s">
        <v>288</v>
      </c>
      <c r="CI37" s="17" t="s">
        <v>288</v>
      </c>
      <c r="CJ37" s="17" t="s">
        <v>289</v>
      </c>
      <c r="CK37" s="17" t="str">
        <f t="shared" si="56"/>
        <v>Manufacture: Produce</v>
      </c>
      <c r="CL37" s="17" t="str">
        <f t="shared" si="57"/>
        <v>Manufacture: Import</v>
      </c>
      <c r="CM37" s="17" t="str">
        <f t="shared" si="58"/>
        <v>Manufacture: For on-site use/processing</v>
      </c>
      <c r="CN37" s="17" t="str">
        <f t="shared" si="59"/>
        <v/>
      </c>
      <c r="CO37" s="17" t="str">
        <f t="shared" si="60"/>
        <v>Manufacture: As a byproduct</v>
      </c>
      <c r="CP37" s="17" t="str">
        <f t="shared" si="61"/>
        <v/>
      </c>
      <c r="CQ37" s="17" t="str">
        <f t="shared" si="62"/>
        <v>Processing: As a reactant</v>
      </c>
      <c r="CR37" s="17" t="str">
        <f t="shared" si="63"/>
        <v/>
      </c>
      <c r="CS37" s="17" t="str">
        <f t="shared" si="64"/>
        <v/>
      </c>
      <c r="CT37" s="17" t="str">
        <f t="shared" si="65"/>
        <v/>
      </c>
      <c r="CU37" s="17" t="str">
        <f t="shared" si="66"/>
        <v/>
      </c>
      <c r="CV37" s="17" t="str">
        <f t="shared" si="67"/>
        <v>P199 - Other</v>
      </c>
      <c r="CW37" s="17" t="str">
        <f t="shared" si="68"/>
        <v/>
      </c>
      <c r="CX37" s="17" t="str">
        <f t="shared" si="69"/>
        <v/>
      </c>
      <c r="CY37" s="17" t="str">
        <f t="shared" si="70"/>
        <v/>
      </c>
      <c r="CZ37" s="17" t="str">
        <f t="shared" si="71"/>
        <v/>
      </c>
      <c r="DA37" s="17" t="str">
        <f t="shared" si="72"/>
        <v/>
      </c>
      <c r="DB37" s="17" t="str">
        <f t="shared" si="73"/>
        <v/>
      </c>
      <c r="DC37" s="17" t="str">
        <f t="shared" si="74"/>
        <v/>
      </c>
      <c r="DD37" s="17" t="str">
        <f t="shared" si="75"/>
        <v/>
      </c>
      <c r="DE37" s="17" t="str">
        <f t="shared" si="76"/>
        <v/>
      </c>
      <c r="DF37" s="17" t="str">
        <f t="shared" si="77"/>
        <v/>
      </c>
      <c r="DG37" s="17" t="str">
        <f t="shared" si="78"/>
        <v/>
      </c>
      <c r="DH37" s="17" t="str">
        <f t="shared" si="79"/>
        <v/>
      </c>
      <c r="DI37" s="17" t="str">
        <f t="shared" si="80"/>
        <v/>
      </c>
      <c r="DJ37" s="17" t="str">
        <f t="shared" si="81"/>
        <v/>
      </c>
      <c r="DK37" s="17" t="str">
        <f t="shared" si="82"/>
        <v/>
      </c>
      <c r="DL37" s="17" t="str">
        <f t="shared" si="83"/>
        <v>Processing: As an impurity</v>
      </c>
      <c r="DM37" s="17" t="str">
        <f t="shared" si="84"/>
        <v/>
      </c>
      <c r="DN37" s="17" t="str">
        <f t="shared" si="85"/>
        <v/>
      </c>
      <c r="DO37" s="17" t="str">
        <f t="shared" si="86"/>
        <v/>
      </c>
      <c r="DP37" s="17" t="str">
        <f t="shared" si="87"/>
        <v/>
      </c>
      <c r="DQ37" s="17" t="str">
        <f t="shared" si="88"/>
        <v/>
      </c>
      <c r="DR37" s="17" t="str">
        <f t="shared" si="89"/>
        <v/>
      </c>
      <c r="DS37" s="17" t="str">
        <f t="shared" si="90"/>
        <v/>
      </c>
      <c r="DT37" s="17" t="str">
        <f t="shared" si="91"/>
        <v/>
      </c>
      <c r="DU37" s="17" t="str">
        <f t="shared" si="92"/>
        <v/>
      </c>
      <c r="DV37" s="17" t="str">
        <f t="shared" si="93"/>
        <v/>
      </c>
      <c r="DW37" s="17" t="str">
        <f t="shared" si="94"/>
        <v/>
      </c>
      <c r="DX37" s="17" t="str">
        <f t="shared" si="95"/>
        <v/>
      </c>
      <c r="DY37" s="17" t="str">
        <f t="shared" si="96"/>
        <v/>
      </c>
      <c r="DZ37" s="17" t="str">
        <f t="shared" si="97"/>
        <v/>
      </c>
      <c r="EA37" s="17" t="str">
        <f t="shared" si="98"/>
        <v/>
      </c>
      <c r="EB37" s="17" t="str">
        <f t="shared" si="99"/>
        <v/>
      </c>
      <c r="EC37" s="17" t="str">
        <f t="shared" si="100"/>
        <v>Otherwise Use: Ancillary or Other Use</v>
      </c>
      <c r="ED37" s="17" t="str">
        <f t="shared" si="101"/>
        <v/>
      </c>
      <c r="EE37" s="17" t="str">
        <f t="shared" si="102"/>
        <v/>
      </c>
      <c r="EF37" s="17" t="str">
        <f t="shared" si="103"/>
        <v/>
      </c>
      <c r="EG37" s="17" t="str">
        <f t="shared" si="104"/>
        <v/>
      </c>
      <c r="EH37" s="17" t="str">
        <f t="shared" si="105"/>
        <v/>
      </c>
      <c r="EI37" s="17" t="str">
        <f t="shared" si="106"/>
        <v/>
      </c>
      <c r="EJ37" s="17" t="str">
        <f t="shared" si="107"/>
        <v/>
      </c>
      <c r="EK37" s="17" t="str">
        <f t="shared" si="108"/>
        <v/>
      </c>
      <c r="EL37" s="17" t="str">
        <f t="shared" si="109"/>
        <v>Z399 - Other</v>
      </c>
    </row>
    <row r="38" spans="1:142" ht="29" x14ac:dyDescent="0.35">
      <c r="A38" s="17" t="s">
        <v>280</v>
      </c>
      <c r="B38" s="17">
        <v>2020</v>
      </c>
      <c r="C38" s="17" t="s">
        <v>104</v>
      </c>
      <c r="D38" s="17" t="s">
        <v>354</v>
      </c>
      <c r="E38" s="17" t="s">
        <v>411</v>
      </c>
      <c r="F38" s="17" t="s">
        <v>355</v>
      </c>
      <c r="G38" s="17" t="s">
        <v>412</v>
      </c>
      <c r="H38" s="17" t="s">
        <v>119</v>
      </c>
      <c r="I38" s="17">
        <v>92011</v>
      </c>
      <c r="J38" s="105">
        <f>VLOOKUP(H38, 'TRI Crosswalk codes'!D:E, 2, FALSE)</f>
        <v>9</v>
      </c>
      <c r="K38" s="17">
        <v>325998</v>
      </c>
      <c r="L38" s="106" t="str">
        <f>VLOOKUP(K38, '2017-2022 NAICS'!C:D, 2, FALSE)</f>
        <v>All Other Miscellaneous Chemical Product and Preparation Manufacturing</v>
      </c>
      <c r="M38" s="106" t="str">
        <f>IF(COUNTIF('Raw TRI Data'!A:A, K38) &gt;0, "Yes", "No")</f>
        <v>No</v>
      </c>
      <c r="N38" s="17">
        <v>33.119149999999998</v>
      </c>
      <c r="O38" s="17">
        <v>-117.28344</v>
      </c>
      <c r="P38" s="68">
        <v>110000478509</v>
      </c>
      <c r="Q38" s="68">
        <v>1320219428012</v>
      </c>
      <c r="R38" s="17" t="s">
        <v>284</v>
      </c>
      <c r="S38" s="17" t="s">
        <v>285</v>
      </c>
      <c r="T38" s="107">
        <v>4</v>
      </c>
      <c r="U38" s="105" t="str">
        <f>VLOOKUP(T38, 'TRI Crosswalk codes'!A:B, 2, FALSE)</f>
        <v>10,000 to 99,999</v>
      </c>
      <c r="V38" s="17" t="s">
        <v>290</v>
      </c>
      <c r="W38" s="17">
        <v>5</v>
      </c>
      <c r="Y38" s="17">
        <v>5</v>
      </c>
      <c r="Z38" s="17">
        <v>10</v>
      </c>
      <c r="AA38" s="17" t="s">
        <v>286</v>
      </c>
      <c r="AB38" s="106" t="str">
        <f t="shared" si="55"/>
        <v>Processing: Repackaging</v>
      </c>
      <c r="AI38" s="17" t="s">
        <v>288</v>
      </c>
      <c r="AJ38" s="17" t="s">
        <v>288</v>
      </c>
      <c r="AK38" s="17" t="s">
        <v>288</v>
      </c>
      <c r="AL38" s="17" t="s">
        <v>288</v>
      </c>
      <c r="AM38" s="17" t="s">
        <v>288</v>
      </c>
      <c r="AN38" s="17" t="s">
        <v>288</v>
      </c>
      <c r="AO38" s="17" t="s">
        <v>288</v>
      </c>
      <c r="AP38" s="17" t="s">
        <v>288</v>
      </c>
      <c r="AQ38" s="17" t="s">
        <v>288</v>
      </c>
      <c r="AR38" s="17" t="s">
        <v>288</v>
      </c>
      <c r="AS38" s="17" t="s">
        <v>288</v>
      </c>
      <c r="AT38" s="17" t="s">
        <v>288</v>
      </c>
      <c r="AU38" s="17" t="s">
        <v>288</v>
      </c>
      <c r="AV38" s="17" t="s">
        <v>288</v>
      </c>
      <c r="AW38" s="17" t="s">
        <v>288</v>
      </c>
      <c r="AX38" s="17" t="s">
        <v>288</v>
      </c>
      <c r="AY38" s="17" t="s">
        <v>288</v>
      </c>
      <c r="AZ38" s="17" t="s">
        <v>288</v>
      </c>
      <c r="BA38" s="17" t="s">
        <v>288</v>
      </c>
      <c r="BB38" s="17" t="s">
        <v>288</v>
      </c>
      <c r="BC38" s="17" t="s">
        <v>288</v>
      </c>
      <c r="BD38" s="17" t="s">
        <v>288</v>
      </c>
      <c r="BE38" s="17" t="s">
        <v>288</v>
      </c>
      <c r="BF38" s="17" t="s">
        <v>288</v>
      </c>
      <c r="BG38" s="17" t="s">
        <v>288</v>
      </c>
      <c r="BH38" s="17" t="s">
        <v>288</v>
      </c>
      <c r="BI38" s="17" t="s">
        <v>289</v>
      </c>
      <c r="BJ38" s="17" t="s">
        <v>288</v>
      </c>
      <c r="BK38" s="17" t="s">
        <v>288</v>
      </c>
      <c r="BL38" s="17" t="s">
        <v>288</v>
      </c>
      <c r="BM38" s="17" t="s">
        <v>288</v>
      </c>
      <c r="BN38" s="17" t="s">
        <v>288</v>
      </c>
      <c r="BO38" s="17" t="s">
        <v>288</v>
      </c>
      <c r="BP38" s="17" t="s">
        <v>288</v>
      </c>
      <c r="BQ38" s="17" t="s">
        <v>288</v>
      </c>
      <c r="BR38" s="17" t="s">
        <v>288</v>
      </c>
      <c r="BS38" s="17" t="s">
        <v>288</v>
      </c>
      <c r="BT38" s="17" t="s">
        <v>288</v>
      </c>
      <c r="BU38" s="17" t="s">
        <v>288</v>
      </c>
      <c r="BV38" s="17" t="s">
        <v>288</v>
      </c>
      <c r="BW38" s="17" t="s">
        <v>288</v>
      </c>
      <c r="BX38" s="17" t="s">
        <v>288</v>
      </c>
      <c r="BY38" s="17" t="s">
        <v>288</v>
      </c>
      <c r="BZ38" s="17" t="s">
        <v>288</v>
      </c>
      <c r="CA38" s="17" t="s">
        <v>288</v>
      </c>
      <c r="CB38" s="17" t="s">
        <v>288</v>
      </c>
      <c r="CC38" s="17" t="s">
        <v>288</v>
      </c>
      <c r="CD38" s="17" t="s">
        <v>288</v>
      </c>
      <c r="CE38" s="17" t="s">
        <v>288</v>
      </c>
      <c r="CF38" s="17" t="s">
        <v>288</v>
      </c>
      <c r="CG38" s="17" t="s">
        <v>288</v>
      </c>
      <c r="CH38" s="17" t="s">
        <v>288</v>
      </c>
      <c r="CI38" s="17" t="s">
        <v>288</v>
      </c>
      <c r="CJ38" s="17" t="s">
        <v>288</v>
      </c>
      <c r="CK38" s="17" t="str">
        <f t="shared" si="56"/>
        <v/>
      </c>
      <c r="CL38" s="17" t="str">
        <f t="shared" si="57"/>
        <v/>
      </c>
      <c r="CM38" s="17" t="str">
        <f t="shared" si="58"/>
        <v/>
      </c>
      <c r="CN38" s="17" t="str">
        <f t="shared" si="59"/>
        <v/>
      </c>
      <c r="CO38" s="17" t="str">
        <f t="shared" si="60"/>
        <v/>
      </c>
      <c r="CP38" s="17" t="str">
        <f t="shared" si="61"/>
        <v/>
      </c>
      <c r="CQ38" s="17" t="str">
        <f t="shared" si="62"/>
        <v/>
      </c>
      <c r="CR38" s="17" t="str">
        <f t="shared" si="63"/>
        <v/>
      </c>
      <c r="CS38" s="17" t="str">
        <f t="shared" si="64"/>
        <v/>
      </c>
      <c r="CT38" s="17" t="str">
        <f t="shared" si="65"/>
        <v/>
      </c>
      <c r="CU38" s="17" t="str">
        <f t="shared" si="66"/>
        <v/>
      </c>
      <c r="CV38" s="17" t="str">
        <f t="shared" si="67"/>
        <v/>
      </c>
      <c r="CW38" s="17" t="str">
        <f t="shared" si="68"/>
        <v/>
      </c>
      <c r="CX38" s="17" t="str">
        <f t="shared" si="69"/>
        <v/>
      </c>
      <c r="CY38" s="17" t="str">
        <f t="shared" si="70"/>
        <v/>
      </c>
      <c r="CZ38" s="17" t="str">
        <f t="shared" si="71"/>
        <v/>
      </c>
      <c r="DA38" s="17" t="str">
        <f t="shared" si="72"/>
        <v/>
      </c>
      <c r="DB38" s="17" t="str">
        <f t="shared" si="73"/>
        <v/>
      </c>
      <c r="DC38" s="17" t="str">
        <f t="shared" si="74"/>
        <v/>
      </c>
      <c r="DD38" s="17" t="str">
        <f t="shared" si="75"/>
        <v/>
      </c>
      <c r="DE38" s="17" t="str">
        <f t="shared" si="76"/>
        <v/>
      </c>
      <c r="DF38" s="17" t="str">
        <f t="shared" si="77"/>
        <v/>
      </c>
      <c r="DG38" s="17" t="str">
        <f t="shared" si="78"/>
        <v/>
      </c>
      <c r="DH38" s="17" t="str">
        <f t="shared" si="79"/>
        <v/>
      </c>
      <c r="DI38" s="17" t="str">
        <f t="shared" si="80"/>
        <v/>
      </c>
      <c r="DJ38" s="17" t="str">
        <f t="shared" si="81"/>
        <v/>
      </c>
      <c r="DK38" s="17" t="str">
        <f t="shared" si="82"/>
        <v>Processing: Repackaging</v>
      </c>
      <c r="DL38" s="17" t="str">
        <f t="shared" si="83"/>
        <v/>
      </c>
      <c r="DM38" s="17" t="str">
        <f t="shared" si="84"/>
        <v/>
      </c>
      <c r="DN38" s="17" t="str">
        <f t="shared" si="85"/>
        <v/>
      </c>
      <c r="DO38" s="17" t="str">
        <f t="shared" si="86"/>
        <v/>
      </c>
      <c r="DP38" s="17" t="str">
        <f t="shared" si="87"/>
        <v/>
      </c>
      <c r="DQ38" s="17" t="str">
        <f t="shared" si="88"/>
        <v/>
      </c>
      <c r="DR38" s="17" t="str">
        <f t="shared" si="89"/>
        <v/>
      </c>
      <c r="DS38" s="17" t="str">
        <f t="shared" si="90"/>
        <v/>
      </c>
      <c r="DT38" s="17" t="str">
        <f t="shared" si="91"/>
        <v/>
      </c>
      <c r="DU38" s="17" t="str">
        <f t="shared" si="92"/>
        <v/>
      </c>
      <c r="DV38" s="17" t="str">
        <f t="shared" si="93"/>
        <v/>
      </c>
      <c r="DW38" s="17" t="str">
        <f t="shared" si="94"/>
        <v/>
      </c>
      <c r="DX38" s="17" t="str">
        <f t="shared" si="95"/>
        <v/>
      </c>
      <c r="DY38" s="17" t="str">
        <f t="shared" si="96"/>
        <v/>
      </c>
      <c r="DZ38" s="17" t="str">
        <f t="shared" si="97"/>
        <v/>
      </c>
      <c r="EA38" s="17" t="str">
        <f t="shared" si="98"/>
        <v/>
      </c>
      <c r="EB38" s="17" t="str">
        <f t="shared" si="99"/>
        <v/>
      </c>
      <c r="EC38" s="17" t="str">
        <f t="shared" si="100"/>
        <v/>
      </c>
      <c r="ED38" s="17" t="str">
        <f t="shared" si="101"/>
        <v/>
      </c>
      <c r="EE38" s="17" t="str">
        <f t="shared" si="102"/>
        <v/>
      </c>
      <c r="EF38" s="17" t="str">
        <f t="shared" si="103"/>
        <v/>
      </c>
      <c r="EG38" s="17" t="str">
        <f t="shared" si="104"/>
        <v/>
      </c>
      <c r="EH38" s="17" t="str">
        <f t="shared" si="105"/>
        <v/>
      </c>
      <c r="EI38" s="17" t="str">
        <f t="shared" si="106"/>
        <v/>
      </c>
      <c r="EJ38" s="17" t="str">
        <f t="shared" si="107"/>
        <v/>
      </c>
      <c r="EK38" s="17" t="str">
        <f t="shared" si="108"/>
        <v/>
      </c>
      <c r="EL38" s="17" t="str">
        <f t="shared" si="109"/>
        <v/>
      </c>
    </row>
    <row r="39" spans="1:142" ht="43.5" x14ac:dyDescent="0.35">
      <c r="A39" s="17" t="s">
        <v>280</v>
      </c>
      <c r="B39" s="17">
        <v>2020</v>
      </c>
      <c r="C39" s="17" t="s">
        <v>110</v>
      </c>
      <c r="D39" s="17" t="s">
        <v>299</v>
      </c>
      <c r="E39" s="17" t="s">
        <v>413</v>
      </c>
      <c r="F39" s="17" t="s">
        <v>300</v>
      </c>
      <c r="G39" s="17" t="s">
        <v>414</v>
      </c>
      <c r="H39" s="17" t="s">
        <v>301</v>
      </c>
      <c r="I39" s="17">
        <v>68949</v>
      </c>
      <c r="J39" s="105">
        <f>VLOOKUP(H39, 'TRI Crosswalk codes'!D:E, 2, FALSE)</f>
        <v>7</v>
      </c>
      <c r="K39" s="17">
        <v>339112</v>
      </c>
      <c r="L39" s="106" t="str">
        <f>VLOOKUP(K39, '2017-2022 NAICS'!C:D, 2, FALSE)</f>
        <v>Surgical and Medical Instrument Manufacturing</v>
      </c>
      <c r="M39" s="106" t="str">
        <f>IF(COUNTIF('Raw TRI Data'!A:A, K39) &gt;0, "Yes", "No")</f>
        <v>No</v>
      </c>
      <c r="N39" s="17">
        <v>40.432802000000002</v>
      </c>
      <c r="O39" s="17">
        <v>-99.397300000000001</v>
      </c>
      <c r="P39" s="68">
        <v>110000597033</v>
      </c>
      <c r="Q39" s="68">
        <v>1320219605247</v>
      </c>
      <c r="R39" s="17" t="s">
        <v>284</v>
      </c>
      <c r="S39" s="17" t="s">
        <v>285</v>
      </c>
      <c r="T39" s="107">
        <v>3</v>
      </c>
      <c r="U39" s="105" t="str">
        <f>VLOOKUP(T39, 'TRI Crosswalk codes'!A:B, 2, FALSE)</f>
        <v>1,000 to 9,999</v>
      </c>
      <c r="V39" s="17">
        <v>15525</v>
      </c>
      <c r="W39" s="17">
        <v>15525</v>
      </c>
      <c r="Y39" s="17">
        <v>0</v>
      </c>
      <c r="Z39" s="17">
        <v>15525</v>
      </c>
      <c r="AA39" s="17" t="s">
        <v>286</v>
      </c>
      <c r="AB39" s="106" t="str">
        <f t="shared" si="55"/>
        <v>Otherwise Use: As a manufacturing aid; Z299 - Other; Otherwise Use: Ancillary or Other Use; Z301 - Cleaner</v>
      </c>
      <c r="AI39" s="17" t="s">
        <v>288</v>
      </c>
      <c r="AJ39" s="17" t="s">
        <v>288</v>
      </c>
      <c r="AK39" s="17" t="s">
        <v>288</v>
      </c>
      <c r="AL39" s="17" t="s">
        <v>288</v>
      </c>
      <c r="AM39" s="17" t="s">
        <v>288</v>
      </c>
      <c r="AN39" s="17" t="s">
        <v>288</v>
      </c>
      <c r="AO39" s="17" t="s">
        <v>288</v>
      </c>
      <c r="AP39" s="17" t="s">
        <v>288</v>
      </c>
      <c r="AQ39" s="17" t="s">
        <v>288</v>
      </c>
      <c r="AR39" s="17" t="s">
        <v>288</v>
      </c>
      <c r="AS39" s="17" t="s">
        <v>288</v>
      </c>
      <c r="AT39" s="17" t="s">
        <v>288</v>
      </c>
      <c r="AU39" s="17" t="s">
        <v>288</v>
      </c>
      <c r="AV39" s="17" t="s">
        <v>288</v>
      </c>
      <c r="AW39" s="17" t="s">
        <v>288</v>
      </c>
      <c r="AX39" s="17" t="s">
        <v>288</v>
      </c>
      <c r="AY39" s="17" t="s">
        <v>288</v>
      </c>
      <c r="AZ39" s="17" t="s">
        <v>288</v>
      </c>
      <c r="BA39" s="17" t="s">
        <v>288</v>
      </c>
      <c r="BB39" s="17" t="s">
        <v>288</v>
      </c>
      <c r="BC39" s="17" t="s">
        <v>288</v>
      </c>
      <c r="BD39" s="17" t="s">
        <v>288</v>
      </c>
      <c r="BE39" s="17" t="s">
        <v>288</v>
      </c>
      <c r="BF39" s="17" t="s">
        <v>288</v>
      </c>
      <c r="BG39" s="17" t="s">
        <v>288</v>
      </c>
      <c r="BH39" s="17" t="s">
        <v>288</v>
      </c>
      <c r="BI39" s="17" t="s">
        <v>288</v>
      </c>
      <c r="BJ39" s="17" t="s">
        <v>288</v>
      </c>
      <c r="BK39" s="17" t="s">
        <v>288</v>
      </c>
      <c r="BL39" s="17" t="s">
        <v>288</v>
      </c>
      <c r="BM39" s="17" t="s">
        <v>288</v>
      </c>
      <c r="BN39" s="17" t="s">
        <v>288</v>
      </c>
      <c r="BO39" s="17" t="s">
        <v>288</v>
      </c>
      <c r="BP39" s="17" t="s">
        <v>288</v>
      </c>
      <c r="BQ39" s="17" t="s">
        <v>288</v>
      </c>
      <c r="BR39" s="17" t="s">
        <v>288</v>
      </c>
      <c r="BS39" s="17" t="s">
        <v>288</v>
      </c>
      <c r="BT39" s="17" t="s">
        <v>289</v>
      </c>
      <c r="BU39" s="17" t="s">
        <v>288</v>
      </c>
      <c r="BV39" s="17" t="s">
        <v>288</v>
      </c>
      <c r="BW39" s="17" t="s">
        <v>288</v>
      </c>
      <c r="BX39" s="17" t="s">
        <v>288</v>
      </c>
      <c r="BY39" s="17" t="s">
        <v>288</v>
      </c>
      <c r="BZ39" s="17" t="s">
        <v>289</v>
      </c>
      <c r="CA39" s="17" t="s">
        <v>289</v>
      </c>
      <c r="CB39" s="17" t="s">
        <v>289</v>
      </c>
      <c r="CC39" s="17" t="s">
        <v>288</v>
      </c>
      <c r="CD39" s="17" t="s">
        <v>288</v>
      </c>
      <c r="CE39" s="17" t="s">
        <v>288</v>
      </c>
      <c r="CF39" s="17" t="s">
        <v>288</v>
      </c>
      <c r="CG39" s="17" t="s">
        <v>288</v>
      </c>
      <c r="CH39" s="17" t="s">
        <v>288</v>
      </c>
      <c r="CI39" s="17" t="s">
        <v>288</v>
      </c>
      <c r="CJ39" s="17" t="s">
        <v>288</v>
      </c>
      <c r="CK39" s="17" t="str">
        <f t="shared" si="56"/>
        <v/>
      </c>
      <c r="CL39" s="17" t="str">
        <f t="shared" si="57"/>
        <v/>
      </c>
      <c r="CM39" s="17" t="str">
        <f t="shared" si="58"/>
        <v/>
      </c>
      <c r="CN39" s="17" t="str">
        <f t="shared" si="59"/>
        <v/>
      </c>
      <c r="CO39" s="17" t="str">
        <f t="shared" si="60"/>
        <v/>
      </c>
      <c r="CP39" s="17" t="str">
        <f t="shared" si="61"/>
        <v/>
      </c>
      <c r="CQ39" s="17" t="str">
        <f t="shared" si="62"/>
        <v/>
      </c>
      <c r="CR39" s="17" t="str">
        <f t="shared" si="63"/>
        <v/>
      </c>
      <c r="CS39" s="17" t="str">
        <f t="shared" si="64"/>
        <v/>
      </c>
      <c r="CT39" s="17" t="str">
        <f t="shared" si="65"/>
        <v/>
      </c>
      <c r="CU39" s="17" t="str">
        <f t="shared" si="66"/>
        <v/>
      </c>
      <c r="CV39" s="17" t="str">
        <f t="shared" si="67"/>
        <v/>
      </c>
      <c r="CW39" s="17" t="str">
        <f t="shared" si="68"/>
        <v/>
      </c>
      <c r="CX39" s="17" t="str">
        <f t="shared" si="69"/>
        <v/>
      </c>
      <c r="CY39" s="17" t="str">
        <f t="shared" si="70"/>
        <v/>
      </c>
      <c r="CZ39" s="17" t="str">
        <f t="shared" si="71"/>
        <v/>
      </c>
      <c r="DA39" s="17" t="str">
        <f t="shared" si="72"/>
        <v/>
      </c>
      <c r="DB39" s="17" t="str">
        <f t="shared" si="73"/>
        <v/>
      </c>
      <c r="DC39" s="17" t="str">
        <f t="shared" si="74"/>
        <v/>
      </c>
      <c r="DD39" s="17" t="str">
        <f t="shared" si="75"/>
        <v/>
      </c>
      <c r="DE39" s="17" t="str">
        <f t="shared" si="76"/>
        <v/>
      </c>
      <c r="DF39" s="17" t="str">
        <f t="shared" si="77"/>
        <v/>
      </c>
      <c r="DG39" s="17" t="str">
        <f t="shared" si="78"/>
        <v/>
      </c>
      <c r="DH39" s="17" t="str">
        <f t="shared" si="79"/>
        <v/>
      </c>
      <c r="DI39" s="17" t="str">
        <f t="shared" si="80"/>
        <v/>
      </c>
      <c r="DJ39" s="17" t="str">
        <f t="shared" si="81"/>
        <v/>
      </c>
      <c r="DK39" s="17" t="str">
        <f t="shared" si="82"/>
        <v/>
      </c>
      <c r="DL39" s="17" t="str">
        <f t="shared" si="83"/>
        <v/>
      </c>
      <c r="DM39" s="17" t="str">
        <f t="shared" si="84"/>
        <v/>
      </c>
      <c r="DN39" s="17" t="str">
        <f t="shared" si="85"/>
        <v/>
      </c>
      <c r="DO39" s="17" t="str">
        <f t="shared" si="86"/>
        <v/>
      </c>
      <c r="DP39" s="17" t="str">
        <f t="shared" si="87"/>
        <v/>
      </c>
      <c r="DQ39" s="17" t="str">
        <f t="shared" si="88"/>
        <v/>
      </c>
      <c r="DR39" s="17" t="str">
        <f t="shared" si="89"/>
        <v/>
      </c>
      <c r="DS39" s="17" t="str">
        <f t="shared" si="90"/>
        <v/>
      </c>
      <c r="DT39" s="17" t="str">
        <f t="shared" si="91"/>
        <v/>
      </c>
      <c r="DU39" s="17" t="str">
        <f t="shared" si="92"/>
        <v/>
      </c>
      <c r="DV39" s="17" t="str">
        <f t="shared" si="93"/>
        <v>Otherwise Use: As a manufacturing aid</v>
      </c>
      <c r="DW39" s="17" t="str">
        <f t="shared" si="94"/>
        <v/>
      </c>
      <c r="DX39" s="17" t="str">
        <f t="shared" si="95"/>
        <v/>
      </c>
      <c r="DY39" s="17" t="str">
        <f t="shared" si="96"/>
        <v/>
      </c>
      <c r="DZ39" s="17" t="str">
        <f t="shared" si="97"/>
        <v/>
      </c>
      <c r="EA39" s="17" t="str">
        <f t="shared" si="98"/>
        <v/>
      </c>
      <c r="EB39" s="17" t="str">
        <f t="shared" si="99"/>
        <v>Z299 - Other</v>
      </c>
      <c r="EC39" s="17" t="str">
        <f t="shared" si="100"/>
        <v>Otherwise Use: Ancillary or Other Use</v>
      </c>
      <c r="ED39" s="17" t="str">
        <f t="shared" si="101"/>
        <v>Z301 - Cleaner</v>
      </c>
      <c r="EE39" s="17" t="str">
        <f t="shared" si="102"/>
        <v/>
      </c>
      <c r="EF39" s="17" t="str">
        <f t="shared" si="103"/>
        <v/>
      </c>
      <c r="EG39" s="17" t="str">
        <f t="shared" si="104"/>
        <v/>
      </c>
      <c r="EH39" s="17" t="str">
        <f t="shared" si="105"/>
        <v/>
      </c>
      <c r="EI39" s="17" t="str">
        <f t="shared" si="106"/>
        <v/>
      </c>
      <c r="EJ39" s="17" t="str">
        <f t="shared" si="107"/>
        <v/>
      </c>
      <c r="EK39" s="17" t="str">
        <f t="shared" si="108"/>
        <v/>
      </c>
      <c r="EL39" s="17" t="str">
        <f t="shared" si="109"/>
        <v/>
      </c>
    </row>
    <row r="40" spans="1:142" ht="29" x14ac:dyDescent="0.35">
      <c r="A40" s="17" t="s">
        <v>280</v>
      </c>
      <c r="B40" s="17">
        <v>2020</v>
      </c>
      <c r="C40" s="17" t="s">
        <v>116</v>
      </c>
      <c r="D40" s="17" t="s">
        <v>315</v>
      </c>
      <c r="E40" s="17" t="s">
        <v>400</v>
      </c>
      <c r="F40" s="17" t="s">
        <v>316</v>
      </c>
      <c r="G40" s="17" t="s">
        <v>401</v>
      </c>
      <c r="H40" s="17" t="s">
        <v>298</v>
      </c>
      <c r="I40" s="17">
        <v>775413257</v>
      </c>
      <c r="J40" s="105">
        <f>VLOOKUP(H40, 'TRI Crosswalk codes'!D:E, 2, FALSE)</f>
        <v>6</v>
      </c>
      <c r="K40" s="17">
        <v>325199</v>
      </c>
      <c r="L40" s="106" t="str">
        <f>VLOOKUP(K40, '2017-2022 NAICS'!C:D, 2, FALSE)</f>
        <v>All Other Basic Organic Chemical Manufacturing</v>
      </c>
      <c r="M40" s="106" t="str">
        <f>IF(COUNTIF('Raw TRI Data'!A:A, K40) &gt;0, "Yes", "No")</f>
        <v>No</v>
      </c>
      <c r="N40" s="17">
        <v>28.980146999999999</v>
      </c>
      <c r="O40" s="17">
        <v>-95.342271999999994</v>
      </c>
      <c r="P40" s="68">
        <v>110008170237</v>
      </c>
      <c r="Q40" s="68">
        <v>1320220592947</v>
      </c>
      <c r="R40" s="17" t="s">
        <v>284</v>
      </c>
      <c r="S40" s="17" t="s">
        <v>285</v>
      </c>
      <c r="T40" s="107">
        <v>1</v>
      </c>
      <c r="U40" s="105" t="str">
        <f>VLOOKUP(T40, 'TRI Crosswalk codes'!A:B, 2, FALSE)</f>
        <v>0 to 99</v>
      </c>
      <c r="V40" s="17">
        <v>43</v>
      </c>
      <c r="W40" s="17">
        <v>43</v>
      </c>
      <c r="Y40" s="17">
        <v>0</v>
      </c>
      <c r="Z40" s="17">
        <v>43</v>
      </c>
      <c r="AA40" s="17" t="s">
        <v>286</v>
      </c>
      <c r="AB40" s="106" t="str">
        <f t="shared" si="55"/>
        <v>Otherwise Use: Ancillary or Other Use; Z399 - Other</v>
      </c>
      <c r="AI40" s="17" t="s">
        <v>288</v>
      </c>
      <c r="AJ40" s="17" t="s">
        <v>288</v>
      </c>
      <c r="AK40" s="17" t="s">
        <v>288</v>
      </c>
      <c r="AL40" s="17" t="s">
        <v>288</v>
      </c>
      <c r="AM40" s="17" t="s">
        <v>288</v>
      </c>
      <c r="AN40" s="17" t="s">
        <v>288</v>
      </c>
      <c r="AO40" s="17" t="s">
        <v>288</v>
      </c>
      <c r="AP40" s="17" t="s">
        <v>288</v>
      </c>
      <c r="AQ40" s="17" t="s">
        <v>288</v>
      </c>
      <c r="AR40" s="17" t="s">
        <v>288</v>
      </c>
      <c r="AS40" s="17" t="s">
        <v>288</v>
      </c>
      <c r="AT40" s="17" t="s">
        <v>288</v>
      </c>
      <c r="AU40" s="17" t="s">
        <v>288</v>
      </c>
      <c r="AV40" s="17" t="s">
        <v>288</v>
      </c>
      <c r="AW40" s="17" t="s">
        <v>288</v>
      </c>
      <c r="AX40" s="17" t="s">
        <v>288</v>
      </c>
      <c r="AY40" s="17" t="s">
        <v>288</v>
      </c>
      <c r="AZ40" s="17" t="s">
        <v>288</v>
      </c>
      <c r="BA40" s="17" t="s">
        <v>288</v>
      </c>
      <c r="BB40" s="17" t="s">
        <v>288</v>
      </c>
      <c r="BC40" s="17" t="s">
        <v>288</v>
      </c>
      <c r="BD40" s="17" t="s">
        <v>288</v>
      </c>
      <c r="BE40" s="17" t="s">
        <v>288</v>
      </c>
      <c r="BF40" s="17" t="s">
        <v>288</v>
      </c>
      <c r="BG40" s="17" t="s">
        <v>288</v>
      </c>
      <c r="BH40" s="17" t="s">
        <v>288</v>
      </c>
      <c r="BI40" s="17" t="s">
        <v>288</v>
      </c>
      <c r="BJ40" s="17" t="s">
        <v>288</v>
      </c>
      <c r="BK40" s="17" t="s">
        <v>288</v>
      </c>
      <c r="BL40" s="17" t="s">
        <v>288</v>
      </c>
      <c r="BM40" s="17" t="s">
        <v>288</v>
      </c>
      <c r="BN40" s="17" t="s">
        <v>288</v>
      </c>
      <c r="BO40" s="17" t="s">
        <v>288</v>
      </c>
      <c r="BP40" s="17" t="s">
        <v>288</v>
      </c>
      <c r="BQ40" s="17" t="s">
        <v>288</v>
      </c>
      <c r="BR40" s="17" t="s">
        <v>288</v>
      </c>
      <c r="BS40" s="17" t="s">
        <v>288</v>
      </c>
      <c r="BT40" s="17" t="s">
        <v>288</v>
      </c>
      <c r="BU40" s="17" t="s">
        <v>288</v>
      </c>
      <c r="BV40" s="17" t="s">
        <v>288</v>
      </c>
      <c r="BW40" s="17" t="s">
        <v>288</v>
      </c>
      <c r="BX40" s="17" t="s">
        <v>288</v>
      </c>
      <c r="BY40" s="17" t="s">
        <v>288</v>
      </c>
      <c r="BZ40" s="17" t="s">
        <v>288</v>
      </c>
      <c r="CA40" s="17" t="s">
        <v>289</v>
      </c>
      <c r="CB40" s="17" t="s">
        <v>288</v>
      </c>
      <c r="CC40" s="17" t="s">
        <v>288</v>
      </c>
      <c r="CD40" s="17" t="s">
        <v>288</v>
      </c>
      <c r="CE40" s="17" t="s">
        <v>288</v>
      </c>
      <c r="CF40" s="17" t="s">
        <v>288</v>
      </c>
      <c r="CG40" s="17" t="s">
        <v>288</v>
      </c>
      <c r="CH40" s="17" t="s">
        <v>288</v>
      </c>
      <c r="CI40" s="17" t="s">
        <v>288</v>
      </c>
      <c r="CJ40" s="17" t="s">
        <v>289</v>
      </c>
      <c r="CK40" s="17" t="str">
        <f t="shared" si="56"/>
        <v/>
      </c>
      <c r="CL40" s="17" t="str">
        <f t="shared" si="57"/>
        <v/>
      </c>
      <c r="CM40" s="17" t="str">
        <f t="shared" si="58"/>
        <v/>
      </c>
      <c r="CN40" s="17" t="str">
        <f t="shared" si="59"/>
        <v/>
      </c>
      <c r="CO40" s="17" t="str">
        <f t="shared" si="60"/>
        <v/>
      </c>
      <c r="CP40" s="17" t="str">
        <f t="shared" si="61"/>
        <v/>
      </c>
      <c r="CQ40" s="17" t="str">
        <f t="shared" si="62"/>
        <v/>
      </c>
      <c r="CR40" s="17" t="str">
        <f t="shared" si="63"/>
        <v/>
      </c>
      <c r="CS40" s="17" t="str">
        <f t="shared" si="64"/>
        <v/>
      </c>
      <c r="CT40" s="17" t="str">
        <f t="shared" si="65"/>
        <v/>
      </c>
      <c r="CU40" s="17" t="str">
        <f t="shared" si="66"/>
        <v/>
      </c>
      <c r="CV40" s="17" t="str">
        <f t="shared" si="67"/>
        <v/>
      </c>
      <c r="CW40" s="17" t="str">
        <f t="shared" si="68"/>
        <v/>
      </c>
      <c r="CX40" s="17" t="str">
        <f t="shared" si="69"/>
        <v/>
      </c>
      <c r="CY40" s="17" t="str">
        <f t="shared" si="70"/>
        <v/>
      </c>
      <c r="CZ40" s="17" t="str">
        <f t="shared" si="71"/>
        <v/>
      </c>
      <c r="DA40" s="17" t="str">
        <f t="shared" si="72"/>
        <v/>
      </c>
      <c r="DB40" s="17" t="str">
        <f t="shared" si="73"/>
        <v/>
      </c>
      <c r="DC40" s="17" t="str">
        <f t="shared" si="74"/>
        <v/>
      </c>
      <c r="DD40" s="17" t="str">
        <f t="shared" si="75"/>
        <v/>
      </c>
      <c r="DE40" s="17" t="str">
        <f t="shared" si="76"/>
        <v/>
      </c>
      <c r="DF40" s="17" t="str">
        <f t="shared" si="77"/>
        <v/>
      </c>
      <c r="DG40" s="17" t="str">
        <f t="shared" si="78"/>
        <v/>
      </c>
      <c r="DH40" s="17" t="str">
        <f t="shared" si="79"/>
        <v/>
      </c>
      <c r="DI40" s="17" t="str">
        <f t="shared" si="80"/>
        <v/>
      </c>
      <c r="DJ40" s="17" t="str">
        <f t="shared" si="81"/>
        <v/>
      </c>
      <c r="DK40" s="17" t="str">
        <f t="shared" si="82"/>
        <v/>
      </c>
      <c r="DL40" s="17" t="str">
        <f t="shared" si="83"/>
        <v/>
      </c>
      <c r="DM40" s="17" t="str">
        <f t="shared" si="84"/>
        <v/>
      </c>
      <c r="DN40" s="17" t="str">
        <f t="shared" si="85"/>
        <v/>
      </c>
      <c r="DO40" s="17" t="str">
        <f t="shared" si="86"/>
        <v/>
      </c>
      <c r="DP40" s="17" t="str">
        <f t="shared" si="87"/>
        <v/>
      </c>
      <c r="DQ40" s="17" t="str">
        <f t="shared" si="88"/>
        <v/>
      </c>
      <c r="DR40" s="17" t="str">
        <f t="shared" si="89"/>
        <v/>
      </c>
      <c r="DS40" s="17" t="str">
        <f t="shared" si="90"/>
        <v/>
      </c>
      <c r="DT40" s="17" t="str">
        <f t="shared" si="91"/>
        <v/>
      </c>
      <c r="DU40" s="17" t="str">
        <f t="shared" si="92"/>
        <v/>
      </c>
      <c r="DV40" s="17" t="str">
        <f t="shared" si="93"/>
        <v/>
      </c>
      <c r="DW40" s="17" t="str">
        <f t="shared" si="94"/>
        <v/>
      </c>
      <c r="DX40" s="17" t="str">
        <f t="shared" si="95"/>
        <v/>
      </c>
      <c r="DY40" s="17" t="str">
        <f t="shared" si="96"/>
        <v/>
      </c>
      <c r="DZ40" s="17" t="str">
        <f t="shared" si="97"/>
        <v/>
      </c>
      <c r="EA40" s="17" t="str">
        <f t="shared" si="98"/>
        <v/>
      </c>
      <c r="EB40" s="17" t="str">
        <f t="shared" si="99"/>
        <v/>
      </c>
      <c r="EC40" s="17" t="str">
        <f t="shared" si="100"/>
        <v>Otherwise Use: Ancillary or Other Use</v>
      </c>
      <c r="ED40" s="17" t="str">
        <f t="shared" si="101"/>
        <v/>
      </c>
      <c r="EE40" s="17" t="str">
        <f t="shared" si="102"/>
        <v/>
      </c>
      <c r="EF40" s="17" t="str">
        <f t="shared" si="103"/>
        <v/>
      </c>
      <c r="EG40" s="17" t="str">
        <f t="shared" si="104"/>
        <v/>
      </c>
      <c r="EH40" s="17" t="str">
        <f t="shared" si="105"/>
        <v/>
      </c>
      <c r="EI40" s="17" t="str">
        <f t="shared" si="106"/>
        <v/>
      </c>
      <c r="EJ40" s="17" t="str">
        <f t="shared" si="107"/>
        <v/>
      </c>
      <c r="EK40" s="17" t="str">
        <f t="shared" si="108"/>
        <v/>
      </c>
      <c r="EL40" s="17" t="str">
        <f t="shared" si="109"/>
        <v>Z399 - Other</v>
      </c>
    </row>
    <row r="41" spans="1:142" ht="29" x14ac:dyDescent="0.35">
      <c r="A41" s="17" t="s">
        <v>280</v>
      </c>
      <c r="B41" s="17">
        <v>2020</v>
      </c>
      <c r="C41" s="17" t="s">
        <v>105</v>
      </c>
      <c r="D41" s="17" t="s">
        <v>281</v>
      </c>
      <c r="E41" s="17" t="s">
        <v>415</v>
      </c>
      <c r="F41" s="17" t="s">
        <v>282</v>
      </c>
      <c r="G41" s="17" t="s">
        <v>416</v>
      </c>
      <c r="H41" s="17" t="s">
        <v>283</v>
      </c>
      <c r="I41" s="17">
        <v>61242</v>
      </c>
      <c r="J41" s="105">
        <f>VLOOKUP(H41, 'TRI Crosswalk codes'!D:E, 2, FALSE)</f>
        <v>5</v>
      </c>
      <c r="K41" s="17">
        <v>325998</v>
      </c>
      <c r="L41" s="106" t="str">
        <f>VLOOKUP(K41, '2017-2022 NAICS'!C:D, 2, FALSE)</f>
        <v>All Other Miscellaneous Chemical Product and Preparation Manufacturing</v>
      </c>
      <c r="M41" s="106" t="str">
        <f>IF(COUNTIF('Raw TRI Data'!A:A, K41) &gt;0, "Yes", "No")</f>
        <v>No</v>
      </c>
      <c r="N41" s="17">
        <v>41.755000000000003</v>
      </c>
      <c r="O41" s="17">
        <v>-90.284166999999997</v>
      </c>
      <c r="P41" s="68">
        <v>110013886875</v>
      </c>
      <c r="Q41" s="68">
        <v>1320220621270</v>
      </c>
      <c r="R41" s="17" t="s">
        <v>284</v>
      </c>
      <c r="S41" s="17" t="s">
        <v>285</v>
      </c>
      <c r="T41" s="107">
        <v>5</v>
      </c>
      <c r="U41" s="105" t="str">
        <f>VLOOKUP(T41, 'TRI Crosswalk codes'!A:B, 2, FALSE)</f>
        <v>100,000 to 999,999</v>
      </c>
      <c r="V41" s="17">
        <v>0</v>
      </c>
      <c r="W41" s="17">
        <v>0</v>
      </c>
      <c r="Y41" s="17">
        <v>3210</v>
      </c>
      <c r="Z41" s="17">
        <v>3210</v>
      </c>
      <c r="AA41" s="17" t="s">
        <v>286</v>
      </c>
      <c r="AB41" s="106" t="str">
        <f t="shared" si="55"/>
        <v>Processing: As a formulation component; P299 - Other</v>
      </c>
      <c r="AI41" s="17" t="s">
        <v>288</v>
      </c>
      <c r="AJ41" s="17" t="s">
        <v>288</v>
      </c>
      <c r="AK41" s="17" t="s">
        <v>288</v>
      </c>
      <c r="AL41" s="17" t="s">
        <v>288</v>
      </c>
      <c r="AM41" s="17" t="s">
        <v>288</v>
      </c>
      <c r="AN41" s="17" t="s">
        <v>288</v>
      </c>
      <c r="AO41" s="17" t="s">
        <v>288</v>
      </c>
      <c r="AP41" s="17" t="s">
        <v>288</v>
      </c>
      <c r="AQ41" s="17" t="s">
        <v>288</v>
      </c>
      <c r="AR41" s="17" t="s">
        <v>288</v>
      </c>
      <c r="AS41" s="17" t="s">
        <v>288</v>
      </c>
      <c r="AT41" s="17" t="s">
        <v>288</v>
      </c>
      <c r="AU41" s="17" t="s">
        <v>289</v>
      </c>
      <c r="AV41" s="17" t="s">
        <v>288</v>
      </c>
      <c r="AW41" s="17" t="s">
        <v>288</v>
      </c>
      <c r="AX41" s="17" t="s">
        <v>288</v>
      </c>
      <c r="AY41" s="17" t="s">
        <v>288</v>
      </c>
      <c r="AZ41" s="17" t="s">
        <v>288</v>
      </c>
      <c r="BA41" s="17" t="s">
        <v>288</v>
      </c>
      <c r="BB41" s="17" t="s">
        <v>288</v>
      </c>
      <c r="BC41" s="17" t="s">
        <v>288</v>
      </c>
      <c r="BD41" s="17" t="s">
        <v>288</v>
      </c>
      <c r="BE41" s="17" t="s">
        <v>288</v>
      </c>
      <c r="BF41" s="17" t="s">
        <v>288</v>
      </c>
      <c r="BG41" s="17" t="s">
        <v>289</v>
      </c>
      <c r="BH41" s="17" t="s">
        <v>288</v>
      </c>
      <c r="BI41" s="17" t="s">
        <v>288</v>
      </c>
      <c r="BJ41" s="17" t="s">
        <v>288</v>
      </c>
      <c r="BK41" s="17" t="s">
        <v>288</v>
      </c>
      <c r="BL41" s="17" t="s">
        <v>288</v>
      </c>
      <c r="BM41" s="17" t="s">
        <v>288</v>
      </c>
      <c r="BN41" s="17" t="s">
        <v>288</v>
      </c>
      <c r="BO41" s="17" t="s">
        <v>288</v>
      </c>
      <c r="BP41" s="17" t="s">
        <v>288</v>
      </c>
      <c r="BQ41" s="17" t="s">
        <v>288</v>
      </c>
      <c r="BR41" s="17" t="s">
        <v>288</v>
      </c>
      <c r="BS41" s="17" t="s">
        <v>288</v>
      </c>
      <c r="BT41" s="17" t="s">
        <v>288</v>
      </c>
      <c r="BU41" s="17" t="s">
        <v>288</v>
      </c>
      <c r="BV41" s="17" t="s">
        <v>288</v>
      </c>
      <c r="BW41" s="17" t="s">
        <v>288</v>
      </c>
      <c r="BX41" s="17" t="s">
        <v>288</v>
      </c>
      <c r="BY41" s="17" t="s">
        <v>288</v>
      </c>
      <c r="BZ41" s="17" t="s">
        <v>288</v>
      </c>
      <c r="CA41" s="17" t="s">
        <v>288</v>
      </c>
      <c r="CB41" s="17" t="s">
        <v>288</v>
      </c>
      <c r="CC41" s="17" t="s">
        <v>288</v>
      </c>
      <c r="CD41" s="17" t="s">
        <v>288</v>
      </c>
      <c r="CE41" s="17" t="s">
        <v>288</v>
      </c>
      <c r="CF41" s="17" t="s">
        <v>288</v>
      </c>
      <c r="CG41" s="17" t="s">
        <v>288</v>
      </c>
      <c r="CH41" s="17" t="s">
        <v>288</v>
      </c>
      <c r="CI41" s="17" t="s">
        <v>288</v>
      </c>
      <c r="CJ41" s="17" t="s">
        <v>288</v>
      </c>
      <c r="CK41" s="17" t="str">
        <f t="shared" si="56"/>
        <v/>
      </c>
      <c r="CL41" s="17" t="str">
        <f t="shared" si="57"/>
        <v/>
      </c>
      <c r="CM41" s="17" t="str">
        <f t="shared" si="58"/>
        <v/>
      </c>
      <c r="CN41" s="17" t="str">
        <f t="shared" si="59"/>
        <v/>
      </c>
      <c r="CO41" s="17" t="str">
        <f t="shared" si="60"/>
        <v/>
      </c>
      <c r="CP41" s="17" t="str">
        <f t="shared" si="61"/>
        <v/>
      </c>
      <c r="CQ41" s="17" t="str">
        <f t="shared" si="62"/>
        <v/>
      </c>
      <c r="CR41" s="17" t="str">
        <f t="shared" si="63"/>
        <v/>
      </c>
      <c r="CS41" s="17" t="str">
        <f t="shared" si="64"/>
        <v/>
      </c>
      <c r="CT41" s="17" t="str">
        <f t="shared" si="65"/>
        <v/>
      </c>
      <c r="CU41" s="17" t="str">
        <f t="shared" si="66"/>
        <v/>
      </c>
      <c r="CV41" s="17" t="str">
        <f t="shared" si="67"/>
        <v/>
      </c>
      <c r="CW41" s="17" t="str">
        <f t="shared" si="68"/>
        <v>Processing: As a formulation component</v>
      </c>
      <c r="CX41" s="17" t="str">
        <f t="shared" si="69"/>
        <v/>
      </c>
      <c r="CY41" s="17" t="str">
        <f t="shared" si="70"/>
        <v/>
      </c>
      <c r="CZ41" s="17" t="str">
        <f t="shared" si="71"/>
        <v/>
      </c>
      <c r="DA41" s="17" t="str">
        <f t="shared" si="72"/>
        <v/>
      </c>
      <c r="DB41" s="17" t="str">
        <f t="shared" si="73"/>
        <v/>
      </c>
      <c r="DC41" s="17" t="str">
        <f t="shared" si="74"/>
        <v/>
      </c>
      <c r="DD41" s="17" t="str">
        <f t="shared" si="75"/>
        <v/>
      </c>
      <c r="DE41" s="17" t="str">
        <f t="shared" si="76"/>
        <v/>
      </c>
      <c r="DF41" s="17" t="str">
        <f t="shared" si="77"/>
        <v/>
      </c>
      <c r="DG41" s="17" t="str">
        <f t="shared" si="78"/>
        <v/>
      </c>
      <c r="DH41" s="17" t="str">
        <f t="shared" si="79"/>
        <v/>
      </c>
      <c r="DI41" s="17" t="str">
        <f t="shared" si="80"/>
        <v>P299 - Other</v>
      </c>
      <c r="DJ41" s="17" t="str">
        <f t="shared" si="81"/>
        <v/>
      </c>
      <c r="DK41" s="17" t="str">
        <f t="shared" si="82"/>
        <v/>
      </c>
      <c r="DL41" s="17" t="str">
        <f t="shared" si="83"/>
        <v/>
      </c>
      <c r="DM41" s="17" t="str">
        <f t="shared" si="84"/>
        <v/>
      </c>
      <c r="DN41" s="17" t="str">
        <f t="shared" si="85"/>
        <v/>
      </c>
      <c r="DO41" s="17" t="str">
        <f t="shared" si="86"/>
        <v/>
      </c>
      <c r="DP41" s="17" t="str">
        <f t="shared" si="87"/>
        <v/>
      </c>
      <c r="DQ41" s="17" t="str">
        <f t="shared" si="88"/>
        <v/>
      </c>
      <c r="DR41" s="17" t="str">
        <f t="shared" si="89"/>
        <v/>
      </c>
      <c r="DS41" s="17" t="str">
        <f t="shared" si="90"/>
        <v/>
      </c>
      <c r="DT41" s="17" t="str">
        <f t="shared" si="91"/>
        <v/>
      </c>
      <c r="DU41" s="17" t="str">
        <f t="shared" si="92"/>
        <v/>
      </c>
      <c r="DV41" s="17" t="str">
        <f t="shared" si="93"/>
        <v/>
      </c>
      <c r="DW41" s="17" t="str">
        <f t="shared" si="94"/>
        <v/>
      </c>
      <c r="DX41" s="17" t="str">
        <f t="shared" si="95"/>
        <v/>
      </c>
      <c r="DY41" s="17" t="str">
        <f t="shared" si="96"/>
        <v/>
      </c>
      <c r="DZ41" s="17" t="str">
        <f t="shared" si="97"/>
        <v/>
      </c>
      <c r="EA41" s="17" t="str">
        <f t="shared" si="98"/>
        <v/>
      </c>
      <c r="EB41" s="17" t="str">
        <f t="shared" si="99"/>
        <v/>
      </c>
      <c r="EC41" s="17" t="str">
        <f t="shared" si="100"/>
        <v/>
      </c>
      <c r="ED41" s="17" t="str">
        <f t="shared" si="101"/>
        <v/>
      </c>
      <c r="EE41" s="17" t="str">
        <f t="shared" si="102"/>
        <v/>
      </c>
      <c r="EF41" s="17" t="str">
        <f t="shared" si="103"/>
        <v/>
      </c>
      <c r="EG41" s="17" t="str">
        <f t="shared" si="104"/>
        <v/>
      </c>
      <c r="EH41" s="17" t="str">
        <f t="shared" si="105"/>
        <v/>
      </c>
      <c r="EI41" s="17" t="str">
        <f t="shared" si="106"/>
        <v/>
      </c>
      <c r="EJ41" s="17" t="str">
        <f t="shared" si="107"/>
        <v/>
      </c>
      <c r="EK41" s="17" t="str">
        <f t="shared" si="108"/>
        <v/>
      </c>
      <c r="EL41" s="17" t="str">
        <f t="shared" si="109"/>
        <v/>
      </c>
    </row>
    <row r="42" spans="1:142" ht="29" x14ac:dyDescent="0.35">
      <c r="A42" s="17" t="s">
        <v>280</v>
      </c>
      <c r="B42" s="17">
        <v>2020</v>
      </c>
      <c r="C42" s="17" t="s">
        <v>106</v>
      </c>
      <c r="D42" s="17" t="s">
        <v>331</v>
      </c>
      <c r="E42" s="17" t="s">
        <v>417</v>
      </c>
      <c r="F42" s="17" t="s">
        <v>332</v>
      </c>
      <c r="G42" s="17" t="s">
        <v>418</v>
      </c>
      <c r="H42" s="17" t="s">
        <v>333</v>
      </c>
      <c r="I42" s="107" t="s">
        <v>419</v>
      </c>
      <c r="J42" s="105">
        <f>VLOOKUP(H42, 'TRI Crosswalk codes'!D:E, 2, FALSE)</f>
        <v>1</v>
      </c>
      <c r="K42" s="17">
        <v>424690</v>
      </c>
      <c r="L42" s="106" t="str">
        <f>VLOOKUP(K42, '2017-2022 NAICS'!C:D, 2, FALSE)</f>
        <v>Other Chemical and Allied Products Merchant Wholesalers</v>
      </c>
      <c r="M42" s="106" t="str">
        <f>IF(COUNTIF('Raw TRI Data'!A:A, K42) &gt;0, "Yes", "No")</f>
        <v>No</v>
      </c>
      <c r="N42" s="17">
        <v>41.670540000000003</v>
      </c>
      <c r="O42" s="17">
        <v>-72.755600000000001</v>
      </c>
      <c r="P42" s="68">
        <v>110033160022</v>
      </c>
      <c r="Q42" s="68">
        <v>1320220647883</v>
      </c>
      <c r="R42" s="17" t="s">
        <v>284</v>
      </c>
      <c r="S42" s="17" t="s">
        <v>285</v>
      </c>
      <c r="T42" s="107">
        <v>4</v>
      </c>
      <c r="U42" s="105" t="str">
        <f>VLOOKUP(T42, 'TRI Crosswalk codes'!A:B, 2, FALSE)</f>
        <v>10,000 to 99,999</v>
      </c>
      <c r="V42" s="17">
        <v>402.81</v>
      </c>
      <c r="W42" s="17">
        <v>402.81</v>
      </c>
      <c r="Y42" s="17">
        <v>1085.4000000000001</v>
      </c>
      <c r="Z42" s="17">
        <v>1488.21</v>
      </c>
      <c r="AA42" s="17" t="s">
        <v>286</v>
      </c>
      <c r="AB42" s="106" t="str">
        <f t="shared" si="55"/>
        <v>Processing: Repackaging</v>
      </c>
      <c r="AI42" s="17" t="s">
        <v>288</v>
      </c>
      <c r="AJ42" s="17" t="s">
        <v>288</v>
      </c>
      <c r="AK42" s="17" t="s">
        <v>288</v>
      </c>
      <c r="AL42" s="17" t="s">
        <v>288</v>
      </c>
      <c r="AM42" s="17" t="s">
        <v>288</v>
      </c>
      <c r="AN42" s="17" t="s">
        <v>288</v>
      </c>
      <c r="AO42" s="17" t="s">
        <v>288</v>
      </c>
      <c r="AP42" s="17" t="s">
        <v>288</v>
      </c>
      <c r="AQ42" s="17" t="s">
        <v>288</v>
      </c>
      <c r="AR42" s="17" t="s">
        <v>288</v>
      </c>
      <c r="AS42" s="17" t="s">
        <v>288</v>
      </c>
      <c r="AT42" s="17" t="s">
        <v>288</v>
      </c>
      <c r="AU42" s="17" t="s">
        <v>288</v>
      </c>
      <c r="AV42" s="17" t="s">
        <v>288</v>
      </c>
      <c r="AW42" s="17" t="s">
        <v>288</v>
      </c>
      <c r="AX42" s="17" t="s">
        <v>288</v>
      </c>
      <c r="AY42" s="17" t="s">
        <v>288</v>
      </c>
      <c r="AZ42" s="17" t="s">
        <v>288</v>
      </c>
      <c r="BA42" s="17" t="s">
        <v>288</v>
      </c>
      <c r="BB42" s="17" t="s">
        <v>288</v>
      </c>
      <c r="BC42" s="17" t="s">
        <v>288</v>
      </c>
      <c r="BD42" s="17" t="s">
        <v>288</v>
      </c>
      <c r="BE42" s="17" t="s">
        <v>288</v>
      </c>
      <c r="BF42" s="17" t="s">
        <v>288</v>
      </c>
      <c r="BG42" s="17" t="s">
        <v>288</v>
      </c>
      <c r="BH42" s="17" t="s">
        <v>288</v>
      </c>
      <c r="BI42" s="17" t="s">
        <v>289</v>
      </c>
      <c r="BJ42" s="17" t="s">
        <v>288</v>
      </c>
      <c r="BK42" s="17" t="s">
        <v>288</v>
      </c>
      <c r="BL42" s="17" t="s">
        <v>288</v>
      </c>
      <c r="BM42" s="17" t="s">
        <v>288</v>
      </c>
      <c r="BN42" s="17" t="s">
        <v>288</v>
      </c>
      <c r="BO42" s="17" t="s">
        <v>288</v>
      </c>
      <c r="BP42" s="17" t="s">
        <v>288</v>
      </c>
      <c r="BQ42" s="17" t="s">
        <v>288</v>
      </c>
      <c r="BR42" s="17" t="s">
        <v>288</v>
      </c>
      <c r="BS42" s="17" t="s">
        <v>288</v>
      </c>
      <c r="BT42" s="17" t="s">
        <v>288</v>
      </c>
      <c r="BU42" s="17" t="s">
        <v>288</v>
      </c>
      <c r="BV42" s="17" t="s">
        <v>288</v>
      </c>
      <c r="BW42" s="17" t="s">
        <v>288</v>
      </c>
      <c r="BX42" s="17" t="s">
        <v>288</v>
      </c>
      <c r="BY42" s="17" t="s">
        <v>288</v>
      </c>
      <c r="BZ42" s="17" t="s">
        <v>288</v>
      </c>
      <c r="CA42" s="17" t="s">
        <v>288</v>
      </c>
      <c r="CB42" s="17" t="s">
        <v>288</v>
      </c>
      <c r="CC42" s="17" t="s">
        <v>288</v>
      </c>
      <c r="CD42" s="17" t="s">
        <v>288</v>
      </c>
      <c r="CE42" s="17" t="s">
        <v>288</v>
      </c>
      <c r="CF42" s="17" t="s">
        <v>288</v>
      </c>
      <c r="CG42" s="17" t="s">
        <v>288</v>
      </c>
      <c r="CH42" s="17" t="s">
        <v>288</v>
      </c>
      <c r="CI42" s="17" t="s">
        <v>288</v>
      </c>
      <c r="CJ42" s="17" t="s">
        <v>288</v>
      </c>
      <c r="CK42" s="17" t="str">
        <f t="shared" si="56"/>
        <v/>
      </c>
      <c r="CL42" s="17" t="str">
        <f t="shared" si="57"/>
        <v/>
      </c>
      <c r="CM42" s="17" t="str">
        <f t="shared" si="58"/>
        <v/>
      </c>
      <c r="CN42" s="17" t="str">
        <f t="shared" si="59"/>
        <v/>
      </c>
      <c r="CO42" s="17" t="str">
        <f t="shared" si="60"/>
        <v/>
      </c>
      <c r="CP42" s="17" t="str">
        <f t="shared" si="61"/>
        <v/>
      </c>
      <c r="CQ42" s="17" t="str">
        <f t="shared" si="62"/>
        <v/>
      </c>
      <c r="CR42" s="17" t="str">
        <f t="shared" si="63"/>
        <v/>
      </c>
      <c r="CS42" s="17" t="str">
        <f t="shared" si="64"/>
        <v/>
      </c>
      <c r="CT42" s="17" t="str">
        <f t="shared" si="65"/>
        <v/>
      </c>
      <c r="CU42" s="17" t="str">
        <f t="shared" si="66"/>
        <v/>
      </c>
      <c r="CV42" s="17" t="str">
        <f t="shared" si="67"/>
        <v/>
      </c>
      <c r="CW42" s="17" t="str">
        <f t="shared" si="68"/>
        <v/>
      </c>
      <c r="CX42" s="17" t="str">
        <f t="shared" si="69"/>
        <v/>
      </c>
      <c r="CY42" s="17" t="str">
        <f t="shared" si="70"/>
        <v/>
      </c>
      <c r="CZ42" s="17" t="str">
        <f t="shared" si="71"/>
        <v/>
      </c>
      <c r="DA42" s="17" t="str">
        <f t="shared" si="72"/>
        <v/>
      </c>
      <c r="DB42" s="17" t="str">
        <f t="shared" si="73"/>
        <v/>
      </c>
      <c r="DC42" s="17" t="str">
        <f t="shared" si="74"/>
        <v/>
      </c>
      <c r="DD42" s="17" t="str">
        <f t="shared" si="75"/>
        <v/>
      </c>
      <c r="DE42" s="17" t="str">
        <f t="shared" si="76"/>
        <v/>
      </c>
      <c r="DF42" s="17" t="str">
        <f t="shared" si="77"/>
        <v/>
      </c>
      <c r="DG42" s="17" t="str">
        <f t="shared" si="78"/>
        <v/>
      </c>
      <c r="DH42" s="17" t="str">
        <f t="shared" si="79"/>
        <v/>
      </c>
      <c r="DI42" s="17" t="str">
        <f t="shared" si="80"/>
        <v/>
      </c>
      <c r="DJ42" s="17" t="str">
        <f t="shared" si="81"/>
        <v/>
      </c>
      <c r="DK42" s="17" t="str">
        <f t="shared" si="82"/>
        <v>Processing: Repackaging</v>
      </c>
      <c r="DL42" s="17" t="str">
        <f t="shared" si="83"/>
        <v/>
      </c>
      <c r="DM42" s="17" t="str">
        <f t="shared" si="84"/>
        <v/>
      </c>
      <c r="DN42" s="17" t="str">
        <f t="shared" si="85"/>
        <v/>
      </c>
      <c r="DO42" s="17" t="str">
        <f t="shared" si="86"/>
        <v/>
      </c>
      <c r="DP42" s="17" t="str">
        <f t="shared" si="87"/>
        <v/>
      </c>
      <c r="DQ42" s="17" t="str">
        <f t="shared" si="88"/>
        <v/>
      </c>
      <c r="DR42" s="17" t="str">
        <f t="shared" si="89"/>
        <v/>
      </c>
      <c r="DS42" s="17" t="str">
        <f t="shared" si="90"/>
        <v/>
      </c>
      <c r="DT42" s="17" t="str">
        <f t="shared" si="91"/>
        <v/>
      </c>
      <c r="DU42" s="17" t="str">
        <f t="shared" si="92"/>
        <v/>
      </c>
      <c r="DV42" s="17" t="str">
        <f t="shared" si="93"/>
        <v/>
      </c>
      <c r="DW42" s="17" t="str">
        <f t="shared" si="94"/>
        <v/>
      </c>
      <c r="DX42" s="17" t="str">
        <f t="shared" si="95"/>
        <v/>
      </c>
      <c r="DY42" s="17" t="str">
        <f t="shared" si="96"/>
        <v/>
      </c>
      <c r="DZ42" s="17" t="str">
        <f t="shared" si="97"/>
        <v/>
      </c>
      <c r="EA42" s="17" t="str">
        <f t="shared" si="98"/>
        <v/>
      </c>
      <c r="EB42" s="17" t="str">
        <f t="shared" si="99"/>
        <v/>
      </c>
      <c r="EC42" s="17" t="str">
        <f t="shared" si="100"/>
        <v/>
      </c>
      <c r="ED42" s="17" t="str">
        <f t="shared" si="101"/>
        <v/>
      </c>
      <c r="EE42" s="17" t="str">
        <f t="shared" si="102"/>
        <v/>
      </c>
      <c r="EF42" s="17" t="str">
        <f t="shared" si="103"/>
        <v/>
      </c>
      <c r="EG42" s="17" t="str">
        <f t="shared" si="104"/>
        <v/>
      </c>
      <c r="EH42" s="17" t="str">
        <f t="shared" si="105"/>
        <v/>
      </c>
      <c r="EI42" s="17" t="str">
        <f t="shared" si="106"/>
        <v/>
      </c>
      <c r="EJ42" s="17" t="str">
        <f t="shared" si="107"/>
        <v/>
      </c>
      <c r="EK42" s="17" t="str">
        <f t="shared" si="108"/>
        <v/>
      </c>
      <c r="EL42" s="17" t="str">
        <f t="shared" si="109"/>
        <v/>
      </c>
    </row>
    <row r="43" spans="1:142" ht="43.5" x14ac:dyDescent="0.35">
      <c r="A43" s="17" t="s">
        <v>280</v>
      </c>
      <c r="B43" s="17">
        <v>2020</v>
      </c>
      <c r="C43" s="17" t="s">
        <v>93</v>
      </c>
      <c r="D43" s="17" t="s">
        <v>358</v>
      </c>
      <c r="E43" s="17" t="s">
        <v>420</v>
      </c>
      <c r="F43" s="17" t="s">
        <v>357</v>
      </c>
      <c r="G43" s="17" t="s">
        <v>391</v>
      </c>
      <c r="H43" s="17" t="s">
        <v>351</v>
      </c>
      <c r="I43" s="17">
        <v>70669</v>
      </c>
      <c r="J43" s="105">
        <f>VLOOKUP(H43, 'TRI Crosswalk codes'!D:E, 2, FALSE)</f>
        <v>6</v>
      </c>
      <c r="K43" s="17">
        <v>325180</v>
      </c>
      <c r="L43" s="106" t="str">
        <f>VLOOKUP(K43, '2017-2022 NAICS'!C:D, 2, FALSE)</f>
        <v>Other Basic Inorganic Chemical Manufacturing</v>
      </c>
      <c r="M43" s="106" t="str">
        <f>IF(COUNTIF('Raw TRI Data'!A:A, K43) &gt;0, "Yes", "No")</f>
        <v>No</v>
      </c>
      <c r="N43" s="17">
        <v>30.223500000000001</v>
      </c>
      <c r="O43" s="17">
        <v>-93.286900000000003</v>
      </c>
      <c r="P43" s="68">
        <v>110000494894</v>
      </c>
      <c r="Q43" s="68">
        <v>1320221471333</v>
      </c>
      <c r="R43" s="17" t="s">
        <v>284</v>
      </c>
      <c r="S43" s="17" t="s">
        <v>285</v>
      </c>
      <c r="T43" s="107">
        <v>7</v>
      </c>
      <c r="U43" s="105" t="str">
        <f>VLOOKUP(T43, 'TRI Crosswalk codes'!A:B, 2, FALSE)</f>
        <v>10,000,000 to 49,999,999</v>
      </c>
      <c r="V43" s="17">
        <v>9800</v>
      </c>
      <c r="W43" s="17">
        <v>9800</v>
      </c>
      <c r="Y43" s="17">
        <v>1000</v>
      </c>
      <c r="Z43" s="17">
        <v>10800</v>
      </c>
      <c r="AA43" s="17" t="s">
        <v>286</v>
      </c>
      <c r="AB43" s="106" t="str">
        <f t="shared" si="55"/>
        <v>Manufacture: Produce; Manufacture: For sale/distribution; Manufacture: As a byproduct; Manufacture: As an Impurity</v>
      </c>
      <c r="AI43" s="17" t="s">
        <v>289</v>
      </c>
      <c r="AJ43" s="17" t="s">
        <v>288</v>
      </c>
      <c r="AK43" s="17" t="s">
        <v>288</v>
      </c>
      <c r="AL43" s="17" t="s">
        <v>289</v>
      </c>
      <c r="AM43" s="17" t="s">
        <v>289</v>
      </c>
      <c r="AN43" s="17" t="s">
        <v>289</v>
      </c>
      <c r="AO43" s="17" t="s">
        <v>288</v>
      </c>
      <c r="AP43" s="17" t="s">
        <v>288</v>
      </c>
      <c r="AQ43" s="17" t="s">
        <v>288</v>
      </c>
      <c r="AR43" s="17" t="s">
        <v>288</v>
      </c>
      <c r="AS43" s="17" t="s">
        <v>288</v>
      </c>
      <c r="AT43" s="17" t="s">
        <v>288</v>
      </c>
      <c r="AU43" s="17" t="s">
        <v>288</v>
      </c>
      <c r="AV43" s="17" t="s">
        <v>288</v>
      </c>
      <c r="AW43" s="17" t="s">
        <v>288</v>
      </c>
      <c r="AX43" s="17" t="s">
        <v>288</v>
      </c>
      <c r="AY43" s="17" t="s">
        <v>288</v>
      </c>
      <c r="AZ43" s="17" t="s">
        <v>288</v>
      </c>
      <c r="BA43" s="17" t="s">
        <v>288</v>
      </c>
      <c r="BB43" s="17" t="s">
        <v>288</v>
      </c>
      <c r="BC43" s="17" t="s">
        <v>288</v>
      </c>
      <c r="BD43" s="17" t="s">
        <v>288</v>
      </c>
      <c r="BE43" s="17" t="s">
        <v>288</v>
      </c>
      <c r="BF43" s="17" t="s">
        <v>288</v>
      </c>
      <c r="BG43" s="17" t="s">
        <v>288</v>
      </c>
      <c r="BH43" s="17" t="s">
        <v>288</v>
      </c>
      <c r="BI43" s="17" t="s">
        <v>288</v>
      </c>
      <c r="BJ43" s="17" t="s">
        <v>288</v>
      </c>
      <c r="BK43" s="17" t="s">
        <v>288</v>
      </c>
      <c r="BL43" s="17" t="s">
        <v>288</v>
      </c>
      <c r="BM43" s="17" t="s">
        <v>288</v>
      </c>
      <c r="BN43" s="17" t="s">
        <v>288</v>
      </c>
      <c r="BO43" s="17" t="s">
        <v>288</v>
      </c>
      <c r="BP43" s="17" t="s">
        <v>288</v>
      </c>
      <c r="BQ43" s="17" t="s">
        <v>288</v>
      </c>
      <c r="BR43" s="17" t="s">
        <v>288</v>
      </c>
      <c r="BS43" s="17" t="s">
        <v>288</v>
      </c>
      <c r="BT43" s="17" t="s">
        <v>288</v>
      </c>
      <c r="BU43" s="17" t="s">
        <v>288</v>
      </c>
      <c r="BV43" s="17" t="s">
        <v>288</v>
      </c>
      <c r="BW43" s="17" t="s">
        <v>288</v>
      </c>
      <c r="BX43" s="17" t="s">
        <v>288</v>
      </c>
      <c r="BY43" s="17" t="s">
        <v>288</v>
      </c>
      <c r="BZ43" s="17" t="s">
        <v>288</v>
      </c>
      <c r="CA43" s="17" t="s">
        <v>288</v>
      </c>
      <c r="CB43" s="17" t="s">
        <v>288</v>
      </c>
      <c r="CC43" s="17" t="s">
        <v>288</v>
      </c>
      <c r="CD43" s="17" t="s">
        <v>288</v>
      </c>
      <c r="CE43" s="17" t="s">
        <v>288</v>
      </c>
      <c r="CF43" s="17" t="s">
        <v>288</v>
      </c>
      <c r="CG43" s="17" t="s">
        <v>288</v>
      </c>
      <c r="CH43" s="17" t="s">
        <v>288</v>
      </c>
      <c r="CI43" s="17" t="s">
        <v>288</v>
      </c>
      <c r="CJ43" s="17" t="s">
        <v>288</v>
      </c>
      <c r="CK43" s="17" t="str">
        <f t="shared" si="56"/>
        <v>Manufacture: Produce</v>
      </c>
      <c r="CL43" s="17" t="str">
        <f t="shared" si="57"/>
        <v/>
      </c>
      <c r="CM43" s="17" t="str">
        <f t="shared" si="58"/>
        <v/>
      </c>
      <c r="CN43" s="17" t="str">
        <f t="shared" si="59"/>
        <v>Manufacture: For sale/distribution</v>
      </c>
      <c r="CO43" s="17" t="str">
        <f t="shared" si="60"/>
        <v>Manufacture: As a byproduct</v>
      </c>
      <c r="CP43" s="17" t="str">
        <f t="shared" si="61"/>
        <v>Manufacture: As an Impurity</v>
      </c>
      <c r="CQ43" s="17" t="str">
        <f t="shared" si="62"/>
        <v/>
      </c>
      <c r="CR43" s="17" t="str">
        <f t="shared" si="63"/>
        <v/>
      </c>
      <c r="CS43" s="17" t="str">
        <f t="shared" si="64"/>
        <v/>
      </c>
      <c r="CT43" s="17" t="str">
        <f t="shared" si="65"/>
        <v/>
      </c>
      <c r="CU43" s="17" t="str">
        <f t="shared" si="66"/>
        <v/>
      </c>
      <c r="CV43" s="17" t="str">
        <f t="shared" si="67"/>
        <v/>
      </c>
      <c r="CW43" s="17" t="str">
        <f t="shared" si="68"/>
        <v/>
      </c>
      <c r="CX43" s="17" t="str">
        <f t="shared" si="69"/>
        <v/>
      </c>
      <c r="CY43" s="17" t="str">
        <f t="shared" si="70"/>
        <v/>
      </c>
      <c r="CZ43" s="17" t="str">
        <f t="shared" si="71"/>
        <v/>
      </c>
      <c r="DA43" s="17" t="str">
        <f t="shared" si="72"/>
        <v/>
      </c>
      <c r="DB43" s="17" t="str">
        <f t="shared" si="73"/>
        <v/>
      </c>
      <c r="DC43" s="17" t="str">
        <f t="shared" si="74"/>
        <v/>
      </c>
      <c r="DD43" s="17" t="str">
        <f t="shared" si="75"/>
        <v/>
      </c>
      <c r="DE43" s="17" t="str">
        <f t="shared" si="76"/>
        <v/>
      </c>
      <c r="DF43" s="17" t="str">
        <f t="shared" si="77"/>
        <v/>
      </c>
      <c r="DG43" s="17" t="str">
        <f t="shared" si="78"/>
        <v/>
      </c>
      <c r="DH43" s="17" t="str">
        <f t="shared" si="79"/>
        <v/>
      </c>
      <c r="DI43" s="17" t="str">
        <f t="shared" si="80"/>
        <v/>
      </c>
      <c r="DJ43" s="17" t="str">
        <f t="shared" si="81"/>
        <v/>
      </c>
      <c r="DK43" s="17" t="str">
        <f t="shared" si="82"/>
        <v/>
      </c>
      <c r="DL43" s="17" t="str">
        <f t="shared" si="83"/>
        <v/>
      </c>
      <c r="DM43" s="17" t="str">
        <f t="shared" si="84"/>
        <v/>
      </c>
      <c r="DN43" s="17" t="str">
        <f t="shared" si="85"/>
        <v/>
      </c>
      <c r="DO43" s="17" t="str">
        <f t="shared" si="86"/>
        <v/>
      </c>
      <c r="DP43" s="17" t="str">
        <f t="shared" si="87"/>
        <v/>
      </c>
      <c r="DQ43" s="17" t="str">
        <f t="shared" si="88"/>
        <v/>
      </c>
      <c r="DR43" s="17" t="str">
        <f t="shared" si="89"/>
        <v/>
      </c>
      <c r="DS43" s="17" t="str">
        <f t="shared" si="90"/>
        <v/>
      </c>
      <c r="DT43" s="17" t="str">
        <f t="shared" si="91"/>
        <v/>
      </c>
      <c r="DU43" s="17" t="str">
        <f t="shared" si="92"/>
        <v/>
      </c>
      <c r="DV43" s="17" t="str">
        <f t="shared" si="93"/>
        <v/>
      </c>
      <c r="DW43" s="17" t="str">
        <f t="shared" si="94"/>
        <v/>
      </c>
      <c r="DX43" s="17" t="str">
        <f t="shared" si="95"/>
        <v/>
      </c>
      <c r="DY43" s="17" t="str">
        <f t="shared" si="96"/>
        <v/>
      </c>
      <c r="DZ43" s="17" t="str">
        <f t="shared" si="97"/>
        <v/>
      </c>
      <c r="EA43" s="17" t="str">
        <f t="shared" si="98"/>
        <v/>
      </c>
      <c r="EB43" s="17" t="str">
        <f t="shared" si="99"/>
        <v/>
      </c>
      <c r="EC43" s="17" t="str">
        <f t="shared" si="100"/>
        <v/>
      </c>
      <c r="ED43" s="17" t="str">
        <f t="shared" si="101"/>
        <v/>
      </c>
      <c r="EE43" s="17" t="str">
        <f t="shared" si="102"/>
        <v/>
      </c>
      <c r="EF43" s="17" t="str">
        <f t="shared" si="103"/>
        <v/>
      </c>
      <c r="EG43" s="17" t="str">
        <f t="shared" si="104"/>
        <v/>
      </c>
      <c r="EH43" s="17" t="str">
        <f t="shared" si="105"/>
        <v/>
      </c>
      <c r="EI43" s="17" t="str">
        <f t="shared" si="106"/>
        <v/>
      </c>
      <c r="EJ43" s="17" t="str">
        <f t="shared" si="107"/>
        <v/>
      </c>
      <c r="EK43" s="17" t="str">
        <f t="shared" si="108"/>
        <v/>
      </c>
      <c r="EL43" s="17" t="str">
        <f t="shared" si="109"/>
        <v/>
      </c>
    </row>
    <row r="44" spans="1:142" ht="29" x14ac:dyDescent="0.35">
      <c r="A44" s="17" t="s">
        <v>280</v>
      </c>
      <c r="B44" s="17">
        <v>2020</v>
      </c>
      <c r="C44" s="17" t="s">
        <v>107</v>
      </c>
      <c r="D44" s="17" t="s">
        <v>291</v>
      </c>
      <c r="E44" s="17" t="s">
        <v>421</v>
      </c>
      <c r="F44" s="17" t="s">
        <v>292</v>
      </c>
      <c r="G44" s="17" t="s">
        <v>422</v>
      </c>
      <c r="H44" s="17" t="s">
        <v>293</v>
      </c>
      <c r="I44" s="17">
        <v>27030</v>
      </c>
      <c r="J44" s="105">
        <f>VLOOKUP(H44, 'TRI Crosswalk codes'!D:E, 2, FALSE)</f>
        <v>4</v>
      </c>
      <c r="K44" s="17">
        <v>326150</v>
      </c>
      <c r="L44" s="106" t="str">
        <f>VLOOKUP(K44, '2017-2022 NAICS'!C:D, 2, FALSE)</f>
        <v>Urethane and Other Foam Product (except Polystyrene) Manufacturing</v>
      </c>
      <c r="M44" s="106" t="str">
        <f>IF(COUNTIF('Raw TRI Data'!A:A, K44) &gt;0, "Yes", "No")</f>
        <v>No</v>
      </c>
      <c r="N44" s="17">
        <v>36.472777999999998</v>
      </c>
      <c r="O44" s="17">
        <v>-80.608610999999996</v>
      </c>
      <c r="P44" s="68">
        <v>110000345172</v>
      </c>
      <c r="Q44" s="68">
        <v>1320222389633</v>
      </c>
      <c r="R44" s="17" t="s">
        <v>284</v>
      </c>
      <c r="S44" s="17" t="s">
        <v>285</v>
      </c>
      <c r="T44" s="107">
        <v>4</v>
      </c>
      <c r="U44" s="105" t="str">
        <f>VLOOKUP(T44, 'TRI Crosswalk codes'!A:B, 2, FALSE)</f>
        <v>10,000 to 99,999</v>
      </c>
      <c r="V44" s="17">
        <v>1437</v>
      </c>
      <c r="W44" s="17">
        <v>1437</v>
      </c>
      <c r="Y44" s="17">
        <v>0</v>
      </c>
      <c r="Z44" s="17">
        <v>1437</v>
      </c>
      <c r="AA44" s="17" t="s">
        <v>286</v>
      </c>
      <c r="AB44" s="106" t="str">
        <f t="shared" si="55"/>
        <v>Processing: As a formulation component; P201 - Additives</v>
      </c>
      <c r="AI44" s="17" t="s">
        <v>288</v>
      </c>
      <c r="AJ44" s="17" t="s">
        <v>288</v>
      </c>
      <c r="AK44" s="17" t="s">
        <v>288</v>
      </c>
      <c r="AL44" s="17" t="s">
        <v>288</v>
      </c>
      <c r="AM44" s="17" t="s">
        <v>288</v>
      </c>
      <c r="AN44" s="17" t="s">
        <v>288</v>
      </c>
      <c r="AO44" s="17" t="s">
        <v>288</v>
      </c>
      <c r="AP44" s="17" t="s">
        <v>288</v>
      </c>
      <c r="AQ44" s="17" t="s">
        <v>288</v>
      </c>
      <c r="AR44" s="17" t="s">
        <v>288</v>
      </c>
      <c r="AS44" s="17" t="s">
        <v>288</v>
      </c>
      <c r="AT44" s="17" t="s">
        <v>288</v>
      </c>
      <c r="AU44" s="17" t="s">
        <v>289</v>
      </c>
      <c r="AV44" s="17" t="s">
        <v>289</v>
      </c>
      <c r="AW44" s="17" t="s">
        <v>288</v>
      </c>
      <c r="AX44" s="17" t="s">
        <v>288</v>
      </c>
      <c r="AY44" s="17" t="s">
        <v>288</v>
      </c>
      <c r="AZ44" s="17" t="s">
        <v>288</v>
      </c>
      <c r="BA44" s="17" t="s">
        <v>288</v>
      </c>
      <c r="BB44" s="17" t="s">
        <v>288</v>
      </c>
      <c r="BC44" s="17" t="s">
        <v>288</v>
      </c>
      <c r="BD44" s="17" t="s">
        <v>288</v>
      </c>
      <c r="BE44" s="17" t="s">
        <v>288</v>
      </c>
      <c r="BF44" s="17" t="s">
        <v>288</v>
      </c>
      <c r="BG44" s="17" t="s">
        <v>288</v>
      </c>
      <c r="BH44" s="17" t="s">
        <v>288</v>
      </c>
      <c r="BI44" s="17" t="s">
        <v>288</v>
      </c>
      <c r="BJ44" s="17" t="s">
        <v>288</v>
      </c>
      <c r="BK44" s="17" t="s">
        <v>288</v>
      </c>
      <c r="BL44" s="17" t="s">
        <v>288</v>
      </c>
      <c r="BM44" s="17" t="s">
        <v>288</v>
      </c>
      <c r="BN44" s="17" t="s">
        <v>288</v>
      </c>
      <c r="BO44" s="17" t="s">
        <v>288</v>
      </c>
      <c r="BP44" s="17" t="s">
        <v>288</v>
      </c>
      <c r="BQ44" s="17" t="s">
        <v>288</v>
      </c>
      <c r="BR44" s="17" t="s">
        <v>288</v>
      </c>
      <c r="BS44" s="17" t="s">
        <v>288</v>
      </c>
      <c r="BT44" s="17" t="s">
        <v>288</v>
      </c>
      <c r="BU44" s="17" t="s">
        <v>288</v>
      </c>
      <c r="BV44" s="17" t="s">
        <v>288</v>
      </c>
      <c r="BW44" s="17" t="s">
        <v>288</v>
      </c>
      <c r="BX44" s="17" t="s">
        <v>288</v>
      </c>
      <c r="BY44" s="17" t="s">
        <v>288</v>
      </c>
      <c r="BZ44" s="17" t="s">
        <v>288</v>
      </c>
      <c r="CA44" s="17" t="s">
        <v>288</v>
      </c>
      <c r="CB44" s="17" t="s">
        <v>288</v>
      </c>
      <c r="CC44" s="17" t="s">
        <v>288</v>
      </c>
      <c r="CD44" s="17" t="s">
        <v>288</v>
      </c>
      <c r="CE44" s="17" t="s">
        <v>288</v>
      </c>
      <c r="CF44" s="17" t="s">
        <v>288</v>
      </c>
      <c r="CG44" s="17" t="s">
        <v>288</v>
      </c>
      <c r="CH44" s="17" t="s">
        <v>288</v>
      </c>
      <c r="CI44" s="17" t="s">
        <v>288</v>
      </c>
      <c r="CJ44" s="17" t="s">
        <v>288</v>
      </c>
      <c r="CK44" s="17" t="str">
        <f t="shared" si="56"/>
        <v/>
      </c>
      <c r="CL44" s="17" t="str">
        <f t="shared" si="57"/>
        <v/>
      </c>
      <c r="CM44" s="17" t="str">
        <f t="shared" si="58"/>
        <v/>
      </c>
      <c r="CN44" s="17" t="str">
        <f t="shared" si="59"/>
        <v/>
      </c>
      <c r="CO44" s="17" t="str">
        <f t="shared" si="60"/>
        <v/>
      </c>
      <c r="CP44" s="17" t="str">
        <f t="shared" si="61"/>
        <v/>
      </c>
      <c r="CQ44" s="17" t="str">
        <f t="shared" si="62"/>
        <v/>
      </c>
      <c r="CR44" s="17" t="str">
        <f t="shared" si="63"/>
        <v/>
      </c>
      <c r="CS44" s="17" t="str">
        <f t="shared" si="64"/>
        <v/>
      </c>
      <c r="CT44" s="17" t="str">
        <f t="shared" si="65"/>
        <v/>
      </c>
      <c r="CU44" s="17" t="str">
        <f t="shared" si="66"/>
        <v/>
      </c>
      <c r="CV44" s="17" t="str">
        <f t="shared" si="67"/>
        <v/>
      </c>
      <c r="CW44" s="17" t="str">
        <f t="shared" si="68"/>
        <v>Processing: As a formulation component</v>
      </c>
      <c r="CX44" s="17" t="str">
        <f t="shared" si="69"/>
        <v>P201 - Additives</v>
      </c>
      <c r="CY44" s="17" t="str">
        <f t="shared" si="70"/>
        <v/>
      </c>
      <c r="CZ44" s="17" t="str">
        <f t="shared" si="71"/>
        <v/>
      </c>
      <c r="DA44" s="17" t="str">
        <f t="shared" si="72"/>
        <v/>
      </c>
      <c r="DB44" s="17" t="str">
        <f t="shared" si="73"/>
        <v/>
      </c>
      <c r="DC44" s="17" t="str">
        <f t="shared" si="74"/>
        <v/>
      </c>
      <c r="DD44" s="17" t="str">
        <f t="shared" si="75"/>
        <v/>
      </c>
      <c r="DE44" s="17" t="str">
        <f t="shared" si="76"/>
        <v/>
      </c>
      <c r="DF44" s="17" t="str">
        <f t="shared" si="77"/>
        <v/>
      </c>
      <c r="DG44" s="17" t="str">
        <f t="shared" si="78"/>
        <v/>
      </c>
      <c r="DH44" s="17" t="str">
        <f t="shared" si="79"/>
        <v/>
      </c>
      <c r="DI44" s="17" t="str">
        <f t="shared" si="80"/>
        <v/>
      </c>
      <c r="DJ44" s="17" t="str">
        <f t="shared" si="81"/>
        <v/>
      </c>
      <c r="DK44" s="17" t="str">
        <f t="shared" si="82"/>
        <v/>
      </c>
      <c r="DL44" s="17" t="str">
        <f t="shared" si="83"/>
        <v/>
      </c>
      <c r="DM44" s="17" t="str">
        <f t="shared" si="84"/>
        <v/>
      </c>
      <c r="DN44" s="17" t="str">
        <f t="shared" si="85"/>
        <v/>
      </c>
      <c r="DO44" s="17" t="str">
        <f t="shared" si="86"/>
        <v/>
      </c>
      <c r="DP44" s="17" t="str">
        <f t="shared" si="87"/>
        <v/>
      </c>
      <c r="DQ44" s="17" t="str">
        <f t="shared" si="88"/>
        <v/>
      </c>
      <c r="DR44" s="17" t="str">
        <f t="shared" si="89"/>
        <v/>
      </c>
      <c r="DS44" s="17" t="str">
        <f t="shared" si="90"/>
        <v/>
      </c>
      <c r="DT44" s="17" t="str">
        <f t="shared" si="91"/>
        <v/>
      </c>
      <c r="DU44" s="17" t="str">
        <f t="shared" si="92"/>
        <v/>
      </c>
      <c r="DV44" s="17" t="str">
        <f t="shared" si="93"/>
        <v/>
      </c>
      <c r="DW44" s="17" t="str">
        <f t="shared" si="94"/>
        <v/>
      </c>
      <c r="DX44" s="17" t="str">
        <f t="shared" si="95"/>
        <v/>
      </c>
      <c r="DY44" s="17" t="str">
        <f t="shared" si="96"/>
        <v/>
      </c>
      <c r="DZ44" s="17" t="str">
        <f t="shared" si="97"/>
        <v/>
      </c>
      <c r="EA44" s="17" t="str">
        <f t="shared" si="98"/>
        <v/>
      </c>
      <c r="EB44" s="17" t="str">
        <f t="shared" si="99"/>
        <v/>
      </c>
      <c r="EC44" s="17" t="str">
        <f t="shared" si="100"/>
        <v/>
      </c>
      <c r="ED44" s="17" t="str">
        <f t="shared" si="101"/>
        <v/>
      </c>
      <c r="EE44" s="17" t="str">
        <f t="shared" si="102"/>
        <v/>
      </c>
      <c r="EF44" s="17" t="str">
        <f t="shared" si="103"/>
        <v/>
      </c>
      <c r="EG44" s="17" t="str">
        <f t="shared" si="104"/>
        <v/>
      </c>
      <c r="EH44" s="17" t="str">
        <f t="shared" si="105"/>
        <v/>
      </c>
      <c r="EI44" s="17" t="str">
        <f t="shared" si="106"/>
        <v/>
      </c>
      <c r="EJ44" s="17" t="str">
        <f t="shared" si="107"/>
        <v/>
      </c>
      <c r="EK44" s="17" t="str">
        <f t="shared" si="108"/>
        <v/>
      </c>
      <c r="EL44" s="17" t="str">
        <f t="shared" si="109"/>
        <v/>
      </c>
    </row>
    <row r="45" spans="1:142" ht="29" x14ac:dyDescent="0.35">
      <c r="A45" s="17" t="s">
        <v>280</v>
      </c>
      <c r="B45" s="17">
        <v>2021</v>
      </c>
      <c r="C45" s="17" t="s">
        <v>100</v>
      </c>
      <c r="D45" s="17" t="s">
        <v>341</v>
      </c>
      <c r="E45" s="17" t="s">
        <v>404</v>
      </c>
      <c r="F45" s="17" t="s">
        <v>342</v>
      </c>
      <c r="G45" s="17" t="s">
        <v>399</v>
      </c>
      <c r="H45" s="17" t="s">
        <v>298</v>
      </c>
      <c r="I45" s="17">
        <v>77536</v>
      </c>
      <c r="J45" s="105">
        <f>VLOOKUP(H45, 'TRI Crosswalk codes'!D:E, 2, FALSE)</f>
        <v>6</v>
      </c>
      <c r="K45" s="17">
        <v>325199</v>
      </c>
      <c r="L45" s="106" t="str">
        <f>VLOOKUP(K45, '2017-2022 NAICS'!C:D, 2, FALSE)</f>
        <v>All Other Basic Organic Chemical Manufacturing</v>
      </c>
      <c r="M45" s="106" t="str">
        <f>IF(COUNTIF('Raw TRI Data'!A:A, K45) &gt;0, "Yes", "No")</f>
        <v>No</v>
      </c>
      <c r="N45" s="17">
        <v>29.728559000000001</v>
      </c>
      <c r="O45" s="17">
        <v>-95.110764000000003</v>
      </c>
      <c r="P45" s="68">
        <v>110015742204</v>
      </c>
      <c r="Q45" s="68">
        <v>1321219720760</v>
      </c>
      <c r="R45" s="17" t="s">
        <v>284</v>
      </c>
      <c r="S45" s="17" t="s">
        <v>285</v>
      </c>
      <c r="T45" s="107">
        <v>3</v>
      </c>
      <c r="U45" s="105" t="str">
        <f>VLOOKUP(T45, 'TRI Crosswalk codes'!A:B, 2, FALSE)</f>
        <v>1,000 to 9,999</v>
      </c>
      <c r="V45" s="17">
        <v>5.43</v>
      </c>
      <c r="W45" s="17">
        <v>5.43</v>
      </c>
      <c r="Y45" s="17">
        <v>1.02</v>
      </c>
      <c r="Z45" s="17">
        <v>6.45</v>
      </c>
      <c r="AA45" s="17" t="s">
        <v>286</v>
      </c>
      <c r="AB45" s="106" t="str">
        <f t="shared" si="55"/>
        <v>Manufacture: Produce; Manufacture: As a byproduct; Manufacture: As an Impurity</v>
      </c>
      <c r="AI45" s="17" t="s">
        <v>289</v>
      </c>
      <c r="AJ45" s="17" t="s">
        <v>288</v>
      </c>
      <c r="AK45" s="17" t="s">
        <v>288</v>
      </c>
      <c r="AL45" s="17" t="s">
        <v>288</v>
      </c>
      <c r="AM45" s="17" t="s">
        <v>289</v>
      </c>
      <c r="AN45" s="17" t="s">
        <v>289</v>
      </c>
      <c r="AO45" s="17" t="s">
        <v>288</v>
      </c>
      <c r="AP45" s="17" t="s">
        <v>288</v>
      </c>
      <c r="AQ45" s="17" t="s">
        <v>288</v>
      </c>
      <c r="AR45" s="17" t="s">
        <v>288</v>
      </c>
      <c r="AS45" s="17" t="s">
        <v>288</v>
      </c>
      <c r="AT45" s="17" t="s">
        <v>288</v>
      </c>
      <c r="AU45" s="17" t="s">
        <v>288</v>
      </c>
      <c r="AV45" s="17" t="s">
        <v>288</v>
      </c>
      <c r="AW45" s="17" t="s">
        <v>288</v>
      </c>
      <c r="AX45" s="17" t="s">
        <v>288</v>
      </c>
      <c r="AY45" s="17" t="s">
        <v>288</v>
      </c>
      <c r="AZ45" s="17" t="s">
        <v>288</v>
      </c>
      <c r="BA45" s="17" t="s">
        <v>288</v>
      </c>
      <c r="BB45" s="17" t="s">
        <v>288</v>
      </c>
      <c r="BC45" s="17" t="s">
        <v>288</v>
      </c>
      <c r="BD45" s="17" t="s">
        <v>288</v>
      </c>
      <c r="BE45" s="17" t="s">
        <v>288</v>
      </c>
      <c r="BF45" s="17" t="s">
        <v>288</v>
      </c>
      <c r="BG45" s="17" t="s">
        <v>288</v>
      </c>
      <c r="BH45" s="17" t="s">
        <v>288</v>
      </c>
      <c r="BI45" s="17" t="s">
        <v>288</v>
      </c>
      <c r="BJ45" s="17" t="s">
        <v>288</v>
      </c>
      <c r="BK45" s="17" t="s">
        <v>288</v>
      </c>
      <c r="BL45" s="17" t="s">
        <v>288</v>
      </c>
      <c r="BM45" s="17" t="s">
        <v>288</v>
      </c>
      <c r="BN45" s="17" t="s">
        <v>288</v>
      </c>
      <c r="BO45" s="17" t="s">
        <v>288</v>
      </c>
      <c r="BP45" s="17" t="s">
        <v>288</v>
      </c>
      <c r="BQ45" s="17" t="s">
        <v>288</v>
      </c>
      <c r="BR45" s="17" t="s">
        <v>288</v>
      </c>
      <c r="BS45" s="17" t="s">
        <v>288</v>
      </c>
      <c r="BT45" s="17" t="s">
        <v>288</v>
      </c>
      <c r="BU45" s="17" t="s">
        <v>288</v>
      </c>
      <c r="BV45" s="17" t="s">
        <v>288</v>
      </c>
      <c r="BW45" s="17" t="s">
        <v>288</v>
      </c>
      <c r="BX45" s="17" t="s">
        <v>288</v>
      </c>
      <c r="BY45" s="17" t="s">
        <v>288</v>
      </c>
      <c r="BZ45" s="17" t="s">
        <v>288</v>
      </c>
      <c r="CA45" s="17" t="s">
        <v>288</v>
      </c>
      <c r="CB45" s="17" t="s">
        <v>288</v>
      </c>
      <c r="CC45" s="17" t="s">
        <v>288</v>
      </c>
      <c r="CD45" s="17" t="s">
        <v>288</v>
      </c>
      <c r="CE45" s="17" t="s">
        <v>288</v>
      </c>
      <c r="CF45" s="17" t="s">
        <v>288</v>
      </c>
      <c r="CG45" s="17" t="s">
        <v>288</v>
      </c>
      <c r="CH45" s="17" t="s">
        <v>288</v>
      </c>
      <c r="CI45" s="17" t="s">
        <v>288</v>
      </c>
      <c r="CJ45" s="17" t="s">
        <v>288</v>
      </c>
      <c r="CK45" s="17" t="str">
        <f t="shared" si="56"/>
        <v>Manufacture: Produce</v>
      </c>
      <c r="CL45" s="17" t="str">
        <f t="shared" si="57"/>
        <v/>
      </c>
      <c r="CM45" s="17" t="str">
        <f t="shared" si="58"/>
        <v/>
      </c>
      <c r="CN45" s="17" t="str">
        <f t="shared" si="59"/>
        <v/>
      </c>
      <c r="CO45" s="17" t="str">
        <f t="shared" si="60"/>
        <v>Manufacture: As a byproduct</v>
      </c>
      <c r="CP45" s="17" t="str">
        <f t="shared" si="61"/>
        <v>Manufacture: As an Impurity</v>
      </c>
      <c r="CQ45" s="17" t="str">
        <f t="shared" si="62"/>
        <v/>
      </c>
      <c r="CR45" s="17" t="str">
        <f t="shared" si="63"/>
        <v/>
      </c>
      <c r="CS45" s="17" t="str">
        <f t="shared" si="64"/>
        <v/>
      </c>
      <c r="CT45" s="17" t="str">
        <f t="shared" si="65"/>
        <v/>
      </c>
      <c r="CU45" s="17" t="str">
        <f t="shared" si="66"/>
        <v/>
      </c>
      <c r="CV45" s="17" t="str">
        <f t="shared" si="67"/>
        <v/>
      </c>
      <c r="CW45" s="17" t="str">
        <f t="shared" si="68"/>
        <v/>
      </c>
      <c r="CX45" s="17" t="str">
        <f t="shared" si="69"/>
        <v/>
      </c>
      <c r="CY45" s="17" t="str">
        <f t="shared" si="70"/>
        <v/>
      </c>
      <c r="CZ45" s="17" t="str">
        <f t="shared" si="71"/>
        <v/>
      </c>
      <c r="DA45" s="17" t="str">
        <f t="shared" si="72"/>
        <v/>
      </c>
      <c r="DB45" s="17" t="str">
        <f t="shared" si="73"/>
        <v/>
      </c>
      <c r="DC45" s="17" t="str">
        <f t="shared" si="74"/>
        <v/>
      </c>
      <c r="DD45" s="17" t="str">
        <f t="shared" si="75"/>
        <v/>
      </c>
      <c r="DE45" s="17" t="str">
        <f t="shared" si="76"/>
        <v/>
      </c>
      <c r="DF45" s="17" t="str">
        <f t="shared" si="77"/>
        <v/>
      </c>
      <c r="DG45" s="17" t="str">
        <f t="shared" si="78"/>
        <v/>
      </c>
      <c r="DH45" s="17" t="str">
        <f t="shared" si="79"/>
        <v/>
      </c>
      <c r="DI45" s="17" t="str">
        <f t="shared" si="80"/>
        <v/>
      </c>
      <c r="DJ45" s="17" t="str">
        <f t="shared" si="81"/>
        <v/>
      </c>
      <c r="DK45" s="17" t="str">
        <f t="shared" si="82"/>
        <v/>
      </c>
      <c r="DL45" s="17" t="str">
        <f t="shared" si="83"/>
        <v/>
      </c>
      <c r="DM45" s="17" t="str">
        <f t="shared" si="84"/>
        <v/>
      </c>
      <c r="DN45" s="17" t="str">
        <f t="shared" si="85"/>
        <v/>
      </c>
      <c r="DO45" s="17" t="str">
        <f t="shared" si="86"/>
        <v/>
      </c>
      <c r="DP45" s="17" t="str">
        <f t="shared" si="87"/>
        <v/>
      </c>
      <c r="DQ45" s="17" t="str">
        <f t="shared" si="88"/>
        <v/>
      </c>
      <c r="DR45" s="17" t="str">
        <f t="shared" si="89"/>
        <v/>
      </c>
      <c r="DS45" s="17" t="str">
        <f t="shared" si="90"/>
        <v/>
      </c>
      <c r="DT45" s="17" t="str">
        <f t="shared" si="91"/>
        <v/>
      </c>
      <c r="DU45" s="17" t="str">
        <f t="shared" si="92"/>
        <v/>
      </c>
      <c r="DV45" s="17" t="str">
        <f t="shared" si="93"/>
        <v/>
      </c>
      <c r="DW45" s="17" t="str">
        <f t="shared" si="94"/>
        <v/>
      </c>
      <c r="DX45" s="17" t="str">
        <f t="shared" si="95"/>
        <v/>
      </c>
      <c r="DY45" s="17" t="str">
        <f t="shared" si="96"/>
        <v/>
      </c>
      <c r="DZ45" s="17" t="str">
        <f t="shared" si="97"/>
        <v/>
      </c>
      <c r="EA45" s="17" t="str">
        <f t="shared" si="98"/>
        <v/>
      </c>
      <c r="EB45" s="17" t="str">
        <f t="shared" si="99"/>
        <v/>
      </c>
      <c r="EC45" s="17" t="str">
        <f t="shared" si="100"/>
        <v/>
      </c>
      <c r="ED45" s="17" t="str">
        <f t="shared" si="101"/>
        <v/>
      </c>
      <c r="EE45" s="17" t="str">
        <f t="shared" si="102"/>
        <v/>
      </c>
      <c r="EF45" s="17" t="str">
        <f t="shared" si="103"/>
        <v/>
      </c>
      <c r="EG45" s="17" t="str">
        <f t="shared" si="104"/>
        <v/>
      </c>
      <c r="EH45" s="17" t="str">
        <f t="shared" si="105"/>
        <v/>
      </c>
      <c r="EI45" s="17" t="str">
        <f t="shared" si="106"/>
        <v/>
      </c>
      <c r="EJ45" s="17" t="str">
        <f t="shared" si="107"/>
        <v/>
      </c>
      <c r="EK45" s="17" t="str">
        <f t="shared" si="108"/>
        <v/>
      </c>
      <c r="EL45" s="17" t="str">
        <f t="shared" si="109"/>
        <v/>
      </c>
    </row>
    <row r="46" spans="1:142" ht="47.5" customHeight="1" x14ac:dyDescent="0.35">
      <c r="A46" s="17" t="s">
        <v>280</v>
      </c>
      <c r="B46" s="17">
        <v>2021</v>
      </c>
      <c r="C46" s="17" t="s">
        <v>94</v>
      </c>
      <c r="D46" s="17" t="s">
        <v>359</v>
      </c>
      <c r="E46" s="17" t="s">
        <v>384</v>
      </c>
      <c r="F46" s="17" t="s">
        <v>360</v>
      </c>
      <c r="G46" s="17" t="s">
        <v>385</v>
      </c>
      <c r="H46" s="17" t="s">
        <v>351</v>
      </c>
      <c r="I46" s="17">
        <v>70734</v>
      </c>
      <c r="J46" s="105">
        <f>VLOOKUP(H46, 'TRI Crosswalk codes'!D:E, 2, FALSE)</f>
        <v>6</v>
      </c>
      <c r="K46" s="17">
        <v>325211</v>
      </c>
      <c r="L46" s="106" t="str">
        <f>VLOOKUP(K46, '2017-2022 NAICS'!C:D, 2, FALSE)</f>
        <v>Plastics Material and Resin Manufacturing</v>
      </c>
      <c r="M46" s="106" t="str">
        <f>IF(COUNTIF('Raw TRI Data'!A:A, K46) &gt;0, "Yes", "No")</f>
        <v>No</v>
      </c>
      <c r="N46" s="17">
        <v>30.208604000000001</v>
      </c>
      <c r="O46" s="17">
        <v>-91.011127999999999</v>
      </c>
      <c r="P46" s="68">
        <v>110000746328</v>
      </c>
      <c r="Q46" s="68">
        <v>1321219724186</v>
      </c>
      <c r="R46" s="17" t="s">
        <v>284</v>
      </c>
      <c r="S46" s="17" t="s">
        <v>285</v>
      </c>
      <c r="T46" s="107">
        <v>3</v>
      </c>
      <c r="U46" s="105" t="str">
        <f>VLOOKUP(T46, 'TRI Crosswalk codes'!A:B, 2, FALSE)</f>
        <v>1,000 to 9,999</v>
      </c>
      <c r="V46" s="17" t="s">
        <v>290</v>
      </c>
      <c r="W46" s="17">
        <v>5</v>
      </c>
      <c r="Y46" s="17">
        <v>60</v>
      </c>
      <c r="Z46" s="17">
        <v>65</v>
      </c>
      <c r="AA46" s="17" t="s">
        <v>286</v>
      </c>
      <c r="AB46" s="106" t="str">
        <f t="shared" si="55"/>
        <v>Manufacture: Produce; Manufacture: As a byproduct; Manufacture: As an Impurity</v>
      </c>
      <c r="AI46" s="17" t="s">
        <v>289</v>
      </c>
      <c r="AJ46" s="17" t="s">
        <v>288</v>
      </c>
      <c r="AK46" s="17" t="s">
        <v>288</v>
      </c>
      <c r="AL46" s="17" t="s">
        <v>288</v>
      </c>
      <c r="AM46" s="17" t="s">
        <v>289</v>
      </c>
      <c r="AN46" s="17" t="s">
        <v>289</v>
      </c>
      <c r="AO46" s="17" t="s">
        <v>288</v>
      </c>
      <c r="AP46" s="17" t="s">
        <v>288</v>
      </c>
      <c r="AQ46" s="17" t="s">
        <v>288</v>
      </c>
      <c r="AR46" s="17" t="s">
        <v>288</v>
      </c>
      <c r="AS46" s="17" t="s">
        <v>288</v>
      </c>
      <c r="AT46" s="17" t="s">
        <v>288</v>
      </c>
      <c r="AU46" s="17" t="s">
        <v>288</v>
      </c>
      <c r="AV46" s="17" t="s">
        <v>288</v>
      </c>
      <c r="AW46" s="17" t="s">
        <v>288</v>
      </c>
      <c r="AX46" s="17" t="s">
        <v>288</v>
      </c>
      <c r="AY46" s="17" t="s">
        <v>288</v>
      </c>
      <c r="AZ46" s="17" t="s">
        <v>288</v>
      </c>
      <c r="BA46" s="17" t="s">
        <v>288</v>
      </c>
      <c r="BB46" s="17" t="s">
        <v>288</v>
      </c>
      <c r="BC46" s="17" t="s">
        <v>288</v>
      </c>
      <c r="BD46" s="17" t="s">
        <v>288</v>
      </c>
      <c r="BE46" s="17" t="s">
        <v>288</v>
      </c>
      <c r="BF46" s="17" t="s">
        <v>288</v>
      </c>
      <c r="BG46" s="17" t="s">
        <v>288</v>
      </c>
      <c r="BH46" s="17" t="s">
        <v>288</v>
      </c>
      <c r="BI46" s="17" t="s">
        <v>288</v>
      </c>
      <c r="BJ46" s="17" t="s">
        <v>288</v>
      </c>
      <c r="BK46" s="17" t="s">
        <v>288</v>
      </c>
      <c r="BL46" s="17" t="s">
        <v>288</v>
      </c>
      <c r="BM46" s="17" t="s">
        <v>288</v>
      </c>
      <c r="BN46" s="17" t="s">
        <v>288</v>
      </c>
      <c r="BO46" s="17" t="s">
        <v>288</v>
      </c>
      <c r="BP46" s="17" t="s">
        <v>288</v>
      </c>
      <c r="BQ46" s="17" t="s">
        <v>288</v>
      </c>
      <c r="BR46" s="17" t="s">
        <v>288</v>
      </c>
      <c r="BS46" s="17" t="s">
        <v>288</v>
      </c>
      <c r="BT46" s="17" t="s">
        <v>288</v>
      </c>
      <c r="BU46" s="17" t="s">
        <v>288</v>
      </c>
      <c r="BV46" s="17" t="s">
        <v>288</v>
      </c>
      <c r="BW46" s="17" t="s">
        <v>288</v>
      </c>
      <c r="BX46" s="17" t="s">
        <v>288</v>
      </c>
      <c r="BY46" s="17" t="s">
        <v>288</v>
      </c>
      <c r="BZ46" s="17" t="s">
        <v>288</v>
      </c>
      <c r="CA46" s="17" t="s">
        <v>288</v>
      </c>
      <c r="CB46" s="17" t="s">
        <v>288</v>
      </c>
      <c r="CC46" s="17" t="s">
        <v>288</v>
      </c>
      <c r="CD46" s="17" t="s">
        <v>288</v>
      </c>
      <c r="CE46" s="17" t="s">
        <v>288</v>
      </c>
      <c r="CF46" s="17" t="s">
        <v>288</v>
      </c>
      <c r="CG46" s="17" t="s">
        <v>288</v>
      </c>
      <c r="CH46" s="17" t="s">
        <v>288</v>
      </c>
      <c r="CI46" s="17" t="s">
        <v>288</v>
      </c>
      <c r="CJ46" s="17" t="s">
        <v>288</v>
      </c>
      <c r="CK46" s="17" t="str">
        <f t="shared" si="56"/>
        <v>Manufacture: Produce</v>
      </c>
      <c r="CL46" s="17" t="str">
        <f t="shared" si="57"/>
        <v/>
      </c>
      <c r="CM46" s="17" t="str">
        <f t="shared" si="58"/>
        <v/>
      </c>
      <c r="CN46" s="17" t="str">
        <f t="shared" si="59"/>
        <v/>
      </c>
      <c r="CO46" s="17" t="str">
        <f t="shared" si="60"/>
        <v>Manufacture: As a byproduct</v>
      </c>
      <c r="CP46" s="17" t="str">
        <f t="shared" si="61"/>
        <v>Manufacture: As an Impurity</v>
      </c>
      <c r="CQ46" s="17" t="str">
        <f t="shared" si="62"/>
        <v/>
      </c>
      <c r="CR46" s="17" t="str">
        <f t="shared" si="63"/>
        <v/>
      </c>
      <c r="CS46" s="17" t="str">
        <f t="shared" si="64"/>
        <v/>
      </c>
      <c r="CT46" s="17" t="str">
        <f t="shared" si="65"/>
        <v/>
      </c>
      <c r="CU46" s="17" t="str">
        <f t="shared" si="66"/>
        <v/>
      </c>
      <c r="CV46" s="17" t="str">
        <f t="shared" si="67"/>
        <v/>
      </c>
      <c r="CW46" s="17" t="str">
        <f t="shared" si="68"/>
        <v/>
      </c>
      <c r="CX46" s="17" t="str">
        <f t="shared" si="69"/>
        <v/>
      </c>
      <c r="CY46" s="17" t="str">
        <f t="shared" si="70"/>
        <v/>
      </c>
      <c r="CZ46" s="17" t="str">
        <f t="shared" si="71"/>
        <v/>
      </c>
      <c r="DA46" s="17" t="str">
        <f t="shared" si="72"/>
        <v/>
      </c>
      <c r="DB46" s="17" t="str">
        <f t="shared" si="73"/>
        <v/>
      </c>
      <c r="DC46" s="17" t="str">
        <f t="shared" si="74"/>
        <v/>
      </c>
      <c r="DD46" s="17" t="str">
        <f t="shared" si="75"/>
        <v/>
      </c>
      <c r="DE46" s="17" t="str">
        <f t="shared" si="76"/>
        <v/>
      </c>
      <c r="DF46" s="17" t="str">
        <f t="shared" si="77"/>
        <v/>
      </c>
      <c r="DG46" s="17" t="str">
        <f t="shared" si="78"/>
        <v/>
      </c>
      <c r="DH46" s="17" t="str">
        <f t="shared" si="79"/>
        <v/>
      </c>
      <c r="DI46" s="17" t="str">
        <f t="shared" si="80"/>
        <v/>
      </c>
      <c r="DJ46" s="17" t="str">
        <f t="shared" si="81"/>
        <v/>
      </c>
      <c r="DK46" s="17" t="str">
        <f t="shared" si="82"/>
        <v/>
      </c>
      <c r="DL46" s="17" t="str">
        <f t="shared" si="83"/>
        <v/>
      </c>
      <c r="DM46" s="17" t="str">
        <f t="shared" si="84"/>
        <v/>
      </c>
      <c r="DN46" s="17" t="str">
        <f t="shared" si="85"/>
        <v/>
      </c>
      <c r="DO46" s="17" t="str">
        <f t="shared" si="86"/>
        <v/>
      </c>
      <c r="DP46" s="17" t="str">
        <f t="shared" si="87"/>
        <v/>
      </c>
      <c r="DQ46" s="17" t="str">
        <f t="shared" si="88"/>
        <v/>
      </c>
      <c r="DR46" s="17" t="str">
        <f t="shared" si="89"/>
        <v/>
      </c>
      <c r="DS46" s="17" t="str">
        <f t="shared" si="90"/>
        <v/>
      </c>
      <c r="DT46" s="17" t="str">
        <f t="shared" si="91"/>
        <v/>
      </c>
      <c r="DU46" s="17" t="str">
        <f t="shared" si="92"/>
        <v/>
      </c>
      <c r="DV46" s="17" t="str">
        <f t="shared" si="93"/>
        <v/>
      </c>
      <c r="DW46" s="17" t="str">
        <f t="shared" si="94"/>
        <v/>
      </c>
      <c r="DX46" s="17" t="str">
        <f t="shared" si="95"/>
        <v/>
      </c>
      <c r="DY46" s="17" t="str">
        <f t="shared" si="96"/>
        <v/>
      </c>
      <c r="DZ46" s="17" t="str">
        <f t="shared" si="97"/>
        <v/>
      </c>
      <c r="EA46" s="17" t="str">
        <f t="shared" si="98"/>
        <v/>
      </c>
      <c r="EB46" s="17" t="str">
        <f t="shared" si="99"/>
        <v/>
      </c>
      <c r="EC46" s="17" t="str">
        <f t="shared" si="100"/>
        <v/>
      </c>
      <c r="ED46" s="17" t="str">
        <f t="shared" si="101"/>
        <v/>
      </c>
      <c r="EE46" s="17" t="str">
        <f t="shared" si="102"/>
        <v/>
      </c>
      <c r="EF46" s="17" t="str">
        <f t="shared" si="103"/>
        <v/>
      </c>
      <c r="EG46" s="17" t="str">
        <f t="shared" si="104"/>
        <v/>
      </c>
      <c r="EH46" s="17" t="str">
        <f t="shared" si="105"/>
        <v/>
      </c>
      <c r="EI46" s="17" t="str">
        <f t="shared" si="106"/>
        <v/>
      </c>
      <c r="EJ46" s="17" t="str">
        <f t="shared" si="107"/>
        <v/>
      </c>
      <c r="EK46" s="17" t="str">
        <f t="shared" si="108"/>
        <v/>
      </c>
      <c r="EL46" s="17" t="str">
        <f t="shared" si="109"/>
        <v/>
      </c>
    </row>
    <row r="47" spans="1:142" ht="29" x14ac:dyDescent="0.35">
      <c r="A47" s="17" t="s">
        <v>280</v>
      </c>
      <c r="B47" s="17">
        <v>2021</v>
      </c>
      <c r="C47" s="17" t="s">
        <v>103</v>
      </c>
      <c r="D47" s="17" t="s">
        <v>303</v>
      </c>
      <c r="E47" s="17" t="s">
        <v>388</v>
      </c>
      <c r="F47" s="17" t="s">
        <v>304</v>
      </c>
      <c r="G47" s="17" t="s">
        <v>389</v>
      </c>
      <c r="H47" s="17" t="s">
        <v>119</v>
      </c>
      <c r="I47" s="17">
        <v>94621</v>
      </c>
      <c r="J47" s="105">
        <f>VLOOKUP(H47, 'TRI Crosswalk codes'!D:E, 2, FALSE)</f>
        <v>9</v>
      </c>
      <c r="K47" s="17">
        <v>325611</v>
      </c>
      <c r="L47" s="106" t="str">
        <f>VLOOKUP(K47, '2017-2022 NAICS'!C:D, 2, FALSE)</f>
        <v>Soap and Other Detergent Manufacturing</v>
      </c>
      <c r="M47" s="106" t="str">
        <f>IF(COUNTIF('Raw TRI Data'!A:A, K47) &gt;0, "Yes", "No")</f>
        <v>No</v>
      </c>
      <c r="N47" s="17">
        <v>37.756169999999997</v>
      </c>
      <c r="O47" s="17">
        <v>-122.20350999999999</v>
      </c>
      <c r="P47" s="68">
        <v>110010488150</v>
      </c>
      <c r="Q47" s="68">
        <v>1321219786860</v>
      </c>
      <c r="R47" s="17" t="s">
        <v>284</v>
      </c>
      <c r="S47" s="17" t="s">
        <v>285</v>
      </c>
      <c r="T47" s="107">
        <v>3</v>
      </c>
      <c r="U47" s="105" t="str">
        <f>VLOOKUP(T47, 'TRI Crosswalk codes'!A:B, 2, FALSE)</f>
        <v>1,000 to 9,999</v>
      </c>
      <c r="V47" s="17">
        <v>48</v>
      </c>
      <c r="W47" s="17">
        <v>48</v>
      </c>
      <c r="Y47" s="17">
        <v>0</v>
      </c>
      <c r="Z47" s="17">
        <v>48</v>
      </c>
      <c r="AA47" s="17" t="s">
        <v>286</v>
      </c>
      <c r="AB47" s="106" t="str">
        <f t="shared" si="55"/>
        <v>Processing: As a formulation component; P205 - Solvents; Processing: Repackaging</v>
      </c>
      <c r="AI47" s="17" t="s">
        <v>288</v>
      </c>
      <c r="AJ47" s="17" t="s">
        <v>288</v>
      </c>
      <c r="AK47" s="17" t="s">
        <v>288</v>
      </c>
      <c r="AL47" s="17" t="s">
        <v>288</v>
      </c>
      <c r="AM47" s="17" t="s">
        <v>288</v>
      </c>
      <c r="AN47" s="17" t="s">
        <v>288</v>
      </c>
      <c r="AO47" s="17" t="s">
        <v>288</v>
      </c>
      <c r="AP47" s="17" t="s">
        <v>288</v>
      </c>
      <c r="AQ47" s="17" t="s">
        <v>288</v>
      </c>
      <c r="AR47" s="17" t="s">
        <v>288</v>
      </c>
      <c r="AS47" s="17" t="s">
        <v>288</v>
      </c>
      <c r="AT47" s="17" t="s">
        <v>288</v>
      </c>
      <c r="AU47" s="17" t="s">
        <v>289</v>
      </c>
      <c r="AV47" s="17" t="s">
        <v>288</v>
      </c>
      <c r="AW47" s="17" t="s">
        <v>288</v>
      </c>
      <c r="AX47" s="17" t="s">
        <v>288</v>
      </c>
      <c r="AY47" s="17" t="s">
        <v>288</v>
      </c>
      <c r="AZ47" s="17" t="s">
        <v>289</v>
      </c>
      <c r="BA47" s="17" t="s">
        <v>288</v>
      </c>
      <c r="BB47" s="17" t="s">
        <v>288</v>
      </c>
      <c r="BC47" s="17" t="s">
        <v>288</v>
      </c>
      <c r="BD47" s="17" t="s">
        <v>288</v>
      </c>
      <c r="BE47" s="17" t="s">
        <v>288</v>
      </c>
      <c r="BF47" s="17" t="s">
        <v>288</v>
      </c>
      <c r="BG47" s="17" t="s">
        <v>288</v>
      </c>
      <c r="BH47" s="17" t="s">
        <v>288</v>
      </c>
      <c r="BI47" s="17" t="s">
        <v>289</v>
      </c>
      <c r="BJ47" s="17" t="s">
        <v>288</v>
      </c>
      <c r="BK47" s="17" t="s">
        <v>288</v>
      </c>
      <c r="BL47" s="17" t="s">
        <v>288</v>
      </c>
      <c r="BM47" s="17" t="s">
        <v>288</v>
      </c>
      <c r="BN47" s="17" t="s">
        <v>288</v>
      </c>
      <c r="BO47" s="17" t="s">
        <v>288</v>
      </c>
      <c r="BP47" s="17" t="s">
        <v>288</v>
      </c>
      <c r="BQ47" s="17" t="s">
        <v>288</v>
      </c>
      <c r="BR47" s="17" t="s">
        <v>288</v>
      </c>
      <c r="BS47" s="17" t="s">
        <v>288</v>
      </c>
      <c r="BT47" s="17" t="s">
        <v>288</v>
      </c>
      <c r="BU47" s="17" t="s">
        <v>288</v>
      </c>
      <c r="BV47" s="17" t="s">
        <v>288</v>
      </c>
      <c r="BW47" s="17" t="s">
        <v>288</v>
      </c>
      <c r="BX47" s="17" t="s">
        <v>288</v>
      </c>
      <c r="BY47" s="17" t="s">
        <v>288</v>
      </c>
      <c r="BZ47" s="17" t="s">
        <v>288</v>
      </c>
      <c r="CA47" s="17" t="s">
        <v>288</v>
      </c>
      <c r="CB47" s="17" t="s">
        <v>288</v>
      </c>
      <c r="CC47" s="17" t="s">
        <v>288</v>
      </c>
      <c r="CD47" s="17" t="s">
        <v>288</v>
      </c>
      <c r="CE47" s="17" t="s">
        <v>288</v>
      </c>
      <c r="CF47" s="17" t="s">
        <v>288</v>
      </c>
      <c r="CG47" s="17" t="s">
        <v>288</v>
      </c>
      <c r="CH47" s="17" t="s">
        <v>288</v>
      </c>
      <c r="CI47" s="17" t="s">
        <v>288</v>
      </c>
      <c r="CJ47" s="17" t="s">
        <v>288</v>
      </c>
      <c r="CK47" s="17" t="str">
        <f t="shared" si="56"/>
        <v/>
      </c>
      <c r="CL47" s="17" t="str">
        <f t="shared" si="57"/>
        <v/>
      </c>
      <c r="CM47" s="17" t="str">
        <f t="shared" si="58"/>
        <v/>
      </c>
      <c r="CN47" s="17" t="str">
        <f t="shared" si="59"/>
        <v/>
      </c>
      <c r="CO47" s="17" t="str">
        <f t="shared" si="60"/>
        <v/>
      </c>
      <c r="CP47" s="17" t="str">
        <f t="shared" si="61"/>
        <v/>
      </c>
      <c r="CQ47" s="17" t="str">
        <f t="shared" si="62"/>
        <v/>
      </c>
      <c r="CR47" s="17" t="str">
        <f t="shared" si="63"/>
        <v/>
      </c>
      <c r="CS47" s="17" t="str">
        <f t="shared" si="64"/>
        <v/>
      </c>
      <c r="CT47" s="17" t="str">
        <f t="shared" si="65"/>
        <v/>
      </c>
      <c r="CU47" s="17" t="str">
        <f t="shared" si="66"/>
        <v/>
      </c>
      <c r="CV47" s="17" t="str">
        <f t="shared" si="67"/>
        <v/>
      </c>
      <c r="CW47" s="17" t="str">
        <f t="shared" si="68"/>
        <v>Processing: As a formulation component</v>
      </c>
      <c r="CX47" s="17" t="str">
        <f t="shared" si="69"/>
        <v/>
      </c>
      <c r="CY47" s="17" t="str">
        <f t="shared" si="70"/>
        <v/>
      </c>
      <c r="CZ47" s="17" t="str">
        <f t="shared" si="71"/>
        <v/>
      </c>
      <c r="DA47" s="17" t="str">
        <f t="shared" si="72"/>
        <v/>
      </c>
      <c r="DB47" s="17" t="str">
        <f t="shared" si="73"/>
        <v>P205 - Solvents</v>
      </c>
      <c r="DC47" s="17" t="str">
        <f t="shared" si="74"/>
        <v/>
      </c>
      <c r="DD47" s="17" t="str">
        <f t="shared" si="75"/>
        <v/>
      </c>
      <c r="DE47" s="17" t="str">
        <f t="shared" si="76"/>
        <v/>
      </c>
      <c r="DF47" s="17" t="str">
        <f t="shared" si="77"/>
        <v/>
      </c>
      <c r="DG47" s="17" t="str">
        <f t="shared" si="78"/>
        <v/>
      </c>
      <c r="DH47" s="17" t="str">
        <f t="shared" si="79"/>
        <v/>
      </c>
      <c r="DI47" s="17" t="str">
        <f t="shared" si="80"/>
        <v/>
      </c>
      <c r="DJ47" s="17" t="str">
        <f t="shared" si="81"/>
        <v/>
      </c>
      <c r="DK47" s="17" t="str">
        <f t="shared" si="82"/>
        <v>Processing: Repackaging</v>
      </c>
      <c r="DL47" s="17" t="str">
        <f t="shared" si="83"/>
        <v/>
      </c>
      <c r="DM47" s="17" t="str">
        <f t="shared" si="84"/>
        <v/>
      </c>
      <c r="DN47" s="17" t="str">
        <f t="shared" si="85"/>
        <v/>
      </c>
      <c r="DO47" s="17" t="str">
        <f t="shared" si="86"/>
        <v/>
      </c>
      <c r="DP47" s="17" t="str">
        <f t="shared" si="87"/>
        <v/>
      </c>
      <c r="DQ47" s="17" t="str">
        <f t="shared" si="88"/>
        <v/>
      </c>
      <c r="DR47" s="17" t="str">
        <f t="shared" si="89"/>
        <v/>
      </c>
      <c r="DS47" s="17" t="str">
        <f t="shared" si="90"/>
        <v/>
      </c>
      <c r="DT47" s="17" t="str">
        <f t="shared" si="91"/>
        <v/>
      </c>
      <c r="DU47" s="17" t="str">
        <f t="shared" si="92"/>
        <v/>
      </c>
      <c r="DV47" s="17" t="str">
        <f t="shared" si="93"/>
        <v/>
      </c>
      <c r="DW47" s="17" t="str">
        <f t="shared" si="94"/>
        <v/>
      </c>
      <c r="DX47" s="17" t="str">
        <f t="shared" si="95"/>
        <v/>
      </c>
      <c r="DY47" s="17" t="str">
        <f t="shared" si="96"/>
        <v/>
      </c>
      <c r="DZ47" s="17" t="str">
        <f t="shared" si="97"/>
        <v/>
      </c>
      <c r="EA47" s="17" t="str">
        <f t="shared" si="98"/>
        <v/>
      </c>
      <c r="EB47" s="17" t="str">
        <f t="shared" si="99"/>
        <v/>
      </c>
      <c r="EC47" s="17" t="str">
        <f t="shared" si="100"/>
        <v/>
      </c>
      <c r="ED47" s="17" t="str">
        <f t="shared" si="101"/>
        <v/>
      </c>
      <c r="EE47" s="17" t="str">
        <f t="shared" si="102"/>
        <v/>
      </c>
      <c r="EF47" s="17" t="str">
        <f t="shared" si="103"/>
        <v/>
      </c>
      <c r="EG47" s="17" t="str">
        <f t="shared" si="104"/>
        <v/>
      </c>
      <c r="EH47" s="17" t="str">
        <f t="shared" si="105"/>
        <v/>
      </c>
      <c r="EI47" s="17" t="str">
        <f t="shared" si="106"/>
        <v/>
      </c>
      <c r="EJ47" s="17" t="str">
        <f t="shared" si="107"/>
        <v/>
      </c>
      <c r="EK47" s="17" t="str">
        <f t="shared" si="108"/>
        <v/>
      </c>
      <c r="EL47" s="17" t="str">
        <f t="shared" si="109"/>
        <v/>
      </c>
    </row>
    <row r="48" spans="1:142" ht="43.5" x14ac:dyDescent="0.35">
      <c r="A48" s="17" t="s">
        <v>280</v>
      </c>
      <c r="B48" s="17">
        <v>2021</v>
      </c>
      <c r="C48" s="17" t="s">
        <v>110</v>
      </c>
      <c r="D48" s="17" t="s">
        <v>299</v>
      </c>
      <c r="E48" s="17" t="s">
        <v>413</v>
      </c>
      <c r="F48" s="17" t="s">
        <v>300</v>
      </c>
      <c r="G48" s="17" t="s">
        <v>414</v>
      </c>
      <c r="H48" s="17" t="s">
        <v>301</v>
      </c>
      <c r="I48" s="17">
        <v>68949</v>
      </c>
      <c r="J48" s="105">
        <f>VLOOKUP(H48, 'TRI Crosswalk codes'!D:E, 2, FALSE)</f>
        <v>7</v>
      </c>
      <c r="K48" s="17">
        <v>339112</v>
      </c>
      <c r="L48" s="106" t="str">
        <f>VLOOKUP(K48, '2017-2022 NAICS'!C:D, 2, FALSE)</f>
        <v>Surgical and Medical Instrument Manufacturing</v>
      </c>
      <c r="M48" s="106" t="str">
        <f>IF(COUNTIF('Raw TRI Data'!A:A, K48) &gt;0, "Yes", "No")</f>
        <v>No</v>
      </c>
      <c r="N48" s="17">
        <v>40.432802000000002</v>
      </c>
      <c r="O48" s="17">
        <v>-99.397300000000001</v>
      </c>
      <c r="P48" s="68">
        <v>110000597033</v>
      </c>
      <c r="Q48" s="68">
        <v>1321219889084</v>
      </c>
      <c r="R48" s="17" t="s">
        <v>284</v>
      </c>
      <c r="S48" s="17" t="s">
        <v>285</v>
      </c>
      <c r="T48" s="107">
        <v>4</v>
      </c>
      <c r="U48" s="105" t="str">
        <f>VLOOKUP(T48, 'TRI Crosswalk codes'!A:B, 2, FALSE)</f>
        <v>10,000 to 99,999</v>
      </c>
      <c r="V48" s="17">
        <v>15656</v>
      </c>
      <c r="W48" s="17">
        <v>15656</v>
      </c>
      <c r="Y48" s="17">
        <v>0</v>
      </c>
      <c r="Z48" s="17">
        <v>15656</v>
      </c>
      <c r="AA48" s="17" t="s">
        <v>286</v>
      </c>
      <c r="AB48" s="106" t="str">
        <f t="shared" si="55"/>
        <v>Otherwise Use: As a manufacturing aid; Z299 - Other; Otherwise Use: Ancillary or Other Use; Z301 - Cleaner</v>
      </c>
      <c r="AI48" s="17" t="s">
        <v>288</v>
      </c>
      <c r="AJ48" s="17" t="s">
        <v>288</v>
      </c>
      <c r="AK48" s="17" t="s">
        <v>288</v>
      </c>
      <c r="AL48" s="17" t="s">
        <v>288</v>
      </c>
      <c r="AM48" s="17" t="s">
        <v>288</v>
      </c>
      <c r="AN48" s="17" t="s">
        <v>288</v>
      </c>
      <c r="AO48" s="17" t="s">
        <v>288</v>
      </c>
      <c r="AP48" s="17" t="s">
        <v>288</v>
      </c>
      <c r="AQ48" s="17" t="s">
        <v>288</v>
      </c>
      <c r="AR48" s="17" t="s">
        <v>288</v>
      </c>
      <c r="AS48" s="17" t="s">
        <v>288</v>
      </c>
      <c r="AT48" s="17" t="s">
        <v>288</v>
      </c>
      <c r="AU48" s="17" t="s">
        <v>288</v>
      </c>
      <c r="AV48" s="17" t="s">
        <v>288</v>
      </c>
      <c r="AW48" s="17" t="s">
        <v>288</v>
      </c>
      <c r="AX48" s="17" t="s">
        <v>288</v>
      </c>
      <c r="AY48" s="17" t="s">
        <v>288</v>
      </c>
      <c r="AZ48" s="17" t="s">
        <v>288</v>
      </c>
      <c r="BA48" s="17" t="s">
        <v>288</v>
      </c>
      <c r="BB48" s="17" t="s">
        <v>288</v>
      </c>
      <c r="BC48" s="17" t="s">
        <v>288</v>
      </c>
      <c r="BD48" s="17" t="s">
        <v>288</v>
      </c>
      <c r="BE48" s="17" t="s">
        <v>288</v>
      </c>
      <c r="BF48" s="17" t="s">
        <v>288</v>
      </c>
      <c r="BG48" s="17" t="s">
        <v>288</v>
      </c>
      <c r="BH48" s="17" t="s">
        <v>288</v>
      </c>
      <c r="BI48" s="17" t="s">
        <v>288</v>
      </c>
      <c r="BJ48" s="17" t="s">
        <v>288</v>
      </c>
      <c r="BK48" s="17" t="s">
        <v>288</v>
      </c>
      <c r="BL48" s="17" t="s">
        <v>288</v>
      </c>
      <c r="BM48" s="17" t="s">
        <v>288</v>
      </c>
      <c r="BN48" s="17" t="s">
        <v>288</v>
      </c>
      <c r="BO48" s="17" t="s">
        <v>288</v>
      </c>
      <c r="BP48" s="17" t="s">
        <v>288</v>
      </c>
      <c r="BQ48" s="17" t="s">
        <v>288</v>
      </c>
      <c r="BR48" s="17" t="s">
        <v>288</v>
      </c>
      <c r="BS48" s="17" t="s">
        <v>288</v>
      </c>
      <c r="BT48" s="17" t="s">
        <v>289</v>
      </c>
      <c r="BU48" s="17" t="s">
        <v>288</v>
      </c>
      <c r="BV48" s="17" t="s">
        <v>288</v>
      </c>
      <c r="BW48" s="17" t="s">
        <v>288</v>
      </c>
      <c r="BX48" s="17" t="s">
        <v>288</v>
      </c>
      <c r="BY48" s="17" t="s">
        <v>288</v>
      </c>
      <c r="BZ48" s="17" t="s">
        <v>289</v>
      </c>
      <c r="CA48" s="17" t="s">
        <v>289</v>
      </c>
      <c r="CB48" s="17" t="s">
        <v>289</v>
      </c>
      <c r="CC48" s="17" t="s">
        <v>288</v>
      </c>
      <c r="CD48" s="17" t="s">
        <v>288</v>
      </c>
      <c r="CE48" s="17" t="s">
        <v>288</v>
      </c>
      <c r="CF48" s="17" t="s">
        <v>288</v>
      </c>
      <c r="CG48" s="17" t="s">
        <v>288</v>
      </c>
      <c r="CH48" s="17" t="s">
        <v>288</v>
      </c>
      <c r="CI48" s="17" t="s">
        <v>288</v>
      </c>
      <c r="CJ48" s="17" t="s">
        <v>288</v>
      </c>
      <c r="CK48" s="17" t="str">
        <f t="shared" si="56"/>
        <v/>
      </c>
      <c r="CL48" s="17" t="str">
        <f t="shared" si="57"/>
        <v/>
      </c>
      <c r="CM48" s="17" t="str">
        <f t="shared" si="58"/>
        <v/>
      </c>
      <c r="CN48" s="17" t="str">
        <f t="shared" si="59"/>
        <v/>
      </c>
      <c r="CO48" s="17" t="str">
        <f t="shared" si="60"/>
        <v/>
      </c>
      <c r="CP48" s="17" t="str">
        <f t="shared" si="61"/>
        <v/>
      </c>
      <c r="CQ48" s="17" t="str">
        <f t="shared" si="62"/>
        <v/>
      </c>
      <c r="CR48" s="17" t="str">
        <f t="shared" si="63"/>
        <v/>
      </c>
      <c r="CS48" s="17" t="str">
        <f t="shared" si="64"/>
        <v/>
      </c>
      <c r="CT48" s="17" t="str">
        <f t="shared" si="65"/>
        <v/>
      </c>
      <c r="CU48" s="17" t="str">
        <f t="shared" si="66"/>
        <v/>
      </c>
      <c r="CV48" s="17" t="str">
        <f t="shared" si="67"/>
        <v/>
      </c>
      <c r="CW48" s="17" t="str">
        <f t="shared" si="68"/>
        <v/>
      </c>
      <c r="CX48" s="17" t="str">
        <f t="shared" si="69"/>
        <v/>
      </c>
      <c r="CY48" s="17" t="str">
        <f t="shared" si="70"/>
        <v/>
      </c>
      <c r="CZ48" s="17" t="str">
        <f t="shared" si="71"/>
        <v/>
      </c>
      <c r="DA48" s="17" t="str">
        <f t="shared" si="72"/>
        <v/>
      </c>
      <c r="DB48" s="17" t="str">
        <f t="shared" si="73"/>
        <v/>
      </c>
      <c r="DC48" s="17" t="str">
        <f t="shared" si="74"/>
        <v/>
      </c>
      <c r="DD48" s="17" t="str">
        <f t="shared" si="75"/>
        <v/>
      </c>
      <c r="DE48" s="17" t="str">
        <f t="shared" si="76"/>
        <v/>
      </c>
      <c r="DF48" s="17" t="str">
        <f t="shared" si="77"/>
        <v/>
      </c>
      <c r="DG48" s="17" t="str">
        <f t="shared" si="78"/>
        <v/>
      </c>
      <c r="DH48" s="17" t="str">
        <f t="shared" si="79"/>
        <v/>
      </c>
      <c r="DI48" s="17" t="str">
        <f t="shared" si="80"/>
        <v/>
      </c>
      <c r="DJ48" s="17" t="str">
        <f t="shared" si="81"/>
        <v/>
      </c>
      <c r="DK48" s="17" t="str">
        <f t="shared" si="82"/>
        <v/>
      </c>
      <c r="DL48" s="17" t="str">
        <f t="shared" si="83"/>
        <v/>
      </c>
      <c r="DM48" s="17" t="str">
        <f t="shared" si="84"/>
        <v/>
      </c>
      <c r="DN48" s="17" t="str">
        <f t="shared" si="85"/>
        <v/>
      </c>
      <c r="DO48" s="17" t="str">
        <f t="shared" si="86"/>
        <v/>
      </c>
      <c r="DP48" s="17" t="str">
        <f t="shared" si="87"/>
        <v/>
      </c>
      <c r="DQ48" s="17" t="str">
        <f t="shared" si="88"/>
        <v/>
      </c>
      <c r="DR48" s="17" t="str">
        <f t="shared" si="89"/>
        <v/>
      </c>
      <c r="DS48" s="17" t="str">
        <f t="shared" si="90"/>
        <v/>
      </c>
      <c r="DT48" s="17" t="str">
        <f t="shared" si="91"/>
        <v/>
      </c>
      <c r="DU48" s="17" t="str">
        <f t="shared" si="92"/>
        <v/>
      </c>
      <c r="DV48" s="17" t="str">
        <f t="shared" si="93"/>
        <v>Otherwise Use: As a manufacturing aid</v>
      </c>
      <c r="DW48" s="17" t="str">
        <f t="shared" si="94"/>
        <v/>
      </c>
      <c r="DX48" s="17" t="str">
        <f t="shared" si="95"/>
        <v/>
      </c>
      <c r="DY48" s="17" t="str">
        <f t="shared" si="96"/>
        <v/>
      </c>
      <c r="DZ48" s="17" t="str">
        <f t="shared" si="97"/>
        <v/>
      </c>
      <c r="EA48" s="17" t="str">
        <f t="shared" si="98"/>
        <v/>
      </c>
      <c r="EB48" s="17" t="str">
        <f t="shared" si="99"/>
        <v>Z299 - Other</v>
      </c>
      <c r="EC48" s="17" t="str">
        <f t="shared" si="100"/>
        <v>Otherwise Use: Ancillary or Other Use</v>
      </c>
      <c r="ED48" s="17" t="str">
        <f t="shared" si="101"/>
        <v>Z301 - Cleaner</v>
      </c>
      <c r="EE48" s="17" t="str">
        <f t="shared" si="102"/>
        <v/>
      </c>
      <c r="EF48" s="17" t="str">
        <f t="shared" si="103"/>
        <v/>
      </c>
      <c r="EG48" s="17" t="str">
        <f t="shared" si="104"/>
        <v/>
      </c>
      <c r="EH48" s="17" t="str">
        <f t="shared" si="105"/>
        <v/>
      </c>
      <c r="EI48" s="17" t="str">
        <f t="shared" si="106"/>
        <v/>
      </c>
      <c r="EJ48" s="17" t="str">
        <f t="shared" si="107"/>
        <v/>
      </c>
      <c r="EK48" s="17" t="str">
        <f t="shared" si="108"/>
        <v/>
      </c>
      <c r="EL48" s="17" t="str">
        <f t="shared" si="109"/>
        <v/>
      </c>
    </row>
    <row r="49" spans="1:142" ht="58" x14ac:dyDescent="0.35">
      <c r="A49" s="17" t="s">
        <v>280</v>
      </c>
      <c r="B49" s="17">
        <v>2021</v>
      </c>
      <c r="C49" s="17" t="s">
        <v>97</v>
      </c>
      <c r="D49" s="17" t="s">
        <v>344</v>
      </c>
      <c r="E49" s="17" t="s">
        <v>398</v>
      </c>
      <c r="F49" s="17" t="s">
        <v>307</v>
      </c>
      <c r="G49" s="17" t="s">
        <v>399</v>
      </c>
      <c r="H49" s="17" t="s">
        <v>298</v>
      </c>
      <c r="I49" s="17">
        <v>77571</v>
      </c>
      <c r="J49" s="105">
        <f>VLOOKUP(H49, 'TRI Crosswalk codes'!D:E, 2, FALSE)</f>
        <v>6</v>
      </c>
      <c r="K49" s="17">
        <v>325199</v>
      </c>
      <c r="L49" s="106" t="str">
        <f>VLOOKUP(K49, '2017-2022 NAICS'!C:D, 2, FALSE)</f>
        <v>All Other Basic Organic Chemical Manufacturing</v>
      </c>
      <c r="M49" s="106" t="str">
        <f>IF(COUNTIF('Raw TRI Data'!A:A, K49) &gt;0, "Yes", "No")</f>
        <v>No</v>
      </c>
      <c r="N49" s="17">
        <v>29.723700000000001</v>
      </c>
      <c r="O49" s="17">
        <v>-95.074079999999995</v>
      </c>
      <c r="P49" s="68">
        <v>110017769734</v>
      </c>
      <c r="Q49" s="68">
        <v>1321219990948</v>
      </c>
      <c r="R49" s="17" t="s">
        <v>284</v>
      </c>
      <c r="S49" s="17" t="s">
        <v>285</v>
      </c>
      <c r="T49" s="107">
        <v>4</v>
      </c>
      <c r="U49" s="105" t="str">
        <f>VLOOKUP(T49, 'TRI Crosswalk codes'!A:B, 2, FALSE)</f>
        <v>10,000 to 99,999</v>
      </c>
      <c r="V49" s="17">
        <v>59</v>
      </c>
      <c r="W49" s="17">
        <v>59</v>
      </c>
      <c r="Y49" s="17">
        <v>93</v>
      </c>
      <c r="Z49" s="17">
        <v>152</v>
      </c>
      <c r="AA49" s="17" t="s">
        <v>286</v>
      </c>
      <c r="AB49" s="106" t="str">
        <f t="shared" si="55"/>
        <v>Manufacture: Produce; Manufacture: As a byproduct; Manufacture: As an Impurity; Processing: As a reactant; P103 - Intermediates; Processing: As an impurity</v>
      </c>
      <c r="AI49" s="17" t="s">
        <v>289</v>
      </c>
      <c r="AJ49" s="17" t="s">
        <v>288</v>
      </c>
      <c r="AK49" s="17" t="s">
        <v>288</v>
      </c>
      <c r="AL49" s="17" t="s">
        <v>288</v>
      </c>
      <c r="AM49" s="17" t="s">
        <v>289</v>
      </c>
      <c r="AN49" s="17" t="s">
        <v>289</v>
      </c>
      <c r="AO49" s="17" t="s">
        <v>289</v>
      </c>
      <c r="AP49" s="17" t="s">
        <v>288</v>
      </c>
      <c r="AQ49" s="17" t="s">
        <v>288</v>
      </c>
      <c r="AR49" s="17" t="s">
        <v>289</v>
      </c>
      <c r="AS49" s="17" t="s">
        <v>288</v>
      </c>
      <c r="AT49" s="17" t="s">
        <v>288</v>
      </c>
      <c r="AU49" s="17" t="s">
        <v>288</v>
      </c>
      <c r="AV49" s="17" t="s">
        <v>288</v>
      </c>
      <c r="AW49" s="17" t="s">
        <v>288</v>
      </c>
      <c r="AX49" s="17" t="s">
        <v>288</v>
      </c>
      <c r="AY49" s="17" t="s">
        <v>288</v>
      </c>
      <c r="AZ49" s="17" t="s">
        <v>288</v>
      </c>
      <c r="BA49" s="17" t="s">
        <v>288</v>
      </c>
      <c r="BB49" s="17" t="s">
        <v>288</v>
      </c>
      <c r="BC49" s="17" t="s">
        <v>288</v>
      </c>
      <c r="BD49" s="17" t="s">
        <v>288</v>
      </c>
      <c r="BE49" s="17" t="s">
        <v>288</v>
      </c>
      <c r="BF49" s="17" t="s">
        <v>288</v>
      </c>
      <c r="BG49" s="17" t="s">
        <v>288</v>
      </c>
      <c r="BH49" s="17" t="s">
        <v>288</v>
      </c>
      <c r="BI49" s="17" t="s">
        <v>288</v>
      </c>
      <c r="BJ49" s="17" t="s">
        <v>289</v>
      </c>
      <c r="BK49" s="17" t="s">
        <v>288</v>
      </c>
      <c r="BL49" s="17" t="s">
        <v>288</v>
      </c>
      <c r="BM49" s="17" t="s">
        <v>288</v>
      </c>
      <c r="BN49" s="17" t="s">
        <v>288</v>
      </c>
      <c r="BO49" s="17" t="s">
        <v>288</v>
      </c>
      <c r="BP49" s="17" t="s">
        <v>288</v>
      </c>
      <c r="BQ49" s="17" t="s">
        <v>288</v>
      </c>
      <c r="BR49" s="17" t="s">
        <v>288</v>
      </c>
      <c r="BS49" s="17" t="s">
        <v>288</v>
      </c>
      <c r="BT49" s="17" t="s">
        <v>288</v>
      </c>
      <c r="BU49" s="17" t="s">
        <v>288</v>
      </c>
      <c r="BV49" s="17" t="s">
        <v>288</v>
      </c>
      <c r="BW49" s="17" t="s">
        <v>288</v>
      </c>
      <c r="BX49" s="17" t="s">
        <v>288</v>
      </c>
      <c r="BY49" s="17" t="s">
        <v>288</v>
      </c>
      <c r="BZ49" s="17" t="s">
        <v>288</v>
      </c>
      <c r="CA49" s="17" t="s">
        <v>288</v>
      </c>
      <c r="CB49" s="17" t="s">
        <v>288</v>
      </c>
      <c r="CC49" s="17" t="s">
        <v>288</v>
      </c>
      <c r="CD49" s="17" t="s">
        <v>288</v>
      </c>
      <c r="CE49" s="17" t="s">
        <v>288</v>
      </c>
      <c r="CF49" s="17" t="s">
        <v>288</v>
      </c>
      <c r="CG49" s="17" t="s">
        <v>288</v>
      </c>
      <c r="CH49" s="17" t="s">
        <v>288</v>
      </c>
      <c r="CI49" s="17" t="s">
        <v>288</v>
      </c>
      <c r="CJ49" s="17" t="s">
        <v>288</v>
      </c>
      <c r="CK49" s="17" t="str">
        <f t="shared" si="56"/>
        <v>Manufacture: Produce</v>
      </c>
      <c r="CL49" s="17" t="str">
        <f t="shared" si="57"/>
        <v/>
      </c>
      <c r="CM49" s="17" t="str">
        <f t="shared" si="58"/>
        <v/>
      </c>
      <c r="CN49" s="17" t="str">
        <f t="shared" si="59"/>
        <v/>
      </c>
      <c r="CO49" s="17" t="str">
        <f t="shared" si="60"/>
        <v>Manufacture: As a byproduct</v>
      </c>
      <c r="CP49" s="17" t="str">
        <f t="shared" si="61"/>
        <v>Manufacture: As an Impurity</v>
      </c>
      <c r="CQ49" s="17" t="str">
        <f t="shared" si="62"/>
        <v>Processing: As a reactant</v>
      </c>
      <c r="CR49" s="17" t="str">
        <f t="shared" si="63"/>
        <v/>
      </c>
      <c r="CS49" s="17" t="str">
        <f t="shared" si="64"/>
        <v/>
      </c>
      <c r="CT49" s="17" t="str">
        <f t="shared" si="65"/>
        <v>P103 - Intermediates</v>
      </c>
      <c r="CU49" s="17" t="str">
        <f t="shared" si="66"/>
        <v/>
      </c>
      <c r="CV49" s="17" t="str">
        <f t="shared" si="67"/>
        <v/>
      </c>
      <c r="CW49" s="17" t="str">
        <f t="shared" si="68"/>
        <v/>
      </c>
      <c r="CX49" s="17" t="str">
        <f t="shared" si="69"/>
        <v/>
      </c>
      <c r="CY49" s="17" t="str">
        <f t="shared" si="70"/>
        <v/>
      </c>
      <c r="CZ49" s="17" t="str">
        <f t="shared" si="71"/>
        <v/>
      </c>
      <c r="DA49" s="17" t="str">
        <f t="shared" si="72"/>
        <v/>
      </c>
      <c r="DB49" s="17" t="str">
        <f t="shared" si="73"/>
        <v/>
      </c>
      <c r="DC49" s="17" t="str">
        <f t="shared" si="74"/>
        <v/>
      </c>
      <c r="DD49" s="17" t="str">
        <f t="shared" si="75"/>
        <v/>
      </c>
      <c r="DE49" s="17" t="str">
        <f t="shared" si="76"/>
        <v/>
      </c>
      <c r="DF49" s="17" t="str">
        <f t="shared" si="77"/>
        <v/>
      </c>
      <c r="DG49" s="17" t="str">
        <f t="shared" si="78"/>
        <v/>
      </c>
      <c r="DH49" s="17" t="str">
        <f t="shared" si="79"/>
        <v/>
      </c>
      <c r="DI49" s="17" t="str">
        <f t="shared" si="80"/>
        <v/>
      </c>
      <c r="DJ49" s="17" t="str">
        <f t="shared" si="81"/>
        <v/>
      </c>
      <c r="DK49" s="17" t="str">
        <f t="shared" si="82"/>
        <v/>
      </c>
      <c r="DL49" s="17" t="str">
        <f t="shared" si="83"/>
        <v>Processing: As an impurity</v>
      </c>
      <c r="DM49" s="17" t="str">
        <f t="shared" si="84"/>
        <v/>
      </c>
      <c r="DN49" s="17" t="str">
        <f t="shared" si="85"/>
        <v/>
      </c>
      <c r="DO49" s="17" t="str">
        <f t="shared" si="86"/>
        <v/>
      </c>
      <c r="DP49" s="17" t="str">
        <f t="shared" si="87"/>
        <v/>
      </c>
      <c r="DQ49" s="17" t="str">
        <f t="shared" si="88"/>
        <v/>
      </c>
      <c r="DR49" s="17" t="str">
        <f t="shared" si="89"/>
        <v/>
      </c>
      <c r="DS49" s="17" t="str">
        <f t="shared" si="90"/>
        <v/>
      </c>
      <c r="DT49" s="17" t="str">
        <f t="shared" si="91"/>
        <v/>
      </c>
      <c r="DU49" s="17" t="str">
        <f t="shared" si="92"/>
        <v/>
      </c>
      <c r="DV49" s="17" t="str">
        <f t="shared" si="93"/>
        <v/>
      </c>
      <c r="DW49" s="17" t="str">
        <f t="shared" si="94"/>
        <v/>
      </c>
      <c r="DX49" s="17" t="str">
        <f t="shared" si="95"/>
        <v/>
      </c>
      <c r="DY49" s="17" t="str">
        <f t="shared" si="96"/>
        <v/>
      </c>
      <c r="DZ49" s="17" t="str">
        <f t="shared" si="97"/>
        <v/>
      </c>
      <c r="EA49" s="17" t="str">
        <f t="shared" si="98"/>
        <v/>
      </c>
      <c r="EB49" s="17" t="str">
        <f t="shared" si="99"/>
        <v/>
      </c>
      <c r="EC49" s="17" t="str">
        <f t="shared" si="100"/>
        <v/>
      </c>
      <c r="ED49" s="17" t="str">
        <f t="shared" si="101"/>
        <v/>
      </c>
      <c r="EE49" s="17" t="str">
        <f t="shared" si="102"/>
        <v/>
      </c>
      <c r="EF49" s="17" t="str">
        <f t="shared" si="103"/>
        <v/>
      </c>
      <c r="EG49" s="17" t="str">
        <f t="shared" si="104"/>
        <v/>
      </c>
      <c r="EH49" s="17" t="str">
        <f t="shared" si="105"/>
        <v/>
      </c>
      <c r="EI49" s="17" t="str">
        <f t="shared" si="106"/>
        <v/>
      </c>
      <c r="EJ49" s="17" t="str">
        <f t="shared" si="107"/>
        <v/>
      </c>
      <c r="EK49" s="17" t="str">
        <f t="shared" si="108"/>
        <v/>
      </c>
      <c r="EL49" s="17" t="str">
        <f t="shared" si="109"/>
        <v/>
      </c>
    </row>
    <row r="50" spans="1:142" ht="29" x14ac:dyDescent="0.35">
      <c r="A50" s="17" t="s">
        <v>280</v>
      </c>
      <c r="B50" s="17">
        <v>2021</v>
      </c>
      <c r="C50" s="17" t="s">
        <v>95</v>
      </c>
      <c r="D50" s="17" t="s">
        <v>356</v>
      </c>
      <c r="E50" s="17" t="s">
        <v>390</v>
      </c>
      <c r="F50" s="17" t="s">
        <v>357</v>
      </c>
      <c r="G50" s="17" t="s">
        <v>391</v>
      </c>
      <c r="H50" s="17" t="s">
        <v>351</v>
      </c>
      <c r="I50" s="17">
        <v>70669</v>
      </c>
      <c r="J50" s="105">
        <f>VLOOKUP(H50, 'TRI Crosswalk codes'!D:E, 2, FALSE)</f>
        <v>6</v>
      </c>
      <c r="K50" s="17">
        <v>325110</v>
      </c>
      <c r="L50" s="106" t="str">
        <f>VLOOKUP(K50, '2017-2022 NAICS'!C:D, 2, FALSE)</f>
        <v>Petrochemical Manufacturing</v>
      </c>
      <c r="M50" s="106" t="str">
        <f>IF(COUNTIF('Raw TRI Data'!A:A, K50) &gt;0, "Yes", "No")</f>
        <v>No</v>
      </c>
      <c r="N50" s="17">
        <v>30.252222</v>
      </c>
      <c r="O50" s="17">
        <v>-93.284443999999993</v>
      </c>
      <c r="P50" s="68">
        <v>110002054482</v>
      </c>
      <c r="Q50" s="68">
        <v>1321220004257</v>
      </c>
      <c r="R50" s="17" t="s">
        <v>284</v>
      </c>
      <c r="S50" s="17" t="s">
        <v>285</v>
      </c>
      <c r="T50" s="107">
        <v>3</v>
      </c>
      <c r="U50" s="105" t="str">
        <f>VLOOKUP(T50, 'TRI Crosswalk codes'!A:B, 2, FALSE)</f>
        <v>1,000 to 9,999</v>
      </c>
      <c r="V50" s="17">
        <v>0</v>
      </c>
      <c r="W50" s="17">
        <v>0</v>
      </c>
      <c r="Y50" s="17">
        <v>8</v>
      </c>
      <c r="Z50" s="17">
        <v>8</v>
      </c>
      <c r="AA50" s="17" t="s">
        <v>286</v>
      </c>
      <c r="AB50" s="106" t="str">
        <f t="shared" si="55"/>
        <v>Manufacture: Produce; Manufacture: As a byproduct</v>
      </c>
      <c r="AI50" s="17" t="s">
        <v>289</v>
      </c>
      <c r="AJ50" s="17" t="s">
        <v>288</v>
      </c>
      <c r="AK50" s="17" t="s">
        <v>288</v>
      </c>
      <c r="AL50" s="17" t="s">
        <v>288</v>
      </c>
      <c r="AM50" s="17" t="s">
        <v>289</v>
      </c>
      <c r="AN50" s="17" t="s">
        <v>288</v>
      </c>
      <c r="AO50" s="17" t="s">
        <v>288</v>
      </c>
      <c r="AP50" s="17" t="s">
        <v>288</v>
      </c>
      <c r="AQ50" s="17" t="s">
        <v>288</v>
      </c>
      <c r="AR50" s="17" t="s">
        <v>288</v>
      </c>
      <c r="AS50" s="17" t="s">
        <v>288</v>
      </c>
      <c r="AT50" s="17" t="s">
        <v>288</v>
      </c>
      <c r="AU50" s="17" t="s">
        <v>288</v>
      </c>
      <c r="AV50" s="17" t="s">
        <v>288</v>
      </c>
      <c r="AW50" s="17" t="s">
        <v>288</v>
      </c>
      <c r="AX50" s="17" t="s">
        <v>288</v>
      </c>
      <c r="AY50" s="17" t="s">
        <v>288</v>
      </c>
      <c r="AZ50" s="17" t="s">
        <v>288</v>
      </c>
      <c r="BA50" s="17" t="s">
        <v>288</v>
      </c>
      <c r="BB50" s="17" t="s">
        <v>288</v>
      </c>
      <c r="BC50" s="17" t="s">
        <v>288</v>
      </c>
      <c r="BD50" s="17" t="s">
        <v>288</v>
      </c>
      <c r="BE50" s="17" t="s">
        <v>288</v>
      </c>
      <c r="BF50" s="17" t="s">
        <v>288</v>
      </c>
      <c r="BG50" s="17" t="s">
        <v>288</v>
      </c>
      <c r="BH50" s="17" t="s">
        <v>288</v>
      </c>
      <c r="BI50" s="17" t="s">
        <v>288</v>
      </c>
      <c r="BJ50" s="17" t="s">
        <v>288</v>
      </c>
      <c r="BK50" s="17" t="s">
        <v>288</v>
      </c>
      <c r="BL50" s="17" t="s">
        <v>288</v>
      </c>
      <c r="BM50" s="17" t="s">
        <v>288</v>
      </c>
      <c r="BN50" s="17" t="s">
        <v>288</v>
      </c>
      <c r="BO50" s="17" t="s">
        <v>288</v>
      </c>
      <c r="BP50" s="17" t="s">
        <v>288</v>
      </c>
      <c r="BQ50" s="17" t="s">
        <v>288</v>
      </c>
      <c r="BR50" s="17" t="s">
        <v>288</v>
      </c>
      <c r="BS50" s="17" t="s">
        <v>288</v>
      </c>
      <c r="BT50" s="17" t="s">
        <v>288</v>
      </c>
      <c r="BU50" s="17" t="s">
        <v>288</v>
      </c>
      <c r="BV50" s="17" t="s">
        <v>288</v>
      </c>
      <c r="BW50" s="17" t="s">
        <v>288</v>
      </c>
      <c r="BX50" s="17" t="s">
        <v>288</v>
      </c>
      <c r="BY50" s="17" t="s">
        <v>288</v>
      </c>
      <c r="BZ50" s="17" t="s">
        <v>288</v>
      </c>
      <c r="CA50" s="17" t="s">
        <v>288</v>
      </c>
      <c r="CB50" s="17" t="s">
        <v>288</v>
      </c>
      <c r="CC50" s="17" t="s">
        <v>288</v>
      </c>
      <c r="CD50" s="17" t="s">
        <v>288</v>
      </c>
      <c r="CE50" s="17" t="s">
        <v>288</v>
      </c>
      <c r="CF50" s="17" t="s">
        <v>288</v>
      </c>
      <c r="CG50" s="17" t="s">
        <v>288</v>
      </c>
      <c r="CH50" s="17" t="s">
        <v>288</v>
      </c>
      <c r="CI50" s="17" t="s">
        <v>288</v>
      </c>
      <c r="CJ50" s="17" t="s">
        <v>288</v>
      </c>
      <c r="CK50" s="17" t="str">
        <f t="shared" si="56"/>
        <v>Manufacture: Produce</v>
      </c>
      <c r="CL50" s="17" t="str">
        <f t="shared" si="57"/>
        <v/>
      </c>
      <c r="CM50" s="17" t="str">
        <f t="shared" si="58"/>
        <v/>
      </c>
      <c r="CN50" s="17" t="str">
        <f t="shared" si="59"/>
        <v/>
      </c>
      <c r="CO50" s="17" t="str">
        <f t="shared" si="60"/>
        <v>Manufacture: As a byproduct</v>
      </c>
      <c r="CP50" s="17" t="str">
        <f t="shared" si="61"/>
        <v/>
      </c>
      <c r="CQ50" s="17" t="str">
        <f t="shared" si="62"/>
        <v/>
      </c>
      <c r="CR50" s="17" t="str">
        <f t="shared" si="63"/>
        <v/>
      </c>
      <c r="CS50" s="17" t="str">
        <f t="shared" si="64"/>
        <v/>
      </c>
      <c r="CT50" s="17" t="str">
        <f t="shared" si="65"/>
        <v/>
      </c>
      <c r="CU50" s="17" t="str">
        <f t="shared" si="66"/>
        <v/>
      </c>
      <c r="CV50" s="17" t="str">
        <f t="shared" si="67"/>
        <v/>
      </c>
      <c r="CW50" s="17" t="str">
        <f t="shared" si="68"/>
        <v/>
      </c>
      <c r="CX50" s="17" t="str">
        <f t="shared" si="69"/>
        <v/>
      </c>
      <c r="CY50" s="17" t="str">
        <f t="shared" si="70"/>
        <v/>
      </c>
      <c r="CZ50" s="17" t="str">
        <f t="shared" si="71"/>
        <v/>
      </c>
      <c r="DA50" s="17" t="str">
        <f t="shared" si="72"/>
        <v/>
      </c>
      <c r="DB50" s="17" t="str">
        <f t="shared" si="73"/>
        <v/>
      </c>
      <c r="DC50" s="17" t="str">
        <f t="shared" si="74"/>
        <v/>
      </c>
      <c r="DD50" s="17" t="str">
        <f t="shared" si="75"/>
        <v/>
      </c>
      <c r="DE50" s="17" t="str">
        <f t="shared" si="76"/>
        <v/>
      </c>
      <c r="DF50" s="17" t="str">
        <f t="shared" si="77"/>
        <v/>
      </c>
      <c r="DG50" s="17" t="str">
        <f t="shared" si="78"/>
        <v/>
      </c>
      <c r="DH50" s="17" t="str">
        <f t="shared" si="79"/>
        <v/>
      </c>
      <c r="DI50" s="17" t="str">
        <f t="shared" si="80"/>
        <v/>
      </c>
      <c r="DJ50" s="17" t="str">
        <f t="shared" si="81"/>
        <v/>
      </c>
      <c r="DK50" s="17" t="str">
        <f t="shared" si="82"/>
        <v/>
      </c>
      <c r="DL50" s="17" t="str">
        <f t="shared" si="83"/>
        <v/>
      </c>
      <c r="DM50" s="17" t="str">
        <f t="shared" si="84"/>
        <v/>
      </c>
      <c r="DN50" s="17" t="str">
        <f t="shared" si="85"/>
        <v/>
      </c>
      <c r="DO50" s="17" t="str">
        <f t="shared" si="86"/>
        <v/>
      </c>
      <c r="DP50" s="17" t="str">
        <f t="shared" si="87"/>
        <v/>
      </c>
      <c r="DQ50" s="17" t="str">
        <f t="shared" si="88"/>
        <v/>
      </c>
      <c r="DR50" s="17" t="str">
        <f t="shared" si="89"/>
        <v/>
      </c>
      <c r="DS50" s="17" t="str">
        <f t="shared" si="90"/>
        <v/>
      </c>
      <c r="DT50" s="17" t="str">
        <f t="shared" si="91"/>
        <v/>
      </c>
      <c r="DU50" s="17" t="str">
        <f t="shared" si="92"/>
        <v/>
      </c>
      <c r="DV50" s="17" t="str">
        <f t="shared" si="93"/>
        <v/>
      </c>
      <c r="DW50" s="17" t="str">
        <f t="shared" si="94"/>
        <v/>
      </c>
      <c r="DX50" s="17" t="str">
        <f t="shared" si="95"/>
        <v/>
      </c>
      <c r="DY50" s="17" t="str">
        <f t="shared" si="96"/>
        <v/>
      </c>
      <c r="DZ50" s="17" t="str">
        <f t="shared" si="97"/>
        <v/>
      </c>
      <c r="EA50" s="17" t="str">
        <f t="shared" si="98"/>
        <v/>
      </c>
      <c r="EB50" s="17" t="str">
        <f t="shared" si="99"/>
        <v/>
      </c>
      <c r="EC50" s="17" t="str">
        <f t="shared" si="100"/>
        <v/>
      </c>
      <c r="ED50" s="17" t="str">
        <f t="shared" si="101"/>
        <v/>
      </c>
      <c r="EE50" s="17" t="str">
        <f t="shared" si="102"/>
        <v/>
      </c>
      <c r="EF50" s="17" t="str">
        <f t="shared" si="103"/>
        <v/>
      </c>
      <c r="EG50" s="17" t="str">
        <f t="shared" si="104"/>
        <v/>
      </c>
      <c r="EH50" s="17" t="str">
        <f t="shared" si="105"/>
        <v/>
      </c>
      <c r="EI50" s="17" t="str">
        <f t="shared" si="106"/>
        <v/>
      </c>
      <c r="EJ50" s="17" t="str">
        <f t="shared" si="107"/>
        <v/>
      </c>
      <c r="EK50" s="17" t="str">
        <f t="shared" si="108"/>
        <v/>
      </c>
      <c r="EL50" s="17" t="str">
        <f t="shared" si="109"/>
        <v/>
      </c>
    </row>
    <row r="51" spans="1:142" ht="87" x14ac:dyDescent="0.35">
      <c r="A51" s="17" t="s">
        <v>280</v>
      </c>
      <c r="B51" s="17">
        <v>2021</v>
      </c>
      <c r="C51" s="17" t="s">
        <v>98</v>
      </c>
      <c r="D51" s="17" t="s">
        <v>320</v>
      </c>
      <c r="E51" s="17" t="s">
        <v>400</v>
      </c>
      <c r="F51" s="17" t="s">
        <v>316</v>
      </c>
      <c r="G51" s="17" t="s">
        <v>401</v>
      </c>
      <c r="H51" s="17" t="s">
        <v>298</v>
      </c>
      <c r="I51" s="17">
        <v>77541</v>
      </c>
      <c r="J51" s="105">
        <f>VLOOKUP(H51, 'TRI Crosswalk codes'!D:E, 2, FALSE)</f>
        <v>6</v>
      </c>
      <c r="K51" s="17">
        <v>325199</v>
      </c>
      <c r="L51" s="106" t="str">
        <f>VLOOKUP(K51, '2017-2022 NAICS'!C:D, 2, FALSE)</f>
        <v>All Other Basic Organic Chemical Manufacturing</v>
      </c>
      <c r="M51" s="106" t="str">
        <f>IF(COUNTIF('Raw TRI Data'!A:A, K51) &gt;0, "Yes", "No")</f>
        <v>No</v>
      </c>
      <c r="N51" s="17">
        <v>28.969389</v>
      </c>
      <c r="O51" s="17">
        <v>-95.379527999999993</v>
      </c>
      <c r="P51" s="68">
        <v>110066943605</v>
      </c>
      <c r="Q51" s="68">
        <v>1321220254130</v>
      </c>
      <c r="R51" s="17" t="s">
        <v>284</v>
      </c>
      <c r="S51" s="17" t="s">
        <v>285</v>
      </c>
      <c r="T51" s="107">
        <v>5</v>
      </c>
      <c r="U51" s="105" t="str">
        <f>VLOOKUP(T51, 'TRI Crosswalk codes'!A:B, 2, FALSE)</f>
        <v>100,000 to 999,999</v>
      </c>
      <c r="V51" s="17">
        <v>697</v>
      </c>
      <c r="W51" s="17">
        <v>697</v>
      </c>
      <c r="Y51" s="17">
        <v>0</v>
      </c>
      <c r="Z51" s="17">
        <v>697</v>
      </c>
      <c r="AA51" s="17" t="s">
        <v>286</v>
      </c>
      <c r="AB51" s="106" t="str">
        <f t="shared" si="55"/>
        <v>Manufacture: Produce; Manufacture: Import; Manufacture: For on-site use/processing; Manufacture: As a byproduct; Processing: As a reactant; P101 - Feedstocks; 102 - Raw Materials; Processing: As an impurity; Otherwise Use: Ancillary or Other Use; Z399 - Other</v>
      </c>
      <c r="AI51" s="17" t="s">
        <v>289</v>
      </c>
      <c r="AJ51" s="17" t="s">
        <v>289</v>
      </c>
      <c r="AK51" s="17" t="s">
        <v>289</v>
      </c>
      <c r="AL51" s="17" t="s">
        <v>288</v>
      </c>
      <c r="AM51" s="17" t="s">
        <v>289</v>
      </c>
      <c r="AN51" s="17" t="s">
        <v>288</v>
      </c>
      <c r="AO51" s="17" t="s">
        <v>289</v>
      </c>
      <c r="AP51" s="17" t="s">
        <v>289</v>
      </c>
      <c r="AQ51" s="17" t="s">
        <v>289</v>
      </c>
      <c r="AR51" s="17" t="s">
        <v>288</v>
      </c>
      <c r="AS51" s="17" t="s">
        <v>288</v>
      </c>
      <c r="AT51" s="17" t="s">
        <v>288</v>
      </c>
      <c r="AU51" s="17" t="s">
        <v>288</v>
      </c>
      <c r="AV51" s="17" t="s">
        <v>288</v>
      </c>
      <c r="AW51" s="17" t="s">
        <v>288</v>
      </c>
      <c r="AX51" s="17" t="s">
        <v>288</v>
      </c>
      <c r="AY51" s="17" t="s">
        <v>288</v>
      </c>
      <c r="AZ51" s="17" t="s">
        <v>288</v>
      </c>
      <c r="BA51" s="17" t="s">
        <v>288</v>
      </c>
      <c r="BB51" s="17" t="s">
        <v>288</v>
      </c>
      <c r="BC51" s="17" t="s">
        <v>288</v>
      </c>
      <c r="BD51" s="17" t="s">
        <v>288</v>
      </c>
      <c r="BE51" s="17" t="s">
        <v>288</v>
      </c>
      <c r="BF51" s="17" t="s">
        <v>288</v>
      </c>
      <c r="BG51" s="17" t="s">
        <v>288</v>
      </c>
      <c r="BH51" s="17" t="s">
        <v>288</v>
      </c>
      <c r="BI51" s="17" t="s">
        <v>288</v>
      </c>
      <c r="BJ51" s="17" t="s">
        <v>289</v>
      </c>
      <c r="BK51" s="17" t="s">
        <v>288</v>
      </c>
      <c r="BL51" s="17" t="s">
        <v>288</v>
      </c>
      <c r="BM51" s="17" t="s">
        <v>288</v>
      </c>
      <c r="BN51" s="17" t="s">
        <v>288</v>
      </c>
      <c r="BO51" s="17" t="s">
        <v>288</v>
      </c>
      <c r="BP51" s="17" t="s">
        <v>288</v>
      </c>
      <c r="BQ51" s="17" t="s">
        <v>288</v>
      </c>
      <c r="BR51" s="17" t="s">
        <v>288</v>
      </c>
      <c r="BS51" s="17" t="s">
        <v>288</v>
      </c>
      <c r="BT51" s="17" t="s">
        <v>288</v>
      </c>
      <c r="BU51" s="17" t="s">
        <v>288</v>
      </c>
      <c r="BV51" s="17" t="s">
        <v>288</v>
      </c>
      <c r="BW51" s="17" t="s">
        <v>288</v>
      </c>
      <c r="BX51" s="17" t="s">
        <v>288</v>
      </c>
      <c r="BY51" s="17" t="s">
        <v>288</v>
      </c>
      <c r="BZ51" s="17" t="s">
        <v>288</v>
      </c>
      <c r="CA51" s="17" t="s">
        <v>289</v>
      </c>
      <c r="CB51" s="17" t="s">
        <v>288</v>
      </c>
      <c r="CC51" s="17" t="s">
        <v>288</v>
      </c>
      <c r="CD51" s="17" t="s">
        <v>288</v>
      </c>
      <c r="CE51" s="17" t="s">
        <v>288</v>
      </c>
      <c r="CF51" s="17" t="s">
        <v>288</v>
      </c>
      <c r="CG51" s="17" t="s">
        <v>288</v>
      </c>
      <c r="CH51" s="17" t="s">
        <v>288</v>
      </c>
      <c r="CI51" s="17" t="s">
        <v>288</v>
      </c>
      <c r="CJ51" s="17" t="s">
        <v>289</v>
      </c>
      <c r="CK51" s="17" t="str">
        <f t="shared" si="56"/>
        <v>Manufacture: Produce</v>
      </c>
      <c r="CL51" s="17" t="str">
        <f t="shared" si="57"/>
        <v>Manufacture: Import</v>
      </c>
      <c r="CM51" s="17" t="str">
        <f t="shared" si="58"/>
        <v>Manufacture: For on-site use/processing</v>
      </c>
      <c r="CN51" s="17" t="str">
        <f t="shared" si="59"/>
        <v/>
      </c>
      <c r="CO51" s="17" t="str">
        <f t="shared" si="60"/>
        <v>Manufacture: As a byproduct</v>
      </c>
      <c r="CP51" s="17" t="str">
        <f t="shared" si="61"/>
        <v/>
      </c>
      <c r="CQ51" s="17" t="str">
        <f t="shared" si="62"/>
        <v>Processing: As a reactant</v>
      </c>
      <c r="CR51" s="17" t="str">
        <f t="shared" si="63"/>
        <v>P101 - Feedstocks</v>
      </c>
      <c r="CS51" s="17" t="str">
        <f t="shared" si="64"/>
        <v>102 - Raw Materials</v>
      </c>
      <c r="CT51" s="17" t="str">
        <f t="shared" si="65"/>
        <v/>
      </c>
      <c r="CU51" s="17" t="str">
        <f t="shared" si="66"/>
        <v/>
      </c>
      <c r="CV51" s="17" t="str">
        <f t="shared" si="67"/>
        <v/>
      </c>
      <c r="CW51" s="17" t="str">
        <f t="shared" si="68"/>
        <v/>
      </c>
      <c r="CX51" s="17" t="str">
        <f t="shared" si="69"/>
        <v/>
      </c>
      <c r="CY51" s="17" t="str">
        <f t="shared" si="70"/>
        <v/>
      </c>
      <c r="CZ51" s="17" t="str">
        <f t="shared" si="71"/>
        <v/>
      </c>
      <c r="DA51" s="17" t="str">
        <f t="shared" si="72"/>
        <v/>
      </c>
      <c r="DB51" s="17" t="str">
        <f t="shared" si="73"/>
        <v/>
      </c>
      <c r="DC51" s="17" t="str">
        <f t="shared" si="74"/>
        <v/>
      </c>
      <c r="DD51" s="17" t="str">
        <f t="shared" si="75"/>
        <v/>
      </c>
      <c r="DE51" s="17" t="str">
        <f t="shared" si="76"/>
        <v/>
      </c>
      <c r="DF51" s="17" t="str">
        <f t="shared" si="77"/>
        <v/>
      </c>
      <c r="DG51" s="17" t="str">
        <f t="shared" si="78"/>
        <v/>
      </c>
      <c r="DH51" s="17" t="str">
        <f t="shared" si="79"/>
        <v/>
      </c>
      <c r="DI51" s="17" t="str">
        <f t="shared" si="80"/>
        <v/>
      </c>
      <c r="DJ51" s="17" t="str">
        <f t="shared" si="81"/>
        <v/>
      </c>
      <c r="DK51" s="17" t="str">
        <f t="shared" si="82"/>
        <v/>
      </c>
      <c r="DL51" s="17" t="str">
        <f t="shared" si="83"/>
        <v>Processing: As an impurity</v>
      </c>
      <c r="DM51" s="17" t="str">
        <f t="shared" si="84"/>
        <v/>
      </c>
      <c r="DN51" s="17" t="str">
        <f t="shared" si="85"/>
        <v/>
      </c>
      <c r="DO51" s="17" t="str">
        <f t="shared" si="86"/>
        <v/>
      </c>
      <c r="DP51" s="17" t="str">
        <f t="shared" si="87"/>
        <v/>
      </c>
      <c r="DQ51" s="17" t="str">
        <f t="shared" si="88"/>
        <v/>
      </c>
      <c r="DR51" s="17" t="str">
        <f t="shared" si="89"/>
        <v/>
      </c>
      <c r="DS51" s="17" t="str">
        <f t="shared" si="90"/>
        <v/>
      </c>
      <c r="DT51" s="17" t="str">
        <f t="shared" si="91"/>
        <v/>
      </c>
      <c r="DU51" s="17" t="str">
        <f t="shared" si="92"/>
        <v/>
      </c>
      <c r="DV51" s="17" t="str">
        <f t="shared" si="93"/>
        <v/>
      </c>
      <c r="DW51" s="17" t="str">
        <f t="shared" si="94"/>
        <v/>
      </c>
      <c r="DX51" s="17" t="str">
        <f t="shared" si="95"/>
        <v/>
      </c>
      <c r="DY51" s="17" t="str">
        <f t="shared" si="96"/>
        <v/>
      </c>
      <c r="DZ51" s="17" t="str">
        <f t="shared" si="97"/>
        <v/>
      </c>
      <c r="EA51" s="17" t="str">
        <f t="shared" si="98"/>
        <v/>
      </c>
      <c r="EB51" s="17" t="str">
        <f t="shared" si="99"/>
        <v/>
      </c>
      <c r="EC51" s="17" t="str">
        <f t="shared" si="100"/>
        <v>Otherwise Use: Ancillary or Other Use</v>
      </c>
      <c r="ED51" s="17" t="str">
        <f t="shared" si="101"/>
        <v/>
      </c>
      <c r="EE51" s="17" t="str">
        <f t="shared" si="102"/>
        <v/>
      </c>
      <c r="EF51" s="17" t="str">
        <f t="shared" si="103"/>
        <v/>
      </c>
      <c r="EG51" s="17" t="str">
        <f t="shared" si="104"/>
        <v/>
      </c>
      <c r="EH51" s="17" t="str">
        <f t="shared" si="105"/>
        <v/>
      </c>
      <c r="EI51" s="17" t="str">
        <f t="shared" si="106"/>
        <v/>
      </c>
      <c r="EJ51" s="17" t="str">
        <f t="shared" si="107"/>
        <v/>
      </c>
      <c r="EK51" s="17" t="str">
        <f t="shared" si="108"/>
        <v/>
      </c>
      <c r="EL51" s="17" t="str">
        <f t="shared" si="109"/>
        <v>Z399 - Other</v>
      </c>
    </row>
    <row r="52" spans="1:142" ht="29" x14ac:dyDescent="0.35">
      <c r="A52" s="17" t="s">
        <v>280</v>
      </c>
      <c r="B52" s="17">
        <v>2021</v>
      </c>
      <c r="C52" s="17" t="s">
        <v>104</v>
      </c>
      <c r="D52" s="17" t="s">
        <v>354</v>
      </c>
      <c r="E52" s="17" t="s">
        <v>411</v>
      </c>
      <c r="F52" s="17" t="s">
        <v>355</v>
      </c>
      <c r="G52" s="17" t="s">
        <v>412</v>
      </c>
      <c r="H52" s="17" t="s">
        <v>119</v>
      </c>
      <c r="I52" s="17">
        <v>92011</v>
      </c>
      <c r="J52" s="105">
        <f>VLOOKUP(H52, 'TRI Crosswalk codes'!D:E, 2, FALSE)</f>
        <v>9</v>
      </c>
      <c r="K52" s="17">
        <v>325998</v>
      </c>
      <c r="L52" s="106" t="str">
        <f>VLOOKUP(K52, '2017-2022 NAICS'!C:D, 2, FALSE)</f>
        <v>All Other Miscellaneous Chemical Product and Preparation Manufacturing</v>
      </c>
      <c r="M52" s="106" t="str">
        <f>IF(COUNTIF('Raw TRI Data'!A:A, K52) &gt;0, "Yes", "No")</f>
        <v>No</v>
      </c>
      <c r="N52" s="17">
        <v>33.119149999999998</v>
      </c>
      <c r="O52" s="17">
        <v>-117.28344</v>
      </c>
      <c r="P52" s="68">
        <v>110000478509</v>
      </c>
      <c r="Q52" s="68">
        <v>1321220326817</v>
      </c>
      <c r="R52" s="17" t="s">
        <v>284</v>
      </c>
      <c r="S52" s="17" t="s">
        <v>285</v>
      </c>
      <c r="T52" s="107">
        <v>4</v>
      </c>
      <c r="U52" s="105" t="str">
        <f>VLOOKUP(T52, 'TRI Crosswalk codes'!A:B, 2, FALSE)</f>
        <v>10,000 to 99,999</v>
      </c>
      <c r="V52" s="17" t="s">
        <v>290</v>
      </c>
      <c r="W52" s="17">
        <v>5</v>
      </c>
      <c r="Y52" s="17">
        <v>10</v>
      </c>
      <c r="Z52" s="17">
        <v>15</v>
      </c>
      <c r="AA52" s="17" t="s">
        <v>286</v>
      </c>
      <c r="AB52" s="106" t="str">
        <f t="shared" si="55"/>
        <v>Processing: Repackaging</v>
      </c>
      <c r="AI52" s="17" t="s">
        <v>288</v>
      </c>
      <c r="AJ52" s="17" t="s">
        <v>288</v>
      </c>
      <c r="AK52" s="17" t="s">
        <v>288</v>
      </c>
      <c r="AL52" s="17" t="s">
        <v>288</v>
      </c>
      <c r="AM52" s="17" t="s">
        <v>288</v>
      </c>
      <c r="AN52" s="17" t="s">
        <v>288</v>
      </c>
      <c r="AO52" s="17" t="s">
        <v>288</v>
      </c>
      <c r="AP52" s="17" t="s">
        <v>288</v>
      </c>
      <c r="AQ52" s="17" t="s">
        <v>288</v>
      </c>
      <c r="AR52" s="17" t="s">
        <v>288</v>
      </c>
      <c r="AS52" s="17" t="s">
        <v>288</v>
      </c>
      <c r="AT52" s="17" t="s">
        <v>288</v>
      </c>
      <c r="AU52" s="17" t="s">
        <v>288</v>
      </c>
      <c r="AV52" s="17" t="s">
        <v>288</v>
      </c>
      <c r="AW52" s="17" t="s">
        <v>288</v>
      </c>
      <c r="AX52" s="17" t="s">
        <v>288</v>
      </c>
      <c r="AY52" s="17" t="s">
        <v>288</v>
      </c>
      <c r="AZ52" s="17" t="s">
        <v>288</v>
      </c>
      <c r="BA52" s="17" t="s">
        <v>288</v>
      </c>
      <c r="BB52" s="17" t="s">
        <v>288</v>
      </c>
      <c r="BC52" s="17" t="s">
        <v>288</v>
      </c>
      <c r="BD52" s="17" t="s">
        <v>288</v>
      </c>
      <c r="BE52" s="17" t="s">
        <v>288</v>
      </c>
      <c r="BF52" s="17" t="s">
        <v>288</v>
      </c>
      <c r="BG52" s="17" t="s">
        <v>288</v>
      </c>
      <c r="BH52" s="17" t="s">
        <v>288</v>
      </c>
      <c r="BI52" s="17" t="s">
        <v>289</v>
      </c>
      <c r="BJ52" s="17" t="s">
        <v>288</v>
      </c>
      <c r="BK52" s="17" t="s">
        <v>288</v>
      </c>
      <c r="BL52" s="17" t="s">
        <v>288</v>
      </c>
      <c r="BM52" s="17" t="s">
        <v>288</v>
      </c>
      <c r="BN52" s="17" t="s">
        <v>288</v>
      </c>
      <c r="BO52" s="17" t="s">
        <v>288</v>
      </c>
      <c r="BP52" s="17" t="s">
        <v>288</v>
      </c>
      <c r="BQ52" s="17" t="s">
        <v>288</v>
      </c>
      <c r="BR52" s="17" t="s">
        <v>288</v>
      </c>
      <c r="BS52" s="17" t="s">
        <v>288</v>
      </c>
      <c r="BT52" s="17" t="s">
        <v>288</v>
      </c>
      <c r="BU52" s="17" t="s">
        <v>288</v>
      </c>
      <c r="BV52" s="17" t="s">
        <v>288</v>
      </c>
      <c r="BW52" s="17" t="s">
        <v>288</v>
      </c>
      <c r="BX52" s="17" t="s">
        <v>288</v>
      </c>
      <c r="BY52" s="17" t="s">
        <v>288</v>
      </c>
      <c r="BZ52" s="17" t="s">
        <v>288</v>
      </c>
      <c r="CA52" s="17" t="s">
        <v>288</v>
      </c>
      <c r="CB52" s="17" t="s">
        <v>288</v>
      </c>
      <c r="CC52" s="17" t="s">
        <v>288</v>
      </c>
      <c r="CD52" s="17" t="s">
        <v>288</v>
      </c>
      <c r="CE52" s="17" t="s">
        <v>288</v>
      </c>
      <c r="CF52" s="17" t="s">
        <v>288</v>
      </c>
      <c r="CG52" s="17" t="s">
        <v>288</v>
      </c>
      <c r="CH52" s="17" t="s">
        <v>288</v>
      </c>
      <c r="CI52" s="17" t="s">
        <v>288</v>
      </c>
      <c r="CJ52" s="17" t="s">
        <v>288</v>
      </c>
      <c r="CK52" s="17" t="str">
        <f t="shared" si="56"/>
        <v/>
      </c>
      <c r="CL52" s="17" t="str">
        <f t="shared" si="57"/>
        <v/>
      </c>
      <c r="CM52" s="17" t="str">
        <f t="shared" si="58"/>
        <v/>
      </c>
      <c r="CN52" s="17" t="str">
        <f t="shared" si="59"/>
        <v/>
      </c>
      <c r="CO52" s="17" t="str">
        <f t="shared" si="60"/>
        <v/>
      </c>
      <c r="CP52" s="17" t="str">
        <f t="shared" si="61"/>
        <v/>
      </c>
      <c r="CQ52" s="17" t="str">
        <f t="shared" si="62"/>
        <v/>
      </c>
      <c r="CR52" s="17" t="str">
        <f t="shared" si="63"/>
        <v/>
      </c>
      <c r="CS52" s="17" t="str">
        <f t="shared" si="64"/>
        <v/>
      </c>
      <c r="CT52" s="17" t="str">
        <f t="shared" si="65"/>
        <v/>
      </c>
      <c r="CU52" s="17" t="str">
        <f t="shared" si="66"/>
        <v/>
      </c>
      <c r="CV52" s="17" t="str">
        <f t="shared" si="67"/>
        <v/>
      </c>
      <c r="CW52" s="17" t="str">
        <f t="shared" si="68"/>
        <v/>
      </c>
      <c r="CX52" s="17" t="str">
        <f t="shared" si="69"/>
        <v/>
      </c>
      <c r="CY52" s="17" t="str">
        <f t="shared" si="70"/>
        <v/>
      </c>
      <c r="CZ52" s="17" t="str">
        <f t="shared" si="71"/>
        <v/>
      </c>
      <c r="DA52" s="17" t="str">
        <f t="shared" si="72"/>
        <v/>
      </c>
      <c r="DB52" s="17" t="str">
        <f t="shared" si="73"/>
        <v/>
      </c>
      <c r="DC52" s="17" t="str">
        <f t="shared" si="74"/>
        <v/>
      </c>
      <c r="DD52" s="17" t="str">
        <f t="shared" si="75"/>
        <v/>
      </c>
      <c r="DE52" s="17" t="str">
        <f t="shared" si="76"/>
        <v/>
      </c>
      <c r="DF52" s="17" t="str">
        <f t="shared" si="77"/>
        <v/>
      </c>
      <c r="DG52" s="17" t="str">
        <f t="shared" si="78"/>
        <v/>
      </c>
      <c r="DH52" s="17" t="str">
        <f t="shared" si="79"/>
        <v/>
      </c>
      <c r="DI52" s="17" t="str">
        <f t="shared" si="80"/>
        <v/>
      </c>
      <c r="DJ52" s="17" t="str">
        <f t="shared" si="81"/>
        <v/>
      </c>
      <c r="DK52" s="17" t="str">
        <f t="shared" si="82"/>
        <v>Processing: Repackaging</v>
      </c>
      <c r="DL52" s="17" t="str">
        <f t="shared" si="83"/>
        <v/>
      </c>
      <c r="DM52" s="17" t="str">
        <f t="shared" si="84"/>
        <v/>
      </c>
      <c r="DN52" s="17" t="str">
        <f t="shared" si="85"/>
        <v/>
      </c>
      <c r="DO52" s="17" t="str">
        <f t="shared" si="86"/>
        <v/>
      </c>
      <c r="DP52" s="17" t="str">
        <f t="shared" si="87"/>
        <v/>
      </c>
      <c r="DQ52" s="17" t="str">
        <f t="shared" si="88"/>
        <v/>
      </c>
      <c r="DR52" s="17" t="str">
        <f t="shared" si="89"/>
        <v/>
      </c>
      <c r="DS52" s="17" t="str">
        <f t="shared" si="90"/>
        <v/>
      </c>
      <c r="DT52" s="17" t="str">
        <f t="shared" si="91"/>
        <v/>
      </c>
      <c r="DU52" s="17" t="str">
        <f t="shared" si="92"/>
        <v/>
      </c>
      <c r="DV52" s="17" t="str">
        <f t="shared" si="93"/>
        <v/>
      </c>
      <c r="DW52" s="17" t="str">
        <f t="shared" si="94"/>
        <v/>
      </c>
      <c r="DX52" s="17" t="str">
        <f t="shared" si="95"/>
        <v/>
      </c>
      <c r="DY52" s="17" t="str">
        <f t="shared" si="96"/>
        <v/>
      </c>
      <c r="DZ52" s="17" t="str">
        <f t="shared" si="97"/>
        <v/>
      </c>
      <c r="EA52" s="17" t="str">
        <f t="shared" si="98"/>
        <v/>
      </c>
      <c r="EB52" s="17" t="str">
        <f t="shared" si="99"/>
        <v/>
      </c>
      <c r="EC52" s="17" t="str">
        <f t="shared" si="100"/>
        <v/>
      </c>
      <c r="ED52" s="17" t="str">
        <f t="shared" si="101"/>
        <v/>
      </c>
      <c r="EE52" s="17" t="str">
        <f t="shared" si="102"/>
        <v/>
      </c>
      <c r="EF52" s="17" t="str">
        <f t="shared" si="103"/>
        <v/>
      </c>
      <c r="EG52" s="17" t="str">
        <f t="shared" si="104"/>
        <v/>
      </c>
      <c r="EH52" s="17" t="str">
        <f t="shared" si="105"/>
        <v/>
      </c>
      <c r="EI52" s="17" t="str">
        <f t="shared" si="106"/>
        <v/>
      </c>
      <c r="EJ52" s="17" t="str">
        <f t="shared" si="107"/>
        <v/>
      </c>
      <c r="EK52" s="17" t="str">
        <f t="shared" si="108"/>
        <v/>
      </c>
      <c r="EL52" s="17" t="str">
        <f t="shared" si="109"/>
        <v/>
      </c>
    </row>
    <row r="53" spans="1:142" ht="29" x14ac:dyDescent="0.35">
      <c r="A53" s="17" t="s">
        <v>280</v>
      </c>
      <c r="B53" s="17">
        <v>2021</v>
      </c>
      <c r="C53" s="17" t="s">
        <v>101</v>
      </c>
      <c r="D53" s="17" t="s">
        <v>349</v>
      </c>
      <c r="E53" s="17" t="s">
        <v>405</v>
      </c>
      <c r="F53" s="17" t="s">
        <v>350</v>
      </c>
      <c r="G53" s="17" t="s">
        <v>397</v>
      </c>
      <c r="H53" s="17" t="s">
        <v>351</v>
      </c>
      <c r="I53" s="17">
        <v>70764</v>
      </c>
      <c r="J53" s="105">
        <f>VLOOKUP(H53, 'TRI Crosswalk codes'!D:E, 2, FALSE)</f>
        <v>6</v>
      </c>
      <c r="K53" s="17">
        <v>325211</v>
      </c>
      <c r="L53" s="106" t="str">
        <f>VLOOKUP(K53, '2017-2022 NAICS'!C:D, 2, FALSE)</f>
        <v>Plastics Material and Resin Manufacturing</v>
      </c>
      <c r="M53" s="106" t="str">
        <f>IF(COUNTIF('Raw TRI Data'!A:A, K53) &gt;0, "Yes", "No")</f>
        <v>No</v>
      </c>
      <c r="N53" s="17">
        <v>30.259399999999999</v>
      </c>
      <c r="O53" s="17">
        <v>-91.173699999999997</v>
      </c>
      <c r="P53" s="68">
        <v>110000572675</v>
      </c>
      <c r="Q53" s="68">
        <v>1321220406045</v>
      </c>
      <c r="R53" s="17" t="s">
        <v>284</v>
      </c>
      <c r="S53" s="17" t="s">
        <v>285</v>
      </c>
      <c r="T53" s="107">
        <v>2</v>
      </c>
      <c r="U53" s="105" t="str">
        <f>VLOOKUP(T53, 'TRI Crosswalk codes'!A:B, 2, FALSE)</f>
        <v>100 to 999</v>
      </c>
      <c r="V53" s="17" t="s">
        <v>290</v>
      </c>
      <c r="W53" s="17">
        <v>0</v>
      </c>
      <c r="Y53" s="17">
        <v>0</v>
      </c>
      <c r="Z53" s="17">
        <v>0</v>
      </c>
      <c r="AA53" s="17" t="s">
        <v>286</v>
      </c>
      <c r="AB53" s="106" t="str">
        <f t="shared" si="55"/>
        <v>Manufacture: Produce; Manufacture: As a byproduct</v>
      </c>
      <c r="AI53" s="17" t="s">
        <v>289</v>
      </c>
      <c r="AJ53" s="17" t="s">
        <v>288</v>
      </c>
      <c r="AK53" s="17" t="s">
        <v>288</v>
      </c>
      <c r="AL53" s="17" t="s">
        <v>288</v>
      </c>
      <c r="AM53" s="17" t="s">
        <v>289</v>
      </c>
      <c r="AN53" s="17" t="s">
        <v>288</v>
      </c>
      <c r="AO53" s="17" t="s">
        <v>288</v>
      </c>
      <c r="AP53" s="17" t="s">
        <v>288</v>
      </c>
      <c r="AQ53" s="17" t="s">
        <v>288</v>
      </c>
      <c r="AR53" s="17" t="s">
        <v>288</v>
      </c>
      <c r="AS53" s="17" t="s">
        <v>288</v>
      </c>
      <c r="AT53" s="17" t="s">
        <v>288</v>
      </c>
      <c r="AU53" s="17" t="s">
        <v>288</v>
      </c>
      <c r="AV53" s="17" t="s">
        <v>288</v>
      </c>
      <c r="AW53" s="17" t="s">
        <v>288</v>
      </c>
      <c r="AX53" s="17" t="s">
        <v>288</v>
      </c>
      <c r="AY53" s="17" t="s">
        <v>288</v>
      </c>
      <c r="AZ53" s="17" t="s">
        <v>288</v>
      </c>
      <c r="BA53" s="17" t="s">
        <v>288</v>
      </c>
      <c r="BB53" s="17" t="s">
        <v>288</v>
      </c>
      <c r="BC53" s="17" t="s">
        <v>288</v>
      </c>
      <c r="BD53" s="17" t="s">
        <v>288</v>
      </c>
      <c r="BE53" s="17" t="s">
        <v>288</v>
      </c>
      <c r="BF53" s="17" t="s">
        <v>288</v>
      </c>
      <c r="BG53" s="17" t="s">
        <v>288</v>
      </c>
      <c r="BH53" s="17" t="s">
        <v>288</v>
      </c>
      <c r="BI53" s="17" t="s">
        <v>288</v>
      </c>
      <c r="BJ53" s="17" t="s">
        <v>288</v>
      </c>
      <c r="BK53" s="17" t="s">
        <v>288</v>
      </c>
      <c r="BL53" s="17" t="s">
        <v>288</v>
      </c>
      <c r="BM53" s="17" t="s">
        <v>288</v>
      </c>
      <c r="BN53" s="17" t="s">
        <v>288</v>
      </c>
      <c r="BO53" s="17" t="s">
        <v>288</v>
      </c>
      <c r="BP53" s="17" t="s">
        <v>288</v>
      </c>
      <c r="BQ53" s="17" t="s">
        <v>288</v>
      </c>
      <c r="BR53" s="17" t="s">
        <v>288</v>
      </c>
      <c r="BS53" s="17" t="s">
        <v>288</v>
      </c>
      <c r="BT53" s="17" t="s">
        <v>288</v>
      </c>
      <c r="BU53" s="17" t="s">
        <v>288</v>
      </c>
      <c r="BV53" s="17" t="s">
        <v>288</v>
      </c>
      <c r="BW53" s="17" t="s">
        <v>288</v>
      </c>
      <c r="BX53" s="17" t="s">
        <v>288</v>
      </c>
      <c r="BY53" s="17" t="s">
        <v>288</v>
      </c>
      <c r="BZ53" s="17" t="s">
        <v>288</v>
      </c>
      <c r="CA53" s="17" t="s">
        <v>288</v>
      </c>
      <c r="CB53" s="17" t="s">
        <v>288</v>
      </c>
      <c r="CC53" s="17" t="s">
        <v>288</v>
      </c>
      <c r="CD53" s="17" t="s">
        <v>288</v>
      </c>
      <c r="CE53" s="17" t="s">
        <v>288</v>
      </c>
      <c r="CF53" s="17" t="s">
        <v>288</v>
      </c>
      <c r="CG53" s="17" t="s">
        <v>288</v>
      </c>
      <c r="CH53" s="17" t="s">
        <v>288</v>
      </c>
      <c r="CI53" s="17" t="s">
        <v>288</v>
      </c>
      <c r="CJ53" s="17" t="s">
        <v>288</v>
      </c>
      <c r="CK53" s="17" t="str">
        <f t="shared" si="56"/>
        <v>Manufacture: Produce</v>
      </c>
      <c r="CL53" s="17" t="str">
        <f t="shared" si="57"/>
        <v/>
      </c>
      <c r="CM53" s="17" t="str">
        <f t="shared" si="58"/>
        <v/>
      </c>
      <c r="CN53" s="17" t="str">
        <f t="shared" si="59"/>
        <v/>
      </c>
      <c r="CO53" s="17" t="str">
        <f t="shared" si="60"/>
        <v>Manufacture: As a byproduct</v>
      </c>
      <c r="CP53" s="17" t="str">
        <f t="shared" si="61"/>
        <v/>
      </c>
      <c r="CQ53" s="17" t="str">
        <f t="shared" si="62"/>
        <v/>
      </c>
      <c r="CR53" s="17" t="str">
        <f t="shared" si="63"/>
        <v/>
      </c>
      <c r="CS53" s="17" t="str">
        <f t="shared" si="64"/>
        <v/>
      </c>
      <c r="CT53" s="17" t="str">
        <f t="shared" si="65"/>
        <v/>
      </c>
      <c r="CU53" s="17" t="str">
        <f t="shared" si="66"/>
        <v/>
      </c>
      <c r="CV53" s="17" t="str">
        <f t="shared" si="67"/>
        <v/>
      </c>
      <c r="CW53" s="17" t="str">
        <f t="shared" si="68"/>
        <v/>
      </c>
      <c r="CX53" s="17" t="str">
        <f t="shared" si="69"/>
        <v/>
      </c>
      <c r="CY53" s="17" t="str">
        <f t="shared" si="70"/>
        <v/>
      </c>
      <c r="CZ53" s="17" t="str">
        <f t="shared" si="71"/>
        <v/>
      </c>
      <c r="DA53" s="17" t="str">
        <f t="shared" si="72"/>
        <v/>
      </c>
      <c r="DB53" s="17" t="str">
        <f t="shared" si="73"/>
        <v/>
      </c>
      <c r="DC53" s="17" t="str">
        <f t="shared" si="74"/>
        <v/>
      </c>
      <c r="DD53" s="17" t="str">
        <f t="shared" si="75"/>
        <v/>
      </c>
      <c r="DE53" s="17" t="str">
        <f t="shared" si="76"/>
        <v/>
      </c>
      <c r="DF53" s="17" t="str">
        <f t="shared" si="77"/>
        <v/>
      </c>
      <c r="DG53" s="17" t="str">
        <f t="shared" si="78"/>
        <v/>
      </c>
      <c r="DH53" s="17" t="str">
        <f t="shared" si="79"/>
        <v/>
      </c>
      <c r="DI53" s="17" t="str">
        <f t="shared" si="80"/>
        <v/>
      </c>
      <c r="DJ53" s="17" t="str">
        <f t="shared" si="81"/>
        <v/>
      </c>
      <c r="DK53" s="17" t="str">
        <f t="shared" si="82"/>
        <v/>
      </c>
      <c r="DL53" s="17" t="str">
        <f t="shared" si="83"/>
        <v/>
      </c>
      <c r="DM53" s="17" t="str">
        <f t="shared" si="84"/>
        <v/>
      </c>
      <c r="DN53" s="17" t="str">
        <f t="shared" si="85"/>
        <v/>
      </c>
      <c r="DO53" s="17" t="str">
        <f t="shared" si="86"/>
        <v/>
      </c>
      <c r="DP53" s="17" t="str">
        <f t="shared" si="87"/>
        <v/>
      </c>
      <c r="DQ53" s="17" t="str">
        <f t="shared" si="88"/>
        <v/>
      </c>
      <c r="DR53" s="17" t="str">
        <f t="shared" si="89"/>
        <v/>
      </c>
      <c r="DS53" s="17" t="str">
        <f t="shared" si="90"/>
        <v/>
      </c>
      <c r="DT53" s="17" t="str">
        <f t="shared" si="91"/>
        <v/>
      </c>
      <c r="DU53" s="17" t="str">
        <f t="shared" si="92"/>
        <v/>
      </c>
      <c r="DV53" s="17" t="str">
        <f t="shared" si="93"/>
        <v/>
      </c>
      <c r="DW53" s="17" t="str">
        <f t="shared" si="94"/>
        <v/>
      </c>
      <c r="DX53" s="17" t="str">
        <f t="shared" si="95"/>
        <v/>
      </c>
      <c r="DY53" s="17" t="str">
        <f t="shared" si="96"/>
        <v/>
      </c>
      <c r="DZ53" s="17" t="str">
        <f t="shared" si="97"/>
        <v/>
      </c>
      <c r="EA53" s="17" t="str">
        <f t="shared" si="98"/>
        <v/>
      </c>
      <c r="EB53" s="17" t="str">
        <f t="shared" si="99"/>
        <v/>
      </c>
      <c r="EC53" s="17" t="str">
        <f t="shared" si="100"/>
        <v/>
      </c>
      <c r="ED53" s="17" t="str">
        <f t="shared" si="101"/>
        <v/>
      </c>
      <c r="EE53" s="17" t="str">
        <f t="shared" si="102"/>
        <v/>
      </c>
      <c r="EF53" s="17" t="str">
        <f t="shared" si="103"/>
        <v/>
      </c>
      <c r="EG53" s="17" t="str">
        <f t="shared" si="104"/>
        <v/>
      </c>
      <c r="EH53" s="17" t="str">
        <f t="shared" si="105"/>
        <v/>
      </c>
      <c r="EI53" s="17" t="str">
        <f t="shared" si="106"/>
        <v/>
      </c>
      <c r="EJ53" s="17" t="str">
        <f t="shared" si="107"/>
        <v/>
      </c>
      <c r="EK53" s="17" t="str">
        <f t="shared" si="108"/>
        <v/>
      </c>
      <c r="EL53" s="17" t="str">
        <f t="shared" si="109"/>
        <v/>
      </c>
    </row>
    <row r="54" spans="1:142" ht="43.5" x14ac:dyDescent="0.35">
      <c r="A54" s="17" t="s">
        <v>280</v>
      </c>
      <c r="B54" s="17">
        <v>2021</v>
      </c>
      <c r="C54" s="17" t="s">
        <v>99</v>
      </c>
      <c r="D54" s="17" t="s">
        <v>361</v>
      </c>
      <c r="E54" s="17" t="s">
        <v>402</v>
      </c>
      <c r="F54" s="17" t="s">
        <v>362</v>
      </c>
      <c r="G54" s="17" t="s">
        <v>403</v>
      </c>
      <c r="H54" s="17" t="s">
        <v>363</v>
      </c>
      <c r="I54" s="17">
        <v>42029</v>
      </c>
      <c r="J54" s="105">
        <f>VLOOKUP(H54, 'TRI Crosswalk codes'!D:E, 2, FALSE)</f>
        <v>4</v>
      </c>
      <c r="K54" s="17">
        <v>325199</v>
      </c>
      <c r="L54" s="106" t="str">
        <f>VLOOKUP(K54, '2017-2022 NAICS'!C:D, 2, FALSE)</f>
        <v>All Other Basic Organic Chemical Manufacturing</v>
      </c>
      <c r="M54" s="106" t="str">
        <f>IF(COUNTIF('Raw TRI Data'!A:A, K54) &gt;0, "Yes", "No")</f>
        <v>No</v>
      </c>
      <c r="N54" s="17">
        <v>37.051110999999999</v>
      </c>
      <c r="O54" s="17">
        <v>-88.334166999999994</v>
      </c>
      <c r="P54" s="68">
        <v>110027373072</v>
      </c>
      <c r="Q54" s="68">
        <v>1321220409597</v>
      </c>
      <c r="R54" s="17" t="s">
        <v>284</v>
      </c>
      <c r="S54" s="17" t="s">
        <v>285</v>
      </c>
      <c r="T54" s="107">
        <v>4</v>
      </c>
      <c r="U54" s="105" t="str">
        <f>VLOOKUP(T54, 'TRI Crosswalk codes'!A:B, 2, FALSE)</f>
        <v>10,000 to 99,999</v>
      </c>
      <c r="V54" s="17">
        <v>128</v>
      </c>
      <c r="W54" s="17">
        <v>128</v>
      </c>
      <c r="Y54" s="17">
        <v>0</v>
      </c>
      <c r="Z54" s="17">
        <v>128</v>
      </c>
      <c r="AA54" s="17" t="s">
        <v>286</v>
      </c>
      <c r="AB54" s="106" t="str">
        <f t="shared" si="55"/>
        <v>Manufacture: Produce; Manufacture: For on-site use/processing; Processing: As a reactant; P199 - Other</v>
      </c>
      <c r="AI54" s="17" t="s">
        <v>289</v>
      </c>
      <c r="AJ54" s="17" t="s">
        <v>288</v>
      </c>
      <c r="AK54" s="17" t="s">
        <v>289</v>
      </c>
      <c r="AL54" s="17" t="s">
        <v>288</v>
      </c>
      <c r="AM54" s="17" t="s">
        <v>288</v>
      </c>
      <c r="AN54" s="17" t="s">
        <v>288</v>
      </c>
      <c r="AO54" s="17" t="s">
        <v>289</v>
      </c>
      <c r="AP54" s="17" t="s">
        <v>288</v>
      </c>
      <c r="AQ54" s="17" t="s">
        <v>288</v>
      </c>
      <c r="AR54" s="17" t="s">
        <v>288</v>
      </c>
      <c r="AS54" s="17" t="s">
        <v>288</v>
      </c>
      <c r="AT54" s="17" t="s">
        <v>289</v>
      </c>
      <c r="AU54" s="17" t="s">
        <v>288</v>
      </c>
      <c r="AV54" s="17" t="s">
        <v>288</v>
      </c>
      <c r="AW54" s="17" t="s">
        <v>288</v>
      </c>
      <c r="AX54" s="17" t="s">
        <v>288</v>
      </c>
      <c r="AY54" s="17" t="s">
        <v>288</v>
      </c>
      <c r="AZ54" s="17" t="s">
        <v>288</v>
      </c>
      <c r="BA54" s="17" t="s">
        <v>288</v>
      </c>
      <c r="BB54" s="17" t="s">
        <v>288</v>
      </c>
      <c r="BC54" s="17" t="s">
        <v>288</v>
      </c>
      <c r="BD54" s="17" t="s">
        <v>288</v>
      </c>
      <c r="BE54" s="17" t="s">
        <v>288</v>
      </c>
      <c r="BF54" s="17" t="s">
        <v>288</v>
      </c>
      <c r="BG54" s="17" t="s">
        <v>288</v>
      </c>
      <c r="BH54" s="17" t="s">
        <v>288</v>
      </c>
      <c r="BI54" s="17" t="s">
        <v>288</v>
      </c>
      <c r="BJ54" s="17" t="s">
        <v>288</v>
      </c>
      <c r="BK54" s="17" t="s">
        <v>288</v>
      </c>
      <c r="BL54" s="17" t="s">
        <v>288</v>
      </c>
      <c r="BM54" s="17" t="s">
        <v>288</v>
      </c>
      <c r="BN54" s="17" t="s">
        <v>288</v>
      </c>
      <c r="BO54" s="17" t="s">
        <v>288</v>
      </c>
      <c r="BP54" s="17" t="s">
        <v>288</v>
      </c>
      <c r="BQ54" s="17" t="s">
        <v>288</v>
      </c>
      <c r="BR54" s="17" t="s">
        <v>288</v>
      </c>
      <c r="BS54" s="17" t="s">
        <v>288</v>
      </c>
      <c r="BT54" s="17" t="s">
        <v>288</v>
      </c>
      <c r="BU54" s="17" t="s">
        <v>288</v>
      </c>
      <c r="BV54" s="17" t="s">
        <v>288</v>
      </c>
      <c r="BW54" s="17" t="s">
        <v>288</v>
      </c>
      <c r="BX54" s="17" t="s">
        <v>288</v>
      </c>
      <c r="BY54" s="17" t="s">
        <v>288</v>
      </c>
      <c r="BZ54" s="17" t="s">
        <v>288</v>
      </c>
      <c r="CA54" s="17" t="s">
        <v>288</v>
      </c>
      <c r="CB54" s="17" t="s">
        <v>288</v>
      </c>
      <c r="CC54" s="17" t="s">
        <v>288</v>
      </c>
      <c r="CD54" s="17" t="s">
        <v>288</v>
      </c>
      <c r="CE54" s="17" t="s">
        <v>288</v>
      </c>
      <c r="CF54" s="17" t="s">
        <v>288</v>
      </c>
      <c r="CG54" s="17" t="s">
        <v>288</v>
      </c>
      <c r="CH54" s="17" t="s">
        <v>288</v>
      </c>
      <c r="CI54" s="17" t="s">
        <v>288</v>
      </c>
      <c r="CJ54" s="17" t="s">
        <v>288</v>
      </c>
      <c r="CK54" s="17" t="str">
        <f t="shared" si="56"/>
        <v>Manufacture: Produce</v>
      </c>
      <c r="CL54" s="17" t="str">
        <f t="shared" si="57"/>
        <v/>
      </c>
      <c r="CM54" s="17" t="str">
        <f t="shared" si="58"/>
        <v>Manufacture: For on-site use/processing</v>
      </c>
      <c r="CN54" s="17" t="str">
        <f t="shared" si="59"/>
        <v/>
      </c>
      <c r="CO54" s="17" t="str">
        <f t="shared" si="60"/>
        <v/>
      </c>
      <c r="CP54" s="17" t="str">
        <f t="shared" si="61"/>
        <v/>
      </c>
      <c r="CQ54" s="17" t="str">
        <f t="shared" si="62"/>
        <v>Processing: As a reactant</v>
      </c>
      <c r="CR54" s="17" t="str">
        <f t="shared" si="63"/>
        <v/>
      </c>
      <c r="CS54" s="17" t="str">
        <f t="shared" si="64"/>
        <v/>
      </c>
      <c r="CT54" s="17" t="str">
        <f t="shared" si="65"/>
        <v/>
      </c>
      <c r="CU54" s="17" t="str">
        <f t="shared" si="66"/>
        <v/>
      </c>
      <c r="CV54" s="17" t="str">
        <f t="shared" si="67"/>
        <v>P199 - Other</v>
      </c>
      <c r="CW54" s="17" t="str">
        <f t="shared" si="68"/>
        <v/>
      </c>
      <c r="CX54" s="17" t="str">
        <f t="shared" si="69"/>
        <v/>
      </c>
      <c r="CY54" s="17" t="str">
        <f t="shared" si="70"/>
        <v/>
      </c>
      <c r="CZ54" s="17" t="str">
        <f t="shared" si="71"/>
        <v/>
      </c>
      <c r="DA54" s="17" t="str">
        <f t="shared" si="72"/>
        <v/>
      </c>
      <c r="DB54" s="17" t="str">
        <f t="shared" si="73"/>
        <v/>
      </c>
      <c r="DC54" s="17" t="str">
        <f t="shared" si="74"/>
        <v/>
      </c>
      <c r="DD54" s="17" t="str">
        <f t="shared" si="75"/>
        <v/>
      </c>
      <c r="DE54" s="17" t="str">
        <f t="shared" si="76"/>
        <v/>
      </c>
      <c r="DF54" s="17" t="str">
        <f t="shared" si="77"/>
        <v/>
      </c>
      <c r="DG54" s="17" t="str">
        <f t="shared" si="78"/>
        <v/>
      </c>
      <c r="DH54" s="17" t="str">
        <f t="shared" si="79"/>
        <v/>
      </c>
      <c r="DI54" s="17" t="str">
        <f t="shared" si="80"/>
        <v/>
      </c>
      <c r="DJ54" s="17" t="str">
        <f t="shared" si="81"/>
        <v/>
      </c>
      <c r="DK54" s="17" t="str">
        <f t="shared" si="82"/>
        <v/>
      </c>
      <c r="DL54" s="17" t="str">
        <f t="shared" si="83"/>
        <v/>
      </c>
      <c r="DM54" s="17" t="str">
        <f t="shared" si="84"/>
        <v/>
      </c>
      <c r="DN54" s="17" t="str">
        <f t="shared" si="85"/>
        <v/>
      </c>
      <c r="DO54" s="17" t="str">
        <f t="shared" si="86"/>
        <v/>
      </c>
      <c r="DP54" s="17" t="str">
        <f t="shared" si="87"/>
        <v/>
      </c>
      <c r="DQ54" s="17" t="str">
        <f t="shared" si="88"/>
        <v/>
      </c>
      <c r="DR54" s="17" t="str">
        <f t="shared" si="89"/>
        <v/>
      </c>
      <c r="DS54" s="17" t="str">
        <f t="shared" si="90"/>
        <v/>
      </c>
      <c r="DT54" s="17" t="str">
        <f t="shared" si="91"/>
        <v/>
      </c>
      <c r="DU54" s="17" t="str">
        <f t="shared" si="92"/>
        <v/>
      </c>
      <c r="DV54" s="17" t="str">
        <f t="shared" si="93"/>
        <v/>
      </c>
      <c r="DW54" s="17" t="str">
        <f t="shared" si="94"/>
        <v/>
      </c>
      <c r="DX54" s="17" t="str">
        <f t="shared" si="95"/>
        <v/>
      </c>
      <c r="DY54" s="17" t="str">
        <f t="shared" si="96"/>
        <v/>
      </c>
      <c r="DZ54" s="17" t="str">
        <f t="shared" si="97"/>
        <v/>
      </c>
      <c r="EA54" s="17" t="str">
        <f t="shared" si="98"/>
        <v/>
      </c>
      <c r="EB54" s="17" t="str">
        <f t="shared" si="99"/>
        <v/>
      </c>
      <c r="EC54" s="17" t="str">
        <f t="shared" si="100"/>
        <v/>
      </c>
      <c r="ED54" s="17" t="str">
        <f t="shared" si="101"/>
        <v/>
      </c>
      <c r="EE54" s="17" t="str">
        <f t="shared" si="102"/>
        <v/>
      </c>
      <c r="EF54" s="17" t="str">
        <f t="shared" si="103"/>
        <v/>
      </c>
      <c r="EG54" s="17" t="str">
        <f t="shared" si="104"/>
        <v/>
      </c>
      <c r="EH54" s="17" t="str">
        <f t="shared" si="105"/>
        <v/>
      </c>
      <c r="EI54" s="17" t="str">
        <f t="shared" si="106"/>
        <v/>
      </c>
      <c r="EJ54" s="17" t="str">
        <f t="shared" si="107"/>
        <v/>
      </c>
      <c r="EK54" s="17" t="str">
        <f t="shared" si="108"/>
        <v/>
      </c>
      <c r="EL54" s="17" t="str">
        <f t="shared" si="109"/>
        <v/>
      </c>
    </row>
    <row r="55" spans="1:142" x14ac:dyDescent="0.35">
      <c r="A55" s="17" t="s">
        <v>280</v>
      </c>
      <c r="B55" s="17">
        <v>2021</v>
      </c>
      <c r="C55" s="17" t="s">
        <v>118</v>
      </c>
      <c r="D55" s="17" t="s">
        <v>324</v>
      </c>
      <c r="E55" s="17" t="s">
        <v>392</v>
      </c>
      <c r="F55" s="17" t="s">
        <v>325</v>
      </c>
      <c r="G55" s="17" t="s">
        <v>393</v>
      </c>
      <c r="H55" s="17" t="s">
        <v>326</v>
      </c>
      <c r="I55" s="17">
        <v>29448</v>
      </c>
      <c r="J55" s="105">
        <f>VLOOKUP(H55, 'TRI Crosswalk codes'!D:E, 2, FALSE)</f>
        <v>4</v>
      </c>
      <c r="K55" s="17">
        <v>327310</v>
      </c>
      <c r="L55" s="106" t="str">
        <f>VLOOKUP(K55, '2017-2022 NAICS'!C:D, 2, FALSE)</f>
        <v>Cement Manufacturing</v>
      </c>
      <c r="M55" s="106" t="str">
        <f>IF(COUNTIF('Raw TRI Data'!A:A, K55) &gt;0, "Yes", "No")</f>
        <v>No</v>
      </c>
      <c r="N55" s="17">
        <v>33.242778000000001</v>
      </c>
      <c r="O55" s="17">
        <v>-80.442222000000001</v>
      </c>
      <c r="P55" s="68">
        <v>110000560544</v>
      </c>
      <c r="Q55" s="68">
        <v>1321220429450</v>
      </c>
      <c r="R55" s="17" t="s">
        <v>284</v>
      </c>
      <c r="S55" s="17" t="s">
        <v>285</v>
      </c>
      <c r="T55" s="107">
        <v>2</v>
      </c>
      <c r="U55" s="105" t="str">
        <f>VLOOKUP(T55, 'TRI Crosswalk codes'!A:B, 2, FALSE)</f>
        <v>100 to 999</v>
      </c>
      <c r="V55" s="17">
        <v>0</v>
      </c>
      <c r="W55" s="17">
        <v>0</v>
      </c>
      <c r="Y55" s="17">
        <v>0.5</v>
      </c>
      <c r="Z55" s="17">
        <v>0.5</v>
      </c>
      <c r="AA55" s="17" t="s">
        <v>286</v>
      </c>
      <c r="AB55" s="106" t="str">
        <f t="shared" si="55"/>
        <v>Otherwise Use: Ancillary or Other Use; Z304 - Fuel</v>
      </c>
      <c r="AI55" s="17" t="s">
        <v>288</v>
      </c>
      <c r="AJ55" s="17" t="s">
        <v>288</v>
      </c>
      <c r="AK55" s="17" t="s">
        <v>288</v>
      </c>
      <c r="AL55" s="17" t="s">
        <v>288</v>
      </c>
      <c r="AM55" s="17" t="s">
        <v>288</v>
      </c>
      <c r="AN55" s="17" t="s">
        <v>288</v>
      </c>
      <c r="AO55" s="17" t="s">
        <v>288</v>
      </c>
      <c r="AP55" s="17" t="s">
        <v>288</v>
      </c>
      <c r="AQ55" s="17" t="s">
        <v>288</v>
      </c>
      <c r="AR55" s="17" t="s">
        <v>288</v>
      </c>
      <c r="AS55" s="17" t="s">
        <v>288</v>
      </c>
      <c r="AT55" s="17" t="s">
        <v>288</v>
      </c>
      <c r="AU55" s="17" t="s">
        <v>288</v>
      </c>
      <c r="AV55" s="17" t="s">
        <v>288</v>
      </c>
      <c r="AW55" s="17" t="s">
        <v>288</v>
      </c>
      <c r="AX55" s="17" t="s">
        <v>288</v>
      </c>
      <c r="AY55" s="17" t="s">
        <v>288</v>
      </c>
      <c r="AZ55" s="17" t="s">
        <v>288</v>
      </c>
      <c r="BA55" s="17" t="s">
        <v>288</v>
      </c>
      <c r="BB55" s="17" t="s">
        <v>288</v>
      </c>
      <c r="BC55" s="17" t="s">
        <v>288</v>
      </c>
      <c r="BD55" s="17" t="s">
        <v>288</v>
      </c>
      <c r="BE55" s="17" t="s">
        <v>288</v>
      </c>
      <c r="BF55" s="17" t="s">
        <v>288</v>
      </c>
      <c r="BG55" s="17" t="s">
        <v>288</v>
      </c>
      <c r="BH55" s="17" t="s">
        <v>288</v>
      </c>
      <c r="BI55" s="17" t="s">
        <v>288</v>
      </c>
      <c r="BJ55" s="17" t="s">
        <v>288</v>
      </c>
      <c r="BK55" s="17" t="s">
        <v>288</v>
      </c>
      <c r="BL55" s="17" t="s">
        <v>288</v>
      </c>
      <c r="BM55" s="17" t="s">
        <v>288</v>
      </c>
      <c r="BN55" s="17" t="s">
        <v>288</v>
      </c>
      <c r="BO55" s="17" t="s">
        <v>288</v>
      </c>
      <c r="BP55" s="17" t="s">
        <v>288</v>
      </c>
      <c r="BQ55" s="17" t="s">
        <v>288</v>
      </c>
      <c r="BR55" s="17" t="s">
        <v>288</v>
      </c>
      <c r="BS55" s="17" t="s">
        <v>288</v>
      </c>
      <c r="BT55" s="17" t="s">
        <v>288</v>
      </c>
      <c r="BU55" s="17" t="s">
        <v>288</v>
      </c>
      <c r="BV55" s="17" t="s">
        <v>288</v>
      </c>
      <c r="BW55" s="17" t="s">
        <v>288</v>
      </c>
      <c r="BX55" s="17" t="s">
        <v>288</v>
      </c>
      <c r="BY55" s="17" t="s">
        <v>288</v>
      </c>
      <c r="BZ55" s="17" t="s">
        <v>288</v>
      </c>
      <c r="CA55" s="17" t="s">
        <v>289</v>
      </c>
      <c r="CB55" s="17" t="s">
        <v>288</v>
      </c>
      <c r="CC55" s="17" t="s">
        <v>288</v>
      </c>
      <c r="CD55" s="17" t="s">
        <v>288</v>
      </c>
      <c r="CE55" s="17" t="s">
        <v>289</v>
      </c>
      <c r="CF55" s="17" t="s">
        <v>288</v>
      </c>
      <c r="CG55" s="17" t="s">
        <v>288</v>
      </c>
      <c r="CH55" s="17" t="s">
        <v>288</v>
      </c>
      <c r="CI55" s="17" t="s">
        <v>288</v>
      </c>
      <c r="CJ55" s="17" t="s">
        <v>288</v>
      </c>
      <c r="CK55" s="17" t="str">
        <f t="shared" si="56"/>
        <v/>
      </c>
      <c r="CL55" s="17" t="str">
        <f t="shared" si="57"/>
        <v/>
      </c>
      <c r="CM55" s="17" t="str">
        <f t="shared" si="58"/>
        <v/>
      </c>
      <c r="CN55" s="17" t="str">
        <f t="shared" si="59"/>
        <v/>
      </c>
      <c r="CO55" s="17" t="str">
        <f t="shared" si="60"/>
        <v/>
      </c>
      <c r="CP55" s="17" t="str">
        <f t="shared" si="61"/>
        <v/>
      </c>
      <c r="CQ55" s="17" t="str">
        <f t="shared" si="62"/>
        <v/>
      </c>
      <c r="CR55" s="17" t="str">
        <f t="shared" si="63"/>
        <v/>
      </c>
      <c r="CS55" s="17" t="str">
        <f t="shared" si="64"/>
        <v/>
      </c>
      <c r="CT55" s="17" t="str">
        <f t="shared" si="65"/>
        <v/>
      </c>
      <c r="CU55" s="17" t="str">
        <f t="shared" si="66"/>
        <v/>
      </c>
      <c r="CV55" s="17" t="str">
        <f t="shared" si="67"/>
        <v/>
      </c>
      <c r="CW55" s="17" t="str">
        <f t="shared" si="68"/>
        <v/>
      </c>
      <c r="CX55" s="17" t="str">
        <f t="shared" si="69"/>
        <v/>
      </c>
      <c r="CY55" s="17" t="str">
        <f t="shared" si="70"/>
        <v/>
      </c>
      <c r="CZ55" s="17" t="str">
        <f t="shared" si="71"/>
        <v/>
      </c>
      <c r="DA55" s="17" t="str">
        <f t="shared" si="72"/>
        <v/>
      </c>
      <c r="DB55" s="17" t="str">
        <f t="shared" si="73"/>
        <v/>
      </c>
      <c r="DC55" s="17" t="str">
        <f t="shared" si="74"/>
        <v/>
      </c>
      <c r="DD55" s="17" t="str">
        <f t="shared" si="75"/>
        <v/>
      </c>
      <c r="DE55" s="17" t="str">
        <f t="shared" si="76"/>
        <v/>
      </c>
      <c r="DF55" s="17" t="str">
        <f t="shared" si="77"/>
        <v/>
      </c>
      <c r="DG55" s="17" t="str">
        <f t="shared" si="78"/>
        <v/>
      </c>
      <c r="DH55" s="17" t="str">
        <f t="shared" si="79"/>
        <v/>
      </c>
      <c r="DI55" s="17" t="str">
        <f t="shared" si="80"/>
        <v/>
      </c>
      <c r="DJ55" s="17" t="str">
        <f t="shared" si="81"/>
        <v/>
      </c>
      <c r="DK55" s="17" t="str">
        <f t="shared" si="82"/>
        <v/>
      </c>
      <c r="DL55" s="17" t="str">
        <f t="shared" si="83"/>
        <v/>
      </c>
      <c r="DM55" s="17" t="str">
        <f t="shared" si="84"/>
        <v/>
      </c>
      <c r="DN55" s="17" t="str">
        <f t="shared" si="85"/>
        <v/>
      </c>
      <c r="DO55" s="17" t="str">
        <f t="shared" si="86"/>
        <v/>
      </c>
      <c r="DP55" s="17" t="str">
        <f t="shared" si="87"/>
        <v/>
      </c>
      <c r="DQ55" s="17" t="str">
        <f t="shared" si="88"/>
        <v/>
      </c>
      <c r="DR55" s="17" t="str">
        <f t="shared" si="89"/>
        <v/>
      </c>
      <c r="DS55" s="17" t="str">
        <f t="shared" si="90"/>
        <v/>
      </c>
      <c r="DT55" s="17" t="str">
        <f t="shared" si="91"/>
        <v/>
      </c>
      <c r="DU55" s="17" t="str">
        <f t="shared" si="92"/>
        <v/>
      </c>
      <c r="DV55" s="17" t="str">
        <f t="shared" si="93"/>
        <v/>
      </c>
      <c r="DW55" s="17" t="str">
        <f t="shared" si="94"/>
        <v/>
      </c>
      <c r="DX55" s="17" t="str">
        <f t="shared" si="95"/>
        <v/>
      </c>
      <c r="DY55" s="17" t="str">
        <f t="shared" si="96"/>
        <v/>
      </c>
      <c r="DZ55" s="17" t="str">
        <f t="shared" si="97"/>
        <v/>
      </c>
      <c r="EA55" s="17" t="str">
        <f t="shared" si="98"/>
        <v/>
      </c>
      <c r="EB55" s="17" t="str">
        <f t="shared" si="99"/>
        <v/>
      </c>
      <c r="EC55" s="17" t="str">
        <f t="shared" si="100"/>
        <v>Otherwise Use: Ancillary or Other Use</v>
      </c>
      <c r="ED55" s="17" t="str">
        <f t="shared" si="101"/>
        <v/>
      </c>
      <c r="EE55" s="17" t="str">
        <f t="shared" si="102"/>
        <v/>
      </c>
      <c r="EF55" s="17" t="str">
        <f t="shared" si="103"/>
        <v/>
      </c>
      <c r="EG55" s="17" t="str">
        <f t="shared" si="104"/>
        <v>Z304 - Fuel</v>
      </c>
      <c r="EH55" s="17" t="str">
        <f t="shared" si="105"/>
        <v/>
      </c>
      <c r="EI55" s="17" t="str">
        <f t="shared" si="106"/>
        <v/>
      </c>
      <c r="EJ55" s="17" t="str">
        <f t="shared" si="107"/>
        <v/>
      </c>
      <c r="EK55" s="17" t="str">
        <f t="shared" si="108"/>
        <v/>
      </c>
      <c r="EL55" s="17" t="str">
        <f t="shared" si="109"/>
        <v/>
      </c>
    </row>
    <row r="56" spans="1:142" ht="29" x14ac:dyDescent="0.35">
      <c r="A56" s="17" t="s">
        <v>280</v>
      </c>
      <c r="B56" s="17">
        <v>2021</v>
      </c>
      <c r="C56" s="17" t="s">
        <v>102</v>
      </c>
      <c r="D56" s="17" t="s">
        <v>336</v>
      </c>
      <c r="E56" s="17" t="s">
        <v>409</v>
      </c>
      <c r="F56" s="17" t="s">
        <v>337</v>
      </c>
      <c r="G56" s="17" t="s">
        <v>410</v>
      </c>
      <c r="H56" s="17" t="s">
        <v>298</v>
      </c>
      <c r="I56" s="17">
        <v>78359</v>
      </c>
      <c r="J56" s="105">
        <f>VLOOKUP(H56, 'TRI Crosswalk codes'!D:E, 2, FALSE)</f>
        <v>6</v>
      </c>
      <c r="K56" s="17">
        <v>325199</v>
      </c>
      <c r="L56" s="106" t="str">
        <f>VLOOKUP(K56, '2017-2022 NAICS'!C:D, 2, FALSE)</f>
        <v>All Other Basic Organic Chemical Manufacturing</v>
      </c>
      <c r="M56" s="106" t="str">
        <f>IF(COUNTIF('Raw TRI Data'!A:A, K56) &gt;0, "Yes", "No")</f>
        <v>No</v>
      </c>
      <c r="N56" s="17">
        <v>27.883610999999998</v>
      </c>
      <c r="O56" s="17">
        <v>-97.241382999999999</v>
      </c>
      <c r="P56" s="68">
        <v>110000599807</v>
      </c>
      <c r="Q56" s="68">
        <v>1321220431466</v>
      </c>
      <c r="R56" s="17" t="s">
        <v>284</v>
      </c>
      <c r="S56" s="17" t="s">
        <v>285</v>
      </c>
      <c r="T56" s="107">
        <v>4</v>
      </c>
      <c r="U56" s="105" t="str">
        <f>VLOOKUP(T56, 'TRI Crosswalk codes'!A:B, 2, FALSE)</f>
        <v>10,000 to 99,999</v>
      </c>
      <c r="V56" s="17">
        <v>21</v>
      </c>
      <c r="W56" s="17">
        <v>21</v>
      </c>
      <c r="Y56" s="17">
        <v>34</v>
      </c>
      <c r="Z56" s="17">
        <v>55</v>
      </c>
      <c r="AA56" s="17" t="s">
        <v>286</v>
      </c>
      <c r="AB56" s="106" t="str">
        <f t="shared" si="55"/>
        <v>Manufacture: Produce; Manufacture: As a byproduct</v>
      </c>
      <c r="AI56" s="17" t="s">
        <v>289</v>
      </c>
      <c r="AJ56" s="17" t="s">
        <v>288</v>
      </c>
      <c r="AK56" s="17" t="s">
        <v>288</v>
      </c>
      <c r="AL56" s="17" t="s">
        <v>288</v>
      </c>
      <c r="AM56" s="17" t="s">
        <v>289</v>
      </c>
      <c r="AN56" s="17" t="s">
        <v>288</v>
      </c>
      <c r="AO56" s="17" t="s">
        <v>288</v>
      </c>
      <c r="AP56" s="17" t="s">
        <v>288</v>
      </c>
      <c r="AQ56" s="17" t="s">
        <v>288</v>
      </c>
      <c r="AR56" s="17" t="s">
        <v>288</v>
      </c>
      <c r="AS56" s="17" t="s">
        <v>288</v>
      </c>
      <c r="AT56" s="17" t="s">
        <v>288</v>
      </c>
      <c r="AU56" s="17" t="s">
        <v>288</v>
      </c>
      <c r="AV56" s="17" t="s">
        <v>288</v>
      </c>
      <c r="AW56" s="17" t="s">
        <v>288</v>
      </c>
      <c r="AX56" s="17" t="s">
        <v>288</v>
      </c>
      <c r="AY56" s="17" t="s">
        <v>288</v>
      </c>
      <c r="AZ56" s="17" t="s">
        <v>288</v>
      </c>
      <c r="BA56" s="17" t="s">
        <v>288</v>
      </c>
      <c r="BB56" s="17" t="s">
        <v>288</v>
      </c>
      <c r="BC56" s="17" t="s">
        <v>288</v>
      </c>
      <c r="BD56" s="17" t="s">
        <v>288</v>
      </c>
      <c r="BE56" s="17" t="s">
        <v>288</v>
      </c>
      <c r="BF56" s="17" t="s">
        <v>288</v>
      </c>
      <c r="BG56" s="17" t="s">
        <v>288</v>
      </c>
      <c r="BH56" s="17" t="s">
        <v>288</v>
      </c>
      <c r="BI56" s="17" t="s">
        <v>288</v>
      </c>
      <c r="BJ56" s="17" t="s">
        <v>288</v>
      </c>
      <c r="BK56" s="17" t="s">
        <v>288</v>
      </c>
      <c r="BL56" s="17" t="s">
        <v>288</v>
      </c>
      <c r="BM56" s="17" t="s">
        <v>288</v>
      </c>
      <c r="BN56" s="17" t="s">
        <v>288</v>
      </c>
      <c r="BO56" s="17" t="s">
        <v>288</v>
      </c>
      <c r="BP56" s="17" t="s">
        <v>288</v>
      </c>
      <c r="BQ56" s="17" t="s">
        <v>288</v>
      </c>
      <c r="BR56" s="17" t="s">
        <v>288</v>
      </c>
      <c r="BS56" s="17" t="s">
        <v>288</v>
      </c>
      <c r="BT56" s="17" t="s">
        <v>288</v>
      </c>
      <c r="BU56" s="17" t="s">
        <v>288</v>
      </c>
      <c r="BV56" s="17" t="s">
        <v>288</v>
      </c>
      <c r="BW56" s="17" t="s">
        <v>288</v>
      </c>
      <c r="BX56" s="17" t="s">
        <v>288</v>
      </c>
      <c r="BY56" s="17" t="s">
        <v>288</v>
      </c>
      <c r="BZ56" s="17" t="s">
        <v>288</v>
      </c>
      <c r="CA56" s="17" t="s">
        <v>288</v>
      </c>
      <c r="CB56" s="17" t="s">
        <v>288</v>
      </c>
      <c r="CC56" s="17" t="s">
        <v>288</v>
      </c>
      <c r="CD56" s="17" t="s">
        <v>288</v>
      </c>
      <c r="CE56" s="17" t="s">
        <v>288</v>
      </c>
      <c r="CF56" s="17" t="s">
        <v>288</v>
      </c>
      <c r="CG56" s="17" t="s">
        <v>288</v>
      </c>
      <c r="CH56" s="17" t="s">
        <v>288</v>
      </c>
      <c r="CI56" s="17" t="s">
        <v>288</v>
      </c>
      <c r="CJ56" s="17" t="s">
        <v>288</v>
      </c>
      <c r="CK56" s="17" t="str">
        <f t="shared" si="56"/>
        <v>Manufacture: Produce</v>
      </c>
      <c r="CL56" s="17" t="str">
        <f t="shared" si="57"/>
        <v/>
      </c>
      <c r="CM56" s="17" t="str">
        <f t="shared" si="58"/>
        <v/>
      </c>
      <c r="CN56" s="17" t="str">
        <f t="shared" si="59"/>
        <v/>
      </c>
      <c r="CO56" s="17" t="str">
        <f t="shared" si="60"/>
        <v>Manufacture: As a byproduct</v>
      </c>
      <c r="CP56" s="17" t="str">
        <f t="shared" si="61"/>
        <v/>
      </c>
      <c r="CQ56" s="17" t="str">
        <f t="shared" si="62"/>
        <v/>
      </c>
      <c r="CR56" s="17" t="str">
        <f t="shared" si="63"/>
        <v/>
      </c>
      <c r="CS56" s="17" t="str">
        <f t="shared" si="64"/>
        <v/>
      </c>
      <c r="CT56" s="17" t="str">
        <f t="shared" si="65"/>
        <v/>
      </c>
      <c r="CU56" s="17" t="str">
        <f t="shared" si="66"/>
        <v/>
      </c>
      <c r="CV56" s="17" t="str">
        <f t="shared" si="67"/>
        <v/>
      </c>
      <c r="CW56" s="17" t="str">
        <f t="shared" si="68"/>
        <v/>
      </c>
      <c r="CX56" s="17" t="str">
        <f t="shared" si="69"/>
        <v/>
      </c>
      <c r="CY56" s="17" t="str">
        <f t="shared" si="70"/>
        <v/>
      </c>
      <c r="CZ56" s="17" t="str">
        <f t="shared" si="71"/>
        <v/>
      </c>
      <c r="DA56" s="17" t="str">
        <f t="shared" si="72"/>
        <v/>
      </c>
      <c r="DB56" s="17" t="str">
        <f t="shared" si="73"/>
        <v/>
      </c>
      <c r="DC56" s="17" t="str">
        <f t="shared" si="74"/>
        <v/>
      </c>
      <c r="DD56" s="17" t="str">
        <f t="shared" si="75"/>
        <v/>
      </c>
      <c r="DE56" s="17" t="str">
        <f t="shared" si="76"/>
        <v/>
      </c>
      <c r="DF56" s="17" t="str">
        <f t="shared" si="77"/>
        <v/>
      </c>
      <c r="DG56" s="17" t="str">
        <f t="shared" si="78"/>
        <v/>
      </c>
      <c r="DH56" s="17" t="str">
        <f t="shared" si="79"/>
        <v/>
      </c>
      <c r="DI56" s="17" t="str">
        <f t="shared" si="80"/>
        <v/>
      </c>
      <c r="DJ56" s="17" t="str">
        <f t="shared" si="81"/>
        <v/>
      </c>
      <c r="DK56" s="17" t="str">
        <f t="shared" si="82"/>
        <v/>
      </c>
      <c r="DL56" s="17" t="str">
        <f t="shared" si="83"/>
        <v/>
      </c>
      <c r="DM56" s="17" t="str">
        <f t="shared" si="84"/>
        <v/>
      </c>
      <c r="DN56" s="17" t="str">
        <f t="shared" si="85"/>
        <v/>
      </c>
      <c r="DO56" s="17" t="str">
        <f t="shared" si="86"/>
        <v/>
      </c>
      <c r="DP56" s="17" t="str">
        <f t="shared" si="87"/>
        <v/>
      </c>
      <c r="DQ56" s="17" t="str">
        <f t="shared" si="88"/>
        <v/>
      </c>
      <c r="DR56" s="17" t="str">
        <f t="shared" si="89"/>
        <v/>
      </c>
      <c r="DS56" s="17" t="str">
        <f t="shared" si="90"/>
        <v/>
      </c>
      <c r="DT56" s="17" t="str">
        <f t="shared" si="91"/>
        <v/>
      </c>
      <c r="DU56" s="17" t="str">
        <f t="shared" si="92"/>
        <v/>
      </c>
      <c r="DV56" s="17" t="str">
        <f t="shared" si="93"/>
        <v/>
      </c>
      <c r="DW56" s="17" t="str">
        <f t="shared" si="94"/>
        <v/>
      </c>
      <c r="DX56" s="17" t="str">
        <f t="shared" si="95"/>
        <v/>
      </c>
      <c r="DY56" s="17" t="str">
        <f t="shared" si="96"/>
        <v/>
      </c>
      <c r="DZ56" s="17" t="str">
        <f t="shared" si="97"/>
        <v/>
      </c>
      <c r="EA56" s="17" t="str">
        <f t="shared" si="98"/>
        <v/>
      </c>
      <c r="EB56" s="17" t="str">
        <f t="shared" si="99"/>
        <v/>
      </c>
      <c r="EC56" s="17" t="str">
        <f t="shared" si="100"/>
        <v/>
      </c>
      <c r="ED56" s="17" t="str">
        <f t="shared" si="101"/>
        <v/>
      </c>
      <c r="EE56" s="17" t="str">
        <f t="shared" si="102"/>
        <v/>
      </c>
      <c r="EF56" s="17" t="str">
        <f t="shared" si="103"/>
        <v/>
      </c>
      <c r="EG56" s="17" t="str">
        <f t="shared" si="104"/>
        <v/>
      </c>
      <c r="EH56" s="17" t="str">
        <f t="shared" si="105"/>
        <v/>
      </c>
      <c r="EI56" s="17" t="str">
        <f t="shared" si="106"/>
        <v/>
      </c>
      <c r="EJ56" s="17" t="str">
        <f t="shared" si="107"/>
        <v/>
      </c>
      <c r="EK56" s="17" t="str">
        <f t="shared" si="108"/>
        <v/>
      </c>
      <c r="EL56" s="17" t="str">
        <f t="shared" si="109"/>
        <v/>
      </c>
    </row>
    <row r="57" spans="1:142" ht="29" x14ac:dyDescent="0.35">
      <c r="A57" s="17" t="s">
        <v>280</v>
      </c>
      <c r="B57" s="17">
        <v>2021</v>
      </c>
      <c r="C57" s="17" t="s">
        <v>96</v>
      </c>
      <c r="D57" s="17" t="s">
        <v>356</v>
      </c>
      <c r="E57" s="17" t="s">
        <v>396</v>
      </c>
      <c r="F57" s="17" t="s">
        <v>350</v>
      </c>
      <c r="G57" s="17" t="s">
        <v>397</v>
      </c>
      <c r="H57" s="17" t="s">
        <v>351</v>
      </c>
      <c r="I57" s="17">
        <v>70764</v>
      </c>
      <c r="J57" s="105">
        <f>VLOOKUP(H57, 'TRI Crosswalk codes'!D:E, 2, FALSE)</f>
        <v>6</v>
      </c>
      <c r="K57" s="17">
        <v>325211</v>
      </c>
      <c r="L57" s="106" t="str">
        <f>VLOOKUP(K57, '2017-2022 NAICS'!C:D, 2, FALSE)</f>
        <v>Plastics Material and Resin Manufacturing</v>
      </c>
      <c r="M57" s="106" t="str">
        <f>IF(COUNTIF('Raw TRI Data'!A:A, K57) &gt;0, "Yes", "No")</f>
        <v>No</v>
      </c>
      <c r="N57" s="17">
        <v>30.262255</v>
      </c>
      <c r="O57" s="17">
        <v>-91.185837000000006</v>
      </c>
      <c r="P57" s="68">
        <v>110000613747</v>
      </c>
      <c r="Q57" s="68">
        <v>1321220526697</v>
      </c>
      <c r="R57" s="17" t="s">
        <v>284</v>
      </c>
      <c r="S57" s="17" t="s">
        <v>285</v>
      </c>
      <c r="T57" s="107">
        <v>5</v>
      </c>
      <c r="U57" s="105" t="str">
        <f>VLOOKUP(T57, 'TRI Crosswalk codes'!A:B, 2, FALSE)</f>
        <v>100,000 to 999,999</v>
      </c>
      <c r="V57" s="17">
        <v>65</v>
      </c>
      <c r="W57" s="17">
        <v>65</v>
      </c>
      <c r="Y57" s="17">
        <v>195</v>
      </c>
      <c r="Z57" s="17">
        <v>260</v>
      </c>
      <c r="AA57" s="17" t="s">
        <v>286</v>
      </c>
      <c r="AB57" s="106" t="str">
        <f t="shared" si="55"/>
        <v>Manufacture: Produce; Manufacture: As a byproduct</v>
      </c>
      <c r="AI57" s="17" t="s">
        <v>289</v>
      </c>
      <c r="AJ57" s="17" t="s">
        <v>288</v>
      </c>
      <c r="AK57" s="17" t="s">
        <v>288</v>
      </c>
      <c r="AL57" s="17" t="s">
        <v>288</v>
      </c>
      <c r="AM57" s="17" t="s">
        <v>289</v>
      </c>
      <c r="AN57" s="17" t="s">
        <v>288</v>
      </c>
      <c r="AO57" s="17" t="s">
        <v>288</v>
      </c>
      <c r="AP57" s="17" t="s">
        <v>288</v>
      </c>
      <c r="AQ57" s="17" t="s">
        <v>288</v>
      </c>
      <c r="AR57" s="17" t="s">
        <v>288</v>
      </c>
      <c r="AS57" s="17" t="s">
        <v>288</v>
      </c>
      <c r="AT57" s="17" t="s">
        <v>288</v>
      </c>
      <c r="AU57" s="17" t="s">
        <v>288</v>
      </c>
      <c r="AV57" s="17" t="s">
        <v>288</v>
      </c>
      <c r="AW57" s="17" t="s">
        <v>288</v>
      </c>
      <c r="AX57" s="17" t="s">
        <v>288</v>
      </c>
      <c r="AY57" s="17" t="s">
        <v>288</v>
      </c>
      <c r="AZ57" s="17" t="s">
        <v>288</v>
      </c>
      <c r="BA57" s="17" t="s">
        <v>288</v>
      </c>
      <c r="BB57" s="17" t="s">
        <v>288</v>
      </c>
      <c r="BC57" s="17" t="s">
        <v>288</v>
      </c>
      <c r="BD57" s="17" t="s">
        <v>288</v>
      </c>
      <c r="BE57" s="17" t="s">
        <v>288</v>
      </c>
      <c r="BF57" s="17" t="s">
        <v>288</v>
      </c>
      <c r="BG57" s="17" t="s">
        <v>288</v>
      </c>
      <c r="BH57" s="17" t="s">
        <v>288</v>
      </c>
      <c r="BI57" s="17" t="s">
        <v>288</v>
      </c>
      <c r="BJ57" s="17" t="s">
        <v>288</v>
      </c>
      <c r="BK57" s="17" t="s">
        <v>288</v>
      </c>
      <c r="BL57" s="17" t="s">
        <v>288</v>
      </c>
      <c r="BM57" s="17" t="s">
        <v>288</v>
      </c>
      <c r="BN57" s="17" t="s">
        <v>288</v>
      </c>
      <c r="BO57" s="17" t="s">
        <v>288</v>
      </c>
      <c r="BP57" s="17" t="s">
        <v>288</v>
      </c>
      <c r="BQ57" s="17" t="s">
        <v>288</v>
      </c>
      <c r="BR57" s="17" t="s">
        <v>288</v>
      </c>
      <c r="BS57" s="17" t="s">
        <v>288</v>
      </c>
      <c r="BT57" s="17" t="s">
        <v>288</v>
      </c>
      <c r="BU57" s="17" t="s">
        <v>288</v>
      </c>
      <c r="BV57" s="17" t="s">
        <v>288</v>
      </c>
      <c r="BW57" s="17" t="s">
        <v>288</v>
      </c>
      <c r="BX57" s="17" t="s">
        <v>288</v>
      </c>
      <c r="BY57" s="17" t="s">
        <v>288</v>
      </c>
      <c r="BZ57" s="17" t="s">
        <v>288</v>
      </c>
      <c r="CA57" s="17" t="s">
        <v>288</v>
      </c>
      <c r="CB57" s="17" t="s">
        <v>288</v>
      </c>
      <c r="CC57" s="17" t="s">
        <v>288</v>
      </c>
      <c r="CD57" s="17" t="s">
        <v>288</v>
      </c>
      <c r="CE57" s="17" t="s">
        <v>288</v>
      </c>
      <c r="CF57" s="17" t="s">
        <v>288</v>
      </c>
      <c r="CG57" s="17" t="s">
        <v>288</v>
      </c>
      <c r="CH57" s="17" t="s">
        <v>288</v>
      </c>
      <c r="CI57" s="17" t="s">
        <v>288</v>
      </c>
      <c r="CJ57" s="17" t="s">
        <v>288</v>
      </c>
      <c r="CK57" s="17" t="str">
        <f t="shared" si="56"/>
        <v>Manufacture: Produce</v>
      </c>
      <c r="CL57" s="17" t="str">
        <f t="shared" si="57"/>
        <v/>
      </c>
      <c r="CM57" s="17" t="str">
        <f t="shared" si="58"/>
        <v/>
      </c>
      <c r="CN57" s="17" t="str">
        <f t="shared" si="59"/>
        <v/>
      </c>
      <c r="CO57" s="17" t="str">
        <f t="shared" si="60"/>
        <v>Manufacture: As a byproduct</v>
      </c>
      <c r="CP57" s="17" t="str">
        <f t="shared" si="61"/>
        <v/>
      </c>
      <c r="CQ57" s="17" t="str">
        <f t="shared" si="62"/>
        <v/>
      </c>
      <c r="CR57" s="17" t="str">
        <f t="shared" si="63"/>
        <v/>
      </c>
      <c r="CS57" s="17" t="str">
        <f t="shared" si="64"/>
        <v/>
      </c>
      <c r="CT57" s="17" t="str">
        <f t="shared" si="65"/>
        <v/>
      </c>
      <c r="CU57" s="17" t="str">
        <f t="shared" si="66"/>
        <v/>
      </c>
      <c r="CV57" s="17" t="str">
        <f t="shared" si="67"/>
        <v/>
      </c>
      <c r="CW57" s="17" t="str">
        <f t="shared" si="68"/>
        <v/>
      </c>
      <c r="CX57" s="17" t="str">
        <f t="shared" si="69"/>
        <v/>
      </c>
      <c r="CY57" s="17" t="str">
        <f t="shared" si="70"/>
        <v/>
      </c>
      <c r="CZ57" s="17" t="str">
        <f t="shared" si="71"/>
        <v/>
      </c>
      <c r="DA57" s="17" t="str">
        <f t="shared" si="72"/>
        <v/>
      </c>
      <c r="DB57" s="17" t="str">
        <f t="shared" si="73"/>
        <v/>
      </c>
      <c r="DC57" s="17" t="str">
        <f t="shared" si="74"/>
        <v/>
      </c>
      <c r="DD57" s="17" t="str">
        <f t="shared" si="75"/>
        <v/>
      </c>
      <c r="DE57" s="17" t="str">
        <f t="shared" si="76"/>
        <v/>
      </c>
      <c r="DF57" s="17" t="str">
        <f t="shared" si="77"/>
        <v/>
      </c>
      <c r="DG57" s="17" t="str">
        <f t="shared" si="78"/>
        <v/>
      </c>
      <c r="DH57" s="17" t="str">
        <f t="shared" si="79"/>
        <v/>
      </c>
      <c r="DI57" s="17" t="str">
        <f t="shared" si="80"/>
        <v/>
      </c>
      <c r="DJ57" s="17" t="str">
        <f t="shared" si="81"/>
        <v/>
      </c>
      <c r="DK57" s="17" t="str">
        <f t="shared" si="82"/>
        <v/>
      </c>
      <c r="DL57" s="17" t="str">
        <f t="shared" si="83"/>
        <v/>
      </c>
      <c r="DM57" s="17" t="str">
        <f t="shared" si="84"/>
        <v/>
      </c>
      <c r="DN57" s="17" t="str">
        <f t="shared" si="85"/>
        <v/>
      </c>
      <c r="DO57" s="17" t="str">
        <f t="shared" si="86"/>
        <v/>
      </c>
      <c r="DP57" s="17" t="str">
        <f t="shared" si="87"/>
        <v/>
      </c>
      <c r="DQ57" s="17" t="str">
        <f t="shared" si="88"/>
        <v/>
      </c>
      <c r="DR57" s="17" t="str">
        <f t="shared" si="89"/>
        <v/>
      </c>
      <c r="DS57" s="17" t="str">
        <f t="shared" si="90"/>
        <v/>
      </c>
      <c r="DT57" s="17" t="str">
        <f t="shared" si="91"/>
        <v/>
      </c>
      <c r="DU57" s="17" t="str">
        <f t="shared" si="92"/>
        <v/>
      </c>
      <c r="DV57" s="17" t="str">
        <f t="shared" si="93"/>
        <v/>
      </c>
      <c r="DW57" s="17" t="str">
        <f t="shared" si="94"/>
        <v/>
      </c>
      <c r="DX57" s="17" t="str">
        <f t="shared" si="95"/>
        <v/>
      </c>
      <c r="DY57" s="17" t="str">
        <f t="shared" si="96"/>
        <v/>
      </c>
      <c r="DZ57" s="17" t="str">
        <f t="shared" si="97"/>
        <v/>
      </c>
      <c r="EA57" s="17" t="str">
        <f t="shared" si="98"/>
        <v/>
      </c>
      <c r="EB57" s="17" t="str">
        <f t="shared" si="99"/>
        <v/>
      </c>
      <c r="EC57" s="17" t="str">
        <f t="shared" si="100"/>
        <v/>
      </c>
      <c r="ED57" s="17" t="str">
        <f t="shared" si="101"/>
        <v/>
      </c>
      <c r="EE57" s="17" t="str">
        <f t="shared" si="102"/>
        <v/>
      </c>
      <c r="EF57" s="17" t="str">
        <f t="shared" si="103"/>
        <v/>
      </c>
      <c r="EG57" s="17" t="str">
        <f t="shared" si="104"/>
        <v/>
      </c>
      <c r="EH57" s="17" t="str">
        <f t="shared" si="105"/>
        <v/>
      </c>
      <c r="EI57" s="17" t="str">
        <f t="shared" si="106"/>
        <v/>
      </c>
      <c r="EJ57" s="17" t="str">
        <f t="shared" si="107"/>
        <v/>
      </c>
      <c r="EK57" s="17" t="str">
        <f t="shared" si="108"/>
        <v/>
      </c>
      <c r="EL57" s="17" t="str">
        <f t="shared" si="109"/>
        <v/>
      </c>
    </row>
    <row r="58" spans="1:142" ht="29" x14ac:dyDescent="0.35">
      <c r="A58" s="17" t="s">
        <v>280</v>
      </c>
      <c r="B58" s="17">
        <v>2021</v>
      </c>
      <c r="C58" s="17" t="s">
        <v>116</v>
      </c>
      <c r="D58" s="17" t="s">
        <v>315</v>
      </c>
      <c r="E58" s="17" t="s">
        <v>400</v>
      </c>
      <c r="F58" s="17" t="s">
        <v>316</v>
      </c>
      <c r="G58" s="17" t="s">
        <v>401</v>
      </c>
      <c r="H58" s="17" t="s">
        <v>298</v>
      </c>
      <c r="I58" s="17">
        <v>775413257</v>
      </c>
      <c r="J58" s="105">
        <f>VLOOKUP(H58, 'TRI Crosswalk codes'!D:E, 2, FALSE)</f>
        <v>6</v>
      </c>
      <c r="K58" s="17">
        <v>325199</v>
      </c>
      <c r="L58" s="106" t="str">
        <f>VLOOKUP(K58, '2017-2022 NAICS'!C:D, 2, FALSE)</f>
        <v>All Other Basic Organic Chemical Manufacturing</v>
      </c>
      <c r="M58" s="106" t="str">
        <f>IF(COUNTIF('Raw TRI Data'!A:A, K58) &gt;0, "Yes", "No")</f>
        <v>No</v>
      </c>
      <c r="N58" s="17">
        <v>28.980146999999999</v>
      </c>
      <c r="O58" s="17">
        <v>-95.342271999999994</v>
      </c>
      <c r="P58" s="68">
        <v>110008170237</v>
      </c>
      <c r="Q58" s="68">
        <v>1321220569521</v>
      </c>
      <c r="R58" s="17" t="s">
        <v>284</v>
      </c>
      <c r="S58" s="17" t="s">
        <v>285</v>
      </c>
      <c r="T58" s="107">
        <v>1</v>
      </c>
      <c r="U58" s="105" t="str">
        <f>VLOOKUP(T58, 'TRI Crosswalk codes'!A:B, 2, FALSE)</f>
        <v>0 to 99</v>
      </c>
      <c r="V58" s="17">
        <v>85</v>
      </c>
      <c r="W58" s="17">
        <v>85</v>
      </c>
      <c r="Y58" s="17">
        <v>0</v>
      </c>
      <c r="Z58" s="17">
        <v>85</v>
      </c>
      <c r="AA58" s="17" t="s">
        <v>286</v>
      </c>
      <c r="AB58" s="106" t="str">
        <f t="shared" si="55"/>
        <v>Otherwise Use: Ancillary or Other Use; Z399 - Other</v>
      </c>
      <c r="AI58" s="17" t="s">
        <v>288</v>
      </c>
      <c r="AJ58" s="17" t="s">
        <v>288</v>
      </c>
      <c r="AK58" s="17" t="s">
        <v>288</v>
      </c>
      <c r="AL58" s="17" t="s">
        <v>288</v>
      </c>
      <c r="AM58" s="17" t="s">
        <v>288</v>
      </c>
      <c r="AN58" s="17" t="s">
        <v>288</v>
      </c>
      <c r="AO58" s="17" t="s">
        <v>288</v>
      </c>
      <c r="AP58" s="17" t="s">
        <v>288</v>
      </c>
      <c r="AQ58" s="17" t="s">
        <v>288</v>
      </c>
      <c r="AR58" s="17" t="s">
        <v>288</v>
      </c>
      <c r="AS58" s="17" t="s">
        <v>288</v>
      </c>
      <c r="AT58" s="17" t="s">
        <v>288</v>
      </c>
      <c r="AU58" s="17" t="s">
        <v>288</v>
      </c>
      <c r="AV58" s="17" t="s">
        <v>288</v>
      </c>
      <c r="AW58" s="17" t="s">
        <v>288</v>
      </c>
      <c r="AX58" s="17" t="s">
        <v>288</v>
      </c>
      <c r="AY58" s="17" t="s">
        <v>288</v>
      </c>
      <c r="AZ58" s="17" t="s">
        <v>288</v>
      </c>
      <c r="BA58" s="17" t="s">
        <v>288</v>
      </c>
      <c r="BB58" s="17" t="s">
        <v>288</v>
      </c>
      <c r="BC58" s="17" t="s">
        <v>288</v>
      </c>
      <c r="BD58" s="17" t="s">
        <v>288</v>
      </c>
      <c r="BE58" s="17" t="s">
        <v>288</v>
      </c>
      <c r="BF58" s="17" t="s">
        <v>288</v>
      </c>
      <c r="BG58" s="17" t="s">
        <v>288</v>
      </c>
      <c r="BH58" s="17" t="s">
        <v>288</v>
      </c>
      <c r="BI58" s="17" t="s">
        <v>288</v>
      </c>
      <c r="BJ58" s="17" t="s">
        <v>288</v>
      </c>
      <c r="BK58" s="17" t="s">
        <v>288</v>
      </c>
      <c r="BL58" s="17" t="s">
        <v>288</v>
      </c>
      <c r="BM58" s="17" t="s">
        <v>288</v>
      </c>
      <c r="BN58" s="17" t="s">
        <v>288</v>
      </c>
      <c r="BO58" s="17" t="s">
        <v>288</v>
      </c>
      <c r="BP58" s="17" t="s">
        <v>288</v>
      </c>
      <c r="BQ58" s="17" t="s">
        <v>288</v>
      </c>
      <c r="BR58" s="17" t="s">
        <v>288</v>
      </c>
      <c r="BS58" s="17" t="s">
        <v>288</v>
      </c>
      <c r="BT58" s="17" t="s">
        <v>288</v>
      </c>
      <c r="BU58" s="17" t="s">
        <v>288</v>
      </c>
      <c r="BV58" s="17" t="s">
        <v>288</v>
      </c>
      <c r="BW58" s="17" t="s">
        <v>288</v>
      </c>
      <c r="BX58" s="17" t="s">
        <v>288</v>
      </c>
      <c r="BY58" s="17" t="s">
        <v>288</v>
      </c>
      <c r="BZ58" s="17" t="s">
        <v>288</v>
      </c>
      <c r="CA58" s="17" t="s">
        <v>289</v>
      </c>
      <c r="CB58" s="17" t="s">
        <v>288</v>
      </c>
      <c r="CC58" s="17" t="s">
        <v>288</v>
      </c>
      <c r="CD58" s="17" t="s">
        <v>288</v>
      </c>
      <c r="CE58" s="17" t="s">
        <v>288</v>
      </c>
      <c r="CF58" s="17" t="s">
        <v>288</v>
      </c>
      <c r="CG58" s="17" t="s">
        <v>288</v>
      </c>
      <c r="CH58" s="17" t="s">
        <v>288</v>
      </c>
      <c r="CI58" s="17" t="s">
        <v>288</v>
      </c>
      <c r="CJ58" s="17" t="s">
        <v>289</v>
      </c>
      <c r="CK58" s="17" t="str">
        <f t="shared" si="56"/>
        <v/>
      </c>
      <c r="CL58" s="17" t="str">
        <f t="shared" si="57"/>
        <v/>
      </c>
      <c r="CM58" s="17" t="str">
        <f t="shared" si="58"/>
        <v/>
      </c>
      <c r="CN58" s="17" t="str">
        <f t="shared" si="59"/>
        <v/>
      </c>
      <c r="CO58" s="17" t="str">
        <f t="shared" si="60"/>
        <v/>
      </c>
      <c r="CP58" s="17" t="str">
        <f t="shared" si="61"/>
        <v/>
      </c>
      <c r="CQ58" s="17" t="str">
        <f t="shared" si="62"/>
        <v/>
      </c>
      <c r="CR58" s="17" t="str">
        <f t="shared" si="63"/>
        <v/>
      </c>
      <c r="CS58" s="17" t="str">
        <f t="shared" si="64"/>
        <v/>
      </c>
      <c r="CT58" s="17" t="str">
        <f t="shared" si="65"/>
        <v/>
      </c>
      <c r="CU58" s="17" t="str">
        <f t="shared" si="66"/>
        <v/>
      </c>
      <c r="CV58" s="17" t="str">
        <f t="shared" si="67"/>
        <v/>
      </c>
      <c r="CW58" s="17" t="str">
        <f t="shared" si="68"/>
        <v/>
      </c>
      <c r="CX58" s="17" t="str">
        <f t="shared" si="69"/>
        <v/>
      </c>
      <c r="CY58" s="17" t="str">
        <f t="shared" si="70"/>
        <v/>
      </c>
      <c r="CZ58" s="17" t="str">
        <f t="shared" si="71"/>
        <v/>
      </c>
      <c r="DA58" s="17" t="str">
        <f t="shared" si="72"/>
        <v/>
      </c>
      <c r="DB58" s="17" t="str">
        <f t="shared" si="73"/>
        <v/>
      </c>
      <c r="DC58" s="17" t="str">
        <f t="shared" si="74"/>
        <v/>
      </c>
      <c r="DD58" s="17" t="str">
        <f t="shared" si="75"/>
        <v/>
      </c>
      <c r="DE58" s="17" t="str">
        <f t="shared" si="76"/>
        <v/>
      </c>
      <c r="DF58" s="17" t="str">
        <f t="shared" si="77"/>
        <v/>
      </c>
      <c r="DG58" s="17" t="str">
        <f t="shared" si="78"/>
        <v/>
      </c>
      <c r="DH58" s="17" t="str">
        <f t="shared" si="79"/>
        <v/>
      </c>
      <c r="DI58" s="17" t="str">
        <f t="shared" si="80"/>
        <v/>
      </c>
      <c r="DJ58" s="17" t="str">
        <f t="shared" si="81"/>
        <v/>
      </c>
      <c r="DK58" s="17" t="str">
        <f t="shared" si="82"/>
        <v/>
      </c>
      <c r="DL58" s="17" t="str">
        <f t="shared" si="83"/>
        <v/>
      </c>
      <c r="DM58" s="17" t="str">
        <f t="shared" si="84"/>
        <v/>
      </c>
      <c r="DN58" s="17" t="str">
        <f t="shared" si="85"/>
        <v/>
      </c>
      <c r="DO58" s="17" t="str">
        <f t="shared" si="86"/>
        <v/>
      </c>
      <c r="DP58" s="17" t="str">
        <f t="shared" si="87"/>
        <v/>
      </c>
      <c r="DQ58" s="17" t="str">
        <f t="shared" si="88"/>
        <v/>
      </c>
      <c r="DR58" s="17" t="str">
        <f t="shared" si="89"/>
        <v/>
      </c>
      <c r="DS58" s="17" t="str">
        <f t="shared" si="90"/>
        <v/>
      </c>
      <c r="DT58" s="17" t="str">
        <f t="shared" si="91"/>
        <v/>
      </c>
      <c r="DU58" s="17" t="str">
        <f t="shared" si="92"/>
        <v/>
      </c>
      <c r="DV58" s="17" t="str">
        <f t="shared" si="93"/>
        <v/>
      </c>
      <c r="DW58" s="17" t="str">
        <f t="shared" si="94"/>
        <v/>
      </c>
      <c r="DX58" s="17" t="str">
        <f t="shared" si="95"/>
        <v/>
      </c>
      <c r="DY58" s="17" t="str">
        <f t="shared" si="96"/>
        <v/>
      </c>
      <c r="DZ58" s="17" t="str">
        <f t="shared" si="97"/>
        <v/>
      </c>
      <c r="EA58" s="17" t="str">
        <f t="shared" si="98"/>
        <v/>
      </c>
      <c r="EB58" s="17" t="str">
        <f t="shared" si="99"/>
        <v/>
      </c>
      <c r="EC58" s="17" t="str">
        <f t="shared" si="100"/>
        <v>Otherwise Use: Ancillary or Other Use</v>
      </c>
      <c r="ED58" s="17" t="str">
        <f t="shared" si="101"/>
        <v/>
      </c>
      <c r="EE58" s="17" t="str">
        <f t="shared" si="102"/>
        <v/>
      </c>
      <c r="EF58" s="17" t="str">
        <f t="shared" si="103"/>
        <v/>
      </c>
      <c r="EG58" s="17" t="str">
        <f t="shared" si="104"/>
        <v/>
      </c>
      <c r="EH58" s="17" t="str">
        <f t="shared" si="105"/>
        <v/>
      </c>
      <c r="EI58" s="17" t="str">
        <f t="shared" si="106"/>
        <v/>
      </c>
      <c r="EJ58" s="17" t="str">
        <f t="shared" si="107"/>
        <v/>
      </c>
      <c r="EK58" s="17" t="str">
        <f t="shared" si="108"/>
        <v/>
      </c>
      <c r="EL58" s="17" t="str">
        <f t="shared" si="109"/>
        <v>Z399 - Other</v>
      </c>
    </row>
    <row r="59" spans="1:142" ht="29" x14ac:dyDescent="0.35">
      <c r="A59" s="17" t="s">
        <v>280</v>
      </c>
      <c r="B59" s="17">
        <v>2021</v>
      </c>
      <c r="C59" s="17" t="s">
        <v>112</v>
      </c>
      <c r="D59" s="17" t="s">
        <v>328</v>
      </c>
      <c r="E59" s="17" t="s">
        <v>386</v>
      </c>
      <c r="F59" s="17" t="s">
        <v>329</v>
      </c>
      <c r="G59" s="17" t="s">
        <v>387</v>
      </c>
      <c r="H59" s="17" t="s">
        <v>330</v>
      </c>
      <c r="I59" s="17">
        <v>43920</v>
      </c>
      <c r="J59" s="105">
        <f>VLOOKUP(H59, 'TRI Crosswalk codes'!D:E, 2, FALSE)</f>
        <v>5</v>
      </c>
      <c r="K59" s="17">
        <v>562213</v>
      </c>
      <c r="L59" s="106" t="str">
        <f>VLOOKUP(K59, '2017-2022 NAICS'!C:D, 2, FALSE)</f>
        <v>Solid Waste Combustors and Incinerators</v>
      </c>
      <c r="M59" s="106" t="str">
        <f>IF(COUNTIF('Raw TRI Data'!A:A, K59) &gt;0, "Yes", "No")</f>
        <v>No</v>
      </c>
      <c r="N59" s="17">
        <v>40.631622</v>
      </c>
      <c r="O59" s="17">
        <v>-80.546319999999994</v>
      </c>
      <c r="P59" s="68">
        <v>110027242320</v>
      </c>
      <c r="Q59" s="68">
        <v>1321220571398</v>
      </c>
      <c r="R59" s="17" t="s">
        <v>284</v>
      </c>
      <c r="S59" s="17" t="s">
        <v>285</v>
      </c>
      <c r="T59" s="107">
        <v>4</v>
      </c>
      <c r="U59" s="105" t="str">
        <f>VLOOKUP(T59, 'TRI Crosswalk codes'!A:B, 2, FALSE)</f>
        <v>10,000 to 99,999</v>
      </c>
      <c r="V59" s="17">
        <v>1.47</v>
      </c>
      <c r="W59" s="17">
        <v>1.47</v>
      </c>
      <c r="Y59" s="17">
        <v>0.12</v>
      </c>
      <c r="Z59" s="17">
        <v>1.59</v>
      </c>
      <c r="AA59" s="17" t="s">
        <v>286</v>
      </c>
      <c r="AB59" s="106" t="str">
        <f t="shared" si="55"/>
        <v>Otherwise Use: Ancillary or Other Use; Z306 - Waste Treatment</v>
      </c>
      <c r="AI59" s="17" t="s">
        <v>288</v>
      </c>
      <c r="AJ59" s="17" t="s">
        <v>288</v>
      </c>
      <c r="AK59" s="17" t="s">
        <v>288</v>
      </c>
      <c r="AL59" s="17" t="s">
        <v>288</v>
      </c>
      <c r="AM59" s="17" t="s">
        <v>288</v>
      </c>
      <c r="AN59" s="17" t="s">
        <v>288</v>
      </c>
      <c r="AO59" s="17" t="s">
        <v>288</v>
      </c>
      <c r="AP59" s="17" t="s">
        <v>288</v>
      </c>
      <c r="AQ59" s="17" t="s">
        <v>288</v>
      </c>
      <c r="AR59" s="17" t="s">
        <v>288</v>
      </c>
      <c r="AS59" s="17" t="s">
        <v>288</v>
      </c>
      <c r="AT59" s="17" t="s">
        <v>288</v>
      </c>
      <c r="AU59" s="17" t="s">
        <v>288</v>
      </c>
      <c r="AV59" s="17" t="s">
        <v>288</v>
      </c>
      <c r="AW59" s="17" t="s">
        <v>288</v>
      </c>
      <c r="AX59" s="17" t="s">
        <v>288</v>
      </c>
      <c r="AY59" s="17" t="s">
        <v>288</v>
      </c>
      <c r="AZ59" s="17" t="s">
        <v>288</v>
      </c>
      <c r="BA59" s="17" t="s">
        <v>288</v>
      </c>
      <c r="BB59" s="17" t="s">
        <v>288</v>
      </c>
      <c r="BC59" s="17" t="s">
        <v>288</v>
      </c>
      <c r="BD59" s="17" t="s">
        <v>288</v>
      </c>
      <c r="BE59" s="17" t="s">
        <v>288</v>
      </c>
      <c r="BF59" s="17" t="s">
        <v>288</v>
      </c>
      <c r="BG59" s="17" t="s">
        <v>288</v>
      </c>
      <c r="BH59" s="17" t="s">
        <v>288</v>
      </c>
      <c r="BI59" s="17" t="s">
        <v>288</v>
      </c>
      <c r="BJ59" s="17" t="s">
        <v>288</v>
      </c>
      <c r="BK59" s="17" t="s">
        <v>288</v>
      </c>
      <c r="BL59" s="17" t="s">
        <v>288</v>
      </c>
      <c r="BM59" s="17" t="s">
        <v>288</v>
      </c>
      <c r="BN59" s="17" t="s">
        <v>288</v>
      </c>
      <c r="BO59" s="17" t="s">
        <v>288</v>
      </c>
      <c r="BP59" s="17" t="s">
        <v>288</v>
      </c>
      <c r="BQ59" s="17" t="s">
        <v>288</v>
      </c>
      <c r="BR59" s="17" t="s">
        <v>288</v>
      </c>
      <c r="BS59" s="17" t="s">
        <v>288</v>
      </c>
      <c r="BT59" s="17" t="s">
        <v>288</v>
      </c>
      <c r="BU59" s="17" t="s">
        <v>288</v>
      </c>
      <c r="BV59" s="17" t="s">
        <v>288</v>
      </c>
      <c r="BW59" s="17" t="s">
        <v>288</v>
      </c>
      <c r="BX59" s="17" t="s">
        <v>288</v>
      </c>
      <c r="BY59" s="17" t="s">
        <v>288</v>
      </c>
      <c r="BZ59" s="17" t="s">
        <v>288</v>
      </c>
      <c r="CA59" s="17" t="s">
        <v>289</v>
      </c>
      <c r="CB59" s="17" t="s">
        <v>288</v>
      </c>
      <c r="CC59" s="17" t="s">
        <v>288</v>
      </c>
      <c r="CD59" s="17" t="s">
        <v>288</v>
      </c>
      <c r="CE59" s="17" t="s">
        <v>288</v>
      </c>
      <c r="CF59" s="17" t="s">
        <v>288</v>
      </c>
      <c r="CG59" s="17" t="s">
        <v>289</v>
      </c>
      <c r="CH59" s="17" t="s">
        <v>288</v>
      </c>
      <c r="CI59" s="17" t="s">
        <v>288</v>
      </c>
      <c r="CJ59" s="17" t="s">
        <v>288</v>
      </c>
      <c r="CK59" s="17" t="str">
        <f t="shared" si="56"/>
        <v/>
      </c>
      <c r="CL59" s="17" t="str">
        <f t="shared" si="57"/>
        <v/>
      </c>
      <c r="CM59" s="17" t="str">
        <f t="shared" si="58"/>
        <v/>
      </c>
      <c r="CN59" s="17" t="str">
        <f t="shared" si="59"/>
        <v/>
      </c>
      <c r="CO59" s="17" t="str">
        <f t="shared" si="60"/>
        <v/>
      </c>
      <c r="CP59" s="17" t="str">
        <f t="shared" si="61"/>
        <v/>
      </c>
      <c r="CQ59" s="17" t="str">
        <f t="shared" si="62"/>
        <v/>
      </c>
      <c r="CR59" s="17" t="str">
        <f t="shared" si="63"/>
        <v/>
      </c>
      <c r="CS59" s="17" t="str">
        <f t="shared" si="64"/>
        <v/>
      </c>
      <c r="CT59" s="17" t="str">
        <f t="shared" si="65"/>
        <v/>
      </c>
      <c r="CU59" s="17" t="str">
        <f t="shared" si="66"/>
        <v/>
      </c>
      <c r="CV59" s="17" t="str">
        <f t="shared" si="67"/>
        <v/>
      </c>
      <c r="CW59" s="17" t="str">
        <f t="shared" si="68"/>
        <v/>
      </c>
      <c r="CX59" s="17" t="str">
        <f t="shared" si="69"/>
        <v/>
      </c>
      <c r="CY59" s="17" t="str">
        <f t="shared" si="70"/>
        <v/>
      </c>
      <c r="CZ59" s="17" t="str">
        <f t="shared" si="71"/>
        <v/>
      </c>
      <c r="DA59" s="17" t="str">
        <f t="shared" si="72"/>
        <v/>
      </c>
      <c r="DB59" s="17" t="str">
        <f t="shared" si="73"/>
        <v/>
      </c>
      <c r="DC59" s="17" t="str">
        <f t="shared" si="74"/>
        <v/>
      </c>
      <c r="DD59" s="17" t="str">
        <f t="shared" si="75"/>
        <v/>
      </c>
      <c r="DE59" s="17" t="str">
        <f t="shared" si="76"/>
        <v/>
      </c>
      <c r="DF59" s="17" t="str">
        <f t="shared" si="77"/>
        <v/>
      </c>
      <c r="DG59" s="17" t="str">
        <f t="shared" si="78"/>
        <v/>
      </c>
      <c r="DH59" s="17" t="str">
        <f t="shared" si="79"/>
        <v/>
      </c>
      <c r="DI59" s="17" t="str">
        <f t="shared" si="80"/>
        <v/>
      </c>
      <c r="DJ59" s="17" t="str">
        <f t="shared" si="81"/>
        <v/>
      </c>
      <c r="DK59" s="17" t="str">
        <f t="shared" si="82"/>
        <v/>
      </c>
      <c r="DL59" s="17" t="str">
        <f t="shared" si="83"/>
        <v/>
      </c>
      <c r="DM59" s="17" t="str">
        <f t="shared" si="84"/>
        <v/>
      </c>
      <c r="DN59" s="17" t="str">
        <f t="shared" si="85"/>
        <v/>
      </c>
      <c r="DO59" s="17" t="str">
        <f t="shared" si="86"/>
        <v/>
      </c>
      <c r="DP59" s="17" t="str">
        <f t="shared" si="87"/>
        <v/>
      </c>
      <c r="DQ59" s="17" t="str">
        <f t="shared" si="88"/>
        <v/>
      </c>
      <c r="DR59" s="17" t="str">
        <f t="shared" si="89"/>
        <v/>
      </c>
      <c r="DS59" s="17" t="str">
        <f t="shared" si="90"/>
        <v/>
      </c>
      <c r="DT59" s="17" t="str">
        <f t="shared" si="91"/>
        <v/>
      </c>
      <c r="DU59" s="17" t="str">
        <f t="shared" si="92"/>
        <v/>
      </c>
      <c r="DV59" s="17" t="str">
        <f t="shared" si="93"/>
        <v/>
      </c>
      <c r="DW59" s="17" t="str">
        <f t="shared" si="94"/>
        <v/>
      </c>
      <c r="DX59" s="17" t="str">
        <f t="shared" si="95"/>
        <v/>
      </c>
      <c r="DY59" s="17" t="str">
        <f t="shared" si="96"/>
        <v/>
      </c>
      <c r="DZ59" s="17" t="str">
        <f t="shared" si="97"/>
        <v/>
      </c>
      <c r="EA59" s="17" t="str">
        <f t="shared" si="98"/>
        <v/>
      </c>
      <c r="EB59" s="17" t="str">
        <f t="shared" si="99"/>
        <v/>
      </c>
      <c r="EC59" s="17" t="str">
        <f t="shared" si="100"/>
        <v>Otherwise Use: Ancillary or Other Use</v>
      </c>
      <c r="ED59" s="17" t="str">
        <f t="shared" si="101"/>
        <v/>
      </c>
      <c r="EE59" s="17" t="str">
        <f t="shared" si="102"/>
        <v/>
      </c>
      <c r="EF59" s="17" t="str">
        <f t="shared" si="103"/>
        <v/>
      </c>
      <c r="EG59" s="17" t="str">
        <f t="shared" si="104"/>
        <v/>
      </c>
      <c r="EH59" s="17" t="str">
        <f t="shared" si="105"/>
        <v/>
      </c>
      <c r="EI59" s="17" t="str">
        <f t="shared" si="106"/>
        <v>Z306 - Waste Treatment</v>
      </c>
      <c r="EJ59" s="17" t="str">
        <f t="shared" si="107"/>
        <v/>
      </c>
      <c r="EK59" s="17" t="str">
        <f t="shared" si="108"/>
        <v/>
      </c>
      <c r="EL59" s="17" t="str">
        <f t="shared" si="109"/>
        <v/>
      </c>
    </row>
    <row r="60" spans="1:142" ht="29" x14ac:dyDescent="0.35">
      <c r="A60" s="17" t="s">
        <v>280</v>
      </c>
      <c r="B60" s="17">
        <v>2021</v>
      </c>
      <c r="C60" s="17" t="s">
        <v>117</v>
      </c>
      <c r="D60" s="17" t="s">
        <v>352</v>
      </c>
      <c r="E60" s="17" t="s">
        <v>423</v>
      </c>
      <c r="F60" s="17" t="s">
        <v>353</v>
      </c>
      <c r="G60" s="17" t="s">
        <v>424</v>
      </c>
      <c r="H60" s="17" t="s">
        <v>283</v>
      </c>
      <c r="I60" s="17">
        <v>62201</v>
      </c>
      <c r="J60" s="105">
        <f>VLOOKUP(H60, 'TRI Crosswalk codes'!D:E, 2, FALSE)</f>
        <v>5</v>
      </c>
      <c r="K60" s="17">
        <v>562211</v>
      </c>
      <c r="L60" s="106" t="str">
        <f>VLOOKUP(K60, '2017-2022 NAICS'!C:D, 2, FALSE)</f>
        <v>Hazardous Waste Treatment and Disposal</v>
      </c>
      <c r="M60" s="106" t="str">
        <f>IF(COUNTIF('Raw TRI Data'!A:A, K60) &gt;0, "Yes", "No")</f>
        <v>No</v>
      </c>
      <c r="N60" s="17">
        <v>38.598032000000003</v>
      </c>
      <c r="O60" s="17">
        <v>-90.180633</v>
      </c>
      <c r="P60" s="68">
        <v>110000438893</v>
      </c>
      <c r="Q60" s="68">
        <v>1321220572010</v>
      </c>
      <c r="R60" s="17" t="s">
        <v>284</v>
      </c>
      <c r="S60" s="17" t="s">
        <v>285</v>
      </c>
      <c r="T60" s="107">
        <v>3</v>
      </c>
      <c r="U60" s="105" t="str">
        <f>VLOOKUP(T60, 'TRI Crosswalk codes'!A:B, 2, FALSE)</f>
        <v>1,000 to 9,999</v>
      </c>
      <c r="V60" s="17">
        <v>0.28999999999999998</v>
      </c>
      <c r="W60" s="17">
        <v>0.28999999999999998</v>
      </c>
      <c r="Y60" s="17">
        <v>0.5</v>
      </c>
      <c r="Z60" s="17">
        <v>0.79</v>
      </c>
      <c r="AA60" s="17" t="s">
        <v>286</v>
      </c>
      <c r="AB60" s="106" t="str">
        <f t="shared" si="55"/>
        <v>Otherwise Use: Ancillary or Other Use; Z306 - Waste Treatment</v>
      </c>
      <c r="AI60" s="17" t="s">
        <v>288</v>
      </c>
      <c r="AJ60" s="17" t="s">
        <v>288</v>
      </c>
      <c r="AK60" s="17" t="s">
        <v>288</v>
      </c>
      <c r="AL60" s="17" t="s">
        <v>288</v>
      </c>
      <c r="AM60" s="17" t="s">
        <v>288</v>
      </c>
      <c r="AN60" s="17" t="s">
        <v>288</v>
      </c>
      <c r="AO60" s="17" t="s">
        <v>288</v>
      </c>
      <c r="AP60" s="17" t="s">
        <v>288</v>
      </c>
      <c r="AQ60" s="17" t="s">
        <v>288</v>
      </c>
      <c r="AR60" s="17" t="s">
        <v>288</v>
      </c>
      <c r="AS60" s="17" t="s">
        <v>288</v>
      </c>
      <c r="AT60" s="17" t="s">
        <v>288</v>
      </c>
      <c r="AU60" s="17" t="s">
        <v>288</v>
      </c>
      <c r="AV60" s="17" t="s">
        <v>288</v>
      </c>
      <c r="AW60" s="17" t="s">
        <v>288</v>
      </c>
      <c r="AX60" s="17" t="s">
        <v>288</v>
      </c>
      <c r="AY60" s="17" t="s">
        <v>288</v>
      </c>
      <c r="AZ60" s="17" t="s">
        <v>288</v>
      </c>
      <c r="BA60" s="17" t="s">
        <v>288</v>
      </c>
      <c r="BB60" s="17" t="s">
        <v>288</v>
      </c>
      <c r="BC60" s="17" t="s">
        <v>288</v>
      </c>
      <c r="BD60" s="17" t="s">
        <v>288</v>
      </c>
      <c r="BE60" s="17" t="s">
        <v>288</v>
      </c>
      <c r="BF60" s="17" t="s">
        <v>288</v>
      </c>
      <c r="BG60" s="17" t="s">
        <v>288</v>
      </c>
      <c r="BH60" s="17" t="s">
        <v>288</v>
      </c>
      <c r="BI60" s="17" t="s">
        <v>288</v>
      </c>
      <c r="BJ60" s="17" t="s">
        <v>288</v>
      </c>
      <c r="BK60" s="17" t="s">
        <v>288</v>
      </c>
      <c r="BL60" s="17" t="s">
        <v>288</v>
      </c>
      <c r="BM60" s="17" t="s">
        <v>288</v>
      </c>
      <c r="BN60" s="17" t="s">
        <v>288</v>
      </c>
      <c r="BO60" s="17" t="s">
        <v>288</v>
      </c>
      <c r="BP60" s="17" t="s">
        <v>288</v>
      </c>
      <c r="BQ60" s="17" t="s">
        <v>288</v>
      </c>
      <c r="BR60" s="17" t="s">
        <v>288</v>
      </c>
      <c r="BS60" s="17" t="s">
        <v>288</v>
      </c>
      <c r="BT60" s="17" t="s">
        <v>288</v>
      </c>
      <c r="BU60" s="17" t="s">
        <v>288</v>
      </c>
      <c r="BV60" s="17" t="s">
        <v>288</v>
      </c>
      <c r="BW60" s="17" t="s">
        <v>288</v>
      </c>
      <c r="BX60" s="17" t="s">
        <v>288</v>
      </c>
      <c r="BY60" s="17" t="s">
        <v>288</v>
      </c>
      <c r="BZ60" s="17" t="s">
        <v>288</v>
      </c>
      <c r="CA60" s="17" t="s">
        <v>289</v>
      </c>
      <c r="CB60" s="17" t="s">
        <v>288</v>
      </c>
      <c r="CC60" s="17" t="s">
        <v>288</v>
      </c>
      <c r="CD60" s="17" t="s">
        <v>288</v>
      </c>
      <c r="CE60" s="17" t="s">
        <v>288</v>
      </c>
      <c r="CF60" s="17" t="s">
        <v>288</v>
      </c>
      <c r="CG60" s="17" t="s">
        <v>289</v>
      </c>
      <c r="CH60" s="17" t="s">
        <v>288</v>
      </c>
      <c r="CI60" s="17" t="s">
        <v>288</v>
      </c>
      <c r="CJ60" s="17" t="s">
        <v>288</v>
      </c>
      <c r="CK60" s="17" t="str">
        <f t="shared" si="56"/>
        <v/>
      </c>
      <c r="CL60" s="17" t="str">
        <f t="shared" si="57"/>
        <v/>
      </c>
      <c r="CM60" s="17" t="str">
        <f t="shared" si="58"/>
        <v/>
      </c>
      <c r="CN60" s="17" t="str">
        <f t="shared" si="59"/>
        <v/>
      </c>
      <c r="CO60" s="17" t="str">
        <f t="shared" si="60"/>
        <v/>
      </c>
      <c r="CP60" s="17" t="str">
        <f t="shared" si="61"/>
        <v/>
      </c>
      <c r="CQ60" s="17" t="str">
        <f t="shared" si="62"/>
        <v/>
      </c>
      <c r="CR60" s="17" t="str">
        <f t="shared" si="63"/>
        <v/>
      </c>
      <c r="CS60" s="17" t="str">
        <f t="shared" si="64"/>
        <v/>
      </c>
      <c r="CT60" s="17" t="str">
        <f t="shared" si="65"/>
        <v/>
      </c>
      <c r="CU60" s="17" t="str">
        <f t="shared" si="66"/>
        <v/>
      </c>
      <c r="CV60" s="17" t="str">
        <f t="shared" si="67"/>
        <v/>
      </c>
      <c r="CW60" s="17" t="str">
        <f t="shared" si="68"/>
        <v/>
      </c>
      <c r="CX60" s="17" t="str">
        <f t="shared" si="69"/>
        <v/>
      </c>
      <c r="CY60" s="17" t="str">
        <f t="shared" si="70"/>
        <v/>
      </c>
      <c r="CZ60" s="17" t="str">
        <f t="shared" si="71"/>
        <v/>
      </c>
      <c r="DA60" s="17" t="str">
        <f t="shared" si="72"/>
        <v/>
      </c>
      <c r="DB60" s="17" t="str">
        <f t="shared" si="73"/>
        <v/>
      </c>
      <c r="DC60" s="17" t="str">
        <f t="shared" si="74"/>
        <v/>
      </c>
      <c r="DD60" s="17" t="str">
        <f t="shared" si="75"/>
        <v/>
      </c>
      <c r="DE60" s="17" t="str">
        <f t="shared" si="76"/>
        <v/>
      </c>
      <c r="DF60" s="17" t="str">
        <f t="shared" si="77"/>
        <v/>
      </c>
      <c r="DG60" s="17" t="str">
        <f t="shared" si="78"/>
        <v/>
      </c>
      <c r="DH60" s="17" t="str">
        <f t="shared" si="79"/>
        <v/>
      </c>
      <c r="DI60" s="17" t="str">
        <f t="shared" si="80"/>
        <v/>
      </c>
      <c r="DJ60" s="17" t="str">
        <f t="shared" si="81"/>
        <v/>
      </c>
      <c r="DK60" s="17" t="str">
        <f t="shared" si="82"/>
        <v/>
      </c>
      <c r="DL60" s="17" t="str">
        <f t="shared" si="83"/>
        <v/>
      </c>
      <c r="DM60" s="17" t="str">
        <f t="shared" si="84"/>
        <v/>
      </c>
      <c r="DN60" s="17" t="str">
        <f t="shared" si="85"/>
        <v/>
      </c>
      <c r="DO60" s="17" t="str">
        <f t="shared" si="86"/>
        <v/>
      </c>
      <c r="DP60" s="17" t="str">
        <f t="shared" si="87"/>
        <v/>
      </c>
      <c r="DQ60" s="17" t="str">
        <f t="shared" si="88"/>
        <v/>
      </c>
      <c r="DR60" s="17" t="str">
        <f t="shared" si="89"/>
        <v/>
      </c>
      <c r="DS60" s="17" t="str">
        <f t="shared" si="90"/>
        <v/>
      </c>
      <c r="DT60" s="17" t="str">
        <f t="shared" si="91"/>
        <v/>
      </c>
      <c r="DU60" s="17" t="str">
        <f t="shared" si="92"/>
        <v/>
      </c>
      <c r="DV60" s="17" t="str">
        <f t="shared" si="93"/>
        <v/>
      </c>
      <c r="DW60" s="17" t="str">
        <f t="shared" si="94"/>
        <v/>
      </c>
      <c r="DX60" s="17" t="str">
        <f t="shared" si="95"/>
        <v/>
      </c>
      <c r="DY60" s="17" t="str">
        <f t="shared" si="96"/>
        <v/>
      </c>
      <c r="DZ60" s="17" t="str">
        <f t="shared" si="97"/>
        <v/>
      </c>
      <c r="EA60" s="17" t="str">
        <f t="shared" si="98"/>
        <v/>
      </c>
      <c r="EB60" s="17" t="str">
        <f t="shared" si="99"/>
        <v/>
      </c>
      <c r="EC60" s="17" t="str">
        <f t="shared" si="100"/>
        <v>Otherwise Use: Ancillary or Other Use</v>
      </c>
      <c r="ED60" s="17" t="str">
        <f t="shared" si="101"/>
        <v/>
      </c>
      <c r="EE60" s="17" t="str">
        <f t="shared" si="102"/>
        <v/>
      </c>
      <c r="EF60" s="17" t="str">
        <f t="shared" si="103"/>
        <v/>
      </c>
      <c r="EG60" s="17" t="str">
        <f t="shared" si="104"/>
        <v/>
      </c>
      <c r="EH60" s="17" t="str">
        <f t="shared" si="105"/>
        <v/>
      </c>
      <c r="EI60" s="17" t="str">
        <f t="shared" si="106"/>
        <v>Z306 - Waste Treatment</v>
      </c>
      <c r="EJ60" s="17" t="str">
        <f t="shared" si="107"/>
        <v/>
      </c>
      <c r="EK60" s="17" t="str">
        <f t="shared" si="108"/>
        <v/>
      </c>
      <c r="EL60" s="17" t="str">
        <f t="shared" si="109"/>
        <v/>
      </c>
    </row>
    <row r="61" spans="1:142" ht="29" x14ac:dyDescent="0.35">
      <c r="A61" s="17" t="s">
        <v>280</v>
      </c>
      <c r="B61" s="17">
        <v>2021</v>
      </c>
      <c r="C61" s="17" t="s">
        <v>115</v>
      </c>
      <c r="D61" s="17" t="s">
        <v>309</v>
      </c>
      <c r="E61" s="17" t="s">
        <v>407</v>
      </c>
      <c r="F61" s="17" t="s">
        <v>310</v>
      </c>
      <c r="G61" s="17" t="s">
        <v>408</v>
      </c>
      <c r="H61" s="17" t="s">
        <v>311</v>
      </c>
      <c r="I61" s="17">
        <v>71730</v>
      </c>
      <c r="J61" s="105">
        <f>VLOOKUP(H61, 'TRI Crosswalk codes'!D:E, 2, FALSE)</f>
        <v>6</v>
      </c>
      <c r="K61" s="17">
        <v>562211</v>
      </c>
      <c r="L61" s="106" t="str">
        <f>VLOOKUP(K61, '2017-2022 NAICS'!C:D, 2, FALSE)</f>
        <v>Hazardous Waste Treatment and Disposal</v>
      </c>
      <c r="M61" s="106" t="str">
        <f>IF(COUNTIF('Raw TRI Data'!A:A, K61) &gt;0, "Yes", "No")</f>
        <v>No</v>
      </c>
      <c r="N61" s="17">
        <v>33.2044</v>
      </c>
      <c r="O61" s="17">
        <v>-92.630799999999994</v>
      </c>
      <c r="P61" s="68">
        <v>110000521221</v>
      </c>
      <c r="Q61" s="68">
        <v>1321220574077</v>
      </c>
      <c r="R61" s="17" t="s">
        <v>284</v>
      </c>
      <c r="S61" s="17" t="s">
        <v>285</v>
      </c>
      <c r="T61" s="107">
        <v>3</v>
      </c>
      <c r="U61" s="105" t="str">
        <f>VLOOKUP(T61, 'TRI Crosswalk codes'!A:B, 2, FALSE)</f>
        <v>1,000 to 9,999</v>
      </c>
      <c r="V61" s="17">
        <v>0.1</v>
      </c>
      <c r="W61" s="17">
        <v>0.1</v>
      </c>
      <c r="Y61" s="17">
        <v>0.1</v>
      </c>
      <c r="Z61" s="17">
        <v>0.2</v>
      </c>
      <c r="AA61" s="17" t="s">
        <v>286</v>
      </c>
      <c r="AB61" s="106" t="str">
        <f t="shared" si="55"/>
        <v>Processing: Repackaging; Otherwise Use: Ancillary or Other Use; Z306 - Waste Treatment</v>
      </c>
      <c r="AI61" s="17" t="s">
        <v>288</v>
      </c>
      <c r="AJ61" s="17" t="s">
        <v>288</v>
      </c>
      <c r="AK61" s="17" t="s">
        <v>288</v>
      </c>
      <c r="AL61" s="17" t="s">
        <v>288</v>
      </c>
      <c r="AM61" s="17" t="s">
        <v>288</v>
      </c>
      <c r="AN61" s="17" t="s">
        <v>288</v>
      </c>
      <c r="AO61" s="17" t="s">
        <v>288</v>
      </c>
      <c r="AP61" s="17" t="s">
        <v>288</v>
      </c>
      <c r="AQ61" s="17" t="s">
        <v>288</v>
      </c>
      <c r="AR61" s="17" t="s">
        <v>288</v>
      </c>
      <c r="AS61" s="17" t="s">
        <v>288</v>
      </c>
      <c r="AT61" s="17" t="s">
        <v>288</v>
      </c>
      <c r="AU61" s="17" t="s">
        <v>288</v>
      </c>
      <c r="AV61" s="17" t="s">
        <v>288</v>
      </c>
      <c r="AW61" s="17" t="s">
        <v>288</v>
      </c>
      <c r="AX61" s="17" t="s">
        <v>288</v>
      </c>
      <c r="AY61" s="17" t="s">
        <v>288</v>
      </c>
      <c r="AZ61" s="17" t="s">
        <v>288</v>
      </c>
      <c r="BA61" s="17" t="s">
        <v>288</v>
      </c>
      <c r="BB61" s="17" t="s">
        <v>288</v>
      </c>
      <c r="BC61" s="17" t="s">
        <v>288</v>
      </c>
      <c r="BD61" s="17" t="s">
        <v>288</v>
      </c>
      <c r="BE61" s="17" t="s">
        <v>288</v>
      </c>
      <c r="BF61" s="17" t="s">
        <v>288</v>
      </c>
      <c r="BG61" s="17" t="s">
        <v>288</v>
      </c>
      <c r="BH61" s="17" t="s">
        <v>288</v>
      </c>
      <c r="BI61" s="17" t="s">
        <v>289</v>
      </c>
      <c r="BJ61" s="17" t="s">
        <v>288</v>
      </c>
      <c r="BK61" s="17" t="s">
        <v>288</v>
      </c>
      <c r="BL61" s="17" t="s">
        <v>288</v>
      </c>
      <c r="BM61" s="17" t="s">
        <v>288</v>
      </c>
      <c r="BN61" s="17" t="s">
        <v>288</v>
      </c>
      <c r="BO61" s="17" t="s">
        <v>288</v>
      </c>
      <c r="BP61" s="17" t="s">
        <v>288</v>
      </c>
      <c r="BQ61" s="17" t="s">
        <v>288</v>
      </c>
      <c r="BR61" s="17" t="s">
        <v>288</v>
      </c>
      <c r="BS61" s="17" t="s">
        <v>288</v>
      </c>
      <c r="BT61" s="17" t="s">
        <v>288</v>
      </c>
      <c r="BU61" s="17" t="s">
        <v>288</v>
      </c>
      <c r="BV61" s="17" t="s">
        <v>288</v>
      </c>
      <c r="BW61" s="17" t="s">
        <v>288</v>
      </c>
      <c r="BX61" s="17" t="s">
        <v>288</v>
      </c>
      <c r="BY61" s="17" t="s">
        <v>288</v>
      </c>
      <c r="BZ61" s="17" t="s">
        <v>288</v>
      </c>
      <c r="CA61" s="17" t="s">
        <v>289</v>
      </c>
      <c r="CB61" s="17" t="s">
        <v>288</v>
      </c>
      <c r="CC61" s="17" t="s">
        <v>288</v>
      </c>
      <c r="CD61" s="17" t="s">
        <v>288</v>
      </c>
      <c r="CE61" s="17" t="s">
        <v>288</v>
      </c>
      <c r="CF61" s="17" t="s">
        <v>288</v>
      </c>
      <c r="CG61" s="17" t="s">
        <v>289</v>
      </c>
      <c r="CH61" s="17" t="s">
        <v>288</v>
      </c>
      <c r="CI61" s="17" t="s">
        <v>288</v>
      </c>
      <c r="CJ61" s="17" t="s">
        <v>288</v>
      </c>
      <c r="CK61" s="17" t="str">
        <f t="shared" si="56"/>
        <v/>
      </c>
      <c r="CL61" s="17" t="str">
        <f t="shared" si="57"/>
        <v/>
      </c>
      <c r="CM61" s="17" t="str">
        <f t="shared" si="58"/>
        <v/>
      </c>
      <c r="CN61" s="17" t="str">
        <f t="shared" si="59"/>
        <v/>
      </c>
      <c r="CO61" s="17" t="str">
        <f t="shared" si="60"/>
        <v/>
      </c>
      <c r="CP61" s="17" t="str">
        <f t="shared" si="61"/>
        <v/>
      </c>
      <c r="CQ61" s="17" t="str">
        <f t="shared" si="62"/>
        <v/>
      </c>
      <c r="CR61" s="17" t="str">
        <f t="shared" si="63"/>
        <v/>
      </c>
      <c r="CS61" s="17" t="str">
        <f t="shared" si="64"/>
        <v/>
      </c>
      <c r="CT61" s="17" t="str">
        <f t="shared" si="65"/>
        <v/>
      </c>
      <c r="CU61" s="17" t="str">
        <f t="shared" si="66"/>
        <v/>
      </c>
      <c r="CV61" s="17" t="str">
        <f t="shared" si="67"/>
        <v/>
      </c>
      <c r="CW61" s="17" t="str">
        <f t="shared" si="68"/>
        <v/>
      </c>
      <c r="CX61" s="17" t="str">
        <f t="shared" si="69"/>
        <v/>
      </c>
      <c r="CY61" s="17" t="str">
        <f t="shared" si="70"/>
        <v/>
      </c>
      <c r="CZ61" s="17" t="str">
        <f t="shared" si="71"/>
        <v/>
      </c>
      <c r="DA61" s="17" t="str">
        <f t="shared" si="72"/>
        <v/>
      </c>
      <c r="DB61" s="17" t="str">
        <f t="shared" si="73"/>
        <v/>
      </c>
      <c r="DC61" s="17" t="str">
        <f t="shared" si="74"/>
        <v/>
      </c>
      <c r="DD61" s="17" t="str">
        <f t="shared" si="75"/>
        <v/>
      </c>
      <c r="DE61" s="17" t="str">
        <f t="shared" si="76"/>
        <v/>
      </c>
      <c r="DF61" s="17" t="str">
        <f t="shared" si="77"/>
        <v/>
      </c>
      <c r="DG61" s="17" t="str">
        <f t="shared" si="78"/>
        <v/>
      </c>
      <c r="DH61" s="17" t="str">
        <f t="shared" si="79"/>
        <v/>
      </c>
      <c r="DI61" s="17" t="str">
        <f t="shared" si="80"/>
        <v/>
      </c>
      <c r="DJ61" s="17" t="str">
        <f t="shared" si="81"/>
        <v/>
      </c>
      <c r="DK61" s="17" t="str">
        <f t="shared" si="82"/>
        <v>Processing: Repackaging</v>
      </c>
      <c r="DL61" s="17" t="str">
        <f t="shared" si="83"/>
        <v/>
      </c>
      <c r="DM61" s="17" t="str">
        <f t="shared" si="84"/>
        <v/>
      </c>
      <c r="DN61" s="17" t="str">
        <f t="shared" si="85"/>
        <v/>
      </c>
      <c r="DO61" s="17" t="str">
        <f t="shared" si="86"/>
        <v/>
      </c>
      <c r="DP61" s="17" t="str">
        <f t="shared" si="87"/>
        <v/>
      </c>
      <c r="DQ61" s="17" t="str">
        <f t="shared" si="88"/>
        <v/>
      </c>
      <c r="DR61" s="17" t="str">
        <f t="shared" si="89"/>
        <v/>
      </c>
      <c r="DS61" s="17" t="str">
        <f t="shared" si="90"/>
        <v/>
      </c>
      <c r="DT61" s="17" t="str">
        <f t="shared" si="91"/>
        <v/>
      </c>
      <c r="DU61" s="17" t="str">
        <f t="shared" si="92"/>
        <v/>
      </c>
      <c r="DV61" s="17" t="str">
        <f t="shared" si="93"/>
        <v/>
      </c>
      <c r="DW61" s="17" t="str">
        <f t="shared" si="94"/>
        <v/>
      </c>
      <c r="DX61" s="17" t="str">
        <f t="shared" si="95"/>
        <v/>
      </c>
      <c r="DY61" s="17" t="str">
        <f t="shared" si="96"/>
        <v/>
      </c>
      <c r="DZ61" s="17" t="str">
        <f t="shared" si="97"/>
        <v/>
      </c>
      <c r="EA61" s="17" t="str">
        <f t="shared" si="98"/>
        <v/>
      </c>
      <c r="EB61" s="17" t="str">
        <f t="shared" si="99"/>
        <v/>
      </c>
      <c r="EC61" s="17" t="str">
        <f t="shared" si="100"/>
        <v>Otherwise Use: Ancillary or Other Use</v>
      </c>
      <c r="ED61" s="17" t="str">
        <f t="shared" si="101"/>
        <v/>
      </c>
      <c r="EE61" s="17" t="str">
        <f t="shared" si="102"/>
        <v/>
      </c>
      <c r="EF61" s="17" t="str">
        <f t="shared" si="103"/>
        <v/>
      </c>
      <c r="EG61" s="17" t="str">
        <f t="shared" si="104"/>
        <v/>
      </c>
      <c r="EH61" s="17" t="str">
        <f t="shared" si="105"/>
        <v/>
      </c>
      <c r="EI61" s="17" t="str">
        <f t="shared" si="106"/>
        <v>Z306 - Waste Treatment</v>
      </c>
      <c r="EJ61" s="17" t="str">
        <f t="shared" si="107"/>
        <v/>
      </c>
      <c r="EK61" s="17" t="str">
        <f t="shared" si="108"/>
        <v/>
      </c>
      <c r="EL61" s="17" t="str">
        <f t="shared" si="109"/>
        <v/>
      </c>
    </row>
    <row r="62" spans="1:142" ht="29" x14ac:dyDescent="0.35">
      <c r="A62" s="17" t="s">
        <v>280</v>
      </c>
      <c r="B62" s="17">
        <v>2021</v>
      </c>
      <c r="C62" s="17" t="s">
        <v>105</v>
      </c>
      <c r="D62" s="17" t="s">
        <v>281</v>
      </c>
      <c r="E62" s="17" t="s">
        <v>415</v>
      </c>
      <c r="F62" s="17" t="s">
        <v>282</v>
      </c>
      <c r="G62" s="17" t="s">
        <v>416</v>
      </c>
      <c r="H62" s="17" t="s">
        <v>283</v>
      </c>
      <c r="I62" s="17">
        <v>61242</v>
      </c>
      <c r="J62" s="105">
        <f>VLOOKUP(H62, 'TRI Crosswalk codes'!D:E, 2, FALSE)</f>
        <v>5</v>
      </c>
      <c r="K62" s="17">
        <v>325998</v>
      </c>
      <c r="L62" s="106" t="str">
        <f>VLOOKUP(K62, '2017-2022 NAICS'!C:D, 2, FALSE)</f>
        <v>All Other Miscellaneous Chemical Product and Preparation Manufacturing</v>
      </c>
      <c r="M62" s="106" t="str">
        <f>IF(COUNTIF('Raw TRI Data'!A:A, K62) &gt;0, "Yes", "No")</f>
        <v>No</v>
      </c>
      <c r="N62" s="17">
        <v>41.755000000000003</v>
      </c>
      <c r="O62" s="17">
        <v>-90.284166999999997</v>
      </c>
      <c r="P62" s="68">
        <v>110013886875</v>
      </c>
      <c r="Q62" s="68">
        <v>1321220621736</v>
      </c>
      <c r="R62" s="17" t="s">
        <v>284</v>
      </c>
      <c r="S62" s="17" t="s">
        <v>285</v>
      </c>
      <c r="T62" s="107">
        <v>5</v>
      </c>
      <c r="U62" s="105" t="str">
        <f>VLOOKUP(T62, 'TRI Crosswalk codes'!A:B, 2, FALSE)</f>
        <v>100,000 to 999,999</v>
      </c>
      <c r="V62" s="17">
        <v>0</v>
      </c>
      <c r="W62" s="17">
        <v>0</v>
      </c>
      <c r="Y62" s="17">
        <v>1887</v>
      </c>
      <c r="Z62" s="17">
        <v>1887</v>
      </c>
      <c r="AA62" s="17" t="s">
        <v>286</v>
      </c>
      <c r="AB62" s="106" t="str">
        <f t="shared" si="55"/>
        <v>Processing: As a formulation component; P299 - Other</v>
      </c>
      <c r="AI62" s="17" t="s">
        <v>288</v>
      </c>
      <c r="AJ62" s="17" t="s">
        <v>288</v>
      </c>
      <c r="AK62" s="17" t="s">
        <v>288</v>
      </c>
      <c r="AL62" s="17" t="s">
        <v>288</v>
      </c>
      <c r="AM62" s="17" t="s">
        <v>288</v>
      </c>
      <c r="AN62" s="17" t="s">
        <v>288</v>
      </c>
      <c r="AO62" s="17" t="s">
        <v>288</v>
      </c>
      <c r="AP62" s="17" t="s">
        <v>288</v>
      </c>
      <c r="AQ62" s="17" t="s">
        <v>288</v>
      </c>
      <c r="AR62" s="17" t="s">
        <v>288</v>
      </c>
      <c r="AS62" s="17" t="s">
        <v>288</v>
      </c>
      <c r="AT62" s="17" t="s">
        <v>288</v>
      </c>
      <c r="AU62" s="17" t="s">
        <v>289</v>
      </c>
      <c r="AV62" s="17" t="s">
        <v>288</v>
      </c>
      <c r="AW62" s="17" t="s">
        <v>288</v>
      </c>
      <c r="AX62" s="17" t="s">
        <v>288</v>
      </c>
      <c r="AY62" s="17" t="s">
        <v>288</v>
      </c>
      <c r="AZ62" s="17" t="s">
        <v>288</v>
      </c>
      <c r="BA62" s="17" t="s">
        <v>288</v>
      </c>
      <c r="BB62" s="17" t="s">
        <v>288</v>
      </c>
      <c r="BC62" s="17" t="s">
        <v>288</v>
      </c>
      <c r="BD62" s="17" t="s">
        <v>288</v>
      </c>
      <c r="BE62" s="17" t="s">
        <v>288</v>
      </c>
      <c r="BF62" s="17" t="s">
        <v>288</v>
      </c>
      <c r="BG62" s="17" t="s">
        <v>289</v>
      </c>
      <c r="BH62" s="17" t="s">
        <v>288</v>
      </c>
      <c r="BI62" s="17" t="s">
        <v>288</v>
      </c>
      <c r="BJ62" s="17" t="s">
        <v>288</v>
      </c>
      <c r="BK62" s="17" t="s">
        <v>288</v>
      </c>
      <c r="BL62" s="17" t="s">
        <v>288</v>
      </c>
      <c r="BM62" s="17" t="s">
        <v>288</v>
      </c>
      <c r="BN62" s="17" t="s">
        <v>288</v>
      </c>
      <c r="BO62" s="17" t="s">
        <v>288</v>
      </c>
      <c r="BP62" s="17" t="s">
        <v>288</v>
      </c>
      <c r="BQ62" s="17" t="s">
        <v>288</v>
      </c>
      <c r="BR62" s="17" t="s">
        <v>288</v>
      </c>
      <c r="BS62" s="17" t="s">
        <v>288</v>
      </c>
      <c r="BT62" s="17" t="s">
        <v>288</v>
      </c>
      <c r="BU62" s="17" t="s">
        <v>288</v>
      </c>
      <c r="BV62" s="17" t="s">
        <v>288</v>
      </c>
      <c r="BW62" s="17" t="s">
        <v>288</v>
      </c>
      <c r="BX62" s="17" t="s">
        <v>288</v>
      </c>
      <c r="BY62" s="17" t="s">
        <v>288</v>
      </c>
      <c r="BZ62" s="17" t="s">
        <v>288</v>
      </c>
      <c r="CA62" s="17" t="s">
        <v>288</v>
      </c>
      <c r="CB62" s="17" t="s">
        <v>288</v>
      </c>
      <c r="CC62" s="17" t="s">
        <v>288</v>
      </c>
      <c r="CD62" s="17" t="s">
        <v>288</v>
      </c>
      <c r="CE62" s="17" t="s">
        <v>288</v>
      </c>
      <c r="CF62" s="17" t="s">
        <v>288</v>
      </c>
      <c r="CG62" s="17" t="s">
        <v>288</v>
      </c>
      <c r="CH62" s="17" t="s">
        <v>288</v>
      </c>
      <c r="CI62" s="17" t="s">
        <v>288</v>
      </c>
      <c r="CJ62" s="17" t="s">
        <v>288</v>
      </c>
      <c r="CK62" s="17" t="str">
        <f t="shared" si="56"/>
        <v/>
      </c>
      <c r="CL62" s="17" t="str">
        <f t="shared" si="57"/>
        <v/>
      </c>
      <c r="CM62" s="17" t="str">
        <f t="shared" si="58"/>
        <v/>
      </c>
      <c r="CN62" s="17" t="str">
        <f t="shared" si="59"/>
        <v/>
      </c>
      <c r="CO62" s="17" t="str">
        <f t="shared" si="60"/>
        <v/>
      </c>
      <c r="CP62" s="17" t="str">
        <f t="shared" si="61"/>
        <v/>
      </c>
      <c r="CQ62" s="17" t="str">
        <f t="shared" si="62"/>
        <v/>
      </c>
      <c r="CR62" s="17" t="str">
        <f t="shared" si="63"/>
        <v/>
      </c>
      <c r="CS62" s="17" t="str">
        <f t="shared" si="64"/>
        <v/>
      </c>
      <c r="CT62" s="17" t="str">
        <f t="shared" si="65"/>
        <v/>
      </c>
      <c r="CU62" s="17" t="str">
        <f t="shared" si="66"/>
        <v/>
      </c>
      <c r="CV62" s="17" t="str">
        <f t="shared" si="67"/>
        <v/>
      </c>
      <c r="CW62" s="17" t="str">
        <f t="shared" si="68"/>
        <v>Processing: As a formulation component</v>
      </c>
      <c r="CX62" s="17" t="str">
        <f t="shared" si="69"/>
        <v/>
      </c>
      <c r="CY62" s="17" t="str">
        <f t="shared" si="70"/>
        <v/>
      </c>
      <c r="CZ62" s="17" t="str">
        <f t="shared" si="71"/>
        <v/>
      </c>
      <c r="DA62" s="17" t="str">
        <f t="shared" si="72"/>
        <v/>
      </c>
      <c r="DB62" s="17" t="str">
        <f t="shared" si="73"/>
        <v/>
      </c>
      <c r="DC62" s="17" t="str">
        <f t="shared" si="74"/>
        <v/>
      </c>
      <c r="DD62" s="17" t="str">
        <f t="shared" si="75"/>
        <v/>
      </c>
      <c r="DE62" s="17" t="str">
        <f t="shared" si="76"/>
        <v/>
      </c>
      <c r="DF62" s="17" t="str">
        <f t="shared" si="77"/>
        <v/>
      </c>
      <c r="DG62" s="17" t="str">
        <f t="shared" si="78"/>
        <v/>
      </c>
      <c r="DH62" s="17" t="str">
        <f t="shared" si="79"/>
        <v/>
      </c>
      <c r="DI62" s="17" t="str">
        <f t="shared" si="80"/>
        <v>P299 - Other</v>
      </c>
      <c r="DJ62" s="17" t="str">
        <f t="shared" si="81"/>
        <v/>
      </c>
      <c r="DK62" s="17" t="str">
        <f t="shared" si="82"/>
        <v/>
      </c>
      <c r="DL62" s="17" t="str">
        <f t="shared" si="83"/>
        <v/>
      </c>
      <c r="DM62" s="17" t="str">
        <f t="shared" si="84"/>
        <v/>
      </c>
      <c r="DN62" s="17" t="str">
        <f t="shared" si="85"/>
        <v/>
      </c>
      <c r="DO62" s="17" t="str">
        <f t="shared" si="86"/>
        <v/>
      </c>
      <c r="DP62" s="17" t="str">
        <f t="shared" si="87"/>
        <v/>
      </c>
      <c r="DQ62" s="17" t="str">
        <f t="shared" si="88"/>
        <v/>
      </c>
      <c r="DR62" s="17" t="str">
        <f t="shared" si="89"/>
        <v/>
      </c>
      <c r="DS62" s="17" t="str">
        <f t="shared" si="90"/>
        <v/>
      </c>
      <c r="DT62" s="17" t="str">
        <f t="shared" si="91"/>
        <v/>
      </c>
      <c r="DU62" s="17" t="str">
        <f t="shared" si="92"/>
        <v/>
      </c>
      <c r="DV62" s="17" t="str">
        <f t="shared" si="93"/>
        <v/>
      </c>
      <c r="DW62" s="17" t="str">
        <f t="shared" si="94"/>
        <v/>
      </c>
      <c r="DX62" s="17" t="str">
        <f t="shared" si="95"/>
        <v/>
      </c>
      <c r="DY62" s="17" t="str">
        <f t="shared" si="96"/>
        <v/>
      </c>
      <c r="DZ62" s="17" t="str">
        <f t="shared" si="97"/>
        <v/>
      </c>
      <c r="EA62" s="17" t="str">
        <f t="shared" si="98"/>
        <v/>
      </c>
      <c r="EB62" s="17" t="str">
        <f t="shared" si="99"/>
        <v/>
      </c>
      <c r="EC62" s="17" t="str">
        <f t="shared" si="100"/>
        <v/>
      </c>
      <c r="ED62" s="17" t="str">
        <f t="shared" si="101"/>
        <v/>
      </c>
      <c r="EE62" s="17" t="str">
        <f t="shared" si="102"/>
        <v/>
      </c>
      <c r="EF62" s="17" t="str">
        <f t="shared" si="103"/>
        <v/>
      </c>
      <c r="EG62" s="17" t="str">
        <f t="shared" si="104"/>
        <v/>
      </c>
      <c r="EH62" s="17" t="str">
        <f t="shared" si="105"/>
        <v/>
      </c>
      <c r="EI62" s="17" t="str">
        <f t="shared" si="106"/>
        <v/>
      </c>
      <c r="EJ62" s="17" t="str">
        <f t="shared" si="107"/>
        <v/>
      </c>
      <c r="EK62" s="17" t="str">
        <f t="shared" si="108"/>
        <v/>
      </c>
      <c r="EL62" s="17" t="str">
        <f t="shared" si="109"/>
        <v/>
      </c>
    </row>
    <row r="63" spans="1:142" ht="29" x14ac:dyDescent="0.35">
      <c r="A63" s="17" t="s">
        <v>280</v>
      </c>
      <c r="B63" s="17">
        <v>2021</v>
      </c>
      <c r="C63" s="17" t="s">
        <v>106</v>
      </c>
      <c r="D63" s="17" t="s">
        <v>331</v>
      </c>
      <c r="E63" s="17" t="s">
        <v>417</v>
      </c>
      <c r="F63" s="17" t="s">
        <v>332</v>
      </c>
      <c r="G63" s="17" t="s">
        <v>418</v>
      </c>
      <c r="H63" s="17" t="s">
        <v>333</v>
      </c>
      <c r="I63" s="107" t="s">
        <v>419</v>
      </c>
      <c r="J63" s="105">
        <f>VLOOKUP(H63, 'TRI Crosswalk codes'!D:E, 2, FALSE)</f>
        <v>1</v>
      </c>
      <c r="K63" s="17">
        <v>424690</v>
      </c>
      <c r="L63" s="106" t="str">
        <f>VLOOKUP(K63, '2017-2022 NAICS'!C:D, 2, FALSE)</f>
        <v>Other Chemical and Allied Products Merchant Wholesalers</v>
      </c>
      <c r="M63" s="106" t="str">
        <f>IF(COUNTIF('Raw TRI Data'!A:A, K63) &gt;0, "Yes", "No")</f>
        <v>No</v>
      </c>
      <c r="N63" s="17">
        <v>41.670540000000003</v>
      </c>
      <c r="O63" s="17">
        <v>-72.755600000000001</v>
      </c>
      <c r="P63" s="68">
        <v>110033160022</v>
      </c>
      <c r="Q63" s="68">
        <v>1321220647984</v>
      </c>
      <c r="R63" s="17" t="s">
        <v>284</v>
      </c>
      <c r="S63" s="17" t="s">
        <v>285</v>
      </c>
      <c r="T63" s="107">
        <v>4</v>
      </c>
      <c r="U63" s="105" t="str">
        <f>VLOOKUP(T63, 'TRI Crosswalk codes'!A:B, 2, FALSE)</f>
        <v>10,000 to 99,999</v>
      </c>
      <c r="V63" s="17">
        <v>448.33</v>
      </c>
      <c r="W63" s="17">
        <v>448.33</v>
      </c>
      <c r="Y63" s="17">
        <v>1207.97</v>
      </c>
      <c r="Z63" s="17">
        <v>1656.3</v>
      </c>
      <c r="AA63" s="17" t="s">
        <v>286</v>
      </c>
      <c r="AB63" s="106" t="str">
        <f t="shared" si="55"/>
        <v>Processing: As a formulation component; P205 - Solvents; Processing: Repackaging</v>
      </c>
      <c r="AI63" s="17" t="s">
        <v>288</v>
      </c>
      <c r="AJ63" s="17" t="s">
        <v>288</v>
      </c>
      <c r="AK63" s="17" t="s">
        <v>288</v>
      </c>
      <c r="AL63" s="17" t="s">
        <v>288</v>
      </c>
      <c r="AM63" s="17" t="s">
        <v>288</v>
      </c>
      <c r="AN63" s="17" t="s">
        <v>288</v>
      </c>
      <c r="AO63" s="17" t="s">
        <v>288</v>
      </c>
      <c r="AP63" s="17" t="s">
        <v>288</v>
      </c>
      <c r="AQ63" s="17" t="s">
        <v>288</v>
      </c>
      <c r="AR63" s="17" t="s">
        <v>288</v>
      </c>
      <c r="AS63" s="17" t="s">
        <v>288</v>
      </c>
      <c r="AT63" s="17" t="s">
        <v>288</v>
      </c>
      <c r="AU63" s="17" t="s">
        <v>289</v>
      </c>
      <c r="AV63" s="17" t="s">
        <v>288</v>
      </c>
      <c r="AW63" s="17" t="s">
        <v>288</v>
      </c>
      <c r="AX63" s="17" t="s">
        <v>288</v>
      </c>
      <c r="AY63" s="17" t="s">
        <v>288</v>
      </c>
      <c r="AZ63" s="17" t="s">
        <v>289</v>
      </c>
      <c r="BA63" s="17" t="s">
        <v>288</v>
      </c>
      <c r="BB63" s="17" t="s">
        <v>288</v>
      </c>
      <c r="BC63" s="17" t="s">
        <v>288</v>
      </c>
      <c r="BD63" s="17" t="s">
        <v>288</v>
      </c>
      <c r="BE63" s="17" t="s">
        <v>288</v>
      </c>
      <c r="BF63" s="17" t="s">
        <v>288</v>
      </c>
      <c r="BG63" s="17" t="s">
        <v>288</v>
      </c>
      <c r="BH63" s="17" t="s">
        <v>288</v>
      </c>
      <c r="BI63" s="17" t="s">
        <v>289</v>
      </c>
      <c r="BJ63" s="17" t="s">
        <v>288</v>
      </c>
      <c r="BK63" s="17" t="s">
        <v>288</v>
      </c>
      <c r="BL63" s="17" t="s">
        <v>288</v>
      </c>
      <c r="BM63" s="17" t="s">
        <v>288</v>
      </c>
      <c r="BN63" s="17" t="s">
        <v>288</v>
      </c>
      <c r="BO63" s="17" t="s">
        <v>288</v>
      </c>
      <c r="BP63" s="17" t="s">
        <v>288</v>
      </c>
      <c r="BQ63" s="17" t="s">
        <v>288</v>
      </c>
      <c r="BR63" s="17" t="s">
        <v>288</v>
      </c>
      <c r="BS63" s="17" t="s">
        <v>288</v>
      </c>
      <c r="BT63" s="17" t="s">
        <v>288</v>
      </c>
      <c r="BU63" s="17" t="s">
        <v>288</v>
      </c>
      <c r="BV63" s="17" t="s">
        <v>288</v>
      </c>
      <c r="BW63" s="17" t="s">
        <v>288</v>
      </c>
      <c r="BX63" s="17" t="s">
        <v>288</v>
      </c>
      <c r="BY63" s="17" t="s">
        <v>288</v>
      </c>
      <c r="BZ63" s="17" t="s">
        <v>288</v>
      </c>
      <c r="CA63" s="17" t="s">
        <v>288</v>
      </c>
      <c r="CB63" s="17" t="s">
        <v>288</v>
      </c>
      <c r="CC63" s="17" t="s">
        <v>288</v>
      </c>
      <c r="CD63" s="17" t="s">
        <v>288</v>
      </c>
      <c r="CE63" s="17" t="s">
        <v>288</v>
      </c>
      <c r="CF63" s="17" t="s">
        <v>288</v>
      </c>
      <c r="CG63" s="17" t="s">
        <v>288</v>
      </c>
      <c r="CH63" s="17" t="s">
        <v>288</v>
      </c>
      <c r="CI63" s="17" t="s">
        <v>288</v>
      </c>
      <c r="CJ63" s="17" t="s">
        <v>288</v>
      </c>
      <c r="CK63" s="17" t="str">
        <f t="shared" si="56"/>
        <v/>
      </c>
      <c r="CL63" s="17" t="str">
        <f t="shared" si="57"/>
        <v/>
      </c>
      <c r="CM63" s="17" t="str">
        <f t="shared" si="58"/>
        <v/>
      </c>
      <c r="CN63" s="17" t="str">
        <f t="shared" si="59"/>
        <v/>
      </c>
      <c r="CO63" s="17" t="str">
        <f t="shared" si="60"/>
        <v/>
      </c>
      <c r="CP63" s="17" t="str">
        <f t="shared" si="61"/>
        <v/>
      </c>
      <c r="CQ63" s="17" t="str">
        <f t="shared" si="62"/>
        <v/>
      </c>
      <c r="CR63" s="17" t="str">
        <f t="shared" si="63"/>
        <v/>
      </c>
      <c r="CS63" s="17" t="str">
        <f t="shared" si="64"/>
        <v/>
      </c>
      <c r="CT63" s="17" t="str">
        <f t="shared" si="65"/>
        <v/>
      </c>
      <c r="CU63" s="17" t="str">
        <f t="shared" si="66"/>
        <v/>
      </c>
      <c r="CV63" s="17" t="str">
        <f t="shared" si="67"/>
        <v/>
      </c>
      <c r="CW63" s="17" t="str">
        <f t="shared" si="68"/>
        <v>Processing: As a formulation component</v>
      </c>
      <c r="CX63" s="17" t="str">
        <f t="shared" si="69"/>
        <v/>
      </c>
      <c r="CY63" s="17" t="str">
        <f t="shared" si="70"/>
        <v/>
      </c>
      <c r="CZ63" s="17" t="str">
        <f t="shared" si="71"/>
        <v/>
      </c>
      <c r="DA63" s="17" t="str">
        <f t="shared" si="72"/>
        <v/>
      </c>
      <c r="DB63" s="17" t="str">
        <f t="shared" si="73"/>
        <v>P205 - Solvents</v>
      </c>
      <c r="DC63" s="17" t="str">
        <f t="shared" si="74"/>
        <v/>
      </c>
      <c r="DD63" s="17" t="str">
        <f t="shared" si="75"/>
        <v/>
      </c>
      <c r="DE63" s="17" t="str">
        <f t="shared" si="76"/>
        <v/>
      </c>
      <c r="DF63" s="17" t="str">
        <f t="shared" si="77"/>
        <v/>
      </c>
      <c r="DG63" s="17" t="str">
        <f t="shared" si="78"/>
        <v/>
      </c>
      <c r="DH63" s="17" t="str">
        <f t="shared" si="79"/>
        <v/>
      </c>
      <c r="DI63" s="17" t="str">
        <f t="shared" si="80"/>
        <v/>
      </c>
      <c r="DJ63" s="17" t="str">
        <f t="shared" si="81"/>
        <v/>
      </c>
      <c r="DK63" s="17" t="str">
        <f t="shared" si="82"/>
        <v>Processing: Repackaging</v>
      </c>
      <c r="DL63" s="17" t="str">
        <f t="shared" si="83"/>
        <v/>
      </c>
      <c r="DM63" s="17" t="str">
        <f t="shared" si="84"/>
        <v/>
      </c>
      <c r="DN63" s="17" t="str">
        <f t="shared" si="85"/>
        <v/>
      </c>
      <c r="DO63" s="17" t="str">
        <f t="shared" si="86"/>
        <v/>
      </c>
      <c r="DP63" s="17" t="str">
        <f t="shared" si="87"/>
        <v/>
      </c>
      <c r="DQ63" s="17" t="str">
        <f t="shared" si="88"/>
        <v/>
      </c>
      <c r="DR63" s="17" t="str">
        <f t="shared" si="89"/>
        <v/>
      </c>
      <c r="DS63" s="17" t="str">
        <f t="shared" si="90"/>
        <v/>
      </c>
      <c r="DT63" s="17" t="str">
        <f t="shared" si="91"/>
        <v/>
      </c>
      <c r="DU63" s="17" t="str">
        <f t="shared" si="92"/>
        <v/>
      </c>
      <c r="DV63" s="17" t="str">
        <f t="shared" si="93"/>
        <v/>
      </c>
      <c r="DW63" s="17" t="str">
        <f t="shared" si="94"/>
        <v/>
      </c>
      <c r="DX63" s="17" t="str">
        <f t="shared" si="95"/>
        <v/>
      </c>
      <c r="DY63" s="17" t="str">
        <f t="shared" si="96"/>
        <v/>
      </c>
      <c r="DZ63" s="17" t="str">
        <f t="shared" si="97"/>
        <v/>
      </c>
      <c r="EA63" s="17" t="str">
        <f t="shared" si="98"/>
        <v/>
      </c>
      <c r="EB63" s="17" t="str">
        <f t="shared" si="99"/>
        <v/>
      </c>
      <c r="EC63" s="17" t="str">
        <f t="shared" si="100"/>
        <v/>
      </c>
      <c r="ED63" s="17" t="str">
        <f t="shared" si="101"/>
        <v/>
      </c>
      <c r="EE63" s="17" t="str">
        <f t="shared" si="102"/>
        <v/>
      </c>
      <c r="EF63" s="17" t="str">
        <f t="shared" si="103"/>
        <v/>
      </c>
      <c r="EG63" s="17" t="str">
        <f t="shared" si="104"/>
        <v/>
      </c>
      <c r="EH63" s="17" t="str">
        <f t="shared" si="105"/>
        <v/>
      </c>
      <c r="EI63" s="17" t="str">
        <f t="shared" si="106"/>
        <v/>
      </c>
      <c r="EJ63" s="17" t="str">
        <f t="shared" si="107"/>
        <v/>
      </c>
      <c r="EK63" s="17" t="str">
        <f t="shared" si="108"/>
        <v/>
      </c>
      <c r="EL63" s="17" t="str">
        <f t="shared" si="109"/>
        <v/>
      </c>
    </row>
    <row r="64" spans="1:142" ht="43.5" x14ac:dyDescent="0.35">
      <c r="A64" s="17" t="s">
        <v>280</v>
      </c>
      <c r="B64" s="17">
        <v>2021</v>
      </c>
      <c r="C64" s="17" t="s">
        <v>93</v>
      </c>
      <c r="D64" s="17" t="s">
        <v>358</v>
      </c>
      <c r="E64" s="17" t="s">
        <v>420</v>
      </c>
      <c r="F64" s="17" t="s">
        <v>357</v>
      </c>
      <c r="G64" s="17" t="s">
        <v>391</v>
      </c>
      <c r="H64" s="17" t="s">
        <v>351</v>
      </c>
      <c r="I64" s="17">
        <v>70669</v>
      </c>
      <c r="J64" s="105">
        <f>VLOOKUP(H64, 'TRI Crosswalk codes'!D:E, 2, FALSE)</f>
        <v>6</v>
      </c>
      <c r="K64" s="17">
        <v>221112</v>
      </c>
      <c r="L64" s="106" t="str">
        <f>VLOOKUP(K64, '2017-2022 NAICS'!C:D, 2, FALSE)</f>
        <v>Fossil Fuel Electric Power Generation</v>
      </c>
      <c r="M64" s="106" t="str">
        <f>IF(COUNTIF('Raw TRI Data'!A:A, K64) &gt;0, "Yes", "No")</f>
        <v>No</v>
      </c>
      <c r="N64" s="17">
        <v>30.223500000000001</v>
      </c>
      <c r="O64" s="17">
        <v>-93.286900000000003</v>
      </c>
      <c r="P64" s="68">
        <v>110000494894</v>
      </c>
      <c r="Q64" s="68">
        <v>1321221471826</v>
      </c>
      <c r="R64" s="17" t="s">
        <v>284</v>
      </c>
      <c r="S64" s="17" t="s">
        <v>285</v>
      </c>
      <c r="T64" s="107">
        <v>7</v>
      </c>
      <c r="U64" s="105" t="str">
        <f>VLOOKUP(T64, 'TRI Crosswalk codes'!A:B, 2, FALSE)</f>
        <v>10,000,000 to 49,999,999</v>
      </c>
      <c r="V64" s="17">
        <v>15500</v>
      </c>
      <c r="W64" s="17">
        <v>15500</v>
      </c>
      <c r="Y64" s="17">
        <v>1091</v>
      </c>
      <c r="Z64" s="17">
        <v>16591</v>
      </c>
      <c r="AA64" s="17" t="s">
        <v>286</v>
      </c>
      <c r="AB64" s="106" t="str">
        <f t="shared" si="55"/>
        <v>Manufacture: Produce; Manufacture: For sale/distribution; Manufacture: As a byproduct; Manufacture: As an Impurity</v>
      </c>
      <c r="AI64" s="17" t="s">
        <v>289</v>
      </c>
      <c r="AJ64" s="17" t="s">
        <v>288</v>
      </c>
      <c r="AK64" s="17" t="s">
        <v>288</v>
      </c>
      <c r="AL64" s="17" t="s">
        <v>289</v>
      </c>
      <c r="AM64" s="17" t="s">
        <v>289</v>
      </c>
      <c r="AN64" s="17" t="s">
        <v>289</v>
      </c>
      <c r="AO64" s="17" t="s">
        <v>288</v>
      </c>
      <c r="AP64" s="17" t="s">
        <v>288</v>
      </c>
      <c r="AQ64" s="17" t="s">
        <v>288</v>
      </c>
      <c r="AR64" s="17" t="s">
        <v>288</v>
      </c>
      <c r="AS64" s="17" t="s">
        <v>288</v>
      </c>
      <c r="AT64" s="17" t="s">
        <v>288</v>
      </c>
      <c r="AU64" s="17" t="s">
        <v>288</v>
      </c>
      <c r="AV64" s="17" t="s">
        <v>288</v>
      </c>
      <c r="AW64" s="17" t="s">
        <v>288</v>
      </c>
      <c r="AX64" s="17" t="s">
        <v>288</v>
      </c>
      <c r="AY64" s="17" t="s">
        <v>288</v>
      </c>
      <c r="AZ64" s="17" t="s">
        <v>288</v>
      </c>
      <c r="BA64" s="17" t="s">
        <v>288</v>
      </c>
      <c r="BB64" s="17" t="s">
        <v>288</v>
      </c>
      <c r="BC64" s="17" t="s">
        <v>288</v>
      </c>
      <c r="BD64" s="17" t="s">
        <v>288</v>
      </c>
      <c r="BE64" s="17" t="s">
        <v>288</v>
      </c>
      <c r="BF64" s="17" t="s">
        <v>288</v>
      </c>
      <c r="BG64" s="17" t="s">
        <v>288</v>
      </c>
      <c r="BH64" s="17" t="s">
        <v>288</v>
      </c>
      <c r="BI64" s="17" t="s">
        <v>288</v>
      </c>
      <c r="BJ64" s="17" t="s">
        <v>288</v>
      </c>
      <c r="BK64" s="17" t="s">
        <v>288</v>
      </c>
      <c r="BL64" s="17" t="s">
        <v>288</v>
      </c>
      <c r="BM64" s="17" t="s">
        <v>288</v>
      </c>
      <c r="BN64" s="17" t="s">
        <v>288</v>
      </c>
      <c r="BO64" s="17" t="s">
        <v>288</v>
      </c>
      <c r="BP64" s="17" t="s">
        <v>288</v>
      </c>
      <c r="BQ64" s="17" t="s">
        <v>288</v>
      </c>
      <c r="BR64" s="17" t="s">
        <v>288</v>
      </c>
      <c r="BS64" s="17" t="s">
        <v>288</v>
      </c>
      <c r="BT64" s="17" t="s">
        <v>288</v>
      </c>
      <c r="BU64" s="17" t="s">
        <v>288</v>
      </c>
      <c r="BV64" s="17" t="s">
        <v>288</v>
      </c>
      <c r="BW64" s="17" t="s">
        <v>288</v>
      </c>
      <c r="BX64" s="17" t="s">
        <v>288</v>
      </c>
      <c r="BY64" s="17" t="s">
        <v>288</v>
      </c>
      <c r="BZ64" s="17" t="s">
        <v>288</v>
      </c>
      <c r="CA64" s="17" t="s">
        <v>288</v>
      </c>
      <c r="CB64" s="17" t="s">
        <v>288</v>
      </c>
      <c r="CC64" s="17" t="s">
        <v>288</v>
      </c>
      <c r="CD64" s="17" t="s">
        <v>288</v>
      </c>
      <c r="CE64" s="17" t="s">
        <v>288</v>
      </c>
      <c r="CF64" s="17" t="s">
        <v>288</v>
      </c>
      <c r="CG64" s="17" t="s">
        <v>288</v>
      </c>
      <c r="CH64" s="17" t="s">
        <v>288</v>
      </c>
      <c r="CI64" s="17" t="s">
        <v>288</v>
      </c>
      <c r="CJ64" s="17" t="s">
        <v>288</v>
      </c>
      <c r="CK64" s="17" t="str">
        <f t="shared" si="56"/>
        <v>Manufacture: Produce</v>
      </c>
      <c r="CL64" s="17" t="str">
        <f t="shared" si="57"/>
        <v/>
      </c>
      <c r="CM64" s="17" t="str">
        <f t="shared" si="58"/>
        <v/>
      </c>
      <c r="CN64" s="17" t="str">
        <f t="shared" si="59"/>
        <v>Manufacture: For sale/distribution</v>
      </c>
      <c r="CO64" s="17" t="str">
        <f t="shared" si="60"/>
        <v>Manufacture: As a byproduct</v>
      </c>
      <c r="CP64" s="17" t="str">
        <f t="shared" si="61"/>
        <v>Manufacture: As an Impurity</v>
      </c>
      <c r="CQ64" s="17" t="str">
        <f t="shared" si="62"/>
        <v/>
      </c>
      <c r="CR64" s="17" t="str">
        <f t="shared" si="63"/>
        <v/>
      </c>
      <c r="CS64" s="17" t="str">
        <f t="shared" si="64"/>
        <v/>
      </c>
      <c r="CT64" s="17" t="str">
        <f t="shared" si="65"/>
        <v/>
      </c>
      <c r="CU64" s="17" t="str">
        <f t="shared" si="66"/>
        <v/>
      </c>
      <c r="CV64" s="17" t="str">
        <f t="shared" si="67"/>
        <v/>
      </c>
      <c r="CW64" s="17" t="str">
        <f t="shared" si="68"/>
        <v/>
      </c>
      <c r="CX64" s="17" t="str">
        <f t="shared" si="69"/>
        <v/>
      </c>
      <c r="CY64" s="17" t="str">
        <f t="shared" si="70"/>
        <v/>
      </c>
      <c r="CZ64" s="17" t="str">
        <f t="shared" si="71"/>
        <v/>
      </c>
      <c r="DA64" s="17" t="str">
        <f t="shared" si="72"/>
        <v/>
      </c>
      <c r="DB64" s="17" t="str">
        <f t="shared" si="73"/>
        <v/>
      </c>
      <c r="DC64" s="17" t="str">
        <f t="shared" si="74"/>
        <v/>
      </c>
      <c r="DD64" s="17" t="str">
        <f t="shared" si="75"/>
        <v/>
      </c>
      <c r="DE64" s="17" t="str">
        <f t="shared" si="76"/>
        <v/>
      </c>
      <c r="DF64" s="17" t="str">
        <f t="shared" si="77"/>
        <v/>
      </c>
      <c r="DG64" s="17" t="str">
        <f t="shared" si="78"/>
        <v/>
      </c>
      <c r="DH64" s="17" t="str">
        <f t="shared" si="79"/>
        <v/>
      </c>
      <c r="DI64" s="17" t="str">
        <f t="shared" si="80"/>
        <v/>
      </c>
      <c r="DJ64" s="17" t="str">
        <f t="shared" si="81"/>
        <v/>
      </c>
      <c r="DK64" s="17" t="str">
        <f t="shared" si="82"/>
        <v/>
      </c>
      <c r="DL64" s="17" t="str">
        <f t="shared" si="83"/>
        <v/>
      </c>
      <c r="DM64" s="17" t="str">
        <f t="shared" si="84"/>
        <v/>
      </c>
      <c r="DN64" s="17" t="str">
        <f t="shared" si="85"/>
        <v/>
      </c>
      <c r="DO64" s="17" t="str">
        <f t="shared" si="86"/>
        <v/>
      </c>
      <c r="DP64" s="17" t="str">
        <f t="shared" si="87"/>
        <v/>
      </c>
      <c r="DQ64" s="17" t="str">
        <f t="shared" si="88"/>
        <v/>
      </c>
      <c r="DR64" s="17" t="str">
        <f t="shared" si="89"/>
        <v/>
      </c>
      <c r="DS64" s="17" t="str">
        <f t="shared" si="90"/>
        <v/>
      </c>
      <c r="DT64" s="17" t="str">
        <f t="shared" si="91"/>
        <v/>
      </c>
      <c r="DU64" s="17" t="str">
        <f t="shared" si="92"/>
        <v/>
      </c>
      <c r="DV64" s="17" t="str">
        <f t="shared" si="93"/>
        <v/>
      </c>
      <c r="DW64" s="17" t="str">
        <f t="shared" si="94"/>
        <v/>
      </c>
      <c r="DX64" s="17" t="str">
        <f t="shared" si="95"/>
        <v/>
      </c>
      <c r="DY64" s="17" t="str">
        <f t="shared" si="96"/>
        <v/>
      </c>
      <c r="DZ64" s="17" t="str">
        <f t="shared" si="97"/>
        <v/>
      </c>
      <c r="EA64" s="17" t="str">
        <f t="shared" si="98"/>
        <v/>
      </c>
      <c r="EB64" s="17" t="str">
        <f t="shared" si="99"/>
        <v/>
      </c>
      <c r="EC64" s="17" t="str">
        <f t="shared" si="100"/>
        <v/>
      </c>
      <c r="ED64" s="17" t="str">
        <f t="shared" si="101"/>
        <v/>
      </c>
      <c r="EE64" s="17" t="str">
        <f t="shared" si="102"/>
        <v/>
      </c>
      <c r="EF64" s="17" t="str">
        <f t="shared" si="103"/>
        <v/>
      </c>
      <c r="EG64" s="17" t="str">
        <f t="shared" si="104"/>
        <v/>
      </c>
      <c r="EH64" s="17" t="str">
        <f t="shared" si="105"/>
        <v/>
      </c>
      <c r="EI64" s="17" t="str">
        <f t="shared" si="106"/>
        <v/>
      </c>
      <c r="EJ64" s="17" t="str">
        <f t="shared" si="107"/>
        <v/>
      </c>
      <c r="EK64" s="17" t="str">
        <f t="shared" si="108"/>
        <v/>
      </c>
      <c r="EL64" s="17" t="str">
        <f t="shared" si="109"/>
        <v/>
      </c>
    </row>
    <row r="65" spans="1:142" ht="29" x14ac:dyDescent="0.35">
      <c r="A65" s="17" t="s">
        <v>280</v>
      </c>
      <c r="B65" s="17">
        <v>2021</v>
      </c>
      <c r="C65" s="17" t="s">
        <v>108</v>
      </c>
      <c r="D65" s="17" t="s">
        <v>334</v>
      </c>
      <c r="E65" s="17" t="s">
        <v>425</v>
      </c>
      <c r="F65" s="17" t="s">
        <v>335</v>
      </c>
      <c r="G65" s="17" t="s">
        <v>426</v>
      </c>
      <c r="H65" s="17" t="s">
        <v>298</v>
      </c>
      <c r="I65" s="17">
        <v>77489</v>
      </c>
      <c r="J65" s="105">
        <f>VLOOKUP(H65, 'TRI Crosswalk codes'!D:E, 2, FALSE)</f>
        <v>6</v>
      </c>
      <c r="K65" s="17">
        <v>326150</v>
      </c>
      <c r="L65" s="106" t="str">
        <f>VLOOKUP(K65, '2017-2022 NAICS'!C:D, 2, FALSE)</f>
        <v>Urethane and Other Foam Product (except Polystyrene) Manufacturing</v>
      </c>
      <c r="M65" s="106" t="str">
        <f>IF(COUNTIF('Raw TRI Data'!A:A, K65) &gt;0, "Yes", "No")</f>
        <v>No</v>
      </c>
      <c r="N65" s="17">
        <v>29.612449999999999</v>
      </c>
      <c r="O65" s="17">
        <v>-95.516098999999997</v>
      </c>
      <c r="P65" s="68">
        <v>110070942904</v>
      </c>
      <c r="Q65" s="68">
        <v>1321222389393</v>
      </c>
      <c r="R65" s="17" t="s">
        <v>284</v>
      </c>
      <c r="S65" s="17" t="s">
        <v>285</v>
      </c>
      <c r="T65" s="107">
        <v>4</v>
      </c>
      <c r="U65" s="105" t="str">
        <f>VLOOKUP(T65, 'TRI Crosswalk codes'!A:B, 2, FALSE)</f>
        <v>10,000 to 99,999</v>
      </c>
      <c r="V65" s="17">
        <v>563</v>
      </c>
      <c r="W65" s="17">
        <v>563</v>
      </c>
      <c r="Y65" s="17">
        <v>5</v>
      </c>
      <c r="Z65" s="17">
        <v>568</v>
      </c>
      <c r="AA65" s="17" t="s">
        <v>286</v>
      </c>
      <c r="AB65" s="106" t="str">
        <f t="shared" si="55"/>
        <v>Processing: As a formulation component; P201 - Additives</v>
      </c>
      <c r="AI65" s="17" t="s">
        <v>288</v>
      </c>
      <c r="AJ65" s="17" t="s">
        <v>288</v>
      </c>
      <c r="AK65" s="17" t="s">
        <v>288</v>
      </c>
      <c r="AL65" s="17" t="s">
        <v>288</v>
      </c>
      <c r="AM65" s="17" t="s">
        <v>288</v>
      </c>
      <c r="AN65" s="17" t="s">
        <v>288</v>
      </c>
      <c r="AO65" s="17" t="s">
        <v>288</v>
      </c>
      <c r="AP65" s="17" t="s">
        <v>288</v>
      </c>
      <c r="AQ65" s="17" t="s">
        <v>288</v>
      </c>
      <c r="AR65" s="17" t="s">
        <v>288</v>
      </c>
      <c r="AS65" s="17" t="s">
        <v>288</v>
      </c>
      <c r="AT65" s="17" t="s">
        <v>288</v>
      </c>
      <c r="AU65" s="17" t="s">
        <v>289</v>
      </c>
      <c r="AV65" s="17" t="s">
        <v>289</v>
      </c>
      <c r="AW65" s="17" t="s">
        <v>288</v>
      </c>
      <c r="AX65" s="17" t="s">
        <v>288</v>
      </c>
      <c r="AY65" s="17" t="s">
        <v>288</v>
      </c>
      <c r="AZ65" s="17" t="s">
        <v>288</v>
      </c>
      <c r="BA65" s="17" t="s">
        <v>288</v>
      </c>
      <c r="BB65" s="17" t="s">
        <v>288</v>
      </c>
      <c r="BC65" s="17" t="s">
        <v>288</v>
      </c>
      <c r="BD65" s="17" t="s">
        <v>288</v>
      </c>
      <c r="BE65" s="17" t="s">
        <v>288</v>
      </c>
      <c r="BF65" s="17" t="s">
        <v>288</v>
      </c>
      <c r="BG65" s="17" t="s">
        <v>288</v>
      </c>
      <c r="BH65" s="17" t="s">
        <v>288</v>
      </c>
      <c r="BI65" s="17" t="s">
        <v>288</v>
      </c>
      <c r="BJ65" s="17" t="s">
        <v>288</v>
      </c>
      <c r="BK65" s="17" t="s">
        <v>288</v>
      </c>
      <c r="BL65" s="17" t="s">
        <v>288</v>
      </c>
      <c r="BM65" s="17" t="s">
        <v>288</v>
      </c>
      <c r="BN65" s="17" t="s">
        <v>288</v>
      </c>
      <c r="BO65" s="17" t="s">
        <v>288</v>
      </c>
      <c r="BP65" s="17" t="s">
        <v>288</v>
      </c>
      <c r="BQ65" s="17" t="s">
        <v>288</v>
      </c>
      <c r="BR65" s="17" t="s">
        <v>288</v>
      </c>
      <c r="BS65" s="17" t="s">
        <v>288</v>
      </c>
      <c r="BT65" s="17" t="s">
        <v>288</v>
      </c>
      <c r="BU65" s="17" t="s">
        <v>288</v>
      </c>
      <c r="BV65" s="17" t="s">
        <v>288</v>
      </c>
      <c r="BW65" s="17" t="s">
        <v>288</v>
      </c>
      <c r="BX65" s="17" t="s">
        <v>288</v>
      </c>
      <c r="BY65" s="17" t="s">
        <v>288</v>
      </c>
      <c r="BZ65" s="17" t="s">
        <v>288</v>
      </c>
      <c r="CA65" s="17" t="s">
        <v>288</v>
      </c>
      <c r="CB65" s="17" t="s">
        <v>288</v>
      </c>
      <c r="CC65" s="17" t="s">
        <v>288</v>
      </c>
      <c r="CD65" s="17" t="s">
        <v>288</v>
      </c>
      <c r="CE65" s="17" t="s">
        <v>288</v>
      </c>
      <c r="CF65" s="17" t="s">
        <v>288</v>
      </c>
      <c r="CG65" s="17" t="s">
        <v>288</v>
      </c>
      <c r="CH65" s="17" t="s">
        <v>288</v>
      </c>
      <c r="CI65" s="17" t="s">
        <v>288</v>
      </c>
      <c r="CJ65" s="17" t="s">
        <v>288</v>
      </c>
      <c r="CK65" s="17" t="str">
        <f t="shared" si="56"/>
        <v/>
      </c>
      <c r="CL65" s="17" t="str">
        <f t="shared" si="57"/>
        <v/>
      </c>
      <c r="CM65" s="17" t="str">
        <f t="shared" si="58"/>
        <v/>
      </c>
      <c r="CN65" s="17" t="str">
        <f t="shared" si="59"/>
        <v/>
      </c>
      <c r="CO65" s="17" t="str">
        <f t="shared" si="60"/>
        <v/>
      </c>
      <c r="CP65" s="17" t="str">
        <f t="shared" si="61"/>
        <v/>
      </c>
      <c r="CQ65" s="17" t="str">
        <f t="shared" si="62"/>
        <v/>
      </c>
      <c r="CR65" s="17" t="str">
        <f t="shared" si="63"/>
        <v/>
      </c>
      <c r="CS65" s="17" t="str">
        <f t="shared" si="64"/>
        <v/>
      </c>
      <c r="CT65" s="17" t="str">
        <f t="shared" si="65"/>
        <v/>
      </c>
      <c r="CU65" s="17" t="str">
        <f t="shared" si="66"/>
        <v/>
      </c>
      <c r="CV65" s="17" t="str">
        <f t="shared" si="67"/>
        <v/>
      </c>
      <c r="CW65" s="17" t="str">
        <f t="shared" si="68"/>
        <v>Processing: As a formulation component</v>
      </c>
      <c r="CX65" s="17" t="str">
        <f t="shared" si="69"/>
        <v>P201 - Additives</v>
      </c>
      <c r="CY65" s="17" t="str">
        <f t="shared" si="70"/>
        <v/>
      </c>
      <c r="CZ65" s="17" t="str">
        <f t="shared" si="71"/>
        <v/>
      </c>
      <c r="DA65" s="17" t="str">
        <f t="shared" si="72"/>
        <v/>
      </c>
      <c r="DB65" s="17" t="str">
        <f t="shared" si="73"/>
        <v/>
      </c>
      <c r="DC65" s="17" t="str">
        <f t="shared" si="74"/>
        <v/>
      </c>
      <c r="DD65" s="17" t="str">
        <f t="shared" si="75"/>
        <v/>
      </c>
      <c r="DE65" s="17" t="str">
        <f t="shared" si="76"/>
        <v/>
      </c>
      <c r="DF65" s="17" t="str">
        <f t="shared" si="77"/>
        <v/>
      </c>
      <c r="DG65" s="17" t="str">
        <f t="shared" si="78"/>
        <v/>
      </c>
      <c r="DH65" s="17" t="str">
        <f t="shared" si="79"/>
        <v/>
      </c>
      <c r="DI65" s="17" t="str">
        <f t="shared" si="80"/>
        <v/>
      </c>
      <c r="DJ65" s="17" t="str">
        <f t="shared" si="81"/>
        <v/>
      </c>
      <c r="DK65" s="17" t="str">
        <f t="shared" si="82"/>
        <v/>
      </c>
      <c r="DL65" s="17" t="str">
        <f t="shared" si="83"/>
        <v/>
      </c>
      <c r="DM65" s="17" t="str">
        <f t="shared" si="84"/>
        <v/>
      </c>
      <c r="DN65" s="17" t="str">
        <f t="shared" si="85"/>
        <v/>
      </c>
      <c r="DO65" s="17" t="str">
        <f t="shared" si="86"/>
        <v/>
      </c>
      <c r="DP65" s="17" t="str">
        <f t="shared" si="87"/>
        <v/>
      </c>
      <c r="DQ65" s="17" t="str">
        <f t="shared" si="88"/>
        <v/>
      </c>
      <c r="DR65" s="17" t="str">
        <f t="shared" si="89"/>
        <v/>
      </c>
      <c r="DS65" s="17" t="str">
        <f t="shared" si="90"/>
        <v/>
      </c>
      <c r="DT65" s="17" t="str">
        <f t="shared" si="91"/>
        <v/>
      </c>
      <c r="DU65" s="17" t="str">
        <f t="shared" si="92"/>
        <v/>
      </c>
      <c r="DV65" s="17" t="str">
        <f t="shared" si="93"/>
        <v/>
      </c>
      <c r="DW65" s="17" t="str">
        <f t="shared" si="94"/>
        <v/>
      </c>
      <c r="DX65" s="17" t="str">
        <f t="shared" si="95"/>
        <v/>
      </c>
      <c r="DY65" s="17" t="str">
        <f t="shared" si="96"/>
        <v/>
      </c>
      <c r="DZ65" s="17" t="str">
        <f t="shared" si="97"/>
        <v/>
      </c>
      <c r="EA65" s="17" t="str">
        <f t="shared" si="98"/>
        <v/>
      </c>
      <c r="EB65" s="17" t="str">
        <f t="shared" si="99"/>
        <v/>
      </c>
      <c r="EC65" s="17" t="str">
        <f t="shared" si="100"/>
        <v/>
      </c>
      <c r="ED65" s="17" t="str">
        <f t="shared" si="101"/>
        <v/>
      </c>
      <c r="EE65" s="17" t="str">
        <f t="shared" si="102"/>
        <v/>
      </c>
      <c r="EF65" s="17" t="str">
        <f t="shared" si="103"/>
        <v/>
      </c>
      <c r="EG65" s="17" t="str">
        <f t="shared" si="104"/>
        <v/>
      </c>
      <c r="EH65" s="17" t="str">
        <f t="shared" si="105"/>
        <v/>
      </c>
      <c r="EI65" s="17" t="str">
        <f t="shared" si="106"/>
        <v/>
      </c>
      <c r="EJ65" s="17" t="str">
        <f t="shared" si="107"/>
        <v/>
      </c>
      <c r="EK65" s="17" t="str">
        <f t="shared" si="108"/>
        <v/>
      </c>
      <c r="EL65" s="17" t="str">
        <f t="shared" si="109"/>
        <v/>
      </c>
    </row>
    <row r="66" spans="1:142" ht="29" x14ac:dyDescent="0.35">
      <c r="A66" s="17" t="s">
        <v>280</v>
      </c>
      <c r="B66" s="17">
        <v>2021</v>
      </c>
      <c r="C66" s="17" t="s">
        <v>107</v>
      </c>
      <c r="D66" s="17" t="s">
        <v>291</v>
      </c>
      <c r="E66" s="17" t="s">
        <v>421</v>
      </c>
      <c r="F66" s="17" t="s">
        <v>292</v>
      </c>
      <c r="G66" s="17" t="s">
        <v>422</v>
      </c>
      <c r="H66" s="17" t="s">
        <v>293</v>
      </c>
      <c r="I66" s="17">
        <v>27030</v>
      </c>
      <c r="J66" s="105">
        <f>VLOOKUP(H66, 'TRI Crosswalk codes'!D:E, 2, FALSE)</f>
        <v>4</v>
      </c>
      <c r="K66" s="17">
        <v>326150</v>
      </c>
      <c r="L66" s="106" t="str">
        <f>VLOOKUP(K66, '2017-2022 NAICS'!C:D, 2, FALSE)</f>
        <v>Urethane and Other Foam Product (except Polystyrene) Manufacturing</v>
      </c>
      <c r="M66" s="106" t="str">
        <f>IF(COUNTIF('Raw TRI Data'!A:A, K66) &gt;0, "Yes", "No")</f>
        <v>No</v>
      </c>
      <c r="N66" s="17">
        <v>36.472777999999998</v>
      </c>
      <c r="O66" s="17">
        <v>-80.608610999999996</v>
      </c>
      <c r="P66" s="68">
        <v>110000345172</v>
      </c>
      <c r="Q66" s="68">
        <v>1321222389684</v>
      </c>
      <c r="R66" s="17" t="s">
        <v>284</v>
      </c>
      <c r="S66" s="17" t="s">
        <v>285</v>
      </c>
      <c r="T66" s="107">
        <v>4</v>
      </c>
      <c r="U66" s="105" t="str">
        <f>VLOOKUP(T66, 'TRI Crosswalk codes'!A:B, 2, FALSE)</f>
        <v>10,000 to 99,999</v>
      </c>
      <c r="V66" s="17">
        <v>1326</v>
      </c>
      <c r="W66" s="17">
        <v>1326</v>
      </c>
      <c r="Y66" s="17">
        <v>0</v>
      </c>
      <c r="Z66" s="17">
        <v>1326</v>
      </c>
      <c r="AA66" s="17" t="s">
        <v>286</v>
      </c>
      <c r="AB66" s="106" t="str">
        <f t="shared" ref="AB66:AB97" si="110">_xlfn.TEXTJOIN("; ", TRUE, CK66:EL66)</f>
        <v>Processing: As a formulation component; P201 - Additives</v>
      </c>
      <c r="AI66" s="17" t="s">
        <v>288</v>
      </c>
      <c r="AJ66" s="17" t="s">
        <v>288</v>
      </c>
      <c r="AK66" s="17" t="s">
        <v>288</v>
      </c>
      <c r="AL66" s="17" t="s">
        <v>288</v>
      </c>
      <c r="AM66" s="17" t="s">
        <v>288</v>
      </c>
      <c r="AN66" s="17" t="s">
        <v>288</v>
      </c>
      <c r="AO66" s="17" t="s">
        <v>288</v>
      </c>
      <c r="AP66" s="17" t="s">
        <v>288</v>
      </c>
      <c r="AQ66" s="17" t="s">
        <v>288</v>
      </c>
      <c r="AR66" s="17" t="s">
        <v>288</v>
      </c>
      <c r="AS66" s="17" t="s">
        <v>288</v>
      </c>
      <c r="AT66" s="17" t="s">
        <v>288</v>
      </c>
      <c r="AU66" s="17" t="s">
        <v>289</v>
      </c>
      <c r="AV66" s="17" t="s">
        <v>289</v>
      </c>
      <c r="AW66" s="17" t="s">
        <v>288</v>
      </c>
      <c r="AX66" s="17" t="s">
        <v>288</v>
      </c>
      <c r="AY66" s="17" t="s">
        <v>288</v>
      </c>
      <c r="AZ66" s="17" t="s">
        <v>288</v>
      </c>
      <c r="BA66" s="17" t="s">
        <v>288</v>
      </c>
      <c r="BB66" s="17" t="s">
        <v>288</v>
      </c>
      <c r="BC66" s="17" t="s">
        <v>288</v>
      </c>
      <c r="BD66" s="17" t="s">
        <v>288</v>
      </c>
      <c r="BE66" s="17" t="s">
        <v>288</v>
      </c>
      <c r="BF66" s="17" t="s">
        <v>288</v>
      </c>
      <c r="BG66" s="17" t="s">
        <v>288</v>
      </c>
      <c r="BH66" s="17" t="s">
        <v>288</v>
      </c>
      <c r="BI66" s="17" t="s">
        <v>288</v>
      </c>
      <c r="BJ66" s="17" t="s">
        <v>288</v>
      </c>
      <c r="BK66" s="17" t="s">
        <v>288</v>
      </c>
      <c r="BL66" s="17" t="s">
        <v>288</v>
      </c>
      <c r="BM66" s="17" t="s">
        <v>288</v>
      </c>
      <c r="BN66" s="17" t="s">
        <v>288</v>
      </c>
      <c r="BO66" s="17" t="s">
        <v>288</v>
      </c>
      <c r="BP66" s="17" t="s">
        <v>288</v>
      </c>
      <c r="BQ66" s="17" t="s">
        <v>288</v>
      </c>
      <c r="BR66" s="17" t="s">
        <v>288</v>
      </c>
      <c r="BS66" s="17" t="s">
        <v>288</v>
      </c>
      <c r="BT66" s="17" t="s">
        <v>288</v>
      </c>
      <c r="BU66" s="17" t="s">
        <v>288</v>
      </c>
      <c r="BV66" s="17" t="s">
        <v>288</v>
      </c>
      <c r="BW66" s="17" t="s">
        <v>288</v>
      </c>
      <c r="BX66" s="17" t="s">
        <v>288</v>
      </c>
      <c r="BY66" s="17" t="s">
        <v>288</v>
      </c>
      <c r="BZ66" s="17" t="s">
        <v>288</v>
      </c>
      <c r="CA66" s="17" t="s">
        <v>288</v>
      </c>
      <c r="CB66" s="17" t="s">
        <v>288</v>
      </c>
      <c r="CC66" s="17" t="s">
        <v>288</v>
      </c>
      <c r="CD66" s="17" t="s">
        <v>288</v>
      </c>
      <c r="CE66" s="17" t="s">
        <v>288</v>
      </c>
      <c r="CF66" s="17" t="s">
        <v>288</v>
      </c>
      <c r="CG66" s="17" t="s">
        <v>288</v>
      </c>
      <c r="CH66" s="17" t="s">
        <v>288</v>
      </c>
      <c r="CI66" s="17" t="s">
        <v>288</v>
      </c>
      <c r="CJ66" s="17" t="s">
        <v>288</v>
      </c>
      <c r="CK66" s="17" t="str">
        <f t="shared" ref="CK66:CK97" si="111">IF(AI66="Yes", "Manufacture: Produce", "")</f>
        <v/>
      </c>
      <c r="CL66" s="17" t="str">
        <f t="shared" ref="CL66:CL97" si="112">IF(AJ66="Yes", "Manufacture: Import", "")</f>
        <v/>
      </c>
      <c r="CM66" s="17" t="str">
        <f t="shared" ref="CM66:CM97" si="113">IF(AK66="Yes", "Manufacture: For on-site use/processing", "")</f>
        <v/>
      </c>
      <c r="CN66" s="17" t="str">
        <f t="shared" ref="CN66:CN97" si="114">IF(AL66="Yes", "Manufacture: For sale/distribution", "")</f>
        <v/>
      </c>
      <c r="CO66" s="17" t="str">
        <f t="shared" ref="CO66:CO97" si="115">IF(AM66="Yes", "Manufacture: As a byproduct", "")</f>
        <v/>
      </c>
      <c r="CP66" s="17" t="str">
        <f t="shared" ref="CP66:CP97" si="116">IF(AN66="Yes", "Manufacture: As an Impurity", "")</f>
        <v/>
      </c>
      <c r="CQ66" s="17" t="str">
        <f t="shared" ref="CQ66:CQ97" si="117">IF(AO66="Yes", "Processing: As a reactant", "")</f>
        <v/>
      </c>
      <c r="CR66" s="17" t="str">
        <f t="shared" ref="CR66:CR97" si="118">IF(AP66="Yes", "P101 - Feedstocks", "")</f>
        <v/>
      </c>
      <c r="CS66" s="17" t="str">
        <f t="shared" ref="CS66:CS97" si="119">IF(AQ66="Yes", "102 - Raw Materials", "")</f>
        <v/>
      </c>
      <c r="CT66" s="17" t="str">
        <f t="shared" ref="CT66:CT97" si="120">IF(AR66="Yes", "P103 - Intermediates", "")</f>
        <v/>
      </c>
      <c r="CU66" s="17" t="str">
        <f t="shared" ref="CU66:CU97" si="121">IF(AS66="Yes", "P104 - Initiators", "")</f>
        <v/>
      </c>
      <c r="CV66" s="17" t="str">
        <f t="shared" ref="CV66:CV97" si="122">IF(AT66="Yes", "P199 - Other", "")</f>
        <v/>
      </c>
      <c r="CW66" s="17" t="str">
        <f t="shared" ref="CW66:CW97" si="123">IF(AU66="Yes", "Processing: As a formulation component", "")</f>
        <v>Processing: As a formulation component</v>
      </c>
      <c r="CX66" s="17" t="str">
        <f t="shared" ref="CX66:CX97" si="124">IF(AV66="Yes", "P201 - Additives", "")</f>
        <v>P201 - Additives</v>
      </c>
      <c r="CY66" s="17" t="str">
        <f t="shared" ref="CY66:CY97" si="125">IF(AW66="Yes", "P202 - Dyes", "")</f>
        <v/>
      </c>
      <c r="CZ66" s="17" t="str">
        <f t="shared" ref="CZ66:CZ97" si="126">IF(AX66="Yes", "P203 - Reaction Diluent", "")</f>
        <v/>
      </c>
      <c r="DA66" s="17" t="str">
        <f t="shared" ref="DA66:DA97" si="127">IF(AY66="Yes", "P204 - Initiators", "")</f>
        <v/>
      </c>
      <c r="DB66" s="17" t="str">
        <f t="shared" ref="DB66:DB97" si="128">IF(AZ66="Yes", "P205 - Solvents", "")</f>
        <v/>
      </c>
      <c r="DC66" s="17" t="str">
        <f t="shared" ref="DC66:DC97" si="129">IF(BA66="Yes", "P206 - Inhibitors", "")</f>
        <v/>
      </c>
      <c r="DD66" s="17" t="str">
        <f t="shared" ref="DD66:DD97" si="130">IF(BB66="Yes", "P207 - Emulsifiers", "")</f>
        <v/>
      </c>
      <c r="DE66" s="17" t="str">
        <f t="shared" ref="DE66:DE97" si="131">IF(BC66="Yes", "P208 - Surfactants", "")</f>
        <v/>
      </c>
      <c r="DF66" s="17" t="str">
        <f t="shared" ref="DF66:DF97" si="132">IF(BD66="Yes", "P209 - Lubricants", "")</f>
        <v/>
      </c>
      <c r="DG66" s="17" t="str">
        <f t="shared" ref="DG66:DG97" si="133">IF(BE66="Yes", "P210 - Flame Retardants", "")</f>
        <v/>
      </c>
      <c r="DH66" s="17" t="str">
        <f t="shared" ref="DH66:DH97" si="134">IF(BF66="Yes", "P211 - Rheological Modifiers", "")</f>
        <v/>
      </c>
      <c r="DI66" s="17" t="str">
        <f t="shared" ref="DI66:DI97" si="135">IF(BG66="Yes", "P299 - Other", "")</f>
        <v/>
      </c>
      <c r="DJ66" s="17" t="str">
        <f t="shared" ref="DJ66:DJ97" si="136">IF(BH66="Yes", "Processing: As an article component", "")</f>
        <v/>
      </c>
      <c r="DK66" s="17" t="str">
        <f t="shared" ref="DK66:DK97" si="137">IF(BI66="Yes", "Processing: Repackaging", "")</f>
        <v/>
      </c>
      <c r="DL66" s="17" t="str">
        <f t="shared" ref="DL66:DL97" si="138">IF(BJ66="Yes", "Processing: As an impurity", "")</f>
        <v/>
      </c>
      <c r="DM66" s="17" t="str">
        <f t="shared" ref="DM66:DM97" si="139">IF(BK66="Yes", "Processing: Recycling", "")</f>
        <v/>
      </c>
      <c r="DN66" s="17" t="str">
        <f t="shared" ref="DN66:DN97" si="140">IF(BL66="Yes", "Otherwise Use: As a chemical processing aid", "")</f>
        <v/>
      </c>
      <c r="DO66" s="17" t="str">
        <f t="shared" ref="DO66:DO97" si="141">IF(BM66="Yes", "Z101 - Process Solvents", "")</f>
        <v/>
      </c>
      <c r="DP66" s="17" t="str">
        <f t="shared" ref="DP66:DP97" si="142">IF(BN66="Yes", "Z102 - Catalysts", "")</f>
        <v/>
      </c>
      <c r="DQ66" s="17" t="str">
        <f t="shared" ref="DQ66:DQ97" si="143">IF(BO66="Yes", "Z103 - Inhibitors", "")</f>
        <v/>
      </c>
      <c r="DR66" s="17" t="str">
        <f t="shared" ref="DR66:DR97" si="144">IF(BP66="Yes", "Z104 - Inititiators", "")</f>
        <v/>
      </c>
      <c r="DS66" s="17" t="str">
        <f t="shared" ref="DS66:DS97" si="145">IF(BQ66="Yes", "Z105 - Reaction Terminators", "")</f>
        <v/>
      </c>
      <c r="DT66" s="17" t="str">
        <f t="shared" ref="DT66:DT97" si="146">IF(BR66="Yes", "Z106 - Solution Buffers", "")</f>
        <v/>
      </c>
      <c r="DU66" s="17" t="str">
        <f t="shared" ref="DU66:DU97" si="147">IF(BS66="Yes", "Z199 - Other", "")</f>
        <v/>
      </c>
      <c r="DV66" s="17" t="str">
        <f t="shared" ref="DV66:DV97" si="148">IF(BT66="Yes", "Otherwise Use: As a manufacturing aid", "")</f>
        <v/>
      </c>
      <c r="DW66" s="17" t="str">
        <f t="shared" ref="DW66:DW97" si="149">IF(BU66="Yes", "Z201 - Process Lubricants", "")</f>
        <v/>
      </c>
      <c r="DX66" s="17" t="str">
        <f t="shared" ref="DX66:DX97" si="150">IF(BV66="Yes", "Z202 - Metalworking Fluids", "")</f>
        <v/>
      </c>
      <c r="DY66" s="17" t="str">
        <f t="shared" ref="DY66:DY97" si="151">IF(BW66="Yes", "Z203 - Coolants", "")</f>
        <v/>
      </c>
      <c r="DZ66" s="17" t="str">
        <f t="shared" ref="DZ66:DZ97" si="152">IF(BX66="Yes", "Z204 - Refrigerants", "")</f>
        <v/>
      </c>
      <c r="EA66" s="17" t="str">
        <f t="shared" ref="EA66:EA97" si="153">IF(BY66="Yes", "Z205 - Hydraulic Fluids", "")</f>
        <v/>
      </c>
      <c r="EB66" s="17" t="str">
        <f t="shared" ref="EB66:EB97" si="154">IF(BZ66="Yes", "Z299 - Other", "")</f>
        <v/>
      </c>
      <c r="EC66" s="17" t="str">
        <f t="shared" ref="EC66:EC97" si="155">IF(CA66="Yes", "Otherwise Use: Ancillary or Other Use", "")</f>
        <v/>
      </c>
      <c r="ED66" s="17" t="str">
        <f t="shared" ref="ED66:ED97" si="156">IF(CB66="Yes", "Z301 - Cleaner", "")</f>
        <v/>
      </c>
      <c r="EE66" s="17" t="str">
        <f t="shared" ref="EE66:EE97" si="157">IF(CC66="Yes", "Z302 - Degreaser", "")</f>
        <v/>
      </c>
      <c r="EF66" s="17" t="str">
        <f t="shared" ref="EF66:EF97" si="158">IF(CD66="Yes", "Z303 - Lubricants", "")</f>
        <v/>
      </c>
      <c r="EG66" s="17" t="str">
        <f t="shared" ref="EG66:EG97" si="159">IF(CE66="Yes", "Z304 - Fuel", "")</f>
        <v/>
      </c>
      <c r="EH66" s="17" t="str">
        <f t="shared" ref="EH66:EH97" si="160">IF(CF66="Yes", "Z305 - Flame Retardant", "")</f>
        <v/>
      </c>
      <c r="EI66" s="17" t="str">
        <f t="shared" ref="EI66:EI97" si="161">IF(CG66="Yes", "Z306 - Waste Treatment", "")</f>
        <v/>
      </c>
      <c r="EJ66" s="17" t="str">
        <f t="shared" ref="EJ66:EJ97" si="162">IF(CH66="Yes", "Z307 - Water Treatment", "")</f>
        <v/>
      </c>
      <c r="EK66" s="17" t="str">
        <f t="shared" ref="EK66:EK97" si="163">IF(CI66="Yes", "Z308 - Construction Materials", "")</f>
        <v/>
      </c>
      <c r="EL66" s="17" t="str">
        <f t="shared" ref="EL66:EL97" si="164">IF(CJ66="Yes", "Z399 - Other", "")</f>
        <v/>
      </c>
    </row>
    <row r="67" spans="1:142" ht="29" x14ac:dyDescent="0.35">
      <c r="A67" s="17" t="s">
        <v>280</v>
      </c>
      <c r="B67" s="17">
        <v>2022</v>
      </c>
      <c r="C67" s="17" t="s">
        <v>106</v>
      </c>
      <c r="D67" s="17" t="s">
        <v>331</v>
      </c>
      <c r="E67" s="17" t="s">
        <v>417</v>
      </c>
      <c r="F67" s="17" t="s">
        <v>332</v>
      </c>
      <c r="G67" s="17" t="s">
        <v>418</v>
      </c>
      <c r="H67" s="17" t="s">
        <v>333</v>
      </c>
      <c r="I67" s="107" t="s">
        <v>419</v>
      </c>
      <c r="J67" s="105">
        <f>VLOOKUP(H67, 'TRI Crosswalk codes'!D:E, 2, FALSE)</f>
        <v>1</v>
      </c>
      <c r="K67" s="17">
        <v>424690</v>
      </c>
      <c r="L67" s="106" t="str">
        <f>VLOOKUP(K67, '2017-2022 NAICS'!C:D, 2, FALSE)</f>
        <v>Other Chemical and Allied Products Merchant Wholesalers</v>
      </c>
      <c r="M67" s="106" t="str">
        <f>IF(COUNTIF('Raw TRI Data'!A:A, K67) &gt;0, "Yes", "No")</f>
        <v>No</v>
      </c>
      <c r="N67" s="17">
        <v>41.670540000000003</v>
      </c>
      <c r="O67" s="17">
        <v>-72.755600000000001</v>
      </c>
      <c r="P67" s="68">
        <v>110033160022</v>
      </c>
      <c r="Q67" s="68">
        <v>1322220716169</v>
      </c>
      <c r="R67" s="17" t="s">
        <v>284</v>
      </c>
      <c r="S67" s="17" t="s">
        <v>285</v>
      </c>
      <c r="T67" s="107">
        <v>4</v>
      </c>
      <c r="U67" s="105" t="str">
        <f>VLOOKUP(T67, 'TRI Crosswalk codes'!A:B, 2, FALSE)</f>
        <v>10,000 to 99,999</v>
      </c>
      <c r="V67" s="17">
        <v>1021.16</v>
      </c>
      <c r="W67" s="17">
        <v>1021.16</v>
      </c>
      <c r="Y67" s="17">
        <v>604.41999999999996</v>
      </c>
      <c r="Z67" s="17">
        <v>1625.58</v>
      </c>
      <c r="AA67" s="17" t="s">
        <v>286</v>
      </c>
      <c r="AB67" s="106" t="str">
        <f t="shared" si="110"/>
        <v>Processing: As a formulation component; P205 - Solvents; Processing: Repackaging</v>
      </c>
      <c r="AI67" s="17" t="s">
        <v>288</v>
      </c>
      <c r="AJ67" s="17" t="s">
        <v>288</v>
      </c>
      <c r="AK67" s="17" t="s">
        <v>288</v>
      </c>
      <c r="AL67" s="17" t="s">
        <v>288</v>
      </c>
      <c r="AM67" s="17" t="s">
        <v>288</v>
      </c>
      <c r="AN67" s="17" t="s">
        <v>288</v>
      </c>
      <c r="AO67" s="17" t="s">
        <v>288</v>
      </c>
      <c r="AP67" s="17" t="s">
        <v>288</v>
      </c>
      <c r="AQ67" s="17" t="s">
        <v>288</v>
      </c>
      <c r="AR67" s="17" t="s">
        <v>288</v>
      </c>
      <c r="AS67" s="17" t="s">
        <v>288</v>
      </c>
      <c r="AT67" s="17" t="s">
        <v>288</v>
      </c>
      <c r="AU67" s="17" t="s">
        <v>289</v>
      </c>
      <c r="AV67" s="17" t="s">
        <v>288</v>
      </c>
      <c r="AW67" s="17" t="s">
        <v>288</v>
      </c>
      <c r="AX67" s="17" t="s">
        <v>288</v>
      </c>
      <c r="AY67" s="17" t="s">
        <v>288</v>
      </c>
      <c r="AZ67" s="17" t="s">
        <v>289</v>
      </c>
      <c r="BA67" s="17" t="s">
        <v>288</v>
      </c>
      <c r="BB67" s="17" t="s">
        <v>288</v>
      </c>
      <c r="BC67" s="17" t="s">
        <v>288</v>
      </c>
      <c r="BD67" s="17" t="s">
        <v>288</v>
      </c>
      <c r="BE67" s="17" t="s">
        <v>288</v>
      </c>
      <c r="BF67" s="17" t="s">
        <v>288</v>
      </c>
      <c r="BG67" s="17" t="s">
        <v>288</v>
      </c>
      <c r="BH67" s="17" t="s">
        <v>288</v>
      </c>
      <c r="BI67" s="17" t="s">
        <v>289</v>
      </c>
      <c r="BJ67" s="17" t="s">
        <v>288</v>
      </c>
      <c r="BK67" s="17" t="s">
        <v>288</v>
      </c>
      <c r="BL67" s="17" t="s">
        <v>288</v>
      </c>
      <c r="BM67" s="17" t="s">
        <v>288</v>
      </c>
      <c r="BN67" s="17" t="s">
        <v>288</v>
      </c>
      <c r="BO67" s="17" t="s">
        <v>288</v>
      </c>
      <c r="BP67" s="17" t="s">
        <v>288</v>
      </c>
      <c r="BQ67" s="17" t="s">
        <v>288</v>
      </c>
      <c r="BR67" s="17" t="s">
        <v>288</v>
      </c>
      <c r="BS67" s="17" t="s">
        <v>288</v>
      </c>
      <c r="BT67" s="17" t="s">
        <v>288</v>
      </c>
      <c r="BU67" s="17" t="s">
        <v>288</v>
      </c>
      <c r="BV67" s="17" t="s">
        <v>288</v>
      </c>
      <c r="BW67" s="17" t="s">
        <v>288</v>
      </c>
      <c r="BX67" s="17" t="s">
        <v>288</v>
      </c>
      <c r="BY67" s="17" t="s">
        <v>288</v>
      </c>
      <c r="BZ67" s="17" t="s">
        <v>288</v>
      </c>
      <c r="CA67" s="17" t="s">
        <v>288</v>
      </c>
      <c r="CB67" s="17" t="s">
        <v>288</v>
      </c>
      <c r="CC67" s="17" t="s">
        <v>288</v>
      </c>
      <c r="CD67" s="17" t="s">
        <v>288</v>
      </c>
      <c r="CE67" s="17" t="s">
        <v>288</v>
      </c>
      <c r="CF67" s="17" t="s">
        <v>288</v>
      </c>
      <c r="CG67" s="17" t="s">
        <v>288</v>
      </c>
      <c r="CH67" s="17" t="s">
        <v>288</v>
      </c>
      <c r="CI67" s="17" t="s">
        <v>288</v>
      </c>
      <c r="CJ67" s="17" t="s">
        <v>288</v>
      </c>
      <c r="CK67" s="17" t="str">
        <f t="shared" si="111"/>
        <v/>
      </c>
      <c r="CL67" s="17" t="str">
        <f t="shared" si="112"/>
        <v/>
      </c>
      <c r="CM67" s="17" t="str">
        <f t="shared" si="113"/>
        <v/>
      </c>
      <c r="CN67" s="17" t="str">
        <f t="shared" si="114"/>
        <v/>
      </c>
      <c r="CO67" s="17" t="str">
        <f t="shared" si="115"/>
        <v/>
      </c>
      <c r="CP67" s="17" t="str">
        <f t="shared" si="116"/>
        <v/>
      </c>
      <c r="CQ67" s="17" t="str">
        <f t="shared" si="117"/>
        <v/>
      </c>
      <c r="CR67" s="17" t="str">
        <f t="shared" si="118"/>
        <v/>
      </c>
      <c r="CS67" s="17" t="str">
        <f t="shared" si="119"/>
        <v/>
      </c>
      <c r="CT67" s="17" t="str">
        <f t="shared" si="120"/>
        <v/>
      </c>
      <c r="CU67" s="17" t="str">
        <f t="shared" si="121"/>
        <v/>
      </c>
      <c r="CV67" s="17" t="str">
        <f t="shared" si="122"/>
        <v/>
      </c>
      <c r="CW67" s="17" t="str">
        <f t="shared" si="123"/>
        <v>Processing: As a formulation component</v>
      </c>
      <c r="CX67" s="17" t="str">
        <f t="shared" si="124"/>
        <v/>
      </c>
      <c r="CY67" s="17" t="str">
        <f t="shared" si="125"/>
        <v/>
      </c>
      <c r="CZ67" s="17" t="str">
        <f t="shared" si="126"/>
        <v/>
      </c>
      <c r="DA67" s="17" t="str">
        <f t="shared" si="127"/>
        <v/>
      </c>
      <c r="DB67" s="17" t="str">
        <f t="shared" si="128"/>
        <v>P205 - Solvents</v>
      </c>
      <c r="DC67" s="17" t="str">
        <f t="shared" si="129"/>
        <v/>
      </c>
      <c r="DD67" s="17" t="str">
        <f t="shared" si="130"/>
        <v/>
      </c>
      <c r="DE67" s="17" t="str">
        <f t="shared" si="131"/>
        <v/>
      </c>
      <c r="DF67" s="17" t="str">
        <f t="shared" si="132"/>
        <v/>
      </c>
      <c r="DG67" s="17" t="str">
        <f t="shared" si="133"/>
        <v/>
      </c>
      <c r="DH67" s="17" t="str">
        <f t="shared" si="134"/>
        <v/>
      </c>
      <c r="DI67" s="17" t="str">
        <f t="shared" si="135"/>
        <v/>
      </c>
      <c r="DJ67" s="17" t="str">
        <f t="shared" si="136"/>
        <v/>
      </c>
      <c r="DK67" s="17" t="str">
        <f t="shared" si="137"/>
        <v>Processing: Repackaging</v>
      </c>
      <c r="DL67" s="17" t="str">
        <f t="shared" si="138"/>
        <v/>
      </c>
      <c r="DM67" s="17" t="str">
        <f t="shared" si="139"/>
        <v/>
      </c>
      <c r="DN67" s="17" t="str">
        <f t="shared" si="140"/>
        <v/>
      </c>
      <c r="DO67" s="17" t="str">
        <f t="shared" si="141"/>
        <v/>
      </c>
      <c r="DP67" s="17" t="str">
        <f t="shared" si="142"/>
        <v/>
      </c>
      <c r="DQ67" s="17" t="str">
        <f t="shared" si="143"/>
        <v/>
      </c>
      <c r="DR67" s="17" t="str">
        <f t="shared" si="144"/>
        <v/>
      </c>
      <c r="DS67" s="17" t="str">
        <f t="shared" si="145"/>
        <v/>
      </c>
      <c r="DT67" s="17" t="str">
        <f t="shared" si="146"/>
        <v/>
      </c>
      <c r="DU67" s="17" t="str">
        <f t="shared" si="147"/>
        <v/>
      </c>
      <c r="DV67" s="17" t="str">
        <f t="shared" si="148"/>
        <v/>
      </c>
      <c r="DW67" s="17" t="str">
        <f t="shared" si="149"/>
        <v/>
      </c>
      <c r="DX67" s="17" t="str">
        <f t="shared" si="150"/>
        <v/>
      </c>
      <c r="DY67" s="17" t="str">
        <f t="shared" si="151"/>
        <v/>
      </c>
      <c r="DZ67" s="17" t="str">
        <f t="shared" si="152"/>
        <v/>
      </c>
      <c r="EA67" s="17" t="str">
        <f t="shared" si="153"/>
        <v/>
      </c>
      <c r="EB67" s="17" t="str">
        <f t="shared" si="154"/>
        <v/>
      </c>
      <c r="EC67" s="17" t="str">
        <f t="shared" si="155"/>
        <v/>
      </c>
      <c r="ED67" s="17" t="str">
        <f t="shared" si="156"/>
        <v/>
      </c>
      <c r="EE67" s="17" t="str">
        <f t="shared" si="157"/>
        <v/>
      </c>
      <c r="EF67" s="17" t="str">
        <f t="shared" si="158"/>
        <v/>
      </c>
      <c r="EG67" s="17" t="str">
        <f t="shared" si="159"/>
        <v/>
      </c>
      <c r="EH67" s="17" t="str">
        <f t="shared" si="160"/>
        <v/>
      </c>
      <c r="EI67" s="17" t="str">
        <f t="shared" si="161"/>
        <v/>
      </c>
      <c r="EJ67" s="17" t="str">
        <f t="shared" si="162"/>
        <v/>
      </c>
      <c r="EK67" s="17" t="str">
        <f t="shared" si="163"/>
        <v/>
      </c>
      <c r="EL67" s="17" t="str">
        <f t="shared" si="164"/>
        <v/>
      </c>
    </row>
    <row r="68" spans="1:142" ht="29" x14ac:dyDescent="0.35">
      <c r="A68" s="17" t="s">
        <v>280</v>
      </c>
      <c r="B68" s="17">
        <v>2022</v>
      </c>
      <c r="C68" s="17" t="s">
        <v>94</v>
      </c>
      <c r="D68" s="17" t="s">
        <v>359</v>
      </c>
      <c r="E68" s="17" t="s">
        <v>384</v>
      </c>
      <c r="F68" s="17" t="s">
        <v>360</v>
      </c>
      <c r="G68" s="17" t="s">
        <v>385</v>
      </c>
      <c r="H68" s="17" t="s">
        <v>351</v>
      </c>
      <c r="I68" s="17">
        <v>70734</v>
      </c>
      <c r="J68" s="105">
        <f>VLOOKUP(H68, 'TRI Crosswalk codes'!D:E, 2, FALSE)</f>
        <v>6</v>
      </c>
      <c r="K68" s="17">
        <v>325211</v>
      </c>
      <c r="L68" s="106" t="str">
        <f>VLOOKUP(K68, '2017-2022 NAICS'!C:D, 2, FALSE)</f>
        <v>Plastics Material and Resin Manufacturing</v>
      </c>
      <c r="M68" s="106" t="str">
        <f>IF(COUNTIF('Raw TRI Data'!A:A, K68) &gt;0, "Yes", "No")</f>
        <v>No</v>
      </c>
      <c r="N68" s="17">
        <v>30.208604000000001</v>
      </c>
      <c r="O68" s="17">
        <v>-91.011127999999999</v>
      </c>
      <c r="P68" s="68">
        <v>110000746328</v>
      </c>
      <c r="Q68" s="68">
        <v>1322220811347</v>
      </c>
      <c r="R68" s="17" t="s">
        <v>284</v>
      </c>
      <c r="S68" s="17" t="s">
        <v>285</v>
      </c>
      <c r="T68" s="107">
        <v>3</v>
      </c>
      <c r="U68" s="105" t="str">
        <f>VLOOKUP(T68, 'TRI Crosswalk codes'!A:B, 2, FALSE)</f>
        <v>1,000 to 9,999</v>
      </c>
      <c r="V68" s="17" t="s">
        <v>290</v>
      </c>
      <c r="W68" s="17">
        <v>5</v>
      </c>
      <c r="Y68" s="17">
        <v>40</v>
      </c>
      <c r="Z68" s="17">
        <v>45</v>
      </c>
      <c r="AA68" s="17" t="s">
        <v>286</v>
      </c>
      <c r="AB68" s="106" t="str">
        <f t="shared" si="110"/>
        <v>Manufacture: Produce; Manufacture: As a byproduct; Manufacture: As an Impurity</v>
      </c>
      <c r="AI68" s="17" t="s">
        <v>289</v>
      </c>
      <c r="AJ68" s="17" t="s">
        <v>288</v>
      </c>
      <c r="AK68" s="17" t="s">
        <v>288</v>
      </c>
      <c r="AL68" s="17" t="s">
        <v>288</v>
      </c>
      <c r="AM68" s="17" t="s">
        <v>289</v>
      </c>
      <c r="AN68" s="17" t="s">
        <v>289</v>
      </c>
      <c r="AO68" s="17" t="s">
        <v>288</v>
      </c>
      <c r="AP68" s="17" t="s">
        <v>288</v>
      </c>
      <c r="AQ68" s="17" t="s">
        <v>288</v>
      </c>
      <c r="AR68" s="17" t="s">
        <v>288</v>
      </c>
      <c r="AS68" s="17" t="s">
        <v>288</v>
      </c>
      <c r="AT68" s="17" t="s">
        <v>288</v>
      </c>
      <c r="AU68" s="17" t="s">
        <v>288</v>
      </c>
      <c r="AV68" s="17" t="s">
        <v>288</v>
      </c>
      <c r="AW68" s="17" t="s">
        <v>288</v>
      </c>
      <c r="AX68" s="17" t="s">
        <v>288</v>
      </c>
      <c r="AY68" s="17" t="s">
        <v>288</v>
      </c>
      <c r="AZ68" s="17" t="s">
        <v>288</v>
      </c>
      <c r="BA68" s="17" t="s">
        <v>288</v>
      </c>
      <c r="BB68" s="17" t="s">
        <v>288</v>
      </c>
      <c r="BC68" s="17" t="s">
        <v>288</v>
      </c>
      <c r="BD68" s="17" t="s">
        <v>288</v>
      </c>
      <c r="BE68" s="17" t="s">
        <v>288</v>
      </c>
      <c r="BF68" s="17" t="s">
        <v>288</v>
      </c>
      <c r="BG68" s="17" t="s">
        <v>288</v>
      </c>
      <c r="BH68" s="17" t="s">
        <v>288</v>
      </c>
      <c r="BI68" s="17" t="s">
        <v>288</v>
      </c>
      <c r="BJ68" s="17" t="s">
        <v>288</v>
      </c>
      <c r="BK68" s="17" t="s">
        <v>288</v>
      </c>
      <c r="BL68" s="17" t="s">
        <v>288</v>
      </c>
      <c r="BM68" s="17" t="s">
        <v>288</v>
      </c>
      <c r="BN68" s="17" t="s">
        <v>288</v>
      </c>
      <c r="BO68" s="17" t="s">
        <v>288</v>
      </c>
      <c r="BP68" s="17" t="s">
        <v>288</v>
      </c>
      <c r="BQ68" s="17" t="s">
        <v>288</v>
      </c>
      <c r="BR68" s="17" t="s">
        <v>288</v>
      </c>
      <c r="BS68" s="17" t="s">
        <v>288</v>
      </c>
      <c r="BT68" s="17" t="s">
        <v>288</v>
      </c>
      <c r="BU68" s="17" t="s">
        <v>288</v>
      </c>
      <c r="BV68" s="17" t="s">
        <v>288</v>
      </c>
      <c r="BW68" s="17" t="s">
        <v>288</v>
      </c>
      <c r="BX68" s="17" t="s">
        <v>288</v>
      </c>
      <c r="BY68" s="17" t="s">
        <v>288</v>
      </c>
      <c r="BZ68" s="17" t="s">
        <v>288</v>
      </c>
      <c r="CA68" s="17" t="s">
        <v>288</v>
      </c>
      <c r="CB68" s="17" t="s">
        <v>288</v>
      </c>
      <c r="CC68" s="17" t="s">
        <v>288</v>
      </c>
      <c r="CD68" s="17" t="s">
        <v>288</v>
      </c>
      <c r="CE68" s="17" t="s">
        <v>288</v>
      </c>
      <c r="CF68" s="17" t="s">
        <v>288</v>
      </c>
      <c r="CG68" s="17" t="s">
        <v>288</v>
      </c>
      <c r="CH68" s="17" t="s">
        <v>288</v>
      </c>
      <c r="CI68" s="17" t="s">
        <v>288</v>
      </c>
      <c r="CJ68" s="17" t="s">
        <v>288</v>
      </c>
      <c r="CK68" s="17" t="str">
        <f t="shared" si="111"/>
        <v>Manufacture: Produce</v>
      </c>
      <c r="CL68" s="17" t="str">
        <f t="shared" si="112"/>
        <v/>
      </c>
      <c r="CM68" s="17" t="str">
        <f t="shared" si="113"/>
        <v/>
      </c>
      <c r="CN68" s="17" t="str">
        <f t="shared" si="114"/>
        <v/>
      </c>
      <c r="CO68" s="17" t="str">
        <f t="shared" si="115"/>
        <v>Manufacture: As a byproduct</v>
      </c>
      <c r="CP68" s="17" t="str">
        <f t="shared" si="116"/>
        <v>Manufacture: As an Impurity</v>
      </c>
      <c r="CQ68" s="17" t="str">
        <f t="shared" si="117"/>
        <v/>
      </c>
      <c r="CR68" s="17" t="str">
        <f t="shared" si="118"/>
        <v/>
      </c>
      <c r="CS68" s="17" t="str">
        <f t="shared" si="119"/>
        <v/>
      </c>
      <c r="CT68" s="17" t="str">
        <f t="shared" si="120"/>
        <v/>
      </c>
      <c r="CU68" s="17" t="str">
        <f t="shared" si="121"/>
        <v/>
      </c>
      <c r="CV68" s="17" t="str">
        <f t="shared" si="122"/>
        <v/>
      </c>
      <c r="CW68" s="17" t="str">
        <f t="shared" si="123"/>
        <v/>
      </c>
      <c r="CX68" s="17" t="str">
        <f t="shared" si="124"/>
        <v/>
      </c>
      <c r="CY68" s="17" t="str">
        <f t="shared" si="125"/>
        <v/>
      </c>
      <c r="CZ68" s="17" t="str">
        <f t="shared" si="126"/>
        <v/>
      </c>
      <c r="DA68" s="17" t="str">
        <f t="shared" si="127"/>
        <v/>
      </c>
      <c r="DB68" s="17" t="str">
        <f t="shared" si="128"/>
        <v/>
      </c>
      <c r="DC68" s="17" t="str">
        <f t="shared" si="129"/>
        <v/>
      </c>
      <c r="DD68" s="17" t="str">
        <f t="shared" si="130"/>
        <v/>
      </c>
      <c r="DE68" s="17" t="str">
        <f t="shared" si="131"/>
        <v/>
      </c>
      <c r="DF68" s="17" t="str">
        <f t="shared" si="132"/>
        <v/>
      </c>
      <c r="DG68" s="17" t="str">
        <f t="shared" si="133"/>
        <v/>
      </c>
      <c r="DH68" s="17" t="str">
        <f t="shared" si="134"/>
        <v/>
      </c>
      <c r="DI68" s="17" t="str">
        <f t="shared" si="135"/>
        <v/>
      </c>
      <c r="DJ68" s="17" t="str">
        <f t="shared" si="136"/>
        <v/>
      </c>
      <c r="DK68" s="17" t="str">
        <f t="shared" si="137"/>
        <v/>
      </c>
      <c r="DL68" s="17" t="str">
        <f t="shared" si="138"/>
        <v/>
      </c>
      <c r="DM68" s="17" t="str">
        <f t="shared" si="139"/>
        <v/>
      </c>
      <c r="DN68" s="17" t="str">
        <f t="shared" si="140"/>
        <v/>
      </c>
      <c r="DO68" s="17" t="str">
        <f t="shared" si="141"/>
        <v/>
      </c>
      <c r="DP68" s="17" t="str">
        <f t="shared" si="142"/>
        <v/>
      </c>
      <c r="DQ68" s="17" t="str">
        <f t="shared" si="143"/>
        <v/>
      </c>
      <c r="DR68" s="17" t="str">
        <f t="shared" si="144"/>
        <v/>
      </c>
      <c r="DS68" s="17" t="str">
        <f t="shared" si="145"/>
        <v/>
      </c>
      <c r="DT68" s="17" t="str">
        <f t="shared" si="146"/>
        <v/>
      </c>
      <c r="DU68" s="17" t="str">
        <f t="shared" si="147"/>
        <v/>
      </c>
      <c r="DV68" s="17" t="str">
        <f t="shared" si="148"/>
        <v/>
      </c>
      <c r="DW68" s="17" t="str">
        <f t="shared" si="149"/>
        <v/>
      </c>
      <c r="DX68" s="17" t="str">
        <f t="shared" si="150"/>
        <v/>
      </c>
      <c r="DY68" s="17" t="str">
        <f t="shared" si="151"/>
        <v/>
      </c>
      <c r="DZ68" s="17" t="str">
        <f t="shared" si="152"/>
        <v/>
      </c>
      <c r="EA68" s="17" t="str">
        <f t="shared" si="153"/>
        <v/>
      </c>
      <c r="EB68" s="17" t="str">
        <f t="shared" si="154"/>
        <v/>
      </c>
      <c r="EC68" s="17" t="str">
        <f t="shared" si="155"/>
        <v/>
      </c>
      <c r="ED68" s="17" t="str">
        <f t="shared" si="156"/>
        <v/>
      </c>
      <c r="EE68" s="17" t="str">
        <f t="shared" si="157"/>
        <v/>
      </c>
      <c r="EF68" s="17" t="str">
        <f t="shared" si="158"/>
        <v/>
      </c>
      <c r="EG68" s="17" t="str">
        <f t="shared" si="159"/>
        <v/>
      </c>
      <c r="EH68" s="17" t="str">
        <f t="shared" si="160"/>
        <v/>
      </c>
      <c r="EI68" s="17" t="str">
        <f t="shared" si="161"/>
        <v/>
      </c>
      <c r="EJ68" s="17" t="str">
        <f t="shared" si="162"/>
        <v/>
      </c>
      <c r="EK68" s="17" t="str">
        <f t="shared" si="163"/>
        <v/>
      </c>
      <c r="EL68" s="17" t="str">
        <f t="shared" si="164"/>
        <v/>
      </c>
    </row>
    <row r="69" spans="1:142" ht="43.5" x14ac:dyDescent="0.35">
      <c r="A69" s="17" t="s">
        <v>280</v>
      </c>
      <c r="B69" s="17">
        <v>2022</v>
      </c>
      <c r="C69" s="17" t="s">
        <v>93</v>
      </c>
      <c r="D69" s="17" t="s">
        <v>358</v>
      </c>
      <c r="E69" s="17" t="s">
        <v>420</v>
      </c>
      <c r="F69" s="17" t="s">
        <v>357</v>
      </c>
      <c r="G69" s="17" t="s">
        <v>391</v>
      </c>
      <c r="H69" s="17" t="s">
        <v>351</v>
      </c>
      <c r="I69" s="17">
        <v>70669</v>
      </c>
      <c r="J69" s="105">
        <f>VLOOKUP(H69, 'TRI Crosswalk codes'!D:E, 2, FALSE)</f>
        <v>6</v>
      </c>
      <c r="K69" s="17">
        <v>325180</v>
      </c>
      <c r="L69" s="106" t="str">
        <f>VLOOKUP(K69, '2017-2022 NAICS'!C:D, 2, FALSE)</f>
        <v>Other Basic Inorganic Chemical Manufacturing</v>
      </c>
      <c r="M69" s="106" t="str">
        <f>IF(COUNTIF('Raw TRI Data'!A:A, K69) &gt;0, "Yes", "No")</f>
        <v>No</v>
      </c>
      <c r="N69" s="17">
        <v>30.223500000000001</v>
      </c>
      <c r="O69" s="17">
        <v>-93.286900000000003</v>
      </c>
      <c r="P69" s="68">
        <v>110000494894</v>
      </c>
      <c r="Q69" s="68">
        <v>1322220872547</v>
      </c>
      <c r="R69" s="17" t="s">
        <v>284</v>
      </c>
      <c r="S69" s="17" t="s">
        <v>285</v>
      </c>
      <c r="T69" s="107">
        <v>7</v>
      </c>
      <c r="U69" s="105" t="str">
        <f>VLOOKUP(T69, 'TRI Crosswalk codes'!A:B, 2, FALSE)</f>
        <v>10,000,000 to 49,999,999</v>
      </c>
      <c r="V69" s="17">
        <v>4700</v>
      </c>
      <c r="W69" s="17">
        <v>4700</v>
      </c>
      <c r="Y69" s="17">
        <v>480</v>
      </c>
      <c r="Z69" s="17">
        <v>5180</v>
      </c>
      <c r="AA69" s="17" t="s">
        <v>286</v>
      </c>
      <c r="AB69" s="106" t="str">
        <f t="shared" si="110"/>
        <v>Manufacture: Produce; Manufacture: For sale/distribution; Manufacture: As a byproduct; Manufacture: As an Impurity</v>
      </c>
      <c r="AI69" s="17" t="s">
        <v>289</v>
      </c>
      <c r="AJ69" s="17" t="s">
        <v>288</v>
      </c>
      <c r="AK69" s="17" t="s">
        <v>288</v>
      </c>
      <c r="AL69" s="17" t="s">
        <v>289</v>
      </c>
      <c r="AM69" s="17" t="s">
        <v>289</v>
      </c>
      <c r="AN69" s="17" t="s">
        <v>289</v>
      </c>
      <c r="AO69" s="17" t="s">
        <v>288</v>
      </c>
      <c r="AP69" s="17" t="s">
        <v>288</v>
      </c>
      <c r="AQ69" s="17" t="s">
        <v>288</v>
      </c>
      <c r="AR69" s="17" t="s">
        <v>288</v>
      </c>
      <c r="AS69" s="17" t="s">
        <v>288</v>
      </c>
      <c r="AT69" s="17" t="s">
        <v>288</v>
      </c>
      <c r="AU69" s="17" t="s">
        <v>288</v>
      </c>
      <c r="AV69" s="17" t="s">
        <v>288</v>
      </c>
      <c r="AW69" s="17" t="s">
        <v>288</v>
      </c>
      <c r="AX69" s="17" t="s">
        <v>288</v>
      </c>
      <c r="AY69" s="17" t="s">
        <v>288</v>
      </c>
      <c r="AZ69" s="17" t="s">
        <v>288</v>
      </c>
      <c r="BA69" s="17" t="s">
        <v>288</v>
      </c>
      <c r="BB69" s="17" t="s">
        <v>288</v>
      </c>
      <c r="BC69" s="17" t="s">
        <v>288</v>
      </c>
      <c r="BD69" s="17" t="s">
        <v>288</v>
      </c>
      <c r="BE69" s="17" t="s">
        <v>288</v>
      </c>
      <c r="BF69" s="17" t="s">
        <v>288</v>
      </c>
      <c r="BG69" s="17" t="s">
        <v>288</v>
      </c>
      <c r="BH69" s="17" t="s">
        <v>288</v>
      </c>
      <c r="BI69" s="17" t="s">
        <v>288</v>
      </c>
      <c r="BJ69" s="17" t="s">
        <v>288</v>
      </c>
      <c r="BK69" s="17" t="s">
        <v>288</v>
      </c>
      <c r="BL69" s="17" t="s">
        <v>288</v>
      </c>
      <c r="BM69" s="17" t="s">
        <v>288</v>
      </c>
      <c r="BN69" s="17" t="s">
        <v>288</v>
      </c>
      <c r="BO69" s="17" t="s">
        <v>288</v>
      </c>
      <c r="BP69" s="17" t="s">
        <v>288</v>
      </c>
      <c r="BQ69" s="17" t="s">
        <v>288</v>
      </c>
      <c r="BR69" s="17" t="s">
        <v>288</v>
      </c>
      <c r="BS69" s="17" t="s">
        <v>288</v>
      </c>
      <c r="BT69" s="17" t="s">
        <v>288</v>
      </c>
      <c r="BU69" s="17" t="s">
        <v>288</v>
      </c>
      <c r="BV69" s="17" t="s">
        <v>288</v>
      </c>
      <c r="BW69" s="17" t="s">
        <v>288</v>
      </c>
      <c r="BX69" s="17" t="s">
        <v>288</v>
      </c>
      <c r="BY69" s="17" t="s">
        <v>288</v>
      </c>
      <c r="BZ69" s="17" t="s">
        <v>288</v>
      </c>
      <c r="CA69" s="17" t="s">
        <v>288</v>
      </c>
      <c r="CB69" s="17" t="s">
        <v>288</v>
      </c>
      <c r="CC69" s="17" t="s">
        <v>288</v>
      </c>
      <c r="CD69" s="17" t="s">
        <v>288</v>
      </c>
      <c r="CE69" s="17" t="s">
        <v>288</v>
      </c>
      <c r="CF69" s="17" t="s">
        <v>288</v>
      </c>
      <c r="CG69" s="17" t="s">
        <v>288</v>
      </c>
      <c r="CH69" s="17" t="s">
        <v>288</v>
      </c>
      <c r="CI69" s="17" t="s">
        <v>288</v>
      </c>
      <c r="CJ69" s="17" t="s">
        <v>288</v>
      </c>
      <c r="CK69" s="17" t="str">
        <f t="shared" si="111"/>
        <v>Manufacture: Produce</v>
      </c>
      <c r="CL69" s="17" t="str">
        <f t="shared" si="112"/>
        <v/>
      </c>
      <c r="CM69" s="17" t="str">
        <f t="shared" si="113"/>
        <v/>
      </c>
      <c r="CN69" s="17" t="str">
        <f t="shared" si="114"/>
        <v>Manufacture: For sale/distribution</v>
      </c>
      <c r="CO69" s="17" t="str">
        <f t="shared" si="115"/>
        <v>Manufacture: As a byproduct</v>
      </c>
      <c r="CP69" s="17" t="str">
        <f t="shared" si="116"/>
        <v>Manufacture: As an Impurity</v>
      </c>
      <c r="CQ69" s="17" t="str">
        <f t="shared" si="117"/>
        <v/>
      </c>
      <c r="CR69" s="17" t="str">
        <f t="shared" si="118"/>
        <v/>
      </c>
      <c r="CS69" s="17" t="str">
        <f t="shared" si="119"/>
        <v/>
      </c>
      <c r="CT69" s="17" t="str">
        <f t="shared" si="120"/>
        <v/>
      </c>
      <c r="CU69" s="17" t="str">
        <f t="shared" si="121"/>
        <v/>
      </c>
      <c r="CV69" s="17" t="str">
        <f t="shared" si="122"/>
        <v/>
      </c>
      <c r="CW69" s="17" t="str">
        <f t="shared" si="123"/>
        <v/>
      </c>
      <c r="CX69" s="17" t="str">
        <f t="shared" si="124"/>
        <v/>
      </c>
      <c r="CY69" s="17" t="str">
        <f t="shared" si="125"/>
        <v/>
      </c>
      <c r="CZ69" s="17" t="str">
        <f t="shared" si="126"/>
        <v/>
      </c>
      <c r="DA69" s="17" t="str">
        <f t="shared" si="127"/>
        <v/>
      </c>
      <c r="DB69" s="17" t="str">
        <f t="shared" si="128"/>
        <v/>
      </c>
      <c r="DC69" s="17" t="str">
        <f t="shared" si="129"/>
        <v/>
      </c>
      <c r="DD69" s="17" t="str">
        <f t="shared" si="130"/>
        <v/>
      </c>
      <c r="DE69" s="17" t="str">
        <f t="shared" si="131"/>
        <v/>
      </c>
      <c r="DF69" s="17" t="str">
        <f t="shared" si="132"/>
        <v/>
      </c>
      <c r="DG69" s="17" t="str">
        <f t="shared" si="133"/>
        <v/>
      </c>
      <c r="DH69" s="17" t="str">
        <f t="shared" si="134"/>
        <v/>
      </c>
      <c r="DI69" s="17" t="str">
        <f t="shared" si="135"/>
        <v/>
      </c>
      <c r="DJ69" s="17" t="str">
        <f t="shared" si="136"/>
        <v/>
      </c>
      <c r="DK69" s="17" t="str">
        <f t="shared" si="137"/>
        <v/>
      </c>
      <c r="DL69" s="17" t="str">
        <f t="shared" si="138"/>
        <v/>
      </c>
      <c r="DM69" s="17" t="str">
        <f t="shared" si="139"/>
        <v/>
      </c>
      <c r="DN69" s="17" t="str">
        <f t="shared" si="140"/>
        <v/>
      </c>
      <c r="DO69" s="17" t="str">
        <f t="shared" si="141"/>
        <v/>
      </c>
      <c r="DP69" s="17" t="str">
        <f t="shared" si="142"/>
        <v/>
      </c>
      <c r="DQ69" s="17" t="str">
        <f t="shared" si="143"/>
        <v/>
      </c>
      <c r="DR69" s="17" t="str">
        <f t="shared" si="144"/>
        <v/>
      </c>
      <c r="DS69" s="17" t="str">
        <f t="shared" si="145"/>
        <v/>
      </c>
      <c r="DT69" s="17" t="str">
        <f t="shared" si="146"/>
        <v/>
      </c>
      <c r="DU69" s="17" t="str">
        <f t="shared" si="147"/>
        <v/>
      </c>
      <c r="DV69" s="17" t="str">
        <f t="shared" si="148"/>
        <v/>
      </c>
      <c r="DW69" s="17" t="str">
        <f t="shared" si="149"/>
        <v/>
      </c>
      <c r="DX69" s="17" t="str">
        <f t="shared" si="150"/>
        <v/>
      </c>
      <c r="DY69" s="17" t="str">
        <f t="shared" si="151"/>
        <v/>
      </c>
      <c r="DZ69" s="17" t="str">
        <f t="shared" si="152"/>
        <v/>
      </c>
      <c r="EA69" s="17" t="str">
        <f t="shared" si="153"/>
        <v/>
      </c>
      <c r="EB69" s="17" t="str">
        <f t="shared" si="154"/>
        <v/>
      </c>
      <c r="EC69" s="17" t="str">
        <f t="shared" si="155"/>
        <v/>
      </c>
      <c r="ED69" s="17" t="str">
        <f t="shared" si="156"/>
        <v/>
      </c>
      <c r="EE69" s="17" t="str">
        <f t="shared" si="157"/>
        <v/>
      </c>
      <c r="EF69" s="17" t="str">
        <f t="shared" si="158"/>
        <v/>
      </c>
      <c r="EG69" s="17" t="str">
        <f t="shared" si="159"/>
        <v/>
      </c>
      <c r="EH69" s="17" t="str">
        <f t="shared" si="160"/>
        <v/>
      </c>
      <c r="EI69" s="17" t="str">
        <f t="shared" si="161"/>
        <v/>
      </c>
      <c r="EJ69" s="17" t="str">
        <f t="shared" si="162"/>
        <v/>
      </c>
      <c r="EK69" s="17" t="str">
        <f t="shared" si="163"/>
        <v/>
      </c>
      <c r="EL69" s="17" t="str">
        <f t="shared" si="164"/>
        <v/>
      </c>
    </row>
    <row r="70" spans="1:142" ht="29" x14ac:dyDescent="0.35">
      <c r="A70" s="17" t="s">
        <v>280</v>
      </c>
      <c r="B70" s="17">
        <v>2022</v>
      </c>
      <c r="C70" s="17" t="s">
        <v>95</v>
      </c>
      <c r="D70" s="17" t="s">
        <v>356</v>
      </c>
      <c r="E70" s="17" t="s">
        <v>390</v>
      </c>
      <c r="F70" s="17" t="s">
        <v>357</v>
      </c>
      <c r="G70" s="17" t="s">
        <v>391</v>
      </c>
      <c r="H70" s="17" t="s">
        <v>351</v>
      </c>
      <c r="I70" s="17">
        <v>70669</v>
      </c>
      <c r="J70" s="105">
        <f>VLOOKUP(H70, 'TRI Crosswalk codes'!D:E, 2, FALSE)</f>
        <v>6</v>
      </c>
      <c r="K70" s="17">
        <v>325110</v>
      </c>
      <c r="L70" s="106" t="str">
        <f>VLOOKUP(K70, '2017-2022 NAICS'!C:D, 2, FALSE)</f>
        <v>Petrochemical Manufacturing</v>
      </c>
      <c r="M70" s="106" t="str">
        <f>IF(COUNTIF('Raw TRI Data'!A:A, K70) &gt;0, "Yes", "No")</f>
        <v>No</v>
      </c>
      <c r="N70" s="17">
        <v>30.252222</v>
      </c>
      <c r="O70" s="17">
        <v>-93.284443999999993</v>
      </c>
      <c r="P70" s="68">
        <v>110002054482</v>
      </c>
      <c r="Q70" s="68">
        <v>1322220899797</v>
      </c>
      <c r="R70" s="17" t="s">
        <v>284</v>
      </c>
      <c r="S70" s="17" t="s">
        <v>285</v>
      </c>
      <c r="T70" s="107">
        <v>3</v>
      </c>
      <c r="U70" s="105" t="str">
        <f>VLOOKUP(T70, 'TRI Crosswalk codes'!A:B, 2, FALSE)</f>
        <v>1,000 to 9,999</v>
      </c>
      <c r="V70" s="17">
        <v>1</v>
      </c>
      <c r="W70" s="17">
        <v>1</v>
      </c>
      <c r="Y70" s="17">
        <v>5</v>
      </c>
      <c r="Z70" s="17">
        <v>6</v>
      </c>
      <c r="AA70" s="17" t="s">
        <v>286</v>
      </c>
      <c r="AB70" s="106" t="str">
        <f t="shared" si="110"/>
        <v>Manufacture: Produce; Manufacture: As a byproduct</v>
      </c>
      <c r="AI70" s="17" t="s">
        <v>289</v>
      </c>
      <c r="AJ70" s="17" t="s">
        <v>288</v>
      </c>
      <c r="AK70" s="17" t="s">
        <v>288</v>
      </c>
      <c r="AL70" s="17" t="s">
        <v>288</v>
      </c>
      <c r="AM70" s="17" t="s">
        <v>289</v>
      </c>
      <c r="AN70" s="17" t="s">
        <v>288</v>
      </c>
      <c r="AO70" s="17" t="s">
        <v>288</v>
      </c>
      <c r="AP70" s="17" t="s">
        <v>288</v>
      </c>
      <c r="AQ70" s="17" t="s">
        <v>288</v>
      </c>
      <c r="AR70" s="17" t="s">
        <v>288</v>
      </c>
      <c r="AS70" s="17" t="s">
        <v>288</v>
      </c>
      <c r="AT70" s="17" t="s">
        <v>288</v>
      </c>
      <c r="AU70" s="17" t="s">
        <v>288</v>
      </c>
      <c r="AV70" s="17" t="s">
        <v>288</v>
      </c>
      <c r="AW70" s="17" t="s">
        <v>288</v>
      </c>
      <c r="AX70" s="17" t="s">
        <v>288</v>
      </c>
      <c r="AY70" s="17" t="s">
        <v>288</v>
      </c>
      <c r="AZ70" s="17" t="s">
        <v>288</v>
      </c>
      <c r="BA70" s="17" t="s">
        <v>288</v>
      </c>
      <c r="BB70" s="17" t="s">
        <v>288</v>
      </c>
      <c r="BC70" s="17" t="s">
        <v>288</v>
      </c>
      <c r="BD70" s="17" t="s">
        <v>288</v>
      </c>
      <c r="BE70" s="17" t="s">
        <v>288</v>
      </c>
      <c r="BF70" s="17" t="s">
        <v>288</v>
      </c>
      <c r="BG70" s="17" t="s">
        <v>288</v>
      </c>
      <c r="BH70" s="17" t="s">
        <v>288</v>
      </c>
      <c r="BI70" s="17" t="s">
        <v>288</v>
      </c>
      <c r="BJ70" s="17" t="s">
        <v>288</v>
      </c>
      <c r="BK70" s="17" t="s">
        <v>288</v>
      </c>
      <c r="BL70" s="17" t="s">
        <v>288</v>
      </c>
      <c r="BM70" s="17" t="s">
        <v>288</v>
      </c>
      <c r="BN70" s="17" t="s">
        <v>288</v>
      </c>
      <c r="BO70" s="17" t="s">
        <v>288</v>
      </c>
      <c r="BP70" s="17" t="s">
        <v>288</v>
      </c>
      <c r="BQ70" s="17" t="s">
        <v>288</v>
      </c>
      <c r="BR70" s="17" t="s">
        <v>288</v>
      </c>
      <c r="BS70" s="17" t="s">
        <v>288</v>
      </c>
      <c r="BT70" s="17" t="s">
        <v>288</v>
      </c>
      <c r="BU70" s="17" t="s">
        <v>288</v>
      </c>
      <c r="BV70" s="17" t="s">
        <v>288</v>
      </c>
      <c r="BW70" s="17" t="s">
        <v>288</v>
      </c>
      <c r="BX70" s="17" t="s">
        <v>288</v>
      </c>
      <c r="BY70" s="17" t="s">
        <v>288</v>
      </c>
      <c r="BZ70" s="17" t="s">
        <v>288</v>
      </c>
      <c r="CA70" s="17" t="s">
        <v>288</v>
      </c>
      <c r="CB70" s="17" t="s">
        <v>288</v>
      </c>
      <c r="CC70" s="17" t="s">
        <v>288</v>
      </c>
      <c r="CD70" s="17" t="s">
        <v>288</v>
      </c>
      <c r="CE70" s="17" t="s">
        <v>288</v>
      </c>
      <c r="CF70" s="17" t="s">
        <v>288</v>
      </c>
      <c r="CG70" s="17" t="s">
        <v>288</v>
      </c>
      <c r="CH70" s="17" t="s">
        <v>288</v>
      </c>
      <c r="CI70" s="17" t="s">
        <v>288</v>
      </c>
      <c r="CJ70" s="17" t="s">
        <v>288</v>
      </c>
      <c r="CK70" s="17" t="str">
        <f t="shared" si="111"/>
        <v>Manufacture: Produce</v>
      </c>
      <c r="CL70" s="17" t="str">
        <f t="shared" si="112"/>
        <v/>
      </c>
      <c r="CM70" s="17" t="str">
        <f t="shared" si="113"/>
        <v/>
      </c>
      <c r="CN70" s="17" t="str">
        <f t="shared" si="114"/>
        <v/>
      </c>
      <c r="CO70" s="17" t="str">
        <f t="shared" si="115"/>
        <v>Manufacture: As a byproduct</v>
      </c>
      <c r="CP70" s="17" t="str">
        <f t="shared" si="116"/>
        <v/>
      </c>
      <c r="CQ70" s="17" t="str">
        <f t="shared" si="117"/>
        <v/>
      </c>
      <c r="CR70" s="17" t="str">
        <f t="shared" si="118"/>
        <v/>
      </c>
      <c r="CS70" s="17" t="str">
        <f t="shared" si="119"/>
        <v/>
      </c>
      <c r="CT70" s="17" t="str">
        <f t="shared" si="120"/>
        <v/>
      </c>
      <c r="CU70" s="17" t="str">
        <f t="shared" si="121"/>
        <v/>
      </c>
      <c r="CV70" s="17" t="str">
        <f t="shared" si="122"/>
        <v/>
      </c>
      <c r="CW70" s="17" t="str">
        <f t="shared" si="123"/>
        <v/>
      </c>
      <c r="CX70" s="17" t="str">
        <f t="shared" si="124"/>
        <v/>
      </c>
      <c r="CY70" s="17" t="str">
        <f t="shared" si="125"/>
        <v/>
      </c>
      <c r="CZ70" s="17" t="str">
        <f t="shared" si="126"/>
        <v/>
      </c>
      <c r="DA70" s="17" t="str">
        <f t="shared" si="127"/>
        <v/>
      </c>
      <c r="DB70" s="17" t="str">
        <f t="shared" si="128"/>
        <v/>
      </c>
      <c r="DC70" s="17" t="str">
        <f t="shared" si="129"/>
        <v/>
      </c>
      <c r="DD70" s="17" t="str">
        <f t="shared" si="130"/>
        <v/>
      </c>
      <c r="DE70" s="17" t="str">
        <f t="shared" si="131"/>
        <v/>
      </c>
      <c r="DF70" s="17" t="str">
        <f t="shared" si="132"/>
        <v/>
      </c>
      <c r="DG70" s="17" t="str">
        <f t="shared" si="133"/>
        <v/>
      </c>
      <c r="DH70" s="17" t="str">
        <f t="shared" si="134"/>
        <v/>
      </c>
      <c r="DI70" s="17" t="str">
        <f t="shared" si="135"/>
        <v/>
      </c>
      <c r="DJ70" s="17" t="str">
        <f t="shared" si="136"/>
        <v/>
      </c>
      <c r="DK70" s="17" t="str">
        <f t="shared" si="137"/>
        <v/>
      </c>
      <c r="DL70" s="17" t="str">
        <f t="shared" si="138"/>
        <v/>
      </c>
      <c r="DM70" s="17" t="str">
        <f t="shared" si="139"/>
        <v/>
      </c>
      <c r="DN70" s="17" t="str">
        <f t="shared" si="140"/>
        <v/>
      </c>
      <c r="DO70" s="17" t="str">
        <f t="shared" si="141"/>
        <v/>
      </c>
      <c r="DP70" s="17" t="str">
        <f t="shared" si="142"/>
        <v/>
      </c>
      <c r="DQ70" s="17" t="str">
        <f t="shared" si="143"/>
        <v/>
      </c>
      <c r="DR70" s="17" t="str">
        <f t="shared" si="144"/>
        <v/>
      </c>
      <c r="DS70" s="17" t="str">
        <f t="shared" si="145"/>
        <v/>
      </c>
      <c r="DT70" s="17" t="str">
        <f t="shared" si="146"/>
        <v/>
      </c>
      <c r="DU70" s="17" t="str">
        <f t="shared" si="147"/>
        <v/>
      </c>
      <c r="DV70" s="17" t="str">
        <f t="shared" si="148"/>
        <v/>
      </c>
      <c r="DW70" s="17" t="str">
        <f t="shared" si="149"/>
        <v/>
      </c>
      <c r="DX70" s="17" t="str">
        <f t="shared" si="150"/>
        <v/>
      </c>
      <c r="DY70" s="17" t="str">
        <f t="shared" si="151"/>
        <v/>
      </c>
      <c r="DZ70" s="17" t="str">
        <f t="shared" si="152"/>
        <v/>
      </c>
      <c r="EA70" s="17" t="str">
        <f t="shared" si="153"/>
        <v/>
      </c>
      <c r="EB70" s="17" t="str">
        <f t="shared" si="154"/>
        <v/>
      </c>
      <c r="EC70" s="17" t="str">
        <f t="shared" si="155"/>
        <v/>
      </c>
      <c r="ED70" s="17" t="str">
        <f t="shared" si="156"/>
        <v/>
      </c>
      <c r="EE70" s="17" t="str">
        <f t="shared" si="157"/>
        <v/>
      </c>
      <c r="EF70" s="17" t="str">
        <f t="shared" si="158"/>
        <v/>
      </c>
      <c r="EG70" s="17" t="str">
        <f t="shared" si="159"/>
        <v/>
      </c>
      <c r="EH70" s="17" t="str">
        <f t="shared" si="160"/>
        <v/>
      </c>
      <c r="EI70" s="17" t="str">
        <f t="shared" si="161"/>
        <v/>
      </c>
      <c r="EJ70" s="17" t="str">
        <f t="shared" si="162"/>
        <v/>
      </c>
      <c r="EK70" s="17" t="str">
        <f t="shared" si="163"/>
        <v/>
      </c>
      <c r="EL70" s="17" t="str">
        <f t="shared" si="164"/>
        <v/>
      </c>
    </row>
    <row r="71" spans="1:142" ht="58" x14ac:dyDescent="0.35">
      <c r="A71" s="17" t="s">
        <v>280</v>
      </c>
      <c r="B71" s="17">
        <v>2022</v>
      </c>
      <c r="C71" s="17" t="s">
        <v>115</v>
      </c>
      <c r="D71" s="17" t="s">
        <v>309</v>
      </c>
      <c r="E71" s="17" t="s">
        <v>407</v>
      </c>
      <c r="F71" s="17" t="s">
        <v>310</v>
      </c>
      <c r="G71" s="17" t="s">
        <v>408</v>
      </c>
      <c r="H71" s="17" t="s">
        <v>311</v>
      </c>
      <c r="I71" s="17">
        <v>71730</v>
      </c>
      <c r="J71" s="105">
        <f>VLOOKUP(H71, 'TRI Crosswalk codes'!D:E, 2, FALSE)</f>
        <v>6</v>
      </c>
      <c r="K71" s="17">
        <v>562211</v>
      </c>
      <c r="L71" s="106" t="str">
        <f>VLOOKUP(K71, '2017-2022 NAICS'!C:D, 2, FALSE)</f>
        <v>Hazardous Waste Treatment and Disposal</v>
      </c>
      <c r="M71" s="106" t="str">
        <f>IF(COUNTIF('Raw TRI Data'!A:A, K71) &gt;0, "Yes", "No")</f>
        <v>No</v>
      </c>
      <c r="N71" s="17">
        <v>33.2044</v>
      </c>
      <c r="O71" s="17">
        <v>-92.630799999999994</v>
      </c>
      <c r="P71" s="68">
        <v>110000521221</v>
      </c>
      <c r="Q71" s="68">
        <v>1322220924385</v>
      </c>
      <c r="R71" s="17" t="s">
        <v>284</v>
      </c>
      <c r="S71" s="17" t="s">
        <v>285</v>
      </c>
      <c r="T71" s="107">
        <v>3</v>
      </c>
      <c r="U71" s="105" t="str">
        <f>VLOOKUP(T71, 'TRI Crosswalk codes'!A:B, 2, FALSE)</f>
        <v>1,000 to 9,999</v>
      </c>
      <c r="V71" s="17">
        <v>0.1</v>
      </c>
      <c r="W71" s="17">
        <v>0.1</v>
      </c>
      <c r="Y71" s="17">
        <v>0.1</v>
      </c>
      <c r="Z71" s="17">
        <v>0.2</v>
      </c>
      <c r="AA71" s="17" t="s">
        <v>286</v>
      </c>
      <c r="AB71" s="106" t="str">
        <f t="shared" si="110"/>
        <v>Manufacture: Import; Manufacture: For on-site use/processing; Processing: Repackaging; Processing: Recycling; Otherwise Use: Ancillary or Other Use; Z306 - Waste Treatment</v>
      </c>
      <c r="AI71" s="17" t="s">
        <v>288</v>
      </c>
      <c r="AJ71" s="17" t="s">
        <v>289</v>
      </c>
      <c r="AK71" s="17" t="s">
        <v>289</v>
      </c>
      <c r="AL71" s="17" t="s">
        <v>288</v>
      </c>
      <c r="AM71" s="17" t="s">
        <v>288</v>
      </c>
      <c r="AN71" s="17" t="s">
        <v>288</v>
      </c>
      <c r="AO71" s="17" t="s">
        <v>288</v>
      </c>
      <c r="AP71" s="17" t="s">
        <v>288</v>
      </c>
      <c r="AQ71" s="17" t="s">
        <v>288</v>
      </c>
      <c r="AR71" s="17" t="s">
        <v>288</v>
      </c>
      <c r="AS71" s="17" t="s">
        <v>288</v>
      </c>
      <c r="AT71" s="17" t="s">
        <v>288</v>
      </c>
      <c r="AU71" s="17" t="s">
        <v>288</v>
      </c>
      <c r="AV71" s="17" t="s">
        <v>288</v>
      </c>
      <c r="AW71" s="17" t="s">
        <v>288</v>
      </c>
      <c r="AX71" s="17" t="s">
        <v>288</v>
      </c>
      <c r="AY71" s="17" t="s">
        <v>288</v>
      </c>
      <c r="AZ71" s="17" t="s">
        <v>288</v>
      </c>
      <c r="BA71" s="17" t="s">
        <v>288</v>
      </c>
      <c r="BB71" s="17" t="s">
        <v>288</v>
      </c>
      <c r="BC71" s="17" t="s">
        <v>288</v>
      </c>
      <c r="BD71" s="17" t="s">
        <v>288</v>
      </c>
      <c r="BE71" s="17" t="s">
        <v>288</v>
      </c>
      <c r="BF71" s="17" t="s">
        <v>288</v>
      </c>
      <c r="BG71" s="17" t="s">
        <v>288</v>
      </c>
      <c r="BH71" s="17" t="s">
        <v>288</v>
      </c>
      <c r="BI71" s="17" t="s">
        <v>289</v>
      </c>
      <c r="BJ71" s="17" t="s">
        <v>288</v>
      </c>
      <c r="BK71" s="17" t="s">
        <v>289</v>
      </c>
      <c r="BL71" s="17" t="s">
        <v>288</v>
      </c>
      <c r="BM71" s="17" t="s">
        <v>288</v>
      </c>
      <c r="BN71" s="17" t="s">
        <v>288</v>
      </c>
      <c r="BO71" s="17" t="s">
        <v>288</v>
      </c>
      <c r="BP71" s="17" t="s">
        <v>288</v>
      </c>
      <c r="BQ71" s="17" t="s">
        <v>288</v>
      </c>
      <c r="BR71" s="17" t="s">
        <v>288</v>
      </c>
      <c r="BS71" s="17" t="s">
        <v>288</v>
      </c>
      <c r="BT71" s="17" t="s">
        <v>288</v>
      </c>
      <c r="BU71" s="17" t="s">
        <v>288</v>
      </c>
      <c r="BV71" s="17" t="s">
        <v>288</v>
      </c>
      <c r="BW71" s="17" t="s">
        <v>288</v>
      </c>
      <c r="BX71" s="17" t="s">
        <v>288</v>
      </c>
      <c r="BY71" s="17" t="s">
        <v>288</v>
      </c>
      <c r="BZ71" s="17" t="s">
        <v>288</v>
      </c>
      <c r="CA71" s="17" t="s">
        <v>289</v>
      </c>
      <c r="CB71" s="17" t="s">
        <v>288</v>
      </c>
      <c r="CC71" s="17" t="s">
        <v>288</v>
      </c>
      <c r="CD71" s="17" t="s">
        <v>288</v>
      </c>
      <c r="CE71" s="17" t="s">
        <v>288</v>
      </c>
      <c r="CF71" s="17" t="s">
        <v>288</v>
      </c>
      <c r="CG71" s="17" t="s">
        <v>289</v>
      </c>
      <c r="CH71" s="17" t="s">
        <v>288</v>
      </c>
      <c r="CI71" s="17" t="s">
        <v>288</v>
      </c>
      <c r="CJ71" s="17" t="s">
        <v>288</v>
      </c>
      <c r="CK71" s="17" t="str">
        <f t="shared" si="111"/>
        <v/>
      </c>
      <c r="CL71" s="17" t="str">
        <f t="shared" si="112"/>
        <v>Manufacture: Import</v>
      </c>
      <c r="CM71" s="17" t="str">
        <f t="shared" si="113"/>
        <v>Manufacture: For on-site use/processing</v>
      </c>
      <c r="CN71" s="17" t="str">
        <f t="shared" si="114"/>
        <v/>
      </c>
      <c r="CO71" s="17" t="str">
        <f t="shared" si="115"/>
        <v/>
      </c>
      <c r="CP71" s="17" t="str">
        <f t="shared" si="116"/>
        <v/>
      </c>
      <c r="CQ71" s="17" t="str">
        <f t="shared" si="117"/>
        <v/>
      </c>
      <c r="CR71" s="17" t="str">
        <f t="shared" si="118"/>
        <v/>
      </c>
      <c r="CS71" s="17" t="str">
        <f t="shared" si="119"/>
        <v/>
      </c>
      <c r="CT71" s="17" t="str">
        <f t="shared" si="120"/>
        <v/>
      </c>
      <c r="CU71" s="17" t="str">
        <f t="shared" si="121"/>
        <v/>
      </c>
      <c r="CV71" s="17" t="str">
        <f t="shared" si="122"/>
        <v/>
      </c>
      <c r="CW71" s="17" t="str">
        <f t="shared" si="123"/>
        <v/>
      </c>
      <c r="CX71" s="17" t="str">
        <f t="shared" si="124"/>
        <v/>
      </c>
      <c r="CY71" s="17" t="str">
        <f t="shared" si="125"/>
        <v/>
      </c>
      <c r="CZ71" s="17" t="str">
        <f t="shared" si="126"/>
        <v/>
      </c>
      <c r="DA71" s="17" t="str">
        <f t="shared" si="127"/>
        <v/>
      </c>
      <c r="DB71" s="17" t="str">
        <f t="shared" si="128"/>
        <v/>
      </c>
      <c r="DC71" s="17" t="str">
        <f t="shared" si="129"/>
        <v/>
      </c>
      <c r="DD71" s="17" t="str">
        <f t="shared" si="130"/>
        <v/>
      </c>
      <c r="DE71" s="17" t="str">
        <f t="shared" si="131"/>
        <v/>
      </c>
      <c r="DF71" s="17" t="str">
        <f t="shared" si="132"/>
        <v/>
      </c>
      <c r="DG71" s="17" t="str">
        <f t="shared" si="133"/>
        <v/>
      </c>
      <c r="DH71" s="17" t="str">
        <f t="shared" si="134"/>
        <v/>
      </c>
      <c r="DI71" s="17" t="str">
        <f t="shared" si="135"/>
        <v/>
      </c>
      <c r="DJ71" s="17" t="str">
        <f t="shared" si="136"/>
        <v/>
      </c>
      <c r="DK71" s="17" t="str">
        <f t="shared" si="137"/>
        <v>Processing: Repackaging</v>
      </c>
      <c r="DL71" s="17" t="str">
        <f t="shared" si="138"/>
        <v/>
      </c>
      <c r="DM71" s="17" t="str">
        <f t="shared" si="139"/>
        <v>Processing: Recycling</v>
      </c>
      <c r="DN71" s="17" t="str">
        <f t="shared" si="140"/>
        <v/>
      </c>
      <c r="DO71" s="17" t="str">
        <f t="shared" si="141"/>
        <v/>
      </c>
      <c r="DP71" s="17" t="str">
        <f t="shared" si="142"/>
        <v/>
      </c>
      <c r="DQ71" s="17" t="str">
        <f t="shared" si="143"/>
        <v/>
      </c>
      <c r="DR71" s="17" t="str">
        <f t="shared" si="144"/>
        <v/>
      </c>
      <c r="DS71" s="17" t="str">
        <f t="shared" si="145"/>
        <v/>
      </c>
      <c r="DT71" s="17" t="str">
        <f t="shared" si="146"/>
        <v/>
      </c>
      <c r="DU71" s="17" t="str">
        <f t="shared" si="147"/>
        <v/>
      </c>
      <c r="DV71" s="17" t="str">
        <f t="shared" si="148"/>
        <v/>
      </c>
      <c r="DW71" s="17" t="str">
        <f t="shared" si="149"/>
        <v/>
      </c>
      <c r="DX71" s="17" t="str">
        <f t="shared" si="150"/>
        <v/>
      </c>
      <c r="DY71" s="17" t="str">
        <f t="shared" si="151"/>
        <v/>
      </c>
      <c r="DZ71" s="17" t="str">
        <f t="shared" si="152"/>
        <v/>
      </c>
      <c r="EA71" s="17" t="str">
        <f t="shared" si="153"/>
        <v/>
      </c>
      <c r="EB71" s="17" t="str">
        <f t="shared" si="154"/>
        <v/>
      </c>
      <c r="EC71" s="17" t="str">
        <f t="shared" si="155"/>
        <v>Otherwise Use: Ancillary or Other Use</v>
      </c>
      <c r="ED71" s="17" t="str">
        <f t="shared" si="156"/>
        <v/>
      </c>
      <c r="EE71" s="17" t="str">
        <f t="shared" si="157"/>
        <v/>
      </c>
      <c r="EF71" s="17" t="str">
        <f t="shared" si="158"/>
        <v/>
      </c>
      <c r="EG71" s="17" t="str">
        <f t="shared" si="159"/>
        <v/>
      </c>
      <c r="EH71" s="17" t="str">
        <f t="shared" si="160"/>
        <v/>
      </c>
      <c r="EI71" s="17" t="str">
        <f t="shared" si="161"/>
        <v>Z306 - Waste Treatment</v>
      </c>
      <c r="EJ71" s="17" t="str">
        <f t="shared" si="162"/>
        <v/>
      </c>
      <c r="EK71" s="17" t="str">
        <f t="shared" si="163"/>
        <v/>
      </c>
      <c r="EL71" s="17" t="str">
        <f t="shared" si="164"/>
        <v/>
      </c>
    </row>
    <row r="72" spans="1:142" ht="58" x14ac:dyDescent="0.35">
      <c r="A72" s="17" t="s">
        <v>280</v>
      </c>
      <c r="B72" s="17">
        <v>2022</v>
      </c>
      <c r="C72" s="17" t="s">
        <v>97</v>
      </c>
      <c r="D72" s="17" t="s">
        <v>344</v>
      </c>
      <c r="E72" s="17" t="s">
        <v>398</v>
      </c>
      <c r="F72" s="17" t="s">
        <v>307</v>
      </c>
      <c r="G72" s="17" t="s">
        <v>399</v>
      </c>
      <c r="H72" s="17" t="s">
        <v>298</v>
      </c>
      <c r="I72" s="17">
        <v>77571</v>
      </c>
      <c r="J72" s="105">
        <f>VLOOKUP(H72, 'TRI Crosswalk codes'!D:E, 2, FALSE)</f>
        <v>6</v>
      </c>
      <c r="K72" s="17">
        <v>325199</v>
      </c>
      <c r="L72" s="106" t="str">
        <f>VLOOKUP(K72, '2017-2022 NAICS'!C:D, 2, FALSE)</f>
        <v>All Other Basic Organic Chemical Manufacturing</v>
      </c>
      <c r="M72" s="106" t="str">
        <f>IF(COUNTIF('Raw TRI Data'!A:A, K72) &gt;0, "Yes", "No")</f>
        <v>No</v>
      </c>
      <c r="N72" s="17">
        <v>29.723700000000001</v>
      </c>
      <c r="O72" s="17">
        <v>-95.074079999999995</v>
      </c>
      <c r="P72" s="68">
        <v>110017769734</v>
      </c>
      <c r="Q72" s="68">
        <v>1322221024627</v>
      </c>
      <c r="R72" s="17" t="s">
        <v>284</v>
      </c>
      <c r="S72" s="17" t="s">
        <v>285</v>
      </c>
      <c r="T72" s="107">
        <v>4</v>
      </c>
      <c r="U72" s="105" t="str">
        <f>VLOOKUP(T72, 'TRI Crosswalk codes'!A:B, 2, FALSE)</f>
        <v>10,000 to 99,999</v>
      </c>
      <c r="V72" s="17">
        <v>41</v>
      </c>
      <c r="W72" s="17">
        <v>41</v>
      </c>
      <c r="Y72" s="17">
        <v>59</v>
      </c>
      <c r="Z72" s="17">
        <v>100</v>
      </c>
      <c r="AA72" s="17" t="s">
        <v>286</v>
      </c>
      <c r="AB72" s="106" t="str">
        <f t="shared" si="110"/>
        <v>Manufacture: Produce; Manufacture: As a byproduct; Manufacture: As an Impurity; Processing: As a reactant; P103 - Intermediates; Processing: As an impurity</v>
      </c>
      <c r="AI72" s="17" t="s">
        <v>289</v>
      </c>
      <c r="AJ72" s="17" t="s">
        <v>288</v>
      </c>
      <c r="AK72" s="17" t="s">
        <v>288</v>
      </c>
      <c r="AL72" s="17" t="s">
        <v>288</v>
      </c>
      <c r="AM72" s="17" t="s">
        <v>289</v>
      </c>
      <c r="AN72" s="17" t="s">
        <v>289</v>
      </c>
      <c r="AO72" s="17" t="s">
        <v>289</v>
      </c>
      <c r="AP72" s="17" t="s">
        <v>288</v>
      </c>
      <c r="AQ72" s="17" t="s">
        <v>288</v>
      </c>
      <c r="AR72" s="17" t="s">
        <v>289</v>
      </c>
      <c r="AS72" s="17" t="s">
        <v>288</v>
      </c>
      <c r="AT72" s="17" t="s">
        <v>288</v>
      </c>
      <c r="AU72" s="17" t="s">
        <v>288</v>
      </c>
      <c r="AV72" s="17" t="s">
        <v>288</v>
      </c>
      <c r="AW72" s="17" t="s">
        <v>288</v>
      </c>
      <c r="AX72" s="17" t="s">
        <v>288</v>
      </c>
      <c r="AY72" s="17" t="s">
        <v>288</v>
      </c>
      <c r="AZ72" s="17" t="s">
        <v>288</v>
      </c>
      <c r="BA72" s="17" t="s">
        <v>288</v>
      </c>
      <c r="BB72" s="17" t="s">
        <v>288</v>
      </c>
      <c r="BC72" s="17" t="s">
        <v>288</v>
      </c>
      <c r="BD72" s="17" t="s">
        <v>288</v>
      </c>
      <c r="BE72" s="17" t="s">
        <v>288</v>
      </c>
      <c r="BF72" s="17" t="s">
        <v>288</v>
      </c>
      <c r="BG72" s="17" t="s">
        <v>288</v>
      </c>
      <c r="BH72" s="17" t="s">
        <v>288</v>
      </c>
      <c r="BI72" s="17" t="s">
        <v>288</v>
      </c>
      <c r="BJ72" s="17" t="s">
        <v>289</v>
      </c>
      <c r="BK72" s="17" t="s">
        <v>288</v>
      </c>
      <c r="BL72" s="17" t="s">
        <v>288</v>
      </c>
      <c r="BM72" s="17" t="s">
        <v>288</v>
      </c>
      <c r="BN72" s="17" t="s">
        <v>288</v>
      </c>
      <c r="BO72" s="17" t="s">
        <v>288</v>
      </c>
      <c r="BP72" s="17" t="s">
        <v>288</v>
      </c>
      <c r="BQ72" s="17" t="s">
        <v>288</v>
      </c>
      <c r="BR72" s="17" t="s">
        <v>288</v>
      </c>
      <c r="BS72" s="17" t="s">
        <v>288</v>
      </c>
      <c r="BT72" s="17" t="s">
        <v>288</v>
      </c>
      <c r="BU72" s="17" t="s">
        <v>288</v>
      </c>
      <c r="BV72" s="17" t="s">
        <v>288</v>
      </c>
      <c r="BW72" s="17" t="s">
        <v>288</v>
      </c>
      <c r="BX72" s="17" t="s">
        <v>288</v>
      </c>
      <c r="BY72" s="17" t="s">
        <v>288</v>
      </c>
      <c r="BZ72" s="17" t="s">
        <v>288</v>
      </c>
      <c r="CA72" s="17" t="s">
        <v>288</v>
      </c>
      <c r="CB72" s="17" t="s">
        <v>288</v>
      </c>
      <c r="CC72" s="17" t="s">
        <v>288</v>
      </c>
      <c r="CD72" s="17" t="s">
        <v>288</v>
      </c>
      <c r="CE72" s="17" t="s">
        <v>288</v>
      </c>
      <c r="CF72" s="17" t="s">
        <v>288</v>
      </c>
      <c r="CG72" s="17" t="s">
        <v>288</v>
      </c>
      <c r="CH72" s="17" t="s">
        <v>288</v>
      </c>
      <c r="CI72" s="17" t="s">
        <v>288</v>
      </c>
      <c r="CJ72" s="17" t="s">
        <v>288</v>
      </c>
      <c r="CK72" s="17" t="str">
        <f t="shared" si="111"/>
        <v>Manufacture: Produce</v>
      </c>
      <c r="CL72" s="17" t="str">
        <f t="shared" si="112"/>
        <v/>
      </c>
      <c r="CM72" s="17" t="str">
        <f t="shared" si="113"/>
        <v/>
      </c>
      <c r="CN72" s="17" t="str">
        <f t="shared" si="114"/>
        <v/>
      </c>
      <c r="CO72" s="17" t="str">
        <f t="shared" si="115"/>
        <v>Manufacture: As a byproduct</v>
      </c>
      <c r="CP72" s="17" t="str">
        <f t="shared" si="116"/>
        <v>Manufacture: As an Impurity</v>
      </c>
      <c r="CQ72" s="17" t="str">
        <f t="shared" si="117"/>
        <v>Processing: As a reactant</v>
      </c>
      <c r="CR72" s="17" t="str">
        <f t="shared" si="118"/>
        <v/>
      </c>
      <c r="CS72" s="17" t="str">
        <f t="shared" si="119"/>
        <v/>
      </c>
      <c r="CT72" s="17" t="str">
        <f t="shared" si="120"/>
        <v>P103 - Intermediates</v>
      </c>
      <c r="CU72" s="17" t="str">
        <f t="shared" si="121"/>
        <v/>
      </c>
      <c r="CV72" s="17" t="str">
        <f t="shared" si="122"/>
        <v/>
      </c>
      <c r="CW72" s="17" t="str">
        <f t="shared" si="123"/>
        <v/>
      </c>
      <c r="CX72" s="17" t="str">
        <f t="shared" si="124"/>
        <v/>
      </c>
      <c r="CY72" s="17" t="str">
        <f t="shared" si="125"/>
        <v/>
      </c>
      <c r="CZ72" s="17" t="str">
        <f t="shared" si="126"/>
        <v/>
      </c>
      <c r="DA72" s="17" t="str">
        <f t="shared" si="127"/>
        <v/>
      </c>
      <c r="DB72" s="17" t="str">
        <f t="shared" si="128"/>
        <v/>
      </c>
      <c r="DC72" s="17" t="str">
        <f t="shared" si="129"/>
        <v/>
      </c>
      <c r="DD72" s="17" t="str">
        <f t="shared" si="130"/>
        <v/>
      </c>
      <c r="DE72" s="17" t="str">
        <f t="shared" si="131"/>
        <v/>
      </c>
      <c r="DF72" s="17" t="str">
        <f t="shared" si="132"/>
        <v/>
      </c>
      <c r="DG72" s="17" t="str">
        <f t="shared" si="133"/>
        <v/>
      </c>
      <c r="DH72" s="17" t="str">
        <f t="shared" si="134"/>
        <v/>
      </c>
      <c r="DI72" s="17" t="str">
        <f t="shared" si="135"/>
        <v/>
      </c>
      <c r="DJ72" s="17" t="str">
        <f t="shared" si="136"/>
        <v/>
      </c>
      <c r="DK72" s="17" t="str">
        <f t="shared" si="137"/>
        <v/>
      </c>
      <c r="DL72" s="17" t="str">
        <f t="shared" si="138"/>
        <v>Processing: As an impurity</v>
      </c>
      <c r="DM72" s="17" t="str">
        <f t="shared" si="139"/>
        <v/>
      </c>
      <c r="DN72" s="17" t="str">
        <f t="shared" si="140"/>
        <v/>
      </c>
      <c r="DO72" s="17" t="str">
        <f t="shared" si="141"/>
        <v/>
      </c>
      <c r="DP72" s="17" t="str">
        <f t="shared" si="142"/>
        <v/>
      </c>
      <c r="DQ72" s="17" t="str">
        <f t="shared" si="143"/>
        <v/>
      </c>
      <c r="DR72" s="17" t="str">
        <f t="shared" si="144"/>
        <v/>
      </c>
      <c r="DS72" s="17" t="str">
        <f t="shared" si="145"/>
        <v/>
      </c>
      <c r="DT72" s="17" t="str">
        <f t="shared" si="146"/>
        <v/>
      </c>
      <c r="DU72" s="17" t="str">
        <f t="shared" si="147"/>
        <v/>
      </c>
      <c r="DV72" s="17" t="str">
        <f t="shared" si="148"/>
        <v/>
      </c>
      <c r="DW72" s="17" t="str">
        <f t="shared" si="149"/>
        <v/>
      </c>
      <c r="DX72" s="17" t="str">
        <f t="shared" si="150"/>
        <v/>
      </c>
      <c r="DY72" s="17" t="str">
        <f t="shared" si="151"/>
        <v/>
      </c>
      <c r="DZ72" s="17" t="str">
        <f t="shared" si="152"/>
        <v/>
      </c>
      <c r="EA72" s="17" t="str">
        <f t="shared" si="153"/>
        <v/>
      </c>
      <c r="EB72" s="17" t="str">
        <f t="shared" si="154"/>
        <v/>
      </c>
      <c r="EC72" s="17" t="str">
        <f t="shared" si="155"/>
        <v/>
      </c>
      <c r="ED72" s="17" t="str">
        <f t="shared" si="156"/>
        <v/>
      </c>
      <c r="EE72" s="17" t="str">
        <f t="shared" si="157"/>
        <v/>
      </c>
      <c r="EF72" s="17" t="str">
        <f t="shared" si="158"/>
        <v/>
      </c>
      <c r="EG72" s="17" t="str">
        <f t="shared" si="159"/>
        <v/>
      </c>
      <c r="EH72" s="17" t="str">
        <f t="shared" si="160"/>
        <v/>
      </c>
      <c r="EI72" s="17" t="str">
        <f t="shared" si="161"/>
        <v/>
      </c>
      <c r="EJ72" s="17" t="str">
        <f t="shared" si="162"/>
        <v/>
      </c>
      <c r="EK72" s="17" t="str">
        <f t="shared" si="163"/>
        <v/>
      </c>
      <c r="EL72" s="17" t="str">
        <f t="shared" si="164"/>
        <v/>
      </c>
    </row>
    <row r="73" spans="1:142" ht="29" x14ac:dyDescent="0.35">
      <c r="A73" s="17" t="s">
        <v>280</v>
      </c>
      <c r="B73" s="17">
        <v>2022</v>
      </c>
      <c r="C73" s="17" t="s">
        <v>100</v>
      </c>
      <c r="D73" s="17" t="s">
        <v>341</v>
      </c>
      <c r="E73" s="17" t="s">
        <v>404</v>
      </c>
      <c r="F73" s="17" t="s">
        <v>342</v>
      </c>
      <c r="G73" s="17" t="s">
        <v>399</v>
      </c>
      <c r="H73" s="17" t="s">
        <v>298</v>
      </c>
      <c r="I73" s="17">
        <v>77536</v>
      </c>
      <c r="J73" s="105">
        <f>VLOOKUP(H73, 'TRI Crosswalk codes'!D:E, 2, FALSE)</f>
        <v>6</v>
      </c>
      <c r="K73" s="17">
        <v>325199</v>
      </c>
      <c r="L73" s="106" t="str">
        <f>VLOOKUP(K73, '2017-2022 NAICS'!C:D, 2, FALSE)</f>
        <v>All Other Basic Organic Chemical Manufacturing</v>
      </c>
      <c r="M73" s="106" t="str">
        <f>IF(COUNTIF('Raw TRI Data'!A:A, K73) &gt;0, "Yes", "No")</f>
        <v>No</v>
      </c>
      <c r="N73" s="17">
        <v>29.728559000000001</v>
      </c>
      <c r="O73" s="17">
        <v>-95.110764000000003</v>
      </c>
      <c r="P73" s="68">
        <v>110015742204</v>
      </c>
      <c r="Q73" s="68">
        <v>1322221049721</v>
      </c>
      <c r="R73" s="17" t="s">
        <v>284</v>
      </c>
      <c r="S73" s="17" t="s">
        <v>285</v>
      </c>
      <c r="T73" s="107">
        <v>3</v>
      </c>
      <c r="U73" s="105" t="str">
        <f>VLOOKUP(T73, 'TRI Crosswalk codes'!A:B, 2, FALSE)</f>
        <v>1,000 to 9,999</v>
      </c>
      <c r="V73" s="17">
        <v>5.58</v>
      </c>
      <c r="W73" s="17">
        <v>5.58</v>
      </c>
      <c r="Y73" s="17">
        <v>0.92</v>
      </c>
      <c r="Z73" s="17">
        <v>6.5</v>
      </c>
      <c r="AA73" s="17" t="s">
        <v>286</v>
      </c>
      <c r="AB73" s="106" t="str">
        <f t="shared" si="110"/>
        <v>Manufacture: Produce; Manufacture: As a byproduct; Manufacture: As an Impurity</v>
      </c>
      <c r="AI73" s="17" t="s">
        <v>289</v>
      </c>
      <c r="AJ73" s="17" t="s">
        <v>288</v>
      </c>
      <c r="AK73" s="17" t="s">
        <v>288</v>
      </c>
      <c r="AL73" s="17" t="s">
        <v>288</v>
      </c>
      <c r="AM73" s="17" t="s">
        <v>289</v>
      </c>
      <c r="AN73" s="17" t="s">
        <v>289</v>
      </c>
      <c r="AO73" s="17" t="s">
        <v>288</v>
      </c>
      <c r="AP73" s="17" t="s">
        <v>288</v>
      </c>
      <c r="AQ73" s="17" t="s">
        <v>288</v>
      </c>
      <c r="AR73" s="17" t="s">
        <v>288</v>
      </c>
      <c r="AS73" s="17" t="s">
        <v>288</v>
      </c>
      <c r="AT73" s="17" t="s">
        <v>288</v>
      </c>
      <c r="AU73" s="17" t="s">
        <v>288</v>
      </c>
      <c r="AV73" s="17" t="s">
        <v>288</v>
      </c>
      <c r="AW73" s="17" t="s">
        <v>288</v>
      </c>
      <c r="AX73" s="17" t="s">
        <v>288</v>
      </c>
      <c r="AY73" s="17" t="s">
        <v>288</v>
      </c>
      <c r="AZ73" s="17" t="s">
        <v>288</v>
      </c>
      <c r="BA73" s="17" t="s">
        <v>288</v>
      </c>
      <c r="BB73" s="17" t="s">
        <v>288</v>
      </c>
      <c r="BC73" s="17" t="s">
        <v>288</v>
      </c>
      <c r="BD73" s="17" t="s">
        <v>288</v>
      </c>
      <c r="BE73" s="17" t="s">
        <v>288</v>
      </c>
      <c r="BF73" s="17" t="s">
        <v>288</v>
      </c>
      <c r="BG73" s="17" t="s">
        <v>288</v>
      </c>
      <c r="BH73" s="17" t="s">
        <v>288</v>
      </c>
      <c r="BI73" s="17" t="s">
        <v>288</v>
      </c>
      <c r="BJ73" s="17" t="s">
        <v>288</v>
      </c>
      <c r="BK73" s="17" t="s">
        <v>288</v>
      </c>
      <c r="BL73" s="17" t="s">
        <v>288</v>
      </c>
      <c r="BM73" s="17" t="s">
        <v>288</v>
      </c>
      <c r="BN73" s="17" t="s">
        <v>288</v>
      </c>
      <c r="BO73" s="17" t="s">
        <v>288</v>
      </c>
      <c r="BP73" s="17" t="s">
        <v>288</v>
      </c>
      <c r="BQ73" s="17" t="s">
        <v>288</v>
      </c>
      <c r="BR73" s="17" t="s">
        <v>288</v>
      </c>
      <c r="BS73" s="17" t="s">
        <v>288</v>
      </c>
      <c r="BT73" s="17" t="s">
        <v>288</v>
      </c>
      <c r="BU73" s="17" t="s">
        <v>288</v>
      </c>
      <c r="BV73" s="17" t="s">
        <v>288</v>
      </c>
      <c r="BW73" s="17" t="s">
        <v>288</v>
      </c>
      <c r="BX73" s="17" t="s">
        <v>288</v>
      </c>
      <c r="BY73" s="17" t="s">
        <v>288</v>
      </c>
      <c r="BZ73" s="17" t="s">
        <v>288</v>
      </c>
      <c r="CA73" s="17" t="s">
        <v>288</v>
      </c>
      <c r="CB73" s="17" t="s">
        <v>288</v>
      </c>
      <c r="CC73" s="17" t="s">
        <v>288</v>
      </c>
      <c r="CD73" s="17" t="s">
        <v>288</v>
      </c>
      <c r="CE73" s="17" t="s">
        <v>288</v>
      </c>
      <c r="CF73" s="17" t="s">
        <v>288</v>
      </c>
      <c r="CG73" s="17" t="s">
        <v>288</v>
      </c>
      <c r="CH73" s="17" t="s">
        <v>288</v>
      </c>
      <c r="CI73" s="17" t="s">
        <v>288</v>
      </c>
      <c r="CJ73" s="17" t="s">
        <v>288</v>
      </c>
      <c r="CK73" s="17" t="str">
        <f t="shared" si="111"/>
        <v>Manufacture: Produce</v>
      </c>
      <c r="CL73" s="17" t="str">
        <f t="shared" si="112"/>
        <v/>
      </c>
      <c r="CM73" s="17" t="str">
        <f t="shared" si="113"/>
        <v/>
      </c>
      <c r="CN73" s="17" t="str">
        <f t="shared" si="114"/>
        <v/>
      </c>
      <c r="CO73" s="17" t="str">
        <f t="shared" si="115"/>
        <v>Manufacture: As a byproduct</v>
      </c>
      <c r="CP73" s="17" t="str">
        <f t="shared" si="116"/>
        <v>Manufacture: As an Impurity</v>
      </c>
      <c r="CQ73" s="17" t="str">
        <f t="shared" si="117"/>
        <v/>
      </c>
      <c r="CR73" s="17" t="str">
        <f t="shared" si="118"/>
        <v/>
      </c>
      <c r="CS73" s="17" t="str">
        <f t="shared" si="119"/>
        <v/>
      </c>
      <c r="CT73" s="17" t="str">
        <f t="shared" si="120"/>
        <v/>
      </c>
      <c r="CU73" s="17" t="str">
        <f t="shared" si="121"/>
        <v/>
      </c>
      <c r="CV73" s="17" t="str">
        <f t="shared" si="122"/>
        <v/>
      </c>
      <c r="CW73" s="17" t="str">
        <f t="shared" si="123"/>
        <v/>
      </c>
      <c r="CX73" s="17" t="str">
        <f t="shared" si="124"/>
        <v/>
      </c>
      <c r="CY73" s="17" t="str">
        <f t="shared" si="125"/>
        <v/>
      </c>
      <c r="CZ73" s="17" t="str">
        <f t="shared" si="126"/>
        <v/>
      </c>
      <c r="DA73" s="17" t="str">
        <f t="shared" si="127"/>
        <v/>
      </c>
      <c r="DB73" s="17" t="str">
        <f t="shared" si="128"/>
        <v/>
      </c>
      <c r="DC73" s="17" t="str">
        <f t="shared" si="129"/>
        <v/>
      </c>
      <c r="DD73" s="17" t="str">
        <f t="shared" si="130"/>
        <v/>
      </c>
      <c r="DE73" s="17" t="str">
        <f t="shared" si="131"/>
        <v/>
      </c>
      <c r="DF73" s="17" t="str">
        <f t="shared" si="132"/>
        <v/>
      </c>
      <c r="DG73" s="17" t="str">
        <f t="shared" si="133"/>
        <v/>
      </c>
      <c r="DH73" s="17" t="str">
        <f t="shared" si="134"/>
        <v/>
      </c>
      <c r="DI73" s="17" t="str">
        <f t="shared" si="135"/>
        <v/>
      </c>
      <c r="DJ73" s="17" t="str">
        <f t="shared" si="136"/>
        <v/>
      </c>
      <c r="DK73" s="17" t="str">
        <f t="shared" si="137"/>
        <v/>
      </c>
      <c r="DL73" s="17" t="str">
        <f t="shared" si="138"/>
        <v/>
      </c>
      <c r="DM73" s="17" t="str">
        <f t="shared" si="139"/>
        <v/>
      </c>
      <c r="DN73" s="17" t="str">
        <f t="shared" si="140"/>
        <v/>
      </c>
      <c r="DO73" s="17" t="str">
        <f t="shared" si="141"/>
        <v/>
      </c>
      <c r="DP73" s="17" t="str">
        <f t="shared" si="142"/>
        <v/>
      </c>
      <c r="DQ73" s="17" t="str">
        <f t="shared" si="143"/>
        <v/>
      </c>
      <c r="DR73" s="17" t="str">
        <f t="shared" si="144"/>
        <v/>
      </c>
      <c r="DS73" s="17" t="str">
        <f t="shared" si="145"/>
        <v/>
      </c>
      <c r="DT73" s="17" t="str">
        <f t="shared" si="146"/>
        <v/>
      </c>
      <c r="DU73" s="17" t="str">
        <f t="shared" si="147"/>
        <v/>
      </c>
      <c r="DV73" s="17" t="str">
        <f t="shared" si="148"/>
        <v/>
      </c>
      <c r="DW73" s="17" t="str">
        <f t="shared" si="149"/>
        <v/>
      </c>
      <c r="DX73" s="17" t="str">
        <f t="shared" si="150"/>
        <v/>
      </c>
      <c r="DY73" s="17" t="str">
        <f t="shared" si="151"/>
        <v/>
      </c>
      <c r="DZ73" s="17" t="str">
        <f t="shared" si="152"/>
        <v/>
      </c>
      <c r="EA73" s="17" t="str">
        <f t="shared" si="153"/>
        <v/>
      </c>
      <c r="EB73" s="17" t="str">
        <f t="shared" si="154"/>
        <v/>
      </c>
      <c r="EC73" s="17" t="str">
        <f t="shared" si="155"/>
        <v/>
      </c>
      <c r="ED73" s="17" t="str">
        <f t="shared" si="156"/>
        <v/>
      </c>
      <c r="EE73" s="17" t="str">
        <f t="shared" si="157"/>
        <v/>
      </c>
      <c r="EF73" s="17" t="str">
        <f t="shared" si="158"/>
        <v/>
      </c>
      <c r="EG73" s="17" t="str">
        <f t="shared" si="159"/>
        <v/>
      </c>
      <c r="EH73" s="17" t="str">
        <f t="shared" si="160"/>
        <v/>
      </c>
      <c r="EI73" s="17" t="str">
        <f t="shared" si="161"/>
        <v/>
      </c>
      <c r="EJ73" s="17" t="str">
        <f t="shared" si="162"/>
        <v/>
      </c>
      <c r="EK73" s="17" t="str">
        <f t="shared" si="163"/>
        <v/>
      </c>
      <c r="EL73" s="17" t="str">
        <f t="shared" si="164"/>
        <v/>
      </c>
    </row>
    <row r="74" spans="1:142" ht="29" x14ac:dyDescent="0.35">
      <c r="A74" s="17" t="s">
        <v>280</v>
      </c>
      <c r="B74" s="17">
        <v>2022</v>
      </c>
      <c r="C74" s="17" t="s">
        <v>96</v>
      </c>
      <c r="D74" s="17" t="s">
        <v>356</v>
      </c>
      <c r="E74" s="17" t="s">
        <v>396</v>
      </c>
      <c r="F74" s="17" t="s">
        <v>350</v>
      </c>
      <c r="G74" s="17" t="s">
        <v>397</v>
      </c>
      <c r="H74" s="17" t="s">
        <v>351</v>
      </c>
      <c r="I74" s="17">
        <v>70764</v>
      </c>
      <c r="J74" s="105">
        <f>VLOOKUP(H74, 'TRI Crosswalk codes'!D:E, 2, FALSE)</f>
        <v>6</v>
      </c>
      <c r="K74" s="17">
        <v>325211</v>
      </c>
      <c r="L74" s="106" t="str">
        <f>VLOOKUP(K74, '2017-2022 NAICS'!C:D, 2, FALSE)</f>
        <v>Plastics Material and Resin Manufacturing</v>
      </c>
      <c r="M74" s="106" t="str">
        <f>IF(COUNTIF('Raw TRI Data'!A:A, K74) &gt;0, "Yes", "No")</f>
        <v>No</v>
      </c>
      <c r="N74" s="17">
        <v>30.262255</v>
      </c>
      <c r="O74" s="17">
        <v>-91.185837000000006</v>
      </c>
      <c r="P74" s="68">
        <v>110000613747</v>
      </c>
      <c r="Q74" s="68">
        <v>1322221120619</v>
      </c>
      <c r="R74" s="17" t="s">
        <v>284</v>
      </c>
      <c r="S74" s="17" t="s">
        <v>285</v>
      </c>
      <c r="T74" s="107">
        <v>5</v>
      </c>
      <c r="U74" s="105" t="str">
        <f>VLOOKUP(T74, 'TRI Crosswalk codes'!A:B, 2, FALSE)</f>
        <v>100,000 to 999,999</v>
      </c>
      <c r="V74" s="17">
        <v>56</v>
      </c>
      <c r="W74" s="17">
        <v>56</v>
      </c>
      <c r="Y74" s="17">
        <v>0</v>
      </c>
      <c r="Z74" s="17">
        <v>56</v>
      </c>
      <c r="AA74" s="17" t="s">
        <v>286</v>
      </c>
      <c r="AB74" s="106" t="str">
        <f t="shared" si="110"/>
        <v>Manufacture: Produce; Manufacture: As a byproduct</v>
      </c>
      <c r="AI74" s="17" t="s">
        <v>289</v>
      </c>
      <c r="AJ74" s="17" t="s">
        <v>288</v>
      </c>
      <c r="AK74" s="17" t="s">
        <v>288</v>
      </c>
      <c r="AL74" s="17" t="s">
        <v>288</v>
      </c>
      <c r="AM74" s="17" t="s">
        <v>289</v>
      </c>
      <c r="AN74" s="17" t="s">
        <v>288</v>
      </c>
      <c r="AO74" s="17" t="s">
        <v>288</v>
      </c>
      <c r="AP74" s="17" t="s">
        <v>288</v>
      </c>
      <c r="AQ74" s="17" t="s">
        <v>288</v>
      </c>
      <c r="AR74" s="17" t="s">
        <v>288</v>
      </c>
      <c r="AS74" s="17" t="s">
        <v>288</v>
      </c>
      <c r="AT74" s="17" t="s">
        <v>288</v>
      </c>
      <c r="AU74" s="17" t="s">
        <v>288</v>
      </c>
      <c r="AV74" s="17" t="s">
        <v>288</v>
      </c>
      <c r="AW74" s="17" t="s">
        <v>288</v>
      </c>
      <c r="AX74" s="17" t="s">
        <v>288</v>
      </c>
      <c r="AY74" s="17" t="s">
        <v>288</v>
      </c>
      <c r="AZ74" s="17" t="s">
        <v>288</v>
      </c>
      <c r="BA74" s="17" t="s">
        <v>288</v>
      </c>
      <c r="BB74" s="17" t="s">
        <v>288</v>
      </c>
      <c r="BC74" s="17" t="s">
        <v>288</v>
      </c>
      <c r="BD74" s="17" t="s">
        <v>288</v>
      </c>
      <c r="BE74" s="17" t="s">
        <v>288</v>
      </c>
      <c r="BF74" s="17" t="s">
        <v>288</v>
      </c>
      <c r="BG74" s="17" t="s">
        <v>288</v>
      </c>
      <c r="BH74" s="17" t="s">
        <v>288</v>
      </c>
      <c r="BI74" s="17" t="s">
        <v>288</v>
      </c>
      <c r="BJ74" s="17" t="s">
        <v>288</v>
      </c>
      <c r="BK74" s="17" t="s">
        <v>288</v>
      </c>
      <c r="BL74" s="17" t="s">
        <v>288</v>
      </c>
      <c r="BM74" s="17" t="s">
        <v>288</v>
      </c>
      <c r="BN74" s="17" t="s">
        <v>288</v>
      </c>
      <c r="BO74" s="17" t="s">
        <v>288</v>
      </c>
      <c r="BP74" s="17" t="s">
        <v>288</v>
      </c>
      <c r="BQ74" s="17" t="s">
        <v>288</v>
      </c>
      <c r="BR74" s="17" t="s">
        <v>288</v>
      </c>
      <c r="BS74" s="17" t="s">
        <v>288</v>
      </c>
      <c r="BT74" s="17" t="s">
        <v>288</v>
      </c>
      <c r="BU74" s="17" t="s">
        <v>288</v>
      </c>
      <c r="BV74" s="17" t="s">
        <v>288</v>
      </c>
      <c r="BW74" s="17" t="s">
        <v>288</v>
      </c>
      <c r="BX74" s="17" t="s">
        <v>288</v>
      </c>
      <c r="BY74" s="17" t="s">
        <v>288</v>
      </c>
      <c r="BZ74" s="17" t="s">
        <v>288</v>
      </c>
      <c r="CA74" s="17" t="s">
        <v>288</v>
      </c>
      <c r="CB74" s="17" t="s">
        <v>288</v>
      </c>
      <c r="CC74" s="17" t="s">
        <v>288</v>
      </c>
      <c r="CD74" s="17" t="s">
        <v>288</v>
      </c>
      <c r="CE74" s="17" t="s">
        <v>288</v>
      </c>
      <c r="CF74" s="17" t="s">
        <v>288</v>
      </c>
      <c r="CG74" s="17" t="s">
        <v>288</v>
      </c>
      <c r="CH74" s="17" t="s">
        <v>288</v>
      </c>
      <c r="CI74" s="17" t="s">
        <v>288</v>
      </c>
      <c r="CJ74" s="17" t="s">
        <v>288</v>
      </c>
      <c r="CK74" s="17" t="str">
        <f t="shared" si="111"/>
        <v>Manufacture: Produce</v>
      </c>
      <c r="CL74" s="17" t="str">
        <f t="shared" si="112"/>
        <v/>
      </c>
      <c r="CM74" s="17" t="str">
        <f t="shared" si="113"/>
        <v/>
      </c>
      <c r="CN74" s="17" t="str">
        <f t="shared" si="114"/>
        <v/>
      </c>
      <c r="CO74" s="17" t="str">
        <f t="shared" si="115"/>
        <v>Manufacture: As a byproduct</v>
      </c>
      <c r="CP74" s="17" t="str">
        <f t="shared" si="116"/>
        <v/>
      </c>
      <c r="CQ74" s="17" t="str">
        <f t="shared" si="117"/>
        <v/>
      </c>
      <c r="CR74" s="17" t="str">
        <f t="shared" si="118"/>
        <v/>
      </c>
      <c r="CS74" s="17" t="str">
        <f t="shared" si="119"/>
        <v/>
      </c>
      <c r="CT74" s="17" t="str">
        <f t="shared" si="120"/>
        <v/>
      </c>
      <c r="CU74" s="17" t="str">
        <f t="shared" si="121"/>
        <v/>
      </c>
      <c r="CV74" s="17" t="str">
        <f t="shared" si="122"/>
        <v/>
      </c>
      <c r="CW74" s="17" t="str">
        <f t="shared" si="123"/>
        <v/>
      </c>
      <c r="CX74" s="17" t="str">
        <f t="shared" si="124"/>
        <v/>
      </c>
      <c r="CY74" s="17" t="str">
        <f t="shared" si="125"/>
        <v/>
      </c>
      <c r="CZ74" s="17" t="str">
        <f t="shared" si="126"/>
        <v/>
      </c>
      <c r="DA74" s="17" t="str">
        <f t="shared" si="127"/>
        <v/>
      </c>
      <c r="DB74" s="17" t="str">
        <f t="shared" si="128"/>
        <v/>
      </c>
      <c r="DC74" s="17" t="str">
        <f t="shared" si="129"/>
        <v/>
      </c>
      <c r="DD74" s="17" t="str">
        <f t="shared" si="130"/>
        <v/>
      </c>
      <c r="DE74" s="17" t="str">
        <f t="shared" si="131"/>
        <v/>
      </c>
      <c r="DF74" s="17" t="str">
        <f t="shared" si="132"/>
        <v/>
      </c>
      <c r="DG74" s="17" t="str">
        <f t="shared" si="133"/>
        <v/>
      </c>
      <c r="DH74" s="17" t="str">
        <f t="shared" si="134"/>
        <v/>
      </c>
      <c r="DI74" s="17" t="str">
        <f t="shared" si="135"/>
        <v/>
      </c>
      <c r="DJ74" s="17" t="str">
        <f t="shared" si="136"/>
        <v/>
      </c>
      <c r="DK74" s="17" t="str">
        <f t="shared" si="137"/>
        <v/>
      </c>
      <c r="DL74" s="17" t="str">
        <f t="shared" si="138"/>
        <v/>
      </c>
      <c r="DM74" s="17" t="str">
        <f t="shared" si="139"/>
        <v/>
      </c>
      <c r="DN74" s="17" t="str">
        <f t="shared" si="140"/>
        <v/>
      </c>
      <c r="DO74" s="17" t="str">
        <f t="shared" si="141"/>
        <v/>
      </c>
      <c r="DP74" s="17" t="str">
        <f t="shared" si="142"/>
        <v/>
      </c>
      <c r="DQ74" s="17" t="str">
        <f t="shared" si="143"/>
        <v/>
      </c>
      <c r="DR74" s="17" t="str">
        <f t="shared" si="144"/>
        <v/>
      </c>
      <c r="DS74" s="17" t="str">
        <f t="shared" si="145"/>
        <v/>
      </c>
      <c r="DT74" s="17" t="str">
        <f t="shared" si="146"/>
        <v/>
      </c>
      <c r="DU74" s="17" t="str">
        <f t="shared" si="147"/>
        <v/>
      </c>
      <c r="DV74" s="17" t="str">
        <f t="shared" si="148"/>
        <v/>
      </c>
      <c r="DW74" s="17" t="str">
        <f t="shared" si="149"/>
        <v/>
      </c>
      <c r="DX74" s="17" t="str">
        <f t="shared" si="150"/>
        <v/>
      </c>
      <c r="DY74" s="17" t="str">
        <f t="shared" si="151"/>
        <v/>
      </c>
      <c r="DZ74" s="17" t="str">
        <f t="shared" si="152"/>
        <v/>
      </c>
      <c r="EA74" s="17" t="str">
        <f t="shared" si="153"/>
        <v/>
      </c>
      <c r="EB74" s="17" t="str">
        <f t="shared" si="154"/>
        <v/>
      </c>
      <c r="EC74" s="17" t="str">
        <f t="shared" si="155"/>
        <v/>
      </c>
      <c r="ED74" s="17" t="str">
        <f t="shared" si="156"/>
        <v/>
      </c>
      <c r="EE74" s="17" t="str">
        <f t="shared" si="157"/>
        <v/>
      </c>
      <c r="EF74" s="17" t="str">
        <f t="shared" si="158"/>
        <v/>
      </c>
      <c r="EG74" s="17" t="str">
        <f t="shared" si="159"/>
        <v/>
      </c>
      <c r="EH74" s="17" t="str">
        <f t="shared" si="160"/>
        <v/>
      </c>
      <c r="EI74" s="17" t="str">
        <f t="shared" si="161"/>
        <v/>
      </c>
      <c r="EJ74" s="17" t="str">
        <f t="shared" si="162"/>
        <v/>
      </c>
      <c r="EK74" s="17" t="str">
        <f t="shared" si="163"/>
        <v/>
      </c>
      <c r="EL74" s="17" t="str">
        <f t="shared" si="164"/>
        <v/>
      </c>
    </row>
    <row r="75" spans="1:142" ht="29" x14ac:dyDescent="0.35">
      <c r="A75" s="17" t="s">
        <v>280</v>
      </c>
      <c r="B75" s="17">
        <v>2022</v>
      </c>
      <c r="C75" s="17" t="s">
        <v>102</v>
      </c>
      <c r="D75" s="17" t="s">
        <v>336</v>
      </c>
      <c r="E75" s="17" t="s">
        <v>409</v>
      </c>
      <c r="F75" s="17" t="s">
        <v>337</v>
      </c>
      <c r="G75" s="17" t="s">
        <v>410</v>
      </c>
      <c r="H75" s="17" t="s">
        <v>298</v>
      </c>
      <c r="I75" s="17">
        <v>78359</v>
      </c>
      <c r="J75" s="105">
        <f>VLOOKUP(H75, 'TRI Crosswalk codes'!D:E, 2, FALSE)</f>
        <v>6</v>
      </c>
      <c r="K75" s="17">
        <v>325199</v>
      </c>
      <c r="L75" s="106" t="str">
        <f>VLOOKUP(K75, '2017-2022 NAICS'!C:D, 2, FALSE)</f>
        <v>All Other Basic Organic Chemical Manufacturing</v>
      </c>
      <c r="M75" s="106" t="str">
        <f>IF(COUNTIF('Raw TRI Data'!A:A, K75) &gt;0, "Yes", "No")</f>
        <v>No</v>
      </c>
      <c r="N75" s="17">
        <v>27.883610999999998</v>
      </c>
      <c r="O75" s="17">
        <v>-97.241382999999999</v>
      </c>
      <c r="P75" s="68">
        <v>110000599807</v>
      </c>
      <c r="Q75" s="68">
        <v>1322221170487</v>
      </c>
      <c r="R75" s="17" t="s">
        <v>284</v>
      </c>
      <c r="S75" s="17" t="s">
        <v>285</v>
      </c>
      <c r="T75" s="107">
        <v>4</v>
      </c>
      <c r="U75" s="105" t="str">
        <f>VLOOKUP(T75, 'TRI Crosswalk codes'!A:B, 2, FALSE)</f>
        <v>10,000 to 99,999</v>
      </c>
      <c r="V75" s="17">
        <v>28</v>
      </c>
      <c r="W75" s="17">
        <v>28</v>
      </c>
      <c r="Y75" s="17">
        <v>33</v>
      </c>
      <c r="Z75" s="17">
        <v>61</v>
      </c>
      <c r="AA75" s="17" t="s">
        <v>286</v>
      </c>
      <c r="AB75" s="106" t="str">
        <f t="shared" si="110"/>
        <v>Manufacture: Produce; Manufacture: As an Impurity</v>
      </c>
      <c r="AI75" s="17" t="s">
        <v>289</v>
      </c>
      <c r="AJ75" s="17" t="s">
        <v>288</v>
      </c>
      <c r="AK75" s="17" t="s">
        <v>288</v>
      </c>
      <c r="AL75" s="17" t="s">
        <v>288</v>
      </c>
      <c r="AM75" s="17" t="s">
        <v>288</v>
      </c>
      <c r="AN75" s="17" t="s">
        <v>289</v>
      </c>
      <c r="AO75" s="17" t="s">
        <v>288</v>
      </c>
      <c r="AP75" s="17" t="s">
        <v>288</v>
      </c>
      <c r="AQ75" s="17" t="s">
        <v>288</v>
      </c>
      <c r="AR75" s="17" t="s">
        <v>288</v>
      </c>
      <c r="AS75" s="17" t="s">
        <v>288</v>
      </c>
      <c r="AT75" s="17" t="s">
        <v>288</v>
      </c>
      <c r="AU75" s="17" t="s">
        <v>288</v>
      </c>
      <c r="AV75" s="17" t="s">
        <v>288</v>
      </c>
      <c r="AW75" s="17" t="s">
        <v>288</v>
      </c>
      <c r="AX75" s="17" t="s">
        <v>288</v>
      </c>
      <c r="AY75" s="17" t="s">
        <v>288</v>
      </c>
      <c r="AZ75" s="17" t="s">
        <v>288</v>
      </c>
      <c r="BA75" s="17" t="s">
        <v>288</v>
      </c>
      <c r="BB75" s="17" t="s">
        <v>288</v>
      </c>
      <c r="BC75" s="17" t="s">
        <v>288</v>
      </c>
      <c r="BD75" s="17" t="s">
        <v>288</v>
      </c>
      <c r="BE75" s="17" t="s">
        <v>288</v>
      </c>
      <c r="BF75" s="17" t="s">
        <v>288</v>
      </c>
      <c r="BG75" s="17" t="s">
        <v>288</v>
      </c>
      <c r="BH75" s="17" t="s">
        <v>288</v>
      </c>
      <c r="BI75" s="17" t="s">
        <v>288</v>
      </c>
      <c r="BJ75" s="17" t="s">
        <v>288</v>
      </c>
      <c r="BK75" s="17" t="s">
        <v>288</v>
      </c>
      <c r="BL75" s="17" t="s">
        <v>288</v>
      </c>
      <c r="BM75" s="17" t="s">
        <v>288</v>
      </c>
      <c r="BN75" s="17" t="s">
        <v>288</v>
      </c>
      <c r="BO75" s="17" t="s">
        <v>288</v>
      </c>
      <c r="BP75" s="17" t="s">
        <v>288</v>
      </c>
      <c r="BQ75" s="17" t="s">
        <v>288</v>
      </c>
      <c r="BR75" s="17" t="s">
        <v>288</v>
      </c>
      <c r="BS75" s="17" t="s">
        <v>288</v>
      </c>
      <c r="BT75" s="17" t="s">
        <v>288</v>
      </c>
      <c r="BU75" s="17" t="s">
        <v>288</v>
      </c>
      <c r="BV75" s="17" t="s">
        <v>288</v>
      </c>
      <c r="BW75" s="17" t="s">
        <v>288</v>
      </c>
      <c r="BX75" s="17" t="s">
        <v>288</v>
      </c>
      <c r="BY75" s="17" t="s">
        <v>288</v>
      </c>
      <c r="BZ75" s="17" t="s">
        <v>288</v>
      </c>
      <c r="CA75" s="17" t="s">
        <v>288</v>
      </c>
      <c r="CB75" s="17" t="s">
        <v>288</v>
      </c>
      <c r="CC75" s="17" t="s">
        <v>288</v>
      </c>
      <c r="CD75" s="17" t="s">
        <v>288</v>
      </c>
      <c r="CE75" s="17" t="s">
        <v>288</v>
      </c>
      <c r="CF75" s="17" t="s">
        <v>288</v>
      </c>
      <c r="CG75" s="17" t="s">
        <v>288</v>
      </c>
      <c r="CH75" s="17" t="s">
        <v>288</v>
      </c>
      <c r="CI75" s="17" t="s">
        <v>288</v>
      </c>
      <c r="CJ75" s="17" t="s">
        <v>288</v>
      </c>
      <c r="CK75" s="17" t="str">
        <f t="shared" si="111"/>
        <v>Manufacture: Produce</v>
      </c>
      <c r="CL75" s="17" t="str">
        <f t="shared" si="112"/>
        <v/>
      </c>
      <c r="CM75" s="17" t="str">
        <f t="shared" si="113"/>
        <v/>
      </c>
      <c r="CN75" s="17" t="str">
        <f t="shared" si="114"/>
        <v/>
      </c>
      <c r="CO75" s="17" t="str">
        <f t="shared" si="115"/>
        <v/>
      </c>
      <c r="CP75" s="17" t="str">
        <f t="shared" si="116"/>
        <v>Manufacture: As an Impurity</v>
      </c>
      <c r="CQ75" s="17" t="str">
        <f t="shared" si="117"/>
        <v/>
      </c>
      <c r="CR75" s="17" t="str">
        <f t="shared" si="118"/>
        <v/>
      </c>
      <c r="CS75" s="17" t="str">
        <f t="shared" si="119"/>
        <v/>
      </c>
      <c r="CT75" s="17" t="str">
        <f t="shared" si="120"/>
        <v/>
      </c>
      <c r="CU75" s="17" t="str">
        <f t="shared" si="121"/>
        <v/>
      </c>
      <c r="CV75" s="17" t="str">
        <f t="shared" si="122"/>
        <v/>
      </c>
      <c r="CW75" s="17" t="str">
        <f t="shared" si="123"/>
        <v/>
      </c>
      <c r="CX75" s="17" t="str">
        <f t="shared" si="124"/>
        <v/>
      </c>
      <c r="CY75" s="17" t="str">
        <f t="shared" si="125"/>
        <v/>
      </c>
      <c r="CZ75" s="17" t="str">
        <f t="shared" si="126"/>
        <v/>
      </c>
      <c r="DA75" s="17" t="str">
        <f t="shared" si="127"/>
        <v/>
      </c>
      <c r="DB75" s="17" t="str">
        <f t="shared" si="128"/>
        <v/>
      </c>
      <c r="DC75" s="17" t="str">
        <f t="shared" si="129"/>
        <v/>
      </c>
      <c r="DD75" s="17" t="str">
        <f t="shared" si="130"/>
        <v/>
      </c>
      <c r="DE75" s="17" t="str">
        <f t="shared" si="131"/>
        <v/>
      </c>
      <c r="DF75" s="17" t="str">
        <f t="shared" si="132"/>
        <v/>
      </c>
      <c r="DG75" s="17" t="str">
        <f t="shared" si="133"/>
        <v/>
      </c>
      <c r="DH75" s="17" t="str">
        <f t="shared" si="134"/>
        <v/>
      </c>
      <c r="DI75" s="17" t="str">
        <f t="shared" si="135"/>
        <v/>
      </c>
      <c r="DJ75" s="17" t="str">
        <f t="shared" si="136"/>
        <v/>
      </c>
      <c r="DK75" s="17" t="str">
        <f t="shared" si="137"/>
        <v/>
      </c>
      <c r="DL75" s="17" t="str">
        <f t="shared" si="138"/>
        <v/>
      </c>
      <c r="DM75" s="17" t="str">
        <f t="shared" si="139"/>
        <v/>
      </c>
      <c r="DN75" s="17" t="str">
        <f t="shared" si="140"/>
        <v/>
      </c>
      <c r="DO75" s="17" t="str">
        <f t="shared" si="141"/>
        <v/>
      </c>
      <c r="DP75" s="17" t="str">
        <f t="shared" si="142"/>
        <v/>
      </c>
      <c r="DQ75" s="17" t="str">
        <f t="shared" si="143"/>
        <v/>
      </c>
      <c r="DR75" s="17" t="str">
        <f t="shared" si="144"/>
        <v/>
      </c>
      <c r="DS75" s="17" t="str">
        <f t="shared" si="145"/>
        <v/>
      </c>
      <c r="DT75" s="17" t="str">
        <f t="shared" si="146"/>
        <v/>
      </c>
      <c r="DU75" s="17" t="str">
        <f t="shared" si="147"/>
        <v/>
      </c>
      <c r="DV75" s="17" t="str">
        <f t="shared" si="148"/>
        <v/>
      </c>
      <c r="DW75" s="17" t="str">
        <f t="shared" si="149"/>
        <v/>
      </c>
      <c r="DX75" s="17" t="str">
        <f t="shared" si="150"/>
        <v/>
      </c>
      <c r="DY75" s="17" t="str">
        <f t="shared" si="151"/>
        <v/>
      </c>
      <c r="DZ75" s="17" t="str">
        <f t="shared" si="152"/>
        <v/>
      </c>
      <c r="EA75" s="17" t="str">
        <f t="shared" si="153"/>
        <v/>
      </c>
      <c r="EB75" s="17" t="str">
        <f t="shared" si="154"/>
        <v/>
      </c>
      <c r="EC75" s="17" t="str">
        <f t="shared" si="155"/>
        <v/>
      </c>
      <c r="ED75" s="17" t="str">
        <f t="shared" si="156"/>
        <v/>
      </c>
      <c r="EE75" s="17" t="str">
        <f t="shared" si="157"/>
        <v/>
      </c>
      <c r="EF75" s="17" t="str">
        <f t="shared" si="158"/>
        <v/>
      </c>
      <c r="EG75" s="17" t="str">
        <f t="shared" si="159"/>
        <v/>
      </c>
      <c r="EH75" s="17" t="str">
        <f t="shared" si="160"/>
        <v/>
      </c>
      <c r="EI75" s="17" t="str">
        <f t="shared" si="161"/>
        <v/>
      </c>
      <c r="EJ75" s="17" t="str">
        <f t="shared" si="162"/>
        <v/>
      </c>
      <c r="EK75" s="17" t="str">
        <f t="shared" si="163"/>
        <v/>
      </c>
      <c r="EL75" s="17" t="str">
        <f t="shared" si="164"/>
        <v/>
      </c>
    </row>
    <row r="76" spans="1:142" ht="29" x14ac:dyDescent="0.35">
      <c r="A76" s="17" t="s">
        <v>280</v>
      </c>
      <c r="B76" s="17">
        <v>2022</v>
      </c>
      <c r="C76" s="17" t="s">
        <v>104</v>
      </c>
      <c r="D76" s="17" t="s">
        <v>354</v>
      </c>
      <c r="E76" s="17" t="s">
        <v>411</v>
      </c>
      <c r="F76" s="17" t="s">
        <v>355</v>
      </c>
      <c r="G76" s="17" t="s">
        <v>412</v>
      </c>
      <c r="H76" s="17" t="s">
        <v>119</v>
      </c>
      <c r="I76" s="17">
        <v>92011</v>
      </c>
      <c r="J76" s="105">
        <f>VLOOKUP(H76, 'TRI Crosswalk codes'!D:E, 2, FALSE)</f>
        <v>9</v>
      </c>
      <c r="K76" s="17">
        <v>325998</v>
      </c>
      <c r="L76" s="106" t="str">
        <f>VLOOKUP(K76, '2017-2022 NAICS'!C:D, 2, FALSE)</f>
        <v>All Other Miscellaneous Chemical Product and Preparation Manufacturing</v>
      </c>
      <c r="M76" s="106" t="str">
        <f>IF(COUNTIF('Raw TRI Data'!A:A, K76) &gt;0, "Yes", "No")</f>
        <v>No</v>
      </c>
      <c r="N76" s="17">
        <v>33.119149999999998</v>
      </c>
      <c r="O76" s="17">
        <v>-117.28344</v>
      </c>
      <c r="P76" s="68">
        <v>110000478509</v>
      </c>
      <c r="Q76" s="68">
        <v>1322221173228</v>
      </c>
      <c r="R76" s="17" t="s">
        <v>284</v>
      </c>
      <c r="S76" s="17" t="s">
        <v>285</v>
      </c>
      <c r="T76" s="107">
        <v>4</v>
      </c>
      <c r="U76" s="105" t="str">
        <f>VLOOKUP(T76, 'TRI Crosswalk codes'!A:B, 2, FALSE)</f>
        <v>10,000 to 99,999</v>
      </c>
      <c r="V76" s="17" t="s">
        <v>290</v>
      </c>
      <c r="W76" s="17">
        <v>5</v>
      </c>
      <c r="Y76" s="17">
        <v>10</v>
      </c>
      <c r="Z76" s="17">
        <v>15</v>
      </c>
      <c r="AA76" s="17" t="s">
        <v>286</v>
      </c>
      <c r="AB76" s="106" t="str">
        <f t="shared" si="110"/>
        <v>Processing: Repackaging</v>
      </c>
      <c r="AI76" s="17" t="s">
        <v>288</v>
      </c>
      <c r="AJ76" s="17" t="s">
        <v>288</v>
      </c>
      <c r="AK76" s="17" t="s">
        <v>288</v>
      </c>
      <c r="AL76" s="17" t="s">
        <v>288</v>
      </c>
      <c r="AM76" s="17" t="s">
        <v>288</v>
      </c>
      <c r="AN76" s="17" t="s">
        <v>288</v>
      </c>
      <c r="AO76" s="17" t="s">
        <v>288</v>
      </c>
      <c r="AP76" s="17" t="s">
        <v>288</v>
      </c>
      <c r="AQ76" s="17" t="s">
        <v>288</v>
      </c>
      <c r="AR76" s="17" t="s">
        <v>288</v>
      </c>
      <c r="AS76" s="17" t="s">
        <v>288</v>
      </c>
      <c r="AT76" s="17" t="s">
        <v>288</v>
      </c>
      <c r="AU76" s="17" t="s">
        <v>288</v>
      </c>
      <c r="AV76" s="17" t="s">
        <v>288</v>
      </c>
      <c r="AW76" s="17" t="s">
        <v>288</v>
      </c>
      <c r="AX76" s="17" t="s">
        <v>288</v>
      </c>
      <c r="AY76" s="17" t="s">
        <v>288</v>
      </c>
      <c r="AZ76" s="17" t="s">
        <v>288</v>
      </c>
      <c r="BA76" s="17" t="s">
        <v>288</v>
      </c>
      <c r="BB76" s="17" t="s">
        <v>288</v>
      </c>
      <c r="BC76" s="17" t="s">
        <v>288</v>
      </c>
      <c r="BD76" s="17" t="s">
        <v>288</v>
      </c>
      <c r="BE76" s="17" t="s">
        <v>288</v>
      </c>
      <c r="BF76" s="17" t="s">
        <v>288</v>
      </c>
      <c r="BG76" s="17" t="s">
        <v>288</v>
      </c>
      <c r="BH76" s="17" t="s">
        <v>288</v>
      </c>
      <c r="BI76" s="17" t="s">
        <v>289</v>
      </c>
      <c r="BJ76" s="17" t="s">
        <v>288</v>
      </c>
      <c r="BK76" s="17" t="s">
        <v>288</v>
      </c>
      <c r="BL76" s="17" t="s">
        <v>288</v>
      </c>
      <c r="BM76" s="17" t="s">
        <v>288</v>
      </c>
      <c r="BN76" s="17" t="s">
        <v>288</v>
      </c>
      <c r="BO76" s="17" t="s">
        <v>288</v>
      </c>
      <c r="BP76" s="17" t="s">
        <v>288</v>
      </c>
      <c r="BQ76" s="17" t="s">
        <v>288</v>
      </c>
      <c r="BR76" s="17" t="s">
        <v>288</v>
      </c>
      <c r="BS76" s="17" t="s">
        <v>288</v>
      </c>
      <c r="BT76" s="17" t="s">
        <v>288</v>
      </c>
      <c r="BU76" s="17" t="s">
        <v>288</v>
      </c>
      <c r="BV76" s="17" t="s">
        <v>288</v>
      </c>
      <c r="BW76" s="17" t="s">
        <v>288</v>
      </c>
      <c r="BX76" s="17" t="s">
        <v>288</v>
      </c>
      <c r="BY76" s="17" t="s">
        <v>288</v>
      </c>
      <c r="BZ76" s="17" t="s">
        <v>288</v>
      </c>
      <c r="CA76" s="17" t="s">
        <v>288</v>
      </c>
      <c r="CB76" s="17" t="s">
        <v>288</v>
      </c>
      <c r="CC76" s="17" t="s">
        <v>288</v>
      </c>
      <c r="CD76" s="17" t="s">
        <v>288</v>
      </c>
      <c r="CE76" s="17" t="s">
        <v>288</v>
      </c>
      <c r="CF76" s="17" t="s">
        <v>288</v>
      </c>
      <c r="CG76" s="17" t="s">
        <v>288</v>
      </c>
      <c r="CH76" s="17" t="s">
        <v>288</v>
      </c>
      <c r="CI76" s="17" t="s">
        <v>288</v>
      </c>
      <c r="CJ76" s="17" t="s">
        <v>288</v>
      </c>
      <c r="CK76" s="17" t="str">
        <f t="shared" si="111"/>
        <v/>
      </c>
      <c r="CL76" s="17" t="str">
        <f t="shared" si="112"/>
        <v/>
      </c>
      <c r="CM76" s="17" t="str">
        <f t="shared" si="113"/>
        <v/>
      </c>
      <c r="CN76" s="17" t="str">
        <f t="shared" si="114"/>
        <v/>
      </c>
      <c r="CO76" s="17" t="str">
        <f t="shared" si="115"/>
        <v/>
      </c>
      <c r="CP76" s="17" t="str">
        <f t="shared" si="116"/>
        <v/>
      </c>
      <c r="CQ76" s="17" t="str">
        <f t="shared" si="117"/>
        <v/>
      </c>
      <c r="CR76" s="17" t="str">
        <f t="shared" si="118"/>
        <v/>
      </c>
      <c r="CS76" s="17" t="str">
        <f t="shared" si="119"/>
        <v/>
      </c>
      <c r="CT76" s="17" t="str">
        <f t="shared" si="120"/>
        <v/>
      </c>
      <c r="CU76" s="17" t="str">
        <f t="shared" si="121"/>
        <v/>
      </c>
      <c r="CV76" s="17" t="str">
        <f t="shared" si="122"/>
        <v/>
      </c>
      <c r="CW76" s="17" t="str">
        <f t="shared" si="123"/>
        <v/>
      </c>
      <c r="CX76" s="17" t="str">
        <f t="shared" si="124"/>
        <v/>
      </c>
      <c r="CY76" s="17" t="str">
        <f t="shared" si="125"/>
        <v/>
      </c>
      <c r="CZ76" s="17" t="str">
        <f t="shared" si="126"/>
        <v/>
      </c>
      <c r="DA76" s="17" t="str">
        <f t="shared" si="127"/>
        <v/>
      </c>
      <c r="DB76" s="17" t="str">
        <f t="shared" si="128"/>
        <v/>
      </c>
      <c r="DC76" s="17" t="str">
        <f t="shared" si="129"/>
        <v/>
      </c>
      <c r="DD76" s="17" t="str">
        <f t="shared" si="130"/>
        <v/>
      </c>
      <c r="DE76" s="17" t="str">
        <f t="shared" si="131"/>
        <v/>
      </c>
      <c r="DF76" s="17" t="str">
        <f t="shared" si="132"/>
        <v/>
      </c>
      <c r="DG76" s="17" t="str">
        <f t="shared" si="133"/>
        <v/>
      </c>
      <c r="DH76" s="17" t="str">
        <f t="shared" si="134"/>
        <v/>
      </c>
      <c r="DI76" s="17" t="str">
        <f t="shared" si="135"/>
        <v/>
      </c>
      <c r="DJ76" s="17" t="str">
        <f t="shared" si="136"/>
        <v/>
      </c>
      <c r="DK76" s="17" t="str">
        <f t="shared" si="137"/>
        <v>Processing: Repackaging</v>
      </c>
      <c r="DL76" s="17" t="str">
        <f t="shared" si="138"/>
        <v/>
      </c>
      <c r="DM76" s="17" t="str">
        <f t="shared" si="139"/>
        <v/>
      </c>
      <c r="DN76" s="17" t="str">
        <f t="shared" si="140"/>
        <v/>
      </c>
      <c r="DO76" s="17" t="str">
        <f t="shared" si="141"/>
        <v/>
      </c>
      <c r="DP76" s="17" t="str">
        <f t="shared" si="142"/>
        <v/>
      </c>
      <c r="DQ76" s="17" t="str">
        <f t="shared" si="143"/>
        <v/>
      </c>
      <c r="DR76" s="17" t="str">
        <f t="shared" si="144"/>
        <v/>
      </c>
      <c r="DS76" s="17" t="str">
        <f t="shared" si="145"/>
        <v/>
      </c>
      <c r="DT76" s="17" t="str">
        <f t="shared" si="146"/>
        <v/>
      </c>
      <c r="DU76" s="17" t="str">
        <f t="shared" si="147"/>
        <v/>
      </c>
      <c r="DV76" s="17" t="str">
        <f t="shared" si="148"/>
        <v/>
      </c>
      <c r="DW76" s="17" t="str">
        <f t="shared" si="149"/>
        <v/>
      </c>
      <c r="DX76" s="17" t="str">
        <f t="shared" si="150"/>
        <v/>
      </c>
      <c r="DY76" s="17" t="str">
        <f t="shared" si="151"/>
        <v/>
      </c>
      <c r="DZ76" s="17" t="str">
        <f t="shared" si="152"/>
        <v/>
      </c>
      <c r="EA76" s="17" t="str">
        <f t="shared" si="153"/>
        <v/>
      </c>
      <c r="EB76" s="17" t="str">
        <f t="shared" si="154"/>
        <v/>
      </c>
      <c r="EC76" s="17" t="str">
        <f t="shared" si="155"/>
        <v/>
      </c>
      <c r="ED76" s="17" t="str">
        <f t="shared" si="156"/>
        <v/>
      </c>
      <c r="EE76" s="17" t="str">
        <f t="shared" si="157"/>
        <v/>
      </c>
      <c r="EF76" s="17" t="str">
        <f t="shared" si="158"/>
        <v/>
      </c>
      <c r="EG76" s="17" t="str">
        <f t="shared" si="159"/>
        <v/>
      </c>
      <c r="EH76" s="17" t="str">
        <f t="shared" si="160"/>
        <v/>
      </c>
      <c r="EI76" s="17" t="str">
        <f t="shared" si="161"/>
        <v/>
      </c>
      <c r="EJ76" s="17" t="str">
        <f t="shared" si="162"/>
        <v/>
      </c>
      <c r="EK76" s="17" t="str">
        <f t="shared" si="163"/>
        <v/>
      </c>
      <c r="EL76" s="17" t="str">
        <f t="shared" si="164"/>
        <v/>
      </c>
    </row>
    <row r="77" spans="1:142" ht="43.5" x14ac:dyDescent="0.35">
      <c r="A77" s="17" t="s">
        <v>280</v>
      </c>
      <c r="B77" s="17">
        <v>2022</v>
      </c>
      <c r="C77" s="17" t="s">
        <v>99</v>
      </c>
      <c r="D77" s="17" t="s">
        <v>361</v>
      </c>
      <c r="E77" s="17" t="s">
        <v>402</v>
      </c>
      <c r="F77" s="17" t="s">
        <v>362</v>
      </c>
      <c r="G77" s="17" t="s">
        <v>403</v>
      </c>
      <c r="H77" s="17" t="s">
        <v>363</v>
      </c>
      <c r="I77" s="17">
        <v>42029</v>
      </c>
      <c r="J77" s="105">
        <f>VLOOKUP(H77, 'TRI Crosswalk codes'!D:E, 2, FALSE)</f>
        <v>4</v>
      </c>
      <c r="K77" s="17">
        <v>325199</v>
      </c>
      <c r="L77" s="106" t="str">
        <f>VLOOKUP(K77, '2017-2022 NAICS'!C:D, 2, FALSE)</f>
        <v>All Other Basic Organic Chemical Manufacturing</v>
      </c>
      <c r="M77" s="106" t="str">
        <f>IF(COUNTIF('Raw TRI Data'!A:A, K77) &gt;0, "Yes", "No")</f>
        <v>No</v>
      </c>
      <c r="N77" s="17">
        <v>37.051110999999999</v>
      </c>
      <c r="O77" s="17">
        <v>-88.334166999999994</v>
      </c>
      <c r="P77" s="68">
        <v>110027373072</v>
      </c>
      <c r="Q77" s="68">
        <v>1322221192216</v>
      </c>
      <c r="R77" s="17" t="s">
        <v>284</v>
      </c>
      <c r="S77" s="17" t="s">
        <v>285</v>
      </c>
      <c r="T77" s="107">
        <v>4</v>
      </c>
      <c r="U77" s="105" t="str">
        <f>VLOOKUP(T77, 'TRI Crosswalk codes'!A:B, 2, FALSE)</f>
        <v>10,000 to 99,999</v>
      </c>
      <c r="V77" s="17">
        <v>4.24</v>
      </c>
      <c r="W77" s="17">
        <v>4.24</v>
      </c>
      <c r="Y77" s="17">
        <v>0</v>
      </c>
      <c r="Z77" s="17">
        <v>4.24</v>
      </c>
      <c r="AA77" s="17" t="s">
        <v>286</v>
      </c>
      <c r="AB77" s="106" t="str">
        <f t="shared" si="110"/>
        <v>Manufacture: Produce; Manufacture: For on-site use/processing; Processing: As a reactant; P199 - Other</v>
      </c>
      <c r="AI77" s="17" t="s">
        <v>289</v>
      </c>
      <c r="AJ77" s="17" t="s">
        <v>288</v>
      </c>
      <c r="AK77" s="17" t="s">
        <v>289</v>
      </c>
      <c r="AL77" s="17" t="s">
        <v>288</v>
      </c>
      <c r="AM77" s="17" t="s">
        <v>288</v>
      </c>
      <c r="AN77" s="17" t="s">
        <v>288</v>
      </c>
      <c r="AO77" s="17" t="s">
        <v>289</v>
      </c>
      <c r="AP77" s="17" t="s">
        <v>288</v>
      </c>
      <c r="AQ77" s="17" t="s">
        <v>288</v>
      </c>
      <c r="AR77" s="17" t="s">
        <v>288</v>
      </c>
      <c r="AS77" s="17" t="s">
        <v>288</v>
      </c>
      <c r="AT77" s="17" t="s">
        <v>289</v>
      </c>
      <c r="AU77" s="17" t="s">
        <v>288</v>
      </c>
      <c r="AV77" s="17" t="s">
        <v>288</v>
      </c>
      <c r="AW77" s="17" t="s">
        <v>288</v>
      </c>
      <c r="AX77" s="17" t="s">
        <v>288</v>
      </c>
      <c r="AY77" s="17" t="s">
        <v>288</v>
      </c>
      <c r="AZ77" s="17" t="s">
        <v>288</v>
      </c>
      <c r="BA77" s="17" t="s">
        <v>288</v>
      </c>
      <c r="BB77" s="17" t="s">
        <v>288</v>
      </c>
      <c r="BC77" s="17" t="s">
        <v>288</v>
      </c>
      <c r="BD77" s="17" t="s">
        <v>288</v>
      </c>
      <c r="BE77" s="17" t="s">
        <v>288</v>
      </c>
      <c r="BF77" s="17" t="s">
        <v>288</v>
      </c>
      <c r="BG77" s="17" t="s">
        <v>288</v>
      </c>
      <c r="BH77" s="17" t="s">
        <v>288</v>
      </c>
      <c r="BI77" s="17" t="s">
        <v>288</v>
      </c>
      <c r="BJ77" s="17" t="s">
        <v>288</v>
      </c>
      <c r="BK77" s="17" t="s">
        <v>288</v>
      </c>
      <c r="BL77" s="17" t="s">
        <v>288</v>
      </c>
      <c r="BM77" s="17" t="s">
        <v>288</v>
      </c>
      <c r="BN77" s="17" t="s">
        <v>288</v>
      </c>
      <c r="BO77" s="17" t="s">
        <v>288</v>
      </c>
      <c r="BP77" s="17" t="s">
        <v>288</v>
      </c>
      <c r="BQ77" s="17" t="s">
        <v>288</v>
      </c>
      <c r="BR77" s="17" t="s">
        <v>288</v>
      </c>
      <c r="BS77" s="17" t="s">
        <v>288</v>
      </c>
      <c r="BT77" s="17" t="s">
        <v>288</v>
      </c>
      <c r="BU77" s="17" t="s">
        <v>288</v>
      </c>
      <c r="BV77" s="17" t="s">
        <v>288</v>
      </c>
      <c r="BW77" s="17" t="s">
        <v>288</v>
      </c>
      <c r="BX77" s="17" t="s">
        <v>288</v>
      </c>
      <c r="BY77" s="17" t="s">
        <v>288</v>
      </c>
      <c r="BZ77" s="17" t="s">
        <v>288</v>
      </c>
      <c r="CA77" s="17" t="s">
        <v>288</v>
      </c>
      <c r="CB77" s="17" t="s">
        <v>288</v>
      </c>
      <c r="CC77" s="17" t="s">
        <v>288</v>
      </c>
      <c r="CD77" s="17" t="s">
        <v>288</v>
      </c>
      <c r="CE77" s="17" t="s">
        <v>288</v>
      </c>
      <c r="CF77" s="17" t="s">
        <v>288</v>
      </c>
      <c r="CG77" s="17" t="s">
        <v>288</v>
      </c>
      <c r="CH77" s="17" t="s">
        <v>288</v>
      </c>
      <c r="CI77" s="17" t="s">
        <v>288</v>
      </c>
      <c r="CJ77" s="17" t="s">
        <v>288</v>
      </c>
      <c r="CK77" s="17" t="str">
        <f t="shared" si="111"/>
        <v>Manufacture: Produce</v>
      </c>
      <c r="CL77" s="17" t="str">
        <f t="shared" si="112"/>
        <v/>
      </c>
      <c r="CM77" s="17" t="str">
        <f t="shared" si="113"/>
        <v>Manufacture: For on-site use/processing</v>
      </c>
      <c r="CN77" s="17" t="str">
        <f t="shared" si="114"/>
        <v/>
      </c>
      <c r="CO77" s="17" t="str">
        <f t="shared" si="115"/>
        <v/>
      </c>
      <c r="CP77" s="17" t="str">
        <f t="shared" si="116"/>
        <v/>
      </c>
      <c r="CQ77" s="17" t="str">
        <f t="shared" si="117"/>
        <v>Processing: As a reactant</v>
      </c>
      <c r="CR77" s="17" t="str">
        <f t="shared" si="118"/>
        <v/>
      </c>
      <c r="CS77" s="17" t="str">
        <f t="shared" si="119"/>
        <v/>
      </c>
      <c r="CT77" s="17" t="str">
        <f t="shared" si="120"/>
        <v/>
      </c>
      <c r="CU77" s="17" t="str">
        <f t="shared" si="121"/>
        <v/>
      </c>
      <c r="CV77" s="17" t="str">
        <f t="shared" si="122"/>
        <v>P199 - Other</v>
      </c>
      <c r="CW77" s="17" t="str">
        <f t="shared" si="123"/>
        <v/>
      </c>
      <c r="CX77" s="17" t="str">
        <f t="shared" si="124"/>
        <v/>
      </c>
      <c r="CY77" s="17" t="str">
        <f t="shared" si="125"/>
        <v/>
      </c>
      <c r="CZ77" s="17" t="str">
        <f t="shared" si="126"/>
        <v/>
      </c>
      <c r="DA77" s="17" t="str">
        <f t="shared" si="127"/>
        <v/>
      </c>
      <c r="DB77" s="17" t="str">
        <f t="shared" si="128"/>
        <v/>
      </c>
      <c r="DC77" s="17" t="str">
        <f t="shared" si="129"/>
        <v/>
      </c>
      <c r="DD77" s="17" t="str">
        <f t="shared" si="130"/>
        <v/>
      </c>
      <c r="DE77" s="17" t="str">
        <f t="shared" si="131"/>
        <v/>
      </c>
      <c r="DF77" s="17" t="str">
        <f t="shared" si="132"/>
        <v/>
      </c>
      <c r="DG77" s="17" t="str">
        <f t="shared" si="133"/>
        <v/>
      </c>
      <c r="DH77" s="17" t="str">
        <f t="shared" si="134"/>
        <v/>
      </c>
      <c r="DI77" s="17" t="str">
        <f t="shared" si="135"/>
        <v/>
      </c>
      <c r="DJ77" s="17" t="str">
        <f t="shared" si="136"/>
        <v/>
      </c>
      <c r="DK77" s="17" t="str">
        <f t="shared" si="137"/>
        <v/>
      </c>
      <c r="DL77" s="17" t="str">
        <f t="shared" si="138"/>
        <v/>
      </c>
      <c r="DM77" s="17" t="str">
        <f t="shared" si="139"/>
        <v/>
      </c>
      <c r="DN77" s="17" t="str">
        <f t="shared" si="140"/>
        <v/>
      </c>
      <c r="DO77" s="17" t="str">
        <f t="shared" si="141"/>
        <v/>
      </c>
      <c r="DP77" s="17" t="str">
        <f t="shared" si="142"/>
        <v/>
      </c>
      <c r="DQ77" s="17" t="str">
        <f t="shared" si="143"/>
        <v/>
      </c>
      <c r="DR77" s="17" t="str">
        <f t="shared" si="144"/>
        <v/>
      </c>
      <c r="DS77" s="17" t="str">
        <f t="shared" si="145"/>
        <v/>
      </c>
      <c r="DT77" s="17" t="str">
        <f t="shared" si="146"/>
        <v/>
      </c>
      <c r="DU77" s="17" t="str">
        <f t="shared" si="147"/>
        <v/>
      </c>
      <c r="DV77" s="17" t="str">
        <f t="shared" si="148"/>
        <v/>
      </c>
      <c r="DW77" s="17" t="str">
        <f t="shared" si="149"/>
        <v/>
      </c>
      <c r="DX77" s="17" t="str">
        <f t="shared" si="150"/>
        <v/>
      </c>
      <c r="DY77" s="17" t="str">
        <f t="shared" si="151"/>
        <v/>
      </c>
      <c r="DZ77" s="17" t="str">
        <f t="shared" si="152"/>
        <v/>
      </c>
      <c r="EA77" s="17" t="str">
        <f t="shared" si="153"/>
        <v/>
      </c>
      <c r="EB77" s="17" t="str">
        <f t="shared" si="154"/>
        <v/>
      </c>
      <c r="EC77" s="17" t="str">
        <f t="shared" si="155"/>
        <v/>
      </c>
      <c r="ED77" s="17" t="str">
        <f t="shared" si="156"/>
        <v/>
      </c>
      <c r="EE77" s="17" t="str">
        <f t="shared" si="157"/>
        <v/>
      </c>
      <c r="EF77" s="17" t="str">
        <f t="shared" si="158"/>
        <v/>
      </c>
      <c r="EG77" s="17" t="str">
        <f t="shared" si="159"/>
        <v/>
      </c>
      <c r="EH77" s="17" t="str">
        <f t="shared" si="160"/>
        <v/>
      </c>
      <c r="EI77" s="17" t="str">
        <f t="shared" si="161"/>
        <v/>
      </c>
      <c r="EJ77" s="17" t="str">
        <f t="shared" si="162"/>
        <v/>
      </c>
      <c r="EK77" s="17" t="str">
        <f t="shared" si="163"/>
        <v/>
      </c>
      <c r="EL77" s="17" t="str">
        <f t="shared" si="164"/>
        <v/>
      </c>
    </row>
    <row r="78" spans="1:142" ht="29" x14ac:dyDescent="0.35">
      <c r="A78" s="17" t="s">
        <v>280</v>
      </c>
      <c r="B78" s="17">
        <v>2022</v>
      </c>
      <c r="C78" s="17" t="s">
        <v>116</v>
      </c>
      <c r="D78" s="17" t="s">
        <v>315</v>
      </c>
      <c r="E78" s="17" t="s">
        <v>400</v>
      </c>
      <c r="F78" s="17" t="s">
        <v>316</v>
      </c>
      <c r="G78" s="17" t="s">
        <v>401</v>
      </c>
      <c r="H78" s="17" t="s">
        <v>298</v>
      </c>
      <c r="I78" s="17">
        <v>775413257</v>
      </c>
      <c r="J78" s="105">
        <f>VLOOKUP(H78, 'TRI Crosswalk codes'!D:E, 2, FALSE)</f>
        <v>6</v>
      </c>
      <c r="K78" s="17">
        <v>325199</v>
      </c>
      <c r="L78" s="106" t="str">
        <f>VLOOKUP(K78, '2017-2022 NAICS'!C:D, 2, FALSE)</f>
        <v>All Other Basic Organic Chemical Manufacturing</v>
      </c>
      <c r="M78" s="106" t="str">
        <f>IF(COUNTIF('Raw TRI Data'!A:A, K78) &gt;0, "Yes", "No")</f>
        <v>No</v>
      </c>
      <c r="N78" s="17">
        <v>28.980146999999999</v>
      </c>
      <c r="O78" s="17">
        <v>-95.342271999999994</v>
      </c>
      <c r="P78" s="68">
        <v>110008170237</v>
      </c>
      <c r="Q78" s="68">
        <v>1322221239698</v>
      </c>
      <c r="R78" s="17" t="s">
        <v>284</v>
      </c>
      <c r="S78" s="17" t="s">
        <v>285</v>
      </c>
      <c r="T78" s="107">
        <v>4</v>
      </c>
      <c r="U78" s="105" t="str">
        <f>VLOOKUP(T78, 'TRI Crosswalk codes'!A:B, 2, FALSE)</f>
        <v>10,000 to 99,999</v>
      </c>
      <c r="V78" s="17">
        <v>65</v>
      </c>
      <c r="W78" s="17">
        <v>65</v>
      </c>
      <c r="Y78" s="17">
        <v>0</v>
      </c>
      <c r="Z78" s="17">
        <v>65</v>
      </c>
      <c r="AA78" s="17" t="s">
        <v>286</v>
      </c>
      <c r="AB78" s="106" t="str">
        <f t="shared" si="110"/>
        <v>Otherwise Use: Ancillary or Other Use; Z399 - Other</v>
      </c>
      <c r="AI78" s="17" t="s">
        <v>288</v>
      </c>
      <c r="AJ78" s="17" t="s">
        <v>288</v>
      </c>
      <c r="AK78" s="17" t="s">
        <v>288</v>
      </c>
      <c r="AL78" s="17" t="s">
        <v>288</v>
      </c>
      <c r="AM78" s="17" t="s">
        <v>288</v>
      </c>
      <c r="AN78" s="17" t="s">
        <v>288</v>
      </c>
      <c r="AO78" s="17" t="s">
        <v>288</v>
      </c>
      <c r="AP78" s="17" t="s">
        <v>288</v>
      </c>
      <c r="AQ78" s="17" t="s">
        <v>288</v>
      </c>
      <c r="AR78" s="17" t="s">
        <v>288</v>
      </c>
      <c r="AS78" s="17" t="s">
        <v>288</v>
      </c>
      <c r="AT78" s="17" t="s">
        <v>288</v>
      </c>
      <c r="AU78" s="17" t="s">
        <v>288</v>
      </c>
      <c r="AV78" s="17" t="s">
        <v>288</v>
      </c>
      <c r="AW78" s="17" t="s">
        <v>288</v>
      </c>
      <c r="AX78" s="17" t="s">
        <v>288</v>
      </c>
      <c r="AY78" s="17" t="s">
        <v>288</v>
      </c>
      <c r="AZ78" s="17" t="s">
        <v>288</v>
      </c>
      <c r="BA78" s="17" t="s">
        <v>288</v>
      </c>
      <c r="BB78" s="17" t="s">
        <v>288</v>
      </c>
      <c r="BC78" s="17" t="s">
        <v>288</v>
      </c>
      <c r="BD78" s="17" t="s">
        <v>288</v>
      </c>
      <c r="BE78" s="17" t="s">
        <v>288</v>
      </c>
      <c r="BF78" s="17" t="s">
        <v>288</v>
      </c>
      <c r="BG78" s="17" t="s">
        <v>288</v>
      </c>
      <c r="BH78" s="17" t="s">
        <v>288</v>
      </c>
      <c r="BI78" s="17" t="s">
        <v>288</v>
      </c>
      <c r="BJ78" s="17" t="s">
        <v>288</v>
      </c>
      <c r="BK78" s="17" t="s">
        <v>288</v>
      </c>
      <c r="BL78" s="17" t="s">
        <v>288</v>
      </c>
      <c r="BM78" s="17" t="s">
        <v>288</v>
      </c>
      <c r="BN78" s="17" t="s">
        <v>288</v>
      </c>
      <c r="BO78" s="17" t="s">
        <v>288</v>
      </c>
      <c r="BP78" s="17" t="s">
        <v>288</v>
      </c>
      <c r="BQ78" s="17" t="s">
        <v>288</v>
      </c>
      <c r="BR78" s="17" t="s">
        <v>288</v>
      </c>
      <c r="BS78" s="17" t="s">
        <v>288</v>
      </c>
      <c r="BT78" s="17" t="s">
        <v>288</v>
      </c>
      <c r="BU78" s="17" t="s">
        <v>288</v>
      </c>
      <c r="BV78" s="17" t="s">
        <v>288</v>
      </c>
      <c r="BW78" s="17" t="s">
        <v>288</v>
      </c>
      <c r="BX78" s="17" t="s">
        <v>288</v>
      </c>
      <c r="BY78" s="17" t="s">
        <v>288</v>
      </c>
      <c r="BZ78" s="17" t="s">
        <v>288</v>
      </c>
      <c r="CA78" s="17" t="s">
        <v>289</v>
      </c>
      <c r="CB78" s="17" t="s">
        <v>288</v>
      </c>
      <c r="CC78" s="17" t="s">
        <v>288</v>
      </c>
      <c r="CD78" s="17" t="s">
        <v>288</v>
      </c>
      <c r="CE78" s="17" t="s">
        <v>288</v>
      </c>
      <c r="CF78" s="17" t="s">
        <v>288</v>
      </c>
      <c r="CG78" s="17" t="s">
        <v>288</v>
      </c>
      <c r="CH78" s="17" t="s">
        <v>288</v>
      </c>
      <c r="CI78" s="17" t="s">
        <v>288</v>
      </c>
      <c r="CJ78" s="17" t="s">
        <v>289</v>
      </c>
      <c r="CK78" s="17" t="str">
        <f t="shared" si="111"/>
        <v/>
      </c>
      <c r="CL78" s="17" t="str">
        <f t="shared" si="112"/>
        <v/>
      </c>
      <c r="CM78" s="17" t="str">
        <f t="shared" si="113"/>
        <v/>
      </c>
      <c r="CN78" s="17" t="str">
        <f t="shared" si="114"/>
        <v/>
      </c>
      <c r="CO78" s="17" t="str">
        <f t="shared" si="115"/>
        <v/>
      </c>
      <c r="CP78" s="17" t="str">
        <f t="shared" si="116"/>
        <v/>
      </c>
      <c r="CQ78" s="17" t="str">
        <f t="shared" si="117"/>
        <v/>
      </c>
      <c r="CR78" s="17" t="str">
        <f t="shared" si="118"/>
        <v/>
      </c>
      <c r="CS78" s="17" t="str">
        <f t="shared" si="119"/>
        <v/>
      </c>
      <c r="CT78" s="17" t="str">
        <f t="shared" si="120"/>
        <v/>
      </c>
      <c r="CU78" s="17" t="str">
        <f t="shared" si="121"/>
        <v/>
      </c>
      <c r="CV78" s="17" t="str">
        <f t="shared" si="122"/>
        <v/>
      </c>
      <c r="CW78" s="17" t="str">
        <f t="shared" si="123"/>
        <v/>
      </c>
      <c r="CX78" s="17" t="str">
        <f t="shared" si="124"/>
        <v/>
      </c>
      <c r="CY78" s="17" t="str">
        <f t="shared" si="125"/>
        <v/>
      </c>
      <c r="CZ78" s="17" t="str">
        <f t="shared" si="126"/>
        <v/>
      </c>
      <c r="DA78" s="17" t="str">
        <f t="shared" si="127"/>
        <v/>
      </c>
      <c r="DB78" s="17" t="str">
        <f t="shared" si="128"/>
        <v/>
      </c>
      <c r="DC78" s="17" t="str">
        <f t="shared" si="129"/>
        <v/>
      </c>
      <c r="DD78" s="17" t="str">
        <f t="shared" si="130"/>
        <v/>
      </c>
      <c r="DE78" s="17" t="str">
        <f t="shared" si="131"/>
        <v/>
      </c>
      <c r="DF78" s="17" t="str">
        <f t="shared" si="132"/>
        <v/>
      </c>
      <c r="DG78" s="17" t="str">
        <f t="shared" si="133"/>
        <v/>
      </c>
      <c r="DH78" s="17" t="str">
        <f t="shared" si="134"/>
        <v/>
      </c>
      <c r="DI78" s="17" t="str">
        <f t="shared" si="135"/>
        <v/>
      </c>
      <c r="DJ78" s="17" t="str">
        <f t="shared" si="136"/>
        <v/>
      </c>
      <c r="DK78" s="17" t="str">
        <f t="shared" si="137"/>
        <v/>
      </c>
      <c r="DL78" s="17" t="str">
        <f t="shared" si="138"/>
        <v/>
      </c>
      <c r="DM78" s="17" t="str">
        <f t="shared" si="139"/>
        <v/>
      </c>
      <c r="DN78" s="17" t="str">
        <f t="shared" si="140"/>
        <v/>
      </c>
      <c r="DO78" s="17" t="str">
        <f t="shared" si="141"/>
        <v/>
      </c>
      <c r="DP78" s="17" t="str">
        <f t="shared" si="142"/>
        <v/>
      </c>
      <c r="DQ78" s="17" t="str">
        <f t="shared" si="143"/>
        <v/>
      </c>
      <c r="DR78" s="17" t="str">
        <f t="shared" si="144"/>
        <v/>
      </c>
      <c r="DS78" s="17" t="str">
        <f t="shared" si="145"/>
        <v/>
      </c>
      <c r="DT78" s="17" t="str">
        <f t="shared" si="146"/>
        <v/>
      </c>
      <c r="DU78" s="17" t="str">
        <f t="shared" si="147"/>
        <v/>
      </c>
      <c r="DV78" s="17" t="str">
        <f t="shared" si="148"/>
        <v/>
      </c>
      <c r="DW78" s="17" t="str">
        <f t="shared" si="149"/>
        <v/>
      </c>
      <c r="DX78" s="17" t="str">
        <f t="shared" si="150"/>
        <v/>
      </c>
      <c r="DY78" s="17" t="str">
        <f t="shared" si="151"/>
        <v/>
      </c>
      <c r="DZ78" s="17" t="str">
        <f t="shared" si="152"/>
        <v/>
      </c>
      <c r="EA78" s="17" t="str">
        <f t="shared" si="153"/>
        <v/>
      </c>
      <c r="EB78" s="17" t="str">
        <f t="shared" si="154"/>
        <v/>
      </c>
      <c r="EC78" s="17" t="str">
        <f t="shared" si="155"/>
        <v>Otherwise Use: Ancillary or Other Use</v>
      </c>
      <c r="ED78" s="17" t="str">
        <f t="shared" si="156"/>
        <v/>
      </c>
      <c r="EE78" s="17" t="str">
        <f t="shared" si="157"/>
        <v/>
      </c>
      <c r="EF78" s="17" t="str">
        <f t="shared" si="158"/>
        <v/>
      </c>
      <c r="EG78" s="17" t="str">
        <f t="shared" si="159"/>
        <v/>
      </c>
      <c r="EH78" s="17" t="str">
        <f t="shared" si="160"/>
        <v/>
      </c>
      <c r="EI78" s="17" t="str">
        <f t="shared" si="161"/>
        <v/>
      </c>
      <c r="EJ78" s="17" t="str">
        <f t="shared" si="162"/>
        <v/>
      </c>
      <c r="EK78" s="17" t="str">
        <f t="shared" si="163"/>
        <v/>
      </c>
      <c r="EL78" s="17" t="str">
        <f t="shared" si="164"/>
        <v>Z399 - Other</v>
      </c>
    </row>
    <row r="79" spans="1:142" ht="58" x14ac:dyDescent="0.35">
      <c r="A79" s="17" t="s">
        <v>280</v>
      </c>
      <c r="B79" s="17">
        <v>2022</v>
      </c>
      <c r="C79" s="17" t="s">
        <v>98</v>
      </c>
      <c r="D79" s="17" t="s">
        <v>320</v>
      </c>
      <c r="E79" s="17" t="s">
        <v>400</v>
      </c>
      <c r="F79" s="17" t="s">
        <v>316</v>
      </c>
      <c r="G79" s="17" t="s">
        <v>401</v>
      </c>
      <c r="H79" s="17" t="s">
        <v>298</v>
      </c>
      <c r="I79" s="17">
        <v>77541</v>
      </c>
      <c r="J79" s="105">
        <f>VLOOKUP(H79, 'TRI Crosswalk codes'!D:E, 2, FALSE)</f>
        <v>6</v>
      </c>
      <c r="K79" s="17">
        <v>325199</v>
      </c>
      <c r="L79" s="106" t="str">
        <f>VLOOKUP(K79, '2017-2022 NAICS'!C:D, 2, FALSE)</f>
        <v>All Other Basic Organic Chemical Manufacturing</v>
      </c>
      <c r="M79" s="106" t="str">
        <f>IF(COUNTIF('Raw TRI Data'!A:A, K79) &gt;0, "Yes", "No")</f>
        <v>No</v>
      </c>
      <c r="N79" s="17">
        <v>28.969389</v>
      </c>
      <c r="O79" s="17">
        <v>-95.379527999999993</v>
      </c>
      <c r="P79" s="68">
        <v>110066943605</v>
      </c>
      <c r="Q79" s="68">
        <v>1322221323342</v>
      </c>
      <c r="R79" s="17" t="s">
        <v>284</v>
      </c>
      <c r="S79" s="17" t="s">
        <v>285</v>
      </c>
      <c r="T79" s="107">
        <v>5</v>
      </c>
      <c r="U79" s="105" t="str">
        <f>VLOOKUP(T79, 'TRI Crosswalk codes'!A:B, 2, FALSE)</f>
        <v>100,000 to 999,999</v>
      </c>
      <c r="V79" s="17">
        <v>70</v>
      </c>
      <c r="W79" s="17">
        <v>70</v>
      </c>
      <c r="Y79" s="17">
        <v>0</v>
      </c>
      <c r="Z79" s="17">
        <v>70</v>
      </c>
      <c r="AA79" s="17" t="s">
        <v>286</v>
      </c>
      <c r="AB79" s="106" t="str">
        <f t="shared" si="110"/>
        <v>Manufacture: Produce; Manufacture: Import; Manufacture: For on-site use/processing; Manufacture: As a byproduct; Processing: As a reactant; Otherwise Use: Ancillary or Other Use</v>
      </c>
      <c r="AI79" s="17" t="s">
        <v>289</v>
      </c>
      <c r="AJ79" s="17" t="s">
        <v>289</v>
      </c>
      <c r="AK79" s="17" t="s">
        <v>289</v>
      </c>
      <c r="AL79" s="17" t="s">
        <v>288</v>
      </c>
      <c r="AM79" s="17" t="s">
        <v>289</v>
      </c>
      <c r="AN79" s="17" t="s">
        <v>288</v>
      </c>
      <c r="AO79" s="17" t="s">
        <v>289</v>
      </c>
      <c r="AP79" s="17" t="s">
        <v>288</v>
      </c>
      <c r="AQ79" s="17" t="s">
        <v>288</v>
      </c>
      <c r="AR79" s="17" t="s">
        <v>288</v>
      </c>
      <c r="AS79" s="17" t="s">
        <v>288</v>
      </c>
      <c r="AT79" s="17" t="s">
        <v>288</v>
      </c>
      <c r="AU79" s="17" t="s">
        <v>288</v>
      </c>
      <c r="AV79" s="17" t="s">
        <v>288</v>
      </c>
      <c r="AW79" s="17" t="s">
        <v>288</v>
      </c>
      <c r="AX79" s="17" t="s">
        <v>288</v>
      </c>
      <c r="AY79" s="17" t="s">
        <v>288</v>
      </c>
      <c r="AZ79" s="17" t="s">
        <v>288</v>
      </c>
      <c r="BA79" s="17" t="s">
        <v>288</v>
      </c>
      <c r="BB79" s="17" t="s">
        <v>288</v>
      </c>
      <c r="BC79" s="17" t="s">
        <v>288</v>
      </c>
      <c r="BD79" s="17" t="s">
        <v>288</v>
      </c>
      <c r="BE79" s="17" t="s">
        <v>288</v>
      </c>
      <c r="BF79" s="17" t="s">
        <v>288</v>
      </c>
      <c r="BG79" s="17" t="s">
        <v>288</v>
      </c>
      <c r="BH79" s="17" t="s">
        <v>288</v>
      </c>
      <c r="BI79" s="17" t="s">
        <v>288</v>
      </c>
      <c r="BJ79" s="17" t="s">
        <v>288</v>
      </c>
      <c r="BK79" s="17" t="s">
        <v>288</v>
      </c>
      <c r="BL79" s="17" t="s">
        <v>288</v>
      </c>
      <c r="BM79" s="17" t="s">
        <v>288</v>
      </c>
      <c r="BN79" s="17" t="s">
        <v>288</v>
      </c>
      <c r="BO79" s="17" t="s">
        <v>288</v>
      </c>
      <c r="BP79" s="17" t="s">
        <v>288</v>
      </c>
      <c r="BQ79" s="17" t="s">
        <v>288</v>
      </c>
      <c r="BR79" s="17" t="s">
        <v>288</v>
      </c>
      <c r="BS79" s="17" t="s">
        <v>288</v>
      </c>
      <c r="BT79" s="17" t="s">
        <v>288</v>
      </c>
      <c r="BU79" s="17" t="s">
        <v>288</v>
      </c>
      <c r="BV79" s="17" t="s">
        <v>288</v>
      </c>
      <c r="BW79" s="17" t="s">
        <v>288</v>
      </c>
      <c r="BX79" s="17" t="s">
        <v>288</v>
      </c>
      <c r="BY79" s="17" t="s">
        <v>288</v>
      </c>
      <c r="BZ79" s="17" t="s">
        <v>288</v>
      </c>
      <c r="CA79" s="17" t="s">
        <v>289</v>
      </c>
      <c r="CB79" s="17" t="s">
        <v>288</v>
      </c>
      <c r="CC79" s="17" t="s">
        <v>288</v>
      </c>
      <c r="CD79" s="17" t="s">
        <v>288</v>
      </c>
      <c r="CE79" s="17" t="s">
        <v>288</v>
      </c>
      <c r="CF79" s="17" t="s">
        <v>288</v>
      </c>
      <c r="CG79" s="17" t="s">
        <v>288</v>
      </c>
      <c r="CH79" s="17" t="s">
        <v>288</v>
      </c>
      <c r="CI79" s="17" t="s">
        <v>288</v>
      </c>
      <c r="CJ79" s="17" t="s">
        <v>288</v>
      </c>
      <c r="CK79" s="17" t="str">
        <f t="shared" si="111"/>
        <v>Manufacture: Produce</v>
      </c>
      <c r="CL79" s="17" t="str">
        <f t="shared" si="112"/>
        <v>Manufacture: Import</v>
      </c>
      <c r="CM79" s="17" t="str">
        <f t="shared" si="113"/>
        <v>Manufacture: For on-site use/processing</v>
      </c>
      <c r="CN79" s="17" t="str">
        <f t="shared" si="114"/>
        <v/>
      </c>
      <c r="CO79" s="17" t="str">
        <f t="shared" si="115"/>
        <v>Manufacture: As a byproduct</v>
      </c>
      <c r="CP79" s="17" t="str">
        <f t="shared" si="116"/>
        <v/>
      </c>
      <c r="CQ79" s="17" t="str">
        <f t="shared" si="117"/>
        <v>Processing: As a reactant</v>
      </c>
      <c r="CR79" s="17" t="str">
        <f t="shared" si="118"/>
        <v/>
      </c>
      <c r="CS79" s="17" t="str">
        <f t="shared" si="119"/>
        <v/>
      </c>
      <c r="CT79" s="17" t="str">
        <f t="shared" si="120"/>
        <v/>
      </c>
      <c r="CU79" s="17" t="str">
        <f t="shared" si="121"/>
        <v/>
      </c>
      <c r="CV79" s="17" t="str">
        <f t="shared" si="122"/>
        <v/>
      </c>
      <c r="CW79" s="17" t="str">
        <f t="shared" si="123"/>
        <v/>
      </c>
      <c r="CX79" s="17" t="str">
        <f t="shared" si="124"/>
        <v/>
      </c>
      <c r="CY79" s="17" t="str">
        <f t="shared" si="125"/>
        <v/>
      </c>
      <c r="CZ79" s="17" t="str">
        <f t="shared" si="126"/>
        <v/>
      </c>
      <c r="DA79" s="17" t="str">
        <f t="shared" si="127"/>
        <v/>
      </c>
      <c r="DB79" s="17" t="str">
        <f t="shared" si="128"/>
        <v/>
      </c>
      <c r="DC79" s="17" t="str">
        <f t="shared" si="129"/>
        <v/>
      </c>
      <c r="DD79" s="17" t="str">
        <f t="shared" si="130"/>
        <v/>
      </c>
      <c r="DE79" s="17" t="str">
        <f t="shared" si="131"/>
        <v/>
      </c>
      <c r="DF79" s="17" t="str">
        <f t="shared" si="132"/>
        <v/>
      </c>
      <c r="DG79" s="17" t="str">
        <f t="shared" si="133"/>
        <v/>
      </c>
      <c r="DH79" s="17" t="str">
        <f t="shared" si="134"/>
        <v/>
      </c>
      <c r="DI79" s="17" t="str">
        <f t="shared" si="135"/>
        <v/>
      </c>
      <c r="DJ79" s="17" t="str">
        <f t="shared" si="136"/>
        <v/>
      </c>
      <c r="DK79" s="17" t="str">
        <f t="shared" si="137"/>
        <v/>
      </c>
      <c r="DL79" s="17" t="str">
        <f t="shared" si="138"/>
        <v/>
      </c>
      <c r="DM79" s="17" t="str">
        <f t="shared" si="139"/>
        <v/>
      </c>
      <c r="DN79" s="17" t="str">
        <f t="shared" si="140"/>
        <v/>
      </c>
      <c r="DO79" s="17" t="str">
        <f t="shared" si="141"/>
        <v/>
      </c>
      <c r="DP79" s="17" t="str">
        <f t="shared" si="142"/>
        <v/>
      </c>
      <c r="DQ79" s="17" t="str">
        <f t="shared" si="143"/>
        <v/>
      </c>
      <c r="DR79" s="17" t="str">
        <f t="shared" si="144"/>
        <v/>
      </c>
      <c r="DS79" s="17" t="str">
        <f t="shared" si="145"/>
        <v/>
      </c>
      <c r="DT79" s="17" t="str">
        <f t="shared" si="146"/>
        <v/>
      </c>
      <c r="DU79" s="17" t="str">
        <f t="shared" si="147"/>
        <v/>
      </c>
      <c r="DV79" s="17" t="str">
        <f t="shared" si="148"/>
        <v/>
      </c>
      <c r="DW79" s="17" t="str">
        <f t="shared" si="149"/>
        <v/>
      </c>
      <c r="DX79" s="17" t="str">
        <f t="shared" si="150"/>
        <v/>
      </c>
      <c r="DY79" s="17" t="str">
        <f t="shared" si="151"/>
        <v/>
      </c>
      <c r="DZ79" s="17" t="str">
        <f t="shared" si="152"/>
        <v/>
      </c>
      <c r="EA79" s="17" t="str">
        <f t="shared" si="153"/>
        <v/>
      </c>
      <c r="EB79" s="17" t="str">
        <f t="shared" si="154"/>
        <v/>
      </c>
      <c r="EC79" s="17" t="str">
        <f t="shared" si="155"/>
        <v>Otherwise Use: Ancillary or Other Use</v>
      </c>
      <c r="ED79" s="17" t="str">
        <f t="shared" si="156"/>
        <v/>
      </c>
      <c r="EE79" s="17" t="str">
        <f t="shared" si="157"/>
        <v/>
      </c>
      <c r="EF79" s="17" t="str">
        <f t="shared" si="158"/>
        <v/>
      </c>
      <c r="EG79" s="17" t="str">
        <f t="shared" si="159"/>
        <v/>
      </c>
      <c r="EH79" s="17" t="str">
        <f t="shared" si="160"/>
        <v/>
      </c>
      <c r="EI79" s="17" t="str">
        <f t="shared" si="161"/>
        <v/>
      </c>
      <c r="EJ79" s="17" t="str">
        <f t="shared" si="162"/>
        <v/>
      </c>
      <c r="EK79" s="17" t="str">
        <f t="shared" si="163"/>
        <v/>
      </c>
      <c r="EL79" s="17" t="str">
        <f t="shared" si="164"/>
        <v/>
      </c>
    </row>
    <row r="80" spans="1:142" ht="43.5" x14ac:dyDescent="0.35">
      <c r="A80" s="17" t="s">
        <v>280</v>
      </c>
      <c r="B80" s="17">
        <v>2022</v>
      </c>
      <c r="C80" s="17" t="s">
        <v>111</v>
      </c>
      <c r="D80" s="17" t="s">
        <v>318</v>
      </c>
      <c r="E80" s="17" t="s">
        <v>427</v>
      </c>
      <c r="F80" s="17" t="s">
        <v>300</v>
      </c>
      <c r="G80" s="17" t="s">
        <v>414</v>
      </c>
      <c r="H80" s="17" t="s">
        <v>301</v>
      </c>
      <c r="I80" s="17">
        <v>68949</v>
      </c>
      <c r="J80" s="105">
        <f>VLOOKUP(H80, 'TRI Crosswalk codes'!D:E, 2, FALSE)</f>
        <v>7</v>
      </c>
      <c r="K80" s="17">
        <v>339112</v>
      </c>
      <c r="L80" s="106" t="str">
        <f>VLOOKUP(K80, '2017-2022 NAICS'!C:D, 2, FALSE)</f>
        <v>Surgical and Medical Instrument Manufacturing</v>
      </c>
      <c r="M80" s="106" t="str">
        <f>IF(COUNTIF('Raw TRI Data'!A:A, K80) &gt;0, "Yes", "No")</f>
        <v>No</v>
      </c>
      <c r="N80" s="17">
        <v>40.432048999999999</v>
      </c>
      <c r="O80" s="17">
        <v>-99.396766</v>
      </c>
      <c r="P80" s="68" t="s">
        <v>290</v>
      </c>
      <c r="Q80" s="68">
        <v>1322221324193</v>
      </c>
      <c r="R80" s="17" t="s">
        <v>284</v>
      </c>
      <c r="S80" s="17" t="s">
        <v>285</v>
      </c>
      <c r="T80" s="107">
        <v>4</v>
      </c>
      <c r="U80" s="105" t="str">
        <f>VLOOKUP(T80, 'TRI Crosswalk codes'!A:B, 2, FALSE)</f>
        <v>10,000 to 99,999</v>
      </c>
      <c r="V80" s="17">
        <v>23790</v>
      </c>
      <c r="W80" s="17">
        <v>23790</v>
      </c>
      <c r="Y80" s="17">
        <v>0</v>
      </c>
      <c r="Z80" s="17">
        <v>23790</v>
      </c>
      <c r="AA80" s="17" t="s">
        <v>286</v>
      </c>
      <c r="AB80" s="106" t="str">
        <f t="shared" si="110"/>
        <v>Otherwise Use: As a manufacturing aid; Z299 - Other; Otherwise Use: Ancillary or Other Use; Z301 - Cleaner; Z303 - Lubricants</v>
      </c>
      <c r="AI80" s="17" t="s">
        <v>288</v>
      </c>
      <c r="AJ80" s="17" t="s">
        <v>288</v>
      </c>
      <c r="AK80" s="17" t="s">
        <v>288</v>
      </c>
      <c r="AL80" s="17" t="s">
        <v>288</v>
      </c>
      <c r="AM80" s="17" t="s">
        <v>288</v>
      </c>
      <c r="AN80" s="17" t="s">
        <v>288</v>
      </c>
      <c r="AO80" s="17" t="s">
        <v>288</v>
      </c>
      <c r="AP80" s="17" t="s">
        <v>288</v>
      </c>
      <c r="AQ80" s="17" t="s">
        <v>288</v>
      </c>
      <c r="AR80" s="17" t="s">
        <v>288</v>
      </c>
      <c r="AS80" s="17" t="s">
        <v>288</v>
      </c>
      <c r="AT80" s="17" t="s">
        <v>288</v>
      </c>
      <c r="AU80" s="17" t="s">
        <v>288</v>
      </c>
      <c r="AV80" s="17" t="s">
        <v>288</v>
      </c>
      <c r="AW80" s="17" t="s">
        <v>288</v>
      </c>
      <c r="AX80" s="17" t="s">
        <v>288</v>
      </c>
      <c r="AY80" s="17" t="s">
        <v>288</v>
      </c>
      <c r="AZ80" s="17" t="s">
        <v>288</v>
      </c>
      <c r="BA80" s="17" t="s">
        <v>288</v>
      </c>
      <c r="BB80" s="17" t="s">
        <v>288</v>
      </c>
      <c r="BC80" s="17" t="s">
        <v>288</v>
      </c>
      <c r="BD80" s="17" t="s">
        <v>288</v>
      </c>
      <c r="BE80" s="17" t="s">
        <v>288</v>
      </c>
      <c r="BF80" s="17" t="s">
        <v>288</v>
      </c>
      <c r="BG80" s="17" t="s">
        <v>288</v>
      </c>
      <c r="BH80" s="17" t="s">
        <v>288</v>
      </c>
      <c r="BI80" s="17" t="s">
        <v>288</v>
      </c>
      <c r="BJ80" s="17" t="s">
        <v>288</v>
      </c>
      <c r="BK80" s="17" t="s">
        <v>288</v>
      </c>
      <c r="BL80" s="17" t="s">
        <v>288</v>
      </c>
      <c r="BM80" s="17" t="s">
        <v>288</v>
      </c>
      <c r="BN80" s="17" t="s">
        <v>288</v>
      </c>
      <c r="BO80" s="17" t="s">
        <v>288</v>
      </c>
      <c r="BP80" s="17" t="s">
        <v>288</v>
      </c>
      <c r="BQ80" s="17" t="s">
        <v>288</v>
      </c>
      <c r="BR80" s="17" t="s">
        <v>288</v>
      </c>
      <c r="BS80" s="17" t="s">
        <v>288</v>
      </c>
      <c r="BT80" s="17" t="s">
        <v>289</v>
      </c>
      <c r="BU80" s="17" t="s">
        <v>288</v>
      </c>
      <c r="BV80" s="17" t="s">
        <v>288</v>
      </c>
      <c r="BW80" s="17" t="s">
        <v>288</v>
      </c>
      <c r="BX80" s="17" t="s">
        <v>288</v>
      </c>
      <c r="BY80" s="17" t="s">
        <v>288</v>
      </c>
      <c r="BZ80" s="17" t="s">
        <v>289</v>
      </c>
      <c r="CA80" s="17" t="s">
        <v>289</v>
      </c>
      <c r="CB80" s="17" t="s">
        <v>289</v>
      </c>
      <c r="CC80" s="17" t="s">
        <v>288</v>
      </c>
      <c r="CD80" s="17" t="s">
        <v>289</v>
      </c>
      <c r="CE80" s="17" t="s">
        <v>288</v>
      </c>
      <c r="CF80" s="17" t="s">
        <v>288</v>
      </c>
      <c r="CG80" s="17" t="s">
        <v>288</v>
      </c>
      <c r="CH80" s="17" t="s">
        <v>288</v>
      </c>
      <c r="CI80" s="17" t="s">
        <v>288</v>
      </c>
      <c r="CJ80" s="17" t="s">
        <v>288</v>
      </c>
      <c r="CK80" s="17" t="str">
        <f t="shared" si="111"/>
        <v/>
      </c>
      <c r="CL80" s="17" t="str">
        <f t="shared" si="112"/>
        <v/>
      </c>
      <c r="CM80" s="17" t="str">
        <f t="shared" si="113"/>
        <v/>
      </c>
      <c r="CN80" s="17" t="str">
        <f t="shared" si="114"/>
        <v/>
      </c>
      <c r="CO80" s="17" t="str">
        <f t="shared" si="115"/>
        <v/>
      </c>
      <c r="CP80" s="17" t="str">
        <f t="shared" si="116"/>
        <v/>
      </c>
      <c r="CQ80" s="17" t="str">
        <f t="shared" si="117"/>
        <v/>
      </c>
      <c r="CR80" s="17" t="str">
        <f t="shared" si="118"/>
        <v/>
      </c>
      <c r="CS80" s="17" t="str">
        <f t="shared" si="119"/>
        <v/>
      </c>
      <c r="CT80" s="17" t="str">
        <f t="shared" si="120"/>
        <v/>
      </c>
      <c r="CU80" s="17" t="str">
        <f t="shared" si="121"/>
        <v/>
      </c>
      <c r="CV80" s="17" t="str">
        <f t="shared" si="122"/>
        <v/>
      </c>
      <c r="CW80" s="17" t="str">
        <f t="shared" si="123"/>
        <v/>
      </c>
      <c r="CX80" s="17" t="str">
        <f t="shared" si="124"/>
        <v/>
      </c>
      <c r="CY80" s="17" t="str">
        <f t="shared" si="125"/>
        <v/>
      </c>
      <c r="CZ80" s="17" t="str">
        <f t="shared" si="126"/>
        <v/>
      </c>
      <c r="DA80" s="17" t="str">
        <f t="shared" si="127"/>
        <v/>
      </c>
      <c r="DB80" s="17" t="str">
        <f t="shared" si="128"/>
        <v/>
      </c>
      <c r="DC80" s="17" t="str">
        <f t="shared" si="129"/>
        <v/>
      </c>
      <c r="DD80" s="17" t="str">
        <f t="shared" si="130"/>
        <v/>
      </c>
      <c r="DE80" s="17" t="str">
        <f t="shared" si="131"/>
        <v/>
      </c>
      <c r="DF80" s="17" t="str">
        <f t="shared" si="132"/>
        <v/>
      </c>
      <c r="DG80" s="17" t="str">
        <f t="shared" si="133"/>
        <v/>
      </c>
      <c r="DH80" s="17" t="str">
        <f t="shared" si="134"/>
        <v/>
      </c>
      <c r="DI80" s="17" t="str">
        <f t="shared" si="135"/>
        <v/>
      </c>
      <c r="DJ80" s="17" t="str">
        <f t="shared" si="136"/>
        <v/>
      </c>
      <c r="DK80" s="17" t="str">
        <f t="shared" si="137"/>
        <v/>
      </c>
      <c r="DL80" s="17" t="str">
        <f t="shared" si="138"/>
        <v/>
      </c>
      <c r="DM80" s="17" t="str">
        <f t="shared" si="139"/>
        <v/>
      </c>
      <c r="DN80" s="17" t="str">
        <f t="shared" si="140"/>
        <v/>
      </c>
      <c r="DO80" s="17" t="str">
        <f t="shared" si="141"/>
        <v/>
      </c>
      <c r="DP80" s="17" t="str">
        <f t="shared" si="142"/>
        <v/>
      </c>
      <c r="DQ80" s="17" t="str">
        <f t="shared" si="143"/>
        <v/>
      </c>
      <c r="DR80" s="17" t="str">
        <f t="shared" si="144"/>
        <v/>
      </c>
      <c r="DS80" s="17" t="str">
        <f t="shared" si="145"/>
        <v/>
      </c>
      <c r="DT80" s="17" t="str">
        <f t="shared" si="146"/>
        <v/>
      </c>
      <c r="DU80" s="17" t="str">
        <f t="shared" si="147"/>
        <v/>
      </c>
      <c r="DV80" s="17" t="str">
        <f t="shared" si="148"/>
        <v>Otherwise Use: As a manufacturing aid</v>
      </c>
      <c r="DW80" s="17" t="str">
        <f t="shared" si="149"/>
        <v/>
      </c>
      <c r="DX80" s="17" t="str">
        <f t="shared" si="150"/>
        <v/>
      </c>
      <c r="DY80" s="17" t="str">
        <f t="shared" si="151"/>
        <v/>
      </c>
      <c r="DZ80" s="17" t="str">
        <f t="shared" si="152"/>
        <v/>
      </c>
      <c r="EA80" s="17" t="str">
        <f t="shared" si="153"/>
        <v/>
      </c>
      <c r="EB80" s="17" t="str">
        <f t="shared" si="154"/>
        <v>Z299 - Other</v>
      </c>
      <c r="EC80" s="17" t="str">
        <f t="shared" si="155"/>
        <v>Otherwise Use: Ancillary or Other Use</v>
      </c>
      <c r="ED80" s="17" t="str">
        <f t="shared" si="156"/>
        <v>Z301 - Cleaner</v>
      </c>
      <c r="EE80" s="17" t="str">
        <f t="shared" si="157"/>
        <v/>
      </c>
      <c r="EF80" s="17" t="str">
        <f t="shared" si="158"/>
        <v>Z303 - Lubricants</v>
      </c>
      <c r="EG80" s="17" t="str">
        <f t="shared" si="159"/>
        <v/>
      </c>
      <c r="EH80" s="17" t="str">
        <f t="shared" si="160"/>
        <v/>
      </c>
      <c r="EI80" s="17" t="str">
        <f t="shared" si="161"/>
        <v/>
      </c>
      <c r="EJ80" s="17" t="str">
        <f t="shared" si="162"/>
        <v/>
      </c>
      <c r="EK80" s="17" t="str">
        <f t="shared" si="163"/>
        <v/>
      </c>
      <c r="EL80" s="17" t="str">
        <f t="shared" si="164"/>
        <v/>
      </c>
    </row>
    <row r="81" spans="1:142" ht="29" x14ac:dyDescent="0.35">
      <c r="A81" s="17" t="s">
        <v>280</v>
      </c>
      <c r="B81" s="17">
        <v>2022</v>
      </c>
      <c r="C81" s="17" t="s">
        <v>105</v>
      </c>
      <c r="D81" s="17" t="s">
        <v>281</v>
      </c>
      <c r="E81" s="17" t="s">
        <v>415</v>
      </c>
      <c r="F81" s="17" t="s">
        <v>282</v>
      </c>
      <c r="G81" s="17" t="s">
        <v>416</v>
      </c>
      <c r="H81" s="17" t="s">
        <v>283</v>
      </c>
      <c r="I81" s="17">
        <v>61242</v>
      </c>
      <c r="J81" s="105">
        <f>VLOOKUP(H81, 'TRI Crosswalk codes'!D:E, 2, FALSE)</f>
        <v>5</v>
      </c>
      <c r="K81" s="17">
        <v>325998</v>
      </c>
      <c r="L81" s="106" t="str">
        <f>VLOOKUP(K81, '2017-2022 NAICS'!C:D, 2, FALSE)</f>
        <v>All Other Miscellaneous Chemical Product and Preparation Manufacturing</v>
      </c>
      <c r="M81" s="106" t="str">
        <f>IF(COUNTIF('Raw TRI Data'!A:A, K81) &gt;0, "Yes", "No")</f>
        <v>No</v>
      </c>
      <c r="N81" s="17">
        <v>41.755000000000003</v>
      </c>
      <c r="O81" s="17">
        <v>-90.284166999999997</v>
      </c>
      <c r="P81" s="68">
        <v>110013886875</v>
      </c>
      <c r="Q81" s="68">
        <v>1322221384098</v>
      </c>
      <c r="R81" s="17" t="s">
        <v>284</v>
      </c>
      <c r="S81" s="17" t="s">
        <v>285</v>
      </c>
      <c r="T81" s="107">
        <v>5</v>
      </c>
      <c r="U81" s="105" t="str">
        <f>VLOOKUP(T81, 'TRI Crosswalk codes'!A:B, 2, FALSE)</f>
        <v>100,000 to 999,999</v>
      </c>
      <c r="V81" s="17">
        <v>0</v>
      </c>
      <c r="W81" s="17">
        <v>0</v>
      </c>
      <c r="Y81" s="17">
        <v>2623</v>
      </c>
      <c r="Z81" s="17">
        <v>2623</v>
      </c>
      <c r="AA81" s="17" t="s">
        <v>286</v>
      </c>
      <c r="AB81" s="106" t="str">
        <f t="shared" si="110"/>
        <v>Processing: As a formulation component; P299 - Other</v>
      </c>
      <c r="AI81" s="17" t="s">
        <v>288</v>
      </c>
      <c r="AJ81" s="17" t="s">
        <v>288</v>
      </c>
      <c r="AK81" s="17" t="s">
        <v>288</v>
      </c>
      <c r="AL81" s="17" t="s">
        <v>288</v>
      </c>
      <c r="AM81" s="17" t="s">
        <v>288</v>
      </c>
      <c r="AN81" s="17" t="s">
        <v>288</v>
      </c>
      <c r="AO81" s="17" t="s">
        <v>288</v>
      </c>
      <c r="AP81" s="17" t="s">
        <v>288</v>
      </c>
      <c r="AQ81" s="17" t="s">
        <v>288</v>
      </c>
      <c r="AR81" s="17" t="s">
        <v>288</v>
      </c>
      <c r="AS81" s="17" t="s">
        <v>288</v>
      </c>
      <c r="AT81" s="17" t="s">
        <v>288</v>
      </c>
      <c r="AU81" s="17" t="s">
        <v>289</v>
      </c>
      <c r="AV81" s="17" t="s">
        <v>288</v>
      </c>
      <c r="AW81" s="17" t="s">
        <v>288</v>
      </c>
      <c r="AX81" s="17" t="s">
        <v>288</v>
      </c>
      <c r="AY81" s="17" t="s">
        <v>288</v>
      </c>
      <c r="AZ81" s="17" t="s">
        <v>288</v>
      </c>
      <c r="BA81" s="17" t="s">
        <v>288</v>
      </c>
      <c r="BB81" s="17" t="s">
        <v>288</v>
      </c>
      <c r="BC81" s="17" t="s">
        <v>288</v>
      </c>
      <c r="BD81" s="17" t="s">
        <v>288</v>
      </c>
      <c r="BE81" s="17" t="s">
        <v>288</v>
      </c>
      <c r="BF81" s="17" t="s">
        <v>288</v>
      </c>
      <c r="BG81" s="17" t="s">
        <v>289</v>
      </c>
      <c r="BH81" s="17" t="s">
        <v>288</v>
      </c>
      <c r="BI81" s="17" t="s">
        <v>288</v>
      </c>
      <c r="BJ81" s="17" t="s">
        <v>288</v>
      </c>
      <c r="BK81" s="17" t="s">
        <v>288</v>
      </c>
      <c r="BL81" s="17" t="s">
        <v>288</v>
      </c>
      <c r="BM81" s="17" t="s">
        <v>288</v>
      </c>
      <c r="BN81" s="17" t="s">
        <v>288</v>
      </c>
      <c r="BO81" s="17" t="s">
        <v>288</v>
      </c>
      <c r="BP81" s="17" t="s">
        <v>288</v>
      </c>
      <c r="BQ81" s="17" t="s">
        <v>288</v>
      </c>
      <c r="BR81" s="17" t="s">
        <v>288</v>
      </c>
      <c r="BS81" s="17" t="s">
        <v>288</v>
      </c>
      <c r="BT81" s="17" t="s">
        <v>288</v>
      </c>
      <c r="BU81" s="17" t="s">
        <v>288</v>
      </c>
      <c r="BV81" s="17" t="s">
        <v>288</v>
      </c>
      <c r="BW81" s="17" t="s">
        <v>288</v>
      </c>
      <c r="BX81" s="17" t="s">
        <v>288</v>
      </c>
      <c r="BY81" s="17" t="s">
        <v>288</v>
      </c>
      <c r="BZ81" s="17" t="s">
        <v>288</v>
      </c>
      <c r="CA81" s="17" t="s">
        <v>288</v>
      </c>
      <c r="CB81" s="17" t="s">
        <v>288</v>
      </c>
      <c r="CC81" s="17" t="s">
        <v>288</v>
      </c>
      <c r="CD81" s="17" t="s">
        <v>288</v>
      </c>
      <c r="CE81" s="17" t="s">
        <v>288</v>
      </c>
      <c r="CF81" s="17" t="s">
        <v>288</v>
      </c>
      <c r="CG81" s="17" t="s">
        <v>288</v>
      </c>
      <c r="CH81" s="17" t="s">
        <v>288</v>
      </c>
      <c r="CI81" s="17" t="s">
        <v>288</v>
      </c>
      <c r="CJ81" s="17" t="s">
        <v>288</v>
      </c>
      <c r="CK81" s="17" t="str">
        <f t="shared" si="111"/>
        <v/>
      </c>
      <c r="CL81" s="17" t="str">
        <f t="shared" si="112"/>
        <v/>
      </c>
      <c r="CM81" s="17" t="str">
        <f t="shared" si="113"/>
        <v/>
      </c>
      <c r="CN81" s="17" t="str">
        <f t="shared" si="114"/>
        <v/>
      </c>
      <c r="CO81" s="17" t="str">
        <f t="shared" si="115"/>
        <v/>
      </c>
      <c r="CP81" s="17" t="str">
        <f t="shared" si="116"/>
        <v/>
      </c>
      <c r="CQ81" s="17" t="str">
        <f t="shared" si="117"/>
        <v/>
      </c>
      <c r="CR81" s="17" t="str">
        <f t="shared" si="118"/>
        <v/>
      </c>
      <c r="CS81" s="17" t="str">
        <f t="shared" si="119"/>
        <v/>
      </c>
      <c r="CT81" s="17" t="str">
        <f t="shared" si="120"/>
        <v/>
      </c>
      <c r="CU81" s="17" t="str">
        <f t="shared" si="121"/>
        <v/>
      </c>
      <c r="CV81" s="17" t="str">
        <f t="shared" si="122"/>
        <v/>
      </c>
      <c r="CW81" s="17" t="str">
        <f t="shared" si="123"/>
        <v>Processing: As a formulation component</v>
      </c>
      <c r="CX81" s="17" t="str">
        <f t="shared" si="124"/>
        <v/>
      </c>
      <c r="CY81" s="17" t="str">
        <f t="shared" si="125"/>
        <v/>
      </c>
      <c r="CZ81" s="17" t="str">
        <f t="shared" si="126"/>
        <v/>
      </c>
      <c r="DA81" s="17" t="str">
        <f t="shared" si="127"/>
        <v/>
      </c>
      <c r="DB81" s="17" t="str">
        <f t="shared" si="128"/>
        <v/>
      </c>
      <c r="DC81" s="17" t="str">
        <f t="shared" si="129"/>
        <v/>
      </c>
      <c r="DD81" s="17" t="str">
        <f t="shared" si="130"/>
        <v/>
      </c>
      <c r="DE81" s="17" t="str">
        <f t="shared" si="131"/>
        <v/>
      </c>
      <c r="DF81" s="17" t="str">
        <f t="shared" si="132"/>
        <v/>
      </c>
      <c r="DG81" s="17" t="str">
        <f t="shared" si="133"/>
        <v/>
      </c>
      <c r="DH81" s="17" t="str">
        <f t="shared" si="134"/>
        <v/>
      </c>
      <c r="DI81" s="17" t="str">
        <f t="shared" si="135"/>
        <v>P299 - Other</v>
      </c>
      <c r="DJ81" s="17" t="str">
        <f t="shared" si="136"/>
        <v/>
      </c>
      <c r="DK81" s="17" t="str">
        <f t="shared" si="137"/>
        <v/>
      </c>
      <c r="DL81" s="17" t="str">
        <f t="shared" si="138"/>
        <v/>
      </c>
      <c r="DM81" s="17" t="str">
        <f t="shared" si="139"/>
        <v/>
      </c>
      <c r="DN81" s="17" t="str">
        <f t="shared" si="140"/>
        <v/>
      </c>
      <c r="DO81" s="17" t="str">
        <f t="shared" si="141"/>
        <v/>
      </c>
      <c r="DP81" s="17" t="str">
        <f t="shared" si="142"/>
        <v/>
      </c>
      <c r="DQ81" s="17" t="str">
        <f t="shared" si="143"/>
        <v/>
      </c>
      <c r="DR81" s="17" t="str">
        <f t="shared" si="144"/>
        <v/>
      </c>
      <c r="DS81" s="17" t="str">
        <f t="shared" si="145"/>
        <v/>
      </c>
      <c r="DT81" s="17" t="str">
        <f t="shared" si="146"/>
        <v/>
      </c>
      <c r="DU81" s="17" t="str">
        <f t="shared" si="147"/>
        <v/>
      </c>
      <c r="DV81" s="17" t="str">
        <f t="shared" si="148"/>
        <v/>
      </c>
      <c r="DW81" s="17" t="str">
        <f t="shared" si="149"/>
        <v/>
      </c>
      <c r="DX81" s="17" t="str">
        <f t="shared" si="150"/>
        <v/>
      </c>
      <c r="DY81" s="17" t="str">
        <f t="shared" si="151"/>
        <v/>
      </c>
      <c r="DZ81" s="17" t="str">
        <f t="shared" si="152"/>
        <v/>
      </c>
      <c r="EA81" s="17" t="str">
        <f t="shared" si="153"/>
        <v/>
      </c>
      <c r="EB81" s="17" t="str">
        <f t="shared" si="154"/>
        <v/>
      </c>
      <c r="EC81" s="17" t="str">
        <f t="shared" si="155"/>
        <v/>
      </c>
      <c r="ED81" s="17" t="str">
        <f t="shared" si="156"/>
        <v/>
      </c>
      <c r="EE81" s="17" t="str">
        <f t="shared" si="157"/>
        <v/>
      </c>
      <c r="EF81" s="17" t="str">
        <f t="shared" si="158"/>
        <v/>
      </c>
      <c r="EG81" s="17" t="str">
        <f t="shared" si="159"/>
        <v/>
      </c>
      <c r="EH81" s="17" t="str">
        <f t="shared" si="160"/>
        <v/>
      </c>
      <c r="EI81" s="17" t="str">
        <f t="shared" si="161"/>
        <v/>
      </c>
      <c r="EJ81" s="17" t="str">
        <f t="shared" si="162"/>
        <v/>
      </c>
      <c r="EK81" s="17" t="str">
        <f t="shared" si="163"/>
        <v/>
      </c>
      <c r="EL81" s="17" t="str">
        <f t="shared" si="164"/>
        <v/>
      </c>
    </row>
    <row r="82" spans="1:142" ht="29" x14ac:dyDescent="0.35">
      <c r="A82" s="17" t="s">
        <v>280</v>
      </c>
      <c r="B82" s="17">
        <v>2022</v>
      </c>
      <c r="C82" s="17" t="s">
        <v>101</v>
      </c>
      <c r="D82" s="17" t="s">
        <v>349</v>
      </c>
      <c r="E82" s="17" t="s">
        <v>405</v>
      </c>
      <c r="F82" s="17" t="s">
        <v>350</v>
      </c>
      <c r="G82" s="17" t="s">
        <v>397</v>
      </c>
      <c r="H82" s="17" t="s">
        <v>351</v>
      </c>
      <c r="I82" s="17">
        <v>70764</v>
      </c>
      <c r="J82" s="105">
        <f>VLOOKUP(H82, 'TRI Crosswalk codes'!D:E, 2, FALSE)</f>
        <v>6</v>
      </c>
      <c r="K82" s="17">
        <v>325211</v>
      </c>
      <c r="L82" s="106" t="str">
        <f>VLOOKUP(K82, '2017-2022 NAICS'!C:D, 2, FALSE)</f>
        <v>Plastics Material and Resin Manufacturing</v>
      </c>
      <c r="M82" s="106" t="str">
        <f>IF(COUNTIF('Raw TRI Data'!A:A, K82) &gt;0, "Yes", "No")</f>
        <v>No</v>
      </c>
      <c r="N82" s="17">
        <v>30.259399999999999</v>
      </c>
      <c r="O82" s="17">
        <v>-91.173699999999997</v>
      </c>
      <c r="P82" s="68">
        <v>110000572675</v>
      </c>
      <c r="Q82" s="68">
        <v>1322221427800</v>
      </c>
      <c r="R82" s="17" t="s">
        <v>284</v>
      </c>
      <c r="S82" s="17" t="s">
        <v>285</v>
      </c>
      <c r="T82" s="107">
        <v>2</v>
      </c>
      <c r="U82" s="105" t="str">
        <f>VLOOKUP(T82, 'TRI Crosswalk codes'!A:B, 2, FALSE)</f>
        <v>100 to 999</v>
      </c>
      <c r="V82" s="17" t="s">
        <v>290</v>
      </c>
      <c r="W82" s="17">
        <v>0</v>
      </c>
      <c r="Y82" s="17">
        <v>0</v>
      </c>
      <c r="Z82" s="17">
        <v>0</v>
      </c>
      <c r="AA82" s="17" t="s">
        <v>286</v>
      </c>
      <c r="AB82" s="106" t="str">
        <f t="shared" si="110"/>
        <v>Manufacture: Produce; Manufacture: As a byproduct</v>
      </c>
      <c r="AI82" s="17" t="s">
        <v>289</v>
      </c>
      <c r="AJ82" s="17" t="s">
        <v>288</v>
      </c>
      <c r="AK82" s="17" t="s">
        <v>288</v>
      </c>
      <c r="AL82" s="17" t="s">
        <v>288</v>
      </c>
      <c r="AM82" s="17" t="s">
        <v>289</v>
      </c>
      <c r="AN82" s="17" t="s">
        <v>288</v>
      </c>
      <c r="AO82" s="17" t="s">
        <v>288</v>
      </c>
      <c r="AP82" s="17" t="s">
        <v>288</v>
      </c>
      <c r="AQ82" s="17" t="s">
        <v>288</v>
      </c>
      <c r="AR82" s="17" t="s">
        <v>288</v>
      </c>
      <c r="AS82" s="17" t="s">
        <v>288</v>
      </c>
      <c r="AT82" s="17" t="s">
        <v>288</v>
      </c>
      <c r="AU82" s="17" t="s">
        <v>288</v>
      </c>
      <c r="AV82" s="17" t="s">
        <v>288</v>
      </c>
      <c r="AW82" s="17" t="s">
        <v>288</v>
      </c>
      <c r="AX82" s="17" t="s">
        <v>288</v>
      </c>
      <c r="AY82" s="17" t="s">
        <v>288</v>
      </c>
      <c r="AZ82" s="17" t="s">
        <v>288</v>
      </c>
      <c r="BA82" s="17" t="s">
        <v>288</v>
      </c>
      <c r="BB82" s="17" t="s">
        <v>288</v>
      </c>
      <c r="BC82" s="17" t="s">
        <v>288</v>
      </c>
      <c r="BD82" s="17" t="s">
        <v>288</v>
      </c>
      <c r="BE82" s="17" t="s">
        <v>288</v>
      </c>
      <c r="BF82" s="17" t="s">
        <v>288</v>
      </c>
      <c r="BG82" s="17" t="s">
        <v>288</v>
      </c>
      <c r="BH82" s="17" t="s">
        <v>288</v>
      </c>
      <c r="BI82" s="17" t="s">
        <v>288</v>
      </c>
      <c r="BJ82" s="17" t="s">
        <v>288</v>
      </c>
      <c r="BK82" s="17" t="s">
        <v>288</v>
      </c>
      <c r="BL82" s="17" t="s">
        <v>288</v>
      </c>
      <c r="BM82" s="17" t="s">
        <v>288</v>
      </c>
      <c r="BN82" s="17" t="s">
        <v>288</v>
      </c>
      <c r="BO82" s="17" t="s">
        <v>288</v>
      </c>
      <c r="BP82" s="17" t="s">
        <v>288</v>
      </c>
      <c r="BQ82" s="17" t="s">
        <v>288</v>
      </c>
      <c r="BR82" s="17" t="s">
        <v>288</v>
      </c>
      <c r="BS82" s="17" t="s">
        <v>288</v>
      </c>
      <c r="BT82" s="17" t="s">
        <v>288</v>
      </c>
      <c r="BU82" s="17" t="s">
        <v>288</v>
      </c>
      <c r="BV82" s="17" t="s">
        <v>288</v>
      </c>
      <c r="BW82" s="17" t="s">
        <v>288</v>
      </c>
      <c r="BX82" s="17" t="s">
        <v>288</v>
      </c>
      <c r="BY82" s="17" t="s">
        <v>288</v>
      </c>
      <c r="BZ82" s="17" t="s">
        <v>288</v>
      </c>
      <c r="CA82" s="17" t="s">
        <v>288</v>
      </c>
      <c r="CB82" s="17" t="s">
        <v>288</v>
      </c>
      <c r="CC82" s="17" t="s">
        <v>288</v>
      </c>
      <c r="CD82" s="17" t="s">
        <v>288</v>
      </c>
      <c r="CE82" s="17" t="s">
        <v>288</v>
      </c>
      <c r="CF82" s="17" t="s">
        <v>288</v>
      </c>
      <c r="CG82" s="17" t="s">
        <v>288</v>
      </c>
      <c r="CH82" s="17" t="s">
        <v>288</v>
      </c>
      <c r="CI82" s="17" t="s">
        <v>288</v>
      </c>
      <c r="CJ82" s="17" t="s">
        <v>288</v>
      </c>
      <c r="CK82" s="17" t="str">
        <f t="shared" si="111"/>
        <v>Manufacture: Produce</v>
      </c>
      <c r="CL82" s="17" t="str">
        <f t="shared" si="112"/>
        <v/>
      </c>
      <c r="CM82" s="17" t="str">
        <f t="shared" si="113"/>
        <v/>
      </c>
      <c r="CN82" s="17" t="str">
        <f t="shared" si="114"/>
        <v/>
      </c>
      <c r="CO82" s="17" t="str">
        <f t="shared" si="115"/>
        <v>Manufacture: As a byproduct</v>
      </c>
      <c r="CP82" s="17" t="str">
        <f t="shared" si="116"/>
        <v/>
      </c>
      <c r="CQ82" s="17" t="str">
        <f t="shared" si="117"/>
        <v/>
      </c>
      <c r="CR82" s="17" t="str">
        <f t="shared" si="118"/>
        <v/>
      </c>
      <c r="CS82" s="17" t="str">
        <f t="shared" si="119"/>
        <v/>
      </c>
      <c r="CT82" s="17" t="str">
        <f t="shared" si="120"/>
        <v/>
      </c>
      <c r="CU82" s="17" t="str">
        <f t="shared" si="121"/>
        <v/>
      </c>
      <c r="CV82" s="17" t="str">
        <f t="shared" si="122"/>
        <v/>
      </c>
      <c r="CW82" s="17" t="str">
        <f t="shared" si="123"/>
        <v/>
      </c>
      <c r="CX82" s="17" t="str">
        <f t="shared" si="124"/>
        <v/>
      </c>
      <c r="CY82" s="17" t="str">
        <f t="shared" si="125"/>
        <v/>
      </c>
      <c r="CZ82" s="17" t="str">
        <f t="shared" si="126"/>
        <v/>
      </c>
      <c r="DA82" s="17" t="str">
        <f t="shared" si="127"/>
        <v/>
      </c>
      <c r="DB82" s="17" t="str">
        <f t="shared" si="128"/>
        <v/>
      </c>
      <c r="DC82" s="17" t="str">
        <f t="shared" si="129"/>
        <v/>
      </c>
      <c r="DD82" s="17" t="str">
        <f t="shared" si="130"/>
        <v/>
      </c>
      <c r="DE82" s="17" t="str">
        <f t="shared" si="131"/>
        <v/>
      </c>
      <c r="DF82" s="17" t="str">
        <f t="shared" si="132"/>
        <v/>
      </c>
      <c r="DG82" s="17" t="str">
        <f t="shared" si="133"/>
        <v/>
      </c>
      <c r="DH82" s="17" t="str">
        <f t="shared" si="134"/>
        <v/>
      </c>
      <c r="DI82" s="17" t="str">
        <f t="shared" si="135"/>
        <v/>
      </c>
      <c r="DJ82" s="17" t="str">
        <f t="shared" si="136"/>
        <v/>
      </c>
      <c r="DK82" s="17" t="str">
        <f t="shared" si="137"/>
        <v/>
      </c>
      <c r="DL82" s="17" t="str">
        <f t="shared" si="138"/>
        <v/>
      </c>
      <c r="DM82" s="17" t="str">
        <f t="shared" si="139"/>
        <v/>
      </c>
      <c r="DN82" s="17" t="str">
        <f t="shared" si="140"/>
        <v/>
      </c>
      <c r="DO82" s="17" t="str">
        <f t="shared" si="141"/>
        <v/>
      </c>
      <c r="DP82" s="17" t="str">
        <f t="shared" si="142"/>
        <v/>
      </c>
      <c r="DQ82" s="17" t="str">
        <f t="shared" si="143"/>
        <v/>
      </c>
      <c r="DR82" s="17" t="str">
        <f t="shared" si="144"/>
        <v/>
      </c>
      <c r="DS82" s="17" t="str">
        <f t="shared" si="145"/>
        <v/>
      </c>
      <c r="DT82" s="17" t="str">
        <f t="shared" si="146"/>
        <v/>
      </c>
      <c r="DU82" s="17" t="str">
        <f t="shared" si="147"/>
        <v/>
      </c>
      <c r="DV82" s="17" t="str">
        <f t="shared" si="148"/>
        <v/>
      </c>
      <c r="DW82" s="17" t="str">
        <f t="shared" si="149"/>
        <v/>
      </c>
      <c r="DX82" s="17" t="str">
        <f t="shared" si="150"/>
        <v/>
      </c>
      <c r="DY82" s="17" t="str">
        <f t="shared" si="151"/>
        <v/>
      </c>
      <c r="DZ82" s="17" t="str">
        <f t="shared" si="152"/>
        <v/>
      </c>
      <c r="EA82" s="17" t="str">
        <f t="shared" si="153"/>
        <v/>
      </c>
      <c r="EB82" s="17" t="str">
        <f t="shared" si="154"/>
        <v/>
      </c>
      <c r="EC82" s="17" t="str">
        <f t="shared" si="155"/>
        <v/>
      </c>
      <c r="ED82" s="17" t="str">
        <f t="shared" si="156"/>
        <v/>
      </c>
      <c r="EE82" s="17" t="str">
        <f t="shared" si="157"/>
        <v/>
      </c>
      <c r="EF82" s="17" t="str">
        <f t="shared" si="158"/>
        <v/>
      </c>
      <c r="EG82" s="17" t="str">
        <f t="shared" si="159"/>
        <v/>
      </c>
      <c r="EH82" s="17" t="str">
        <f t="shared" si="160"/>
        <v/>
      </c>
      <c r="EI82" s="17" t="str">
        <f t="shared" si="161"/>
        <v/>
      </c>
      <c r="EJ82" s="17" t="str">
        <f t="shared" si="162"/>
        <v/>
      </c>
      <c r="EK82" s="17" t="str">
        <f t="shared" si="163"/>
        <v/>
      </c>
      <c r="EL82" s="17" t="str">
        <f t="shared" si="164"/>
        <v/>
      </c>
    </row>
    <row r="83" spans="1:142" ht="29" x14ac:dyDescent="0.35">
      <c r="A83" s="17" t="s">
        <v>280</v>
      </c>
      <c r="B83" s="17">
        <v>2022</v>
      </c>
      <c r="C83" s="17" t="s">
        <v>112</v>
      </c>
      <c r="D83" s="17" t="s">
        <v>328</v>
      </c>
      <c r="E83" s="17" t="s">
        <v>386</v>
      </c>
      <c r="F83" s="17" t="s">
        <v>329</v>
      </c>
      <c r="G83" s="17" t="s">
        <v>387</v>
      </c>
      <c r="H83" s="17" t="s">
        <v>330</v>
      </c>
      <c r="I83" s="17">
        <v>43920</v>
      </c>
      <c r="J83" s="105">
        <f>VLOOKUP(H83, 'TRI Crosswalk codes'!D:E, 2, FALSE)</f>
        <v>5</v>
      </c>
      <c r="K83" s="17">
        <v>562213</v>
      </c>
      <c r="L83" s="106" t="str">
        <f>VLOOKUP(K83, '2017-2022 NAICS'!C:D, 2, FALSE)</f>
        <v>Solid Waste Combustors and Incinerators</v>
      </c>
      <c r="M83" s="106" t="str">
        <f>IF(COUNTIF('Raw TRI Data'!A:A, K83) &gt;0, "Yes", "No")</f>
        <v>No</v>
      </c>
      <c r="N83" s="17">
        <v>40.631622</v>
      </c>
      <c r="O83" s="17">
        <v>-80.546319999999994</v>
      </c>
      <c r="P83" s="68">
        <v>110027242320</v>
      </c>
      <c r="Q83" s="68">
        <v>1322221438258</v>
      </c>
      <c r="R83" s="17" t="s">
        <v>284</v>
      </c>
      <c r="S83" s="17" t="s">
        <v>285</v>
      </c>
      <c r="T83" s="107">
        <v>4</v>
      </c>
      <c r="U83" s="105" t="str">
        <f>VLOOKUP(T83, 'TRI Crosswalk codes'!A:B, 2, FALSE)</f>
        <v>10,000 to 99,999</v>
      </c>
      <c r="V83" s="17">
        <v>0.42</v>
      </c>
      <c r="W83" s="17">
        <v>0.42</v>
      </c>
      <c r="Y83" s="17">
        <v>0.17</v>
      </c>
      <c r="Z83" s="17">
        <v>0.59</v>
      </c>
      <c r="AA83" s="17" t="s">
        <v>286</v>
      </c>
      <c r="AB83" s="106" t="str">
        <f t="shared" si="110"/>
        <v>Otherwise Use: Ancillary or Other Use; Z306 - Waste Treatment</v>
      </c>
      <c r="AI83" s="17" t="s">
        <v>288</v>
      </c>
      <c r="AJ83" s="17" t="s">
        <v>288</v>
      </c>
      <c r="AK83" s="17" t="s">
        <v>288</v>
      </c>
      <c r="AL83" s="17" t="s">
        <v>288</v>
      </c>
      <c r="AM83" s="17" t="s">
        <v>288</v>
      </c>
      <c r="AN83" s="17" t="s">
        <v>288</v>
      </c>
      <c r="AO83" s="17" t="s">
        <v>288</v>
      </c>
      <c r="AP83" s="17" t="s">
        <v>288</v>
      </c>
      <c r="AQ83" s="17" t="s">
        <v>288</v>
      </c>
      <c r="AR83" s="17" t="s">
        <v>288</v>
      </c>
      <c r="AS83" s="17" t="s">
        <v>288</v>
      </c>
      <c r="AT83" s="17" t="s">
        <v>288</v>
      </c>
      <c r="AU83" s="17" t="s">
        <v>288</v>
      </c>
      <c r="AV83" s="17" t="s">
        <v>288</v>
      </c>
      <c r="AW83" s="17" t="s">
        <v>288</v>
      </c>
      <c r="AX83" s="17" t="s">
        <v>288</v>
      </c>
      <c r="AY83" s="17" t="s">
        <v>288</v>
      </c>
      <c r="AZ83" s="17" t="s">
        <v>288</v>
      </c>
      <c r="BA83" s="17" t="s">
        <v>288</v>
      </c>
      <c r="BB83" s="17" t="s">
        <v>288</v>
      </c>
      <c r="BC83" s="17" t="s">
        <v>288</v>
      </c>
      <c r="BD83" s="17" t="s">
        <v>288</v>
      </c>
      <c r="BE83" s="17" t="s">
        <v>288</v>
      </c>
      <c r="BF83" s="17" t="s">
        <v>288</v>
      </c>
      <c r="BG83" s="17" t="s">
        <v>288</v>
      </c>
      <c r="BH83" s="17" t="s">
        <v>288</v>
      </c>
      <c r="BI83" s="17" t="s">
        <v>288</v>
      </c>
      <c r="BJ83" s="17" t="s">
        <v>288</v>
      </c>
      <c r="BK83" s="17" t="s">
        <v>288</v>
      </c>
      <c r="BL83" s="17" t="s">
        <v>288</v>
      </c>
      <c r="BM83" s="17" t="s">
        <v>288</v>
      </c>
      <c r="BN83" s="17" t="s">
        <v>288</v>
      </c>
      <c r="BO83" s="17" t="s">
        <v>288</v>
      </c>
      <c r="BP83" s="17" t="s">
        <v>288</v>
      </c>
      <c r="BQ83" s="17" t="s">
        <v>288</v>
      </c>
      <c r="BR83" s="17" t="s">
        <v>288</v>
      </c>
      <c r="BS83" s="17" t="s">
        <v>288</v>
      </c>
      <c r="BT83" s="17" t="s">
        <v>288</v>
      </c>
      <c r="BU83" s="17" t="s">
        <v>288</v>
      </c>
      <c r="BV83" s="17" t="s">
        <v>288</v>
      </c>
      <c r="BW83" s="17" t="s">
        <v>288</v>
      </c>
      <c r="BX83" s="17" t="s">
        <v>288</v>
      </c>
      <c r="BY83" s="17" t="s">
        <v>288</v>
      </c>
      <c r="BZ83" s="17" t="s">
        <v>288</v>
      </c>
      <c r="CA83" s="17" t="s">
        <v>289</v>
      </c>
      <c r="CB83" s="17" t="s">
        <v>288</v>
      </c>
      <c r="CC83" s="17" t="s">
        <v>288</v>
      </c>
      <c r="CD83" s="17" t="s">
        <v>288</v>
      </c>
      <c r="CE83" s="17" t="s">
        <v>288</v>
      </c>
      <c r="CF83" s="17" t="s">
        <v>288</v>
      </c>
      <c r="CG83" s="17" t="s">
        <v>289</v>
      </c>
      <c r="CH83" s="17" t="s">
        <v>288</v>
      </c>
      <c r="CI83" s="17" t="s">
        <v>288</v>
      </c>
      <c r="CJ83" s="17" t="s">
        <v>288</v>
      </c>
      <c r="CK83" s="17" t="str">
        <f t="shared" si="111"/>
        <v/>
      </c>
      <c r="CL83" s="17" t="str">
        <f t="shared" si="112"/>
        <v/>
      </c>
      <c r="CM83" s="17" t="str">
        <f t="shared" si="113"/>
        <v/>
      </c>
      <c r="CN83" s="17" t="str">
        <f t="shared" si="114"/>
        <v/>
      </c>
      <c r="CO83" s="17" t="str">
        <f t="shared" si="115"/>
        <v/>
      </c>
      <c r="CP83" s="17" t="str">
        <f t="shared" si="116"/>
        <v/>
      </c>
      <c r="CQ83" s="17" t="str">
        <f t="shared" si="117"/>
        <v/>
      </c>
      <c r="CR83" s="17" t="str">
        <f t="shared" si="118"/>
        <v/>
      </c>
      <c r="CS83" s="17" t="str">
        <f t="shared" si="119"/>
        <v/>
      </c>
      <c r="CT83" s="17" t="str">
        <f t="shared" si="120"/>
        <v/>
      </c>
      <c r="CU83" s="17" t="str">
        <f t="shared" si="121"/>
        <v/>
      </c>
      <c r="CV83" s="17" t="str">
        <f t="shared" si="122"/>
        <v/>
      </c>
      <c r="CW83" s="17" t="str">
        <f t="shared" si="123"/>
        <v/>
      </c>
      <c r="CX83" s="17" t="str">
        <f t="shared" si="124"/>
        <v/>
      </c>
      <c r="CY83" s="17" t="str">
        <f t="shared" si="125"/>
        <v/>
      </c>
      <c r="CZ83" s="17" t="str">
        <f t="shared" si="126"/>
        <v/>
      </c>
      <c r="DA83" s="17" t="str">
        <f t="shared" si="127"/>
        <v/>
      </c>
      <c r="DB83" s="17" t="str">
        <f t="shared" si="128"/>
        <v/>
      </c>
      <c r="DC83" s="17" t="str">
        <f t="shared" si="129"/>
        <v/>
      </c>
      <c r="DD83" s="17" t="str">
        <f t="shared" si="130"/>
        <v/>
      </c>
      <c r="DE83" s="17" t="str">
        <f t="shared" si="131"/>
        <v/>
      </c>
      <c r="DF83" s="17" t="str">
        <f t="shared" si="132"/>
        <v/>
      </c>
      <c r="DG83" s="17" t="str">
        <f t="shared" si="133"/>
        <v/>
      </c>
      <c r="DH83" s="17" t="str">
        <f t="shared" si="134"/>
        <v/>
      </c>
      <c r="DI83" s="17" t="str">
        <f t="shared" si="135"/>
        <v/>
      </c>
      <c r="DJ83" s="17" t="str">
        <f t="shared" si="136"/>
        <v/>
      </c>
      <c r="DK83" s="17" t="str">
        <f t="shared" si="137"/>
        <v/>
      </c>
      <c r="DL83" s="17" t="str">
        <f t="shared" si="138"/>
        <v/>
      </c>
      <c r="DM83" s="17" t="str">
        <f t="shared" si="139"/>
        <v/>
      </c>
      <c r="DN83" s="17" t="str">
        <f t="shared" si="140"/>
        <v/>
      </c>
      <c r="DO83" s="17" t="str">
        <f t="shared" si="141"/>
        <v/>
      </c>
      <c r="DP83" s="17" t="str">
        <f t="shared" si="142"/>
        <v/>
      </c>
      <c r="DQ83" s="17" t="str">
        <f t="shared" si="143"/>
        <v/>
      </c>
      <c r="DR83" s="17" t="str">
        <f t="shared" si="144"/>
        <v/>
      </c>
      <c r="DS83" s="17" t="str">
        <f t="shared" si="145"/>
        <v/>
      </c>
      <c r="DT83" s="17" t="str">
        <f t="shared" si="146"/>
        <v/>
      </c>
      <c r="DU83" s="17" t="str">
        <f t="shared" si="147"/>
        <v/>
      </c>
      <c r="DV83" s="17" t="str">
        <f t="shared" si="148"/>
        <v/>
      </c>
      <c r="DW83" s="17" t="str">
        <f t="shared" si="149"/>
        <v/>
      </c>
      <c r="DX83" s="17" t="str">
        <f t="shared" si="150"/>
        <v/>
      </c>
      <c r="DY83" s="17" t="str">
        <f t="shared" si="151"/>
        <v/>
      </c>
      <c r="DZ83" s="17" t="str">
        <f t="shared" si="152"/>
        <v/>
      </c>
      <c r="EA83" s="17" t="str">
        <f t="shared" si="153"/>
        <v/>
      </c>
      <c r="EB83" s="17" t="str">
        <f t="shared" si="154"/>
        <v/>
      </c>
      <c r="EC83" s="17" t="str">
        <f t="shared" si="155"/>
        <v>Otherwise Use: Ancillary or Other Use</v>
      </c>
      <c r="ED83" s="17" t="str">
        <f t="shared" si="156"/>
        <v/>
      </c>
      <c r="EE83" s="17" t="str">
        <f t="shared" si="157"/>
        <v/>
      </c>
      <c r="EF83" s="17" t="str">
        <f t="shared" si="158"/>
        <v/>
      </c>
      <c r="EG83" s="17" t="str">
        <f t="shared" si="159"/>
        <v/>
      </c>
      <c r="EH83" s="17" t="str">
        <f t="shared" si="160"/>
        <v/>
      </c>
      <c r="EI83" s="17" t="str">
        <f t="shared" si="161"/>
        <v>Z306 - Waste Treatment</v>
      </c>
      <c r="EJ83" s="17" t="str">
        <f t="shared" si="162"/>
        <v/>
      </c>
      <c r="EK83" s="17" t="str">
        <f t="shared" si="163"/>
        <v/>
      </c>
      <c r="EL83" s="17" t="str">
        <f t="shared" si="164"/>
        <v/>
      </c>
    </row>
    <row r="84" spans="1:142" ht="29" x14ac:dyDescent="0.35">
      <c r="A84" s="17" t="s">
        <v>280</v>
      </c>
      <c r="B84" s="17">
        <v>2022</v>
      </c>
      <c r="C84" s="17" t="s">
        <v>108</v>
      </c>
      <c r="D84" s="17" t="s">
        <v>334</v>
      </c>
      <c r="E84" s="17" t="s">
        <v>425</v>
      </c>
      <c r="F84" s="17" t="s">
        <v>335</v>
      </c>
      <c r="G84" s="17" t="s">
        <v>426</v>
      </c>
      <c r="H84" s="17" t="s">
        <v>298</v>
      </c>
      <c r="I84" s="17">
        <v>77489</v>
      </c>
      <c r="J84" s="105">
        <f>VLOOKUP(H84, 'TRI Crosswalk codes'!D:E, 2, FALSE)</f>
        <v>6</v>
      </c>
      <c r="K84" s="17">
        <v>326150</v>
      </c>
      <c r="L84" s="106" t="str">
        <f>VLOOKUP(K84, '2017-2022 NAICS'!C:D, 2, FALSE)</f>
        <v>Urethane and Other Foam Product (except Polystyrene) Manufacturing</v>
      </c>
      <c r="M84" s="106" t="str">
        <f>IF(COUNTIF('Raw TRI Data'!A:A, K84) &gt;0, "Yes", "No")</f>
        <v>No</v>
      </c>
      <c r="N84" s="17">
        <v>29.612449999999999</v>
      </c>
      <c r="O84" s="17">
        <v>-95.516098999999997</v>
      </c>
      <c r="P84" s="68">
        <v>110070942904</v>
      </c>
      <c r="Q84" s="68">
        <v>1322222389443</v>
      </c>
      <c r="R84" s="17" t="s">
        <v>284</v>
      </c>
      <c r="S84" s="17" t="s">
        <v>285</v>
      </c>
      <c r="T84" s="107">
        <v>4</v>
      </c>
      <c r="U84" s="105" t="str">
        <f>VLOOKUP(T84, 'TRI Crosswalk codes'!A:B, 2, FALSE)</f>
        <v>10,000 to 99,999</v>
      </c>
      <c r="V84" s="17">
        <v>564</v>
      </c>
      <c r="W84" s="17">
        <v>564</v>
      </c>
      <c r="Y84" s="17">
        <v>5</v>
      </c>
      <c r="Z84" s="17">
        <v>569</v>
      </c>
      <c r="AA84" s="17" t="s">
        <v>286</v>
      </c>
      <c r="AB84" s="106" t="str">
        <f t="shared" si="110"/>
        <v>Processing: As a formulation component; P201 - Additives</v>
      </c>
      <c r="AI84" s="17" t="s">
        <v>288</v>
      </c>
      <c r="AJ84" s="17" t="s">
        <v>288</v>
      </c>
      <c r="AK84" s="17" t="s">
        <v>288</v>
      </c>
      <c r="AL84" s="17" t="s">
        <v>288</v>
      </c>
      <c r="AM84" s="17" t="s">
        <v>288</v>
      </c>
      <c r="AN84" s="17" t="s">
        <v>288</v>
      </c>
      <c r="AO84" s="17" t="s">
        <v>288</v>
      </c>
      <c r="AP84" s="17" t="s">
        <v>288</v>
      </c>
      <c r="AQ84" s="17" t="s">
        <v>288</v>
      </c>
      <c r="AR84" s="17" t="s">
        <v>288</v>
      </c>
      <c r="AS84" s="17" t="s">
        <v>288</v>
      </c>
      <c r="AT84" s="17" t="s">
        <v>288</v>
      </c>
      <c r="AU84" s="17" t="s">
        <v>289</v>
      </c>
      <c r="AV84" s="17" t="s">
        <v>289</v>
      </c>
      <c r="AW84" s="17" t="s">
        <v>288</v>
      </c>
      <c r="AX84" s="17" t="s">
        <v>288</v>
      </c>
      <c r="AY84" s="17" t="s">
        <v>288</v>
      </c>
      <c r="AZ84" s="17" t="s">
        <v>288</v>
      </c>
      <c r="BA84" s="17" t="s">
        <v>288</v>
      </c>
      <c r="BB84" s="17" t="s">
        <v>288</v>
      </c>
      <c r="BC84" s="17" t="s">
        <v>288</v>
      </c>
      <c r="BD84" s="17" t="s">
        <v>288</v>
      </c>
      <c r="BE84" s="17" t="s">
        <v>288</v>
      </c>
      <c r="BF84" s="17" t="s">
        <v>288</v>
      </c>
      <c r="BG84" s="17" t="s">
        <v>288</v>
      </c>
      <c r="BH84" s="17" t="s">
        <v>288</v>
      </c>
      <c r="BI84" s="17" t="s">
        <v>288</v>
      </c>
      <c r="BJ84" s="17" t="s">
        <v>288</v>
      </c>
      <c r="BK84" s="17" t="s">
        <v>288</v>
      </c>
      <c r="BL84" s="17" t="s">
        <v>288</v>
      </c>
      <c r="BM84" s="17" t="s">
        <v>288</v>
      </c>
      <c r="BN84" s="17" t="s">
        <v>288</v>
      </c>
      <c r="BO84" s="17" t="s">
        <v>288</v>
      </c>
      <c r="BP84" s="17" t="s">
        <v>288</v>
      </c>
      <c r="BQ84" s="17" t="s">
        <v>288</v>
      </c>
      <c r="BR84" s="17" t="s">
        <v>288</v>
      </c>
      <c r="BS84" s="17" t="s">
        <v>288</v>
      </c>
      <c r="BT84" s="17" t="s">
        <v>288</v>
      </c>
      <c r="BU84" s="17" t="s">
        <v>288</v>
      </c>
      <c r="BV84" s="17" t="s">
        <v>288</v>
      </c>
      <c r="BW84" s="17" t="s">
        <v>288</v>
      </c>
      <c r="BX84" s="17" t="s">
        <v>288</v>
      </c>
      <c r="BY84" s="17" t="s">
        <v>288</v>
      </c>
      <c r="BZ84" s="17" t="s">
        <v>288</v>
      </c>
      <c r="CA84" s="17" t="s">
        <v>288</v>
      </c>
      <c r="CB84" s="17" t="s">
        <v>288</v>
      </c>
      <c r="CC84" s="17" t="s">
        <v>288</v>
      </c>
      <c r="CD84" s="17" t="s">
        <v>288</v>
      </c>
      <c r="CE84" s="17" t="s">
        <v>288</v>
      </c>
      <c r="CF84" s="17" t="s">
        <v>288</v>
      </c>
      <c r="CG84" s="17" t="s">
        <v>288</v>
      </c>
      <c r="CH84" s="17" t="s">
        <v>288</v>
      </c>
      <c r="CI84" s="17" t="s">
        <v>288</v>
      </c>
      <c r="CJ84" s="17" t="s">
        <v>288</v>
      </c>
      <c r="CK84" s="17" t="str">
        <f t="shared" si="111"/>
        <v/>
      </c>
      <c r="CL84" s="17" t="str">
        <f t="shared" si="112"/>
        <v/>
      </c>
      <c r="CM84" s="17" t="str">
        <f t="shared" si="113"/>
        <v/>
      </c>
      <c r="CN84" s="17" t="str">
        <f t="shared" si="114"/>
        <v/>
      </c>
      <c r="CO84" s="17" t="str">
        <f t="shared" si="115"/>
        <v/>
      </c>
      <c r="CP84" s="17" t="str">
        <f t="shared" si="116"/>
        <v/>
      </c>
      <c r="CQ84" s="17" t="str">
        <f t="shared" si="117"/>
        <v/>
      </c>
      <c r="CR84" s="17" t="str">
        <f t="shared" si="118"/>
        <v/>
      </c>
      <c r="CS84" s="17" t="str">
        <f t="shared" si="119"/>
        <v/>
      </c>
      <c r="CT84" s="17" t="str">
        <f t="shared" si="120"/>
        <v/>
      </c>
      <c r="CU84" s="17" t="str">
        <f t="shared" si="121"/>
        <v/>
      </c>
      <c r="CV84" s="17" t="str">
        <f t="shared" si="122"/>
        <v/>
      </c>
      <c r="CW84" s="17" t="str">
        <f t="shared" si="123"/>
        <v>Processing: As a formulation component</v>
      </c>
      <c r="CX84" s="17" t="str">
        <f t="shared" si="124"/>
        <v>P201 - Additives</v>
      </c>
      <c r="CY84" s="17" t="str">
        <f t="shared" si="125"/>
        <v/>
      </c>
      <c r="CZ84" s="17" t="str">
        <f t="shared" si="126"/>
        <v/>
      </c>
      <c r="DA84" s="17" t="str">
        <f t="shared" si="127"/>
        <v/>
      </c>
      <c r="DB84" s="17" t="str">
        <f t="shared" si="128"/>
        <v/>
      </c>
      <c r="DC84" s="17" t="str">
        <f t="shared" si="129"/>
        <v/>
      </c>
      <c r="DD84" s="17" t="str">
        <f t="shared" si="130"/>
        <v/>
      </c>
      <c r="DE84" s="17" t="str">
        <f t="shared" si="131"/>
        <v/>
      </c>
      <c r="DF84" s="17" t="str">
        <f t="shared" si="132"/>
        <v/>
      </c>
      <c r="DG84" s="17" t="str">
        <f t="shared" si="133"/>
        <v/>
      </c>
      <c r="DH84" s="17" t="str">
        <f t="shared" si="134"/>
        <v/>
      </c>
      <c r="DI84" s="17" t="str">
        <f t="shared" si="135"/>
        <v/>
      </c>
      <c r="DJ84" s="17" t="str">
        <f t="shared" si="136"/>
        <v/>
      </c>
      <c r="DK84" s="17" t="str">
        <f t="shared" si="137"/>
        <v/>
      </c>
      <c r="DL84" s="17" t="str">
        <f t="shared" si="138"/>
        <v/>
      </c>
      <c r="DM84" s="17" t="str">
        <f t="shared" si="139"/>
        <v/>
      </c>
      <c r="DN84" s="17" t="str">
        <f t="shared" si="140"/>
        <v/>
      </c>
      <c r="DO84" s="17" t="str">
        <f t="shared" si="141"/>
        <v/>
      </c>
      <c r="DP84" s="17" t="str">
        <f t="shared" si="142"/>
        <v/>
      </c>
      <c r="DQ84" s="17" t="str">
        <f t="shared" si="143"/>
        <v/>
      </c>
      <c r="DR84" s="17" t="str">
        <f t="shared" si="144"/>
        <v/>
      </c>
      <c r="DS84" s="17" t="str">
        <f t="shared" si="145"/>
        <v/>
      </c>
      <c r="DT84" s="17" t="str">
        <f t="shared" si="146"/>
        <v/>
      </c>
      <c r="DU84" s="17" t="str">
        <f t="shared" si="147"/>
        <v/>
      </c>
      <c r="DV84" s="17" t="str">
        <f t="shared" si="148"/>
        <v/>
      </c>
      <c r="DW84" s="17" t="str">
        <f t="shared" si="149"/>
        <v/>
      </c>
      <c r="DX84" s="17" t="str">
        <f t="shared" si="150"/>
        <v/>
      </c>
      <c r="DY84" s="17" t="str">
        <f t="shared" si="151"/>
        <v/>
      </c>
      <c r="DZ84" s="17" t="str">
        <f t="shared" si="152"/>
        <v/>
      </c>
      <c r="EA84" s="17" t="str">
        <f t="shared" si="153"/>
        <v/>
      </c>
      <c r="EB84" s="17" t="str">
        <f t="shared" si="154"/>
        <v/>
      </c>
      <c r="EC84" s="17" t="str">
        <f t="shared" si="155"/>
        <v/>
      </c>
      <c r="ED84" s="17" t="str">
        <f t="shared" si="156"/>
        <v/>
      </c>
      <c r="EE84" s="17" t="str">
        <f t="shared" si="157"/>
        <v/>
      </c>
      <c r="EF84" s="17" t="str">
        <f t="shared" si="158"/>
        <v/>
      </c>
      <c r="EG84" s="17" t="str">
        <f t="shared" si="159"/>
        <v/>
      </c>
      <c r="EH84" s="17" t="str">
        <f t="shared" si="160"/>
        <v/>
      </c>
      <c r="EI84" s="17" t="str">
        <f t="shared" si="161"/>
        <v/>
      </c>
      <c r="EJ84" s="17" t="str">
        <f t="shared" si="162"/>
        <v/>
      </c>
      <c r="EK84" s="17" t="str">
        <f t="shared" si="163"/>
        <v/>
      </c>
      <c r="EL84" s="17" t="str">
        <f t="shared" si="164"/>
        <v/>
      </c>
    </row>
    <row r="85" spans="1:142" ht="29" x14ac:dyDescent="0.35">
      <c r="A85" s="17" t="s">
        <v>280</v>
      </c>
      <c r="B85" s="17">
        <v>2022</v>
      </c>
      <c r="C85" s="17" t="s">
        <v>107</v>
      </c>
      <c r="D85" s="17" t="s">
        <v>291</v>
      </c>
      <c r="E85" s="17" t="s">
        <v>421</v>
      </c>
      <c r="F85" s="17" t="s">
        <v>292</v>
      </c>
      <c r="G85" s="17" t="s">
        <v>422</v>
      </c>
      <c r="H85" s="17" t="s">
        <v>293</v>
      </c>
      <c r="I85" s="17">
        <v>27030</v>
      </c>
      <c r="J85" s="105">
        <f>VLOOKUP(H85, 'TRI Crosswalk codes'!D:E, 2, FALSE)</f>
        <v>4</v>
      </c>
      <c r="K85" s="17">
        <v>326150</v>
      </c>
      <c r="L85" s="106" t="str">
        <f>VLOOKUP(K85, '2017-2022 NAICS'!C:D, 2, FALSE)</f>
        <v>Urethane and Other Foam Product (except Polystyrene) Manufacturing</v>
      </c>
      <c r="M85" s="106" t="str">
        <f>IF(COUNTIF('Raw TRI Data'!A:A, K85) &gt;0, "Yes", "No")</f>
        <v>No</v>
      </c>
      <c r="N85" s="17">
        <v>36.472777999999998</v>
      </c>
      <c r="O85" s="17">
        <v>-80.608610999999996</v>
      </c>
      <c r="P85" s="68">
        <v>110000345172</v>
      </c>
      <c r="Q85" s="68">
        <v>1322222389532</v>
      </c>
      <c r="R85" s="17" t="s">
        <v>284</v>
      </c>
      <c r="S85" s="17" t="s">
        <v>285</v>
      </c>
      <c r="T85" s="107">
        <v>4</v>
      </c>
      <c r="U85" s="105" t="str">
        <f>VLOOKUP(T85, 'TRI Crosswalk codes'!A:B, 2, FALSE)</f>
        <v>10,000 to 99,999</v>
      </c>
      <c r="V85" s="17">
        <v>1231</v>
      </c>
      <c r="W85" s="17">
        <v>1231</v>
      </c>
      <c r="Y85" s="17">
        <v>0</v>
      </c>
      <c r="Z85" s="17">
        <v>1231</v>
      </c>
      <c r="AA85" s="17" t="s">
        <v>286</v>
      </c>
      <c r="AB85" s="106" t="str">
        <f t="shared" si="110"/>
        <v>Processing: As a formulation component; P201 - Additives</v>
      </c>
      <c r="AI85" s="17" t="s">
        <v>288</v>
      </c>
      <c r="AJ85" s="17" t="s">
        <v>288</v>
      </c>
      <c r="AK85" s="17" t="s">
        <v>288</v>
      </c>
      <c r="AL85" s="17" t="s">
        <v>288</v>
      </c>
      <c r="AM85" s="17" t="s">
        <v>288</v>
      </c>
      <c r="AN85" s="17" t="s">
        <v>288</v>
      </c>
      <c r="AO85" s="17" t="s">
        <v>288</v>
      </c>
      <c r="AP85" s="17" t="s">
        <v>288</v>
      </c>
      <c r="AQ85" s="17" t="s">
        <v>288</v>
      </c>
      <c r="AR85" s="17" t="s">
        <v>288</v>
      </c>
      <c r="AS85" s="17" t="s">
        <v>288</v>
      </c>
      <c r="AT85" s="17" t="s">
        <v>288</v>
      </c>
      <c r="AU85" s="17" t="s">
        <v>289</v>
      </c>
      <c r="AV85" s="17" t="s">
        <v>289</v>
      </c>
      <c r="AW85" s="17" t="s">
        <v>288</v>
      </c>
      <c r="AX85" s="17" t="s">
        <v>288</v>
      </c>
      <c r="AY85" s="17" t="s">
        <v>288</v>
      </c>
      <c r="AZ85" s="17" t="s">
        <v>288</v>
      </c>
      <c r="BA85" s="17" t="s">
        <v>288</v>
      </c>
      <c r="BB85" s="17" t="s">
        <v>288</v>
      </c>
      <c r="BC85" s="17" t="s">
        <v>288</v>
      </c>
      <c r="BD85" s="17" t="s">
        <v>288</v>
      </c>
      <c r="BE85" s="17" t="s">
        <v>288</v>
      </c>
      <c r="BF85" s="17" t="s">
        <v>288</v>
      </c>
      <c r="BG85" s="17" t="s">
        <v>288</v>
      </c>
      <c r="BH85" s="17" t="s">
        <v>288</v>
      </c>
      <c r="BI85" s="17" t="s">
        <v>288</v>
      </c>
      <c r="BJ85" s="17" t="s">
        <v>288</v>
      </c>
      <c r="BK85" s="17" t="s">
        <v>288</v>
      </c>
      <c r="BL85" s="17" t="s">
        <v>288</v>
      </c>
      <c r="BM85" s="17" t="s">
        <v>288</v>
      </c>
      <c r="BN85" s="17" t="s">
        <v>288</v>
      </c>
      <c r="BO85" s="17" t="s">
        <v>288</v>
      </c>
      <c r="BP85" s="17" t="s">
        <v>288</v>
      </c>
      <c r="BQ85" s="17" t="s">
        <v>288</v>
      </c>
      <c r="BR85" s="17" t="s">
        <v>288</v>
      </c>
      <c r="BS85" s="17" t="s">
        <v>288</v>
      </c>
      <c r="BT85" s="17" t="s">
        <v>288</v>
      </c>
      <c r="BU85" s="17" t="s">
        <v>288</v>
      </c>
      <c r="BV85" s="17" t="s">
        <v>288</v>
      </c>
      <c r="BW85" s="17" t="s">
        <v>288</v>
      </c>
      <c r="BX85" s="17" t="s">
        <v>288</v>
      </c>
      <c r="BY85" s="17" t="s">
        <v>288</v>
      </c>
      <c r="BZ85" s="17" t="s">
        <v>288</v>
      </c>
      <c r="CA85" s="17" t="s">
        <v>288</v>
      </c>
      <c r="CB85" s="17" t="s">
        <v>288</v>
      </c>
      <c r="CC85" s="17" t="s">
        <v>288</v>
      </c>
      <c r="CD85" s="17" t="s">
        <v>288</v>
      </c>
      <c r="CE85" s="17" t="s">
        <v>288</v>
      </c>
      <c r="CF85" s="17" t="s">
        <v>288</v>
      </c>
      <c r="CG85" s="17" t="s">
        <v>288</v>
      </c>
      <c r="CH85" s="17" t="s">
        <v>288</v>
      </c>
      <c r="CI85" s="17" t="s">
        <v>288</v>
      </c>
      <c r="CJ85" s="17" t="s">
        <v>288</v>
      </c>
      <c r="CK85" s="17" t="str">
        <f t="shared" si="111"/>
        <v/>
      </c>
      <c r="CL85" s="17" t="str">
        <f t="shared" si="112"/>
        <v/>
      </c>
      <c r="CM85" s="17" t="str">
        <f t="shared" si="113"/>
        <v/>
      </c>
      <c r="CN85" s="17" t="str">
        <f t="shared" si="114"/>
        <v/>
      </c>
      <c r="CO85" s="17" t="str">
        <f t="shared" si="115"/>
        <v/>
      </c>
      <c r="CP85" s="17" t="str">
        <f t="shared" si="116"/>
        <v/>
      </c>
      <c r="CQ85" s="17" t="str">
        <f t="shared" si="117"/>
        <v/>
      </c>
      <c r="CR85" s="17" t="str">
        <f t="shared" si="118"/>
        <v/>
      </c>
      <c r="CS85" s="17" t="str">
        <f t="shared" si="119"/>
        <v/>
      </c>
      <c r="CT85" s="17" t="str">
        <f t="shared" si="120"/>
        <v/>
      </c>
      <c r="CU85" s="17" t="str">
        <f t="shared" si="121"/>
        <v/>
      </c>
      <c r="CV85" s="17" t="str">
        <f t="shared" si="122"/>
        <v/>
      </c>
      <c r="CW85" s="17" t="str">
        <f t="shared" si="123"/>
        <v>Processing: As a formulation component</v>
      </c>
      <c r="CX85" s="17" t="str">
        <f t="shared" si="124"/>
        <v>P201 - Additives</v>
      </c>
      <c r="CY85" s="17" t="str">
        <f t="shared" si="125"/>
        <v/>
      </c>
      <c r="CZ85" s="17" t="str">
        <f t="shared" si="126"/>
        <v/>
      </c>
      <c r="DA85" s="17" t="str">
        <f t="shared" si="127"/>
        <v/>
      </c>
      <c r="DB85" s="17" t="str">
        <f t="shared" si="128"/>
        <v/>
      </c>
      <c r="DC85" s="17" t="str">
        <f t="shared" si="129"/>
        <v/>
      </c>
      <c r="DD85" s="17" t="str">
        <f t="shared" si="130"/>
        <v/>
      </c>
      <c r="DE85" s="17" t="str">
        <f t="shared" si="131"/>
        <v/>
      </c>
      <c r="DF85" s="17" t="str">
        <f t="shared" si="132"/>
        <v/>
      </c>
      <c r="DG85" s="17" t="str">
        <f t="shared" si="133"/>
        <v/>
      </c>
      <c r="DH85" s="17" t="str">
        <f t="shared" si="134"/>
        <v/>
      </c>
      <c r="DI85" s="17" t="str">
        <f t="shared" si="135"/>
        <v/>
      </c>
      <c r="DJ85" s="17" t="str">
        <f t="shared" si="136"/>
        <v/>
      </c>
      <c r="DK85" s="17" t="str">
        <f t="shared" si="137"/>
        <v/>
      </c>
      <c r="DL85" s="17" t="str">
        <f t="shared" si="138"/>
        <v/>
      </c>
      <c r="DM85" s="17" t="str">
        <f t="shared" si="139"/>
        <v/>
      </c>
      <c r="DN85" s="17" t="str">
        <f t="shared" si="140"/>
        <v/>
      </c>
      <c r="DO85" s="17" t="str">
        <f t="shared" si="141"/>
        <v/>
      </c>
      <c r="DP85" s="17" t="str">
        <f t="shared" si="142"/>
        <v/>
      </c>
      <c r="DQ85" s="17" t="str">
        <f t="shared" si="143"/>
        <v/>
      </c>
      <c r="DR85" s="17" t="str">
        <f t="shared" si="144"/>
        <v/>
      </c>
      <c r="DS85" s="17" t="str">
        <f t="shared" si="145"/>
        <v/>
      </c>
      <c r="DT85" s="17" t="str">
        <f t="shared" si="146"/>
        <v/>
      </c>
      <c r="DU85" s="17" t="str">
        <f t="shared" si="147"/>
        <v/>
      </c>
      <c r="DV85" s="17" t="str">
        <f t="shared" si="148"/>
        <v/>
      </c>
      <c r="DW85" s="17" t="str">
        <f t="shared" si="149"/>
        <v/>
      </c>
      <c r="DX85" s="17" t="str">
        <f t="shared" si="150"/>
        <v/>
      </c>
      <c r="DY85" s="17" t="str">
        <f t="shared" si="151"/>
        <v/>
      </c>
      <c r="DZ85" s="17" t="str">
        <f t="shared" si="152"/>
        <v/>
      </c>
      <c r="EA85" s="17" t="str">
        <f t="shared" si="153"/>
        <v/>
      </c>
      <c r="EB85" s="17" t="str">
        <f t="shared" si="154"/>
        <v/>
      </c>
      <c r="EC85" s="17" t="str">
        <f t="shared" si="155"/>
        <v/>
      </c>
      <c r="ED85" s="17" t="str">
        <f t="shared" si="156"/>
        <v/>
      </c>
      <c r="EE85" s="17" t="str">
        <f t="shared" si="157"/>
        <v/>
      </c>
      <c r="EF85" s="17" t="str">
        <f t="shared" si="158"/>
        <v/>
      </c>
      <c r="EG85" s="17" t="str">
        <f t="shared" si="159"/>
        <v/>
      </c>
      <c r="EH85" s="17" t="str">
        <f t="shared" si="160"/>
        <v/>
      </c>
      <c r="EI85" s="17" t="str">
        <f t="shared" si="161"/>
        <v/>
      </c>
      <c r="EJ85" s="17" t="str">
        <f t="shared" si="162"/>
        <v/>
      </c>
      <c r="EK85" s="17" t="str">
        <f t="shared" si="163"/>
        <v/>
      </c>
      <c r="EL85" s="17" t="str">
        <f t="shared" si="164"/>
        <v/>
      </c>
    </row>
    <row r="86" spans="1:142" x14ac:dyDescent="0.35">
      <c r="A86" s="17" t="s">
        <v>295</v>
      </c>
      <c r="B86" s="17">
        <v>2023</v>
      </c>
      <c r="C86" s="17" t="s">
        <v>109</v>
      </c>
      <c r="D86" s="17" t="s">
        <v>296</v>
      </c>
      <c r="E86" s="17" t="s">
        <v>428</v>
      </c>
      <c r="F86" s="17" t="s">
        <v>297</v>
      </c>
      <c r="G86" s="17" t="s">
        <v>399</v>
      </c>
      <c r="H86" s="17" t="s">
        <v>298</v>
      </c>
      <c r="I86" s="17">
        <v>77054</v>
      </c>
      <c r="J86" s="105">
        <f>VLOOKUP(H86, 'TRI Crosswalk codes'!D:E, 2, FALSE)</f>
        <v>6</v>
      </c>
      <c r="K86" s="17">
        <v>325211</v>
      </c>
      <c r="L86" s="106" t="str">
        <f>VLOOKUP(K86, '2017-2022 NAICS'!C:D, 2, FALSE)</f>
        <v>Plastics Material and Resin Manufacturing</v>
      </c>
      <c r="M86" s="106" t="str">
        <f>IF(COUNTIF('Raw TRI Data'!A:A, K86) &gt;0, "Yes", "No")</f>
        <v>No</v>
      </c>
      <c r="N86" s="17">
        <v>29.671271000000001</v>
      </c>
      <c r="O86" s="17">
        <v>-95.404606999999999</v>
      </c>
      <c r="P86" s="68">
        <v>110000861755</v>
      </c>
      <c r="Q86" s="68">
        <v>1323221672797</v>
      </c>
      <c r="R86" s="17" t="s">
        <v>284</v>
      </c>
      <c r="S86" s="17" t="s">
        <v>285</v>
      </c>
      <c r="T86" s="109" t="s">
        <v>290</v>
      </c>
      <c r="U86" s="105" t="e">
        <f>VLOOKUP(T86, 'TRI Crosswalk codes'!A:B, 2, FALSE)</f>
        <v>#N/A</v>
      </c>
      <c r="V86" s="17" t="s">
        <v>290</v>
      </c>
      <c r="W86" s="17">
        <v>0</v>
      </c>
      <c r="Y86" s="17">
        <v>0</v>
      </c>
      <c r="Z86" s="17" t="s">
        <v>290</v>
      </c>
      <c r="AA86" s="17" t="s">
        <v>286</v>
      </c>
      <c r="AB86" s="106" t="str">
        <f t="shared" si="110"/>
        <v/>
      </c>
      <c r="AI86" s="17" t="s">
        <v>288</v>
      </c>
      <c r="AJ86" s="17" t="s">
        <v>288</v>
      </c>
      <c r="AK86" s="17" t="s">
        <v>288</v>
      </c>
      <c r="AL86" s="17" t="s">
        <v>288</v>
      </c>
      <c r="AM86" s="17" t="s">
        <v>288</v>
      </c>
      <c r="AN86" s="17" t="s">
        <v>288</v>
      </c>
      <c r="AO86" s="17" t="s">
        <v>288</v>
      </c>
      <c r="AP86" s="17" t="s">
        <v>290</v>
      </c>
      <c r="AQ86" s="17" t="s">
        <v>290</v>
      </c>
      <c r="AR86" s="17" t="s">
        <v>290</v>
      </c>
      <c r="AS86" s="17" t="s">
        <v>290</v>
      </c>
      <c r="AT86" s="17" t="s">
        <v>290</v>
      </c>
      <c r="AU86" s="17" t="s">
        <v>288</v>
      </c>
      <c r="AV86" s="17" t="s">
        <v>290</v>
      </c>
      <c r="AW86" s="17" t="s">
        <v>290</v>
      </c>
      <c r="AX86" s="17" t="s">
        <v>290</v>
      </c>
      <c r="AY86" s="17" t="s">
        <v>290</v>
      </c>
      <c r="AZ86" s="17" t="s">
        <v>290</v>
      </c>
      <c r="BA86" s="17" t="s">
        <v>290</v>
      </c>
      <c r="BB86" s="17" t="s">
        <v>290</v>
      </c>
      <c r="BC86" s="17" t="s">
        <v>290</v>
      </c>
      <c r="BD86" s="17" t="s">
        <v>290</v>
      </c>
      <c r="BE86" s="17" t="s">
        <v>290</v>
      </c>
      <c r="BF86" s="17" t="s">
        <v>290</v>
      </c>
      <c r="BG86" s="17" t="s">
        <v>290</v>
      </c>
      <c r="BH86" s="17" t="s">
        <v>288</v>
      </c>
      <c r="BI86" s="17" t="s">
        <v>288</v>
      </c>
      <c r="BJ86" s="17" t="s">
        <v>288</v>
      </c>
      <c r="BK86" s="17" t="s">
        <v>288</v>
      </c>
      <c r="BL86" s="17" t="s">
        <v>288</v>
      </c>
      <c r="BM86" s="17" t="s">
        <v>290</v>
      </c>
      <c r="BN86" s="17" t="s">
        <v>290</v>
      </c>
      <c r="BO86" s="17" t="s">
        <v>290</v>
      </c>
      <c r="BP86" s="17" t="s">
        <v>290</v>
      </c>
      <c r="BQ86" s="17" t="s">
        <v>290</v>
      </c>
      <c r="BR86" s="17" t="s">
        <v>290</v>
      </c>
      <c r="BS86" s="17" t="s">
        <v>290</v>
      </c>
      <c r="BT86" s="17" t="s">
        <v>288</v>
      </c>
      <c r="BU86" s="17" t="s">
        <v>290</v>
      </c>
      <c r="BV86" s="17" t="s">
        <v>290</v>
      </c>
      <c r="BW86" s="17" t="s">
        <v>290</v>
      </c>
      <c r="BX86" s="17" t="s">
        <v>290</v>
      </c>
      <c r="BY86" s="17" t="s">
        <v>290</v>
      </c>
      <c r="BZ86" s="17" t="s">
        <v>290</v>
      </c>
      <c r="CA86" s="17" t="s">
        <v>288</v>
      </c>
      <c r="CB86" s="17" t="s">
        <v>290</v>
      </c>
      <c r="CC86" s="17" t="s">
        <v>290</v>
      </c>
      <c r="CD86" s="17" t="s">
        <v>290</v>
      </c>
      <c r="CE86" s="17" t="s">
        <v>290</v>
      </c>
      <c r="CF86" s="17" t="s">
        <v>290</v>
      </c>
      <c r="CG86" s="17" t="s">
        <v>290</v>
      </c>
      <c r="CH86" s="17" t="s">
        <v>290</v>
      </c>
      <c r="CI86" s="17" t="s">
        <v>290</v>
      </c>
      <c r="CJ86" s="17" t="s">
        <v>290</v>
      </c>
      <c r="CK86" s="17" t="str">
        <f t="shared" si="111"/>
        <v/>
      </c>
      <c r="CL86" s="17" t="str">
        <f t="shared" si="112"/>
        <v/>
      </c>
      <c r="CM86" s="17" t="str">
        <f t="shared" si="113"/>
        <v/>
      </c>
      <c r="CN86" s="17" t="str">
        <f t="shared" si="114"/>
        <v/>
      </c>
      <c r="CO86" s="17" t="str">
        <f t="shared" si="115"/>
        <v/>
      </c>
      <c r="CP86" s="17" t="str">
        <f t="shared" si="116"/>
        <v/>
      </c>
      <c r="CQ86" s="17" t="str">
        <f t="shared" si="117"/>
        <v/>
      </c>
      <c r="CR86" s="17" t="str">
        <f t="shared" si="118"/>
        <v/>
      </c>
      <c r="CS86" s="17" t="str">
        <f t="shared" si="119"/>
        <v/>
      </c>
      <c r="CT86" s="17" t="str">
        <f t="shared" si="120"/>
        <v/>
      </c>
      <c r="CU86" s="17" t="str">
        <f t="shared" si="121"/>
        <v/>
      </c>
      <c r="CV86" s="17" t="str">
        <f t="shared" si="122"/>
        <v/>
      </c>
      <c r="CW86" s="17" t="str">
        <f t="shared" si="123"/>
        <v/>
      </c>
      <c r="CX86" s="17" t="str">
        <f t="shared" si="124"/>
        <v/>
      </c>
      <c r="CY86" s="17" t="str">
        <f t="shared" si="125"/>
        <v/>
      </c>
      <c r="CZ86" s="17" t="str">
        <f t="shared" si="126"/>
        <v/>
      </c>
      <c r="DA86" s="17" t="str">
        <f t="shared" si="127"/>
        <v/>
      </c>
      <c r="DB86" s="17" t="str">
        <f t="shared" si="128"/>
        <v/>
      </c>
      <c r="DC86" s="17" t="str">
        <f t="shared" si="129"/>
        <v/>
      </c>
      <c r="DD86" s="17" t="str">
        <f t="shared" si="130"/>
        <v/>
      </c>
      <c r="DE86" s="17" t="str">
        <f t="shared" si="131"/>
        <v/>
      </c>
      <c r="DF86" s="17" t="str">
        <f t="shared" si="132"/>
        <v/>
      </c>
      <c r="DG86" s="17" t="str">
        <f t="shared" si="133"/>
        <v/>
      </c>
      <c r="DH86" s="17" t="str">
        <f t="shared" si="134"/>
        <v/>
      </c>
      <c r="DI86" s="17" t="str">
        <f t="shared" si="135"/>
        <v/>
      </c>
      <c r="DJ86" s="17" t="str">
        <f t="shared" si="136"/>
        <v/>
      </c>
      <c r="DK86" s="17" t="str">
        <f t="shared" si="137"/>
        <v/>
      </c>
      <c r="DL86" s="17" t="str">
        <f t="shared" si="138"/>
        <v/>
      </c>
      <c r="DM86" s="17" t="str">
        <f t="shared" si="139"/>
        <v/>
      </c>
      <c r="DN86" s="17" t="str">
        <f t="shared" si="140"/>
        <v/>
      </c>
      <c r="DO86" s="17" t="str">
        <f t="shared" si="141"/>
        <v/>
      </c>
      <c r="DP86" s="17" t="str">
        <f t="shared" si="142"/>
        <v/>
      </c>
      <c r="DQ86" s="17" t="str">
        <f t="shared" si="143"/>
        <v/>
      </c>
      <c r="DR86" s="17" t="str">
        <f t="shared" si="144"/>
        <v/>
      </c>
      <c r="DS86" s="17" t="str">
        <f t="shared" si="145"/>
        <v/>
      </c>
      <c r="DT86" s="17" t="str">
        <f t="shared" si="146"/>
        <v/>
      </c>
      <c r="DU86" s="17" t="str">
        <f t="shared" si="147"/>
        <v/>
      </c>
      <c r="DV86" s="17" t="str">
        <f t="shared" si="148"/>
        <v/>
      </c>
      <c r="DW86" s="17" t="str">
        <f t="shared" si="149"/>
        <v/>
      </c>
      <c r="DX86" s="17" t="str">
        <f t="shared" si="150"/>
        <v/>
      </c>
      <c r="DY86" s="17" t="str">
        <f t="shared" si="151"/>
        <v/>
      </c>
      <c r="DZ86" s="17" t="str">
        <f t="shared" si="152"/>
        <v/>
      </c>
      <c r="EA86" s="17" t="str">
        <f t="shared" si="153"/>
        <v/>
      </c>
      <c r="EB86" s="17" t="str">
        <f t="shared" si="154"/>
        <v/>
      </c>
      <c r="EC86" s="17" t="str">
        <f t="shared" si="155"/>
        <v/>
      </c>
      <c r="ED86" s="17" t="str">
        <f t="shared" si="156"/>
        <v/>
      </c>
      <c r="EE86" s="17" t="str">
        <f t="shared" si="157"/>
        <v/>
      </c>
      <c r="EF86" s="17" t="str">
        <f t="shared" si="158"/>
        <v/>
      </c>
      <c r="EG86" s="17" t="str">
        <f t="shared" si="159"/>
        <v/>
      </c>
      <c r="EH86" s="17" t="str">
        <f t="shared" si="160"/>
        <v/>
      </c>
      <c r="EI86" s="17" t="str">
        <f t="shared" si="161"/>
        <v/>
      </c>
      <c r="EJ86" s="17" t="str">
        <f t="shared" si="162"/>
        <v/>
      </c>
      <c r="EK86" s="17" t="str">
        <f t="shared" si="163"/>
        <v/>
      </c>
      <c r="EL86" s="17" t="str">
        <f t="shared" si="164"/>
        <v/>
      </c>
    </row>
    <row r="87" spans="1:142" ht="29" x14ac:dyDescent="0.35">
      <c r="A87" s="17" t="s">
        <v>280</v>
      </c>
      <c r="B87" s="17">
        <v>2023</v>
      </c>
      <c r="C87" s="17" t="s">
        <v>112</v>
      </c>
      <c r="D87" s="17" t="s">
        <v>328</v>
      </c>
      <c r="E87" s="17" t="s">
        <v>386</v>
      </c>
      <c r="F87" s="17" t="s">
        <v>329</v>
      </c>
      <c r="G87" s="17" t="s">
        <v>387</v>
      </c>
      <c r="H87" s="17" t="s">
        <v>330</v>
      </c>
      <c r="I87" s="17">
        <v>43920</v>
      </c>
      <c r="J87" s="105">
        <f>VLOOKUP(H87, 'TRI Crosswalk codes'!D:E, 2, FALSE)</f>
        <v>5</v>
      </c>
      <c r="K87" s="17">
        <v>562213</v>
      </c>
      <c r="L87" s="106" t="str">
        <f>VLOOKUP(K87, '2017-2022 NAICS'!C:D, 2, FALSE)</f>
        <v>Solid Waste Combustors and Incinerators</v>
      </c>
      <c r="M87" s="106" t="str">
        <f>IF(COUNTIF('Raw TRI Data'!A:A, K87) &gt;0, "Yes", "No")</f>
        <v>No</v>
      </c>
      <c r="N87" s="17">
        <v>40.631622</v>
      </c>
      <c r="O87" s="17">
        <v>-80.546319999999994</v>
      </c>
      <c r="P87" s="68">
        <v>110027242320</v>
      </c>
      <c r="Q87" s="68">
        <v>1323221750476</v>
      </c>
      <c r="R87" s="17" t="s">
        <v>284</v>
      </c>
      <c r="S87" s="17" t="s">
        <v>285</v>
      </c>
      <c r="T87" s="107">
        <v>4</v>
      </c>
      <c r="U87" s="105" t="str">
        <f>VLOOKUP(T87, 'TRI Crosswalk codes'!A:B, 2, FALSE)</f>
        <v>10,000 to 99,999</v>
      </c>
      <c r="V87" s="17">
        <v>0.95</v>
      </c>
      <c r="W87" s="17">
        <v>0.95</v>
      </c>
      <c r="Y87" s="17">
        <v>0.35</v>
      </c>
      <c r="Z87" s="17">
        <v>1.3</v>
      </c>
      <c r="AA87" s="17" t="s">
        <v>286</v>
      </c>
      <c r="AB87" s="106" t="str">
        <f t="shared" si="110"/>
        <v>Otherwise Use: Ancillary or Other Use; Z306 - Waste Treatment</v>
      </c>
      <c r="AI87" s="17" t="s">
        <v>288</v>
      </c>
      <c r="AJ87" s="17" t="s">
        <v>288</v>
      </c>
      <c r="AK87" s="17" t="s">
        <v>288</v>
      </c>
      <c r="AL87" s="17" t="s">
        <v>288</v>
      </c>
      <c r="AM87" s="17" t="s">
        <v>288</v>
      </c>
      <c r="AN87" s="17" t="s">
        <v>288</v>
      </c>
      <c r="AO87" s="17" t="s">
        <v>288</v>
      </c>
      <c r="AP87" s="17" t="s">
        <v>288</v>
      </c>
      <c r="AQ87" s="17" t="s">
        <v>288</v>
      </c>
      <c r="AR87" s="17" t="s">
        <v>288</v>
      </c>
      <c r="AS87" s="17" t="s">
        <v>288</v>
      </c>
      <c r="AT87" s="17" t="s">
        <v>288</v>
      </c>
      <c r="AU87" s="17" t="s">
        <v>288</v>
      </c>
      <c r="AV87" s="17" t="s">
        <v>288</v>
      </c>
      <c r="AW87" s="17" t="s">
        <v>288</v>
      </c>
      <c r="AX87" s="17" t="s">
        <v>288</v>
      </c>
      <c r="AY87" s="17" t="s">
        <v>288</v>
      </c>
      <c r="AZ87" s="17" t="s">
        <v>288</v>
      </c>
      <c r="BA87" s="17" t="s">
        <v>288</v>
      </c>
      <c r="BB87" s="17" t="s">
        <v>288</v>
      </c>
      <c r="BC87" s="17" t="s">
        <v>288</v>
      </c>
      <c r="BD87" s="17" t="s">
        <v>288</v>
      </c>
      <c r="BE87" s="17" t="s">
        <v>288</v>
      </c>
      <c r="BF87" s="17" t="s">
        <v>288</v>
      </c>
      <c r="BG87" s="17" t="s">
        <v>288</v>
      </c>
      <c r="BH87" s="17" t="s">
        <v>288</v>
      </c>
      <c r="BI87" s="17" t="s">
        <v>288</v>
      </c>
      <c r="BJ87" s="17" t="s">
        <v>288</v>
      </c>
      <c r="BK87" s="17" t="s">
        <v>288</v>
      </c>
      <c r="BL87" s="17" t="s">
        <v>288</v>
      </c>
      <c r="BM87" s="17" t="s">
        <v>288</v>
      </c>
      <c r="BN87" s="17" t="s">
        <v>288</v>
      </c>
      <c r="BO87" s="17" t="s">
        <v>288</v>
      </c>
      <c r="BP87" s="17" t="s">
        <v>288</v>
      </c>
      <c r="BQ87" s="17" t="s">
        <v>288</v>
      </c>
      <c r="BR87" s="17" t="s">
        <v>288</v>
      </c>
      <c r="BS87" s="17" t="s">
        <v>288</v>
      </c>
      <c r="BT87" s="17" t="s">
        <v>288</v>
      </c>
      <c r="BU87" s="17" t="s">
        <v>288</v>
      </c>
      <c r="BV87" s="17" t="s">
        <v>288</v>
      </c>
      <c r="BW87" s="17" t="s">
        <v>288</v>
      </c>
      <c r="BX87" s="17" t="s">
        <v>288</v>
      </c>
      <c r="BY87" s="17" t="s">
        <v>288</v>
      </c>
      <c r="BZ87" s="17" t="s">
        <v>288</v>
      </c>
      <c r="CA87" s="17" t="s">
        <v>289</v>
      </c>
      <c r="CB87" s="17" t="s">
        <v>288</v>
      </c>
      <c r="CC87" s="17" t="s">
        <v>288</v>
      </c>
      <c r="CD87" s="17" t="s">
        <v>288</v>
      </c>
      <c r="CE87" s="17" t="s">
        <v>288</v>
      </c>
      <c r="CF87" s="17" t="s">
        <v>288</v>
      </c>
      <c r="CG87" s="17" t="s">
        <v>289</v>
      </c>
      <c r="CH87" s="17" t="s">
        <v>288</v>
      </c>
      <c r="CI87" s="17" t="s">
        <v>288</v>
      </c>
      <c r="CJ87" s="17" t="s">
        <v>288</v>
      </c>
      <c r="CK87" s="17" t="str">
        <f t="shared" si="111"/>
        <v/>
      </c>
      <c r="CL87" s="17" t="str">
        <f t="shared" si="112"/>
        <v/>
      </c>
      <c r="CM87" s="17" t="str">
        <f t="shared" si="113"/>
        <v/>
      </c>
      <c r="CN87" s="17" t="str">
        <f t="shared" si="114"/>
        <v/>
      </c>
      <c r="CO87" s="17" t="str">
        <f t="shared" si="115"/>
        <v/>
      </c>
      <c r="CP87" s="17" t="str">
        <f t="shared" si="116"/>
        <v/>
      </c>
      <c r="CQ87" s="17" t="str">
        <f t="shared" si="117"/>
        <v/>
      </c>
      <c r="CR87" s="17" t="str">
        <f t="shared" si="118"/>
        <v/>
      </c>
      <c r="CS87" s="17" t="str">
        <f t="shared" si="119"/>
        <v/>
      </c>
      <c r="CT87" s="17" t="str">
        <f t="shared" si="120"/>
        <v/>
      </c>
      <c r="CU87" s="17" t="str">
        <f t="shared" si="121"/>
        <v/>
      </c>
      <c r="CV87" s="17" t="str">
        <f t="shared" si="122"/>
        <v/>
      </c>
      <c r="CW87" s="17" t="str">
        <f t="shared" si="123"/>
        <v/>
      </c>
      <c r="CX87" s="17" t="str">
        <f t="shared" si="124"/>
        <v/>
      </c>
      <c r="CY87" s="17" t="str">
        <f t="shared" si="125"/>
        <v/>
      </c>
      <c r="CZ87" s="17" t="str">
        <f t="shared" si="126"/>
        <v/>
      </c>
      <c r="DA87" s="17" t="str">
        <f t="shared" si="127"/>
        <v/>
      </c>
      <c r="DB87" s="17" t="str">
        <f t="shared" si="128"/>
        <v/>
      </c>
      <c r="DC87" s="17" t="str">
        <f t="shared" si="129"/>
        <v/>
      </c>
      <c r="DD87" s="17" t="str">
        <f t="shared" si="130"/>
        <v/>
      </c>
      <c r="DE87" s="17" t="str">
        <f t="shared" si="131"/>
        <v/>
      </c>
      <c r="DF87" s="17" t="str">
        <f t="shared" si="132"/>
        <v/>
      </c>
      <c r="DG87" s="17" t="str">
        <f t="shared" si="133"/>
        <v/>
      </c>
      <c r="DH87" s="17" t="str">
        <f t="shared" si="134"/>
        <v/>
      </c>
      <c r="DI87" s="17" t="str">
        <f t="shared" si="135"/>
        <v/>
      </c>
      <c r="DJ87" s="17" t="str">
        <f t="shared" si="136"/>
        <v/>
      </c>
      <c r="DK87" s="17" t="str">
        <f t="shared" si="137"/>
        <v/>
      </c>
      <c r="DL87" s="17" t="str">
        <f t="shared" si="138"/>
        <v/>
      </c>
      <c r="DM87" s="17" t="str">
        <f t="shared" si="139"/>
        <v/>
      </c>
      <c r="DN87" s="17" t="str">
        <f t="shared" si="140"/>
        <v/>
      </c>
      <c r="DO87" s="17" t="str">
        <f t="shared" si="141"/>
        <v/>
      </c>
      <c r="DP87" s="17" t="str">
        <f t="shared" si="142"/>
        <v/>
      </c>
      <c r="DQ87" s="17" t="str">
        <f t="shared" si="143"/>
        <v/>
      </c>
      <c r="DR87" s="17" t="str">
        <f t="shared" si="144"/>
        <v/>
      </c>
      <c r="DS87" s="17" t="str">
        <f t="shared" si="145"/>
        <v/>
      </c>
      <c r="DT87" s="17" t="str">
        <f t="shared" si="146"/>
        <v/>
      </c>
      <c r="DU87" s="17" t="str">
        <f t="shared" si="147"/>
        <v/>
      </c>
      <c r="DV87" s="17" t="str">
        <f t="shared" si="148"/>
        <v/>
      </c>
      <c r="DW87" s="17" t="str">
        <f t="shared" si="149"/>
        <v/>
      </c>
      <c r="DX87" s="17" t="str">
        <f t="shared" si="150"/>
        <v/>
      </c>
      <c r="DY87" s="17" t="str">
        <f t="shared" si="151"/>
        <v/>
      </c>
      <c r="DZ87" s="17" t="str">
        <f t="shared" si="152"/>
        <v/>
      </c>
      <c r="EA87" s="17" t="str">
        <f t="shared" si="153"/>
        <v/>
      </c>
      <c r="EB87" s="17" t="str">
        <f t="shared" si="154"/>
        <v/>
      </c>
      <c r="EC87" s="17" t="str">
        <f t="shared" si="155"/>
        <v>Otherwise Use: Ancillary or Other Use</v>
      </c>
      <c r="ED87" s="17" t="str">
        <f t="shared" si="156"/>
        <v/>
      </c>
      <c r="EE87" s="17" t="str">
        <f t="shared" si="157"/>
        <v/>
      </c>
      <c r="EF87" s="17" t="str">
        <f t="shared" si="158"/>
        <v/>
      </c>
      <c r="EG87" s="17" t="str">
        <f t="shared" si="159"/>
        <v/>
      </c>
      <c r="EH87" s="17" t="str">
        <f t="shared" si="160"/>
        <v/>
      </c>
      <c r="EI87" s="17" t="str">
        <f t="shared" si="161"/>
        <v>Z306 - Waste Treatment</v>
      </c>
      <c r="EJ87" s="17" t="str">
        <f t="shared" si="162"/>
        <v/>
      </c>
      <c r="EK87" s="17" t="str">
        <f t="shared" si="163"/>
        <v/>
      </c>
      <c r="EL87" s="17" t="str">
        <f t="shared" si="164"/>
        <v/>
      </c>
    </row>
    <row r="88" spans="1:142" ht="29" x14ac:dyDescent="0.35">
      <c r="A88" s="17" t="s">
        <v>280</v>
      </c>
      <c r="B88" s="17">
        <v>2023</v>
      </c>
      <c r="C88" s="17" t="s">
        <v>94</v>
      </c>
      <c r="D88" s="17" t="s">
        <v>359</v>
      </c>
      <c r="E88" s="17" t="s">
        <v>384</v>
      </c>
      <c r="F88" s="17" t="s">
        <v>360</v>
      </c>
      <c r="G88" s="17" t="s">
        <v>385</v>
      </c>
      <c r="H88" s="17" t="s">
        <v>351</v>
      </c>
      <c r="I88" s="17">
        <v>70734</v>
      </c>
      <c r="J88" s="105">
        <f>VLOOKUP(H88, 'TRI Crosswalk codes'!D:E, 2, FALSE)</f>
        <v>6</v>
      </c>
      <c r="K88" s="17">
        <v>325211</v>
      </c>
      <c r="L88" s="106" t="str">
        <f>VLOOKUP(K88, '2017-2022 NAICS'!C:D, 2, FALSE)</f>
        <v>Plastics Material and Resin Manufacturing</v>
      </c>
      <c r="M88" s="106" t="str">
        <f>IF(COUNTIF('Raw TRI Data'!A:A, K88) &gt;0, "Yes", "No")</f>
        <v>No</v>
      </c>
      <c r="N88" s="17">
        <v>30.208604000000001</v>
      </c>
      <c r="O88" s="17">
        <v>-91.011127999999999</v>
      </c>
      <c r="P88" s="68">
        <v>110000746328</v>
      </c>
      <c r="Q88" s="68">
        <v>1323221820564</v>
      </c>
      <c r="R88" s="17" t="s">
        <v>284</v>
      </c>
      <c r="S88" s="17" t="s">
        <v>285</v>
      </c>
      <c r="T88" s="107">
        <v>3</v>
      </c>
      <c r="U88" s="105" t="str">
        <f>VLOOKUP(T88, 'TRI Crosswalk codes'!A:B, 2, FALSE)</f>
        <v>1,000 to 9,999</v>
      </c>
      <c r="V88" s="17" t="s">
        <v>290</v>
      </c>
      <c r="W88" s="17">
        <v>5</v>
      </c>
      <c r="Y88" s="17">
        <v>59</v>
      </c>
      <c r="Z88" s="17">
        <v>64</v>
      </c>
      <c r="AA88" s="17" t="s">
        <v>286</v>
      </c>
      <c r="AB88" s="106" t="str">
        <f t="shared" si="110"/>
        <v>Manufacture: Produce; Manufacture: As a byproduct; Manufacture: As an Impurity</v>
      </c>
      <c r="AI88" s="17" t="s">
        <v>289</v>
      </c>
      <c r="AJ88" s="17" t="s">
        <v>288</v>
      </c>
      <c r="AK88" s="17" t="s">
        <v>288</v>
      </c>
      <c r="AL88" s="17" t="s">
        <v>288</v>
      </c>
      <c r="AM88" s="17" t="s">
        <v>289</v>
      </c>
      <c r="AN88" s="17" t="s">
        <v>289</v>
      </c>
      <c r="AO88" s="17" t="s">
        <v>288</v>
      </c>
      <c r="AP88" s="17" t="s">
        <v>288</v>
      </c>
      <c r="AQ88" s="17" t="s">
        <v>288</v>
      </c>
      <c r="AR88" s="17" t="s">
        <v>288</v>
      </c>
      <c r="AS88" s="17" t="s">
        <v>288</v>
      </c>
      <c r="AT88" s="17" t="s">
        <v>288</v>
      </c>
      <c r="AU88" s="17" t="s">
        <v>288</v>
      </c>
      <c r="AV88" s="17" t="s">
        <v>288</v>
      </c>
      <c r="AW88" s="17" t="s">
        <v>288</v>
      </c>
      <c r="AX88" s="17" t="s">
        <v>288</v>
      </c>
      <c r="AY88" s="17" t="s">
        <v>288</v>
      </c>
      <c r="AZ88" s="17" t="s">
        <v>288</v>
      </c>
      <c r="BA88" s="17" t="s">
        <v>288</v>
      </c>
      <c r="BB88" s="17" t="s">
        <v>288</v>
      </c>
      <c r="BC88" s="17" t="s">
        <v>288</v>
      </c>
      <c r="BD88" s="17" t="s">
        <v>288</v>
      </c>
      <c r="BE88" s="17" t="s">
        <v>288</v>
      </c>
      <c r="BF88" s="17" t="s">
        <v>288</v>
      </c>
      <c r="BG88" s="17" t="s">
        <v>288</v>
      </c>
      <c r="BH88" s="17" t="s">
        <v>288</v>
      </c>
      <c r="BI88" s="17" t="s">
        <v>288</v>
      </c>
      <c r="BJ88" s="17" t="s">
        <v>288</v>
      </c>
      <c r="BK88" s="17" t="s">
        <v>288</v>
      </c>
      <c r="BL88" s="17" t="s">
        <v>288</v>
      </c>
      <c r="BM88" s="17" t="s">
        <v>288</v>
      </c>
      <c r="BN88" s="17" t="s">
        <v>288</v>
      </c>
      <c r="BO88" s="17" t="s">
        <v>288</v>
      </c>
      <c r="BP88" s="17" t="s">
        <v>288</v>
      </c>
      <c r="BQ88" s="17" t="s">
        <v>288</v>
      </c>
      <c r="BR88" s="17" t="s">
        <v>288</v>
      </c>
      <c r="BS88" s="17" t="s">
        <v>288</v>
      </c>
      <c r="BT88" s="17" t="s">
        <v>288</v>
      </c>
      <c r="BU88" s="17" t="s">
        <v>288</v>
      </c>
      <c r="BV88" s="17" t="s">
        <v>288</v>
      </c>
      <c r="BW88" s="17" t="s">
        <v>288</v>
      </c>
      <c r="BX88" s="17" t="s">
        <v>288</v>
      </c>
      <c r="BY88" s="17" t="s">
        <v>288</v>
      </c>
      <c r="BZ88" s="17" t="s">
        <v>288</v>
      </c>
      <c r="CA88" s="17" t="s">
        <v>288</v>
      </c>
      <c r="CB88" s="17" t="s">
        <v>288</v>
      </c>
      <c r="CC88" s="17" t="s">
        <v>288</v>
      </c>
      <c r="CD88" s="17" t="s">
        <v>288</v>
      </c>
      <c r="CE88" s="17" t="s">
        <v>288</v>
      </c>
      <c r="CF88" s="17" t="s">
        <v>288</v>
      </c>
      <c r="CG88" s="17" t="s">
        <v>288</v>
      </c>
      <c r="CH88" s="17" t="s">
        <v>288</v>
      </c>
      <c r="CI88" s="17" t="s">
        <v>288</v>
      </c>
      <c r="CJ88" s="17" t="s">
        <v>288</v>
      </c>
      <c r="CK88" s="17" t="str">
        <f t="shared" si="111"/>
        <v>Manufacture: Produce</v>
      </c>
      <c r="CL88" s="17" t="str">
        <f t="shared" si="112"/>
        <v/>
      </c>
      <c r="CM88" s="17" t="str">
        <f t="shared" si="113"/>
        <v/>
      </c>
      <c r="CN88" s="17" t="str">
        <f t="shared" si="114"/>
        <v/>
      </c>
      <c r="CO88" s="17" t="str">
        <f t="shared" si="115"/>
        <v>Manufacture: As a byproduct</v>
      </c>
      <c r="CP88" s="17" t="str">
        <f t="shared" si="116"/>
        <v>Manufacture: As an Impurity</v>
      </c>
      <c r="CQ88" s="17" t="str">
        <f t="shared" si="117"/>
        <v/>
      </c>
      <c r="CR88" s="17" t="str">
        <f t="shared" si="118"/>
        <v/>
      </c>
      <c r="CS88" s="17" t="str">
        <f t="shared" si="119"/>
        <v/>
      </c>
      <c r="CT88" s="17" t="str">
        <f t="shared" si="120"/>
        <v/>
      </c>
      <c r="CU88" s="17" t="str">
        <f t="shared" si="121"/>
        <v/>
      </c>
      <c r="CV88" s="17" t="str">
        <f t="shared" si="122"/>
        <v/>
      </c>
      <c r="CW88" s="17" t="str">
        <f t="shared" si="123"/>
        <v/>
      </c>
      <c r="CX88" s="17" t="str">
        <f t="shared" si="124"/>
        <v/>
      </c>
      <c r="CY88" s="17" t="str">
        <f t="shared" si="125"/>
        <v/>
      </c>
      <c r="CZ88" s="17" t="str">
        <f t="shared" si="126"/>
        <v/>
      </c>
      <c r="DA88" s="17" t="str">
        <f t="shared" si="127"/>
        <v/>
      </c>
      <c r="DB88" s="17" t="str">
        <f t="shared" si="128"/>
        <v/>
      </c>
      <c r="DC88" s="17" t="str">
        <f t="shared" si="129"/>
        <v/>
      </c>
      <c r="DD88" s="17" t="str">
        <f t="shared" si="130"/>
        <v/>
      </c>
      <c r="DE88" s="17" t="str">
        <f t="shared" si="131"/>
        <v/>
      </c>
      <c r="DF88" s="17" t="str">
        <f t="shared" si="132"/>
        <v/>
      </c>
      <c r="DG88" s="17" t="str">
        <f t="shared" si="133"/>
        <v/>
      </c>
      <c r="DH88" s="17" t="str">
        <f t="shared" si="134"/>
        <v/>
      </c>
      <c r="DI88" s="17" t="str">
        <f t="shared" si="135"/>
        <v/>
      </c>
      <c r="DJ88" s="17" t="str">
        <f t="shared" si="136"/>
        <v/>
      </c>
      <c r="DK88" s="17" t="str">
        <f t="shared" si="137"/>
        <v/>
      </c>
      <c r="DL88" s="17" t="str">
        <f t="shared" si="138"/>
        <v/>
      </c>
      <c r="DM88" s="17" t="str">
        <f t="shared" si="139"/>
        <v/>
      </c>
      <c r="DN88" s="17" t="str">
        <f t="shared" si="140"/>
        <v/>
      </c>
      <c r="DO88" s="17" t="str">
        <f t="shared" si="141"/>
        <v/>
      </c>
      <c r="DP88" s="17" t="str">
        <f t="shared" si="142"/>
        <v/>
      </c>
      <c r="DQ88" s="17" t="str">
        <f t="shared" si="143"/>
        <v/>
      </c>
      <c r="DR88" s="17" t="str">
        <f t="shared" si="144"/>
        <v/>
      </c>
      <c r="DS88" s="17" t="str">
        <f t="shared" si="145"/>
        <v/>
      </c>
      <c r="DT88" s="17" t="str">
        <f t="shared" si="146"/>
        <v/>
      </c>
      <c r="DU88" s="17" t="str">
        <f t="shared" si="147"/>
        <v/>
      </c>
      <c r="DV88" s="17" t="str">
        <f t="shared" si="148"/>
        <v/>
      </c>
      <c r="DW88" s="17" t="str">
        <f t="shared" si="149"/>
        <v/>
      </c>
      <c r="DX88" s="17" t="str">
        <f t="shared" si="150"/>
        <v/>
      </c>
      <c r="DY88" s="17" t="str">
        <f t="shared" si="151"/>
        <v/>
      </c>
      <c r="DZ88" s="17" t="str">
        <f t="shared" si="152"/>
        <v/>
      </c>
      <c r="EA88" s="17" t="str">
        <f t="shared" si="153"/>
        <v/>
      </c>
      <c r="EB88" s="17" t="str">
        <f t="shared" si="154"/>
        <v/>
      </c>
      <c r="EC88" s="17" t="str">
        <f t="shared" si="155"/>
        <v/>
      </c>
      <c r="ED88" s="17" t="str">
        <f t="shared" si="156"/>
        <v/>
      </c>
      <c r="EE88" s="17" t="str">
        <f t="shared" si="157"/>
        <v/>
      </c>
      <c r="EF88" s="17" t="str">
        <f t="shared" si="158"/>
        <v/>
      </c>
      <c r="EG88" s="17" t="str">
        <f t="shared" si="159"/>
        <v/>
      </c>
      <c r="EH88" s="17" t="str">
        <f t="shared" si="160"/>
        <v/>
      </c>
      <c r="EI88" s="17" t="str">
        <f t="shared" si="161"/>
        <v/>
      </c>
      <c r="EJ88" s="17" t="str">
        <f t="shared" si="162"/>
        <v/>
      </c>
      <c r="EK88" s="17" t="str">
        <f t="shared" si="163"/>
        <v/>
      </c>
      <c r="EL88" s="17" t="str">
        <f t="shared" si="164"/>
        <v/>
      </c>
    </row>
    <row r="89" spans="1:142" ht="43.5" x14ac:dyDescent="0.35">
      <c r="A89" s="17" t="s">
        <v>280</v>
      </c>
      <c r="B89" s="17">
        <v>2023</v>
      </c>
      <c r="C89" s="17" t="s">
        <v>111</v>
      </c>
      <c r="D89" s="17" t="s">
        <v>318</v>
      </c>
      <c r="E89" s="17" t="s">
        <v>427</v>
      </c>
      <c r="F89" s="17" t="s">
        <v>300</v>
      </c>
      <c r="G89" s="17" t="s">
        <v>414</v>
      </c>
      <c r="H89" s="17" t="s">
        <v>301</v>
      </c>
      <c r="I89" s="17">
        <v>68949</v>
      </c>
      <c r="J89" s="105">
        <f>VLOOKUP(H89, 'TRI Crosswalk codes'!D:E, 2, FALSE)</f>
        <v>7</v>
      </c>
      <c r="K89" s="17">
        <v>339112</v>
      </c>
      <c r="L89" s="106" t="str">
        <f>VLOOKUP(K89, '2017-2022 NAICS'!C:D, 2, FALSE)</f>
        <v>Surgical and Medical Instrument Manufacturing</v>
      </c>
      <c r="M89" s="106" t="str">
        <f>IF(COUNTIF('Raw TRI Data'!A:A, K89) &gt;0, "Yes", "No")</f>
        <v>No</v>
      </c>
      <c r="N89" s="17">
        <v>40.432048999999999</v>
      </c>
      <c r="O89" s="17">
        <v>-99.396766</v>
      </c>
      <c r="P89" s="68" t="s">
        <v>290</v>
      </c>
      <c r="Q89" s="68">
        <v>1323221924259</v>
      </c>
      <c r="R89" s="17" t="s">
        <v>284</v>
      </c>
      <c r="S89" s="17" t="s">
        <v>285</v>
      </c>
      <c r="T89" s="107">
        <v>4</v>
      </c>
      <c r="U89" s="105" t="str">
        <f>VLOOKUP(T89, 'TRI Crosswalk codes'!A:B, 2, FALSE)</f>
        <v>10,000 to 99,999</v>
      </c>
      <c r="V89" s="17">
        <v>28880</v>
      </c>
      <c r="W89" s="17">
        <v>28880</v>
      </c>
      <c r="Y89" s="17">
        <v>0</v>
      </c>
      <c r="Z89" s="17">
        <v>28880</v>
      </c>
      <c r="AA89" s="17" t="s">
        <v>286</v>
      </c>
      <c r="AB89" s="106" t="str">
        <f t="shared" si="110"/>
        <v>Otherwise Use: As a manufacturing aid; Z299 - Other; Otherwise Use: Ancillary or Other Use; Z301 - Cleaner; Z303 - Lubricants</v>
      </c>
      <c r="AI89" s="17" t="s">
        <v>288</v>
      </c>
      <c r="AJ89" s="17" t="s">
        <v>288</v>
      </c>
      <c r="AK89" s="17" t="s">
        <v>288</v>
      </c>
      <c r="AL89" s="17" t="s">
        <v>288</v>
      </c>
      <c r="AM89" s="17" t="s">
        <v>288</v>
      </c>
      <c r="AN89" s="17" t="s">
        <v>288</v>
      </c>
      <c r="AO89" s="17" t="s">
        <v>288</v>
      </c>
      <c r="AP89" s="17" t="s">
        <v>288</v>
      </c>
      <c r="AQ89" s="17" t="s">
        <v>288</v>
      </c>
      <c r="AR89" s="17" t="s">
        <v>288</v>
      </c>
      <c r="AS89" s="17" t="s">
        <v>288</v>
      </c>
      <c r="AT89" s="17" t="s">
        <v>288</v>
      </c>
      <c r="AU89" s="17" t="s">
        <v>288</v>
      </c>
      <c r="AV89" s="17" t="s">
        <v>288</v>
      </c>
      <c r="AW89" s="17" t="s">
        <v>288</v>
      </c>
      <c r="AX89" s="17" t="s">
        <v>288</v>
      </c>
      <c r="AY89" s="17" t="s">
        <v>288</v>
      </c>
      <c r="AZ89" s="17" t="s">
        <v>288</v>
      </c>
      <c r="BA89" s="17" t="s">
        <v>288</v>
      </c>
      <c r="BB89" s="17" t="s">
        <v>288</v>
      </c>
      <c r="BC89" s="17" t="s">
        <v>288</v>
      </c>
      <c r="BD89" s="17" t="s">
        <v>288</v>
      </c>
      <c r="BE89" s="17" t="s">
        <v>288</v>
      </c>
      <c r="BF89" s="17" t="s">
        <v>288</v>
      </c>
      <c r="BG89" s="17" t="s">
        <v>288</v>
      </c>
      <c r="BH89" s="17" t="s">
        <v>288</v>
      </c>
      <c r="BI89" s="17" t="s">
        <v>288</v>
      </c>
      <c r="BJ89" s="17" t="s">
        <v>288</v>
      </c>
      <c r="BK89" s="17" t="s">
        <v>288</v>
      </c>
      <c r="BL89" s="17" t="s">
        <v>288</v>
      </c>
      <c r="BM89" s="17" t="s">
        <v>288</v>
      </c>
      <c r="BN89" s="17" t="s">
        <v>288</v>
      </c>
      <c r="BO89" s="17" t="s">
        <v>288</v>
      </c>
      <c r="BP89" s="17" t="s">
        <v>288</v>
      </c>
      <c r="BQ89" s="17" t="s">
        <v>288</v>
      </c>
      <c r="BR89" s="17" t="s">
        <v>288</v>
      </c>
      <c r="BS89" s="17" t="s">
        <v>288</v>
      </c>
      <c r="BT89" s="17" t="s">
        <v>289</v>
      </c>
      <c r="BU89" s="17" t="s">
        <v>288</v>
      </c>
      <c r="BV89" s="17" t="s">
        <v>288</v>
      </c>
      <c r="BW89" s="17" t="s">
        <v>288</v>
      </c>
      <c r="BX89" s="17" t="s">
        <v>288</v>
      </c>
      <c r="BY89" s="17" t="s">
        <v>288</v>
      </c>
      <c r="BZ89" s="17" t="s">
        <v>289</v>
      </c>
      <c r="CA89" s="17" t="s">
        <v>289</v>
      </c>
      <c r="CB89" s="17" t="s">
        <v>289</v>
      </c>
      <c r="CC89" s="17" t="s">
        <v>288</v>
      </c>
      <c r="CD89" s="17" t="s">
        <v>289</v>
      </c>
      <c r="CE89" s="17" t="s">
        <v>288</v>
      </c>
      <c r="CF89" s="17" t="s">
        <v>288</v>
      </c>
      <c r="CG89" s="17" t="s">
        <v>288</v>
      </c>
      <c r="CH89" s="17" t="s">
        <v>288</v>
      </c>
      <c r="CI89" s="17" t="s">
        <v>288</v>
      </c>
      <c r="CJ89" s="17" t="s">
        <v>288</v>
      </c>
      <c r="CK89" s="17" t="str">
        <f t="shared" si="111"/>
        <v/>
      </c>
      <c r="CL89" s="17" t="str">
        <f t="shared" si="112"/>
        <v/>
      </c>
      <c r="CM89" s="17" t="str">
        <f t="shared" si="113"/>
        <v/>
      </c>
      <c r="CN89" s="17" t="str">
        <f t="shared" si="114"/>
        <v/>
      </c>
      <c r="CO89" s="17" t="str">
        <f t="shared" si="115"/>
        <v/>
      </c>
      <c r="CP89" s="17" t="str">
        <f t="shared" si="116"/>
        <v/>
      </c>
      <c r="CQ89" s="17" t="str">
        <f t="shared" si="117"/>
        <v/>
      </c>
      <c r="CR89" s="17" t="str">
        <f t="shared" si="118"/>
        <v/>
      </c>
      <c r="CS89" s="17" t="str">
        <f t="shared" si="119"/>
        <v/>
      </c>
      <c r="CT89" s="17" t="str">
        <f t="shared" si="120"/>
        <v/>
      </c>
      <c r="CU89" s="17" t="str">
        <f t="shared" si="121"/>
        <v/>
      </c>
      <c r="CV89" s="17" t="str">
        <f t="shared" si="122"/>
        <v/>
      </c>
      <c r="CW89" s="17" t="str">
        <f t="shared" si="123"/>
        <v/>
      </c>
      <c r="CX89" s="17" t="str">
        <f t="shared" si="124"/>
        <v/>
      </c>
      <c r="CY89" s="17" t="str">
        <f t="shared" si="125"/>
        <v/>
      </c>
      <c r="CZ89" s="17" t="str">
        <f t="shared" si="126"/>
        <v/>
      </c>
      <c r="DA89" s="17" t="str">
        <f t="shared" si="127"/>
        <v/>
      </c>
      <c r="DB89" s="17" t="str">
        <f t="shared" si="128"/>
        <v/>
      </c>
      <c r="DC89" s="17" t="str">
        <f t="shared" si="129"/>
        <v/>
      </c>
      <c r="DD89" s="17" t="str">
        <f t="shared" si="130"/>
        <v/>
      </c>
      <c r="DE89" s="17" t="str">
        <f t="shared" si="131"/>
        <v/>
      </c>
      <c r="DF89" s="17" t="str">
        <f t="shared" si="132"/>
        <v/>
      </c>
      <c r="DG89" s="17" t="str">
        <f t="shared" si="133"/>
        <v/>
      </c>
      <c r="DH89" s="17" t="str">
        <f t="shared" si="134"/>
        <v/>
      </c>
      <c r="DI89" s="17" t="str">
        <f t="shared" si="135"/>
        <v/>
      </c>
      <c r="DJ89" s="17" t="str">
        <f t="shared" si="136"/>
        <v/>
      </c>
      <c r="DK89" s="17" t="str">
        <f t="shared" si="137"/>
        <v/>
      </c>
      <c r="DL89" s="17" t="str">
        <f t="shared" si="138"/>
        <v/>
      </c>
      <c r="DM89" s="17" t="str">
        <f t="shared" si="139"/>
        <v/>
      </c>
      <c r="DN89" s="17" t="str">
        <f t="shared" si="140"/>
        <v/>
      </c>
      <c r="DO89" s="17" t="str">
        <f t="shared" si="141"/>
        <v/>
      </c>
      <c r="DP89" s="17" t="str">
        <f t="shared" si="142"/>
        <v/>
      </c>
      <c r="DQ89" s="17" t="str">
        <f t="shared" si="143"/>
        <v/>
      </c>
      <c r="DR89" s="17" t="str">
        <f t="shared" si="144"/>
        <v/>
      </c>
      <c r="DS89" s="17" t="str">
        <f t="shared" si="145"/>
        <v/>
      </c>
      <c r="DT89" s="17" t="str">
        <f t="shared" si="146"/>
        <v/>
      </c>
      <c r="DU89" s="17" t="str">
        <f t="shared" si="147"/>
        <v/>
      </c>
      <c r="DV89" s="17" t="str">
        <f t="shared" si="148"/>
        <v>Otherwise Use: As a manufacturing aid</v>
      </c>
      <c r="DW89" s="17" t="str">
        <f t="shared" si="149"/>
        <v/>
      </c>
      <c r="DX89" s="17" t="str">
        <f t="shared" si="150"/>
        <v/>
      </c>
      <c r="DY89" s="17" t="str">
        <f t="shared" si="151"/>
        <v/>
      </c>
      <c r="DZ89" s="17" t="str">
        <f t="shared" si="152"/>
        <v/>
      </c>
      <c r="EA89" s="17" t="str">
        <f t="shared" si="153"/>
        <v/>
      </c>
      <c r="EB89" s="17" t="str">
        <f t="shared" si="154"/>
        <v>Z299 - Other</v>
      </c>
      <c r="EC89" s="17" t="str">
        <f t="shared" si="155"/>
        <v>Otherwise Use: Ancillary or Other Use</v>
      </c>
      <c r="ED89" s="17" t="str">
        <f t="shared" si="156"/>
        <v>Z301 - Cleaner</v>
      </c>
      <c r="EE89" s="17" t="str">
        <f t="shared" si="157"/>
        <v/>
      </c>
      <c r="EF89" s="17" t="str">
        <f t="shared" si="158"/>
        <v>Z303 - Lubricants</v>
      </c>
      <c r="EG89" s="17" t="str">
        <f t="shared" si="159"/>
        <v/>
      </c>
      <c r="EH89" s="17" t="str">
        <f t="shared" si="160"/>
        <v/>
      </c>
      <c r="EI89" s="17" t="str">
        <f t="shared" si="161"/>
        <v/>
      </c>
      <c r="EJ89" s="17" t="str">
        <f t="shared" si="162"/>
        <v/>
      </c>
      <c r="EK89" s="17" t="str">
        <f t="shared" si="163"/>
        <v/>
      </c>
      <c r="EL89" s="17" t="str">
        <f t="shared" si="164"/>
        <v/>
      </c>
    </row>
    <row r="90" spans="1:142" ht="29" x14ac:dyDescent="0.35">
      <c r="A90" s="17" t="s">
        <v>280</v>
      </c>
      <c r="B90" s="17">
        <v>2023</v>
      </c>
      <c r="C90" s="17" t="s">
        <v>104</v>
      </c>
      <c r="D90" s="17" t="s">
        <v>354</v>
      </c>
      <c r="E90" s="17" t="s">
        <v>411</v>
      </c>
      <c r="F90" s="17" t="s">
        <v>355</v>
      </c>
      <c r="G90" s="17" t="s">
        <v>412</v>
      </c>
      <c r="H90" s="17" t="s">
        <v>119</v>
      </c>
      <c r="I90" s="17">
        <v>92011</v>
      </c>
      <c r="J90" s="105">
        <f>VLOOKUP(H90, 'TRI Crosswalk codes'!D:E, 2, FALSE)</f>
        <v>9</v>
      </c>
      <c r="K90" s="17">
        <v>325998</v>
      </c>
      <c r="L90" s="106" t="str">
        <f>VLOOKUP(K90, '2017-2022 NAICS'!C:D, 2, FALSE)</f>
        <v>All Other Miscellaneous Chemical Product and Preparation Manufacturing</v>
      </c>
      <c r="M90" s="106" t="str">
        <f>IF(COUNTIF('Raw TRI Data'!A:A, K90) &gt;0, "Yes", "No")</f>
        <v>No</v>
      </c>
      <c r="N90" s="17">
        <v>33.119149999999998</v>
      </c>
      <c r="O90" s="17">
        <v>-117.28344</v>
      </c>
      <c r="P90" s="68">
        <v>110000478509</v>
      </c>
      <c r="Q90" s="68">
        <v>1323221931633</v>
      </c>
      <c r="R90" s="17" t="s">
        <v>284</v>
      </c>
      <c r="S90" s="17" t="s">
        <v>285</v>
      </c>
      <c r="T90" s="107">
        <v>4</v>
      </c>
      <c r="U90" s="105" t="str">
        <f>VLOOKUP(T90, 'TRI Crosswalk codes'!A:B, 2, FALSE)</f>
        <v>10,000 to 99,999</v>
      </c>
      <c r="V90" s="17">
        <v>5</v>
      </c>
      <c r="W90" s="17">
        <v>5</v>
      </c>
      <c r="Y90" s="17">
        <v>7</v>
      </c>
      <c r="Z90" s="17">
        <v>12</v>
      </c>
      <c r="AA90" s="17" t="s">
        <v>286</v>
      </c>
      <c r="AB90" s="106" t="str">
        <f t="shared" si="110"/>
        <v>Processing: Repackaging</v>
      </c>
      <c r="AI90" s="17" t="s">
        <v>288</v>
      </c>
      <c r="AJ90" s="17" t="s">
        <v>288</v>
      </c>
      <c r="AK90" s="17" t="s">
        <v>288</v>
      </c>
      <c r="AL90" s="17" t="s">
        <v>288</v>
      </c>
      <c r="AM90" s="17" t="s">
        <v>288</v>
      </c>
      <c r="AN90" s="17" t="s">
        <v>288</v>
      </c>
      <c r="AO90" s="17" t="s">
        <v>288</v>
      </c>
      <c r="AP90" s="17" t="s">
        <v>288</v>
      </c>
      <c r="AQ90" s="17" t="s">
        <v>288</v>
      </c>
      <c r="AR90" s="17" t="s">
        <v>288</v>
      </c>
      <c r="AS90" s="17" t="s">
        <v>288</v>
      </c>
      <c r="AT90" s="17" t="s">
        <v>288</v>
      </c>
      <c r="AU90" s="17" t="s">
        <v>288</v>
      </c>
      <c r="AV90" s="17" t="s">
        <v>288</v>
      </c>
      <c r="AW90" s="17" t="s">
        <v>288</v>
      </c>
      <c r="AX90" s="17" t="s">
        <v>288</v>
      </c>
      <c r="AY90" s="17" t="s">
        <v>288</v>
      </c>
      <c r="AZ90" s="17" t="s">
        <v>288</v>
      </c>
      <c r="BA90" s="17" t="s">
        <v>288</v>
      </c>
      <c r="BB90" s="17" t="s">
        <v>288</v>
      </c>
      <c r="BC90" s="17" t="s">
        <v>288</v>
      </c>
      <c r="BD90" s="17" t="s">
        <v>288</v>
      </c>
      <c r="BE90" s="17" t="s">
        <v>288</v>
      </c>
      <c r="BF90" s="17" t="s">
        <v>288</v>
      </c>
      <c r="BG90" s="17" t="s">
        <v>288</v>
      </c>
      <c r="BH90" s="17" t="s">
        <v>288</v>
      </c>
      <c r="BI90" s="17" t="s">
        <v>289</v>
      </c>
      <c r="BJ90" s="17" t="s">
        <v>288</v>
      </c>
      <c r="BK90" s="17" t="s">
        <v>288</v>
      </c>
      <c r="BL90" s="17" t="s">
        <v>288</v>
      </c>
      <c r="BM90" s="17" t="s">
        <v>288</v>
      </c>
      <c r="BN90" s="17" t="s">
        <v>288</v>
      </c>
      <c r="BO90" s="17" t="s">
        <v>288</v>
      </c>
      <c r="BP90" s="17" t="s">
        <v>288</v>
      </c>
      <c r="BQ90" s="17" t="s">
        <v>288</v>
      </c>
      <c r="BR90" s="17" t="s">
        <v>288</v>
      </c>
      <c r="BS90" s="17" t="s">
        <v>288</v>
      </c>
      <c r="BT90" s="17" t="s">
        <v>288</v>
      </c>
      <c r="BU90" s="17" t="s">
        <v>288</v>
      </c>
      <c r="BV90" s="17" t="s">
        <v>288</v>
      </c>
      <c r="BW90" s="17" t="s">
        <v>288</v>
      </c>
      <c r="BX90" s="17" t="s">
        <v>288</v>
      </c>
      <c r="BY90" s="17" t="s">
        <v>288</v>
      </c>
      <c r="BZ90" s="17" t="s">
        <v>288</v>
      </c>
      <c r="CA90" s="17" t="s">
        <v>288</v>
      </c>
      <c r="CB90" s="17" t="s">
        <v>288</v>
      </c>
      <c r="CC90" s="17" t="s">
        <v>288</v>
      </c>
      <c r="CD90" s="17" t="s">
        <v>288</v>
      </c>
      <c r="CE90" s="17" t="s">
        <v>288</v>
      </c>
      <c r="CF90" s="17" t="s">
        <v>288</v>
      </c>
      <c r="CG90" s="17" t="s">
        <v>288</v>
      </c>
      <c r="CH90" s="17" t="s">
        <v>288</v>
      </c>
      <c r="CI90" s="17" t="s">
        <v>288</v>
      </c>
      <c r="CJ90" s="17" t="s">
        <v>288</v>
      </c>
      <c r="CK90" s="17" t="str">
        <f t="shared" si="111"/>
        <v/>
      </c>
      <c r="CL90" s="17" t="str">
        <f t="shared" si="112"/>
        <v/>
      </c>
      <c r="CM90" s="17" t="str">
        <f t="shared" si="113"/>
        <v/>
      </c>
      <c r="CN90" s="17" t="str">
        <f t="shared" si="114"/>
        <v/>
      </c>
      <c r="CO90" s="17" t="str">
        <f t="shared" si="115"/>
        <v/>
      </c>
      <c r="CP90" s="17" t="str">
        <f t="shared" si="116"/>
        <v/>
      </c>
      <c r="CQ90" s="17" t="str">
        <f t="shared" si="117"/>
        <v/>
      </c>
      <c r="CR90" s="17" t="str">
        <f t="shared" si="118"/>
        <v/>
      </c>
      <c r="CS90" s="17" t="str">
        <f t="shared" si="119"/>
        <v/>
      </c>
      <c r="CT90" s="17" t="str">
        <f t="shared" si="120"/>
        <v/>
      </c>
      <c r="CU90" s="17" t="str">
        <f t="shared" si="121"/>
        <v/>
      </c>
      <c r="CV90" s="17" t="str">
        <f t="shared" si="122"/>
        <v/>
      </c>
      <c r="CW90" s="17" t="str">
        <f t="shared" si="123"/>
        <v/>
      </c>
      <c r="CX90" s="17" t="str">
        <f t="shared" si="124"/>
        <v/>
      </c>
      <c r="CY90" s="17" t="str">
        <f t="shared" si="125"/>
        <v/>
      </c>
      <c r="CZ90" s="17" t="str">
        <f t="shared" si="126"/>
        <v/>
      </c>
      <c r="DA90" s="17" t="str">
        <f t="shared" si="127"/>
        <v/>
      </c>
      <c r="DB90" s="17" t="str">
        <f t="shared" si="128"/>
        <v/>
      </c>
      <c r="DC90" s="17" t="str">
        <f t="shared" si="129"/>
        <v/>
      </c>
      <c r="DD90" s="17" t="str">
        <f t="shared" si="130"/>
        <v/>
      </c>
      <c r="DE90" s="17" t="str">
        <f t="shared" si="131"/>
        <v/>
      </c>
      <c r="DF90" s="17" t="str">
        <f t="shared" si="132"/>
        <v/>
      </c>
      <c r="DG90" s="17" t="str">
        <f t="shared" si="133"/>
        <v/>
      </c>
      <c r="DH90" s="17" t="str">
        <f t="shared" si="134"/>
        <v/>
      </c>
      <c r="DI90" s="17" t="str">
        <f t="shared" si="135"/>
        <v/>
      </c>
      <c r="DJ90" s="17" t="str">
        <f t="shared" si="136"/>
        <v/>
      </c>
      <c r="DK90" s="17" t="str">
        <f t="shared" si="137"/>
        <v>Processing: Repackaging</v>
      </c>
      <c r="DL90" s="17" t="str">
        <f t="shared" si="138"/>
        <v/>
      </c>
      <c r="DM90" s="17" t="str">
        <f t="shared" si="139"/>
        <v/>
      </c>
      <c r="DN90" s="17" t="str">
        <f t="shared" si="140"/>
        <v/>
      </c>
      <c r="DO90" s="17" t="str">
        <f t="shared" si="141"/>
        <v/>
      </c>
      <c r="DP90" s="17" t="str">
        <f t="shared" si="142"/>
        <v/>
      </c>
      <c r="DQ90" s="17" t="str">
        <f t="shared" si="143"/>
        <v/>
      </c>
      <c r="DR90" s="17" t="str">
        <f t="shared" si="144"/>
        <v/>
      </c>
      <c r="DS90" s="17" t="str">
        <f t="shared" si="145"/>
        <v/>
      </c>
      <c r="DT90" s="17" t="str">
        <f t="shared" si="146"/>
        <v/>
      </c>
      <c r="DU90" s="17" t="str">
        <f t="shared" si="147"/>
        <v/>
      </c>
      <c r="DV90" s="17" t="str">
        <f t="shared" si="148"/>
        <v/>
      </c>
      <c r="DW90" s="17" t="str">
        <f t="shared" si="149"/>
        <v/>
      </c>
      <c r="DX90" s="17" t="str">
        <f t="shared" si="150"/>
        <v/>
      </c>
      <c r="DY90" s="17" t="str">
        <f t="shared" si="151"/>
        <v/>
      </c>
      <c r="DZ90" s="17" t="str">
        <f t="shared" si="152"/>
        <v/>
      </c>
      <c r="EA90" s="17" t="str">
        <f t="shared" si="153"/>
        <v/>
      </c>
      <c r="EB90" s="17" t="str">
        <f t="shared" si="154"/>
        <v/>
      </c>
      <c r="EC90" s="17" t="str">
        <f t="shared" si="155"/>
        <v/>
      </c>
      <c r="ED90" s="17" t="str">
        <f t="shared" si="156"/>
        <v/>
      </c>
      <c r="EE90" s="17" t="str">
        <f t="shared" si="157"/>
        <v/>
      </c>
      <c r="EF90" s="17" t="str">
        <f t="shared" si="158"/>
        <v/>
      </c>
      <c r="EG90" s="17" t="str">
        <f t="shared" si="159"/>
        <v/>
      </c>
      <c r="EH90" s="17" t="str">
        <f t="shared" si="160"/>
        <v/>
      </c>
      <c r="EI90" s="17" t="str">
        <f t="shared" si="161"/>
        <v/>
      </c>
      <c r="EJ90" s="17" t="str">
        <f t="shared" si="162"/>
        <v/>
      </c>
      <c r="EK90" s="17" t="str">
        <f t="shared" si="163"/>
        <v/>
      </c>
      <c r="EL90" s="17" t="str">
        <f t="shared" si="164"/>
        <v/>
      </c>
    </row>
    <row r="91" spans="1:142" ht="58" x14ac:dyDescent="0.35">
      <c r="A91" s="17" t="s">
        <v>280</v>
      </c>
      <c r="B91" s="17">
        <v>2023</v>
      </c>
      <c r="C91" s="17" t="s">
        <v>98</v>
      </c>
      <c r="D91" s="17" t="s">
        <v>320</v>
      </c>
      <c r="E91" s="17" t="s">
        <v>400</v>
      </c>
      <c r="F91" s="17" t="s">
        <v>316</v>
      </c>
      <c r="G91" s="17" t="s">
        <v>401</v>
      </c>
      <c r="H91" s="17" t="s">
        <v>298</v>
      </c>
      <c r="I91" s="17">
        <v>77541</v>
      </c>
      <c r="J91" s="105">
        <f>VLOOKUP(H91, 'TRI Crosswalk codes'!D:E, 2, FALSE)</f>
        <v>6</v>
      </c>
      <c r="K91" s="17">
        <v>325199</v>
      </c>
      <c r="L91" s="106" t="str">
        <f>VLOOKUP(K91, '2017-2022 NAICS'!C:D, 2, FALSE)</f>
        <v>All Other Basic Organic Chemical Manufacturing</v>
      </c>
      <c r="M91" s="106" t="str">
        <f>IF(COUNTIF('Raw TRI Data'!A:A, K91) &gt;0, "Yes", "No")</f>
        <v>No</v>
      </c>
      <c r="N91" s="17">
        <v>28.969389</v>
      </c>
      <c r="O91" s="17">
        <v>-95.379527999999993</v>
      </c>
      <c r="P91" s="68">
        <v>110066943605</v>
      </c>
      <c r="Q91" s="68">
        <v>1323221997517</v>
      </c>
      <c r="R91" s="17" t="s">
        <v>284</v>
      </c>
      <c r="S91" s="17" t="s">
        <v>285</v>
      </c>
      <c r="T91" s="107">
        <v>5</v>
      </c>
      <c r="U91" s="105" t="str">
        <f>VLOOKUP(T91, 'TRI Crosswalk codes'!A:B, 2, FALSE)</f>
        <v>100,000 to 999,999</v>
      </c>
      <c r="V91" s="17">
        <v>153</v>
      </c>
      <c r="W91" s="17">
        <v>153</v>
      </c>
      <c r="Y91" s="17">
        <v>0</v>
      </c>
      <c r="Z91" s="17">
        <v>153</v>
      </c>
      <c r="AA91" s="17" t="s">
        <v>286</v>
      </c>
      <c r="AB91" s="106" t="str">
        <f t="shared" si="110"/>
        <v>Manufacture: Produce; Manufacture: Import; Manufacture: For on-site use/processing; Manufacture: As a byproduct; Processing: As a reactant; Otherwise Use: Ancillary or Other Use</v>
      </c>
      <c r="AI91" s="17" t="s">
        <v>289</v>
      </c>
      <c r="AJ91" s="17" t="s">
        <v>289</v>
      </c>
      <c r="AK91" s="17" t="s">
        <v>289</v>
      </c>
      <c r="AL91" s="17" t="s">
        <v>288</v>
      </c>
      <c r="AM91" s="17" t="s">
        <v>289</v>
      </c>
      <c r="AN91" s="17" t="s">
        <v>288</v>
      </c>
      <c r="AO91" s="17" t="s">
        <v>289</v>
      </c>
      <c r="AP91" s="17" t="s">
        <v>288</v>
      </c>
      <c r="AQ91" s="17" t="s">
        <v>288</v>
      </c>
      <c r="AR91" s="17" t="s">
        <v>288</v>
      </c>
      <c r="AS91" s="17" t="s">
        <v>288</v>
      </c>
      <c r="AT91" s="17" t="s">
        <v>288</v>
      </c>
      <c r="AU91" s="17" t="s">
        <v>288</v>
      </c>
      <c r="AV91" s="17" t="s">
        <v>288</v>
      </c>
      <c r="AW91" s="17" t="s">
        <v>288</v>
      </c>
      <c r="AX91" s="17" t="s">
        <v>288</v>
      </c>
      <c r="AY91" s="17" t="s">
        <v>288</v>
      </c>
      <c r="AZ91" s="17" t="s">
        <v>288</v>
      </c>
      <c r="BA91" s="17" t="s">
        <v>288</v>
      </c>
      <c r="BB91" s="17" t="s">
        <v>288</v>
      </c>
      <c r="BC91" s="17" t="s">
        <v>288</v>
      </c>
      <c r="BD91" s="17" t="s">
        <v>288</v>
      </c>
      <c r="BE91" s="17" t="s">
        <v>288</v>
      </c>
      <c r="BF91" s="17" t="s">
        <v>288</v>
      </c>
      <c r="BG91" s="17" t="s">
        <v>288</v>
      </c>
      <c r="BH91" s="17" t="s">
        <v>288</v>
      </c>
      <c r="BI91" s="17" t="s">
        <v>288</v>
      </c>
      <c r="BJ91" s="17" t="s">
        <v>288</v>
      </c>
      <c r="BK91" s="17" t="s">
        <v>288</v>
      </c>
      <c r="BL91" s="17" t="s">
        <v>288</v>
      </c>
      <c r="BM91" s="17" t="s">
        <v>288</v>
      </c>
      <c r="BN91" s="17" t="s">
        <v>288</v>
      </c>
      <c r="BO91" s="17" t="s">
        <v>288</v>
      </c>
      <c r="BP91" s="17" t="s">
        <v>288</v>
      </c>
      <c r="BQ91" s="17" t="s">
        <v>288</v>
      </c>
      <c r="BR91" s="17" t="s">
        <v>288</v>
      </c>
      <c r="BS91" s="17" t="s">
        <v>288</v>
      </c>
      <c r="BT91" s="17" t="s">
        <v>288</v>
      </c>
      <c r="BU91" s="17" t="s">
        <v>288</v>
      </c>
      <c r="BV91" s="17" t="s">
        <v>288</v>
      </c>
      <c r="BW91" s="17" t="s">
        <v>288</v>
      </c>
      <c r="BX91" s="17" t="s">
        <v>288</v>
      </c>
      <c r="BY91" s="17" t="s">
        <v>288</v>
      </c>
      <c r="BZ91" s="17" t="s">
        <v>288</v>
      </c>
      <c r="CA91" s="17" t="s">
        <v>289</v>
      </c>
      <c r="CB91" s="17" t="s">
        <v>288</v>
      </c>
      <c r="CC91" s="17" t="s">
        <v>288</v>
      </c>
      <c r="CD91" s="17" t="s">
        <v>288</v>
      </c>
      <c r="CE91" s="17" t="s">
        <v>288</v>
      </c>
      <c r="CF91" s="17" t="s">
        <v>288</v>
      </c>
      <c r="CG91" s="17" t="s">
        <v>288</v>
      </c>
      <c r="CH91" s="17" t="s">
        <v>288</v>
      </c>
      <c r="CI91" s="17" t="s">
        <v>288</v>
      </c>
      <c r="CJ91" s="17" t="s">
        <v>288</v>
      </c>
      <c r="CK91" s="17" t="str">
        <f t="shared" si="111"/>
        <v>Manufacture: Produce</v>
      </c>
      <c r="CL91" s="17" t="str">
        <f t="shared" si="112"/>
        <v>Manufacture: Import</v>
      </c>
      <c r="CM91" s="17" t="str">
        <f t="shared" si="113"/>
        <v>Manufacture: For on-site use/processing</v>
      </c>
      <c r="CN91" s="17" t="str">
        <f t="shared" si="114"/>
        <v/>
      </c>
      <c r="CO91" s="17" t="str">
        <f t="shared" si="115"/>
        <v>Manufacture: As a byproduct</v>
      </c>
      <c r="CP91" s="17" t="str">
        <f t="shared" si="116"/>
        <v/>
      </c>
      <c r="CQ91" s="17" t="str">
        <f t="shared" si="117"/>
        <v>Processing: As a reactant</v>
      </c>
      <c r="CR91" s="17" t="str">
        <f t="shared" si="118"/>
        <v/>
      </c>
      <c r="CS91" s="17" t="str">
        <f t="shared" si="119"/>
        <v/>
      </c>
      <c r="CT91" s="17" t="str">
        <f t="shared" si="120"/>
        <v/>
      </c>
      <c r="CU91" s="17" t="str">
        <f t="shared" si="121"/>
        <v/>
      </c>
      <c r="CV91" s="17" t="str">
        <f t="shared" si="122"/>
        <v/>
      </c>
      <c r="CW91" s="17" t="str">
        <f t="shared" si="123"/>
        <v/>
      </c>
      <c r="CX91" s="17" t="str">
        <f t="shared" si="124"/>
        <v/>
      </c>
      <c r="CY91" s="17" t="str">
        <f t="shared" si="125"/>
        <v/>
      </c>
      <c r="CZ91" s="17" t="str">
        <f t="shared" si="126"/>
        <v/>
      </c>
      <c r="DA91" s="17" t="str">
        <f t="shared" si="127"/>
        <v/>
      </c>
      <c r="DB91" s="17" t="str">
        <f t="shared" si="128"/>
        <v/>
      </c>
      <c r="DC91" s="17" t="str">
        <f t="shared" si="129"/>
        <v/>
      </c>
      <c r="DD91" s="17" t="str">
        <f t="shared" si="130"/>
        <v/>
      </c>
      <c r="DE91" s="17" t="str">
        <f t="shared" si="131"/>
        <v/>
      </c>
      <c r="DF91" s="17" t="str">
        <f t="shared" si="132"/>
        <v/>
      </c>
      <c r="DG91" s="17" t="str">
        <f t="shared" si="133"/>
        <v/>
      </c>
      <c r="DH91" s="17" t="str">
        <f t="shared" si="134"/>
        <v/>
      </c>
      <c r="DI91" s="17" t="str">
        <f t="shared" si="135"/>
        <v/>
      </c>
      <c r="DJ91" s="17" t="str">
        <f t="shared" si="136"/>
        <v/>
      </c>
      <c r="DK91" s="17" t="str">
        <f t="shared" si="137"/>
        <v/>
      </c>
      <c r="DL91" s="17" t="str">
        <f t="shared" si="138"/>
        <v/>
      </c>
      <c r="DM91" s="17" t="str">
        <f t="shared" si="139"/>
        <v/>
      </c>
      <c r="DN91" s="17" t="str">
        <f t="shared" si="140"/>
        <v/>
      </c>
      <c r="DO91" s="17" t="str">
        <f t="shared" si="141"/>
        <v/>
      </c>
      <c r="DP91" s="17" t="str">
        <f t="shared" si="142"/>
        <v/>
      </c>
      <c r="DQ91" s="17" t="str">
        <f t="shared" si="143"/>
        <v/>
      </c>
      <c r="DR91" s="17" t="str">
        <f t="shared" si="144"/>
        <v/>
      </c>
      <c r="DS91" s="17" t="str">
        <f t="shared" si="145"/>
        <v/>
      </c>
      <c r="DT91" s="17" t="str">
        <f t="shared" si="146"/>
        <v/>
      </c>
      <c r="DU91" s="17" t="str">
        <f t="shared" si="147"/>
        <v/>
      </c>
      <c r="DV91" s="17" t="str">
        <f t="shared" si="148"/>
        <v/>
      </c>
      <c r="DW91" s="17" t="str">
        <f t="shared" si="149"/>
        <v/>
      </c>
      <c r="DX91" s="17" t="str">
        <f t="shared" si="150"/>
        <v/>
      </c>
      <c r="DY91" s="17" t="str">
        <f t="shared" si="151"/>
        <v/>
      </c>
      <c r="DZ91" s="17" t="str">
        <f t="shared" si="152"/>
        <v/>
      </c>
      <c r="EA91" s="17" t="str">
        <f t="shared" si="153"/>
        <v/>
      </c>
      <c r="EB91" s="17" t="str">
        <f t="shared" si="154"/>
        <v/>
      </c>
      <c r="EC91" s="17" t="str">
        <f t="shared" si="155"/>
        <v>Otherwise Use: Ancillary or Other Use</v>
      </c>
      <c r="ED91" s="17" t="str">
        <f t="shared" si="156"/>
        <v/>
      </c>
      <c r="EE91" s="17" t="str">
        <f t="shared" si="157"/>
        <v/>
      </c>
      <c r="EF91" s="17" t="str">
        <f t="shared" si="158"/>
        <v/>
      </c>
      <c r="EG91" s="17" t="str">
        <f t="shared" si="159"/>
        <v/>
      </c>
      <c r="EH91" s="17" t="str">
        <f t="shared" si="160"/>
        <v/>
      </c>
      <c r="EI91" s="17" t="str">
        <f t="shared" si="161"/>
        <v/>
      </c>
      <c r="EJ91" s="17" t="str">
        <f t="shared" si="162"/>
        <v/>
      </c>
      <c r="EK91" s="17" t="str">
        <f t="shared" si="163"/>
        <v/>
      </c>
      <c r="EL91" s="17" t="str">
        <f t="shared" si="164"/>
        <v/>
      </c>
    </row>
    <row r="92" spans="1:142" ht="29" x14ac:dyDescent="0.35">
      <c r="A92" s="17" t="s">
        <v>280</v>
      </c>
      <c r="B92" s="17">
        <v>2023</v>
      </c>
      <c r="C92" s="17" t="s">
        <v>100</v>
      </c>
      <c r="D92" s="17" t="s">
        <v>341</v>
      </c>
      <c r="E92" s="17" t="s">
        <v>404</v>
      </c>
      <c r="F92" s="17" t="s">
        <v>342</v>
      </c>
      <c r="G92" s="17" t="s">
        <v>399</v>
      </c>
      <c r="H92" s="17" t="s">
        <v>298</v>
      </c>
      <c r="I92" s="17">
        <v>77536</v>
      </c>
      <c r="J92" s="105">
        <f>VLOOKUP(H92, 'TRI Crosswalk codes'!D:E, 2, FALSE)</f>
        <v>6</v>
      </c>
      <c r="K92" s="17">
        <v>325199</v>
      </c>
      <c r="L92" s="106" t="str">
        <f>VLOOKUP(K92, '2017-2022 NAICS'!C:D, 2, FALSE)</f>
        <v>All Other Basic Organic Chemical Manufacturing</v>
      </c>
      <c r="M92" s="106" t="str">
        <f>IF(COUNTIF('Raw TRI Data'!A:A, K92) &gt;0, "Yes", "No")</f>
        <v>No</v>
      </c>
      <c r="N92" s="17">
        <v>29.728559000000001</v>
      </c>
      <c r="O92" s="17">
        <v>-95.110764000000003</v>
      </c>
      <c r="P92" s="68">
        <v>110015742204</v>
      </c>
      <c r="Q92" s="68">
        <v>1323222039707</v>
      </c>
      <c r="R92" s="17" t="s">
        <v>284</v>
      </c>
      <c r="S92" s="17" t="s">
        <v>285</v>
      </c>
      <c r="T92" s="107">
        <v>3</v>
      </c>
      <c r="U92" s="105" t="str">
        <f>VLOOKUP(T92, 'TRI Crosswalk codes'!A:B, 2, FALSE)</f>
        <v>1,000 to 9,999</v>
      </c>
      <c r="V92" s="17">
        <v>4.45</v>
      </c>
      <c r="W92" s="17">
        <v>4.45</v>
      </c>
      <c r="Y92" s="17">
        <v>0.22</v>
      </c>
      <c r="Z92" s="17">
        <v>4.67</v>
      </c>
      <c r="AA92" s="17" t="s">
        <v>286</v>
      </c>
      <c r="AB92" s="106" t="str">
        <f t="shared" si="110"/>
        <v>Manufacture: Produce; Manufacture: As a byproduct; Manufacture: As an Impurity</v>
      </c>
      <c r="AI92" s="17" t="s">
        <v>289</v>
      </c>
      <c r="AJ92" s="17" t="s">
        <v>288</v>
      </c>
      <c r="AK92" s="17" t="s">
        <v>288</v>
      </c>
      <c r="AL92" s="17" t="s">
        <v>288</v>
      </c>
      <c r="AM92" s="17" t="s">
        <v>289</v>
      </c>
      <c r="AN92" s="17" t="s">
        <v>289</v>
      </c>
      <c r="AO92" s="17" t="s">
        <v>288</v>
      </c>
      <c r="AP92" s="17" t="s">
        <v>288</v>
      </c>
      <c r="AQ92" s="17" t="s">
        <v>288</v>
      </c>
      <c r="AR92" s="17" t="s">
        <v>288</v>
      </c>
      <c r="AS92" s="17" t="s">
        <v>288</v>
      </c>
      <c r="AT92" s="17" t="s">
        <v>288</v>
      </c>
      <c r="AU92" s="17" t="s">
        <v>288</v>
      </c>
      <c r="AV92" s="17" t="s">
        <v>288</v>
      </c>
      <c r="AW92" s="17" t="s">
        <v>288</v>
      </c>
      <c r="AX92" s="17" t="s">
        <v>288</v>
      </c>
      <c r="AY92" s="17" t="s">
        <v>288</v>
      </c>
      <c r="AZ92" s="17" t="s">
        <v>288</v>
      </c>
      <c r="BA92" s="17" t="s">
        <v>288</v>
      </c>
      <c r="BB92" s="17" t="s">
        <v>288</v>
      </c>
      <c r="BC92" s="17" t="s">
        <v>288</v>
      </c>
      <c r="BD92" s="17" t="s">
        <v>288</v>
      </c>
      <c r="BE92" s="17" t="s">
        <v>288</v>
      </c>
      <c r="BF92" s="17" t="s">
        <v>288</v>
      </c>
      <c r="BG92" s="17" t="s">
        <v>288</v>
      </c>
      <c r="BH92" s="17" t="s">
        <v>288</v>
      </c>
      <c r="BI92" s="17" t="s">
        <v>288</v>
      </c>
      <c r="BJ92" s="17" t="s">
        <v>288</v>
      </c>
      <c r="BK92" s="17" t="s">
        <v>288</v>
      </c>
      <c r="BL92" s="17" t="s">
        <v>288</v>
      </c>
      <c r="BM92" s="17" t="s">
        <v>288</v>
      </c>
      <c r="BN92" s="17" t="s">
        <v>288</v>
      </c>
      <c r="BO92" s="17" t="s">
        <v>288</v>
      </c>
      <c r="BP92" s="17" t="s">
        <v>288</v>
      </c>
      <c r="BQ92" s="17" t="s">
        <v>288</v>
      </c>
      <c r="BR92" s="17" t="s">
        <v>288</v>
      </c>
      <c r="BS92" s="17" t="s">
        <v>288</v>
      </c>
      <c r="BT92" s="17" t="s">
        <v>288</v>
      </c>
      <c r="BU92" s="17" t="s">
        <v>288</v>
      </c>
      <c r="BV92" s="17" t="s">
        <v>288</v>
      </c>
      <c r="BW92" s="17" t="s">
        <v>288</v>
      </c>
      <c r="BX92" s="17" t="s">
        <v>288</v>
      </c>
      <c r="BY92" s="17" t="s">
        <v>288</v>
      </c>
      <c r="BZ92" s="17" t="s">
        <v>288</v>
      </c>
      <c r="CA92" s="17" t="s">
        <v>288</v>
      </c>
      <c r="CB92" s="17" t="s">
        <v>288</v>
      </c>
      <c r="CC92" s="17" t="s">
        <v>288</v>
      </c>
      <c r="CD92" s="17" t="s">
        <v>288</v>
      </c>
      <c r="CE92" s="17" t="s">
        <v>288</v>
      </c>
      <c r="CF92" s="17" t="s">
        <v>288</v>
      </c>
      <c r="CG92" s="17" t="s">
        <v>288</v>
      </c>
      <c r="CH92" s="17" t="s">
        <v>288</v>
      </c>
      <c r="CI92" s="17" t="s">
        <v>288</v>
      </c>
      <c r="CJ92" s="17" t="s">
        <v>288</v>
      </c>
      <c r="CK92" s="17" t="str">
        <f t="shared" si="111"/>
        <v>Manufacture: Produce</v>
      </c>
      <c r="CL92" s="17" t="str">
        <f t="shared" si="112"/>
        <v/>
      </c>
      <c r="CM92" s="17" t="str">
        <f t="shared" si="113"/>
        <v/>
      </c>
      <c r="CN92" s="17" t="str">
        <f t="shared" si="114"/>
        <v/>
      </c>
      <c r="CO92" s="17" t="str">
        <f t="shared" si="115"/>
        <v>Manufacture: As a byproduct</v>
      </c>
      <c r="CP92" s="17" t="str">
        <f t="shared" si="116"/>
        <v>Manufacture: As an Impurity</v>
      </c>
      <c r="CQ92" s="17" t="str">
        <f t="shared" si="117"/>
        <v/>
      </c>
      <c r="CR92" s="17" t="str">
        <f t="shared" si="118"/>
        <v/>
      </c>
      <c r="CS92" s="17" t="str">
        <f t="shared" si="119"/>
        <v/>
      </c>
      <c r="CT92" s="17" t="str">
        <f t="shared" si="120"/>
        <v/>
      </c>
      <c r="CU92" s="17" t="str">
        <f t="shared" si="121"/>
        <v/>
      </c>
      <c r="CV92" s="17" t="str">
        <f t="shared" si="122"/>
        <v/>
      </c>
      <c r="CW92" s="17" t="str">
        <f t="shared" si="123"/>
        <v/>
      </c>
      <c r="CX92" s="17" t="str">
        <f t="shared" si="124"/>
        <v/>
      </c>
      <c r="CY92" s="17" t="str">
        <f t="shared" si="125"/>
        <v/>
      </c>
      <c r="CZ92" s="17" t="str">
        <f t="shared" si="126"/>
        <v/>
      </c>
      <c r="DA92" s="17" t="str">
        <f t="shared" si="127"/>
        <v/>
      </c>
      <c r="DB92" s="17" t="str">
        <f t="shared" si="128"/>
        <v/>
      </c>
      <c r="DC92" s="17" t="str">
        <f t="shared" si="129"/>
        <v/>
      </c>
      <c r="DD92" s="17" t="str">
        <f t="shared" si="130"/>
        <v/>
      </c>
      <c r="DE92" s="17" t="str">
        <f t="shared" si="131"/>
        <v/>
      </c>
      <c r="DF92" s="17" t="str">
        <f t="shared" si="132"/>
        <v/>
      </c>
      <c r="DG92" s="17" t="str">
        <f t="shared" si="133"/>
        <v/>
      </c>
      <c r="DH92" s="17" t="str">
        <f t="shared" si="134"/>
        <v/>
      </c>
      <c r="DI92" s="17" t="str">
        <f t="shared" si="135"/>
        <v/>
      </c>
      <c r="DJ92" s="17" t="str">
        <f t="shared" si="136"/>
        <v/>
      </c>
      <c r="DK92" s="17" t="str">
        <f t="shared" si="137"/>
        <v/>
      </c>
      <c r="DL92" s="17" t="str">
        <f t="shared" si="138"/>
        <v/>
      </c>
      <c r="DM92" s="17" t="str">
        <f t="shared" si="139"/>
        <v/>
      </c>
      <c r="DN92" s="17" t="str">
        <f t="shared" si="140"/>
        <v/>
      </c>
      <c r="DO92" s="17" t="str">
        <f t="shared" si="141"/>
        <v/>
      </c>
      <c r="DP92" s="17" t="str">
        <f t="shared" si="142"/>
        <v/>
      </c>
      <c r="DQ92" s="17" t="str">
        <f t="shared" si="143"/>
        <v/>
      </c>
      <c r="DR92" s="17" t="str">
        <f t="shared" si="144"/>
        <v/>
      </c>
      <c r="DS92" s="17" t="str">
        <f t="shared" si="145"/>
        <v/>
      </c>
      <c r="DT92" s="17" t="str">
        <f t="shared" si="146"/>
        <v/>
      </c>
      <c r="DU92" s="17" t="str">
        <f t="shared" si="147"/>
        <v/>
      </c>
      <c r="DV92" s="17" t="str">
        <f t="shared" si="148"/>
        <v/>
      </c>
      <c r="DW92" s="17" t="str">
        <f t="shared" si="149"/>
        <v/>
      </c>
      <c r="DX92" s="17" t="str">
        <f t="shared" si="150"/>
        <v/>
      </c>
      <c r="DY92" s="17" t="str">
        <f t="shared" si="151"/>
        <v/>
      </c>
      <c r="DZ92" s="17" t="str">
        <f t="shared" si="152"/>
        <v/>
      </c>
      <c r="EA92" s="17" t="str">
        <f t="shared" si="153"/>
        <v/>
      </c>
      <c r="EB92" s="17" t="str">
        <f t="shared" si="154"/>
        <v/>
      </c>
      <c r="EC92" s="17" t="str">
        <f t="shared" si="155"/>
        <v/>
      </c>
      <c r="ED92" s="17" t="str">
        <f t="shared" si="156"/>
        <v/>
      </c>
      <c r="EE92" s="17" t="str">
        <f t="shared" si="157"/>
        <v/>
      </c>
      <c r="EF92" s="17" t="str">
        <f t="shared" si="158"/>
        <v/>
      </c>
      <c r="EG92" s="17" t="str">
        <f t="shared" si="159"/>
        <v/>
      </c>
      <c r="EH92" s="17" t="str">
        <f t="shared" si="160"/>
        <v/>
      </c>
      <c r="EI92" s="17" t="str">
        <f t="shared" si="161"/>
        <v/>
      </c>
      <c r="EJ92" s="17" t="str">
        <f t="shared" si="162"/>
        <v/>
      </c>
      <c r="EK92" s="17" t="str">
        <f t="shared" si="163"/>
        <v/>
      </c>
      <c r="EL92" s="17" t="str">
        <f t="shared" si="164"/>
        <v/>
      </c>
    </row>
    <row r="93" spans="1:142" ht="43.5" x14ac:dyDescent="0.35">
      <c r="A93" s="17" t="s">
        <v>280</v>
      </c>
      <c r="B93" s="17">
        <v>2023</v>
      </c>
      <c r="C93" s="17" t="s">
        <v>93</v>
      </c>
      <c r="D93" s="17" t="s">
        <v>358</v>
      </c>
      <c r="E93" s="17" t="s">
        <v>420</v>
      </c>
      <c r="F93" s="17" t="s">
        <v>357</v>
      </c>
      <c r="G93" s="17" t="s">
        <v>391</v>
      </c>
      <c r="H93" s="17" t="s">
        <v>351</v>
      </c>
      <c r="I93" s="17">
        <v>70669</v>
      </c>
      <c r="J93" s="105">
        <f>VLOOKUP(H93, 'TRI Crosswalk codes'!D:E, 2, FALSE)</f>
        <v>6</v>
      </c>
      <c r="K93" s="17">
        <v>325180</v>
      </c>
      <c r="L93" s="106" t="str">
        <f>VLOOKUP(K93, '2017-2022 NAICS'!C:D, 2, FALSE)</f>
        <v>Other Basic Inorganic Chemical Manufacturing</v>
      </c>
      <c r="M93" s="106" t="str">
        <f>IF(COUNTIF('Raw TRI Data'!A:A, K93) &gt;0, "Yes", "No")</f>
        <v>No</v>
      </c>
      <c r="N93" s="17">
        <v>30.223500000000001</v>
      </c>
      <c r="O93" s="17">
        <v>-93.286900000000003</v>
      </c>
      <c r="P93" s="68">
        <v>110000494894</v>
      </c>
      <c r="Q93" s="68">
        <v>1323222047553</v>
      </c>
      <c r="R93" s="17" t="s">
        <v>284</v>
      </c>
      <c r="S93" s="17" t="s">
        <v>285</v>
      </c>
      <c r="T93" s="107">
        <v>7</v>
      </c>
      <c r="U93" s="105" t="str">
        <f>VLOOKUP(T93, 'TRI Crosswalk codes'!A:B, 2, FALSE)</f>
        <v>10,000,000 to 49,999,999</v>
      </c>
      <c r="V93" s="17">
        <v>4800</v>
      </c>
      <c r="W93" s="17">
        <v>4800</v>
      </c>
      <c r="Y93" s="17">
        <v>390</v>
      </c>
      <c r="Z93" s="17">
        <v>5190</v>
      </c>
      <c r="AA93" s="17" t="s">
        <v>286</v>
      </c>
      <c r="AB93" s="106" t="str">
        <f t="shared" si="110"/>
        <v>Manufacture: Produce; Manufacture: For sale/distribution; Manufacture: As a byproduct; Manufacture: As an Impurity</v>
      </c>
      <c r="AI93" s="17" t="s">
        <v>289</v>
      </c>
      <c r="AJ93" s="17" t="s">
        <v>288</v>
      </c>
      <c r="AK93" s="17" t="s">
        <v>288</v>
      </c>
      <c r="AL93" s="17" t="s">
        <v>289</v>
      </c>
      <c r="AM93" s="17" t="s">
        <v>289</v>
      </c>
      <c r="AN93" s="17" t="s">
        <v>289</v>
      </c>
      <c r="AO93" s="17" t="s">
        <v>288</v>
      </c>
      <c r="AP93" s="17" t="s">
        <v>288</v>
      </c>
      <c r="AQ93" s="17" t="s">
        <v>288</v>
      </c>
      <c r="AR93" s="17" t="s">
        <v>288</v>
      </c>
      <c r="AS93" s="17" t="s">
        <v>288</v>
      </c>
      <c r="AT93" s="17" t="s">
        <v>288</v>
      </c>
      <c r="AU93" s="17" t="s">
        <v>288</v>
      </c>
      <c r="AV93" s="17" t="s">
        <v>288</v>
      </c>
      <c r="AW93" s="17" t="s">
        <v>288</v>
      </c>
      <c r="AX93" s="17" t="s">
        <v>288</v>
      </c>
      <c r="AY93" s="17" t="s">
        <v>288</v>
      </c>
      <c r="AZ93" s="17" t="s">
        <v>288</v>
      </c>
      <c r="BA93" s="17" t="s">
        <v>288</v>
      </c>
      <c r="BB93" s="17" t="s">
        <v>288</v>
      </c>
      <c r="BC93" s="17" t="s">
        <v>288</v>
      </c>
      <c r="BD93" s="17" t="s">
        <v>288</v>
      </c>
      <c r="BE93" s="17" t="s">
        <v>288</v>
      </c>
      <c r="BF93" s="17" t="s">
        <v>288</v>
      </c>
      <c r="BG93" s="17" t="s">
        <v>288</v>
      </c>
      <c r="BH93" s="17" t="s">
        <v>288</v>
      </c>
      <c r="BI93" s="17" t="s">
        <v>288</v>
      </c>
      <c r="BJ93" s="17" t="s">
        <v>288</v>
      </c>
      <c r="BK93" s="17" t="s">
        <v>288</v>
      </c>
      <c r="BL93" s="17" t="s">
        <v>288</v>
      </c>
      <c r="BM93" s="17" t="s">
        <v>288</v>
      </c>
      <c r="BN93" s="17" t="s">
        <v>288</v>
      </c>
      <c r="BO93" s="17" t="s">
        <v>288</v>
      </c>
      <c r="BP93" s="17" t="s">
        <v>288</v>
      </c>
      <c r="BQ93" s="17" t="s">
        <v>288</v>
      </c>
      <c r="BR93" s="17" t="s">
        <v>288</v>
      </c>
      <c r="BS93" s="17" t="s">
        <v>288</v>
      </c>
      <c r="BT93" s="17" t="s">
        <v>288</v>
      </c>
      <c r="BU93" s="17" t="s">
        <v>288</v>
      </c>
      <c r="BV93" s="17" t="s">
        <v>288</v>
      </c>
      <c r="BW93" s="17" t="s">
        <v>288</v>
      </c>
      <c r="BX93" s="17" t="s">
        <v>288</v>
      </c>
      <c r="BY93" s="17" t="s">
        <v>288</v>
      </c>
      <c r="BZ93" s="17" t="s">
        <v>288</v>
      </c>
      <c r="CA93" s="17" t="s">
        <v>288</v>
      </c>
      <c r="CB93" s="17" t="s">
        <v>288</v>
      </c>
      <c r="CC93" s="17" t="s">
        <v>288</v>
      </c>
      <c r="CD93" s="17" t="s">
        <v>288</v>
      </c>
      <c r="CE93" s="17" t="s">
        <v>288</v>
      </c>
      <c r="CF93" s="17" t="s">
        <v>288</v>
      </c>
      <c r="CG93" s="17" t="s">
        <v>288</v>
      </c>
      <c r="CH93" s="17" t="s">
        <v>288</v>
      </c>
      <c r="CI93" s="17" t="s">
        <v>288</v>
      </c>
      <c r="CJ93" s="17" t="s">
        <v>288</v>
      </c>
      <c r="CK93" s="17" t="str">
        <f t="shared" si="111"/>
        <v>Manufacture: Produce</v>
      </c>
      <c r="CL93" s="17" t="str">
        <f t="shared" si="112"/>
        <v/>
      </c>
      <c r="CM93" s="17" t="str">
        <f t="shared" si="113"/>
        <v/>
      </c>
      <c r="CN93" s="17" t="str">
        <f t="shared" si="114"/>
        <v>Manufacture: For sale/distribution</v>
      </c>
      <c r="CO93" s="17" t="str">
        <f t="shared" si="115"/>
        <v>Manufacture: As a byproduct</v>
      </c>
      <c r="CP93" s="17" t="str">
        <f t="shared" si="116"/>
        <v>Manufacture: As an Impurity</v>
      </c>
      <c r="CQ93" s="17" t="str">
        <f t="shared" si="117"/>
        <v/>
      </c>
      <c r="CR93" s="17" t="str">
        <f t="shared" si="118"/>
        <v/>
      </c>
      <c r="CS93" s="17" t="str">
        <f t="shared" si="119"/>
        <v/>
      </c>
      <c r="CT93" s="17" t="str">
        <f t="shared" si="120"/>
        <v/>
      </c>
      <c r="CU93" s="17" t="str">
        <f t="shared" si="121"/>
        <v/>
      </c>
      <c r="CV93" s="17" t="str">
        <f t="shared" si="122"/>
        <v/>
      </c>
      <c r="CW93" s="17" t="str">
        <f t="shared" si="123"/>
        <v/>
      </c>
      <c r="CX93" s="17" t="str">
        <f t="shared" si="124"/>
        <v/>
      </c>
      <c r="CY93" s="17" t="str">
        <f t="shared" si="125"/>
        <v/>
      </c>
      <c r="CZ93" s="17" t="str">
        <f t="shared" si="126"/>
        <v/>
      </c>
      <c r="DA93" s="17" t="str">
        <f t="shared" si="127"/>
        <v/>
      </c>
      <c r="DB93" s="17" t="str">
        <f t="shared" si="128"/>
        <v/>
      </c>
      <c r="DC93" s="17" t="str">
        <f t="shared" si="129"/>
        <v/>
      </c>
      <c r="DD93" s="17" t="str">
        <f t="shared" si="130"/>
        <v/>
      </c>
      <c r="DE93" s="17" t="str">
        <f t="shared" si="131"/>
        <v/>
      </c>
      <c r="DF93" s="17" t="str">
        <f t="shared" si="132"/>
        <v/>
      </c>
      <c r="DG93" s="17" t="str">
        <f t="shared" si="133"/>
        <v/>
      </c>
      <c r="DH93" s="17" t="str">
        <f t="shared" si="134"/>
        <v/>
      </c>
      <c r="DI93" s="17" t="str">
        <f t="shared" si="135"/>
        <v/>
      </c>
      <c r="DJ93" s="17" t="str">
        <f t="shared" si="136"/>
        <v/>
      </c>
      <c r="DK93" s="17" t="str">
        <f t="shared" si="137"/>
        <v/>
      </c>
      <c r="DL93" s="17" t="str">
        <f t="shared" si="138"/>
        <v/>
      </c>
      <c r="DM93" s="17" t="str">
        <f t="shared" si="139"/>
        <v/>
      </c>
      <c r="DN93" s="17" t="str">
        <f t="shared" si="140"/>
        <v/>
      </c>
      <c r="DO93" s="17" t="str">
        <f t="shared" si="141"/>
        <v/>
      </c>
      <c r="DP93" s="17" t="str">
        <f t="shared" si="142"/>
        <v/>
      </c>
      <c r="DQ93" s="17" t="str">
        <f t="shared" si="143"/>
        <v/>
      </c>
      <c r="DR93" s="17" t="str">
        <f t="shared" si="144"/>
        <v/>
      </c>
      <c r="DS93" s="17" t="str">
        <f t="shared" si="145"/>
        <v/>
      </c>
      <c r="DT93" s="17" t="str">
        <f t="shared" si="146"/>
        <v/>
      </c>
      <c r="DU93" s="17" t="str">
        <f t="shared" si="147"/>
        <v/>
      </c>
      <c r="DV93" s="17" t="str">
        <f t="shared" si="148"/>
        <v/>
      </c>
      <c r="DW93" s="17" t="str">
        <f t="shared" si="149"/>
        <v/>
      </c>
      <c r="DX93" s="17" t="str">
        <f t="shared" si="150"/>
        <v/>
      </c>
      <c r="DY93" s="17" t="str">
        <f t="shared" si="151"/>
        <v/>
      </c>
      <c r="DZ93" s="17" t="str">
        <f t="shared" si="152"/>
        <v/>
      </c>
      <c r="EA93" s="17" t="str">
        <f t="shared" si="153"/>
        <v/>
      </c>
      <c r="EB93" s="17" t="str">
        <f t="shared" si="154"/>
        <v/>
      </c>
      <c r="EC93" s="17" t="str">
        <f t="shared" si="155"/>
        <v/>
      </c>
      <c r="ED93" s="17" t="str">
        <f t="shared" si="156"/>
        <v/>
      </c>
      <c r="EE93" s="17" t="str">
        <f t="shared" si="157"/>
        <v/>
      </c>
      <c r="EF93" s="17" t="str">
        <f t="shared" si="158"/>
        <v/>
      </c>
      <c r="EG93" s="17" t="str">
        <f t="shared" si="159"/>
        <v/>
      </c>
      <c r="EH93" s="17" t="str">
        <f t="shared" si="160"/>
        <v/>
      </c>
      <c r="EI93" s="17" t="str">
        <f t="shared" si="161"/>
        <v/>
      </c>
      <c r="EJ93" s="17" t="str">
        <f t="shared" si="162"/>
        <v/>
      </c>
      <c r="EK93" s="17" t="str">
        <f t="shared" si="163"/>
        <v/>
      </c>
      <c r="EL93" s="17" t="str">
        <f t="shared" si="164"/>
        <v/>
      </c>
    </row>
    <row r="94" spans="1:142" ht="58" x14ac:dyDescent="0.35">
      <c r="A94" s="17" t="s">
        <v>280</v>
      </c>
      <c r="B94" s="17">
        <v>2023</v>
      </c>
      <c r="C94" s="17" t="s">
        <v>97</v>
      </c>
      <c r="D94" s="17" t="s">
        <v>344</v>
      </c>
      <c r="E94" s="17" t="s">
        <v>398</v>
      </c>
      <c r="F94" s="17" t="s">
        <v>307</v>
      </c>
      <c r="G94" s="17" t="s">
        <v>399</v>
      </c>
      <c r="H94" s="17" t="s">
        <v>298</v>
      </c>
      <c r="I94" s="17">
        <v>77571</v>
      </c>
      <c r="J94" s="105">
        <f>VLOOKUP(H94, 'TRI Crosswalk codes'!D:E, 2, FALSE)</f>
        <v>6</v>
      </c>
      <c r="K94" s="17">
        <v>325199</v>
      </c>
      <c r="L94" s="106" t="str">
        <f>VLOOKUP(K94, '2017-2022 NAICS'!C:D, 2, FALSE)</f>
        <v>All Other Basic Organic Chemical Manufacturing</v>
      </c>
      <c r="M94" s="106" t="str">
        <f>IF(COUNTIF('Raw TRI Data'!A:A, K94) &gt;0, "Yes", "No")</f>
        <v>No</v>
      </c>
      <c r="N94" s="17">
        <v>29.723700000000001</v>
      </c>
      <c r="O94" s="17">
        <v>-95.074079999999995</v>
      </c>
      <c r="P94" s="68">
        <v>110017769734</v>
      </c>
      <c r="Q94" s="68">
        <v>1323222056398</v>
      </c>
      <c r="R94" s="17" t="s">
        <v>284</v>
      </c>
      <c r="S94" s="17" t="s">
        <v>285</v>
      </c>
      <c r="T94" s="107">
        <v>4</v>
      </c>
      <c r="U94" s="105" t="str">
        <f>VLOOKUP(T94, 'TRI Crosswalk codes'!A:B, 2, FALSE)</f>
        <v>10,000 to 99,999</v>
      </c>
      <c r="V94" s="17">
        <v>39.22</v>
      </c>
      <c r="W94" s="17">
        <v>39.22</v>
      </c>
      <c r="Y94" s="17">
        <v>67.05</v>
      </c>
      <c r="Z94" s="17">
        <v>106.27</v>
      </c>
      <c r="AA94" s="17" t="s">
        <v>286</v>
      </c>
      <c r="AB94" s="106" t="str">
        <f t="shared" si="110"/>
        <v>Manufacture: Produce; Manufacture: As a byproduct; Manufacture: As an Impurity; Processing: As a reactant; P103 - Intermediates; Processing: As an impurity</v>
      </c>
      <c r="AI94" s="17" t="s">
        <v>289</v>
      </c>
      <c r="AJ94" s="17" t="s">
        <v>288</v>
      </c>
      <c r="AK94" s="17" t="s">
        <v>288</v>
      </c>
      <c r="AL94" s="17" t="s">
        <v>288</v>
      </c>
      <c r="AM94" s="17" t="s">
        <v>289</v>
      </c>
      <c r="AN94" s="17" t="s">
        <v>289</v>
      </c>
      <c r="AO94" s="17" t="s">
        <v>289</v>
      </c>
      <c r="AP94" s="17" t="s">
        <v>288</v>
      </c>
      <c r="AQ94" s="17" t="s">
        <v>288</v>
      </c>
      <c r="AR94" s="17" t="s">
        <v>289</v>
      </c>
      <c r="AS94" s="17" t="s">
        <v>288</v>
      </c>
      <c r="AT94" s="17" t="s">
        <v>288</v>
      </c>
      <c r="AU94" s="17" t="s">
        <v>288</v>
      </c>
      <c r="AV94" s="17" t="s">
        <v>288</v>
      </c>
      <c r="AW94" s="17" t="s">
        <v>288</v>
      </c>
      <c r="AX94" s="17" t="s">
        <v>288</v>
      </c>
      <c r="AY94" s="17" t="s">
        <v>288</v>
      </c>
      <c r="AZ94" s="17" t="s">
        <v>288</v>
      </c>
      <c r="BA94" s="17" t="s">
        <v>288</v>
      </c>
      <c r="BB94" s="17" t="s">
        <v>288</v>
      </c>
      <c r="BC94" s="17" t="s">
        <v>288</v>
      </c>
      <c r="BD94" s="17" t="s">
        <v>288</v>
      </c>
      <c r="BE94" s="17" t="s">
        <v>288</v>
      </c>
      <c r="BF94" s="17" t="s">
        <v>288</v>
      </c>
      <c r="BG94" s="17" t="s">
        <v>288</v>
      </c>
      <c r="BH94" s="17" t="s">
        <v>288</v>
      </c>
      <c r="BI94" s="17" t="s">
        <v>288</v>
      </c>
      <c r="BJ94" s="17" t="s">
        <v>289</v>
      </c>
      <c r="BK94" s="17" t="s">
        <v>288</v>
      </c>
      <c r="BL94" s="17" t="s">
        <v>288</v>
      </c>
      <c r="BM94" s="17" t="s">
        <v>288</v>
      </c>
      <c r="BN94" s="17" t="s">
        <v>288</v>
      </c>
      <c r="BO94" s="17" t="s">
        <v>288</v>
      </c>
      <c r="BP94" s="17" t="s">
        <v>288</v>
      </c>
      <c r="BQ94" s="17" t="s">
        <v>288</v>
      </c>
      <c r="BR94" s="17" t="s">
        <v>288</v>
      </c>
      <c r="BS94" s="17" t="s">
        <v>288</v>
      </c>
      <c r="BT94" s="17" t="s">
        <v>288</v>
      </c>
      <c r="BU94" s="17" t="s">
        <v>288</v>
      </c>
      <c r="BV94" s="17" t="s">
        <v>288</v>
      </c>
      <c r="BW94" s="17" t="s">
        <v>288</v>
      </c>
      <c r="BX94" s="17" t="s">
        <v>288</v>
      </c>
      <c r="BY94" s="17" t="s">
        <v>288</v>
      </c>
      <c r="BZ94" s="17" t="s">
        <v>288</v>
      </c>
      <c r="CA94" s="17" t="s">
        <v>288</v>
      </c>
      <c r="CB94" s="17" t="s">
        <v>288</v>
      </c>
      <c r="CC94" s="17" t="s">
        <v>288</v>
      </c>
      <c r="CD94" s="17" t="s">
        <v>288</v>
      </c>
      <c r="CE94" s="17" t="s">
        <v>288</v>
      </c>
      <c r="CF94" s="17" t="s">
        <v>288</v>
      </c>
      <c r="CG94" s="17" t="s">
        <v>288</v>
      </c>
      <c r="CH94" s="17" t="s">
        <v>288</v>
      </c>
      <c r="CI94" s="17" t="s">
        <v>288</v>
      </c>
      <c r="CJ94" s="17" t="s">
        <v>288</v>
      </c>
      <c r="CK94" s="17" t="str">
        <f t="shared" si="111"/>
        <v>Manufacture: Produce</v>
      </c>
      <c r="CL94" s="17" t="str">
        <f t="shared" si="112"/>
        <v/>
      </c>
      <c r="CM94" s="17" t="str">
        <f t="shared" si="113"/>
        <v/>
      </c>
      <c r="CN94" s="17" t="str">
        <f t="shared" si="114"/>
        <v/>
      </c>
      <c r="CO94" s="17" t="str">
        <f t="shared" si="115"/>
        <v>Manufacture: As a byproduct</v>
      </c>
      <c r="CP94" s="17" t="str">
        <f t="shared" si="116"/>
        <v>Manufacture: As an Impurity</v>
      </c>
      <c r="CQ94" s="17" t="str">
        <f t="shared" si="117"/>
        <v>Processing: As a reactant</v>
      </c>
      <c r="CR94" s="17" t="str">
        <f t="shared" si="118"/>
        <v/>
      </c>
      <c r="CS94" s="17" t="str">
        <f t="shared" si="119"/>
        <v/>
      </c>
      <c r="CT94" s="17" t="str">
        <f t="shared" si="120"/>
        <v>P103 - Intermediates</v>
      </c>
      <c r="CU94" s="17" t="str">
        <f t="shared" si="121"/>
        <v/>
      </c>
      <c r="CV94" s="17" t="str">
        <f t="shared" si="122"/>
        <v/>
      </c>
      <c r="CW94" s="17" t="str">
        <f t="shared" si="123"/>
        <v/>
      </c>
      <c r="CX94" s="17" t="str">
        <f t="shared" si="124"/>
        <v/>
      </c>
      <c r="CY94" s="17" t="str">
        <f t="shared" si="125"/>
        <v/>
      </c>
      <c r="CZ94" s="17" t="str">
        <f t="shared" si="126"/>
        <v/>
      </c>
      <c r="DA94" s="17" t="str">
        <f t="shared" si="127"/>
        <v/>
      </c>
      <c r="DB94" s="17" t="str">
        <f t="shared" si="128"/>
        <v/>
      </c>
      <c r="DC94" s="17" t="str">
        <f t="shared" si="129"/>
        <v/>
      </c>
      <c r="DD94" s="17" t="str">
        <f t="shared" si="130"/>
        <v/>
      </c>
      <c r="DE94" s="17" t="str">
        <f t="shared" si="131"/>
        <v/>
      </c>
      <c r="DF94" s="17" t="str">
        <f t="shared" si="132"/>
        <v/>
      </c>
      <c r="DG94" s="17" t="str">
        <f t="shared" si="133"/>
        <v/>
      </c>
      <c r="DH94" s="17" t="str">
        <f t="shared" si="134"/>
        <v/>
      </c>
      <c r="DI94" s="17" t="str">
        <f t="shared" si="135"/>
        <v/>
      </c>
      <c r="DJ94" s="17" t="str">
        <f t="shared" si="136"/>
        <v/>
      </c>
      <c r="DK94" s="17" t="str">
        <f t="shared" si="137"/>
        <v/>
      </c>
      <c r="DL94" s="17" t="str">
        <f t="shared" si="138"/>
        <v>Processing: As an impurity</v>
      </c>
      <c r="DM94" s="17" t="str">
        <f t="shared" si="139"/>
        <v/>
      </c>
      <c r="DN94" s="17" t="str">
        <f t="shared" si="140"/>
        <v/>
      </c>
      <c r="DO94" s="17" t="str">
        <f t="shared" si="141"/>
        <v/>
      </c>
      <c r="DP94" s="17" t="str">
        <f t="shared" si="142"/>
        <v/>
      </c>
      <c r="DQ94" s="17" t="str">
        <f t="shared" si="143"/>
        <v/>
      </c>
      <c r="DR94" s="17" t="str">
        <f t="shared" si="144"/>
        <v/>
      </c>
      <c r="DS94" s="17" t="str">
        <f t="shared" si="145"/>
        <v/>
      </c>
      <c r="DT94" s="17" t="str">
        <f t="shared" si="146"/>
        <v/>
      </c>
      <c r="DU94" s="17" t="str">
        <f t="shared" si="147"/>
        <v/>
      </c>
      <c r="DV94" s="17" t="str">
        <f t="shared" si="148"/>
        <v/>
      </c>
      <c r="DW94" s="17" t="str">
        <f t="shared" si="149"/>
        <v/>
      </c>
      <c r="DX94" s="17" t="str">
        <f t="shared" si="150"/>
        <v/>
      </c>
      <c r="DY94" s="17" t="str">
        <f t="shared" si="151"/>
        <v/>
      </c>
      <c r="DZ94" s="17" t="str">
        <f t="shared" si="152"/>
        <v/>
      </c>
      <c r="EA94" s="17" t="str">
        <f t="shared" si="153"/>
        <v/>
      </c>
      <c r="EB94" s="17" t="str">
        <f t="shared" si="154"/>
        <v/>
      </c>
      <c r="EC94" s="17" t="str">
        <f t="shared" si="155"/>
        <v/>
      </c>
      <c r="ED94" s="17" t="str">
        <f t="shared" si="156"/>
        <v/>
      </c>
      <c r="EE94" s="17" t="str">
        <f t="shared" si="157"/>
        <v/>
      </c>
      <c r="EF94" s="17" t="str">
        <f t="shared" si="158"/>
        <v/>
      </c>
      <c r="EG94" s="17" t="str">
        <f t="shared" si="159"/>
        <v/>
      </c>
      <c r="EH94" s="17" t="str">
        <f t="shared" si="160"/>
        <v/>
      </c>
      <c r="EI94" s="17" t="str">
        <f t="shared" si="161"/>
        <v/>
      </c>
      <c r="EJ94" s="17" t="str">
        <f t="shared" si="162"/>
        <v/>
      </c>
      <c r="EK94" s="17" t="str">
        <f t="shared" si="163"/>
        <v/>
      </c>
      <c r="EL94" s="17" t="str">
        <f t="shared" si="164"/>
        <v/>
      </c>
    </row>
    <row r="95" spans="1:142" ht="29" x14ac:dyDescent="0.35">
      <c r="A95" s="17" t="s">
        <v>280</v>
      </c>
      <c r="B95" s="17">
        <v>2023</v>
      </c>
      <c r="C95" s="17" t="s">
        <v>96</v>
      </c>
      <c r="D95" s="17" t="s">
        <v>356</v>
      </c>
      <c r="E95" s="17" t="s">
        <v>396</v>
      </c>
      <c r="F95" s="17" t="s">
        <v>350</v>
      </c>
      <c r="G95" s="17" t="s">
        <v>397</v>
      </c>
      <c r="H95" s="17" t="s">
        <v>351</v>
      </c>
      <c r="I95" s="17">
        <v>70764</v>
      </c>
      <c r="J95" s="105">
        <f>VLOOKUP(H95, 'TRI Crosswalk codes'!D:E, 2, FALSE)</f>
        <v>6</v>
      </c>
      <c r="K95" s="17">
        <v>325211</v>
      </c>
      <c r="L95" s="106" t="str">
        <f>VLOOKUP(K95, '2017-2022 NAICS'!C:D, 2, FALSE)</f>
        <v>Plastics Material and Resin Manufacturing</v>
      </c>
      <c r="M95" s="106" t="str">
        <f>IF(COUNTIF('Raw TRI Data'!A:A, K95) &gt;0, "Yes", "No")</f>
        <v>No</v>
      </c>
      <c r="N95" s="17">
        <v>30.262255</v>
      </c>
      <c r="O95" s="17">
        <v>-91.185837000000006</v>
      </c>
      <c r="P95" s="68">
        <v>110000613747</v>
      </c>
      <c r="Q95" s="68">
        <v>1323222060345</v>
      </c>
      <c r="R95" s="17" t="s">
        <v>284</v>
      </c>
      <c r="S95" s="17" t="s">
        <v>285</v>
      </c>
      <c r="T95" s="107">
        <v>5</v>
      </c>
      <c r="U95" s="105" t="str">
        <f>VLOOKUP(T95, 'TRI Crosswalk codes'!A:B, 2, FALSE)</f>
        <v>100,000 to 999,999</v>
      </c>
      <c r="V95" s="17">
        <v>56</v>
      </c>
      <c r="W95" s="17">
        <v>56</v>
      </c>
      <c r="Y95" s="17">
        <v>0</v>
      </c>
      <c r="Z95" s="17">
        <v>56</v>
      </c>
      <c r="AA95" s="17" t="s">
        <v>286</v>
      </c>
      <c r="AB95" s="106" t="str">
        <f t="shared" si="110"/>
        <v>Manufacture: Produce; Manufacture: As a byproduct</v>
      </c>
      <c r="AI95" s="17" t="s">
        <v>289</v>
      </c>
      <c r="AJ95" s="17" t="s">
        <v>288</v>
      </c>
      <c r="AK95" s="17" t="s">
        <v>288</v>
      </c>
      <c r="AL95" s="17" t="s">
        <v>288</v>
      </c>
      <c r="AM95" s="17" t="s">
        <v>289</v>
      </c>
      <c r="AN95" s="17" t="s">
        <v>288</v>
      </c>
      <c r="AO95" s="17" t="s">
        <v>288</v>
      </c>
      <c r="AP95" s="17" t="s">
        <v>288</v>
      </c>
      <c r="AQ95" s="17" t="s">
        <v>288</v>
      </c>
      <c r="AR95" s="17" t="s">
        <v>288</v>
      </c>
      <c r="AS95" s="17" t="s">
        <v>288</v>
      </c>
      <c r="AT95" s="17" t="s">
        <v>288</v>
      </c>
      <c r="AU95" s="17" t="s">
        <v>288</v>
      </c>
      <c r="AV95" s="17" t="s">
        <v>288</v>
      </c>
      <c r="AW95" s="17" t="s">
        <v>288</v>
      </c>
      <c r="AX95" s="17" t="s">
        <v>288</v>
      </c>
      <c r="AY95" s="17" t="s">
        <v>288</v>
      </c>
      <c r="AZ95" s="17" t="s">
        <v>288</v>
      </c>
      <c r="BA95" s="17" t="s">
        <v>288</v>
      </c>
      <c r="BB95" s="17" t="s">
        <v>288</v>
      </c>
      <c r="BC95" s="17" t="s">
        <v>288</v>
      </c>
      <c r="BD95" s="17" t="s">
        <v>288</v>
      </c>
      <c r="BE95" s="17" t="s">
        <v>288</v>
      </c>
      <c r="BF95" s="17" t="s">
        <v>288</v>
      </c>
      <c r="BG95" s="17" t="s">
        <v>288</v>
      </c>
      <c r="BH95" s="17" t="s">
        <v>288</v>
      </c>
      <c r="BI95" s="17" t="s">
        <v>288</v>
      </c>
      <c r="BJ95" s="17" t="s">
        <v>288</v>
      </c>
      <c r="BK95" s="17" t="s">
        <v>288</v>
      </c>
      <c r="BL95" s="17" t="s">
        <v>288</v>
      </c>
      <c r="BM95" s="17" t="s">
        <v>288</v>
      </c>
      <c r="BN95" s="17" t="s">
        <v>288</v>
      </c>
      <c r="BO95" s="17" t="s">
        <v>288</v>
      </c>
      <c r="BP95" s="17" t="s">
        <v>288</v>
      </c>
      <c r="BQ95" s="17" t="s">
        <v>288</v>
      </c>
      <c r="BR95" s="17" t="s">
        <v>288</v>
      </c>
      <c r="BS95" s="17" t="s">
        <v>288</v>
      </c>
      <c r="BT95" s="17" t="s">
        <v>288</v>
      </c>
      <c r="BU95" s="17" t="s">
        <v>288</v>
      </c>
      <c r="BV95" s="17" t="s">
        <v>288</v>
      </c>
      <c r="BW95" s="17" t="s">
        <v>288</v>
      </c>
      <c r="BX95" s="17" t="s">
        <v>288</v>
      </c>
      <c r="BY95" s="17" t="s">
        <v>288</v>
      </c>
      <c r="BZ95" s="17" t="s">
        <v>288</v>
      </c>
      <c r="CA95" s="17" t="s">
        <v>288</v>
      </c>
      <c r="CB95" s="17" t="s">
        <v>288</v>
      </c>
      <c r="CC95" s="17" t="s">
        <v>288</v>
      </c>
      <c r="CD95" s="17" t="s">
        <v>288</v>
      </c>
      <c r="CE95" s="17" t="s">
        <v>288</v>
      </c>
      <c r="CF95" s="17" t="s">
        <v>288</v>
      </c>
      <c r="CG95" s="17" t="s">
        <v>288</v>
      </c>
      <c r="CH95" s="17" t="s">
        <v>288</v>
      </c>
      <c r="CI95" s="17" t="s">
        <v>288</v>
      </c>
      <c r="CJ95" s="17" t="s">
        <v>288</v>
      </c>
      <c r="CK95" s="17" t="str">
        <f t="shared" si="111"/>
        <v>Manufacture: Produce</v>
      </c>
      <c r="CL95" s="17" t="str">
        <f t="shared" si="112"/>
        <v/>
      </c>
      <c r="CM95" s="17" t="str">
        <f t="shared" si="113"/>
        <v/>
      </c>
      <c r="CN95" s="17" t="str">
        <f t="shared" si="114"/>
        <v/>
      </c>
      <c r="CO95" s="17" t="str">
        <f t="shared" si="115"/>
        <v>Manufacture: As a byproduct</v>
      </c>
      <c r="CP95" s="17" t="str">
        <f t="shared" si="116"/>
        <v/>
      </c>
      <c r="CQ95" s="17" t="str">
        <f t="shared" si="117"/>
        <v/>
      </c>
      <c r="CR95" s="17" t="str">
        <f t="shared" si="118"/>
        <v/>
      </c>
      <c r="CS95" s="17" t="str">
        <f t="shared" si="119"/>
        <v/>
      </c>
      <c r="CT95" s="17" t="str">
        <f t="shared" si="120"/>
        <v/>
      </c>
      <c r="CU95" s="17" t="str">
        <f t="shared" si="121"/>
        <v/>
      </c>
      <c r="CV95" s="17" t="str">
        <f t="shared" si="122"/>
        <v/>
      </c>
      <c r="CW95" s="17" t="str">
        <f t="shared" si="123"/>
        <v/>
      </c>
      <c r="CX95" s="17" t="str">
        <f t="shared" si="124"/>
        <v/>
      </c>
      <c r="CY95" s="17" t="str">
        <f t="shared" si="125"/>
        <v/>
      </c>
      <c r="CZ95" s="17" t="str">
        <f t="shared" si="126"/>
        <v/>
      </c>
      <c r="DA95" s="17" t="str">
        <f t="shared" si="127"/>
        <v/>
      </c>
      <c r="DB95" s="17" t="str">
        <f t="shared" si="128"/>
        <v/>
      </c>
      <c r="DC95" s="17" t="str">
        <f t="shared" si="129"/>
        <v/>
      </c>
      <c r="DD95" s="17" t="str">
        <f t="shared" si="130"/>
        <v/>
      </c>
      <c r="DE95" s="17" t="str">
        <f t="shared" si="131"/>
        <v/>
      </c>
      <c r="DF95" s="17" t="str">
        <f t="shared" si="132"/>
        <v/>
      </c>
      <c r="DG95" s="17" t="str">
        <f t="shared" si="133"/>
        <v/>
      </c>
      <c r="DH95" s="17" t="str">
        <f t="shared" si="134"/>
        <v/>
      </c>
      <c r="DI95" s="17" t="str">
        <f t="shared" si="135"/>
        <v/>
      </c>
      <c r="DJ95" s="17" t="str">
        <f t="shared" si="136"/>
        <v/>
      </c>
      <c r="DK95" s="17" t="str">
        <f t="shared" si="137"/>
        <v/>
      </c>
      <c r="DL95" s="17" t="str">
        <f t="shared" si="138"/>
        <v/>
      </c>
      <c r="DM95" s="17" t="str">
        <f t="shared" si="139"/>
        <v/>
      </c>
      <c r="DN95" s="17" t="str">
        <f t="shared" si="140"/>
        <v/>
      </c>
      <c r="DO95" s="17" t="str">
        <f t="shared" si="141"/>
        <v/>
      </c>
      <c r="DP95" s="17" t="str">
        <f t="shared" si="142"/>
        <v/>
      </c>
      <c r="DQ95" s="17" t="str">
        <f t="shared" si="143"/>
        <v/>
      </c>
      <c r="DR95" s="17" t="str">
        <f t="shared" si="144"/>
        <v/>
      </c>
      <c r="DS95" s="17" t="str">
        <f t="shared" si="145"/>
        <v/>
      </c>
      <c r="DT95" s="17" t="str">
        <f t="shared" si="146"/>
        <v/>
      </c>
      <c r="DU95" s="17" t="str">
        <f t="shared" si="147"/>
        <v/>
      </c>
      <c r="DV95" s="17" t="str">
        <f t="shared" si="148"/>
        <v/>
      </c>
      <c r="DW95" s="17" t="str">
        <f t="shared" si="149"/>
        <v/>
      </c>
      <c r="DX95" s="17" t="str">
        <f t="shared" si="150"/>
        <v/>
      </c>
      <c r="DY95" s="17" t="str">
        <f t="shared" si="151"/>
        <v/>
      </c>
      <c r="DZ95" s="17" t="str">
        <f t="shared" si="152"/>
        <v/>
      </c>
      <c r="EA95" s="17" t="str">
        <f t="shared" si="153"/>
        <v/>
      </c>
      <c r="EB95" s="17" t="str">
        <f t="shared" si="154"/>
        <v/>
      </c>
      <c r="EC95" s="17" t="str">
        <f t="shared" si="155"/>
        <v/>
      </c>
      <c r="ED95" s="17" t="str">
        <f t="shared" si="156"/>
        <v/>
      </c>
      <c r="EE95" s="17" t="str">
        <f t="shared" si="157"/>
        <v/>
      </c>
      <c r="EF95" s="17" t="str">
        <f t="shared" si="158"/>
        <v/>
      </c>
      <c r="EG95" s="17" t="str">
        <f t="shared" si="159"/>
        <v/>
      </c>
      <c r="EH95" s="17" t="str">
        <f t="shared" si="160"/>
        <v/>
      </c>
      <c r="EI95" s="17" t="str">
        <f t="shared" si="161"/>
        <v/>
      </c>
      <c r="EJ95" s="17" t="str">
        <f t="shared" si="162"/>
        <v/>
      </c>
      <c r="EK95" s="17" t="str">
        <f t="shared" si="163"/>
        <v/>
      </c>
      <c r="EL95" s="17" t="str">
        <f t="shared" si="164"/>
        <v/>
      </c>
    </row>
    <row r="96" spans="1:142" ht="43.5" x14ac:dyDescent="0.35">
      <c r="A96" s="17" t="s">
        <v>280</v>
      </c>
      <c r="B96" s="17">
        <v>2023</v>
      </c>
      <c r="C96" s="17" t="s">
        <v>99</v>
      </c>
      <c r="D96" s="17" t="s">
        <v>361</v>
      </c>
      <c r="E96" s="17" t="s">
        <v>402</v>
      </c>
      <c r="F96" s="17" t="s">
        <v>362</v>
      </c>
      <c r="G96" s="17" t="s">
        <v>403</v>
      </c>
      <c r="H96" s="17" t="s">
        <v>363</v>
      </c>
      <c r="I96" s="17">
        <v>42029</v>
      </c>
      <c r="J96" s="105">
        <f>VLOOKUP(H96, 'TRI Crosswalk codes'!D:E, 2, FALSE)</f>
        <v>4</v>
      </c>
      <c r="K96" s="17">
        <v>325199</v>
      </c>
      <c r="L96" s="106" t="str">
        <f>VLOOKUP(K96, '2017-2022 NAICS'!C:D, 2, FALSE)</f>
        <v>All Other Basic Organic Chemical Manufacturing</v>
      </c>
      <c r="M96" s="106" t="str">
        <f>IF(COUNTIF('Raw TRI Data'!A:A, K96) &gt;0, "Yes", "No")</f>
        <v>No</v>
      </c>
      <c r="N96" s="17">
        <v>37.051110999999999</v>
      </c>
      <c r="O96" s="17">
        <v>-88.334166999999994</v>
      </c>
      <c r="P96" s="68">
        <v>110027373072</v>
      </c>
      <c r="Q96" s="68">
        <v>1323222094676</v>
      </c>
      <c r="R96" s="17" t="s">
        <v>284</v>
      </c>
      <c r="S96" s="17" t="s">
        <v>285</v>
      </c>
      <c r="T96" s="107">
        <v>4</v>
      </c>
      <c r="U96" s="105" t="str">
        <f>VLOOKUP(T96, 'TRI Crosswalk codes'!A:B, 2, FALSE)</f>
        <v>10,000 to 99,999</v>
      </c>
      <c r="V96" s="17">
        <v>13.61</v>
      </c>
      <c r="W96" s="17">
        <v>13.61</v>
      </c>
      <c r="Y96" s="17">
        <v>0</v>
      </c>
      <c r="Z96" s="17">
        <v>13.61</v>
      </c>
      <c r="AA96" s="17" t="s">
        <v>286</v>
      </c>
      <c r="AB96" s="106" t="str">
        <f t="shared" si="110"/>
        <v>Manufacture: Produce; Manufacture: For on-site use/processing; Processing: As a reactant; P199 - Other</v>
      </c>
      <c r="AI96" s="17" t="s">
        <v>289</v>
      </c>
      <c r="AJ96" s="17" t="s">
        <v>288</v>
      </c>
      <c r="AK96" s="17" t="s">
        <v>289</v>
      </c>
      <c r="AL96" s="17" t="s">
        <v>288</v>
      </c>
      <c r="AM96" s="17" t="s">
        <v>288</v>
      </c>
      <c r="AN96" s="17" t="s">
        <v>288</v>
      </c>
      <c r="AO96" s="17" t="s">
        <v>289</v>
      </c>
      <c r="AP96" s="17" t="s">
        <v>288</v>
      </c>
      <c r="AQ96" s="17" t="s">
        <v>288</v>
      </c>
      <c r="AR96" s="17" t="s">
        <v>288</v>
      </c>
      <c r="AS96" s="17" t="s">
        <v>288</v>
      </c>
      <c r="AT96" s="17" t="s">
        <v>289</v>
      </c>
      <c r="AU96" s="17" t="s">
        <v>288</v>
      </c>
      <c r="AV96" s="17" t="s">
        <v>288</v>
      </c>
      <c r="AW96" s="17" t="s">
        <v>288</v>
      </c>
      <c r="AX96" s="17" t="s">
        <v>288</v>
      </c>
      <c r="AY96" s="17" t="s">
        <v>288</v>
      </c>
      <c r="AZ96" s="17" t="s">
        <v>288</v>
      </c>
      <c r="BA96" s="17" t="s">
        <v>288</v>
      </c>
      <c r="BB96" s="17" t="s">
        <v>288</v>
      </c>
      <c r="BC96" s="17" t="s">
        <v>288</v>
      </c>
      <c r="BD96" s="17" t="s">
        <v>288</v>
      </c>
      <c r="BE96" s="17" t="s">
        <v>288</v>
      </c>
      <c r="BF96" s="17" t="s">
        <v>288</v>
      </c>
      <c r="BG96" s="17" t="s">
        <v>288</v>
      </c>
      <c r="BH96" s="17" t="s">
        <v>288</v>
      </c>
      <c r="BI96" s="17" t="s">
        <v>288</v>
      </c>
      <c r="BJ96" s="17" t="s">
        <v>288</v>
      </c>
      <c r="BK96" s="17" t="s">
        <v>288</v>
      </c>
      <c r="BL96" s="17" t="s">
        <v>288</v>
      </c>
      <c r="BM96" s="17" t="s">
        <v>288</v>
      </c>
      <c r="BN96" s="17" t="s">
        <v>288</v>
      </c>
      <c r="BO96" s="17" t="s">
        <v>288</v>
      </c>
      <c r="BP96" s="17" t="s">
        <v>288</v>
      </c>
      <c r="BQ96" s="17" t="s">
        <v>288</v>
      </c>
      <c r="BR96" s="17" t="s">
        <v>288</v>
      </c>
      <c r="BS96" s="17" t="s">
        <v>288</v>
      </c>
      <c r="BT96" s="17" t="s">
        <v>288</v>
      </c>
      <c r="BU96" s="17" t="s">
        <v>288</v>
      </c>
      <c r="BV96" s="17" t="s">
        <v>288</v>
      </c>
      <c r="BW96" s="17" t="s">
        <v>288</v>
      </c>
      <c r="BX96" s="17" t="s">
        <v>288</v>
      </c>
      <c r="BY96" s="17" t="s">
        <v>288</v>
      </c>
      <c r="BZ96" s="17" t="s">
        <v>288</v>
      </c>
      <c r="CA96" s="17" t="s">
        <v>288</v>
      </c>
      <c r="CB96" s="17" t="s">
        <v>288</v>
      </c>
      <c r="CC96" s="17" t="s">
        <v>288</v>
      </c>
      <c r="CD96" s="17" t="s">
        <v>288</v>
      </c>
      <c r="CE96" s="17" t="s">
        <v>288</v>
      </c>
      <c r="CF96" s="17" t="s">
        <v>288</v>
      </c>
      <c r="CG96" s="17" t="s">
        <v>288</v>
      </c>
      <c r="CH96" s="17" t="s">
        <v>288</v>
      </c>
      <c r="CI96" s="17" t="s">
        <v>288</v>
      </c>
      <c r="CJ96" s="17" t="s">
        <v>288</v>
      </c>
      <c r="CK96" s="17" t="str">
        <f t="shared" si="111"/>
        <v>Manufacture: Produce</v>
      </c>
      <c r="CL96" s="17" t="str">
        <f t="shared" si="112"/>
        <v/>
      </c>
      <c r="CM96" s="17" t="str">
        <f t="shared" si="113"/>
        <v>Manufacture: For on-site use/processing</v>
      </c>
      <c r="CN96" s="17" t="str">
        <f t="shared" si="114"/>
        <v/>
      </c>
      <c r="CO96" s="17" t="str">
        <f t="shared" si="115"/>
        <v/>
      </c>
      <c r="CP96" s="17" t="str">
        <f t="shared" si="116"/>
        <v/>
      </c>
      <c r="CQ96" s="17" t="str">
        <f t="shared" si="117"/>
        <v>Processing: As a reactant</v>
      </c>
      <c r="CR96" s="17" t="str">
        <f t="shared" si="118"/>
        <v/>
      </c>
      <c r="CS96" s="17" t="str">
        <f t="shared" si="119"/>
        <v/>
      </c>
      <c r="CT96" s="17" t="str">
        <f t="shared" si="120"/>
        <v/>
      </c>
      <c r="CU96" s="17" t="str">
        <f t="shared" si="121"/>
        <v/>
      </c>
      <c r="CV96" s="17" t="str">
        <f t="shared" si="122"/>
        <v>P199 - Other</v>
      </c>
      <c r="CW96" s="17" t="str">
        <f t="shared" si="123"/>
        <v/>
      </c>
      <c r="CX96" s="17" t="str">
        <f t="shared" si="124"/>
        <v/>
      </c>
      <c r="CY96" s="17" t="str">
        <f t="shared" si="125"/>
        <v/>
      </c>
      <c r="CZ96" s="17" t="str">
        <f t="shared" si="126"/>
        <v/>
      </c>
      <c r="DA96" s="17" t="str">
        <f t="shared" si="127"/>
        <v/>
      </c>
      <c r="DB96" s="17" t="str">
        <f t="shared" si="128"/>
        <v/>
      </c>
      <c r="DC96" s="17" t="str">
        <f t="shared" si="129"/>
        <v/>
      </c>
      <c r="DD96" s="17" t="str">
        <f t="shared" si="130"/>
        <v/>
      </c>
      <c r="DE96" s="17" t="str">
        <f t="shared" si="131"/>
        <v/>
      </c>
      <c r="DF96" s="17" t="str">
        <f t="shared" si="132"/>
        <v/>
      </c>
      <c r="DG96" s="17" t="str">
        <f t="shared" si="133"/>
        <v/>
      </c>
      <c r="DH96" s="17" t="str">
        <f t="shared" si="134"/>
        <v/>
      </c>
      <c r="DI96" s="17" t="str">
        <f t="shared" si="135"/>
        <v/>
      </c>
      <c r="DJ96" s="17" t="str">
        <f t="shared" si="136"/>
        <v/>
      </c>
      <c r="DK96" s="17" t="str">
        <f t="shared" si="137"/>
        <v/>
      </c>
      <c r="DL96" s="17" t="str">
        <f t="shared" si="138"/>
        <v/>
      </c>
      <c r="DM96" s="17" t="str">
        <f t="shared" si="139"/>
        <v/>
      </c>
      <c r="DN96" s="17" t="str">
        <f t="shared" si="140"/>
        <v/>
      </c>
      <c r="DO96" s="17" t="str">
        <f t="shared" si="141"/>
        <v/>
      </c>
      <c r="DP96" s="17" t="str">
        <f t="shared" si="142"/>
        <v/>
      </c>
      <c r="DQ96" s="17" t="str">
        <f t="shared" si="143"/>
        <v/>
      </c>
      <c r="DR96" s="17" t="str">
        <f t="shared" si="144"/>
        <v/>
      </c>
      <c r="DS96" s="17" t="str">
        <f t="shared" si="145"/>
        <v/>
      </c>
      <c r="DT96" s="17" t="str">
        <f t="shared" si="146"/>
        <v/>
      </c>
      <c r="DU96" s="17" t="str">
        <f t="shared" si="147"/>
        <v/>
      </c>
      <c r="DV96" s="17" t="str">
        <f t="shared" si="148"/>
        <v/>
      </c>
      <c r="DW96" s="17" t="str">
        <f t="shared" si="149"/>
        <v/>
      </c>
      <c r="DX96" s="17" t="str">
        <f t="shared" si="150"/>
        <v/>
      </c>
      <c r="DY96" s="17" t="str">
        <f t="shared" si="151"/>
        <v/>
      </c>
      <c r="DZ96" s="17" t="str">
        <f t="shared" si="152"/>
        <v/>
      </c>
      <c r="EA96" s="17" t="str">
        <f t="shared" si="153"/>
        <v/>
      </c>
      <c r="EB96" s="17" t="str">
        <f t="shared" si="154"/>
        <v/>
      </c>
      <c r="EC96" s="17" t="str">
        <f t="shared" si="155"/>
        <v/>
      </c>
      <c r="ED96" s="17" t="str">
        <f t="shared" si="156"/>
        <v/>
      </c>
      <c r="EE96" s="17" t="str">
        <f t="shared" si="157"/>
        <v/>
      </c>
      <c r="EF96" s="17" t="str">
        <f t="shared" si="158"/>
        <v/>
      </c>
      <c r="EG96" s="17" t="str">
        <f t="shared" si="159"/>
        <v/>
      </c>
      <c r="EH96" s="17" t="str">
        <f t="shared" si="160"/>
        <v/>
      </c>
      <c r="EI96" s="17" t="str">
        <f t="shared" si="161"/>
        <v/>
      </c>
      <c r="EJ96" s="17" t="str">
        <f t="shared" si="162"/>
        <v/>
      </c>
      <c r="EK96" s="17" t="str">
        <f t="shared" si="163"/>
        <v/>
      </c>
      <c r="EL96" s="17" t="str">
        <f t="shared" si="164"/>
        <v/>
      </c>
    </row>
    <row r="97" spans="1:142" ht="29" x14ac:dyDescent="0.35">
      <c r="A97" s="17" t="s">
        <v>280</v>
      </c>
      <c r="B97" s="17">
        <v>2023</v>
      </c>
      <c r="C97" s="17" t="s">
        <v>102</v>
      </c>
      <c r="D97" s="17" t="s">
        <v>336</v>
      </c>
      <c r="E97" s="17" t="s">
        <v>409</v>
      </c>
      <c r="F97" s="17" t="s">
        <v>337</v>
      </c>
      <c r="G97" s="17" t="s">
        <v>410</v>
      </c>
      <c r="H97" s="17" t="s">
        <v>298</v>
      </c>
      <c r="I97" s="17">
        <v>78359</v>
      </c>
      <c r="J97" s="105">
        <f>VLOOKUP(H97, 'TRI Crosswalk codes'!D:E, 2, FALSE)</f>
        <v>6</v>
      </c>
      <c r="K97" s="17">
        <v>325199</v>
      </c>
      <c r="L97" s="106" t="str">
        <f>VLOOKUP(K97, '2017-2022 NAICS'!C:D, 2, FALSE)</f>
        <v>All Other Basic Organic Chemical Manufacturing</v>
      </c>
      <c r="M97" s="106" t="str">
        <f>IF(COUNTIF('Raw TRI Data'!A:A, K97) &gt;0, "Yes", "No")</f>
        <v>No</v>
      </c>
      <c r="N97" s="17">
        <v>27.883610999999998</v>
      </c>
      <c r="O97" s="17">
        <v>-97.241382999999999</v>
      </c>
      <c r="P97" s="68">
        <v>110000599807</v>
      </c>
      <c r="Q97" s="68">
        <v>1323222095655</v>
      </c>
      <c r="R97" s="17" t="s">
        <v>284</v>
      </c>
      <c r="S97" s="17" t="s">
        <v>285</v>
      </c>
      <c r="T97" s="107">
        <v>4</v>
      </c>
      <c r="U97" s="105" t="str">
        <f>VLOOKUP(T97, 'TRI Crosswalk codes'!A:B, 2, FALSE)</f>
        <v>10,000 to 99,999</v>
      </c>
      <c r="V97" s="17">
        <v>26</v>
      </c>
      <c r="W97" s="17">
        <v>26</v>
      </c>
      <c r="Y97" s="17">
        <v>31</v>
      </c>
      <c r="Z97" s="17">
        <v>57</v>
      </c>
      <c r="AA97" s="17" t="s">
        <v>286</v>
      </c>
      <c r="AB97" s="106" t="str">
        <f t="shared" si="110"/>
        <v>Manufacture: Produce; Manufacture: As an Impurity</v>
      </c>
      <c r="AI97" s="17" t="s">
        <v>289</v>
      </c>
      <c r="AJ97" s="17" t="s">
        <v>288</v>
      </c>
      <c r="AK97" s="17" t="s">
        <v>288</v>
      </c>
      <c r="AL97" s="17" t="s">
        <v>288</v>
      </c>
      <c r="AM97" s="17" t="s">
        <v>288</v>
      </c>
      <c r="AN97" s="17" t="s">
        <v>289</v>
      </c>
      <c r="AO97" s="17" t="s">
        <v>288</v>
      </c>
      <c r="AP97" s="17" t="s">
        <v>288</v>
      </c>
      <c r="AQ97" s="17" t="s">
        <v>288</v>
      </c>
      <c r="AR97" s="17" t="s">
        <v>288</v>
      </c>
      <c r="AS97" s="17" t="s">
        <v>288</v>
      </c>
      <c r="AT97" s="17" t="s">
        <v>288</v>
      </c>
      <c r="AU97" s="17" t="s">
        <v>288</v>
      </c>
      <c r="AV97" s="17" t="s">
        <v>288</v>
      </c>
      <c r="AW97" s="17" t="s">
        <v>288</v>
      </c>
      <c r="AX97" s="17" t="s">
        <v>288</v>
      </c>
      <c r="AY97" s="17" t="s">
        <v>288</v>
      </c>
      <c r="AZ97" s="17" t="s">
        <v>288</v>
      </c>
      <c r="BA97" s="17" t="s">
        <v>288</v>
      </c>
      <c r="BB97" s="17" t="s">
        <v>288</v>
      </c>
      <c r="BC97" s="17" t="s">
        <v>288</v>
      </c>
      <c r="BD97" s="17" t="s">
        <v>288</v>
      </c>
      <c r="BE97" s="17" t="s">
        <v>288</v>
      </c>
      <c r="BF97" s="17" t="s">
        <v>288</v>
      </c>
      <c r="BG97" s="17" t="s">
        <v>288</v>
      </c>
      <c r="BH97" s="17" t="s">
        <v>288</v>
      </c>
      <c r="BI97" s="17" t="s">
        <v>288</v>
      </c>
      <c r="BJ97" s="17" t="s">
        <v>288</v>
      </c>
      <c r="BK97" s="17" t="s">
        <v>288</v>
      </c>
      <c r="BL97" s="17" t="s">
        <v>288</v>
      </c>
      <c r="BM97" s="17" t="s">
        <v>288</v>
      </c>
      <c r="BN97" s="17" t="s">
        <v>288</v>
      </c>
      <c r="BO97" s="17" t="s">
        <v>288</v>
      </c>
      <c r="BP97" s="17" t="s">
        <v>288</v>
      </c>
      <c r="BQ97" s="17" t="s">
        <v>288</v>
      </c>
      <c r="BR97" s="17" t="s">
        <v>288</v>
      </c>
      <c r="BS97" s="17" t="s">
        <v>288</v>
      </c>
      <c r="BT97" s="17" t="s">
        <v>288</v>
      </c>
      <c r="BU97" s="17" t="s">
        <v>288</v>
      </c>
      <c r="BV97" s="17" t="s">
        <v>288</v>
      </c>
      <c r="BW97" s="17" t="s">
        <v>288</v>
      </c>
      <c r="BX97" s="17" t="s">
        <v>288</v>
      </c>
      <c r="BY97" s="17" t="s">
        <v>288</v>
      </c>
      <c r="BZ97" s="17" t="s">
        <v>288</v>
      </c>
      <c r="CA97" s="17" t="s">
        <v>288</v>
      </c>
      <c r="CB97" s="17" t="s">
        <v>288</v>
      </c>
      <c r="CC97" s="17" t="s">
        <v>288</v>
      </c>
      <c r="CD97" s="17" t="s">
        <v>288</v>
      </c>
      <c r="CE97" s="17" t="s">
        <v>288</v>
      </c>
      <c r="CF97" s="17" t="s">
        <v>288</v>
      </c>
      <c r="CG97" s="17" t="s">
        <v>288</v>
      </c>
      <c r="CH97" s="17" t="s">
        <v>288</v>
      </c>
      <c r="CI97" s="17" t="s">
        <v>288</v>
      </c>
      <c r="CJ97" s="17" t="s">
        <v>288</v>
      </c>
      <c r="CK97" s="17" t="str">
        <f t="shared" si="111"/>
        <v>Manufacture: Produce</v>
      </c>
      <c r="CL97" s="17" t="str">
        <f t="shared" si="112"/>
        <v/>
      </c>
      <c r="CM97" s="17" t="str">
        <f t="shared" si="113"/>
        <v/>
      </c>
      <c r="CN97" s="17" t="str">
        <f t="shared" si="114"/>
        <v/>
      </c>
      <c r="CO97" s="17" t="str">
        <f t="shared" si="115"/>
        <v/>
      </c>
      <c r="CP97" s="17" t="str">
        <f t="shared" si="116"/>
        <v>Manufacture: As an Impurity</v>
      </c>
      <c r="CQ97" s="17" t="str">
        <f t="shared" si="117"/>
        <v/>
      </c>
      <c r="CR97" s="17" t="str">
        <f t="shared" si="118"/>
        <v/>
      </c>
      <c r="CS97" s="17" t="str">
        <f t="shared" si="119"/>
        <v/>
      </c>
      <c r="CT97" s="17" t="str">
        <f t="shared" si="120"/>
        <v/>
      </c>
      <c r="CU97" s="17" t="str">
        <f t="shared" si="121"/>
        <v/>
      </c>
      <c r="CV97" s="17" t="str">
        <f t="shared" si="122"/>
        <v/>
      </c>
      <c r="CW97" s="17" t="str">
        <f t="shared" si="123"/>
        <v/>
      </c>
      <c r="CX97" s="17" t="str">
        <f t="shared" si="124"/>
        <v/>
      </c>
      <c r="CY97" s="17" t="str">
        <f t="shared" si="125"/>
        <v/>
      </c>
      <c r="CZ97" s="17" t="str">
        <f t="shared" si="126"/>
        <v/>
      </c>
      <c r="DA97" s="17" t="str">
        <f t="shared" si="127"/>
        <v/>
      </c>
      <c r="DB97" s="17" t="str">
        <f t="shared" si="128"/>
        <v/>
      </c>
      <c r="DC97" s="17" t="str">
        <f t="shared" si="129"/>
        <v/>
      </c>
      <c r="DD97" s="17" t="str">
        <f t="shared" si="130"/>
        <v/>
      </c>
      <c r="DE97" s="17" t="str">
        <f t="shared" si="131"/>
        <v/>
      </c>
      <c r="DF97" s="17" t="str">
        <f t="shared" si="132"/>
        <v/>
      </c>
      <c r="DG97" s="17" t="str">
        <f t="shared" si="133"/>
        <v/>
      </c>
      <c r="DH97" s="17" t="str">
        <f t="shared" si="134"/>
        <v/>
      </c>
      <c r="DI97" s="17" t="str">
        <f t="shared" si="135"/>
        <v/>
      </c>
      <c r="DJ97" s="17" t="str">
        <f t="shared" si="136"/>
        <v/>
      </c>
      <c r="DK97" s="17" t="str">
        <f t="shared" si="137"/>
        <v/>
      </c>
      <c r="DL97" s="17" t="str">
        <f t="shared" si="138"/>
        <v/>
      </c>
      <c r="DM97" s="17" t="str">
        <f t="shared" si="139"/>
        <v/>
      </c>
      <c r="DN97" s="17" t="str">
        <f t="shared" si="140"/>
        <v/>
      </c>
      <c r="DO97" s="17" t="str">
        <f t="shared" si="141"/>
        <v/>
      </c>
      <c r="DP97" s="17" t="str">
        <f t="shared" si="142"/>
        <v/>
      </c>
      <c r="DQ97" s="17" t="str">
        <f t="shared" si="143"/>
        <v/>
      </c>
      <c r="DR97" s="17" t="str">
        <f t="shared" si="144"/>
        <v/>
      </c>
      <c r="DS97" s="17" t="str">
        <f t="shared" si="145"/>
        <v/>
      </c>
      <c r="DT97" s="17" t="str">
        <f t="shared" si="146"/>
        <v/>
      </c>
      <c r="DU97" s="17" t="str">
        <f t="shared" si="147"/>
        <v/>
      </c>
      <c r="DV97" s="17" t="str">
        <f t="shared" si="148"/>
        <v/>
      </c>
      <c r="DW97" s="17" t="str">
        <f t="shared" si="149"/>
        <v/>
      </c>
      <c r="DX97" s="17" t="str">
        <f t="shared" si="150"/>
        <v/>
      </c>
      <c r="DY97" s="17" t="str">
        <f t="shared" si="151"/>
        <v/>
      </c>
      <c r="DZ97" s="17" t="str">
        <f t="shared" si="152"/>
        <v/>
      </c>
      <c r="EA97" s="17" t="str">
        <f t="shared" si="153"/>
        <v/>
      </c>
      <c r="EB97" s="17" t="str">
        <f t="shared" si="154"/>
        <v/>
      </c>
      <c r="EC97" s="17" t="str">
        <f t="shared" si="155"/>
        <v/>
      </c>
      <c r="ED97" s="17" t="str">
        <f t="shared" si="156"/>
        <v/>
      </c>
      <c r="EE97" s="17" t="str">
        <f t="shared" si="157"/>
        <v/>
      </c>
      <c r="EF97" s="17" t="str">
        <f t="shared" si="158"/>
        <v/>
      </c>
      <c r="EG97" s="17" t="str">
        <f t="shared" si="159"/>
        <v/>
      </c>
      <c r="EH97" s="17" t="str">
        <f t="shared" si="160"/>
        <v/>
      </c>
      <c r="EI97" s="17" t="str">
        <f t="shared" si="161"/>
        <v/>
      </c>
      <c r="EJ97" s="17" t="str">
        <f t="shared" si="162"/>
        <v/>
      </c>
      <c r="EK97" s="17" t="str">
        <f t="shared" si="163"/>
        <v/>
      </c>
      <c r="EL97" s="17" t="str">
        <f t="shared" si="164"/>
        <v/>
      </c>
    </row>
    <row r="98" spans="1:142" ht="43.5" x14ac:dyDescent="0.35">
      <c r="A98" s="17" t="s">
        <v>280</v>
      </c>
      <c r="B98" s="17">
        <v>2023</v>
      </c>
      <c r="C98" s="17" t="s">
        <v>115</v>
      </c>
      <c r="D98" s="17" t="s">
        <v>309</v>
      </c>
      <c r="E98" s="17" t="s">
        <v>407</v>
      </c>
      <c r="F98" s="17" t="s">
        <v>310</v>
      </c>
      <c r="G98" s="17" t="s">
        <v>408</v>
      </c>
      <c r="H98" s="17" t="s">
        <v>311</v>
      </c>
      <c r="I98" s="17">
        <v>71730</v>
      </c>
      <c r="J98" s="105">
        <f>VLOOKUP(H98, 'TRI Crosswalk codes'!D:E, 2, FALSE)</f>
        <v>6</v>
      </c>
      <c r="K98" s="17">
        <v>562211</v>
      </c>
      <c r="L98" s="106" t="str">
        <f>VLOOKUP(K98, '2017-2022 NAICS'!C:D, 2, FALSE)</f>
        <v>Hazardous Waste Treatment and Disposal</v>
      </c>
      <c r="M98" s="106" t="str">
        <f>IF(COUNTIF('Raw TRI Data'!A:A, K98) &gt;0, "Yes", "No")</f>
        <v>No</v>
      </c>
      <c r="N98" s="17">
        <v>33.2044</v>
      </c>
      <c r="O98" s="17">
        <v>-92.630799999999994</v>
      </c>
      <c r="P98" s="68">
        <v>110000521221</v>
      </c>
      <c r="Q98" s="68">
        <v>1323222102915</v>
      </c>
      <c r="R98" s="17" t="s">
        <v>284</v>
      </c>
      <c r="S98" s="17" t="s">
        <v>285</v>
      </c>
      <c r="T98" s="107">
        <v>4</v>
      </c>
      <c r="U98" s="105" t="str">
        <f>VLOOKUP(T98, 'TRI Crosswalk codes'!A:B, 2, FALSE)</f>
        <v>10,000 to 99,999</v>
      </c>
      <c r="V98" s="17">
        <v>0.1</v>
      </c>
      <c r="W98" s="17">
        <v>0.1</v>
      </c>
      <c r="Y98" s="17">
        <v>0.1</v>
      </c>
      <c r="Z98" s="17">
        <v>0.2</v>
      </c>
      <c r="AA98" s="17" t="s">
        <v>286</v>
      </c>
      <c r="AB98" s="106" t="str">
        <f t="shared" ref="AB98:AB105" si="165">_xlfn.TEXTJOIN("; ", TRUE, CK98:EL98)</f>
        <v>Processing: Repackaging; Processing: Recycling; Otherwise Use: Ancillary or Other Use; Z306 - Waste Treatment</v>
      </c>
      <c r="AI98" s="17" t="s">
        <v>288</v>
      </c>
      <c r="AJ98" s="17" t="s">
        <v>288</v>
      </c>
      <c r="AK98" s="17" t="s">
        <v>288</v>
      </c>
      <c r="AL98" s="17" t="s">
        <v>288</v>
      </c>
      <c r="AM98" s="17" t="s">
        <v>288</v>
      </c>
      <c r="AN98" s="17" t="s">
        <v>288</v>
      </c>
      <c r="AO98" s="17" t="s">
        <v>288</v>
      </c>
      <c r="AP98" s="17" t="s">
        <v>288</v>
      </c>
      <c r="AQ98" s="17" t="s">
        <v>288</v>
      </c>
      <c r="AR98" s="17" t="s">
        <v>288</v>
      </c>
      <c r="AS98" s="17" t="s">
        <v>288</v>
      </c>
      <c r="AT98" s="17" t="s">
        <v>288</v>
      </c>
      <c r="AU98" s="17" t="s">
        <v>288</v>
      </c>
      <c r="AV98" s="17" t="s">
        <v>288</v>
      </c>
      <c r="AW98" s="17" t="s">
        <v>288</v>
      </c>
      <c r="AX98" s="17" t="s">
        <v>288</v>
      </c>
      <c r="AY98" s="17" t="s">
        <v>288</v>
      </c>
      <c r="AZ98" s="17" t="s">
        <v>288</v>
      </c>
      <c r="BA98" s="17" t="s">
        <v>288</v>
      </c>
      <c r="BB98" s="17" t="s">
        <v>288</v>
      </c>
      <c r="BC98" s="17" t="s">
        <v>288</v>
      </c>
      <c r="BD98" s="17" t="s">
        <v>288</v>
      </c>
      <c r="BE98" s="17" t="s">
        <v>288</v>
      </c>
      <c r="BF98" s="17" t="s">
        <v>288</v>
      </c>
      <c r="BG98" s="17" t="s">
        <v>288</v>
      </c>
      <c r="BH98" s="17" t="s">
        <v>288</v>
      </c>
      <c r="BI98" s="17" t="s">
        <v>289</v>
      </c>
      <c r="BJ98" s="17" t="s">
        <v>288</v>
      </c>
      <c r="BK98" s="17" t="s">
        <v>289</v>
      </c>
      <c r="BL98" s="17" t="s">
        <v>288</v>
      </c>
      <c r="BM98" s="17" t="s">
        <v>288</v>
      </c>
      <c r="BN98" s="17" t="s">
        <v>288</v>
      </c>
      <c r="BO98" s="17" t="s">
        <v>288</v>
      </c>
      <c r="BP98" s="17" t="s">
        <v>288</v>
      </c>
      <c r="BQ98" s="17" t="s">
        <v>288</v>
      </c>
      <c r="BR98" s="17" t="s">
        <v>288</v>
      </c>
      <c r="BS98" s="17" t="s">
        <v>288</v>
      </c>
      <c r="BT98" s="17" t="s">
        <v>288</v>
      </c>
      <c r="BU98" s="17" t="s">
        <v>288</v>
      </c>
      <c r="BV98" s="17" t="s">
        <v>288</v>
      </c>
      <c r="BW98" s="17" t="s">
        <v>288</v>
      </c>
      <c r="BX98" s="17" t="s">
        <v>288</v>
      </c>
      <c r="BY98" s="17" t="s">
        <v>288</v>
      </c>
      <c r="BZ98" s="17" t="s">
        <v>288</v>
      </c>
      <c r="CA98" s="17" t="s">
        <v>289</v>
      </c>
      <c r="CB98" s="17" t="s">
        <v>288</v>
      </c>
      <c r="CC98" s="17" t="s">
        <v>288</v>
      </c>
      <c r="CD98" s="17" t="s">
        <v>288</v>
      </c>
      <c r="CE98" s="17" t="s">
        <v>288</v>
      </c>
      <c r="CF98" s="17" t="s">
        <v>288</v>
      </c>
      <c r="CG98" s="17" t="s">
        <v>289</v>
      </c>
      <c r="CH98" s="17" t="s">
        <v>288</v>
      </c>
      <c r="CI98" s="17" t="s">
        <v>288</v>
      </c>
      <c r="CJ98" s="17" t="s">
        <v>288</v>
      </c>
      <c r="CK98" s="17" t="str">
        <f t="shared" ref="CK98:CK105" si="166">IF(AI98="Yes", "Manufacture: Produce", "")</f>
        <v/>
      </c>
      <c r="CL98" s="17" t="str">
        <f t="shared" ref="CL98:CL105" si="167">IF(AJ98="Yes", "Manufacture: Import", "")</f>
        <v/>
      </c>
      <c r="CM98" s="17" t="str">
        <f t="shared" ref="CM98:CM105" si="168">IF(AK98="Yes", "Manufacture: For on-site use/processing", "")</f>
        <v/>
      </c>
      <c r="CN98" s="17" t="str">
        <f t="shared" ref="CN98:CN105" si="169">IF(AL98="Yes", "Manufacture: For sale/distribution", "")</f>
        <v/>
      </c>
      <c r="CO98" s="17" t="str">
        <f t="shared" ref="CO98:CO105" si="170">IF(AM98="Yes", "Manufacture: As a byproduct", "")</f>
        <v/>
      </c>
      <c r="CP98" s="17" t="str">
        <f t="shared" ref="CP98:CP105" si="171">IF(AN98="Yes", "Manufacture: As an Impurity", "")</f>
        <v/>
      </c>
      <c r="CQ98" s="17" t="str">
        <f t="shared" ref="CQ98:CQ105" si="172">IF(AO98="Yes", "Processing: As a reactant", "")</f>
        <v/>
      </c>
      <c r="CR98" s="17" t="str">
        <f t="shared" ref="CR98:CR105" si="173">IF(AP98="Yes", "P101 - Feedstocks", "")</f>
        <v/>
      </c>
      <c r="CS98" s="17" t="str">
        <f t="shared" ref="CS98:CS105" si="174">IF(AQ98="Yes", "102 - Raw Materials", "")</f>
        <v/>
      </c>
      <c r="CT98" s="17" t="str">
        <f t="shared" ref="CT98:CT105" si="175">IF(AR98="Yes", "P103 - Intermediates", "")</f>
        <v/>
      </c>
      <c r="CU98" s="17" t="str">
        <f t="shared" ref="CU98:CU105" si="176">IF(AS98="Yes", "P104 - Initiators", "")</f>
        <v/>
      </c>
      <c r="CV98" s="17" t="str">
        <f t="shared" ref="CV98:CV105" si="177">IF(AT98="Yes", "P199 - Other", "")</f>
        <v/>
      </c>
      <c r="CW98" s="17" t="str">
        <f t="shared" ref="CW98:CW105" si="178">IF(AU98="Yes", "Processing: As a formulation component", "")</f>
        <v/>
      </c>
      <c r="CX98" s="17" t="str">
        <f t="shared" ref="CX98:CX105" si="179">IF(AV98="Yes", "P201 - Additives", "")</f>
        <v/>
      </c>
      <c r="CY98" s="17" t="str">
        <f t="shared" ref="CY98:CY105" si="180">IF(AW98="Yes", "P202 - Dyes", "")</f>
        <v/>
      </c>
      <c r="CZ98" s="17" t="str">
        <f t="shared" ref="CZ98:CZ105" si="181">IF(AX98="Yes", "P203 - Reaction Diluent", "")</f>
        <v/>
      </c>
      <c r="DA98" s="17" t="str">
        <f t="shared" ref="DA98:DA105" si="182">IF(AY98="Yes", "P204 - Initiators", "")</f>
        <v/>
      </c>
      <c r="DB98" s="17" t="str">
        <f t="shared" ref="DB98:DB105" si="183">IF(AZ98="Yes", "P205 - Solvents", "")</f>
        <v/>
      </c>
      <c r="DC98" s="17" t="str">
        <f t="shared" ref="DC98:DC105" si="184">IF(BA98="Yes", "P206 - Inhibitors", "")</f>
        <v/>
      </c>
      <c r="DD98" s="17" t="str">
        <f t="shared" ref="DD98:DD105" si="185">IF(BB98="Yes", "P207 - Emulsifiers", "")</f>
        <v/>
      </c>
      <c r="DE98" s="17" t="str">
        <f t="shared" ref="DE98:DE105" si="186">IF(BC98="Yes", "P208 - Surfactants", "")</f>
        <v/>
      </c>
      <c r="DF98" s="17" t="str">
        <f t="shared" ref="DF98:DF105" si="187">IF(BD98="Yes", "P209 - Lubricants", "")</f>
        <v/>
      </c>
      <c r="DG98" s="17" t="str">
        <f t="shared" ref="DG98:DG105" si="188">IF(BE98="Yes", "P210 - Flame Retardants", "")</f>
        <v/>
      </c>
      <c r="DH98" s="17" t="str">
        <f t="shared" ref="DH98:DH105" si="189">IF(BF98="Yes", "P211 - Rheological Modifiers", "")</f>
        <v/>
      </c>
      <c r="DI98" s="17" t="str">
        <f t="shared" ref="DI98:DI105" si="190">IF(BG98="Yes", "P299 - Other", "")</f>
        <v/>
      </c>
      <c r="DJ98" s="17" t="str">
        <f t="shared" ref="DJ98:DJ105" si="191">IF(BH98="Yes", "Processing: As an article component", "")</f>
        <v/>
      </c>
      <c r="DK98" s="17" t="str">
        <f t="shared" ref="DK98:DK105" si="192">IF(BI98="Yes", "Processing: Repackaging", "")</f>
        <v>Processing: Repackaging</v>
      </c>
      <c r="DL98" s="17" t="str">
        <f t="shared" ref="DL98:DL105" si="193">IF(BJ98="Yes", "Processing: As an impurity", "")</f>
        <v/>
      </c>
      <c r="DM98" s="17" t="str">
        <f t="shared" ref="DM98:DM105" si="194">IF(BK98="Yes", "Processing: Recycling", "")</f>
        <v>Processing: Recycling</v>
      </c>
      <c r="DN98" s="17" t="str">
        <f t="shared" ref="DN98:DN105" si="195">IF(BL98="Yes", "Otherwise Use: As a chemical processing aid", "")</f>
        <v/>
      </c>
      <c r="DO98" s="17" t="str">
        <f t="shared" ref="DO98:DO105" si="196">IF(BM98="Yes", "Z101 - Process Solvents", "")</f>
        <v/>
      </c>
      <c r="DP98" s="17" t="str">
        <f t="shared" ref="DP98:DP105" si="197">IF(BN98="Yes", "Z102 - Catalysts", "")</f>
        <v/>
      </c>
      <c r="DQ98" s="17" t="str">
        <f t="shared" ref="DQ98:DQ105" si="198">IF(BO98="Yes", "Z103 - Inhibitors", "")</f>
        <v/>
      </c>
      <c r="DR98" s="17" t="str">
        <f t="shared" ref="DR98:DR105" si="199">IF(BP98="Yes", "Z104 - Inititiators", "")</f>
        <v/>
      </c>
      <c r="DS98" s="17" t="str">
        <f t="shared" ref="DS98:DS105" si="200">IF(BQ98="Yes", "Z105 - Reaction Terminators", "")</f>
        <v/>
      </c>
      <c r="DT98" s="17" t="str">
        <f t="shared" ref="DT98:DT105" si="201">IF(BR98="Yes", "Z106 - Solution Buffers", "")</f>
        <v/>
      </c>
      <c r="DU98" s="17" t="str">
        <f t="shared" ref="DU98:DU105" si="202">IF(BS98="Yes", "Z199 - Other", "")</f>
        <v/>
      </c>
      <c r="DV98" s="17" t="str">
        <f t="shared" ref="DV98:DV105" si="203">IF(BT98="Yes", "Otherwise Use: As a manufacturing aid", "")</f>
        <v/>
      </c>
      <c r="DW98" s="17" t="str">
        <f t="shared" ref="DW98:DW105" si="204">IF(BU98="Yes", "Z201 - Process Lubricants", "")</f>
        <v/>
      </c>
      <c r="DX98" s="17" t="str">
        <f t="shared" ref="DX98:DX105" si="205">IF(BV98="Yes", "Z202 - Metalworking Fluids", "")</f>
        <v/>
      </c>
      <c r="DY98" s="17" t="str">
        <f t="shared" ref="DY98:DY105" si="206">IF(BW98="Yes", "Z203 - Coolants", "")</f>
        <v/>
      </c>
      <c r="DZ98" s="17" t="str">
        <f t="shared" ref="DZ98:DZ105" si="207">IF(BX98="Yes", "Z204 - Refrigerants", "")</f>
        <v/>
      </c>
      <c r="EA98" s="17" t="str">
        <f t="shared" ref="EA98:EA105" si="208">IF(BY98="Yes", "Z205 - Hydraulic Fluids", "")</f>
        <v/>
      </c>
      <c r="EB98" s="17" t="str">
        <f t="shared" ref="EB98:EB105" si="209">IF(BZ98="Yes", "Z299 - Other", "")</f>
        <v/>
      </c>
      <c r="EC98" s="17" t="str">
        <f t="shared" ref="EC98:EC105" si="210">IF(CA98="Yes", "Otherwise Use: Ancillary or Other Use", "")</f>
        <v>Otherwise Use: Ancillary or Other Use</v>
      </c>
      <c r="ED98" s="17" t="str">
        <f t="shared" ref="ED98:ED105" si="211">IF(CB98="Yes", "Z301 - Cleaner", "")</f>
        <v/>
      </c>
      <c r="EE98" s="17" t="str">
        <f t="shared" ref="EE98:EE105" si="212">IF(CC98="Yes", "Z302 - Degreaser", "")</f>
        <v/>
      </c>
      <c r="EF98" s="17" t="str">
        <f t="shared" ref="EF98:EF105" si="213">IF(CD98="Yes", "Z303 - Lubricants", "")</f>
        <v/>
      </c>
      <c r="EG98" s="17" t="str">
        <f t="shared" ref="EG98:EG105" si="214">IF(CE98="Yes", "Z304 - Fuel", "")</f>
        <v/>
      </c>
      <c r="EH98" s="17" t="str">
        <f t="shared" ref="EH98:EH105" si="215">IF(CF98="Yes", "Z305 - Flame Retardant", "")</f>
        <v/>
      </c>
      <c r="EI98" s="17" t="str">
        <f t="shared" ref="EI98:EI105" si="216">IF(CG98="Yes", "Z306 - Waste Treatment", "")</f>
        <v>Z306 - Waste Treatment</v>
      </c>
      <c r="EJ98" s="17" t="str">
        <f t="shared" ref="EJ98:EJ105" si="217">IF(CH98="Yes", "Z307 - Water Treatment", "")</f>
        <v/>
      </c>
      <c r="EK98" s="17" t="str">
        <f t="shared" ref="EK98:EK105" si="218">IF(CI98="Yes", "Z308 - Construction Materials", "")</f>
        <v/>
      </c>
      <c r="EL98" s="17" t="str">
        <f t="shared" ref="EL98:EL105" si="219">IF(CJ98="Yes", "Z399 - Other", "")</f>
        <v/>
      </c>
    </row>
    <row r="99" spans="1:142" ht="29" x14ac:dyDescent="0.35">
      <c r="A99" s="17" t="s">
        <v>280</v>
      </c>
      <c r="B99" s="17">
        <v>2023</v>
      </c>
      <c r="C99" s="17" t="s">
        <v>95</v>
      </c>
      <c r="D99" s="17" t="s">
        <v>356</v>
      </c>
      <c r="E99" s="17" t="s">
        <v>390</v>
      </c>
      <c r="F99" s="17" t="s">
        <v>357</v>
      </c>
      <c r="G99" s="17" t="s">
        <v>391</v>
      </c>
      <c r="H99" s="17" t="s">
        <v>351</v>
      </c>
      <c r="I99" s="17">
        <v>70669</v>
      </c>
      <c r="J99" s="105">
        <f>VLOOKUP(H99, 'TRI Crosswalk codes'!D:E, 2, FALSE)</f>
        <v>6</v>
      </c>
      <c r="K99" s="17">
        <v>325110</v>
      </c>
      <c r="L99" s="106" t="str">
        <f>VLOOKUP(K99, '2017-2022 NAICS'!C:D, 2, FALSE)</f>
        <v>Petrochemical Manufacturing</v>
      </c>
      <c r="M99" s="106" t="str">
        <f>IF(COUNTIF('Raw TRI Data'!A:A, K99) &gt;0, "Yes", "No")</f>
        <v>No</v>
      </c>
      <c r="N99" s="17">
        <v>30.252222</v>
      </c>
      <c r="O99" s="17">
        <v>-93.284443999999993</v>
      </c>
      <c r="P99" s="68">
        <v>110002054482</v>
      </c>
      <c r="Q99" s="68">
        <v>1323222130229</v>
      </c>
      <c r="R99" s="17" t="s">
        <v>284</v>
      </c>
      <c r="S99" s="17" t="s">
        <v>285</v>
      </c>
      <c r="T99" s="107">
        <v>3</v>
      </c>
      <c r="U99" s="105" t="str">
        <f>VLOOKUP(T99, 'TRI Crosswalk codes'!A:B, 2, FALSE)</f>
        <v>1,000 to 9,999</v>
      </c>
      <c r="V99" s="17">
        <v>0.46</v>
      </c>
      <c r="W99" s="17">
        <v>0.46</v>
      </c>
      <c r="Y99" s="17">
        <v>2.79</v>
      </c>
      <c r="Z99" s="17">
        <v>3.25</v>
      </c>
      <c r="AA99" s="17" t="s">
        <v>286</v>
      </c>
      <c r="AB99" s="106" t="str">
        <f t="shared" si="165"/>
        <v>Manufacture: Produce; Manufacture: As a byproduct</v>
      </c>
      <c r="AI99" s="17" t="s">
        <v>289</v>
      </c>
      <c r="AJ99" s="17" t="s">
        <v>288</v>
      </c>
      <c r="AK99" s="17" t="s">
        <v>288</v>
      </c>
      <c r="AL99" s="17" t="s">
        <v>288</v>
      </c>
      <c r="AM99" s="17" t="s">
        <v>289</v>
      </c>
      <c r="AN99" s="17" t="s">
        <v>288</v>
      </c>
      <c r="AO99" s="17" t="s">
        <v>288</v>
      </c>
      <c r="AP99" s="17" t="s">
        <v>288</v>
      </c>
      <c r="AQ99" s="17" t="s">
        <v>288</v>
      </c>
      <c r="AR99" s="17" t="s">
        <v>288</v>
      </c>
      <c r="AS99" s="17" t="s">
        <v>288</v>
      </c>
      <c r="AT99" s="17" t="s">
        <v>288</v>
      </c>
      <c r="AU99" s="17" t="s">
        <v>288</v>
      </c>
      <c r="AV99" s="17" t="s">
        <v>288</v>
      </c>
      <c r="AW99" s="17" t="s">
        <v>288</v>
      </c>
      <c r="AX99" s="17" t="s">
        <v>288</v>
      </c>
      <c r="AY99" s="17" t="s">
        <v>288</v>
      </c>
      <c r="AZ99" s="17" t="s">
        <v>288</v>
      </c>
      <c r="BA99" s="17" t="s">
        <v>288</v>
      </c>
      <c r="BB99" s="17" t="s">
        <v>288</v>
      </c>
      <c r="BC99" s="17" t="s">
        <v>288</v>
      </c>
      <c r="BD99" s="17" t="s">
        <v>288</v>
      </c>
      <c r="BE99" s="17" t="s">
        <v>288</v>
      </c>
      <c r="BF99" s="17" t="s">
        <v>288</v>
      </c>
      <c r="BG99" s="17" t="s">
        <v>288</v>
      </c>
      <c r="BH99" s="17" t="s">
        <v>288</v>
      </c>
      <c r="BI99" s="17" t="s">
        <v>288</v>
      </c>
      <c r="BJ99" s="17" t="s">
        <v>288</v>
      </c>
      <c r="BK99" s="17" t="s">
        <v>288</v>
      </c>
      <c r="BL99" s="17" t="s">
        <v>288</v>
      </c>
      <c r="BM99" s="17" t="s">
        <v>288</v>
      </c>
      <c r="BN99" s="17" t="s">
        <v>288</v>
      </c>
      <c r="BO99" s="17" t="s">
        <v>288</v>
      </c>
      <c r="BP99" s="17" t="s">
        <v>288</v>
      </c>
      <c r="BQ99" s="17" t="s">
        <v>288</v>
      </c>
      <c r="BR99" s="17" t="s">
        <v>288</v>
      </c>
      <c r="BS99" s="17" t="s">
        <v>288</v>
      </c>
      <c r="BT99" s="17" t="s">
        <v>288</v>
      </c>
      <c r="BU99" s="17" t="s">
        <v>288</v>
      </c>
      <c r="BV99" s="17" t="s">
        <v>288</v>
      </c>
      <c r="BW99" s="17" t="s">
        <v>288</v>
      </c>
      <c r="BX99" s="17" t="s">
        <v>288</v>
      </c>
      <c r="BY99" s="17" t="s">
        <v>288</v>
      </c>
      <c r="BZ99" s="17" t="s">
        <v>288</v>
      </c>
      <c r="CA99" s="17" t="s">
        <v>288</v>
      </c>
      <c r="CB99" s="17" t="s">
        <v>288</v>
      </c>
      <c r="CC99" s="17" t="s">
        <v>288</v>
      </c>
      <c r="CD99" s="17" t="s">
        <v>288</v>
      </c>
      <c r="CE99" s="17" t="s">
        <v>288</v>
      </c>
      <c r="CF99" s="17" t="s">
        <v>288</v>
      </c>
      <c r="CG99" s="17" t="s">
        <v>288</v>
      </c>
      <c r="CH99" s="17" t="s">
        <v>288</v>
      </c>
      <c r="CI99" s="17" t="s">
        <v>288</v>
      </c>
      <c r="CJ99" s="17" t="s">
        <v>288</v>
      </c>
      <c r="CK99" s="17" t="str">
        <f t="shared" si="166"/>
        <v>Manufacture: Produce</v>
      </c>
      <c r="CL99" s="17" t="str">
        <f t="shared" si="167"/>
        <v/>
      </c>
      <c r="CM99" s="17" t="str">
        <f t="shared" si="168"/>
        <v/>
      </c>
      <c r="CN99" s="17" t="str">
        <f t="shared" si="169"/>
        <v/>
      </c>
      <c r="CO99" s="17" t="str">
        <f t="shared" si="170"/>
        <v>Manufacture: As a byproduct</v>
      </c>
      <c r="CP99" s="17" t="str">
        <f t="shared" si="171"/>
        <v/>
      </c>
      <c r="CQ99" s="17" t="str">
        <f t="shared" si="172"/>
        <v/>
      </c>
      <c r="CR99" s="17" t="str">
        <f t="shared" si="173"/>
        <v/>
      </c>
      <c r="CS99" s="17" t="str">
        <f t="shared" si="174"/>
        <v/>
      </c>
      <c r="CT99" s="17" t="str">
        <f t="shared" si="175"/>
        <v/>
      </c>
      <c r="CU99" s="17" t="str">
        <f t="shared" si="176"/>
        <v/>
      </c>
      <c r="CV99" s="17" t="str">
        <f t="shared" si="177"/>
        <v/>
      </c>
      <c r="CW99" s="17" t="str">
        <f t="shared" si="178"/>
        <v/>
      </c>
      <c r="CX99" s="17" t="str">
        <f t="shared" si="179"/>
        <v/>
      </c>
      <c r="CY99" s="17" t="str">
        <f t="shared" si="180"/>
        <v/>
      </c>
      <c r="CZ99" s="17" t="str">
        <f t="shared" si="181"/>
        <v/>
      </c>
      <c r="DA99" s="17" t="str">
        <f t="shared" si="182"/>
        <v/>
      </c>
      <c r="DB99" s="17" t="str">
        <f t="shared" si="183"/>
        <v/>
      </c>
      <c r="DC99" s="17" t="str">
        <f t="shared" si="184"/>
        <v/>
      </c>
      <c r="DD99" s="17" t="str">
        <f t="shared" si="185"/>
        <v/>
      </c>
      <c r="DE99" s="17" t="str">
        <f t="shared" si="186"/>
        <v/>
      </c>
      <c r="DF99" s="17" t="str">
        <f t="shared" si="187"/>
        <v/>
      </c>
      <c r="DG99" s="17" t="str">
        <f t="shared" si="188"/>
        <v/>
      </c>
      <c r="DH99" s="17" t="str">
        <f t="shared" si="189"/>
        <v/>
      </c>
      <c r="DI99" s="17" t="str">
        <f t="shared" si="190"/>
        <v/>
      </c>
      <c r="DJ99" s="17" t="str">
        <f t="shared" si="191"/>
        <v/>
      </c>
      <c r="DK99" s="17" t="str">
        <f t="shared" si="192"/>
        <v/>
      </c>
      <c r="DL99" s="17" t="str">
        <f t="shared" si="193"/>
        <v/>
      </c>
      <c r="DM99" s="17" t="str">
        <f t="shared" si="194"/>
        <v/>
      </c>
      <c r="DN99" s="17" t="str">
        <f t="shared" si="195"/>
        <v/>
      </c>
      <c r="DO99" s="17" t="str">
        <f t="shared" si="196"/>
        <v/>
      </c>
      <c r="DP99" s="17" t="str">
        <f t="shared" si="197"/>
        <v/>
      </c>
      <c r="DQ99" s="17" t="str">
        <f t="shared" si="198"/>
        <v/>
      </c>
      <c r="DR99" s="17" t="str">
        <f t="shared" si="199"/>
        <v/>
      </c>
      <c r="DS99" s="17" t="str">
        <f t="shared" si="200"/>
        <v/>
      </c>
      <c r="DT99" s="17" t="str">
        <f t="shared" si="201"/>
        <v/>
      </c>
      <c r="DU99" s="17" t="str">
        <f t="shared" si="202"/>
        <v/>
      </c>
      <c r="DV99" s="17" t="str">
        <f t="shared" si="203"/>
        <v/>
      </c>
      <c r="DW99" s="17" t="str">
        <f t="shared" si="204"/>
        <v/>
      </c>
      <c r="DX99" s="17" t="str">
        <f t="shared" si="205"/>
        <v/>
      </c>
      <c r="DY99" s="17" t="str">
        <f t="shared" si="206"/>
        <v/>
      </c>
      <c r="DZ99" s="17" t="str">
        <f t="shared" si="207"/>
        <v/>
      </c>
      <c r="EA99" s="17" t="str">
        <f t="shared" si="208"/>
        <v/>
      </c>
      <c r="EB99" s="17" t="str">
        <f t="shared" si="209"/>
        <v/>
      </c>
      <c r="EC99" s="17" t="str">
        <f t="shared" si="210"/>
        <v/>
      </c>
      <c r="ED99" s="17" t="str">
        <f t="shared" si="211"/>
        <v/>
      </c>
      <c r="EE99" s="17" t="str">
        <f t="shared" si="212"/>
        <v/>
      </c>
      <c r="EF99" s="17" t="str">
        <f t="shared" si="213"/>
        <v/>
      </c>
      <c r="EG99" s="17" t="str">
        <f t="shared" si="214"/>
        <v/>
      </c>
      <c r="EH99" s="17" t="str">
        <f t="shared" si="215"/>
        <v/>
      </c>
      <c r="EI99" s="17" t="str">
        <f t="shared" si="216"/>
        <v/>
      </c>
      <c r="EJ99" s="17" t="str">
        <f t="shared" si="217"/>
        <v/>
      </c>
      <c r="EK99" s="17" t="str">
        <f t="shared" si="218"/>
        <v/>
      </c>
      <c r="EL99" s="17" t="str">
        <f t="shared" si="219"/>
        <v/>
      </c>
    </row>
    <row r="100" spans="1:142" ht="29" x14ac:dyDescent="0.35">
      <c r="A100" s="17" t="s">
        <v>280</v>
      </c>
      <c r="B100" s="17">
        <v>2023</v>
      </c>
      <c r="C100" s="17" t="s">
        <v>116</v>
      </c>
      <c r="D100" s="17" t="s">
        <v>315</v>
      </c>
      <c r="E100" s="17" t="s">
        <v>400</v>
      </c>
      <c r="F100" s="17" t="s">
        <v>316</v>
      </c>
      <c r="G100" s="17" t="s">
        <v>401</v>
      </c>
      <c r="H100" s="17" t="s">
        <v>298</v>
      </c>
      <c r="I100" s="17">
        <v>775413257</v>
      </c>
      <c r="J100" s="105">
        <f>VLOOKUP(H100, 'TRI Crosswalk codes'!D:E, 2, FALSE)</f>
        <v>6</v>
      </c>
      <c r="K100" s="17">
        <v>325199</v>
      </c>
      <c r="L100" s="106" t="str">
        <f>VLOOKUP(K100, '2017-2022 NAICS'!C:D, 2, FALSE)</f>
        <v>All Other Basic Organic Chemical Manufacturing</v>
      </c>
      <c r="M100" s="106" t="str">
        <f>IF(COUNTIF('Raw TRI Data'!A:A, K100) &gt;0, "Yes", "No")</f>
        <v>No</v>
      </c>
      <c r="N100" s="17">
        <v>28.980146999999999</v>
      </c>
      <c r="O100" s="17">
        <v>-95.342271999999994</v>
      </c>
      <c r="P100" s="68">
        <v>110008170237</v>
      </c>
      <c r="Q100" s="68">
        <v>1323222253318</v>
      </c>
      <c r="R100" s="17" t="s">
        <v>284</v>
      </c>
      <c r="S100" s="17" t="s">
        <v>285</v>
      </c>
      <c r="T100" s="107">
        <v>4</v>
      </c>
      <c r="U100" s="105" t="str">
        <f>VLOOKUP(T100, 'TRI Crosswalk codes'!A:B, 2, FALSE)</f>
        <v>10,000 to 99,999</v>
      </c>
      <c r="V100" s="17">
        <v>47</v>
      </c>
      <c r="W100" s="17">
        <v>47</v>
      </c>
      <c r="Y100" s="17">
        <v>0</v>
      </c>
      <c r="Z100" s="17">
        <v>47</v>
      </c>
      <c r="AA100" s="17" t="s">
        <v>286</v>
      </c>
      <c r="AB100" s="106" t="str">
        <f t="shared" si="165"/>
        <v>Otherwise Use: Ancillary or Other Use; Z399 - Other</v>
      </c>
      <c r="AI100" s="17" t="s">
        <v>288</v>
      </c>
      <c r="AJ100" s="17" t="s">
        <v>288</v>
      </c>
      <c r="AK100" s="17" t="s">
        <v>288</v>
      </c>
      <c r="AL100" s="17" t="s">
        <v>288</v>
      </c>
      <c r="AM100" s="17" t="s">
        <v>288</v>
      </c>
      <c r="AN100" s="17" t="s">
        <v>288</v>
      </c>
      <c r="AO100" s="17" t="s">
        <v>288</v>
      </c>
      <c r="AP100" s="17" t="s">
        <v>288</v>
      </c>
      <c r="AQ100" s="17" t="s">
        <v>288</v>
      </c>
      <c r="AR100" s="17" t="s">
        <v>288</v>
      </c>
      <c r="AS100" s="17" t="s">
        <v>288</v>
      </c>
      <c r="AT100" s="17" t="s">
        <v>288</v>
      </c>
      <c r="AU100" s="17" t="s">
        <v>288</v>
      </c>
      <c r="AV100" s="17" t="s">
        <v>288</v>
      </c>
      <c r="AW100" s="17" t="s">
        <v>288</v>
      </c>
      <c r="AX100" s="17" t="s">
        <v>288</v>
      </c>
      <c r="AY100" s="17" t="s">
        <v>288</v>
      </c>
      <c r="AZ100" s="17" t="s">
        <v>288</v>
      </c>
      <c r="BA100" s="17" t="s">
        <v>288</v>
      </c>
      <c r="BB100" s="17" t="s">
        <v>288</v>
      </c>
      <c r="BC100" s="17" t="s">
        <v>288</v>
      </c>
      <c r="BD100" s="17" t="s">
        <v>288</v>
      </c>
      <c r="BE100" s="17" t="s">
        <v>288</v>
      </c>
      <c r="BF100" s="17" t="s">
        <v>288</v>
      </c>
      <c r="BG100" s="17" t="s">
        <v>288</v>
      </c>
      <c r="BH100" s="17" t="s">
        <v>288</v>
      </c>
      <c r="BI100" s="17" t="s">
        <v>288</v>
      </c>
      <c r="BJ100" s="17" t="s">
        <v>288</v>
      </c>
      <c r="BK100" s="17" t="s">
        <v>288</v>
      </c>
      <c r="BL100" s="17" t="s">
        <v>288</v>
      </c>
      <c r="BM100" s="17" t="s">
        <v>288</v>
      </c>
      <c r="BN100" s="17" t="s">
        <v>288</v>
      </c>
      <c r="BO100" s="17" t="s">
        <v>288</v>
      </c>
      <c r="BP100" s="17" t="s">
        <v>288</v>
      </c>
      <c r="BQ100" s="17" t="s">
        <v>288</v>
      </c>
      <c r="BR100" s="17" t="s">
        <v>288</v>
      </c>
      <c r="BS100" s="17" t="s">
        <v>288</v>
      </c>
      <c r="BT100" s="17" t="s">
        <v>288</v>
      </c>
      <c r="BU100" s="17" t="s">
        <v>288</v>
      </c>
      <c r="BV100" s="17" t="s">
        <v>288</v>
      </c>
      <c r="BW100" s="17" t="s">
        <v>288</v>
      </c>
      <c r="BX100" s="17" t="s">
        <v>288</v>
      </c>
      <c r="BY100" s="17" t="s">
        <v>288</v>
      </c>
      <c r="BZ100" s="17" t="s">
        <v>288</v>
      </c>
      <c r="CA100" s="17" t="s">
        <v>289</v>
      </c>
      <c r="CB100" s="17" t="s">
        <v>288</v>
      </c>
      <c r="CC100" s="17" t="s">
        <v>288</v>
      </c>
      <c r="CD100" s="17" t="s">
        <v>288</v>
      </c>
      <c r="CE100" s="17" t="s">
        <v>288</v>
      </c>
      <c r="CF100" s="17" t="s">
        <v>288</v>
      </c>
      <c r="CG100" s="17" t="s">
        <v>288</v>
      </c>
      <c r="CH100" s="17" t="s">
        <v>288</v>
      </c>
      <c r="CI100" s="17" t="s">
        <v>288</v>
      </c>
      <c r="CJ100" s="17" t="s">
        <v>289</v>
      </c>
      <c r="CK100" s="17" t="str">
        <f t="shared" si="166"/>
        <v/>
      </c>
      <c r="CL100" s="17" t="str">
        <f t="shared" si="167"/>
        <v/>
      </c>
      <c r="CM100" s="17" t="str">
        <f t="shared" si="168"/>
        <v/>
      </c>
      <c r="CN100" s="17" t="str">
        <f t="shared" si="169"/>
        <v/>
      </c>
      <c r="CO100" s="17" t="str">
        <f t="shared" si="170"/>
        <v/>
      </c>
      <c r="CP100" s="17" t="str">
        <f t="shared" si="171"/>
        <v/>
      </c>
      <c r="CQ100" s="17" t="str">
        <f t="shared" si="172"/>
        <v/>
      </c>
      <c r="CR100" s="17" t="str">
        <f t="shared" si="173"/>
        <v/>
      </c>
      <c r="CS100" s="17" t="str">
        <f t="shared" si="174"/>
        <v/>
      </c>
      <c r="CT100" s="17" t="str">
        <f t="shared" si="175"/>
        <v/>
      </c>
      <c r="CU100" s="17" t="str">
        <f t="shared" si="176"/>
        <v/>
      </c>
      <c r="CV100" s="17" t="str">
        <f t="shared" si="177"/>
        <v/>
      </c>
      <c r="CW100" s="17" t="str">
        <f t="shared" si="178"/>
        <v/>
      </c>
      <c r="CX100" s="17" t="str">
        <f t="shared" si="179"/>
        <v/>
      </c>
      <c r="CY100" s="17" t="str">
        <f t="shared" si="180"/>
        <v/>
      </c>
      <c r="CZ100" s="17" t="str">
        <f t="shared" si="181"/>
        <v/>
      </c>
      <c r="DA100" s="17" t="str">
        <f t="shared" si="182"/>
        <v/>
      </c>
      <c r="DB100" s="17" t="str">
        <f t="shared" si="183"/>
        <v/>
      </c>
      <c r="DC100" s="17" t="str">
        <f t="shared" si="184"/>
        <v/>
      </c>
      <c r="DD100" s="17" t="str">
        <f t="shared" si="185"/>
        <v/>
      </c>
      <c r="DE100" s="17" t="str">
        <f t="shared" si="186"/>
        <v/>
      </c>
      <c r="DF100" s="17" t="str">
        <f t="shared" si="187"/>
        <v/>
      </c>
      <c r="DG100" s="17" t="str">
        <f t="shared" si="188"/>
        <v/>
      </c>
      <c r="DH100" s="17" t="str">
        <f t="shared" si="189"/>
        <v/>
      </c>
      <c r="DI100" s="17" t="str">
        <f t="shared" si="190"/>
        <v/>
      </c>
      <c r="DJ100" s="17" t="str">
        <f t="shared" si="191"/>
        <v/>
      </c>
      <c r="DK100" s="17" t="str">
        <f t="shared" si="192"/>
        <v/>
      </c>
      <c r="DL100" s="17" t="str">
        <f t="shared" si="193"/>
        <v/>
      </c>
      <c r="DM100" s="17" t="str">
        <f t="shared" si="194"/>
        <v/>
      </c>
      <c r="DN100" s="17" t="str">
        <f t="shared" si="195"/>
        <v/>
      </c>
      <c r="DO100" s="17" t="str">
        <f t="shared" si="196"/>
        <v/>
      </c>
      <c r="DP100" s="17" t="str">
        <f t="shared" si="197"/>
        <v/>
      </c>
      <c r="DQ100" s="17" t="str">
        <f t="shared" si="198"/>
        <v/>
      </c>
      <c r="DR100" s="17" t="str">
        <f t="shared" si="199"/>
        <v/>
      </c>
      <c r="DS100" s="17" t="str">
        <f t="shared" si="200"/>
        <v/>
      </c>
      <c r="DT100" s="17" t="str">
        <f t="shared" si="201"/>
        <v/>
      </c>
      <c r="DU100" s="17" t="str">
        <f t="shared" si="202"/>
        <v/>
      </c>
      <c r="DV100" s="17" t="str">
        <f t="shared" si="203"/>
        <v/>
      </c>
      <c r="DW100" s="17" t="str">
        <f t="shared" si="204"/>
        <v/>
      </c>
      <c r="DX100" s="17" t="str">
        <f t="shared" si="205"/>
        <v/>
      </c>
      <c r="DY100" s="17" t="str">
        <f t="shared" si="206"/>
        <v/>
      </c>
      <c r="DZ100" s="17" t="str">
        <f t="shared" si="207"/>
        <v/>
      </c>
      <c r="EA100" s="17" t="str">
        <f t="shared" si="208"/>
        <v/>
      </c>
      <c r="EB100" s="17" t="str">
        <f t="shared" si="209"/>
        <v/>
      </c>
      <c r="EC100" s="17" t="str">
        <f t="shared" si="210"/>
        <v>Otherwise Use: Ancillary or Other Use</v>
      </c>
      <c r="ED100" s="17" t="str">
        <f t="shared" si="211"/>
        <v/>
      </c>
      <c r="EE100" s="17" t="str">
        <f t="shared" si="212"/>
        <v/>
      </c>
      <c r="EF100" s="17" t="str">
        <f t="shared" si="213"/>
        <v/>
      </c>
      <c r="EG100" s="17" t="str">
        <f t="shared" si="214"/>
        <v/>
      </c>
      <c r="EH100" s="17" t="str">
        <f t="shared" si="215"/>
        <v/>
      </c>
      <c r="EI100" s="17" t="str">
        <f t="shared" si="216"/>
        <v/>
      </c>
      <c r="EJ100" s="17" t="str">
        <f t="shared" si="217"/>
        <v/>
      </c>
      <c r="EK100" s="17" t="str">
        <f t="shared" si="218"/>
        <v/>
      </c>
      <c r="EL100" s="17" t="str">
        <f t="shared" si="219"/>
        <v>Z399 - Other</v>
      </c>
    </row>
    <row r="101" spans="1:142" ht="29" x14ac:dyDescent="0.35">
      <c r="A101" s="17" t="s">
        <v>280</v>
      </c>
      <c r="B101" s="17">
        <v>2023</v>
      </c>
      <c r="C101" s="17" t="s">
        <v>101</v>
      </c>
      <c r="D101" s="17" t="s">
        <v>349</v>
      </c>
      <c r="E101" s="17" t="s">
        <v>405</v>
      </c>
      <c r="F101" s="17" t="s">
        <v>350</v>
      </c>
      <c r="G101" s="17" t="s">
        <v>397</v>
      </c>
      <c r="H101" s="17" t="s">
        <v>351</v>
      </c>
      <c r="I101" s="17">
        <v>70764</v>
      </c>
      <c r="J101" s="105">
        <f>VLOOKUP(H101, 'TRI Crosswalk codes'!D:E, 2, FALSE)</f>
        <v>6</v>
      </c>
      <c r="K101" s="17">
        <v>325211</v>
      </c>
      <c r="L101" s="106" t="str">
        <f>VLOOKUP(K101, '2017-2022 NAICS'!C:D, 2, FALSE)</f>
        <v>Plastics Material and Resin Manufacturing</v>
      </c>
      <c r="M101" s="106" t="str">
        <f>IF(COUNTIF('Raw TRI Data'!A:A, K101) &gt;0, "Yes", "No")</f>
        <v>No</v>
      </c>
      <c r="N101" s="17">
        <v>30.259399999999999</v>
      </c>
      <c r="O101" s="17">
        <v>-91.173699999999997</v>
      </c>
      <c r="P101" s="68">
        <v>110000572675</v>
      </c>
      <c r="Q101" s="68">
        <v>1323222269351</v>
      </c>
      <c r="R101" s="17" t="s">
        <v>284</v>
      </c>
      <c r="S101" s="17" t="s">
        <v>285</v>
      </c>
      <c r="T101" s="107">
        <v>5</v>
      </c>
      <c r="U101" s="105" t="str">
        <f>VLOOKUP(T101, 'TRI Crosswalk codes'!A:B, 2, FALSE)</f>
        <v>100,000 to 999,999</v>
      </c>
      <c r="V101" s="17" t="s">
        <v>290</v>
      </c>
      <c r="W101" s="17">
        <v>0</v>
      </c>
      <c r="Y101" s="17">
        <v>0</v>
      </c>
      <c r="Z101" s="17">
        <v>0</v>
      </c>
      <c r="AA101" s="17" t="s">
        <v>286</v>
      </c>
      <c r="AB101" s="106" t="str">
        <f t="shared" si="165"/>
        <v>Manufacture: Produce; Manufacture: As a byproduct</v>
      </c>
      <c r="AI101" s="17" t="s">
        <v>289</v>
      </c>
      <c r="AJ101" s="17" t="s">
        <v>288</v>
      </c>
      <c r="AK101" s="17" t="s">
        <v>288</v>
      </c>
      <c r="AL101" s="17" t="s">
        <v>288</v>
      </c>
      <c r="AM101" s="17" t="s">
        <v>289</v>
      </c>
      <c r="AN101" s="17" t="s">
        <v>288</v>
      </c>
      <c r="AO101" s="17" t="s">
        <v>288</v>
      </c>
      <c r="AP101" s="17" t="s">
        <v>288</v>
      </c>
      <c r="AQ101" s="17" t="s">
        <v>288</v>
      </c>
      <c r="AR101" s="17" t="s">
        <v>288</v>
      </c>
      <c r="AS101" s="17" t="s">
        <v>288</v>
      </c>
      <c r="AT101" s="17" t="s">
        <v>288</v>
      </c>
      <c r="AU101" s="17" t="s">
        <v>288</v>
      </c>
      <c r="AV101" s="17" t="s">
        <v>288</v>
      </c>
      <c r="AW101" s="17" t="s">
        <v>288</v>
      </c>
      <c r="AX101" s="17" t="s">
        <v>288</v>
      </c>
      <c r="AY101" s="17" t="s">
        <v>288</v>
      </c>
      <c r="AZ101" s="17" t="s">
        <v>288</v>
      </c>
      <c r="BA101" s="17" t="s">
        <v>288</v>
      </c>
      <c r="BB101" s="17" t="s">
        <v>288</v>
      </c>
      <c r="BC101" s="17" t="s">
        <v>288</v>
      </c>
      <c r="BD101" s="17" t="s">
        <v>288</v>
      </c>
      <c r="BE101" s="17" t="s">
        <v>288</v>
      </c>
      <c r="BF101" s="17" t="s">
        <v>288</v>
      </c>
      <c r="BG101" s="17" t="s">
        <v>288</v>
      </c>
      <c r="BH101" s="17" t="s">
        <v>288</v>
      </c>
      <c r="BI101" s="17" t="s">
        <v>288</v>
      </c>
      <c r="BJ101" s="17" t="s">
        <v>288</v>
      </c>
      <c r="BK101" s="17" t="s">
        <v>288</v>
      </c>
      <c r="BL101" s="17" t="s">
        <v>288</v>
      </c>
      <c r="BM101" s="17" t="s">
        <v>288</v>
      </c>
      <c r="BN101" s="17" t="s">
        <v>288</v>
      </c>
      <c r="BO101" s="17" t="s">
        <v>288</v>
      </c>
      <c r="BP101" s="17" t="s">
        <v>288</v>
      </c>
      <c r="BQ101" s="17" t="s">
        <v>288</v>
      </c>
      <c r="BR101" s="17" t="s">
        <v>288</v>
      </c>
      <c r="BS101" s="17" t="s">
        <v>288</v>
      </c>
      <c r="BT101" s="17" t="s">
        <v>288</v>
      </c>
      <c r="BU101" s="17" t="s">
        <v>288</v>
      </c>
      <c r="BV101" s="17" t="s">
        <v>288</v>
      </c>
      <c r="BW101" s="17" t="s">
        <v>288</v>
      </c>
      <c r="BX101" s="17" t="s">
        <v>288</v>
      </c>
      <c r="BY101" s="17" t="s">
        <v>288</v>
      </c>
      <c r="BZ101" s="17" t="s">
        <v>288</v>
      </c>
      <c r="CA101" s="17" t="s">
        <v>288</v>
      </c>
      <c r="CB101" s="17" t="s">
        <v>288</v>
      </c>
      <c r="CC101" s="17" t="s">
        <v>288</v>
      </c>
      <c r="CD101" s="17" t="s">
        <v>288</v>
      </c>
      <c r="CE101" s="17" t="s">
        <v>288</v>
      </c>
      <c r="CF101" s="17" t="s">
        <v>288</v>
      </c>
      <c r="CG101" s="17" t="s">
        <v>288</v>
      </c>
      <c r="CH101" s="17" t="s">
        <v>288</v>
      </c>
      <c r="CI101" s="17" t="s">
        <v>288</v>
      </c>
      <c r="CJ101" s="17" t="s">
        <v>288</v>
      </c>
      <c r="CK101" s="17" t="str">
        <f t="shared" si="166"/>
        <v>Manufacture: Produce</v>
      </c>
      <c r="CL101" s="17" t="str">
        <f t="shared" si="167"/>
        <v/>
      </c>
      <c r="CM101" s="17" t="str">
        <f t="shared" si="168"/>
        <v/>
      </c>
      <c r="CN101" s="17" t="str">
        <f t="shared" si="169"/>
        <v/>
      </c>
      <c r="CO101" s="17" t="str">
        <f t="shared" si="170"/>
        <v>Manufacture: As a byproduct</v>
      </c>
      <c r="CP101" s="17" t="str">
        <f t="shared" si="171"/>
        <v/>
      </c>
      <c r="CQ101" s="17" t="str">
        <f t="shared" si="172"/>
        <v/>
      </c>
      <c r="CR101" s="17" t="str">
        <f t="shared" si="173"/>
        <v/>
      </c>
      <c r="CS101" s="17" t="str">
        <f t="shared" si="174"/>
        <v/>
      </c>
      <c r="CT101" s="17" t="str">
        <f t="shared" si="175"/>
        <v/>
      </c>
      <c r="CU101" s="17" t="str">
        <f t="shared" si="176"/>
        <v/>
      </c>
      <c r="CV101" s="17" t="str">
        <f t="shared" si="177"/>
        <v/>
      </c>
      <c r="CW101" s="17" t="str">
        <f t="shared" si="178"/>
        <v/>
      </c>
      <c r="CX101" s="17" t="str">
        <f t="shared" si="179"/>
        <v/>
      </c>
      <c r="CY101" s="17" t="str">
        <f t="shared" si="180"/>
        <v/>
      </c>
      <c r="CZ101" s="17" t="str">
        <f t="shared" si="181"/>
        <v/>
      </c>
      <c r="DA101" s="17" t="str">
        <f t="shared" si="182"/>
        <v/>
      </c>
      <c r="DB101" s="17" t="str">
        <f t="shared" si="183"/>
        <v/>
      </c>
      <c r="DC101" s="17" t="str">
        <f t="shared" si="184"/>
        <v/>
      </c>
      <c r="DD101" s="17" t="str">
        <f t="shared" si="185"/>
        <v/>
      </c>
      <c r="DE101" s="17" t="str">
        <f t="shared" si="186"/>
        <v/>
      </c>
      <c r="DF101" s="17" t="str">
        <f t="shared" si="187"/>
        <v/>
      </c>
      <c r="DG101" s="17" t="str">
        <f t="shared" si="188"/>
        <v/>
      </c>
      <c r="DH101" s="17" t="str">
        <f t="shared" si="189"/>
        <v/>
      </c>
      <c r="DI101" s="17" t="str">
        <f t="shared" si="190"/>
        <v/>
      </c>
      <c r="DJ101" s="17" t="str">
        <f t="shared" si="191"/>
        <v/>
      </c>
      <c r="DK101" s="17" t="str">
        <f t="shared" si="192"/>
        <v/>
      </c>
      <c r="DL101" s="17" t="str">
        <f t="shared" si="193"/>
        <v/>
      </c>
      <c r="DM101" s="17" t="str">
        <f t="shared" si="194"/>
        <v/>
      </c>
      <c r="DN101" s="17" t="str">
        <f t="shared" si="195"/>
        <v/>
      </c>
      <c r="DO101" s="17" t="str">
        <f t="shared" si="196"/>
        <v/>
      </c>
      <c r="DP101" s="17" t="str">
        <f t="shared" si="197"/>
        <v/>
      </c>
      <c r="DQ101" s="17" t="str">
        <f t="shared" si="198"/>
        <v/>
      </c>
      <c r="DR101" s="17" t="str">
        <f t="shared" si="199"/>
        <v/>
      </c>
      <c r="DS101" s="17" t="str">
        <f t="shared" si="200"/>
        <v/>
      </c>
      <c r="DT101" s="17" t="str">
        <f t="shared" si="201"/>
        <v/>
      </c>
      <c r="DU101" s="17" t="str">
        <f t="shared" si="202"/>
        <v/>
      </c>
      <c r="DV101" s="17" t="str">
        <f t="shared" si="203"/>
        <v/>
      </c>
      <c r="DW101" s="17" t="str">
        <f t="shared" si="204"/>
        <v/>
      </c>
      <c r="DX101" s="17" t="str">
        <f t="shared" si="205"/>
        <v/>
      </c>
      <c r="DY101" s="17" t="str">
        <f t="shared" si="206"/>
        <v/>
      </c>
      <c r="DZ101" s="17" t="str">
        <f t="shared" si="207"/>
        <v/>
      </c>
      <c r="EA101" s="17" t="str">
        <f t="shared" si="208"/>
        <v/>
      </c>
      <c r="EB101" s="17" t="str">
        <f t="shared" si="209"/>
        <v/>
      </c>
      <c r="EC101" s="17" t="str">
        <f t="shared" si="210"/>
        <v/>
      </c>
      <c r="ED101" s="17" t="str">
        <f t="shared" si="211"/>
        <v/>
      </c>
      <c r="EE101" s="17" t="str">
        <f t="shared" si="212"/>
        <v/>
      </c>
      <c r="EF101" s="17" t="str">
        <f t="shared" si="213"/>
        <v/>
      </c>
      <c r="EG101" s="17" t="str">
        <f t="shared" si="214"/>
        <v/>
      </c>
      <c r="EH101" s="17" t="str">
        <f t="shared" si="215"/>
        <v/>
      </c>
      <c r="EI101" s="17" t="str">
        <f t="shared" si="216"/>
        <v/>
      </c>
      <c r="EJ101" s="17" t="str">
        <f t="shared" si="217"/>
        <v/>
      </c>
      <c r="EK101" s="17" t="str">
        <f t="shared" si="218"/>
        <v/>
      </c>
      <c r="EL101" s="17" t="str">
        <f t="shared" si="219"/>
        <v/>
      </c>
    </row>
    <row r="102" spans="1:142" ht="29" x14ac:dyDescent="0.35">
      <c r="A102" s="17" t="s">
        <v>280</v>
      </c>
      <c r="B102" s="17">
        <v>2023</v>
      </c>
      <c r="C102" s="17" t="s">
        <v>105</v>
      </c>
      <c r="D102" s="17" t="s">
        <v>281</v>
      </c>
      <c r="E102" s="17" t="s">
        <v>415</v>
      </c>
      <c r="F102" s="17" t="s">
        <v>282</v>
      </c>
      <c r="G102" s="17" t="s">
        <v>416</v>
      </c>
      <c r="H102" s="17" t="s">
        <v>283</v>
      </c>
      <c r="I102" s="17">
        <v>61242</v>
      </c>
      <c r="J102" s="105">
        <f>VLOOKUP(H102, 'TRI Crosswalk codes'!D:E, 2, FALSE)</f>
        <v>5</v>
      </c>
      <c r="K102" s="17">
        <v>325998</v>
      </c>
      <c r="L102" s="106" t="str">
        <f>VLOOKUP(K102, '2017-2022 NAICS'!C:D, 2, FALSE)</f>
        <v>All Other Miscellaneous Chemical Product and Preparation Manufacturing</v>
      </c>
      <c r="M102" s="106" t="str">
        <f>IF(COUNTIF('Raw TRI Data'!A:A, K102) &gt;0, "Yes", "No")</f>
        <v>No</v>
      </c>
      <c r="N102" s="17">
        <v>41.755000000000003</v>
      </c>
      <c r="O102" s="17">
        <v>-90.284166999999997</v>
      </c>
      <c r="P102" s="68">
        <v>110013886875</v>
      </c>
      <c r="Q102" s="68">
        <v>1323222318848</v>
      </c>
      <c r="R102" s="17" t="s">
        <v>284</v>
      </c>
      <c r="S102" s="17" t="s">
        <v>285</v>
      </c>
      <c r="T102" s="107">
        <v>5</v>
      </c>
      <c r="U102" s="105" t="str">
        <f>VLOOKUP(T102, 'TRI Crosswalk codes'!A:B, 2, FALSE)</f>
        <v>100,000 to 999,999</v>
      </c>
      <c r="V102" s="17" t="s">
        <v>290</v>
      </c>
      <c r="W102" s="17">
        <v>0</v>
      </c>
      <c r="Y102" s="17">
        <v>2780</v>
      </c>
      <c r="Z102" s="17">
        <v>2780</v>
      </c>
      <c r="AA102" s="17" t="s">
        <v>286</v>
      </c>
      <c r="AB102" s="106" t="str">
        <f t="shared" si="165"/>
        <v>Processing: As a formulation component; P299 - Other</v>
      </c>
      <c r="AI102" s="17" t="s">
        <v>288</v>
      </c>
      <c r="AJ102" s="17" t="s">
        <v>288</v>
      </c>
      <c r="AK102" s="17" t="s">
        <v>288</v>
      </c>
      <c r="AL102" s="17" t="s">
        <v>288</v>
      </c>
      <c r="AM102" s="17" t="s">
        <v>288</v>
      </c>
      <c r="AN102" s="17" t="s">
        <v>288</v>
      </c>
      <c r="AO102" s="17" t="s">
        <v>288</v>
      </c>
      <c r="AP102" s="17" t="s">
        <v>288</v>
      </c>
      <c r="AQ102" s="17" t="s">
        <v>288</v>
      </c>
      <c r="AR102" s="17" t="s">
        <v>288</v>
      </c>
      <c r="AS102" s="17" t="s">
        <v>288</v>
      </c>
      <c r="AT102" s="17" t="s">
        <v>288</v>
      </c>
      <c r="AU102" s="17" t="s">
        <v>289</v>
      </c>
      <c r="AV102" s="17" t="s">
        <v>288</v>
      </c>
      <c r="AW102" s="17" t="s">
        <v>288</v>
      </c>
      <c r="AX102" s="17" t="s">
        <v>288</v>
      </c>
      <c r="AY102" s="17" t="s">
        <v>288</v>
      </c>
      <c r="AZ102" s="17" t="s">
        <v>288</v>
      </c>
      <c r="BA102" s="17" t="s">
        <v>288</v>
      </c>
      <c r="BB102" s="17" t="s">
        <v>288</v>
      </c>
      <c r="BC102" s="17" t="s">
        <v>288</v>
      </c>
      <c r="BD102" s="17" t="s">
        <v>288</v>
      </c>
      <c r="BE102" s="17" t="s">
        <v>288</v>
      </c>
      <c r="BF102" s="17" t="s">
        <v>288</v>
      </c>
      <c r="BG102" s="17" t="s">
        <v>289</v>
      </c>
      <c r="BH102" s="17" t="s">
        <v>288</v>
      </c>
      <c r="BI102" s="17" t="s">
        <v>288</v>
      </c>
      <c r="BJ102" s="17" t="s">
        <v>288</v>
      </c>
      <c r="BK102" s="17" t="s">
        <v>288</v>
      </c>
      <c r="BL102" s="17" t="s">
        <v>288</v>
      </c>
      <c r="BM102" s="17" t="s">
        <v>288</v>
      </c>
      <c r="BN102" s="17" t="s">
        <v>288</v>
      </c>
      <c r="BO102" s="17" t="s">
        <v>288</v>
      </c>
      <c r="BP102" s="17" t="s">
        <v>288</v>
      </c>
      <c r="BQ102" s="17" t="s">
        <v>288</v>
      </c>
      <c r="BR102" s="17" t="s">
        <v>288</v>
      </c>
      <c r="BS102" s="17" t="s">
        <v>288</v>
      </c>
      <c r="BT102" s="17" t="s">
        <v>288</v>
      </c>
      <c r="BU102" s="17" t="s">
        <v>288</v>
      </c>
      <c r="BV102" s="17" t="s">
        <v>288</v>
      </c>
      <c r="BW102" s="17" t="s">
        <v>288</v>
      </c>
      <c r="BX102" s="17" t="s">
        <v>288</v>
      </c>
      <c r="BY102" s="17" t="s">
        <v>288</v>
      </c>
      <c r="BZ102" s="17" t="s">
        <v>288</v>
      </c>
      <c r="CA102" s="17" t="s">
        <v>288</v>
      </c>
      <c r="CB102" s="17" t="s">
        <v>288</v>
      </c>
      <c r="CC102" s="17" t="s">
        <v>288</v>
      </c>
      <c r="CD102" s="17" t="s">
        <v>288</v>
      </c>
      <c r="CE102" s="17" t="s">
        <v>288</v>
      </c>
      <c r="CF102" s="17" t="s">
        <v>288</v>
      </c>
      <c r="CG102" s="17" t="s">
        <v>288</v>
      </c>
      <c r="CH102" s="17" t="s">
        <v>288</v>
      </c>
      <c r="CI102" s="17" t="s">
        <v>288</v>
      </c>
      <c r="CJ102" s="17" t="s">
        <v>288</v>
      </c>
      <c r="CK102" s="17" t="str">
        <f t="shared" si="166"/>
        <v/>
      </c>
      <c r="CL102" s="17" t="str">
        <f t="shared" si="167"/>
        <v/>
      </c>
      <c r="CM102" s="17" t="str">
        <f t="shared" si="168"/>
        <v/>
      </c>
      <c r="CN102" s="17" t="str">
        <f t="shared" si="169"/>
        <v/>
      </c>
      <c r="CO102" s="17" t="str">
        <f t="shared" si="170"/>
        <v/>
      </c>
      <c r="CP102" s="17" t="str">
        <f t="shared" si="171"/>
        <v/>
      </c>
      <c r="CQ102" s="17" t="str">
        <f t="shared" si="172"/>
        <v/>
      </c>
      <c r="CR102" s="17" t="str">
        <f t="shared" si="173"/>
        <v/>
      </c>
      <c r="CS102" s="17" t="str">
        <f t="shared" si="174"/>
        <v/>
      </c>
      <c r="CT102" s="17" t="str">
        <f t="shared" si="175"/>
        <v/>
      </c>
      <c r="CU102" s="17" t="str">
        <f t="shared" si="176"/>
        <v/>
      </c>
      <c r="CV102" s="17" t="str">
        <f t="shared" si="177"/>
        <v/>
      </c>
      <c r="CW102" s="17" t="str">
        <f t="shared" si="178"/>
        <v>Processing: As a formulation component</v>
      </c>
      <c r="CX102" s="17" t="str">
        <f t="shared" si="179"/>
        <v/>
      </c>
      <c r="CY102" s="17" t="str">
        <f t="shared" si="180"/>
        <v/>
      </c>
      <c r="CZ102" s="17" t="str">
        <f t="shared" si="181"/>
        <v/>
      </c>
      <c r="DA102" s="17" t="str">
        <f t="shared" si="182"/>
        <v/>
      </c>
      <c r="DB102" s="17" t="str">
        <f t="shared" si="183"/>
        <v/>
      </c>
      <c r="DC102" s="17" t="str">
        <f t="shared" si="184"/>
        <v/>
      </c>
      <c r="DD102" s="17" t="str">
        <f t="shared" si="185"/>
        <v/>
      </c>
      <c r="DE102" s="17" t="str">
        <f t="shared" si="186"/>
        <v/>
      </c>
      <c r="DF102" s="17" t="str">
        <f t="shared" si="187"/>
        <v/>
      </c>
      <c r="DG102" s="17" t="str">
        <f t="shared" si="188"/>
        <v/>
      </c>
      <c r="DH102" s="17" t="str">
        <f t="shared" si="189"/>
        <v/>
      </c>
      <c r="DI102" s="17" t="str">
        <f t="shared" si="190"/>
        <v>P299 - Other</v>
      </c>
      <c r="DJ102" s="17" t="str">
        <f t="shared" si="191"/>
        <v/>
      </c>
      <c r="DK102" s="17" t="str">
        <f t="shared" si="192"/>
        <v/>
      </c>
      <c r="DL102" s="17" t="str">
        <f t="shared" si="193"/>
        <v/>
      </c>
      <c r="DM102" s="17" t="str">
        <f t="shared" si="194"/>
        <v/>
      </c>
      <c r="DN102" s="17" t="str">
        <f t="shared" si="195"/>
        <v/>
      </c>
      <c r="DO102" s="17" t="str">
        <f t="shared" si="196"/>
        <v/>
      </c>
      <c r="DP102" s="17" t="str">
        <f t="shared" si="197"/>
        <v/>
      </c>
      <c r="DQ102" s="17" t="str">
        <f t="shared" si="198"/>
        <v/>
      </c>
      <c r="DR102" s="17" t="str">
        <f t="shared" si="199"/>
        <v/>
      </c>
      <c r="DS102" s="17" t="str">
        <f t="shared" si="200"/>
        <v/>
      </c>
      <c r="DT102" s="17" t="str">
        <f t="shared" si="201"/>
        <v/>
      </c>
      <c r="DU102" s="17" t="str">
        <f t="shared" si="202"/>
        <v/>
      </c>
      <c r="DV102" s="17" t="str">
        <f t="shared" si="203"/>
        <v/>
      </c>
      <c r="DW102" s="17" t="str">
        <f t="shared" si="204"/>
        <v/>
      </c>
      <c r="DX102" s="17" t="str">
        <f t="shared" si="205"/>
        <v/>
      </c>
      <c r="DY102" s="17" t="str">
        <f t="shared" si="206"/>
        <v/>
      </c>
      <c r="DZ102" s="17" t="str">
        <f t="shared" si="207"/>
        <v/>
      </c>
      <c r="EA102" s="17" t="str">
        <f t="shared" si="208"/>
        <v/>
      </c>
      <c r="EB102" s="17" t="str">
        <f t="shared" si="209"/>
        <v/>
      </c>
      <c r="EC102" s="17" t="str">
        <f t="shared" si="210"/>
        <v/>
      </c>
      <c r="ED102" s="17" t="str">
        <f t="shared" si="211"/>
        <v/>
      </c>
      <c r="EE102" s="17" t="str">
        <f t="shared" si="212"/>
        <v/>
      </c>
      <c r="EF102" s="17" t="str">
        <f t="shared" si="213"/>
        <v/>
      </c>
      <c r="EG102" s="17" t="str">
        <f t="shared" si="214"/>
        <v/>
      </c>
      <c r="EH102" s="17" t="str">
        <f t="shared" si="215"/>
        <v/>
      </c>
      <c r="EI102" s="17" t="str">
        <f t="shared" si="216"/>
        <v/>
      </c>
      <c r="EJ102" s="17" t="str">
        <f t="shared" si="217"/>
        <v/>
      </c>
      <c r="EK102" s="17" t="str">
        <f t="shared" si="218"/>
        <v/>
      </c>
      <c r="EL102" s="17" t="str">
        <f t="shared" si="219"/>
        <v/>
      </c>
    </row>
    <row r="103" spans="1:142" ht="29" x14ac:dyDescent="0.35">
      <c r="A103" s="17" t="s">
        <v>280</v>
      </c>
      <c r="B103" s="17">
        <v>2023</v>
      </c>
      <c r="C103" s="17" t="s">
        <v>106</v>
      </c>
      <c r="D103" s="17" t="s">
        <v>331</v>
      </c>
      <c r="E103" s="17" t="s">
        <v>417</v>
      </c>
      <c r="F103" s="17" t="s">
        <v>332</v>
      </c>
      <c r="G103" s="17" t="s">
        <v>418</v>
      </c>
      <c r="H103" s="17" t="s">
        <v>333</v>
      </c>
      <c r="I103" s="107" t="s">
        <v>419</v>
      </c>
      <c r="J103" s="105">
        <f>VLOOKUP(H103, 'TRI Crosswalk codes'!D:E, 2, FALSE)</f>
        <v>1</v>
      </c>
      <c r="K103" s="17">
        <v>424690</v>
      </c>
      <c r="L103" s="106" t="str">
        <f>VLOOKUP(K103, '2017-2022 NAICS'!C:D, 2, FALSE)</f>
        <v>Other Chemical and Allied Products Merchant Wholesalers</v>
      </c>
      <c r="M103" s="106" t="str">
        <f>IF(COUNTIF('Raw TRI Data'!A:A, K103) &gt;0, "Yes", "No")</f>
        <v>No</v>
      </c>
      <c r="N103" s="17">
        <v>41.670540000000003</v>
      </c>
      <c r="O103" s="17">
        <v>-72.755600000000001</v>
      </c>
      <c r="P103" s="68">
        <v>110033160022</v>
      </c>
      <c r="Q103" s="68">
        <v>1323222367601</v>
      </c>
      <c r="R103" s="17" t="s">
        <v>284</v>
      </c>
      <c r="S103" s="17" t="s">
        <v>285</v>
      </c>
      <c r="T103" s="107">
        <v>4</v>
      </c>
      <c r="U103" s="105" t="str">
        <f>VLOOKUP(T103, 'TRI Crosswalk codes'!A:B, 2, FALSE)</f>
        <v>10,000 to 99,999</v>
      </c>
      <c r="V103" s="17">
        <v>1029</v>
      </c>
      <c r="W103" s="17">
        <v>1029</v>
      </c>
      <c r="Y103" s="17">
        <v>609</v>
      </c>
      <c r="Z103" s="17">
        <v>1638</v>
      </c>
      <c r="AA103" s="17" t="s">
        <v>286</v>
      </c>
      <c r="AB103" s="106" t="str">
        <f t="shared" si="165"/>
        <v>Processing: As a formulation component; P205 - Solvents; Processing: Repackaging</v>
      </c>
      <c r="AI103" s="17" t="s">
        <v>288</v>
      </c>
      <c r="AJ103" s="17" t="s">
        <v>288</v>
      </c>
      <c r="AK103" s="17" t="s">
        <v>288</v>
      </c>
      <c r="AL103" s="17" t="s">
        <v>288</v>
      </c>
      <c r="AM103" s="17" t="s">
        <v>288</v>
      </c>
      <c r="AN103" s="17" t="s">
        <v>288</v>
      </c>
      <c r="AO103" s="17" t="s">
        <v>288</v>
      </c>
      <c r="AP103" s="17" t="s">
        <v>288</v>
      </c>
      <c r="AQ103" s="17" t="s">
        <v>288</v>
      </c>
      <c r="AR103" s="17" t="s">
        <v>288</v>
      </c>
      <c r="AS103" s="17" t="s">
        <v>288</v>
      </c>
      <c r="AT103" s="17" t="s">
        <v>288</v>
      </c>
      <c r="AU103" s="17" t="s">
        <v>289</v>
      </c>
      <c r="AV103" s="17" t="s">
        <v>288</v>
      </c>
      <c r="AW103" s="17" t="s">
        <v>288</v>
      </c>
      <c r="AX103" s="17" t="s">
        <v>288</v>
      </c>
      <c r="AY103" s="17" t="s">
        <v>288</v>
      </c>
      <c r="AZ103" s="17" t="s">
        <v>289</v>
      </c>
      <c r="BA103" s="17" t="s">
        <v>288</v>
      </c>
      <c r="BB103" s="17" t="s">
        <v>288</v>
      </c>
      <c r="BC103" s="17" t="s">
        <v>288</v>
      </c>
      <c r="BD103" s="17" t="s">
        <v>288</v>
      </c>
      <c r="BE103" s="17" t="s">
        <v>288</v>
      </c>
      <c r="BF103" s="17" t="s">
        <v>288</v>
      </c>
      <c r="BG103" s="17" t="s">
        <v>288</v>
      </c>
      <c r="BH103" s="17" t="s">
        <v>288</v>
      </c>
      <c r="BI103" s="17" t="s">
        <v>289</v>
      </c>
      <c r="BJ103" s="17" t="s">
        <v>288</v>
      </c>
      <c r="BK103" s="17" t="s">
        <v>288</v>
      </c>
      <c r="BL103" s="17" t="s">
        <v>288</v>
      </c>
      <c r="BM103" s="17" t="s">
        <v>288</v>
      </c>
      <c r="BN103" s="17" t="s">
        <v>288</v>
      </c>
      <c r="BO103" s="17" t="s">
        <v>288</v>
      </c>
      <c r="BP103" s="17" t="s">
        <v>288</v>
      </c>
      <c r="BQ103" s="17" t="s">
        <v>288</v>
      </c>
      <c r="BR103" s="17" t="s">
        <v>288</v>
      </c>
      <c r="BS103" s="17" t="s">
        <v>288</v>
      </c>
      <c r="BT103" s="17" t="s">
        <v>288</v>
      </c>
      <c r="BU103" s="17" t="s">
        <v>288</v>
      </c>
      <c r="BV103" s="17" t="s">
        <v>288</v>
      </c>
      <c r="BW103" s="17" t="s">
        <v>288</v>
      </c>
      <c r="BX103" s="17" t="s">
        <v>288</v>
      </c>
      <c r="BY103" s="17" t="s">
        <v>288</v>
      </c>
      <c r="BZ103" s="17" t="s">
        <v>288</v>
      </c>
      <c r="CA103" s="17" t="s">
        <v>288</v>
      </c>
      <c r="CB103" s="17" t="s">
        <v>288</v>
      </c>
      <c r="CC103" s="17" t="s">
        <v>288</v>
      </c>
      <c r="CD103" s="17" t="s">
        <v>288</v>
      </c>
      <c r="CE103" s="17" t="s">
        <v>288</v>
      </c>
      <c r="CF103" s="17" t="s">
        <v>288</v>
      </c>
      <c r="CG103" s="17" t="s">
        <v>288</v>
      </c>
      <c r="CH103" s="17" t="s">
        <v>288</v>
      </c>
      <c r="CI103" s="17" t="s">
        <v>288</v>
      </c>
      <c r="CJ103" s="17" t="s">
        <v>288</v>
      </c>
      <c r="CK103" s="17" t="str">
        <f t="shared" si="166"/>
        <v/>
      </c>
      <c r="CL103" s="17" t="str">
        <f t="shared" si="167"/>
        <v/>
      </c>
      <c r="CM103" s="17" t="str">
        <f t="shared" si="168"/>
        <v/>
      </c>
      <c r="CN103" s="17" t="str">
        <f t="shared" si="169"/>
        <v/>
      </c>
      <c r="CO103" s="17" t="str">
        <f t="shared" si="170"/>
        <v/>
      </c>
      <c r="CP103" s="17" t="str">
        <f t="shared" si="171"/>
        <v/>
      </c>
      <c r="CQ103" s="17" t="str">
        <f t="shared" si="172"/>
        <v/>
      </c>
      <c r="CR103" s="17" t="str">
        <f t="shared" si="173"/>
        <v/>
      </c>
      <c r="CS103" s="17" t="str">
        <f t="shared" si="174"/>
        <v/>
      </c>
      <c r="CT103" s="17" t="str">
        <f t="shared" si="175"/>
        <v/>
      </c>
      <c r="CU103" s="17" t="str">
        <f t="shared" si="176"/>
        <v/>
      </c>
      <c r="CV103" s="17" t="str">
        <f t="shared" si="177"/>
        <v/>
      </c>
      <c r="CW103" s="17" t="str">
        <f t="shared" si="178"/>
        <v>Processing: As a formulation component</v>
      </c>
      <c r="CX103" s="17" t="str">
        <f t="shared" si="179"/>
        <v/>
      </c>
      <c r="CY103" s="17" t="str">
        <f t="shared" si="180"/>
        <v/>
      </c>
      <c r="CZ103" s="17" t="str">
        <f t="shared" si="181"/>
        <v/>
      </c>
      <c r="DA103" s="17" t="str">
        <f t="shared" si="182"/>
        <v/>
      </c>
      <c r="DB103" s="17" t="str">
        <f t="shared" si="183"/>
        <v>P205 - Solvents</v>
      </c>
      <c r="DC103" s="17" t="str">
        <f t="shared" si="184"/>
        <v/>
      </c>
      <c r="DD103" s="17" t="str">
        <f t="shared" si="185"/>
        <v/>
      </c>
      <c r="DE103" s="17" t="str">
        <f t="shared" si="186"/>
        <v/>
      </c>
      <c r="DF103" s="17" t="str">
        <f t="shared" si="187"/>
        <v/>
      </c>
      <c r="DG103" s="17" t="str">
        <f t="shared" si="188"/>
        <v/>
      </c>
      <c r="DH103" s="17" t="str">
        <f t="shared" si="189"/>
        <v/>
      </c>
      <c r="DI103" s="17" t="str">
        <f t="shared" si="190"/>
        <v/>
      </c>
      <c r="DJ103" s="17" t="str">
        <f t="shared" si="191"/>
        <v/>
      </c>
      <c r="DK103" s="17" t="str">
        <f t="shared" si="192"/>
        <v>Processing: Repackaging</v>
      </c>
      <c r="DL103" s="17" t="str">
        <f t="shared" si="193"/>
        <v/>
      </c>
      <c r="DM103" s="17" t="str">
        <f t="shared" si="194"/>
        <v/>
      </c>
      <c r="DN103" s="17" t="str">
        <f t="shared" si="195"/>
        <v/>
      </c>
      <c r="DO103" s="17" t="str">
        <f t="shared" si="196"/>
        <v/>
      </c>
      <c r="DP103" s="17" t="str">
        <f t="shared" si="197"/>
        <v/>
      </c>
      <c r="DQ103" s="17" t="str">
        <f t="shared" si="198"/>
        <v/>
      </c>
      <c r="DR103" s="17" t="str">
        <f t="shared" si="199"/>
        <v/>
      </c>
      <c r="DS103" s="17" t="str">
        <f t="shared" si="200"/>
        <v/>
      </c>
      <c r="DT103" s="17" t="str">
        <f t="shared" si="201"/>
        <v/>
      </c>
      <c r="DU103" s="17" t="str">
        <f t="shared" si="202"/>
        <v/>
      </c>
      <c r="DV103" s="17" t="str">
        <f t="shared" si="203"/>
        <v/>
      </c>
      <c r="DW103" s="17" t="str">
        <f t="shared" si="204"/>
        <v/>
      </c>
      <c r="DX103" s="17" t="str">
        <f t="shared" si="205"/>
        <v/>
      </c>
      <c r="DY103" s="17" t="str">
        <f t="shared" si="206"/>
        <v/>
      </c>
      <c r="DZ103" s="17" t="str">
        <f t="shared" si="207"/>
        <v/>
      </c>
      <c r="EA103" s="17" t="str">
        <f t="shared" si="208"/>
        <v/>
      </c>
      <c r="EB103" s="17" t="str">
        <f t="shared" si="209"/>
        <v/>
      </c>
      <c r="EC103" s="17" t="str">
        <f t="shared" si="210"/>
        <v/>
      </c>
      <c r="ED103" s="17" t="str">
        <f t="shared" si="211"/>
        <v/>
      </c>
      <c r="EE103" s="17" t="str">
        <f t="shared" si="212"/>
        <v/>
      </c>
      <c r="EF103" s="17" t="str">
        <f t="shared" si="213"/>
        <v/>
      </c>
      <c r="EG103" s="17" t="str">
        <f t="shared" si="214"/>
        <v/>
      </c>
      <c r="EH103" s="17" t="str">
        <f t="shared" si="215"/>
        <v/>
      </c>
      <c r="EI103" s="17" t="str">
        <f t="shared" si="216"/>
        <v/>
      </c>
      <c r="EJ103" s="17" t="str">
        <f t="shared" si="217"/>
        <v/>
      </c>
      <c r="EK103" s="17" t="str">
        <f t="shared" si="218"/>
        <v/>
      </c>
      <c r="EL103" s="17" t="str">
        <f t="shared" si="219"/>
        <v/>
      </c>
    </row>
    <row r="104" spans="1:142" ht="29" x14ac:dyDescent="0.35">
      <c r="A104" s="17" t="s">
        <v>280</v>
      </c>
      <c r="B104" s="17">
        <v>2023</v>
      </c>
      <c r="C104" s="17" t="s">
        <v>107</v>
      </c>
      <c r="D104" s="17" t="s">
        <v>291</v>
      </c>
      <c r="E104" s="17" t="s">
        <v>421</v>
      </c>
      <c r="F104" s="17" t="s">
        <v>292</v>
      </c>
      <c r="G104" s="17" t="s">
        <v>422</v>
      </c>
      <c r="H104" s="17" t="s">
        <v>293</v>
      </c>
      <c r="I104" s="17">
        <v>27030</v>
      </c>
      <c r="J104" s="105">
        <f>VLOOKUP(H104, 'TRI Crosswalk codes'!D:E, 2, FALSE)</f>
        <v>4</v>
      </c>
      <c r="K104" s="17">
        <v>326150</v>
      </c>
      <c r="L104" s="106" t="str">
        <f>VLOOKUP(K104, '2017-2022 NAICS'!C:D, 2, FALSE)</f>
        <v>Urethane and Other Foam Product (except Polystyrene) Manufacturing</v>
      </c>
      <c r="M104" s="106" t="str">
        <f>IF(COUNTIF('Raw TRI Data'!A:A, K104) &gt;0, "Yes", "No")</f>
        <v>No</v>
      </c>
      <c r="N104" s="17">
        <v>36.472777999999998</v>
      </c>
      <c r="O104" s="17">
        <v>-80.608610999999996</v>
      </c>
      <c r="P104" s="68">
        <v>110000345172</v>
      </c>
      <c r="Q104" s="68">
        <v>1323222389429</v>
      </c>
      <c r="R104" s="17" t="s">
        <v>284</v>
      </c>
      <c r="S104" s="17" t="s">
        <v>285</v>
      </c>
      <c r="T104" s="107">
        <v>4</v>
      </c>
      <c r="U104" s="105" t="str">
        <f>VLOOKUP(T104, 'TRI Crosswalk codes'!A:B, 2, FALSE)</f>
        <v>10,000 to 99,999</v>
      </c>
      <c r="V104" s="17">
        <v>1404</v>
      </c>
      <c r="W104" s="17">
        <v>1404</v>
      </c>
      <c r="Y104" s="17">
        <v>0</v>
      </c>
      <c r="Z104" s="17">
        <v>1404</v>
      </c>
      <c r="AA104" s="17" t="s">
        <v>286</v>
      </c>
      <c r="AB104" s="106" t="str">
        <f t="shared" si="165"/>
        <v>Processing: As a formulation component; P201 - Additives</v>
      </c>
      <c r="AI104" s="17" t="s">
        <v>288</v>
      </c>
      <c r="AJ104" s="17" t="s">
        <v>288</v>
      </c>
      <c r="AK104" s="17" t="s">
        <v>288</v>
      </c>
      <c r="AL104" s="17" t="s">
        <v>288</v>
      </c>
      <c r="AM104" s="17" t="s">
        <v>288</v>
      </c>
      <c r="AN104" s="17" t="s">
        <v>288</v>
      </c>
      <c r="AO104" s="17" t="s">
        <v>288</v>
      </c>
      <c r="AP104" s="17" t="s">
        <v>288</v>
      </c>
      <c r="AQ104" s="17" t="s">
        <v>288</v>
      </c>
      <c r="AR104" s="17" t="s">
        <v>288</v>
      </c>
      <c r="AS104" s="17" t="s">
        <v>288</v>
      </c>
      <c r="AT104" s="17" t="s">
        <v>288</v>
      </c>
      <c r="AU104" s="17" t="s">
        <v>289</v>
      </c>
      <c r="AV104" s="17" t="s">
        <v>289</v>
      </c>
      <c r="AW104" s="17" t="s">
        <v>288</v>
      </c>
      <c r="AX104" s="17" t="s">
        <v>288</v>
      </c>
      <c r="AY104" s="17" t="s">
        <v>288</v>
      </c>
      <c r="AZ104" s="17" t="s">
        <v>288</v>
      </c>
      <c r="BA104" s="17" t="s">
        <v>288</v>
      </c>
      <c r="BB104" s="17" t="s">
        <v>288</v>
      </c>
      <c r="BC104" s="17" t="s">
        <v>288</v>
      </c>
      <c r="BD104" s="17" t="s">
        <v>288</v>
      </c>
      <c r="BE104" s="17" t="s">
        <v>288</v>
      </c>
      <c r="BF104" s="17" t="s">
        <v>288</v>
      </c>
      <c r="BG104" s="17" t="s">
        <v>288</v>
      </c>
      <c r="BH104" s="17" t="s">
        <v>288</v>
      </c>
      <c r="BI104" s="17" t="s">
        <v>288</v>
      </c>
      <c r="BJ104" s="17" t="s">
        <v>288</v>
      </c>
      <c r="BK104" s="17" t="s">
        <v>288</v>
      </c>
      <c r="BL104" s="17" t="s">
        <v>288</v>
      </c>
      <c r="BM104" s="17" t="s">
        <v>288</v>
      </c>
      <c r="BN104" s="17" t="s">
        <v>288</v>
      </c>
      <c r="BO104" s="17" t="s">
        <v>288</v>
      </c>
      <c r="BP104" s="17" t="s">
        <v>288</v>
      </c>
      <c r="BQ104" s="17" t="s">
        <v>288</v>
      </c>
      <c r="BR104" s="17" t="s">
        <v>288</v>
      </c>
      <c r="BS104" s="17" t="s">
        <v>288</v>
      </c>
      <c r="BT104" s="17" t="s">
        <v>288</v>
      </c>
      <c r="BU104" s="17" t="s">
        <v>288</v>
      </c>
      <c r="BV104" s="17" t="s">
        <v>288</v>
      </c>
      <c r="BW104" s="17" t="s">
        <v>288</v>
      </c>
      <c r="BX104" s="17" t="s">
        <v>288</v>
      </c>
      <c r="BY104" s="17" t="s">
        <v>288</v>
      </c>
      <c r="BZ104" s="17" t="s">
        <v>288</v>
      </c>
      <c r="CA104" s="17" t="s">
        <v>288</v>
      </c>
      <c r="CB104" s="17" t="s">
        <v>288</v>
      </c>
      <c r="CC104" s="17" t="s">
        <v>288</v>
      </c>
      <c r="CD104" s="17" t="s">
        <v>288</v>
      </c>
      <c r="CE104" s="17" t="s">
        <v>288</v>
      </c>
      <c r="CF104" s="17" t="s">
        <v>288</v>
      </c>
      <c r="CG104" s="17" t="s">
        <v>288</v>
      </c>
      <c r="CH104" s="17" t="s">
        <v>288</v>
      </c>
      <c r="CI104" s="17" t="s">
        <v>288</v>
      </c>
      <c r="CJ104" s="17" t="s">
        <v>288</v>
      </c>
      <c r="CK104" s="17" t="str">
        <f t="shared" si="166"/>
        <v/>
      </c>
      <c r="CL104" s="17" t="str">
        <f t="shared" si="167"/>
        <v/>
      </c>
      <c r="CM104" s="17" t="str">
        <f t="shared" si="168"/>
        <v/>
      </c>
      <c r="CN104" s="17" t="str">
        <f t="shared" si="169"/>
        <v/>
      </c>
      <c r="CO104" s="17" t="str">
        <f t="shared" si="170"/>
        <v/>
      </c>
      <c r="CP104" s="17" t="str">
        <f t="shared" si="171"/>
        <v/>
      </c>
      <c r="CQ104" s="17" t="str">
        <f t="shared" si="172"/>
        <v/>
      </c>
      <c r="CR104" s="17" t="str">
        <f t="shared" si="173"/>
        <v/>
      </c>
      <c r="CS104" s="17" t="str">
        <f t="shared" si="174"/>
        <v/>
      </c>
      <c r="CT104" s="17" t="str">
        <f t="shared" si="175"/>
        <v/>
      </c>
      <c r="CU104" s="17" t="str">
        <f t="shared" si="176"/>
        <v/>
      </c>
      <c r="CV104" s="17" t="str">
        <f t="shared" si="177"/>
        <v/>
      </c>
      <c r="CW104" s="17" t="str">
        <f t="shared" si="178"/>
        <v>Processing: As a formulation component</v>
      </c>
      <c r="CX104" s="17" t="str">
        <f t="shared" si="179"/>
        <v>P201 - Additives</v>
      </c>
      <c r="CY104" s="17" t="str">
        <f t="shared" si="180"/>
        <v/>
      </c>
      <c r="CZ104" s="17" t="str">
        <f t="shared" si="181"/>
        <v/>
      </c>
      <c r="DA104" s="17" t="str">
        <f t="shared" si="182"/>
        <v/>
      </c>
      <c r="DB104" s="17" t="str">
        <f t="shared" si="183"/>
        <v/>
      </c>
      <c r="DC104" s="17" t="str">
        <f t="shared" si="184"/>
        <v/>
      </c>
      <c r="DD104" s="17" t="str">
        <f t="shared" si="185"/>
        <v/>
      </c>
      <c r="DE104" s="17" t="str">
        <f t="shared" si="186"/>
        <v/>
      </c>
      <c r="DF104" s="17" t="str">
        <f t="shared" si="187"/>
        <v/>
      </c>
      <c r="DG104" s="17" t="str">
        <f t="shared" si="188"/>
        <v/>
      </c>
      <c r="DH104" s="17" t="str">
        <f t="shared" si="189"/>
        <v/>
      </c>
      <c r="DI104" s="17" t="str">
        <f t="shared" si="190"/>
        <v/>
      </c>
      <c r="DJ104" s="17" t="str">
        <f t="shared" si="191"/>
        <v/>
      </c>
      <c r="DK104" s="17" t="str">
        <f t="shared" si="192"/>
        <v/>
      </c>
      <c r="DL104" s="17" t="str">
        <f t="shared" si="193"/>
        <v/>
      </c>
      <c r="DM104" s="17" t="str">
        <f t="shared" si="194"/>
        <v/>
      </c>
      <c r="DN104" s="17" t="str">
        <f t="shared" si="195"/>
        <v/>
      </c>
      <c r="DO104" s="17" t="str">
        <f t="shared" si="196"/>
        <v/>
      </c>
      <c r="DP104" s="17" t="str">
        <f t="shared" si="197"/>
        <v/>
      </c>
      <c r="DQ104" s="17" t="str">
        <f t="shared" si="198"/>
        <v/>
      </c>
      <c r="DR104" s="17" t="str">
        <f t="shared" si="199"/>
        <v/>
      </c>
      <c r="DS104" s="17" t="str">
        <f t="shared" si="200"/>
        <v/>
      </c>
      <c r="DT104" s="17" t="str">
        <f t="shared" si="201"/>
        <v/>
      </c>
      <c r="DU104" s="17" t="str">
        <f t="shared" si="202"/>
        <v/>
      </c>
      <c r="DV104" s="17" t="str">
        <f t="shared" si="203"/>
        <v/>
      </c>
      <c r="DW104" s="17" t="str">
        <f t="shared" si="204"/>
        <v/>
      </c>
      <c r="DX104" s="17" t="str">
        <f t="shared" si="205"/>
        <v/>
      </c>
      <c r="DY104" s="17" t="str">
        <f t="shared" si="206"/>
        <v/>
      </c>
      <c r="DZ104" s="17" t="str">
        <f t="shared" si="207"/>
        <v/>
      </c>
      <c r="EA104" s="17" t="str">
        <f t="shared" si="208"/>
        <v/>
      </c>
      <c r="EB104" s="17" t="str">
        <f t="shared" si="209"/>
        <v/>
      </c>
      <c r="EC104" s="17" t="str">
        <f t="shared" si="210"/>
        <v/>
      </c>
      <c r="ED104" s="17" t="str">
        <f t="shared" si="211"/>
        <v/>
      </c>
      <c r="EE104" s="17" t="str">
        <f t="shared" si="212"/>
        <v/>
      </c>
      <c r="EF104" s="17" t="str">
        <f t="shared" si="213"/>
        <v/>
      </c>
      <c r="EG104" s="17" t="str">
        <f t="shared" si="214"/>
        <v/>
      </c>
      <c r="EH104" s="17" t="str">
        <f t="shared" si="215"/>
        <v/>
      </c>
      <c r="EI104" s="17" t="str">
        <f t="shared" si="216"/>
        <v/>
      </c>
      <c r="EJ104" s="17" t="str">
        <f t="shared" si="217"/>
        <v/>
      </c>
      <c r="EK104" s="17" t="str">
        <f t="shared" si="218"/>
        <v/>
      </c>
      <c r="EL104" s="17" t="str">
        <f t="shared" si="219"/>
        <v/>
      </c>
    </row>
    <row r="105" spans="1:142" ht="29" x14ac:dyDescent="0.35">
      <c r="A105" s="17" t="s">
        <v>280</v>
      </c>
      <c r="B105" s="17">
        <v>2023</v>
      </c>
      <c r="C105" s="17" t="s">
        <v>108</v>
      </c>
      <c r="D105" s="17" t="s">
        <v>334</v>
      </c>
      <c r="E105" s="17" t="s">
        <v>425</v>
      </c>
      <c r="F105" s="17" t="s">
        <v>335</v>
      </c>
      <c r="G105" s="17" t="s">
        <v>426</v>
      </c>
      <c r="H105" s="17" t="s">
        <v>298</v>
      </c>
      <c r="I105" s="17">
        <v>77489</v>
      </c>
      <c r="J105" s="105">
        <f>VLOOKUP(H105, 'TRI Crosswalk codes'!D:E, 2, FALSE)</f>
        <v>6</v>
      </c>
      <c r="K105" s="17">
        <v>326150</v>
      </c>
      <c r="L105" s="106" t="str">
        <f>VLOOKUP(K105, '2017-2022 NAICS'!C:D, 2, FALSE)</f>
        <v>Urethane and Other Foam Product (except Polystyrene) Manufacturing</v>
      </c>
      <c r="M105" s="106" t="str">
        <f>IF(COUNTIF('Raw TRI Data'!A:A, K105) &gt;0, "Yes", "No")</f>
        <v>No</v>
      </c>
      <c r="N105" s="17">
        <v>29.612449999999999</v>
      </c>
      <c r="O105" s="17">
        <v>-95.516098999999997</v>
      </c>
      <c r="P105" s="68">
        <v>110070942904</v>
      </c>
      <c r="Q105" s="68">
        <v>1323222389482</v>
      </c>
      <c r="R105" s="17" t="s">
        <v>284</v>
      </c>
      <c r="S105" s="17" t="s">
        <v>285</v>
      </c>
      <c r="T105" s="107">
        <v>4</v>
      </c>
      <c r="U105" s="105" t="str">
        <f>VLOOKUP(T105, 'TRI Crosswalk codes'!A:B, 2, FALSE)</f>
        <v>10,000 to 99,999</v>
      </c>
      <c r="V105" s="17">
        <v>562</v>
      </c>
      <c r="W105" s="17">
        <v>562</v>
      </c>
      <c r="Y105" s="17">
        <v>5</v>
      </c>
      <c r="Z105" s="17">
        <v>567</v>
      </c>
      <c r="AA105" s="17" t="s">
        <v>286</v>
      </c>
      <c r="AB105" s="106" t="str">
        <f t="shared" si="165"/>
        <v>Processing: As a formulation component; P201 - Additives</v>
      </c>
      <c r="AI105" s="17" t="s">
        <v>288</v>
      </c>
      <c r="AJ105" s="17" t="s">
        <v>288</v>
      </c>
      <c r="AK105" s="17" t="s">
        <v>288</v>
      </c>
      <c r="AL105" s="17" t="s">
        <v>288</v>
      </c>
      <c r="AM105" s="17" t="s">
        <v>288</v>
      </c>
      <c r="AN105" s="17" t="s">
        <v>288</v>
      </c>
      <c r="AO105" s="17" t="s">
        <v>288</v>
      </c>
      <c r="AP105" s="17" t="s">
        <v>288</v>
      </c>
      <c r="AQ105" s="17" t="s">
        <v>288</v>
      </c>
      <c r="AR105" s="17" t="s">
        <v>288</v>
      </c>
      <c r="AS105" s="17" t="s">
        <v>288</v>
      </c>
      <c r="AT105" s="17" t="s">
        <v>288</v>
      </c>
      <c r="AU105" s="17" t="s">
        <v>289</v>
      </c>
      <c r="AV105" s="17" t="s">
        <v>289</v>
      </c>
      <c r="AW105" s="17" t="s">
        <v>288</v>
      </c>
      <c r="AX105" s="17" t="s">
        <v>288</v>
      </c>
      <c r="AY105" s="17" t="s">
        <v>288</v>
      </c>
      <c r="AZ105" s="17" t="s">
        <v>288</v>
      </c>
      <c r="BA105" s="17" t="s">
        <v>288</v>
      </c>
      <c r="BB105" s="17" t="s">
        <v>288</v>
      </c>
      <c r="BC105" s="17" t="s">
        <v>288</v>
      </c>
      <c r="BD105" s="17" t="s">
        <v>288</v>
      </c>
      <c r="BE105" s="17" t="s">
        <v>288</v>
      </c>
      <c r="BF105" s="17" t="s">
        <v>288</v>
      </c>
      <c r="BG105" s="17" t="s">
        <v>288</v>
      </c>
      <c r="BH105" s="17" t="s">
        <v>288</v>
      </c>
      <c r="BI105" s="17" t="s">
        <v>288</v>
      </c>
      <c r="BJ105" s="17" t="s">
        <v>288</v>
      </c>
      <c r="BK105" s="17" t="s">
        <v>288</v>
      </c>
      <c r="BL105" s="17" t="s">
        <v>288</v>
      </c>
      <c r="BM105" s="17" t="s">
        <v>288</v>
      </c>
      <c r="BN105" s="17" t="s">
        <v>288</v>
      </c>
      <c r="BO105" s="17" t="s">
        <v>288</v>
      </c>
      <c r="BP105" s="17" t="s">
        <v>288</v>
      </c>
      <c r="BQ105" s="17" t="s">
        <v>288</v>
      </c>
      <c r="BR105" s="17" t="s">
        <v>288</v>
      </c>
      <c r="BS105" s="17" t="s">
        <v>288</v>
      </c>
      <c r="BT105" s="17" t="s">
        <v>288</v>
      </c>
      <c r="BU105" s="17" t="s">
        <v>288</v>
      </c>
      <c r="BV105" s="17" t="s">
        <v>288</v>
      </c>
      <c r="BW105" s="17" t="s">
        <v>288</v>
      </c>
      <c r="BX105" s="17" t="s">
        <v>288</v>
      </c>
      <c r="BY105" s="17" t="s">
        <v>288</v>
      </c>
      <c r="BZ105" s="17" t="s">
        <v>288</v>
      </c>
      <c r="CA105" s="17" t="s">
        <v>288</v>
      </c>
      <c r="CB105" s="17" t="s">
        <v>288</v>
      </c>
      <c r="CC105" s="17" t="s">
        <v>288</v>
      </c>
      <c r="CD105" s="17" t="s">
        <v>288</v>
      </c>
      <c r="CE105" s="17" t="s">
        <v>288</v>
      </c>
      <c r="CF105" s="17" t="s">
        <v>288</v>
      </c>
      <c r="CG105" s="17" t="s">
        <v>288</v>
      </c>
      <c r="CH105" s="17" t="s">
        <v>288</v>
      </c>
      <c r="CI105" s="17" t="s">
        <v>288</v>
      </c>
      <c r="CJ105" s="17" t="s">
        <v>288</v>
      </c>
      <c r="CK105" s="17" t="str">
        <f t="shared" si="166"/>
        <v/>
      </c>
      <c r="CL105" s="17" t="str">
        <f t="shared" si="167"/>
        <v/>
      </c>
      <c r="CM105" s="17" t="str">
        <f t="shared" si="168"/>
        <v/>
      </c>
      <c r="CN105" s="17" t="str">
        <f t="shared" si="169"/>
        <v/>
      </c>
      <c r="CO105" s="17" t="str">
        <f t="shared" si="170"/>
        <v/>
      </c>
      <c r="CP105" s="17" t="str">
        <f t="shared" si="171"/>
        <v/>
      </c>
      <c r="CQ105" s="17" t="str">
        <f t="shared" si="172"/>
        <v/>
      </c>
      <c r="CR105" s="17" t="str">
        <f t="shared" si="173"/>
        <v/>
      </c>
      <c r="CS105" s="17" t="str">
        <f t="shared" si="174"/>
        <v/>
      </c>
      <c r="CT105" s="17" t="str">
        <f t="shared" si="175"/>
        <v/>
      </c>
      <c r="CU105" s="17" t="str">
        <f t="shared" si="176"/>
        <v/>
      </c>
      <c r="CV105" s="17" t="str">
        <f t="shared" si="177"/>
        <v/>
      </c>
      <c r="CW105" s="17" t="str">
        <f t="shared" si="178"/>
        <v>Processing: As a formulation component</v>
      </c>
      <c r="CX105" s="17" t="str">
        <f t="shared" si="179"/>
        <v>P201 - Additives</v>
      </c>
      <c r="CY105" s="17" t="str">
        <f t="shared" si="180"/>
        <v/>
      </c>
      <c r="CZ105" s="17" t="str">
        <f t="shared" si="181"/>
        <v/>
      </c>
      <c r="DA105" s="17" t="str">
        <f t="shared" si="182"/>
        <v/>
      </c>
      <c r="DB105" s="17" t="str">
        <f t="shared" si="183"/>
        <v/>
      </c>
      <c r="DC105" s="17" t="str">
        <f t="shared" si="184"/>
        <v/>
      </c>
      <c r="DD105" s="17" t="str">
        <f t="shared" si="185"/>
        <v/>
      </c>
      <c r="DE105" s="17" t="str">
        <f t="shared" si="186"/>
        <v/>
      </c>
      <c r="DF105" s="17" t="str">
        <f t="shared" si="187"/>
        <v/>
      </c>
      <c r="DG105" s="17" t="str">
        <f t="shared" si="188"/>
        <v/>
      </c>
      <c r="DH105" s="17" t="str">
        <f t="shared" si="189"/>
        <v/>
      </c>
      <c r="DI105" s="17" t="str">
        <f t="shared" si="190"/>
        <v/>
      </c>
      <c r="DJ105" s="17" t="str">
        <f t="shared" si="191"/>
        <v/>
      </c>
      <c r="DK105" s="17" t="str">
        <f t="shared" si="192"/>
        <v/>
      </c>
      <c r="DL105" s="17" t="str">
        <f t="shared" si="193"/>
        <v/>
      </c>
      <c r="DM105" s="17" t="str">
        <f t="shared" si="194"/>
        <v/>
      </c>
      <c r="DN105" s="17" t="str">
        <f t="shared" si="195"/>
        <v/>
      </c>
      <c r="DO105" s="17" t="str">
        <f t="shared" si="196"/>
        <v/>
      </c>
      <c r="DP105" s="17" t="str">
        <f t="shared" si="197"/>
        <v/>
      </c>
      <c r="DQ105" s="17" t="str">
        <f t="shared" si="198"/>
        <v/>
      </c>
      <c r="DR105" s="17" t="str">
        <f t="shared" si="199"/>
        <v/>
      </c>
      <c r="DS105" s="17" t="str">
        <f t="shared" si="200"/>
        <v/>
      </c>
      <c r="DT105" s="17" t="str">
        <f t="shared" si="201"/>
        <v/>
      </c>
      <c r="DU105" s="17" t="str">
        <f t="shared" si="202"/>
        <v/>
      </c>
      <c r="DV105" s="17" t="str">
        <f t="shared" si="203"/>
        <v/>
      </c>
      <c r="DW105" s="17" t="str">
        <f t="shared" si="204"/>
        <v/>
      </c>
      <c r="DX105" s="17" t="str">
        <f t="shared" si="205"/>
        <v/>
      </c>
      <c r="DY105" s="17" t="str">
        <f t="shared" si="206"/>
        <v/>
      </c>
      <c r="DZ105" s="17" t="str">
        <f t="shared" si="207"/>
        <v/>
      </c>
      <c r="EA105" s="17" t="str">
        <f t="shared" si="208"/>
        <v/>
      </c>
      <c r="EB105" s="17" t="str">
        <f t="shared" si="209"/>
        <v/>
      </c>
      <c r="EC105" s="17" t="str">
        <f t="shared" si="210"/>
        <v/>
      </c>
      <c r="ED105" s="17" t="str">
        <f t="shared" si="211"/>
        <v/>
      </c>
      <c r="EE105" s="17" t="str">
        <f t="shared" si="212"/>
        <v/>
      </c>
      <c r="EF105" s="17" t="str">
        <f t="shared" si="213"/>
        <v/>
      </c>
      <c r="EG105" s="17" t="str">
        <f t="shared" si="214"/>
        <v/>
      </c>
      <c r="EH105" s="17" t="str">
        <f t="shared" si="215"/>
        <v/>
      </c>
      <c r="EI105" s="17" t="str">
        <f t="shared" si="216"/>
        <v/>
      </c>
      <c r="EJ105" s="17" t="str">
        <f t="shared" si="217"/>
        <v/>
      </c>
      <c r="EK105" s="17" t="str">
        <f t="shared" si="218"/>
        <v/>
      </c>
      <c r="EL105" s="17" t="str">
        <f t="shared" si="219"/>
        <v/>
      </c>
    </row>
    <row r="106" spans="1:142" x14ac:dyDescent="0.35">
      <c r="A106" s="17"/>
      <c r="B106" s="17"/>
      <c r="C106" s="17"/>
      <c r="D106" s="17"/>
      <c r="E106" s="17"/>
      <c r="F106" s="17"/>
      <c r="G106" s="17"/>
      <c r="H106" s="17"/>
      <c r="I106" s="17"/>
      <c r="K106" s="17"/>
      <c r="N106" s="17"/>
      <c r="O106" s="17"/>
      <c r="P106" s="68"/>
      <c r="Q106" s="68"/>
      <c r="R106" s="17"/>
      <c r="S106" s="17"/>
      <c r="T106" s="107"/>
      <c r="V106" s="17"/>
      <c r="W106" s="17"/>
      <c r="X106" s="105">
        <v>0</v>
      </c>
      <c r="Y106" s="17"/>
      <c r="Z106" s="17"/>
      <c r="AA106" s="17"/>
      <c r="AG106" s="106"/>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row>
    <row r="107" spans="1:142" x14ac:dyDescent="0.35">
      <c r="A107" s="17"/>
      <c r="B107" s="17"/>
      <c r="C107" s="17"/>
      <c r="D107" s="17"/>
      <c r="E107" s="17"/>
      <c r="F107" s="17"/>
      <c r="G107" s="17"/>
      <c r="H107" s="17"/>
      <c r="I107" s="17"/>
      <c r="K107" s="17"/>
      <c r="N107" s="17"/>
      <c r="O107" s="17"/>
      <c r="P107" s="68"/>
      <c r="Q107" s="68"/>
      <c r="R107" s="17"/>
      <c r="S107" s="17"/>
      <c r="T107" s="107"/>
      <c r="V107" s="17"/>
      <c r="W107" s="17"/>
      <c r="X107" s="105">
        <v>10</v>
      </c>
      <c r="Y107" s="17"/>
      <c r="Z107" s="17"/>
      <c r="AA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row>
    <row r="108" spans="1:142" x14ac:dyDescent="0.35">
      <c r="A108" s="17"/>
      <c r="B108" s="17"/>
      <c r="C108" s="17"/>
      <c r="D108" s="17"/>
      <c r="E108" s="17"/>
      <c r="F108" s="17"/>
      <c r="G108" s="17"/>
      <c r="H108" s="17"/>
      <c r="I108" s="17"/>
      <c r="K108" s="17"/>
      <c r="N108" s="17"/>
      <c r="O108" s="17"/>
      <c r="P108" s="68"/>
      <c r="Q108" s="68"/>
      <c r="R108" s="17"/>
      <c r="S108" s="17"/>
      <c r="T108" s="107"/>
      <c r="V108" s="17"/>
      <c r="W108" s="17"/>
      <c r="X108" s="105">
        <v>3.68</v>
      </c>
      <c r="Y108" s="17"/>
      <c r="Z108" s="17"/>
      <c r="AA108" s="17"/>
      <c r="AG108" s="106"/>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row>
    <row r="109" spans="1:142" x14ac:dyDescent="0.35">
      <c r="A109" s="17"/>
      <c r="B109" s="17"/>
      <c r="C109" s="17"/>
      <c r="D109" s="17"/>
      <c r="E109" s="17"/>
      <c r="F109" s="17"/>
      <c r="G109" s="17"/>
      <c r="H109" s="17"/>
      <c r="I109" s="17"/>
      <c r="K109" s="17"/>
      <c r="N109" s="17"/>
      <c r="O109" s="17"/>
      <c r="P109" s="68"/>
      <c r="Q109" s="68"/>
      <c r="R109" s="17"/>
      <c r="S109" s="17"/>
      <c r="T109" s="109"/>
      <c r="V109" s="17"/>
      <c r="W109" s="17"/>
      <c r="X109" s="105" t="s">
        <v>290</v>
      </c>
      <c r="Y109" s="17"/>
      <c r="Z109" s="17"/>
      <c r="AA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row>
    <row r="110" spans="1:142" x14ac:dyDescent="0.35">
      <c r="A110" s="17"/>
      <c r="B110" s="17"/>
      <c r="C110" s="17"/>
      <c r="D110" s="17"/>
      <c r="E110" s="17"/>
      <c r="F110" s="17"/>
      <c r="G110" s="17"/>
      <c r="H110" s="17"/>
      <c r="I110" s="17"/>
      <c r="K110" s="17"/>
      <c r="N110" s="17"/>
      <c r="O110" s="17"/>
      <c r="P110" s="68"/>
      <c r="Q110" s="68"/>
      <c r="R110" s="17"/>
      <c r="S110" s="17"/>
      <c r="T110" s="107"/>
      <c r="V110" s="17"/>
      <c r="W110" s="17"/>
      <c r="X110" s="105" t="s">
        <v>365</v>
      </c>
      <c r="Y110" s="17"/>
      <c r="Z110" s="17"/>
      <c r="AA110" s="17"/>
      <c r="AG110" s="106"/>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row>
    <row r="111" spans="1:142" x14ac:dyDescent="0.35">
      <c r="A111" s="17"/>
      <c r="B111" s="17"/>
      <c r="C111" s="17"/>
      <c r="D111" s="17"/>
      <c r="E111" s="17"/>
      <c r="F111" s="17"/>
      <c r="G111" s="17"/>
      <c r="H111" s="17"/>
      <c r="I111" s="17"/>
      <c r="K111" s="17"/>
      <c r="N111" s="17"/>
      <c r="O111" s="17"/>
      <c r="P111" s="68"/>
      <c r="Q111" s="68"/>
      <c r="R111" s="17"/>
      <c r="S111" s="17"/>
      <c r="T111" s="107"/>
      <c r="V111" s="17"/>
      <c r="W111" s="17"/>
      <c r="X111" s="105" t="s">
        <v>365</v>
      </c>
      <c r="Y111" s="17"/>
      <c r="Z111" s="17"/>
      <c r="AA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row>
    <row r="112" spans="1:142" x14ac:dyDescent="0.35">
      <c r="A112" s="17"/>
      <c r="B112" s="17"/>
      <c r="C112" s="17"/>
      <c r="D112" s="17"/>
      <c r="E112" s="17"/>
      <c r="F112" s="17"/>
      <c r="G112" s="17"/>
      <c r="H112" s="17"/>
      <c r="I112" s="17"/>
      <c r="K112" s="17"/>
      <c r="N112" s="17"/>
      <c r="O112" s="17"/>
      <c r="P112" s="68"/>
      <c r="Q112" s="68"/>
      <c r="R112" s="17"/>
      <c r="S112" s="17"/>
      <c r="T112" s="107"/>
      <c r="V112" s="17"/>
      <c r="W112" s="17"/>
      <c r="X112" s="105">
        <v>173</v>
      </c>
      <c r="Y112" s="17"/>
      <c r="Z112" s="17"/>
      <c r="AA112" s="17"/>
      <c r="AG112" s="106"/>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row>
    <row r="113" spans="1:142" x14ac:dyDescent="0.35">
      <c r="A113" s="17"/>
      <c r="B113" s="17"/>
      <c r="C113" s="17"/>
      <c r="D113" s="17"/>
      <c r="E113" s="17"/>
      <c r="F113" s="17"/>
      <c r="G113" s="17"/>
      <c r="H113" s="17"/>
      <c r="I113" s="17"/>
      <c r="K113" s="17"/>
      <c r="N113" s="17"/>
      <c r="O113" s="17"/>
      <c r="P113" s="68"/>
      <c r="Q113" s="68"/>
      <c r="R113" s="17"/>
      <c r="S113" s="17"/>
      <c r="T113" s="107"/>
      <c r="V113" s="17"/>
      <c r="W113" s="17"/>
      <c r="X113" s="105">
        <v>12.6</v>
      </c>
      <c r="Y113" s="17"/>
      <c r="Z113" s="17"/>
      <c r="AA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row>
    <row r="114" spans="1:142" x14ac:dyDescent="0.35">
      <c r="A114" s="17"/>
      <c r="B114" s="17"/>
      <c r="C114" s="17"/>
      <c r="D114" s="17"/>
      <c r="E114" s="17"/>
      <c r="F114" s="17"/>
      <c r="G114" s="17"/>
      <c r="H114" s="17"/>
      <c r="I114" s="17"/>
      <c r="K114" s="17"/>
      <c r="N114" s="17"/>
      <c r="O114" s="17"/>
      <c r="P114" s="68"/>
      <c r="Q114" s="68"/>
      <c r="R114" s="17"/>
      <c r="S114" s="17"/>
      <c r="T114" s="107"/>
      <c r="V114" s="17"/>
      <c r="W114" s="17"/>
      <c r="X114" s="105" t="s">
        <v>290</v>
      </c>
      <c r="Y114" s="17"/>
      <c r="Z114" s="17"/>
      <c r="AA114" s="17"/>
      <c r="AG114" s="106"/>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row>
    <row r="115" spans="1:142" x14ac:dyDescent="0.35">
      <c r="A115" s="17"/>
      <c r="B115" s="17"/>
      <c r="C115" s="17"/>
      <c r="D115" s="17"/>
      <c r="E115" s="17"/>
      <c r="F115" s="17"/>
      <c r="G115" s="17"/>
      <c r="H115" s="17"/>
      <c r="I115" s="17"/>
      <c r="K115" s="17"/>
      <c r="N115" s="17"/>
      <c r="O115" s="17"/>
      <c r="P115" s="68"/>
      <c r="Q115" s="68"/>
      <c r="R115" s="17"/>
      <c r="S115" s="17"/>
      <c r="T115" s="107"/>
      <c r="V115" s="17"/>
      <c r="W115" s="17"/>
      <c r="X115" s="105" t="s">
        <v>365</v>
      </c>
      <c r="Y115" s="17"/>
      <c r="Z115" s="17"/>
      <c r="AA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row>
    <row r="116" spans="1:142" x14ac:dyDescent="0.35">
      <c r="A116" s="17"/>
      <c r="B116" s="17"/>
      <c r="C116" s="17"/>
      <c r="D116" s="17"/>
      <c r="E116" s="17"/>
      <c r="F116" s="17"/>
      <c r="G116" s="17"/>
      <c r="H116" s="17"/>
      <c r="I116" s="17"/>
      <c r="K116" s="17"/>
      <c r="N116" s="17"/>
      <c r="O116" s="17"/>
      <c r="P116" s="68"/>
      <c r="Q116" s="68"/>
      <c r="R116" s="17"/>
      <c r="S116" s="17"/>
      <c r="T116" s="107"/>
      <c r="V116" s="17"/>
      <c r="W116" s="17"/>
      <c r="X116" s="105" t="s">
        <v>365</v>
      </c>
      <c r="Y116" s="17"/>
      <c r="Z116" s="17"/>
      <c r="AA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row>
    <row r="117" spans="1:142" x14ac:dyDescent="0.35">
      <c r="A117" s="17"/>
      <c r="B117" s="17"/>
      <c r="C117" s="17"/>
      <c r="D117" s="17"/>
      <c r="E117" s="17"/>
      <c r="F117" s="17"/>
      <c r="G117" s="17"/>
      <c r="H117" s="17"/>
      <c r="I117" s="17"/>
      <c r="K117" s="17"/>
      <c r="N117" s="17"/>
      <c r="O117" s="17"/>
      <c r="P117" s="68"/>
      <c r="Q117" s="68"/>
      <c r="R117" s="17"/>
      <c r="S117" s="17"/>
      <c r="T117" s="107"/>
      <c r="V117" s="17"/>
      <c r="W117" s="17"/>
      <c r="X117" s="105">
        <v>0</v>
      </c>
      <c r="Y117" s="17"/>
      <c r="Z117" s="17"/>
      <c r="AA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row>
    <row r="118" spans="1:142" x14ac:dyDescent="0.35">
      <c r="A118" s="17"/>
      <c r="B118" s="17"/>
      <c r="C118" s="17"/>
      <c r="D118" s="17"/>
      <c r="E118" s="17"/>
      <c r="F118" s="17"/>
      <c r="G118" s="17"/>
      <c r="H118" s="17"/>
      <c r="I118" s="17"/>
      <c r="K118" s="17"/>
      <c r="N118" s="17"/>
      <c r="O118" s="17"/>
      <c r="P118" s="68"/>
      <c r="Q118" s="68"/>
      <c r="R118" s="17"/>
      <c r="S118" s="17"/>
      <c r="T118" s="107"/>
      <c r="V118" s="17"/>
      <c r="W118" s="17"/>
      <c r="X118" s="105" t="s">
        <v>290</v>
      </c>
      <c r="Y118" s="17"/>
      <c r="Z118" s="17"/>
      <c r="AA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row>
    <row r="119" spans="1:142" x14ac:dyDescent="0.35">
      <c r="A119" s="17"/>
      <c r="B119" s="17"/>
      <c r="C119" s="17"/>
      <c r="D119" s="17"/>
      <c r="E119" s="17"/>
      <c r="F119" s="17"/>
      <c r="G119" s="17"/>
      <c r="H119" s="17"/>
      <c r="I119" s="17"/>
      <c r="K119" s="17"/>
      <c r="N119" s="17"/>
      <c r="O119" s="17"/>
      <c r="P119" s="68"/>
      <c r="Q119" s="68"/>
      <c r="R119" s="17"/>
      <c r="S119" s="17"/>
      <c r="T119" s="107"/>
      <c r="V119" s="17"/>
      <c r="W119" s="17"/>
      <c r="X119" s="105">
        <v>21.34</v>
      </c>
      <c r="Y119" s="17"/>
      <c r="Z119" s="17"/>
      <c r="AA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row>
    <row r="120" spans="1:142" ht="39" customHeight="1" x14ac:dyDescent="0.35">
      <c r="A120" s="17"/>
      <c r="B120" s="17"/>
      <c r="C120" s="17"/>
      <c r="D120" s="17"/>
      <c r="E120" s="17"/>
      <c r="F120" s="17"/>
      <c r="G120" s="17"/>
      <c r="H120" s="17"/>
      <c r="I120" s="17"/>
      <c r="K120" s="17"/>
      <c r="N120" s="17"/>
      <c r="O120" s="17"/>
      <c r="P120" s="68"/>
      <c r="Q120" s="68"/>
      <c r="R120" s="17"/>
      <c r="S120" s="17"/>
      <c r="T120" s="107"/>
      <c r="V120" s="17"/>
      <c r="W120" s="17"/>
      <c r="X120" s="105">
        <v>9</v>
      </c>
      <c r="Y120" s="17"/>
      <c r="Z120" s="17"/>
      <c r="AA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row>
    <row r="121" spans="1:142" x14ac:dyDescent="0.35">
      <c r="A121" s="17"/>
      <c r="B121" s="17"/>
      <c r="C121" s="17"/>
      <c r="D121" s="17"/>
      <c r="E121" s="17"/>
      <c r="F121" s="17"/>
      <c r="G121" s="17"/>
      <c r="H121" s="17"/>
      <c r="I121" s="17"/>
      <c r="K121" s="17"/>
      <c r="N121" s="17"/>
      <c r="O121" s="17"/>
      <c r="P121" s="68"/>
      <c r="Q121" s="68"/>
      <c r="R121" s="17"/>
      <c r="S121" s="17"/>
      <c r="T121" s="107"/>
      <c r="V121" s="17"/>
      <c r="W121" s="17"/>
      <c r="X121" s="105">
        <v>1869</v>
      </c>
      <c r="Y121" s="17"/>
      <c r="Z121" s="17"/>
      <c r="AA121" s="17"/>
      <c r="AG121" s="106"/>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row>
    <row r="122" spans="1:142" x14ac:dyDescent="0.35">
      <c r="A122" s="17"/>
      <c r="B122" s="17"/>
      <c r="C122" s="17"/>
      <c r="D122" s="17"/>
      <c r="E122" s="17"/>
      <c r="F122" s="17"/>
      <c r="G122" s="17"/>
      <c r="H122" s="17"/>
      <c r="I122" s="17"/>
      <c r="K122" s="17"/>
      <c r="N122" s="17"/>
      <c r="O122" s="17"/>
      <c r="P122" s="68"/>
      <c r="Q122" s="68"/>
      <c r="R122" s="17"/>
      <c r="S122" s="17"/>
      <c r="T122" s="109"/>
      <c r="V122" s="17"/>
      <c r="W122" s="17"/>
      <c r="X122" s="105" t="s">
        <v>365</v>
      </c>
      <c r="Y122" s="17"/>
      <c r="Z122" s="17"/>
      <c r="AA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row>
    <row r="123" spans="1:142" x14ac:dyDescent="0.35">
      <c r="A123" s="17"/>
      <c r="B123" s="17"/>
      <c r="C123" s="17"/>
      <c r="D123" s="17"/>
      <c r="E123" s="17"/>
      <c r="F123" s="17"/>
      <c r="G123" s="17"/>
      <c r="H123" s="17"/>
      <c r="I123" s="17"/>
      <c r="K123" s="17"/>
      <c r="N123" s="17"/>
      <c r="O123" s="17"/>
      <c r="P123" s="68"/>
      <c r="Q123" s="68"/>
      <c r="R123" s="17"/>
      <c r="S123" s="17"/>
      <c r="T123" s="107"/>
      <c r="V123" s="17"/>
      <c r="W123" s="17"/>
      <c r="X123" s="105">
        <v>5</v>
      </c>
      <c r="Y123" s="17"/>
      <c r="Z123" s="17"/>
      <c r="AA123" s="17"/>
      <c r="AG123" s="106"/>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row>
    <row r="124" spans="1:142" x14ac:dyDescent="0.35">
      <c r="A124" s="17"/>
      <c r="B124" s="17"/>
      <c r="C124" s="17"/>
      <c r="D124" s="17"/>
      <c r="E124" s="17"/>
      <c r="F124" s="17"/>
      <c r="G124" s="17"/>
      <c r="H124" s="17"/>
      <c r="I124" s="17"/>
      <c r="K124" s="17"/>
      <c r="N124" s="17"/>
      <c r="O124" s="17"/>
      <c r="P124" s="68"/>
      <c r="Q124" s="68"/>
      <c r="R124" s="17"/>
      <c r="S124" s="17"/>
      <c r="T124" s="107"/>
      <c r="V124" s="17"/>
      <c r="W124" s="17"/>
      <c r="X124" s="105" t="s">
        <v>290</v>
      </c>
      <c r="Y124" s="17"/>
      <c r="Z124" s="17"/>
      <c r="AA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row>
    <row r="125" spans="1:142" x14ac:dyDescent="0.35">
      <c r="A125" s="17"/>
      <c r="B125" s="17"/>
      <c r="C125" s="17"/>
      <c r="D125" s="17"/>
      <c r="E125" s="17"/>
      <c r="F125" s="17"/>
      <c r="G125" s="17"/>
      <c r="H125" s="17"/>
      <c r="I125" s="17"/>
      <c r="K125" s="17"/>
      <c r="N125" s="17"/>
      <c r="O125" s="17"/>
      <c r="P125" s="68"/>
      <c r="Q125" s="68"/>
      <c r="R125" s="17"/>
      <c r="S125" s="17"/>
      <c r="T125" s="107"/>
      <c r="V125" s="17"/>
      <c r="W125" s="17"/>
      <c r="X125" s="105" t="s">
        <v>290</v>
      </c>
      <c r="Y125" s="17"/>
      <c r="Z125" s="17"/>
      <c r="AA125" s="17"/>
      <c r="AG125" s="106"/>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row>
    <row r="126" spans="1:142" x14ac:dyDescent="0.35">
      <c r="A126" s="17"/>
      <c r="B126" s="17"/>
      <c r="C126" s="17"/>
      <c r="D126" s="17"/>
      <c r="E126" s="17"/>
      <c r="F126" s="17"/>
      <c r="G126" s="17"/>
      <c r="H126" s="17"/>
      <c r="I126" s="17"/>
      <c r="K126" s="17"/>
      <c r="N126" s="17"/>
      <c r="O126" s="17"/>
      <c r="P126" s="68"/>
      <c r="Q126" s="68"/>
      <c r="R126" s="17"/>
      <c r="S126" s="17"/>
      <c r="T126" s="107"/>
      <c r="V126" s="17"/>
      <c r="W126" s="17"/>
      <c r="X126" s="105">
        <v>0.10299999999999999</v>
      </c>
      <c r="Y126" s="17"/>
      <c r="Z126" s="17"/>
      <c r="AA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row>
    <row r="127" spans="1:142" x14ac:dyDescent="0.35">
      <c r="A127" s="17"/>
      <c r="B127" s="17"/>
      <c r="C127" s="17"/>
      <c r="D127" s="17"/>
      <c r="E127" s="17"/>
      <c r="F127" s="17"/>
      <c r="G127" s="17"/>
      <c r="H127" s="17"/>
      <c r="I127" s="17"/>
      <c r="K127" s="17"/>
      <c r="N127" s="17"/>
      <c r="O127" s="17"/>
      <c r="P127" s="68"/>
      <c r="Q127" s="68"/>
      <c r="R127" s="17"/>
      <c r="S127" s="17"/>
      <c r="T127" s="107"/>
      <c r="V127" s="17"/>
      <c r="W127" s="17"/>
      <c r="X127" s="105">
        <v>164.89</v>
      </c>
      <c r="Y127" s="17"/>
      <c r="Z127" s="17"/>
      <c r="AA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row>
    <row r="128" spans="1:142" x14ac:dyDescent="0.35">
      <c r="A128" s="17"/>
      <c r="B128" s="17"/>
      <c r="C128" s="17"/>
      <c r="D128" s="17"/>
      <c r="E128" s="17"/>
      <c r="F128" s="17"/>
      <c r="G128" s="17"/>
      <c r="H128" s="17"/>
      <c r="I128" s="17"/>
      <c r="K128" s="17"/>
      <c r="N128" s="17"/>
      <c r="O128" s="17"/>
      <c r="P128" s="68"/>
      <c r="Q128" s="68"/>
      <c r="R128" s="17"/>
      <c r="S128" s="17"/>
      <c r="T128" s="107"/>
      <c r="V128" s="17"/>
      <c r="W128" s="17"/>
      <c r="X128" s="105" t="s">
        <v>365</v>
      </c>
      <c r="Y128" s="17"/>
      <c r="Z128" s="17"/>
      <c r="AA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row>
    <row r="129" spans="1:142" x14ac:dyDescent="0.35">
      <c r="A129" s="17"/>
      <c r="B129" s="17"/>
      <c r="C129" s="17"/>
      <c r="D129" s="17"/>
      <c r="E129" s="17"/>
      <c r="F129" s="17"/>
      <c r="G129" s="17"/>
      <c r="H129" s="17"/>
      <c r="I129" s="17"/>
      <c r="K129" s="17"/>
      <c r="N129" s="17"/>
      <c r="O129" s="17"/>
      <c r="P129" s="68"/>
      <c r="Q129" s="68"/>
      <c r="R129" s="17"/>
      <c r="S129" s="17"/>
      <c r="T129" s="107"/>
      <c r="V129" s="17"/>
      <c r="W129" s="17"/>
      <c r="X129" s="105" t="s">
        <v>365</v>
      </c>
      <c r="Y129" s="17"/>
      <c r="Z129" s="17"/>
      <c r="AA129" s="17"/>
      <c r="AG129" s="106"/>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row>
    <row r="130" spans="1:142" x14ac:dyDescent="0.35">
      <c r="A130" s="17"/>
      <c r="B130" s="17"/>
      <c r="C130" s="17"/>
      <c r="D130" s="17"/>
      <c r="E130" s="17"/>
      <c r="F130" s="17"/>
      <c r="G130" s="17"/>
      <c r="H130" s="17"/>
      <c r="I130" s="17"/>
      <c r="K130" s="17"/>
      <c r="N130" s="17"/>
      <c r="O130" s="17"/>
      <c r="P130" s="68"/>
      <c r="Q130" s="68"/>
      <c r="R130" s="17"/>
      <c r="S130" s="17"/>
      <c r="T130" s="107"/>
      <c r="V130" s="17"/>
      <c r="W130" s="17"/>
      <c r="X130" s="105">
        <v>471</v>
      </c>
      <c r="Y130" s="17"/>
      <c r="Z130" s="17"/>
      <c r="AA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row>
    <row r="131" spans="1:142" x14ac:dyDescent="0.35">
      <c r="A131" s="17"/>
      <c r="B131" s="17"/>
      <c r="C131" s="17"/>
      <c r="D131" s="17"/>
      <c r="E131" s="17"/>
      <c r="F131" s="17"/>
      <c r="G131" s="17"/>
      <c r="H131" s="17"/>
      <c r="I131" s="17"/>
      <c r="K131" s="17"/>
      <c r="N131" s="17"/>
      <c r="O131" s="17"/>
      <c r="P131" s="68"/>
      <c r="Q131" s="68"/>
      <c r="R131" s="17"/>
      <c r="S131" s="17"/>
      <c r="T131" s="107"/>
      <c r="V131" s="17"/>
      <c r="W131" s="17"/>
      <c r="X131" s="105" t="s">
        <v>290</v>
      </c>
      <c r="Y131" s="17"/>
      <c r="Z131" s="17"/>
      <c r="AA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row>
    <row r="132" spans="1:142" x14ac:dyDescent="0.35">
      <c r="A132" s="17"/>
      <c r="B132" s="17"/>
      <c r="C132" s="17"/>
      <c r="D132" s="17"/>
      <c r="E132" s="17"/>
      <c r="F132" s="17"/>
      <c r="G132" s="17"/>
      <c r="H132" s="17"/>
      <c r="I132" s="17"/>
      <c r="K132" s="17"/>
      <c r="N132" s="17"/>
      <c r="O132" s="17"/>
      <c r="P132" s="68"/>
      <c r="Q132" s="68"/>
      <c r="R132" s="17"/>
      <c r="S132" s="17"/>
      <c r="T132" s="107"/>
      <c r="V132" s="17"/>
      <c r="W132" s="17"/>
      <c r="X132" s="105" t="s">
        <v>290</v>
      </c>
      <c r="Y132" s="17"/>
      <c r="Z132" s="17"/>
      <c r="AA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row>
    <row r="133" spans="1:142" x14ac:dyDescent="0.35">
      <c r="A133" s="17"/>
      <c r="B133" s="17"/>
      <c r="C133" s="17"/>
      <c r="D133" s="17"/>
      <c r="E133" s="17"/>
      <c r="F133" s="17"/>
      <c r="G133" s="17"/>
      <c r="H133" s="17"/>
      <c r="I133" s="17"/>
      <c r="K133" s="17"/>
      <c r="N133" s="17"/>
      <c r="O133" s="17"/>
      <c r="P133" s="68"/>
      <c r="Q133" s="68"/>
      <c r="R133" s="17"/>
      <c r="S133" s="17"/>
      <c r="T133" s="107"/>
      <c r="V133" s="17"/>
      <c r="W133" s="17"/>
      <c r="X133" s="105" t="s">
        <v>290</v>
      </c>
      <c r="Y133" s="17"/>
      <c r="Z133" s="17"/>
      <c r="AA133" s="17"/>
      <c r="AG133" s="106"/>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row>
    <row r="134" spans="1:142" x14ac:dyDescent="0.35">
      <c r="A134" s="17"/>
      <c r="B134" s="17"/>
      <c r="C134" s="17"/>
      <c r="D134" s="17"/>
      <c r="E134" s="17"/>
      <c r="F134" s="17"/>
      <c r="G134" s="17"/>
      <c r="H134" s="17"/>
      <c r="I134" s="17"/>
      <c r="K134" s="17"/>
      <c r="N134" s="17"/>
      <c r="O134" s="17"/>
      <c r="P134" s="68"/>
      <c r="Q134" s="68"/>
      <c r="R134" s="17"/>
      <c r="S134" s="17"/>
      <c r="T134" s="107"/>
      <c r="V134" s="17"/>
      <c r="W134" s="17"/>
      <c r="X134" s="105">
        <v>471</v>
      </c>
      <c r="Y134" s="17"/>
      <c r="Z134" s="17"/>
      <c r="AA134" s="17"/>
      <c r="AG134" s="106"/>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row>
    <row r="135" spans="1:142" x14ac:dyDescent="0.35">
      <c r="A135" s="17"/>
      <c r="B135" s="17"/>
      <c r="C135" s="17"/>
      <c r="D135" s="17"/>
      <c r="E135" s="17"/>
      <c r="F135" s="17"/>
      <c r="G135" s="17"/>
      <c r="H135" s="17"/>
      <c r="I135" s="17"/>
      <c r="K135" s="17"/>
      <c r="N135" s="17"/>
      <c r="O135" s="17"/>
      <c r="P135" s="68"/>
      <c r="Q135" s="68"/>
      <c r="R135" s="17"/>
      <c r="S135" s="17"/>
      <c r="T135" s="107"/>
      <c r="V135" s="17"/>
      <c r="W135" s="17"/>
      <c r="X135" s="105" t="s">
        <v>365</v>
      </c>
      <c r="Y135" s="17"/>
      <c r="Z135" s="17"/>
      <c r="AA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row>
    <row r="136" spans="1:142" x14ac:dyDescent="0.35">
      <c r="A136" s="17"/>
      <c r="B136" s="17"/>
      <c r="C136" s="17"/>
      <c r="D136" s="17"/>
      <c r="E136" s="17"/>
      <c r="F136" s="17"/>
      <c r="G136" s="17"/>
      <c r="H136" s="17"/>
      <c r="I136" s="17"/>
      <c r="K136" s="17"/>
      <c r="N136" s="17"/>
      <c r="O136" s="17"/>
      <c r="P136" s="68"/>
      <c r="Q136" s="68"/>
      <c r="R136" s="17"/>
      <c r="S136" s="17"/>
      <c r="T136" s="107"/>
      <c r="V136" s="17"/>
      <c r="W136" s="17"/>
      <c r="X136" s="105" t="s">
        <v>365</v>
      </c>
      <c r="Y136" s="17"/>
      <c r="Z136" s="17"/>
      <c r="AA136" s="17"/>
      <c r="AG136" s="106"/>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row>
    <row r="137" spans="1:142" x14ac:dyDescent="0.35">
      <c r="A137" s="17"/>
      <c r="B137" s="17"/>
      <c r="C137" s="17"/>
      <c r="D137" s="17"/>
      <c r="E137" s="17"/>
      <c r="F137" s="17"/>
      <c r="G137" s="17"/>
      <c r="H137" s="17"/>
      <c r="I137" s="17"/>
      <c r="K137" s="17"/>
      <c r="N137" s="17"/>
      <c r="O137" s="17"/>
      <c r="P137" s="68"/>
      <c r="Q137" s="68"/>
      <c r="R137" s="17"/>
      <c r="S137" s="17"/>
      <c r="T137" s="107"/>
      <c r="V137" s="17"/>
      <c r="W137" s="17"/>
      <c r="X137" s="105">
        <v>4</v>
      </c>
      <c r="Y137" s="17"/>
      <c r="Z137" s="17"/>
      <c r="AA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row>
    <row r="138" spans="1:142" x14ac:dyDescent="0.35">
      <c r="A138" s="17"/>
      <c r="B138" s="17"/>
      <c r="C138" s="17"/>
      <c r="D138" s="17"/>
      <c r="E138" s="17"/>
      <c r="F138" s="17"/>
      <c r="G138" s="17"/>
      <c r="H138" s="17"/>
      <c r="I138" s="17"/>
      <c r="K138" s="17"/>
      <c r="N138" s="17"/>
      <c r="O138" s="17"/>
      <c r="P138" s="68"/>
      <c r="Q138" s="68"/>
      <c r="R138" s="17"/>
      <c r="S138" s="17"/>
      <c r="T138" s="107"/>
      <c r="V138" s="17"/>
      <c r="W138" s="17"/>
      <c r="X138" s="105" t="s">
        <v>365</v>
      </c>
      <c r="Y138" s="17"/>
      <c r="Z138" s="17"/>
      <c r="AA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row>
    <row r="139" spans="1:142" x14ac:dyDescent="0.35">
      <c r="A139" s="17"/>
      <c r="B139" s="17"/>
      <c r="C139" s="17"/>
      <c r="D139" s="17"/>
      <c r="E139" s="17"/>
      <c r="F139" s="17"/>
      <c r="G139" s="17"/>
      <c r="H139" s="17"/>
      <c r="I139" s="17"/>
      <c r="K139" s="17"/>
      <c r="N139" s="17"/>
      <c r="O139" s="17"/>
      <c r="P139" s="68"/>
      <c r="Q139" s="68"/>
      <c r="R139" s="17"/>
      <c r="S139" s="17"/>
      <c r="T139" s="107"/>
      <c r="V139" s="17"/>
      <c r="W139" s="17"/>
      <c r="X139" s="105">
        <v>22.07</v>
      </c>
      <c r="Y139" s="17"/>
      <c r="Z139" s="17"/>
      <c r="AA139" s="17"/>
      <c r="AG139" s="106"/>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row>
    <row r="140" spans="1:142" x14ac:dyDescent="0.35">
      <c r="A140" s="17"/>
      <c r="B140" s="17"/>
      <c r="C140" s="17"/>
      <c r="D140" s="17"/>
      <c r="E140" s="17"/>
      <c r="F140" s="17"/>
      <c r="G140" s="17"/>
      <c r="H140" s="17"/>
      <c r="I140" s="17"/>
      <c r="K140" s="17"/>
      <c r="N140" s="17"/>
      <c r="O140" s="17"/>
      <c r="P140" s="68"/>
      <c r="Q140" s="68"/>
      <c r="R140" s="17"/>
      <c r="S140" s="17"/>
      <c r="T140" s="107"/>
      <c r="V140" s="17"/>
      <c r="W140" s="17"/>
      <c r="X140" s="105" t="s">
        <v>290</v>
      </c>
      <c r="Y140" s="17"/>
      <c r="Z140" s="17"/>
      <c r="AA140" s="17"/>
      <c r="AG140" s="106"/>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row>
    <row r="141" spans="1:142" x14ac:dyDescent="0.35">
      <c r="A141" s="17"/>
      <c r="B141" s="17"/>
      <c r="C141" s="17"/>
      <c r="D141" s="17"/>
      <c r="E141" s="17"/>
      <c r="F141" s="17"/>
      <c r="G141" s="17"/>
      <c r="H141" s="17"/>
      <c r="I141" s="17"/>
      <c r="K141" s="17"/>
      <c r="N141" s="17"/>
      <c r="O141" s="17"/>
      <c r="P141" s="68"/>
      <c r="Q141" s="68"/>
      <c r="R141" s="17"/>
      <c r="S141" s="17"/>
      <c r="T141" s="107"/>
      <c r="V141" s="17"/>
      <c r="W141" s="17"/>
      <c r="X141" s="105">
        <v>341</v>
      </c>
      <c r="Y141" s="17"/>
      <c r="Z141" s="17"/>
      <c r="AA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row>
    <row r="142" spans="1:142" x14ac:dyDescent="0.35">
      <c r="A142" s="17"/>
      <c r="B142" s="17"/>
      <c r="C142" s="17"/>
      <c r="D142" s="17"/>
      <c r="E142" s="17"/>
      <c r="F142" s="17"/>
      <c r="G142" s="17"/>
      <c r="H142" s="17"/>
      <c r="I142" s="17"/>
      <c r="K142" s="17"/>
      <c r="N142" s="17"/>
      <c r="O142" s="17"/>
      <c r="P142" s="68"/>
      <c r="Q142" s="68"/>
      <c r="R142" s="17"/>
      <c r="S142" s="17"/>
      <c r="T142" s="107"/>
      <c r="V142" s="17"/>
      <c r="W142" s="17"/>
      <c r="X142" s="105" t="s">
        <v>290</v>
      </c>
      <c r="Y142" s="17"/>
      <c r="Z142" s="17"/>
      <c r="AA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row>
    <row r="143" spans="1:142" x14ac:dyDescent="0.35">
      <c r="A143" s="17"/>
      <c r="B143" s="17"/>
      <c r="C143" s="17"/>
      <c r="D143" s="17"/>
      <c r="E143" s="17"/>
      <c r="F143" s="17"/>
      <c r="G143" s="17"/>
      <c r="H143" s="17"/>
      <c r="I143" s="17"/>
      <c r="K143" s="17"/>
      <c r="N143" s="17"/>
      <c r="O143" s="17"/>
      <c r="P143" s="68"/>
      <c r="Q143" s="68"/>
      <c r="R143" s="17"/>
      <c r="S143" s="17"/>
      <c r="T143" s="107"/>
      <c r="V143" s="17"/>
      <c r="W143" s="17"/>
      <c r="X143" s="105" t="s">
        <v>290</v>
      </c>
      <c r="Y143" s="17"/>
      <c r="Z143" s="17"/>
      <c r="AA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row>
    <row r="144" spans="1:142" x14ac:dyDescent="0.35">
      <c r="A144" s="17"/>
      <c r="B144" s="17"/>
      <c r="C144" s="17"/>
      <c r="D144" s="17"/>
      <c r="E144" s="17"/>
      <c r="F144" s="17"/>
      <c r="G144" s="17"/>
      <c r="H144" s="17"/>
      <c r="I144" s="17"/>
      <c r="K144" s="17"/>
      <c r="N144" s="17"/>
      <c r="O144" s="17"/>
      <c r="P144" s="68"/>
      <c r="Q144" s="68"/>
      <c r="R144" s="17"/>
      <c r="S144" s="17"/>
      <c r="T144" s="107"/>
      <c r="V144" s="17"/>
      <c r="W144" s="17"/>
      <c r="X144" s="105">
        <v>0</v>
      </c>
      <c r="Y144" s="17"/>
      <c r="Z144" s="17"/>
      <c r="AA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row>
    <row r="145" spans="1:142" x14ac:dyDescent="0.35">
      <c r="A145" s="17"/>
      <c r="B145" s="17"/>
      <c r="C145" s="17"/>
      <c r="D145" s="17"/>
      <c r="E145" s="17"/>
      <c r="F145" s="17"/>
      <c r="G145" s="17"/>
      <c r="H145" s="17"/>
      <c r="I145" s="17"/>
      <c r="K145" s="17"/>
      <c r="N145" s="17"/>
      <c r="O145" s="17"/>
      <c r="P145" s="68"/>
      <c r="Q145" s="68"/>
      <c r="R145" s="17"/>
      <c r="S145" s="17"/>
      <c r="T145" s="107"/>
      <c r="V145" s="17"/>
      <c r="W145" s="17"/>
      <c r="X145" s="105" t="s">
        <v>365</v>
      </c>
      <c r="Y145" s="17"/>
      <c r="Z145" s="17"/>
      <c r="AA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c r="EL145" s="17"/>
    </row>
    <row r="146" spans="1:142" x14ac:dyDescent="0.35">
      <c r="A146" s="17"/>
      <c r="B146" s="17"/>
      <c r="C146" s="17"/>
      <c r="D146" s="17"/>
      <c r="E146" s="17"/>
      <c r="F146" s="17"/>
      <c r="G146" s="17"/>
      <c r="H146" s="17"/>
      <c r="I146" s="17"/>
      <c r="K146" s="17"/>
      <c r="N146" s="17"/>
      <c r="O146" s="17"/>
      <c r="P146" s="68"/>
      <c r="Q146" s="68"/>
      <c r="R146" s="17"/>
      <c r="S146" s="17"/>
      <c r="T146" s="107"/>
      <c r="V146" s="17"/>
      <c r="W146" s="17"/>
      <c r="X146" s="105" t="s">
        <v>290</v>
      </c>
      <c r="Y146" s="17"/>
      <c r="Z146" s="17"/>
      <c r="AA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row>
    <row r="147" spans="1:142" x14ac:dyDescent="0.35">
      <c r="A147" s="17"/>
      <c r="B147" s="17"/>
      <c r="C147" s="17"/>
      <c r="D147" s="17"/>
      <c r="E147" s="17"/>
      <c r="F147" s="17"/>
      <c r="G147" s="17"/>
      <c r="H147" s="17"/>
      <c r="I147" s="17"/>
      <c r="K147" s="17"/>
      <c r="N147" s="17"/>
      <c r="O147" s="17"/>
      <c r="P147" s="68"/>
      <c r="Q147" s="68"/>
      <c r="R147" s="17"/>
      <c r="S147" s="17"/>
      <c r="T147" s="107"/>
      <c r="V147" s="17"/>
      <c r="W147" s="17"/>
      <c r="X147" s="105">
        <v>19248</v>
      </c>
      <c r="Y147" s="17"/>
      <c r="Z147" s="17"/>
      <c r="AA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c r="EL147" s="17"/>
    </row>
    <row r="148" spans="1:142" x14ac:dyDescent="0.35">
      <c r="A148" s="17"/>
      <c r="B148" s="17"/>
      <c r="C148" s="17"/>
      <c r="D148" s="17"/>
      <c r="E148" s="17"/>
      <c r="F148" s="17"/>
      <c r="G148" s="17"/>
      <c r="H148" s="17"/>
      <c r="I148" s="17"/>
      <c r="K148" s="17"/>
      <c r="N148" s="17"/>
      <c r="O148" s="17"/>
      <c r="P148" s="68"/>
      <c r="Q148" s="68"/>
      <c r="R148" s="17"/>
      <c r="S148" s="17"/>
      <c r="T148" s="107"/>
      <c r="V148" s="17"/>
      <c r="W148" s="17"/>
      <c r="X148" s="105">
        <v>3.3126000000000002E-3</v>
      </c>
      <c r="Y148" s="17"/>
      <c r="Z148" s="17"/>
      <c r="AA148" s="17"/>
      <c r="AG148" s="106"/>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c r="EL148" s="17"/>
    </row>
    <row r="149" spans="1:142" x14ac:dyDescent="0.35">
      <c r="A149" s="17"/>
      <c r="B149" s="17"/>
      <c r="C149" s="17"/>
      <c r="D149" s="17"/>
      <c r="E149" s="17"/>
      <c r="F149" s="17"/>
      <c r="G149" s="17"/>
      <c r="H149" s="17"/>
      <c r="I149" s="17"/>
      <c r="K149" s="17"/>
      <c r="N149" s="17"/>
      <c r="O149" s="17"/>
      <c r="P149" s="68"/>
      <c r="Q149" s="68"/>
      <c r="R149" s="17"/>
      <c r="S149" s="17"/>
      <c r="T149" s="107"/>
      <c r="V149" s="17"/>
      <c r="W149" s="17"/>
      <c r="X149" s="105">
        <v>0</v>
      </c>
      <c r="Y149" s="17"/>
      <c r="Z149" s="17"/>
      <c r="AA149" s="17"/>
      <c r="AG149" s="106"/>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c r="EL149" s="17"/>
    </row>
    <row r="150" spans="1:142" x14ac:dyDescent="0.35">
      <c r="A150" s="17"/>
      <c r="B150" s="17"/>
      <c r="C150" s="17"/>
      <c r="D150" s="17"/>
      <c r="E150" s="17"/>
      <c r="F150" s="17"/>
      <c r="G150" s="17"/>
      <c r="H150" s="17"/>
      <c r="I150" s="17"/>
      <c r="K150" s="17"/>
      <c r="N150" s="17"/>
      <c r="O150" s="17"/>
      <c r="P150" s="68"/>
      <c r="Q150" s="68"/>
      <c r="R150" s="17"/>
      <c r="S150" s="17"/>
      <c r="T150" s="109"/>
      <c r="V150" s="17"/>
      <c r="W150" s="17"/>
      <c r="X150" s="105">
        <v>345</v>
      </c>
      <c r="Y150" s="17"/>
      <c r="Z150" s="17"/>
      <c r="AA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c r="DR150" s="17"/>
      <c r="DS150" s="17"/>
      <c r="DT150" s="17"/>
      <c r="DU150" s="17"/>
      <c r="DV150" s="17"/>
      <c r="DW150" s="17"/>
      <c r="DX150" s="17"/>
      <c r="DY150" s="17"/>
      <c r="DZ150" s="17"/>
      <c r="EA150" s="17"/>
      <c r="EB150" s="17"/>
      <c r="EC150" s="17"/>
      <c r="ED150" s="17"/>
      <c r="EE150" s="17"/>
      <c r="EF150" s="17"/>
      <c r="EG150" s="17"/>
      <c r="EH150" s="17"/>
      <c r="EI150" s="17"/>
      <c r="EJ150" s="17"/>
      <c r="EK150" s="17"/>
      <c r="EL150" s="17"/>
    </row>
    <row r="151" spans="1:142" x14ac:dyDescent="0.35">
      <c r="A151" s="17"/>
      <c r="B151" s="17"/>
      <c r="C151" s="17"/>
      <c r="D151" s="17"/>
      <c r="E151" s="17"/>
      <c r="F151" s="17"/>
      <c r="G151" s="17"/>
      <c r="H151" s="17"/>
      <c r="I151" s="17"/>
      <c r="K151" s="17"/>
      <c r="N151" s="17"/>
      <c r="O151" s="17"/>
      <c r="P151" s="68"/>
      <c r="Q151" s="68"/>
      <c r="R151" s="17"/>
      <c r="S151" s="17"/>
      <c r="T151" s="107"/>
      <c r="V151" s="17"/>
      <c r="W151" s="17"/>
      <c r="X151" s="105" t="s">
        <v>290</v>
      </c>
      <c r="Y151" s="17"/>
      <c r="Z151" s="17"/>
      <c r="AA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row>
    <row r="152" spans="1:142" x14ac:dyDescent="0.35">
      <c r="A152" s="17"/>
      <c r="B152" s="17"/>
      <c r="C152" s="17"/>
      <c r="D152" s="17"/>
      <c r="E152" s="17"/>
      <c r="F152" s="17"/>
      <c r="G152" s="17"/>
      <c r="H152" s="17"/>
      <c r="I152" s="17"/>
      <c r="K152" s="17"/>
      <c r="N152" s="17"/>
      <c r="O152" s="17"/>
      <c r="P152" s="68"/>
      <c r="Q152" s="68"/>
      <c r="R152" s="17"/>
      <c r="S152" s="17"/>
      <c r="T152" s="107"/>
      <c r="V152" s="17"/>
      <c r="W152" s="17"/>
      <c r="X152" s="105" t="s">
        <v>290</v>
      </c>
      <c r="Y152" s="17"/>
      <c r="Z152" s="17"/>
      <c r="AA152" s="17"/>
      <c r="AG152" s="106"/>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row>
    <row r="153" spans="1:142" x14ac:dyDescent="0.35">
      <c r="A153" s="17"/>
      <c r="B153" s="17"/>
      <c r="C153" s="17"/>
      <c r="D153" s="17"/>
      <c r="E153" s="17"/>
      <c r="F153" s="17"/>
      <c r="G153" s="17"/>
      <c r="H153" s="17"/>
      <c r="I153" s="17"/>
      <c r="K153" s="17"/>
      <c r="N153" s="17"/>
      <c r="O153" s="17"/>
      <c r="P153" s="68"/>
      <c r="Q153" s="68"/>
      <c r="R153" s="17"/>
      <c r="S153" s="17"/>
      <c r="T153" s="107"/>
      <c r="V153" s="17"/>
      <c r="W153" s="17"/>
      <c r="X153" s="105">
        <v>3493</v>
      </c>
      <c r="Y153" s="17"/>
      <c r="Z153" s="17"/>
      <c r="AA153" s="17"/>
      <c r="AG153" s="106"/>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row>
    <row r="154" spans="1:142" x14ac:dyDescent="0.35">
      <c r="A154" s="17"/>
      <c r="B154" s="17"/>
      <c r="C154" s="17"/>
      <c r="D154" s="17"/>
      <c r="E154" s="17"/>
      <c r="F154" s="17"/>
      <c r="G154" s="17"/>
      <c r="H154" s="17"/>
      <c r="I154" s="17"/>
      <c r="K154" s="17"/>
      <c r="N154" s="17"/>
      <c r="O154" s="17"/>
      <c r="P154" s="68"/>
      <c r="Q154" s="68"/>
      <c r="R154" s="17"/>
      <c r="S154" s="17"/>
      <c r="T154" s="107"/>
      <c r="V154" s="17"/>
      <c r="W154" s="17"/>
      <c r="X154" s="105" t="s">
        <v>290</v>
      </c>
      <c r="Y154" s="17"/>
      <c r="Z154" s="17"/>
      <c r="AA154" s="17"/>
      <c r="AG154" s="106"/>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row>
    <row r="155" spans="1:142" x14ac:dyDescent="0.35">
      <c r="A155" s="17"/>
      <c r="B155" s="17"/>
      <c r="C155" s="17"/>
      <c r="D155" s="17"/>
      <c r="E155" s="17"/>
      <c r="F155" s="17"/>
      <c r="G155" s="17"/>
      <c r="H155" s="17"/>
      <c r="I155" s="17"/>
      <c r="K155" s="17"/>
      <c r="N155" s="17"/>
      <c r="O155" s="17"/>
      <c r="P155" s="68"/>
      <c r="Q155" s="68"/>
      <c r="R155" s="17"/>
      <c r="S155" s="17"/>
      <c r="T155" s="107"/>
      <c r="V155" s="17"/>
      <c r="W155" s="17"/>
      <c r="X155" s="105">
        <v>2700</v>
      </c>
      <c r="Y155" s="17"/>
      <c r="Z155" s="17"/>
      <c r="AA155" s="17"/>
      <c r="AG155" s="106"/>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c r="EL155" s="17"/>
    </row>
    <row r="156" spans="1:142" x14ac:dyDescent="0.35">
      <c r="A156" s="17"/>
      <c r="B156" s="17"/>
      <c r="C156" s="17"/>
      <c r="D156" s="17"/>
      <c r="E156" s="17"/>
      <c r="F156" s="17"/>
      <c r="G156" s="17"/>
      <c r="H156" s="17"/>
      <c r="I156" s="17"/>
      <c r="K156" s="17"/>
      <c r="N156" s="17"/>
      <c r="O156" s="17"/>
      <c r="P156" s="68"/>
      <c r="Q156" s="68"/>
      <c r="R156" s="17"/>
      <c r="S156" s="17"/>
      <c r="T156" s="107"/>
      <c r="V156" s="17"/>
      <c r="W156" s="17"/>
      <c r="X156" s="105">
        <v>425</v>
      </c>
      <c r="Y156" s="17"/>
      <c r="Z156" s="17"/>
      <c r="AA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row>
    <row r="157" spans="1:142" x14ac:dyDescent="0.35">
      <c r="A157" s="17"/>
      <c r="B157" s="17"/>
      <c r="C157" s="17"/>
      <c r="D157" s="17"/>
      <c r="E157" s="17"/>
      <c r="F157" s="17"/>
      <c r="G157" s="17"/>
      <c r="H157" s="17"/>
      <c r="I157" s="17"/>
      <c r="K157" s="17"/>
      <c r="N157" s="17"/>
      <c r="O157" s="17"/>
      <c r="P157" s="68"/>
      <c r="Q157" s="68"/>
      <c r="R157" s="17"/>
      <c r="S157" s="17"/>
      <c r="T157" s="107"/>
      <c r="V157" s="17"/>
      <c r="W157" s="17"/>
      <c r="X157" s="105" t="s">
        <v>290</v>
      </c>
      <c r="Y157" s="17"/>
      <c r="Z157" s="17"/>
      <c r="AA157" s="17"/>
      <c r="AE157" s="44"/>
      <c r="AG157" s="106"/>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c r="EL157" s="17"/>
    </row>
    <row r="158" spans="1:142" x14ac:dyDescent="0.35">
      <c r="A158" s="17"/>
      <c r="B158" s="17"/>
      <c r="C158" s="17"/>
      <c r="D158" s="17"/>
      <c r="E158" s="17"/>
      <c r="F158" s="17"/>
      <c r="G158" s="17"/>
      <c r="H158" s="17"/>
      <c r="I158" s="17"/>
      <c r="K158" s="17"/>
      <c r="N158" s="17"/>
      <c r="O158" s="17"/>
      <c r="P158" s="68"/>
      <c r="Q158" s="68"/>
      <c r="R158" s="17"/>
      <c r="S158" s="17"/>
      <c r="T158" s="107"/>
      <c r="V158" s="17"/>
      <c r="W158" s="17"/>
      <c r="X158" s="105">
        <v>26.4</v>
      </c>
      <c r="Y158" s="17"/>
      <c r="Z158" s="17"/>
      <c r="AA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c r="EL158" s="17"/>
    </row>
    <row r="159" spans="1:142" x14ac:dyDescent="0.35">
      <c r="A159" s="17"/>
      <c r="B159" s="17"/>
      <c r="C159" s="17"/>
      <c r="D159" s="17"/>
      <c r="E159" s="17"/>
      <c r="F159" s="17"/>
      <c r="G159" s="17"/>
      <c r="H159" s="17"/>
      <c r="I159" s="17"/>
      <c r="K159" s="17"/>
      <c r="N159" s="17"/>
      <c r="O159" s="17"/>
      <c r="P159" s="68"/>
      <c r="Q159" s="68"/>
      <c r="R159" s="17"/>
      <c r="S159" s="17"/>
      <c r="T159" s="107"/>
      <c r="V159" s="17"/>
      <c r="W159" s="17"/>
      <c r="X159" s="105">
        <v>0.34</v>
      </c>
      <c r="Y159" s="17"/>
      <c r="Z159" s="17"/>
      <c r="AA159" s="17"/>
      <c r="AG159" s="106"/>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row>
    <row r="160" spans="1:142" x14ac:dyDescent="0.35">
      <c r="A160" s="17"/>
      <c r="B160" s="17"/>
      <c r="C160" s="17"/>
      <c r="D160" s="17"/>
      <c r="E160" s="17"/>
      <c r="F160" s="17"/>
      <c r="G160" s="17"/>
      <c r="H160" s="17"/>
      <c r="I160" s="17"/>
      <c r="K160" s="17"/>
      <c r="N160" s="17"/>
      <c r="O160" s="17"/>
      <c r="P160" s="68"/>
      <c r="Q160" s="68"/>
      <c r="R160" s="17"/>
      <c r="S160" s="17"/>
      <c r="T160" s="107"/>
      <c r="V160" s="17"/>
      <c r="W160" s="17"/>
      <c r="X160" s="105" t="s">
        <v>290</v>
      </c>
      <c r="Y160" s="17"/>
      <c r="Z160" s="17"/>
      <c r="AA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row>
    <row r="161" spans="1:142" x14ac:dyDescent="0.35">
      <c r="A161" s="17"/>
      <c r="B161" s="17"/>
      <c r="C161" s="17"/>
      <c r="D161" s="17"/>
      <c r="E161" s="17"/>
      <c r="F161" s="17"/>
      <c r="G161" s="17"/>
      <c r="H161" s="17"/>
      <c r="I161" s="17"/>
      <c r="K161" s="17"/>
      <c r="N161" s="17"/>
      <c r="O161" s="17"/>
      <c r="P161" s="68"/>
      <c r="Q161" s="68"/>
      <c r="R161" s="17"/>
      <c r="S161" s="17"/>
      <c r="T161" s="107"/>
      <c r="V161" s="17"/>
      <c r="W161" s="17"/>
      <c r="X161" s="105" t="s">
        <v>365</v>
      </c>
      <c r="Y161" s="17"/>
      <c r="Z161" s="17"/>
      <c r="AA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c r="DR161" s="17"/>
      <c r="DS161" s="17"/>
      <c r="DT161" s="17"/>
      <c r="DU161" s="17"/>
      <c r="DV161" s="17"/>
      <c r="DW161" s="17"/>
      <c r="DX161" s="17"/>
      <c r="DY161" s="17"/>
      <c r="DZ161" s="17"/>
      <c r="EA161" s="17"/>
      <c r="EB161" s="17"/>
      <c r="EC161" s="17"/>
      <c r="ED161" s="17"/>
      <c r="EE161" s="17"/>
      <c r="EF161" s="17"/>
      <c r="EG161" s="17"/>
      <c r="EH161" s="17"/>
      <c r="EI161" s="17"/>
      <c r="EJ161" s="17"/>
      <c r="EK161" s="17"/>
      <c r="EL161" s="17"/>
    </row>
    <row r="162" spans="1:142" x14ac:dyDescent="0.35">
      <c r="A162" s="17"/>
      <c r="B162" s="17"/>
      <c r="C162" s="17"/>
      <c r="D162" s="17"/>
      <c r="E162" s="17"/>
      <c r="F162" s="17"/>
      <c r="G162" s="17"/>
      <c r="H162" s="17"/>
      <c r="I162" s="17"/>
      <c r="K162" s="17"/>
      <c r="N162" s="17"/>
      <c r="O162" s="17"/>
      <c r="P162" s="68"/>
      <c r="Q162" s="68"/>
      <c r="R162" s="17"/>
      <c r="S162" s="17"/>
      <c r="T162" s="107"/>
      <c r="V162" s="17"/>
      <c r="W162" s="17"/>
      <c r="X162" s="105" t="s">
        <v>290</v>
      </c>
      <c r="Y162" s="17"/>
      <c r="Z162" s="17"/>
      <c r="AA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row>
    <row r="163" spans="1:142" x14ac:dyDescent="0.35">
      <c r="A163" s="17"/>
      <c r="B163" s="17"/>
      <c r="C163" s="17"/>
      <c r="D163" s="17"/>
      <c r="E163" s="17"/>
      <c r="F163" s="17"/>
      <c r="G163" s="17"/>
      <c r="H163" s="17"/>
      <c r="I163" s="17"/>
      <c r="K163" s="17"/>
      <c r="N163" s="17"/>
      <c r="O163" s="17"/>
      <c r="P163" s="68"/>
      <c r="Q163" s="68"/>
      <c r="R163" s="17"/>
      <c r="S163" s="17"/>
      <c r="T163" s="107"/>
      <c r="V163" s="17"/>
      <c r="W163" s="17"/>
      <c r="X163" s="105">
        <v>1.4999999999999999E-2</v>
      </c>
      <c r="Y163" s="17"/>
      <c r="Z163" s="17"/>
      <c r="AA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row>
    <row r="164" spans="1:142" x14ac:dyDescent="0.35">
      <c r="A164" s="17"/>
      <c r="B164" s="17"/>
      <c r="C164" s="17"/>
      <c r="D164" s="17"/>
      <c r="E164" s="17"/>
      <c r="F164" s="17"/>
      <c r="G164" s="17"/>
      <c r="H164" s="17"/>
      <c r="I164" s="17"/>
      <c r="K164" s="17"/>
      <c r="N164" s="17"/>
      <c r="O164" s="17"/>
      <c r="P164" s="68"/>
      <c r="Q164" s="68"/>
      <c r="R164" s="17"/>
      <c r="S164" s="17"/>
      <c r="T164" s="107"/>
      <c r="V164" s="17"/>
      <c r="W164" s="17"/>
      <c r="X164" s="105" t="s">
        <v>290</v>
      </c>
      <c r="Y164" s="17"/>
      <c r="Z164" s="17"/>
      <c r="AA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row>
    <row r="165" spans="1:142" x14ac:dyDescent="0.35">
      <c r="A165" s="17"/>
      <c r="B165" s="17"/>
      <c r="C165" s="17"/>
      <c r="D165" s="17"/>
      <c r="E165" s="17"/>
      <c r="F165" s="17"/>
      <c r="G165" s="17"/>
      <c r="H165" s="17"/>
      <c r="I165" s="17"/>
      <c r="K165" s="17"/>
      <c r="N165" s="17"/>
      <c r="O165" s="17"/>
      <c r="P165" s="68"/>
      <c r="Q165" s="68"/>
      <c r="R165" s="17"/>
      <c r="S165" s="17"/>
      <c r="T165" s="107"/>
      <c r="V165" s="17"/>
      <c r="W165" s="17"/>
      <c r="X165" s="105" t="s">
        <v>290</v>
      </c>
      <c r="Y165" s="17"/>
      <c r="Z165" s="17"/>
      <c r="AA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row>
    <row r="166" spans="1:142" x14ac:dyDescent="0.35">
      <c r="A166" s="17"/>
      <c r="B166" s="17"/>
      <c r="C166" s="17"/>
      <c r="D166" s="17"/>
      <c r="E166" s="17"/>
      <c r="F166" s="17"/>
      <c r="G166" s="17"/>
      <c r="H166" s="17"/>
      <c r="I166" s="17"/>
      <c r="K166" s="17"/>
      <c r="N166" s="17"/>
      <c r="O166" s="17"/>
      <c r="P166" s="68"/>
      <c r="Q166" s="68"/>
      <c r="R166" s="17"/>
      <c r="S166" s="17"/>
      <c r="T166" s="107"/>
      <c r="V166" s="17"/>
      <c r="W166" s="17"/>
      <c r="X166" s="105">
        <v>0</v>
      </c>
      <c r="Y166" s="17"/>
      <c r="Z166" s="17"/>
      <c r="AA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row>
    <row r="167" spans="1:142" x14ac:dyDescent="0.35">
      <c r="A167" s="17"/>
      <c r="B167" s="17"/>
      <c r="C167" s="17"/>
      <c r="D167" s="17"/>
      <c r="E167" s="17"/>
      <c r="F167" s="17"/>
      <c r="G167" s="17"/>
      <c r="H167" s="17"/>
      <c r="I167" s="17"/>
      <c r="K167" s="17"/>
      <c r="N167" s="17"/>
      <c r="O167" s="17"/>
      <c r="P167" s="68"/>
      <c r="Q167" s="68"/>
      <c r="R167" s="17"/>
      <c r="S167" s="17"/>
      <c r="T167" s="107"/>
      <c r="V167" s="17"/>
      <c r="W167" s="17"/>
      <c r="X167" s="105" t="s">
        <v>365</v>
      </c>
      <c r="Y167" s="17"/>
      <c r="Z167" s="17"/>
      <c r="AA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c r="EL167" s="17"/>
    </row>
    <row r="168" spans="1:142" x14ac:dyDescent="0.35">
      <c r="A168" s="17"/>
      <c r="B168" s="17"/>
      <c r="C168" s="17"/>
      <c r="D168" s="17"/>
      <c r="E168" s="17"/>
      <c r="F168" s="17"/>
      <c r="G168" s="17"/>
      <c r="H168" s="17"/>
      <c r="I168" s="17"/>
      <c r="K168" s="17"/>
      <c r="N168" s="17"/>
      <c r="O168" s="17"/>
      <c r="P168" s="68"/>
      <c r="Q168" s="68"/>
      <c r="R168" s="17"/>
      <c r="S168" s="17"/>
      <c r="T168" s="107"/>
      <c r="V168" s="17"/>
      <c r="W168" s="17"/>
      <c r="X168" s="105" t="s">
        <v>290</v>
      </c>
      <c r="Y168" s="17"/>
      <c r="Z168" s="17"/>
      <c r="AA168" s="17"/>
      <c r="AG168" s="106"/>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row>
    <row r="169" spans="1:142" x14ac:dyDescent="0.35">
      <c r="A169" s="17"/>
      <c r="B169" s="17"/>
      <c r="C169" s="17"/>
      <c r="D169" s="17"/>
      <c r="E169" s="17"/>
      <c r="F169" s="17"/>
      <c r="G169" s="17"/>
      <c r="H169" s="17"/>
      <c r="I169" s="17"/>
      <c r="K169" s="17"/>
      <c r="N169" s="17"/>
      <c r="O169" s="17"/>
      <c r="P169" s="68"/>
      <c r="Q169" s="68"/>
      <c r="R169" s="17"/>
      <c r="S169" s="17"/>
      <c r="T169" s="107"/>
      <c r="V169" s="17"/>
      <c r="W169" s="17"/>
      <c r="X169" s="105">
        <v>0.5</v>
      </c>
      <c r="Y169" s="17"/>
      <c r="Z169" s="17"/>
      <c r="AA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row>
    <row r="170" spans="1:142" x14ac:dyDescent="0.35">
      <c r="A170" s="17"/>
      <c r="B170" s="17"/>
      <c r="C170" s="17"/>
      <c r="D170" s="17"/>
      <c r="E170" s="17"/>
      <c r="F170" s="17"/>
      <c r="G170" s="17"/>
      <c r="H170" s="17"/>
      <c r="I170" s="17"/>
      <c r="K170" s="17"/>
      <c r="N170" s="17"/>
      <c r="O170" s="17"/>
      <c r="P170" s="68"/>
      <c r="Q170" s="68"/>
      <c r="R170" s="17"/>
      <c r="S170" s="17"/>
      <c r="T170" s="107"/>
      <c r="V170" s="17"/>
      <c r="W170" s="17"/>
      <c r="X170" s="105" t="s">
        <v>365</v>
      </c>
      <c r="Y170" s="17"/>
      <c r="Z170" s="17"/>
      <c r="AA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row>
    <row r="171" spans="1:142" x14ac:dyDescent="0.35">
      <c r="A171" s="17"/>
      <c r="B171" s="17"/>
      <c r="C171" s="17"/>
      <c r="D171" s="17"/>
      <c r="E171" s="17"/>
      <c r="F171" s="17"/>
      <c r="G171" s="17"/>
      <c r="H171" s="17"/>
      <c r="I171" s="17"/>
      <c r="K171" s="17"/>
      <c r="N171" s="17"/>
      <c r="O171" s="17"/>
      <c r="P171" s="68"/>
      <c r="Q171" s="68"/>
      <c r="R171" s="17"/>
      <c r="S171" s="17"/>
      <c r="T171" s="107"/>
      <c r="V171" s="17"/>
      <c r="W171" s="17"/>
      <c r="X171" s="105" t="s">
        <v>290</v>
      </c>
      <c r="Y171" s="17"/>
      <c r="Z171" s="17"/>
      <c r="AA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row>
    <row r="172" spans="1:142" x14ac:dyDescent="0.35">
      <c r="A172" s="17"/>
      <c r="B172" s="17"/>
      <c r="C172" s="17"/>
      <c r="D172" s="17"/>
      <c r="E172" s="17"/>
      <c r="F172" s="17"/>
      <c r="G172" s="17"/>
      <c r="H172" s="17"/>
      <c r="I172" s="17"/>
      <c r="K172" s="17"/>
      <c r="N172" s="17"/>
      <c r="O172" s="17"/>
      <c r="P172" s="68"/>
      <c r="Q172" s="68"/>
      <c r="R172" s="17"/>
      <c r="S172" s="17"/>
      <c r="T172" s="107"/>
      <c r="V172" s="17"/>
      <c r="W172" s="17"/>
      <c r="X172" s="105" t="s">
        <v>365</v>
      </c>
      <c r="Y172" s="17"/>
      <c r="Z172" s="17"/>
      <c r="AA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c r="EL172" s="17"/>
    </row>
    <row r="173" spans="1:142" x14ac:dyDescent="0.35">
      <c r="A173" s="17"/>
      <c r="B173" s="17"/>
      <c r="C173" s="17"/>
      <c r="D173" s="17"/>
      <c r="E173" s="17"/>
      <c r="F173" s="17"/>
      <c r="G173" s="17"/>
      <c r="H173" s="17"/>
      <c r="I173" s="17"/>
      <c r="K173" s="17"/>
      <c r="N173" s="17"/>
      <c r="O173" s="17"/>
      <c r="P173" s="68"/>
      <c r="Q173" s="68"/>
      <c r="R173" s="17"/>
      <c r="S173" s="17"/>
      <c r="T173" s="107"/>
      <c r="V173" s="17"/>
      <c r="W173" s="17"/>
      <c r="X173" s="105" t="s">
        <v>290</v>
      </c>
      <c r="Y173" s="17"/>
      <c r="Z173" s="17"/>
      <c r="AA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c r="EL173" s="17"/>
    </row>
    <row r="174" spans="1:142" x14ac:dyDescent="0.35">
      <c r="A174" s="17"/>
      <c r="B174" s="17"/>
      <c r="C174" s="17"/>
      <c r="D174" s="17"/>
      <c r="E174" s="17"/>
      <c r="F174" s="17"/>
      <c r="G174" s="17"/>
      <c r="H174" s="17"/>
      <c r="I174" s="17"/>
      <c r="K174" s="17"/>
      <c r="N174" s="17"/>
      <c r="O174" s="17"/>
      <c r="P174" s="68"/>
      <c r="Q174" s="68"/>
      <c r="R174" s="17"/>
      <c r="S174" s="17"/>
      <c r="T174" s="107"/>
      <c r="V174" s="17"/>
      <c r="W174" s="17"/>
      <c r="X174" s="105" t="s">
        <v>290</v>
      </c>
      <c r="Y174" s="17"/>
      <c r="Z174" s="17"/>
      <c r="AA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row>
    <row r="175" spans="1:142" x14ac:dyDescent="0.35">
      <c r="A175" s="17"/>
      <c r="B175" s="17"/>
      <c r="C175" s="17"/>
      <c r="D175" s="17"/>
      <c r="E175" s="17"/>
      <c r="F175" s="17"/>
      <c r="G175" s="17"/>
      <c r="H175" s="17"/>
      <c r="I175" s="17"/>
      <c r="K175" s="17"/>
      <c r="N175" s="17"/>
      <c r="O175" s="17"/>
      <c r="P175" s="68"/>
      <c r="Q175" s="68"/>
      <c r="R175" s="17"/>
      <c r="S175" s="17"/>
      <c r="T175" s="107"/>
      <c r="V175" s="17"/>
      <c r="W175" s="17"/>
      <c r="X175" s="105" t="s">
        <v>365</v>
      </c>
      <c r="Y175" s="17"/>
      <c r="Z175" s="17"/>
      <c r="AA175" s="17"/>
      <c r="AG175" s="106"/>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row>
    <row r="176" spans="1:142" x14ac:dyDescent="0.35">
      <c r="A176" s="17"/>
      <c r="B176" s="17"/>
      <c r="C176" s="17"/>
      <c r="D176" s="17"/>
      <c r="E176" s="17"/>
      <c r="F176" s="17"/>
      <c r="G176" s="17"/>
      <c r="H176" s="17"/>
      <c r="I176" s="17"/>
      <c r="K176" s="17"/>
      <c r="N176" s="17"/>
      <c r="O176" s="17"/>
      <c r="P176" s="68"/>
      <c r="Q176" s="68"/>
      <c r="R176" s="17"/>
      <c r="S176" s="17"/>
      <c r="T176" s="107"/>
      <c r="V176" s="17"/>
      <c r="W176" s="17"/>
      <c r="X176" s="105">
        <v>1.7</v>
      </c>
      <c r="Y176" s="17"/>
      <c r="Z176" s="17"/>
      <c r="AA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row>
    <row r="177" spans="1:142" x14ac:dyDescent="0.35">
      <c r="A177" s="17"/>
      <c r="B177" s="17"/>
      <c r="C177" s="17"/>
      <c r="D177" s="17"/>
      <c r="E177" s="17"/>
      <c r="F177" s="17"/>
      <c r="G177" s="17"/>
      <c r="H177" s="17"/>
      <c r="I177" s="17"/>
      <c r="K177" s="17"/>
      <c r="N177" s="17"/>
      <c r="O177" s="17"/>
      <c r="P177" s="68"/>
      <c r="Q177" s="68"/>
      <c r="R177" s="17"/>
      <c r="S177" s="17"/>
      <c r="T177" s="107"/>
      <c r="V177" s="17"/>
      <c r="W177" s="17"/>
      <c r="X177" s="105">
        <v>130</v>
      </c>
      <c r="Y177" s="17"/>
      <c r="Z177" s="17"/>
      <c r="AA177" s="17"/>
      <c r="AG177" s="106"/>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c r="EL177" s="17"/>
    </row>
    <row r="178" spans="1:142" x14ac:dyDescent="0.35">
      <c r="A178" s="17"/>
      <c r="B178" s="17"/>
      <c r="C178" s="17"/>
      <c r="D178" s="17"/>
      <c r="E178" s="17"/>
      <c r="F178" s="17"/>
      <c r="G178" s="17"/>
      <c r="H178" s="17"/>
      <c r="I178" s="17"/>
      <c r="K178" s="17"/>
      <c r="N178" s="17"/>
      <c r="O178" s="17"/>
      <c r="P178" s="68"/>
      <c r="Q178" s="68"/>
      <c r="R178" s="17"/>
      <c r="S178" s="17"/>
      <c r="T178" s="107"/>
      <c r="V178" s="17"/>
      <c r="W178" s="17"/>
      <c r="X178" s="105" t="s">
        <v>365</v>
      </c>
      <c r="Y178" s="17"/>
      <c r="Z178" s="17"/>
      <c r="AA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c r="DR178" s="17"/>
      <c r="DS178" s="17"/>
      <c r="DT178" s="17"/>
      <c r="DU178" s="17"/>
      <c r="DV178" s="17"/>
      <c r="DW178" s="17"/>
      <c r="DX178" s="17"/>
      <c r="DY178" s="17"/>
      <c r="DZ178" s="17"/>
      <c r="EA178" s="17"/>
      <c r="EB178" s="17"/>
      <c r="EC178" s="17"/>
      <c r="ED178" s="17"/>
      <c r="EE178" s="17"/>
      <c r="EF178" s="17"/>
      <c r="EG178" s="17"/>
      <c r="EH178" s="17"/>
      <c r="EI178" s="17"/>
      <c r="EJ178" s="17"/>
      <c r="EK178" s="17"/>
      <c r="EL178" s="17"/>
    </row>
    <row r="179" spans="1:142" x14ac:dyDescent="0.35">
      <c r="A179" s="17"/>
      <c r="B179" s="17"/>
      <c r="C179" s="17"/>
      <c r="D179" s="17"/>
      <c r="E179" s="17"/>
      <c r="F179" s="17"/>
      <c r="G179" s="17"/>
      <c r="H179" s="17"/>
      <c r="I179" s="17"/>
      <c r="K179" s="17"/>
      <c r="N179" s="17"/>
      <c r="O179" s="17"/>
      <c r="P179" s="68"/>
      <c r="Q179" s="68"/>
      <c r="R179" s="17"/>
      <c r="S179" s="17"/>
      <c r="T179" s="107"/>
      <c r="V179" s="17"/>
      <c r="W179" s="17"/>
      <c r="X179" s="105" t="s">
        <v>365</v>
      </c>
      <c r="Y179" s="17"/>
      <c r="Z179" s="17"/>
      <c r="AA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c r="DR179" s="17"/>
      <c r="DS179" s="17"/>
      <c r="DT179" s="17"/>
      <c r="DU179" s="17"/>
      <c r="DV179" s="17"/>
      <c r="DW179" s="17"/>
      <c r="DX179" s="17"/>
      <c r="DY179" s="17"/>
      <c r="DZ179" s="17"/>
      <c r="EA179" s="17"/>
      <c r="EB179" s="17"/>
      <c r="EC179" s="17"/>
      <c r="ED179" s="17"/>
      <c r="EE179" s="17"/>
      <c r="EF179" s="17"/>
      <c r="EG179" s="17"/>
      <c r="EH179" s="17"/>
      <c r="EI179" s="17"/>
      <c r="EJ179" s="17"/>
      <c r="EK179" s="17"/>
      <c r="EL179" s="17"/>
    </row>
    <row r="180" spans="1:142" x14ac:dyDescent="0.35">
      <c r="A180" s="17"/>
      <c r="B180" s="17"/>
      <c r="C180" s="17"/>
      <c r="D180" s="17"/>
      <c r="E180" s="17"/>
      <c r="F180" s="17"/>
      <c r="G180" s="17"/>
      <c r="H180" s="17"/>
      <c r="I180" s="17"/>
      <c r="K180" s="17"/>
      <c r="N180" s="17"/>
      <c r="O180" s="17"/>
      <c r="P180" s="68"/>
      <c r="Q180" s="68"/>
      <c r="R180" s="17"/>
      <c r="S180" s="17"/>
      <c r="T180" s="107"/>
      <c r="V180" s="17"/>
      <c r="W180" s="17"/>
      <c r="X180" s="105">
        <v>1</v>
      </c>
      <c r="Y180" s="17"/>
      <c r="Z180" s="17"/>
      <c r="AA180" s="17"/>
      <c r="AG180" s="106"/>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c r="EL180" s="17"/>
    </row>
    <row r="181" spans="1:142" x14ac:dyDescent="0.35">
      <c r="A181" s="17"/>
      <c r="B181" s="17"/>
      <c r="C181" s="17"/>
      <c r="D181" s="17"/>
      <c r="E181" s="17"/>
      <c r="F181" s="17"/>
      <c r="G181" s="17"/>
      <c r="H181" s="17"/>
      <c r="I181" s="17"/>
      <c r="K181" s="17"/>
      <c r="N181" s="17"/>
      <c r="O181" s="17"/>
      <c r="P181" s="68"/>
      <c r="Q181" s="68"/>
      <c r="R181" s="17"/>
      <c r="S181" s="17"/>
      <c r="T181" s="107"/>
      <c r="V181" s="17"/>
      <c r="W181" s="17"/>
      <c r="X181" s="105" t="s">
        <v>290</v>
      </c>
      <c r="Y181" s="17"/>
      <c r="Z181" s="17"/>
      <c r="AA181" s="17"/>
      <c r="AG181" s="106"/>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row>
    <row r="182" spans="1:142" x14ac:dyDescent="0.35">
      <c r="A182" s="17"/>
      <c r="B182" s="17"/>
      <c r="C182" s="17"/>
      <c r="D182" s="17"/>
      <c r="E182" s="17"/>
      <c r="F182" s="17"/>
      <c r="G182" s="17"/>
      <c r="H182" s="17"/>
      <c r="I182" s="17"/>
      <c r="K182" s="17"/>
      <c r="N182" s="17"/>
      <c r="O182" s="17"/>
      <c r="P182" s="68"/>
      <c r="Q182" s="68"/>
      <c r="R182" s="17"/>
      <c r="S182" s="17"/>
      <c r="T182" s="107"/>
      <c r="V182" s="17"/>
      <c r="W182" s="17"/>
      <c r="X182" s="105" t="s">
        <v>365</v>
      </c>
      <c r="Y182" s="17"/>
      <c r="Z182" s="17"/>
      <c r="AA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row>
    <row r="183" spans="1:142" x14ac:dyDescent="0.35">
      <c r="A183" s="17"/>
      <c r="B183" s="17"/>
      <c r="C183" s="17"/>
      <c r="D183" s="17"/>
      <c r="E183" s="17"/>
      <c r="F183" s="17"/>
      <c r="G183" s="17"/>
      <c r="H183" s="17"/>
      <c r="I183" s="17"/>
      <c r="K183" s="17"/>
      <c r="N183" s="17"/>
      <c r="O183" s="17"/>
      <c r="P183" s="68"/>
      <c r="Q183" s="68"/>
      <c r="R183" s="17"/>
      <c r="S183" s="17"/>
      <c r="T183" s="107"/>
      <c r="V183" s="17"/>
      <c r="W183" s="17"/>
      <c r="X183" s="105" t="s">
        <v>290</v>
      </c>
      <c r="Y183" s="17"/>
      <c r="Z183" s="17"/>
      <c r="AA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row>
    <row r="184" spans="1:142" x14ac:dyDescent="0.35">
      <c r="A184" s="17"/>
      <c r="B184" s="17"/>
      <c r="C184" s="17"/>
      <c r="D184" s="17"/>
      <c r="E184" s="17"/>
      <c r="F184" s="17"/>
      <c r="G184" s="17"/>
      <c r="H184" s="17"/>
      <c r="I184" s="17"/>
      <c r="K184" s="17"/>
      <c r="N184" s="17"/>
      <c r="O184" s="17"/>
      <c r="P184" s="68"/>
      <c r="Q184" s="68"/>
      <c r="R184" s="17"/>
      <c r="S184" s="17"/>
      <c r="T184" s="109"/>
      <c r="V184" s="17"/>
      <c r="W184" s="17"/>
      <c r="X184" s="105">
        <v>0.28000000000000003</v>
      </c>
      <c r="Y184" s="17"/>
      <c r="Z184" s="17"/>
      <c r="AA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row>
    <row r="185" spans="1:142" x14ac:dyDescent="0.35">
      <c r="A185" s="17"/>
      <c r="B185" s="17"/>
      <c r="C185" s="17"/>
      <c r="D185" s="17"/>
      <c r="E185" s="17"/>
      <c r="F185" s="17"/>
      <c r="G185" s="17"/>
      <c r="H185" s="17"/>
      <c r="I185" s="17"/>
      <c r="K185" s="17"/>
      <c r="N185" s="17"/>
      <c r="O185" s="17"/>
      <c r="P185" s="68"/>
      <c r="Q185" s="68"/>
      <c r="R185" s="17"/>
      <c r="S185" s="17"/>
      <c r="T185" s="107"/>
      <c r="V185" s="17"/>
      <c r="W185" s="17"/>
      <c r="X185" s="105">
        <v>0.06</v>
      </c>
      <c r="Y185" s="17"/>
      <c r="Z185" s="17"/>
      <c r="AA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row>
    <row r="186" spans="1:142" x14ac:dyDescent="0.35">
      <c r="A186" s="17"/>
      <c r="B186" s="17"/>
      <c r="C186" s="17"/>
      <c r="D186" s="17"/>
      <c r="E186" s="17"/>
      <c r="F186" s="17"/>
      <c r="G186" s="17"/>
      <c r="H186" s="17"/>
      <c r="I186" s="17"/>
      <c r="K186" s="17"/>
      <c r="N186" s="17"/>
      <c r="O186" s="17"/>
      <c r="P186" s="68"/>
      <c r="Q186" s="68"/>
      <c r="R186" s="17"/>
      <c r="S186" s="17"/>
      <c r="T186" s="107"/>
      <c r="V186" s="17"/>
      <c r="W186" s="17"/>
      <c r="X186" s="105" t="s">
        <v>365</v>
      </c>
      <c r="Y186" s="17"/>
      <c r="Z186" s="17"/>
      <c r="AA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c r="DU186" s="17"/>
      <c r="DV186" s="17"/>
      <c r="DW186" s="17"/>
      <c r="DX186" s="17"/>
      <c r="DY186" s="17"/>
      <c r="DZ186" s="17"/>
      <c r="EA186" s="17"/>
      <c r="EB186" s="17"/>
      <c r="EC186" s="17"/>
      <c r="ED186" s="17"/>
      <c r="EE186" s="17"/>
      <c r="EF186" s="17"/>
      <c r="EG186" s="17"/>
      <c r="EH186" s="17"/>
      <c r="EI186" s="17"/>
      <c r="EJ186" s="17"/>
      <c r="EK186" s="17"/>
      <c r="EL186" s="17"/>
    </row>
    <row r="187" spans="1:142" x14ac:dyDescent="0.35">
      <c r="A187" s="17"/>
      <c r="B187" s="17"/>
      <c r="C187" s="17"/>
      <c r="D187" s="17"/>
      <c r="E187" s="17"/>
      <c r="F187" s="17"/>
      <c r="G187" s="17"/>
      <c r="H187" s="17"/>
      <c r="I187" s="17"/>
      <c r="K187" s="17"/>
      <c r="N187" s="17"/>
      <c r="O187" s="17"/>
      <c r="P187" s="68"/>
      <c r="Q187" s="68"/>
      <c r="R187" s="17"/>
      <c r="S187" s="17"/>
      <c r="T187" s="107"/>
      <c r="V187" s="17"/>
      <c r="W187" s="17"/>
      <c r="X187" s="105" t="s">
        <v>365</v>
      </c>
      <c r="Y187" s="17"/>
      <c r="Z187" s="17"/>
      <c r="AA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c r="DD187" s="17"/>
      <c r="DE187" s="17"/>
      <c r="DF187" s="17"/>
      <c r="DG187" s="17"/>
      <c r="DH187" s="17"/>
      <c r="DI187" s="17"/>
      <c r="DJ187" s="17"/>
      <c r="DK187" s="17"/>
      <c r="DL187" s="17"/>
      <c r="DM187" s="17"/>
      <c r="DN187" s="17"/>
      <c r="DO187" s="17"/>
      <c r="DP187" s="17"/>
      <c r="DQ187" s="17"/>
      <c r="DR187" s="17"/>
      <c r="DS187" s="17"/>
      <c r="DT187" s="17"/>
      <c r="DU187" s="17"/>
      <c r="DV187" s="17"/>
      <c r="DW187" s="17"/>
      <c r="DX187" s="17"/>
      <c r="DY187" s="17"/>
      <c r="DZ187" s="17"/>
      <c r="EA187" s="17"/>
      <c r="EB187" s="17"/>
      <c r="EC187" s="17"/>
      <c r="ED187" s="17"/>
      <c r="EE187" s="17"/>
      <c r="EF187" s="17"/>
      <c r="EG187" s="17"/>
      <c r="EH187" s="17"/>
      <c r="EI187" s="17"/>
      <c r="EJ187" s="17"/>
      <c r="EK187" s="17"/>
      <c r="EL187" s="17"/>
    </row>
    <row r="188" spans="1:142" x14ac:dyDescent="0.35">
      <c r="A188" s="17"/>
      <c r="B188" s="17"/>
      <c r="C188" s="17"/>
      <c r="D188" s="17"/>
      <c r="E188" s="17"/>
      <c r="F188" s="17"/>
      <c r="G188" s="17"/>
      <c r="H188" s="17"/>
      <c r="I188" s="17"/>
      <c r="K188" s="17"/>
      <c r="N188" s="17"/>
      <c r="O188" s="17"/>
      <c r="P188" s="68"/>
      <c r="Q188" s="68"/>
      <c r="R188" s="17"/>
      <c r="S188" s="17"/>
      <c r="T188" s="107"/>
      <c r="V188" s="17"/>
      <c r="W188" s="17"/>
      <c r="X188" s="105">
        <v>213</v>
      </c>
      <c r="Y188" s="17"/>
      <c r="Z188" s="17"/>
      <c r="AA188" s="17"/>
      <c r="AG188" s="106"/>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7"/>
      <c r="DZ188" s="17"/>
      <c r="EA188" s="17"/>
      <c r="EB188" s="17"/>
      <c r="EC188" s="17"/>
      <c r="ED188" s="17"/>
      <c r="EE188" s="17"/>
      <c r="EF188" s="17"/>
      <c r="EG188" s="17"/>
      <c r="EH188" s="17"/>
      <c r="EI188" s="17"/>
      <c r="EJ188" s="17"/>
      <c r="EK188" s="17"/>
      <c r="EL188" s="17"/>
    </row>
    <row r="189" spans="1:142" x14ac:dyDescent="0.35">
      <c r="A189" s="17"/>
      <c r="B189" s="17"/>
      <c r="C189" s="17"/>
      <c r="D189" s="17"/>
      <c r="E189" s="17"/>
      <c r="F189" s="17"/>
      <c r="G189" s="17"/>
      <c r="H189" s="17"/>
      <c r="I189" s="17"/>
      <c r="K189" s="17"/>
      <c r="N189" s="17"/>
      <c r="O189" s="17"/>
      <c r="P189" s="68"/>
      <c r="Q189" s="68"/>
      <c r="R189" s="17"/>
      <c r="S189" s="17"/>
      <c r="T189" s="107"/>
      <c r="V189" s="17"/>
      <c r="W189" s="17"/>
      <c r="X189" s="105" t="s">
        <v>365</v>
      </c>
      <c r="Y189" s="17"/>
      <c r="Z189" s="17"/>
      <c r="AA189" s="17"/>
      <c r="AG189" s="106"/>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c r="DD189" s="17"/>
      <c r="DE189" s="17"/>
      <c r="DF189" s="17"/>
      <c r="DG189" s="17"/>
      <c r="DH189" s="17"/>
      <c r="DI189" s="17"/>
      <c r="DJ189" s="17"/>
      <c r="DK189" s="17"/>
      <c r="DL189" s="17"/>
      <c r="DM189" s="17"/>
      <c r="DN189" s="17"/>
      <c r="DO189" s="17"/>
      <c r="DP189" s="17"/>
      <c r="DQ189" s="17"/>
      <c r="DR189" s="17"/>
      <c r="DS189" s="17"/>
      <c r="DT189" s="17"/>
      <c r="DU189" s="17"/>
      <c r="DV189" s="17"/>
      <c r="DW189" s="17"/>
      <c r="DX189" s="17"/>
      <c r="DY189" s="17"/>
      <c r="DZ189" s="17"/>
      <c r="EA189" s="17"/>
      <c r="EB189" s="17"/>
      <c r="EC189" s="17"/>
      <c r="ED189" s="17"/>
      <c r="EE189" s="17"/>
      <c r="EF189" s="17"/>
      <c r="EG189" s="17"/>
      <c r="EH189" s="17"/>
      <c r="EI189" s="17"/>
      <c r="EJ189" s="17"/>
      <c r="EK189" s="17"/>
      <c r="EL189" s="17"/>
    </row>
    <row r="190" spans="1:142" x14ac:dyDescent="0.35">
      <c r="A190" s="17"/>
      <c r="B190" s="17"/>
      <c r="C190" s="17"/>
      <c r="D190" s="17"/>
      <c r="E190" s="17"/>
      <c r="F190" s="17"/>
      <c r="G190" s="17"/>
      <c r="H190" s="17"/>
      <c r="I190" s="17"/>
      <c r="K190" s="17"/>
      <c r="N190" s="17"/>
      <c r="O190" s="17"/>
      <c r="P190" s="68"/>
      <c r="Q190" s="68"/>
      <c r="R190" s="17"/>
      <c r="S190" s="17"/>
      <c r="T190" s="107"/>
      <c r="V190" s="17"/>
      <c r="W190" s="17"/>
      <c r="X190" s="105" t="s">
        <v>290</v>
      </c>
      <c r="Y190" s="17"/>
      <c r="Z190" s="17"/>
      <c r="AA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row>
    <row r="191" spans="1:142" x14ac:dyDescent="0.35">
      <c r="A191" s="17"/>
      <c r="B191" s="17"/>
      <c r="C191" s="17"/>
      <c r="D191" s="17"/>
      <c r="E191" s="17"/>
      <c r="F191" s="17"/>
      <c r="G191" s="17"/>
      <c r="H191" s="17"/>
      <c r="I191" s="17"/>
      <c r="K191" s="17"/>
      <c r="N191" s="17"/>
      <c r="O191" s="17"/>
      <c r="P191" s="68"/>
      <c r="Q191" s="68"/>
      <c r="R191" s="17"/>
      <c r="S191" s="17"/>
      <c r="T191" s="107"/>
      <c r="V191" s="17"/>
      <c r="W191" s="17"/>
      <c r="X191" s="105" t="s">
        <v>365</v>
      </c>
      <c r="Y191" s="17"/>
      <c r="Z191" s="17"/>
      <c r="AA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c r="DD191" s="17"/>
      <c r="DE191" s="17"/>
      <c r="DF191" s="17"/>
      <c r="DG191" s="17"/>
      <c r="DH191" s="17"/>
      <c r="DI191" s="17"/>
      <c r="DJ191" s="17"/>
      <c r="DK191" s="17"/>
      <c r="DL191" s="17"/>
      <c r="DM191" s="17"/>
      <c r="DN191" s="17"/>
      <c r="DO191" s="17"/>
      <c r="DP191" s="17"/>
      <c r="DQ191" s="17"/>
      <c r="DR191" s="17"/>
      <c r="DS191" s="17"/>
      <c r="DT191" s="17"/>
      <c r="DU191" s="17"/>
      <c r="DV191" s="17"/>
      <c r="DW191" s="17"/>
      <c r="DX191" s="17"/>
      <c r="DY191" s="17"/>
      <c r="DZ191" s="17"/>
      <c r="EA191" s="17"/>
      <c r="EB191" s="17"/>
      <c r="EC191" s="17"/>
      <c r="ED191" s="17"/>
      <c r="EE191" s="17"/>
      <c r="EF191" s="17"/>
      <c r="EG191" s="17"/>
      <c r="EH191" s="17"/>
      <c r="EI191" s="17"/>
      <c r="EJ191" s="17"/>
      <c r="EK191" s="17"/>
      <c r="EL191" s="17"/>
    </row>
    <row r="192" spans="1:142" x14ac:dyDescent="0.35">
      <c r="A192" s="17"/>
      <c r="B192" s="17"/>
      <c r="C192" s="17"/>
      <c r="D192" s="17"/>
      <c r="E192" s="17"/>
      <c r="F192" s="17"/>
      <c r="G192" s="17"/>
      <c r="H192" s="17"/>
      <c r="I192" s="17"/>
      <c r="K192" s="17"/>
      <c r="N192" s="17"/>
      <c r="O192" s="17"/>
      <c r="P192" s="68"/>
      <c r="Q192" s="68"/>
      <c r="R192" s="17"/>
      <c r="S192" s="17"/>
      <c r="T192" s="109"/>
      <c r="V192" s="17"/>
      <c r="W192" s="17"/>
      <c r="X192" s="105" t="s">
        <v>290</v>
      </c>
      <c r="Y192" s="17"/>
      <c r="Z192" s="17"/>
      <c r="AA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c r="DD192" s="17"/>
      <c r="DE192" s="17"/>
      <c r="DF192" s="17"/>
      <c r="DG192" s="17"/>
      <c r="DH192" s="17"/>
      <c r="DI192" s="17"/>
      <c r="DJ192" s="17"/>
      <c r="DK192" s="17"/>
      <c r="DL192" s="17"/>
      <c r="DM192" s="17"/>
      <c r="DN192" s="17"/>
      <c r="DO192" s="17"/>
      <c r="DP192" s="17"/>
      <c r="DQ192" s="17"/>
      <c r="DR192" s="17"/>
      <c r="DS192" s="17"/>
      <c r="DT192" s="17"/>
      <c r="DU192" s="17"/>
      <c r="DV192" s="17"/>
      <c r="DW192" s="17"/>
      <c r="DX192" s="17"/>
      <c r="DY192" s="17"/>
      <c r="DZ192" s="17"/>
      <c r="EA192" s="17"/>
      <c r="EB192" s="17"/>
      <c r="EC192" s="17"/>
      <c r="ED192" s="17"/>
      <c r="EE192" s="17"/>
      <c r="EF192" s="17"/>
      <c r="EG192" s="17"/>
      <c r="EH192" s="17"/>
      <c r="EI192" s="17"/>
      <c r="EJ192" s="17"/>
      <c r="EK192" s="17"/>
      <c r="EL192" s="17"/>
    </row>
    <row r="193" spans="1:142" x14ac:dyDescent="0.35">
      <c r="A193" s="17"/>
      <c r="B193" s="17"/>
      <c r="C193" s="17"/>
      <c r="D193" s="17"/>
      <c r="E193" s="17"/>
      <c r="F193" s="17"/>
      <c r="G193" s="17"/>
      <c r="H193" s="17"/>
      <c r="I193" s="17"/>
      <c r="K193" s="17"/>
      <c r="N193" s="17"/>
      <c r="O193" s="17"/>
      <c r="P193" s="68"/>
      <c r="Q193" s="68"/>
      <c r="R193" s="17"/>
      <c r="S193" s="17"/>
      <c r="T193" s="107"/>
      <c r="V193" s="17"/>
      <c r="W193" s="17"/>
      <c r="X193" s="105" t="s">
        <v>365</v>
      </c>
      <c r="Y193" s="17"/>
      <c r="Z193" s="17"/>
      <c r="AA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c r="DR193" s="17"/>
      <c r="DS193" s="17"/>
      <c r="DT193" s="17"/>
      <c r="DU193" s="17"/>
      <c r="DV193" s="17"/>
      <c r="DW193" s="17"/>
      <c r="DX193" s="17"/>
      <c r="DY193" s="17"/>
      <c r="DZ193" s="17"/>
      <c r="EA193" s="17"/>
      <c r="EB193" s="17"/>
      <c r="EC193" s="17"/>
      <c r="ED193" s="17"/>
      <c r="EE193" s="17"/>
      <c r="EF193" s="17"/>
      <c r="EG193" s="17"/>
      <c r="EH193" s="17"/>
      <c r="EI193" s="17"/>
      <c r="EJ193" s="17"/>
      <c r="EK193" s="17"/>
      <c r="EL193" s="17"/>
    </row>
    <row r="194" spans="1:142" x14ac:dyDescent="0.35">
      <c r="A194" s="17"/>
      <c r="B194" s="17"/>
      <c r="C194" s="17"/>
      <c r="D194" s="17"/>
      <c r="E194" s="17"/>
      <c r="F194" s="17"/>
      <c r="G194" s="17"/>
      <c r="H194" s="17"/>
      <c r="I194" s="17"/>
      <c r="K194" s="17"/>
      <c r="N194" s="17"/>
      <c r="O194" s="17"/>
      <c r="P194" s="68"/>
      <c r="Q194" s="68"/>
      <c r="R194" s="17"/>
      <c r="S194" s="17"/>
      <c r="T194" s="107"/>
      <c r="V194" s="17"/>
      <c r="W194" s="17"/>
      <c r="X194" s="105">
        <v>0</v>
      </c>
      <c r="Y194" s="17"/>
      <c r="Z194" s="17"/>
      <c r="AA194" s="17"/>
      <c r="AG194" s="106"/>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row>
    <row r="195" spans="1:142" x14ac:dyDescent="0.35">
      <c r="A195" s="17"/>
      <c r="B195" s="17"/>
      <c r="C195" s="17"/>
      <c r="D195" s="17"/>
      <c r="E195" s="17"/>
      <c r="F195" s="17"/>
      <c r="G195" s="17"/>
      <c r="H195" s="17"/>
      <c r="I195" s="17"/>
      <c r="K195" s="17"/>
      <c r="N195" s="17"/>
      <c r="O195" s="17"/>
      <c r="P195" s="68"/>
      <c r="Q195" s="68"/>
      <c r="R195" s="17"/>
      <c r="S195" s="17"/>
      <c r="T195" s="107"/>
      <c r="V195" s="17"/>
      <c r="W195" s="17"/>
      <c r="X195" s="105" t="s">
        <v>365</v>
      </c>
      <c r="Y195" s="17"/>
      <c r="Z195" s="17"/>
      <c r="AA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c r="CL195" s="17"/>
      <c r="CM195" s="17"/>
      <c r="CN195" s="17"/>
      <c r="CO195" s="17"/>
      <c r="CP195" s="17"/>
      <c r="CQ195" s="17"/>
      <c r="CR195" s="17"/>
      <c r="CS195" s="17"/>
      <c r="CT195" s="17"/>
      <c r="CU195" s="17"/>
      <c r="CV195" s="17"/>
      <c r="CW195" s="17"/>
      <c r="CX195" s="17"/>
      <c r="CY195" s="17"/>
      <c r="CZ195" s="17"/>
      <c r="DA195" s="17"/>
      <c r="DB195" s="17"/>
      <c r="DC195" s="17"/>
      <c r="DD195" s="17"/>
      <c r="DE195" s="17"/>
      <c r="DF195" s="17"/>
      <c r="DG195" s="17"/>
      <c r="DH195" s="17"/>
      <c r="DI195" s="17"/>
      <c r="DJ195" s="17"/>
      <c r="DK195" s="17"/>
      <c r="DL195" s="17"/>
      <c r="DM195" s="17"/>
      <c r="DN195" s="17"/>
      <c r="DO195" s="17"/>
      <c r="DP195" s="17"/>
      <c r="DQ195" s="17"/>
      <c r="DR195" s="17"/>
      <c r="DS195" s="17"/>
      <c r="DT195" s="17"/>
      <c r="DU195" s="17"/>
      <c r="DV195" s="17"/>
      <c r="DW195" s="17"/>
      <c r="DX195" s="17"/>
      <c r="DY195" s="17"/>
      <c r="DZ195" s="17"/>
      <c r="EA195" s="17"/>
      <c r="EB195" s="17"/>
      <c r="EC195" s="17"/>
      <c r="ED195" s="17"/>
      <c r="EE195" s="17"/>
      <c r="EF195" s="17"/>
      <c r="EG195" s="17"/>
      <c r="EH195" s="17"/>
      <c r="EI195" s="17"/>
      <c r="EJ195" s="17"/>
      <c r="EK195" s="17"/>
      <c r="EL195" s="17"/>
    </row>
    <row r="196" spans="1:142" x14ac:dyDescent="0.35">
      <c r="A196" s="17"/>
      <c r="B196" s="17"/>
      <c r="C196" s="17"/>
      <c r="D196" s="17"/>
      <c r="E196" s="17"/>
      <c r="F196" s="17"/>
      <c r="G196" s="17"/>
      <c r="H196" s="17"/>
      <c r="I196" s="17"/>
      <c r="K196" s="17"/>
      <c r="N196" s="17"/>
      <c r="O196" s="17"/>
      <c r="P196" s="68"/>
      <c r="Q196" s="68"/>
      <c r="R196" s="17"/>
      <c r="S196" s="17"/>
      <c r="T196" s="107"/>
      <c r="V196" s="17"/>
      <c r="W196" s="17"/>
      <c r="X196" s="105" t="s">
        <v>365</v>
      </c>
      <c r="Y196" s="17"/>
      <c r="Z196" s="17"/>
      <c r="AA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row>
    <row r="197" spans="1:142" x14ac:dyDescent="0.35">
      <c r="A197" s="17"/>
      <c r="B197" s="17"/>
      <c r="C197" s="17"/>
      <c r="D197" s="17"/>
      <c r="E197" s="17"/>
      <c r="F197" s="17"/>
      <c r="G197" s="17"/>
      <c r="H197" s="17"/>
      <c r="I197" s="17"/>
      <c r="K197" s="17"/>
      <c r="N197" s="17"/>
      <c r="O197" s="17"/>
      <c r="P197" s="68"/>
      <c r="Q197" s="68"/>
      <c r="R197" s="17"/>
      <c r="S197" s="17"/>
      <c r="T197" s="107"/>
      <c r="V197" s="17"/>
      <c r="W197" s="17"/>
      <c r="X197" s="105">
        <v>24.85</v>
      </c>
      <c r="Y197" s="17"/>
      <c r="Z197" s="17"/>
      <c r="AA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c r="DJ197" s="17"/>
      <c r="DK197" s="17"/>
      <c r="DL197" s="17"/>
      <c r="DM197" s="17"/>
      <c r="DN197" s="17"/>
      <c r="DO197" s="17"/>
      <c r="DP197" s="17"/>
      <c r="DQ197" s="17"/>
      <c r="DR197" s="17"/>
      <c r="DS197" s="17"/>
      <c r="DT197" s="17"/>
      <c r="DU197" s="17"/>
      <c r="DV197" s="17"/>
      <c r="DW197" s="17"/>
      <c r="DX197" s="17"/>
      <c r="DY197" s="17"/>
      <c r="DZ197" s="17"/>
      <c r="EA197" s="17"/>
      <c r="EB197" s="17"/>
      <c r="EC197" s="17"/>
      <c r="ED197" s="17"/>
      <c r="EE197" s="17"/>
      <c r="EF197" s="17"/>
      <c r="EG197" s="17"/>
      <c r="EH197" s="17"/>
      <c r="EI197" s="17"/>
      <c r="EJ197" s="17"/>
      <c r="EK197" s="17"/>
      <c r="EL197" s="17"/>
    </row>
    <row r="198" spans="1:142" x14ac:dyDescent="0.35">
      <c r="A198" s="17"/>
      <c r="B198" s="17"/>
      <c r="C198" s="17"/>
      <c r="D198" s="17"/>
      <c r="E198" s="17"/>
      <c r="F198" s="17"/>
      <c r="G198" s="17"/>
      <c r="H198" s="17"/>
      <c r="I198" s="17"/>
      <c r="K198" s="17"/>
      <c r="N198" s="17"/>
      <c r="O198" s="17"/>
      <c r="P198" s="68"/>
      <c r="Q198" s="68"/>
      <c r="R198" s="17"/>
      <c r="S198" s="17"/>
      <c r="T198" s="107"/>
      <c r="V198" s="17"/>
      <c r="W198" s="17"/>
      <c r="X198" s="105">
        <v>3.64</v>
      </c>
      <c r="Y198" s="17"/>
      <c r="Z198" s="17"/>
      <c r="AA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row>
    <row r="199" spans="1:142" x14ac:dyDescent="0.35">
      <c r="A199" s="17"/>
      <c r="B199" s="17"/>
      <c r="C199" s="17"/>
      <c r="D199" s="17"/>
      <c r="E199" s="17"/>
      <c r="F199" s="17"/>
      <c r="G199" s="17"/>
      <c r="H199" s="17"/>
      <c r="I199" s="17"/>
      <c r="K199" s="17"/>
      <c r="N199" s="17"/>
      <c r="O199" s="17"/>
      <c r="P199" s="68"/>
      <c r="Q199" s="68"/>
      <c r="R199" s="17"/>
      <c r="S199" s="17"/>
      <c r="T199" s="107"/>
      <c r="V199" s="17"/>
      <c r="W199" s="17"/>
      <c r="X199" s="105" t="s">
        <v>290</v>
      </c>
      <c r="Y199" s="17"/>
      <c r="Z199" s="17"/>
      <c r="AA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row>
    <row r="200" spans="1:142" x14ac:dyDescent="0.35">
      <c r="A200" s="17"/>
      <c r="B200" s="17"/>
      <c r="C200" s="17"/>
      <c r="D200" s="17"/>
      <c r="E200" s="17"/>
      <c r="F200" s="17"/>
      <c r="G200" s="17"/>
      <c r="H200" s="17"/>
      <c r="I200" s="17"/>
      <c r="K200" s="17"/>
      <c r="N200" s="17"/>
      <c r="O200" s="17"/>
      <c r="P200" s="68"/>
      <c r="Q200" s="68"/>
      <c r="R200" s="17"/>
      <c r="S200" s="17"/>
      <c r="T200" s="107"/>
      <c r="V200" s="17"/>
      <c r="W200" s="17"/>
      <c r="X200" s="105">
        <v>0</v>
      </c>
      <c r="Y200" s="17"/>
      <c r="Z200" s="17"/>
      <c r="AA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row>
    <row r="201" spans="1:142" x14ac:dyDescent="0.35">
      <c r="A201" s="17"/>
      <c r="B201" s="17"/>
      <c r="C201" s="17"/>
      <c r="D201" s="17"/>
      <c r="E201" s="17"/>
      <c r="F201" s="17"/>
      <c r="G201" s="17"/>
      <c r="H201" s="17"/>
      <c r="I201" s="17"/>
      <c r="K201" s="17"/>
      <c r="N201" s="17"/>
      <c r="O201" s="17"/>
      <c r="P201" s="68"/>
      <c r="Q201" s="68"/>
      <c r="R201" s="17"/>
      <c r="S201" s="17"/>
      <c r="T201" s="109"/>
      <c r="V201" s="17"/>
      <c r="W201" s="17"/>
      <c r="X201" s="105">
        <v>8</v>
      </c>
      <c r="Y201" s="17"/>
      <c r="Z201" s="17"/>
      <c r="AA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row>
    <row r="202" spans="1:142" x14ac:dyDescent="0.35">
      <c r="A202" s="17"/>
      <c r="B202" s="17"/>
      <c r="C202" s="17"/>
      <c r="D202" s="17"/>
      <c r="E202" s="17"/>
      <c r="F202" s="17"/>
      <c r="G202" s="17"/>
      <c r="H202" s="17"/>
      <c r="I202" s="17"/>
      <c r="K202" s="17"/>
      <c r="N202" s="17"/>
      <c r="O202" s="17"/>
      <c r="P202" s="68"/>
      <c r="Q202" s="68"/>
      <c r="R202" s="17"/>
      <c r="S202" s="17"/>
      <c r="T202" s="107"/>
      <c r="V202" s="17"/>
      <c r="W202" s="17"/>
      <c r="X202" s="105">
        <v>0</v>
      </c>
      <c r="Y202" s="17"/>
      <c r="Z202" s="17"/>
      <c r="AA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row>
    <row r="203" spans="1:142" x14ac:dyDescent="0.35">
      <c r="A203" s="17"/>
      <c r="B203" s="17"/>
      <c r="C203" s="17"/>
      <c r="D203" s="17"/>
      <c r="E203" s="17"/>
      <c r="F203" s="17"/>
      <c r="G203" s="17"/>
      <c r="H203" s="17"/>
      <c r="I203" s="17"/>
      <c r="K203" s="17"/>
      <c r="N203" s="17"/>
      <c r="O203" s="17"/>
      <c r="P203" s="68"/>
      <c r="Q203" s="68"/>
      <c r="R203" s="17"/>
      <c r="S203" s="17"/>
      <c r="T203" s="107"/>
      <c r="V203" s="17"/>
      <c r="W203" s="17"/>
      <c r="X203" s="105">
        <v>16.07</v>
      </c>
      <c r="Y203" s="17"/>
      <c r="Z203" s="17"/>
      <c r="AA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row>
    <row r="204" spans="1:142" x14ac:dyDescent="0.35">
      <c r="A204" s="17"/>
      <c r="B204" s="17"/>
      <c r="C204" s="17"/>
      <c r="D204" s="17"/>
      <c r="E204" s="17"/>
      <c r="F204" s="17"/>
      <c r="G204" s="17"/>
      <c r="H204" s="17"/>
      <c r="I204" s="17"/>
      <c r="K204" s="17"/>
      <c r="N204" s="17"/>
      <c r="O204" s="17"/>
      <c r="P204" s="68"/>
      <c r="Q204" s="68"/>
      <c r="R204" s="17"/>
      <c r="S204" s="17"/>
      <c r="T204" s="107"/>
      <c r="V204" s="17"/>
      <c r="W204" s="17"/>
      <c r="X204" s="105">
        <v>2</v>
      </c>
      <c r="Y204" s="17"/>
      <c r="Z204" s="17"/>
      <c r="AA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row>
    <row r="205" spans="1:142" x14ac:dyDescent="0.35">
      <c r="A205" s="17"/>
      <c r="B205" s="17"/>
      <c r="C205" s="17"/>
      <c r="D205" s="17"/>
      <c r="E205" s="17"/>
      <c r="F205" s="17"/>
      <c r="G205" s="17"/>
      <c r="H205" s="17"/>
      <c r="I205" s="17"/>
      <c r="K205" s="17"/>
      <c r="N205" s="17"/>
      <c r="O205" s="17"/>
      <c r="P205" s="68"/>
      <c r="Q205" s="68"/>
      <c r="R205" s="17"/>
      <c r="S205" s="17"/>
      <c r="T205" s="107"/>
      <c r="V205" s="17"/>
      <c r="W205" s="17"/>
      <c r="X205" s="105" t="s">
        <v>290</v>
      </c>
      <c r="Y205" s="17"/>
      <c r="Z205" s="17"/>
      <c r="AA205" s="17"/>
      <c r="AG205" s="106"/>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c r="CS205" s="17"/>
      <c r="CT205" s="17"/>
      <c r="CU205" s="17"/>
      <c r="CV205" s="17"/>
      <c r="CW205" s="17"/>
      <c r="CX205" s="17"/>
      <c r="CY205" s="17"/>
      <c r="CZ205" s="17"/>
      <c r="DA205" s="17"/>
      <c r="DB205" s="17"/>
      <c r="DC205" s="17"/>
      <c r="DD205" s="17"/>
      <c r="DE205" s="17"/>
      <c r="DF205" s="17"/>
      <c r="DG205" s="17"/>
      <c r="DH205" s="17"/>
      <c r="DI205" s="17"/>
      <c r="DJ205" s="17"/>
      <c r="DK205" s="17"/>
      <c r="DL205" s="17"/>
      <c r="DM205" s="17"/>
      <c r="DN205" s="17"/>
      <c r="DO205" s="17"/>
      <c r="DP205" s="17"/>
      <c r="DQ205" s="17"/>
      <c r="DR205" s="17"/>
      <c r="DS205" s="17"/>
      <c r="DT205" s="17"/>
      <c r="DU205" s="17"/>
      <c r="DV205" s="17"/>
      <c r="DW205" s="17"/>
      <c r="DX205" s="17"/>
      <c r="DY205" s="17"/>
      <c r="DZ205" s="17"/>
      <c r="EA205" s="17"/>
      <c r="EB205" s="17"/>
      <c r="EC205" s="17"/>
      <c r="ED205" s="17"/>
      <c r="EE205" s="17"/>
      <c r="EF205" s="17"/>
      <c r="EG205" s="17"/>
      <c r="EH205" s="17"/>
      <c r="EI205" s="17"/>
      <c r="EJ205" s="17"/>
      <c r="EK205" s="17"/>
      <c r="EL205" s="17"/>
    </row>
    <row r="206" spans="1:142" x14ac:dyDescent="0.35">
      <c r="A206" s="17"/>
      <c r="B206" s="17"/>
      <c r="C206" s="17"/>
      <c r="D206" s="17"/>
      <c r="E206" s="17"/>
      <c r="F206" s="17"/>
      <c r="G206" s="17"/>
      <c r="H206" s="17"/>
      <c r="I206" s="17"/>
      <c r="K206" s="17"/>
      <c r="N206" s="17"/>
      <c r="O206" s="17"/>
      <c r="P206" s="68"/>
      <c r="Q206" s="68"/>
      <c r="R206" s="17"/>
      <c r="S206" s="17"/>
      <c r="T206" s="107"/>
      <c r="V206" s="17"/>
      <c r="W206" s="17"/>
      <c r="X206" s="105">
        <v>1057</v>
      </c>
      <c r="Y206" s="17"/>
      <c r="Z206" s="17"/>
      <c r="AA206" s="17"/>
      <c r="AG206" s="106"/>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c r="CT206" s="17"/>
      <c r="CU206" s="17"/>
      <c r="CV206" s="17"/>
      <c r="CW206" s="17"/>
      <c r="CX206" s="17"/>
      <c r="CY206" s="17"/>
      <c r="CZ206" s="17"/>
      <c r="DA206" s="17"/>
      <c r="DB206" s="17"/>
      <c r="DC206" s="17"/>
      <c r="DD206" s="17"/>
      <c r="DE206" s="17"/>
      <c r="DF206" s="17"/>
      <c r="DG206" s="17"/>
      <c r="DH206" s="17"/>
      <c r="DI206" s="17"/>
      <c r="DJ206" s="17"/>
      <c r="DK206" s="17"/>
      <c r="DL206" s="17"/>
      <c r="DM206" s="17"/>
      <c r="DN206" s="17"/>
      <c r="DO206" s="17"/>
      <c r="DP206" s="17"/>
      <c r="DQ206" s="17"/>
      <c r="DR206" s="17"/>
      <c r="DS206" s="17"/>
      <c r="DT206" s="17"/>
      <c r="DU206" s="17"/>
      <c r="DV206" s="17"/>
      <c r="DW206" s="17"/>
      <c r="DX206" s="17"/>
      <c r="DY206" s="17"/>
      <c r="DZ206" s="17"/>
      <c r="EA206" s="17"/>
      <c r="EB206" s="17"/>
      <c r="EC206" s="17"/>
      <c r="ED206" s="17"/>
      <c r="EE206" s="17"/>
      <c r="EF206" s="17"/>
      <c r="EG206" s="17"/>
      <c r="EH206" s="17"/>
      <c r="EI206" s="17"/>
      <c r="EJ206" s="17"/>
      <c r="EK206" s="17"/>
      <c r="EL206" s="17"/>
    </row>
    <row r="207" spans="1:142" x14ac:dyDescent="0.35">
      <c r="A207" s="17"/>
      <c r="B207" s="17"/>
      <c r="C207" s="17"/>
      <c r="D207" s="17"/>
      <c r="E207" s="17"/>
      <c r="F207" s="17"/>
      <c r="G207" s="17"/>
      <c r="H207" s="17"/>
      <c r="I207" s="17"/>
      <c r="K207" s="17"/>
      <c r="N207" s="17"/>
      <c r="O207" s="17"/>
      <c r="P207" s="68"/>
      <c r="Q207" s="68"/>
      <c r="R207" s="17"/>
      <c r="S207" s="17"/>
      <c r="T207" s="107"/>
      <c r="V207" s="17"/>
      <c r="W207" s="17"/>
      <c r="X207" s="105" t="s">
        <v>290</v>
      </c>
      <c r="Y207" s="17"/>
      <c r="Z207" s="17"/>
      <c r="AA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c r="CT207" s="17"/>
      <c r="CU207" s="17"/>
      <c r="CV207" s="17"/>
      <c r="CW207" s="17"/>
      <c r="CX207" s="17"/>
      <c r="CY207" s="17"/>
      <c r="CZ207" s="17"/>
      <c r="DA207" s="17"/>
      <c r="DB207" s="17"/>
      <c r="DC207" s="17"/>
      <c r="DD207" s="17"/>
      <c r="DE207" s="17"/>
      <c r="DF207" s="17"/>
      <c r="DG207" s="17"/>
      <c r="DH207" s="17"/>
      <c r="DI207" s="17"/>
      <c r="DJ207" s="17"/>
      <c r="DK207" s="17"/>
      <c r="DL207" s="17"/>
      <c r="DM207" s="17"/>
      <c r="DN207" s="17"/>
      <c r="DO207" s="17"/>
      <c r="DP207" s="17"/>
      <c r="DQ207" s="17"/>
      <c r="DR207" s="17"/>
      <c r="DS207" s="17"/>
      <c r="DT207" s="17"/>
      <c r="DU207" s="17"/>
      <c r="DV207" s="17"/>
      <c r="DW207" s="17"/>
      <c r="DX207" s="17"/>
      <c r="DY207" s="17"/>
      <c r="DZ207" s="17"/>
      <c r="EA207" s="17"/>
      <c r="EB207" s="17"/>
      <c r="EC207" s="17"/>
      <c r="ED207" s="17"/>
      <c r="EE207" s="17"/>
      <c r="EF207" s="17"/>
      <c r="EG207" s="17"/>
      <c r="EH207" s="17"/>
      <c r="EI207" s="17"/>
      <c r="EJ207" s="17"/>
      <c r="EK207" s="17"/>
      <c r="EL207" s="17"/>
    </row>
    <row r="208" spans="1:142" x14ac:dyDescent="0.35">
      <c r="A208" s="17"/>
      <c r="B208" s="17"/>
      <c r="C208" s="17"/>
      <c r="D208" s="17"/>
      <c r="E208" s="17"/>
      <c r="F208" s="17"/>
      <c r="G208" s="17"/>
      <c r="H208" s="17"/>
      <c r="I208" s="17"/>
      <c r="K208" s="17"/>
      <c r="N208" s="17"/>
      <c r="O208" s="17"/>
      <c r="P208" s="68"/>
      <c r="Q208" s="68"/>
      <c r="R208" s="17"/>
      <c r="S208" s="17"/>
      <c r="T208" s="107"/>
      <c r="V208" s="17"/>
      <c r="W208" s="17"/>
      <c r="X208" s="105">
        <v>0.01</v>
      </c>
      <c r="Y208" s="17"/>
      <c r="Z208" s="17"/>
      <c r="AA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c r="CS208" s="17"/>
      <c r="CT208" s="17"/>
      <c r="CU208" s="17"/>
      <c r="CV208" s="17"/>
      <c r="CW208" s="17"/>
      <c r="CX208" s="17"/>
      <c r="CY208" s="17"/>
      <c r="CZ208" s="17"/>
      <c r="DA208" s="17"/>
      <c r="DB208" s="17"/>
      <c r="DC208" s="17"/>
      <c r="DD208" s="17"/>
      <c r="DE208" s="17"/>
      <c r="DF208" s="17"/>
      <c r="DG208" s="17"/>
      <c r="DH208" s="17"/>
      <c r="DI208" s="17"/>
      <c r="DJ208" s="17"/>
      <c r="DK208" s="17"/>
      <c r="DL208" s="17"/>
      <c r="DM208" s="17"/>
      <c r="DN208" s="17"/>
      <c r="DO208" s="17"/>
      <c r="DP208" s="17"/>
      <c r="DQ208" s="17"/>
      <c r="DR208" s="17"/>
      <c r="DS208" s="17"/>
      <c r="DT208" s="17"/>
      <c r="DU208" s="17"/>
      <c r="DV208" s="17"/>
      <c r="DW208" s="17"/>
      <c r="DX208" s="17"/>
      <c r="DY208" s="17"/>
      <c r="DZ208" s="17"/>
      <c r="EA208" s="17"/>
      <c r="EB208" s="17"/>
      <c r="EC208" s="17"/>
      <c r="ED208" s="17"/>
      <c r="EE208" s="17"/>
      <c r="EF208" s="17"/>
      <c r="EG208" s="17"/>
      <c r="EH208" s="17"/>
      <c r="EI208" s="17"/>
      <c r="EJ208" s="17"/>
      <c r="EK208" s="17"/>
      <c r="EL208" s="17"/>
    </row>
    <row r="209" spans="1:142" x14ac:dyDescent="0.35">
      <c r="A209" s="17"/>
      <c r="B209" s="17"/>
      <c r="C209" s="17"/>
      <c r="D209" s="17"/>
      <c r="E209" s="17"/>
      <c r="F209" s="17"/>
      <c r="G209" s="17"/>
      <c r="H209" s="17"/>
      <c r="I209" s="17"/>
      <c r="K209" s="17"/>
      <c r="N209" s="17"/>
      <c r="O209" s="17"/>
      <c r="P209" s="68"/>
      <c r="Q209" s="68"/>
      <c r="R209" s="17"/>
      <c r="S209" s="17"/>
      <c r="T209" s="109"/>
      <c r="V209" s="17"/>
      <c r="W209" s="17"/>
      <c r="X209" s="105">
        <v>0</v>
      </c>
      <c r="Y209" s="17"/>
      <c r="Z209" s="17"/>
      <c r="AA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c r="CT209" s="17"/>
      <c r="CU209" s="17"/>
      <c r="CV209" s="17"/>
      <c r="CW209" s="17"/>
      <c r="CX209" s="17"/>
      <c r="CY209" s="17"/>
      <c r="CZ209" s="17"/>
      <c r="DA209" s="17"/>
      <c r="DB209" s="17"/>
      <c r="DC209" s="17"/>
      <c r="DD209" s="17"/>
      <c r="DE209" s="17"/>
      <c r="DF209" s="17"/>
      <c r="DG209" s="17"/>
      <c r="DH209" s="17"/>
      <c r="DI209" s="17"/>
      <c r="DJ209" s="17"/>
      <c r="DK209" s="17"/>
      <c r="DL209" s="17"/>
      <c r="DM209" s="17"/>
      <c r="DN209" s="17"/>
      <c r="DO209" s="17"/>
      <c r="DP209" s="17"/>
      <c r="DQ209" s="17"/>
      <c r="DR209" s="17"/>
      <c r="DS209" s="17"/>
      <c r="DT209" s="17"/>
      <c r="DU209" s="17"/>
      <c r="DV209" s="17"/>
      <c r="DW209" s="17"/>
      <c r="DX209" s="17"/>
      <c r="DY209" s="17"/>
      <c r="DZ209" s="17"/>
      <c r="EA209" s="17"/>
      <c r="EB209" s="17"/>
      <c r="EC209" s="17"/>
      <c r="ED209" s="17"/>
      <c r="EE209" s="17"/>
      <c r="EF209" s="17"/>
      <c r="EG209" s="17"/>
      <c r="EH209" s="17"/>
      <c r="EI209" s="17"/>
      <c r="EJ209" s="17"/>
      <c r="EK209" s="17"/>
      <c r="EL209" s="17"/>
    </row>
    <row r="210" spans="1:142" x14ac:dyDescent="0.35">
      <c r="A210" s="17"/>
      <c r="B210" s="17"/>
      <c r="C210" s="17"/>
      <c r="D210" s="17"/>
      <c r="E210" s="17"/>
      <c r="F210" s="17"/>
      <c r="G210" s="17"/>
      <c r="H210" s="17"/>
      <c r="I210" s="17"/>
      <c r="K210" s="17"/>
      <c r="N210" s="17"/>
      <c r="O210" s="17"/>
      <c r="P210" s="68"/>
      <c r="Q210" s="68"/>
      <c r="R210" s="17"/>
      <c r="S210" s="17"/>
      <c r="T210" s="107"/>
      <c r="V210" s="17"/>
      <c r="W210" s="17"/>
      <c r="X210" s="105" t="s">
        <v>290</v>
      </c>
      <c r="Y210" s="17"/>
      <c r="Z210" s="17"/>
      <c r="AA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c r="CT210" s="17"/>
      <c r="CU210" s="17"/>
      <c r="CV210" s="17"/>
      <c r="CW210" s="17"/>
      <c r="CX210" s="17"/>
      <c r="CY210" s="17"/>
      <c r="CZ210" s="17"/>
      <c r="DA210" s="17"/>
      <c r="DB210" s="17"/>
      <c r="DC210" s="17"/>
      <c r="DD210" s="17"/>
      <c r="DE210" s="17"/>
      <c r="DF210" s="17"/>
      <c r="DG210" s="17"/>
      <c r="DH210" s="17"/>
      <c r="DI210" s="17"/>
      <c r="DJ210" s="17"/>
      <c r="DK210" s="17"/>
      <c r="DL210" s="17"/>
      <c r="DM210" s="17"/>
      <c r="DN210" s="17"/>
      <c r="DO210" s="17"/>
      <c r="DP210" s="17"/>
      <c r="DQ210" s="17"/>
      <c r="DR210" s="17"/>
      <c r="DS210" s="17"/>
      <c r="DT210" s="17"/>
      <c r="DU210" s="17"/>
      <c r="DV210" s="17"/>
      <c r="DW210" s="17"/>
      <c r="DX210" s="17"/>
      <c r="DY210" s="17"/>
      <c r="DZ210" s="17"/>
      <c r="EA210" s="17"/>
      <c r="EB210" s="17"/>
      <c r="EC210" s="17"/>
      <c r="ED210" s="17"/>
      <c r="EE210" s="17"/>
      <c r="EF210" s="17"/>
      <c r="EG210" s="17"/>
      <c r="EH210" s="17"/>
      <c r="EI210" s="17"/>
      <c r="EJ210" s="17"/>
      <c r="EK210" s="17"/>
      <c r="EL210" s="17"/>
    </row>
    <row r="211" spans="1:142" x14ac:dyDescent="0.35">
      <c r="A211" s="17"/>
      <c r="B211" s="17"/>
      <c r="C211" s="17"/>
      <c r="D211" s="17"/>
      <c r="E211" s="17"/>
      <c r="F211" s="17"/>
      <c r="G211" s="17"/>
      <c r="H211" s="17"/>
      <c r="I211" s="17"/>
      <c r="K211" s="17"/>
      <c r="N211" s="17"/>
      <c r="O211" s="17"/>
      <c r="P211" s="68"/>
      <c r="Q211" s="68"/>
      <c r="R211" s="17"/>
      <c r="S211" s="17"/>
      <c r="T211" s="107"/>
      <c r="V211" s="17"/>
      <c r="W211" s="17"/>
      <c r="X211" s="105" t="s">
        <v>290</v>
      </c>
      <c r="Y211" s="17"/>
      <c r="Z211" s="17"/>
      <c r="AA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c r="CS211" s="17"/>
      <c r="CT211" s="17"/>
      <c r="CU211" s="17"/>
      <c r="CV211" s="17"/>
      <c r="CW211" s="17"/>
      <c r="CX211" s="17"/>
      <c r="CY211" s="17"/>
      <c r="CZ211" s="17"/>
      <c r="DA211" s="17"/>
      <c r="DB211" s="17"/>
      <c r="DC211" s="17"/>
      <c r="DD211" s="17"/>
      <c r="DE211" s="17"/>
      <c r="DF211" s="17"/>
      <c r="DG211" s="17"/>
      <c r="DH211" s="17"/>
      <c r="DI211" s="17"/>
      <c r="DJ211" s="17"/>
      <c r="DK211" s="17"/>
      <c r="DL211" s="17"/>
      <c r="DM211" s="17"/>
      <c r="DN211" s="17"/>
      <c r="DO211" s="17"/>
      <c r="DP211" s="17"/>
      <c r="DQ211" s="17"/>
      <c r="DR211" s="17"/>
      <c r="DS211" s="17"/>
      <c r="DT211" s="17"/>
      <c r="DU211" s="17"/>
      <c r="DV211" s="17"/>
      <c r="DW211" s="17"/>
      <c r="DX211" s="17"/>
      <c r="DY211" s="17"/>
      <c r="DZ211" s="17"/>
      <c r="EA211" s="17"/>
      <c r="EB211" s="17"/>
      <c r="EC211" s="17"/>
      <c r="ED211" s="17"/>
      <c r="EE211" s="17"/>
      <c r="EF211" s="17"/>
      <c r="EG211" s="17"/>
      <c r="EH211" s="17"/>
      <c r="EI211" s="17"/>
      <c r="EJ211" s="17"/>
      <c r="EK211" s="17"/>
      <c r="EL211" s="17"/>
    </row>
    <row r="212" spans="1:142" x14ac:dyDescent="0.35">
      <c r="A212" s="17"/>
      <c r="B212" s="17"/>
      <c r="C212" s="17"/>
      <c r="D212" s="17"/>
      <c r="E212" s="17"/>
      <c r="F212" s="17"/>
      <c r="G212" s="17"/>
      <c r="H212" s="17"/>
      <c r="I212" s="17"/>
      <c r="K212" s="17"/>
      <c r="N212" s="17"/>
      <c r="O212" s="17"/>
      <c r="P212" s="68"/>
      <c r="Q212" s="68"/>
      <c r="R212" s="17"/>
      <c r="S212" s="17"/>
      <c r="T212" s="107"/>
      <c r="V212" s="17"/>
      <c r="W212" s="17"/>
      <c r="X212" s="105">
        <v>5.6000000000000001E-2</v>
      </c>
      <c r="Y212" s="17"/>
      <c r="Z212" s="17"/>
      <c r="AA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c r="DK212" s="17"/>
      <c r="DL212" s="17"/>
      <c r="DM212" s="17"/>
      <c r="DN212" s="17"/>
      <c r="DO212" s="17"/>
      <c r="DP212" s="17"/>
      <c r="DQ212" s="17"/>
      <c r="DR212" s="17"/>
      <c r="DS212" s="17"/>
      <c r="DT212" s="17"/>
      <c r="DU212" s="17"/>
      <c r="DV212" s="17"/>
      <c r="DW212" s="17"/>
      <c r="DX212" s="17"/>
      <c r="DY212" s="17"/>
      <c r="DZ212" s="17"/>
      <c r="EA212" s="17"/>
      <c r="EB212" s="17"/>
      <c r="EC212" s="17"/>
      <c r="ED212" s="17"/>
      <c r="EE212" s="17"/>
      <c r="EF212" s="17"/>
      <c r="EG212" s="17"/>
      <c r="EH212" s="17"/>
      <c r="EI212" s="17"/>
      <c r="EJ212" s="17"/>
      <c r="EK212" s="17"/>
      <c r="EL212" s="17"/>
    </row>
    <row r="213" spans="1:142" x14ac:dyDescent="0.35">
      <c r="A213" s="17"/>
      <c r="B213" s="17"/>
      <c r="C213" s="17"/>
      <c r="D213" s="17"/>
      <c r="E213" s="17"/>
      <c r="F213" s="17"/>
      <c r="G213" s="17"/>
      <c r="H213" s="17"/>
      <c r="I213" s="17"/>
      <c r="K213" s="17"/>
      <c r="N213" s="17"/>
      <c r="O213" s="17"/>
      <c r="P213" s="68"/>
      <c r="Q213" s="68"/>
      <c r="R213" s="17"/>
      <c r="S213" s="17"/>
      <c r="T213" s="107"/>
      <c r="V213" s="17"/>
      <c r="W213" s="17"/>
      <c r="X213" s="105">
        <v>27</v>
      </c>
      <c r="Y213" s="17"/>
      <c r="Z213" s="17"/>
      <c r="AA213" s="17"/>
      <c r="AG213" s="106"/>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c r="DD213" s="17"/>
      <c r="DE213" s="17"/>
      <c r="DF213" s="17"/>
      <c r="DG213" s="17"/>
      <c r="DH213" s="17"/>
      <c r="DI213" s="17"/>
      <c r="DJ213" s="17"/>
      <c r="DK213" s="17"/>
      <c r="DL213" s="17"/>
      <c r="DM213" s="17"/>
      <c r="DN213" s="17"/>
      <c r="DO213" s="17"/>
      <c r="DP213" s="17"/>
      <c r="DQ213" s="17"/>
      <c r="DR213" s="17"/>
      <c r="DS213" s="17"/>
      <c r="DT213" s="17"/>
      <c r="DU213" s="17"/>
      <c r="DV213" s="17"/>
      <c r="DW213" s="17"/>
      <c r="DX213" s="17"/>
      <c r="DY213" s="17"/>
      <c r="DZ213" s="17"/>
      <c r="EA213" s="17"/>
      <c r="EB213" s="17"/>
      <c r="EC213" s="17"/>
      <c r="ED213" s="17"/>
      <c r="EE213" s="17"/>
      <c r="EF213" s="17"/>
      <c r="EG213" s="17"/>
      <c r="EH213" s="17"/>
      <c r="EI213" s="17"/>
      <c r="EJ213" s="17"/>
      <c r="EK213" s="17"/>
      <c r="EL213" s="17"/>
    </row>
    <row r="214" spans="1:142" x14ac:dyDescent="0.35">
      <c r="A214" s="17"/>
      <c r="B214" s="17"/>
      <c r="C214" s="17"/>
      <c r="D214" s="17"/>
      <c r="E214" s="17"/>
      <c r="F214" s="17"/>
      <c r="G214" s="17"/>
      <c r="H214" s="17"/>
      <c r="I214" s="17"/>
      <c r="K214" s="17"/>
      <c r="N214" s="17"/>
      <c r="O214" s="17"/>
      <c r="P214" s="68"/>
      <c r="Q214" s="68"/>
      <c r="R214" s="17"/>
      <c r="S214" s="17"/>
      <c r="T214" s="107"/>
      <c r="V214" s="17"/>
      <c r="W214" s="17"/>
      <c r="X214" s="105">
        <v>130</v>
      </c>
      <c r="Y214" s="17"/>
      <c r="Z214" s="17"/>
      <c r="AA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c r="CT214" s="17"/>
      <c r="CU214" s="17"/>
      <c r="CV214" s="17"/>
      <c r="CW214" s="17"/>
      <c r="CX214" s="17"/>
      <c r="CY214" s="17"/>
      <c r="CZ214" s="17"/>
      <c r="DA214" s="17"/>
      <c r="DB214" s="17"/>
      <c r="DC214" s="17"/>
      <c r="DD214" s="17"/>
      <c r="DE214" s="17"/>
      <c r="DF214" s="17"/>
      <c r="DG214" s="17"/>
      <c r="DH214" s="17"/>
      <c r="DI214" s="17"/>
      <c r="DJ214" s="17"/>
      <c r="DK214" s="17"/>
      <c r="DL214" s="17"/>
      <c r="DM214" s="17"/>
      <c r="DN214" s="17"/>
      <c r="DO214" s="17"/>
      <c r="DP214" s="17"/>
      <c r="DQ214" s="17"/>
      <c r="DR214" s="17"/>
      <c r="DS214" s="17"/>
      <c r="DT214" s="17"/>
      <c r="DU214" s="17"/>
      <c r="DV214" s="17"/>
      <c r="DW214" s="17"/>
      <c r="DX214" s="17"/>
      <c r="DY214" s="17"/>
      <c r="DZ214" s="17"/>
      <c r="EA214" s="17"/>
      <c r="EB214" s="17"/>
      <c r="EC214" s="17"/>
      <c r="ED214" s="17"/>
      <c r="EE214" s="17"/>
      <c r="EF214" s="17"/>
      <c r="EG214" s="17"/>
      <c r="EH214" s="17"/>
      <c r="EI214" s="17"/>
      <c r="EJ214" s="17"/>
      <c r="EK214" s="17"/>
      <c r="EL214" s="17"/>
    </row>
    <row r="215" spans="1:142" x14ac:dyDescent="0.35">
      <c r="A215" s="17"/>
      <c r="B215" s="17"/>
      <c r="C215" s="17"/>
      <c r="D215" s="17"/>
      <c r="E215" s="17"/>
      <c r="F215" s="17"/>
      <c r="G215" s="17"/>
      <c r="H215" s="17"/>
      <c r="I215" s="17"/>
      <c r="K215" s="17"/>
      <c r="N215" s="17"/>
      <c r="O215" s="17"/>
      <c r="P215" s="68"/>
      <c r="Q215" s="68"/>
      <c r="R215" s="17"/>
      <c r="S215" s="17"/>
      <c r="T215" s="107"/>
      <c r="V215" s="17"/>
      <c r="W215" s="17"/>
      <c r="X215" s="105">
        <v>10</v>
      </c>
      <c r="Y215" s="17"/>
      <c r="Z215" s="17"/>
      <c r="AA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c r="CS215" s="17"/>
      <c r="CT215" s="17"/>
      <c r="CU215" s="17"/>
      <c r="CV215" s="17"/>
      <c r="CW215" s="17"/>
      <c r="CX215" s="17"/>
      <c r="CY215" s="17"/>
      <c r="CZ215" s="17"/>
      <c r="DA215" s="17"/>
      <c r="DB215" s="17"/>
      <c r="DC215" s="17"/>
      <c r="DD215" s="17"/>
      <c r="DE215" s="17"/>
      <c r="DF215" s="17"/>
      <c r="DG215" s="17"/>
      <c r="DH215" s="17"/>
      <c r="DI215" s="17"/>
      <c r="DJ215" s="17"/>
      <c r="DK215" s="17"/>
      <c r="DL215" s="17"/>
      <c r="DM215" s="17"/>
      <c r="DN215" s="17"/>
      <c r="DO215" s="17"/>
      <c r="DP215" s="17"/>
      <c r="DQ215" s="17"/>
      <c r="DR215" s="17"/>
      <c r="DS215" s="17"/>
      <c r="DT215" s="17"/>
      <c r="DU215" s="17"/>
      <c r="DV215" s="17"/>
      <c r="DW215" s="17"/>
      <c r="DX215" s="17"/>
      <c r="DY215" s="17"/>
      <c r="DZ215" s="17"/>
      <c r="EA215" s="17"/>
      <c r="EB215" s="17"/>
      <c r="EC215" s="17"/>
      <c r="ED215" s="17"/>
      <c r="EE215" s="17"/>
      <c r="EF215" s="17"/>
      <c r="EG215" s="17"/>
      <c r="EH215" s="17"/>
      <c r="EI215" s="17"/>
      <c r="EJ215" s="17"/>
      <c r="EK215" s="17"/>
      <c r="EL215" s="17"/>
    </row>
    <row r="216" spans="1:142" x14ac:dyDescent="0.35">
      <c r="A216" s="17"/>
      <c r="B216" s="17"/>
      <c r="C216" s="17"/>
      <c r="D216" s="17"/>
      <c r="E216" s="17"/>
      <c r="F216" s="17"/>
      <c r="G216" s="17"/>
      <c r="H216" s="17"/>
      <c r="I216" s="17"/>
      <c r="K216" s="17"/>
      <c r="N216" s="17"/>
      <c r="O216" s="17"/>
      <c r="P216" s="68"/>
      <c r="Q216" s="68"/>
      <c r="R216" s="17"/>
      <c r="S216" s="17"/>
      <c r="T216" s="107"/>
      <c r="V216" s="17"/>
      <c r="W216" s="17"/>
      <c r="X216" s="105" t="s">
        <v>365</v>
      </c>
      <c r="Y216" s="17"/>
      <c r="Z216" s="17"/>
      <c r="AA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c r="DR216" s="17"/>
      <c r="DS216" s="17"/>
      <c r="DT216" s="17"/>
      <c r="DU216" s="17"/>
      <c r="DV216" s="17"/>
      <c r="DW216" s="17"/>
      <c r="DX216" s="17"/>
      <c r="DY216" s="17"/>
      <c r="DZ216" s="17"/>
      <c r="EA216" s="17"/>
      <c r="EB216" s="17"/>
      <c r="EC216" s="17"/>
      <c r="ED216" s="17"/>
      <c r="EE216" s="17"/>
      <c r="EF216" s="17"/>
      <c r="EG216" s="17"/>
      <c r="EH216" s="17"/>
      <c r="EI216" s="17"/>
      <c r="EJ216" s="17"/>
      <c r="EK216" s="17"/>
      <c r="EL216" s="17"/>
    </row>
    <row r="217" spans="1:142" x14ac:dyDescent="0.35">
      <c r="A217" s="17"/>
      <c r="B217" s="17"/>
      <c r="C217" s="17"/>
      <c r="D217" s="17"/>
      <c r="E217" s="17"/>
      <c r="F217" s="17"/>
      <c r="G217" s="17"/>
      <c r="H217" s="17"/>
      <c r="I217" s="17"/>
      <c r="K217" s="17"/>
      <c r="N217" s="17"/>
      <c r="O217" s="17"/>
      <c r="P217" s="68"/>
      <c r="Q217" s="68"/>
      <c r="R217" s="17"/>
      <c r="S217" s="17"/>
      <c r="T217" s="107"/>
      <c r="V217" s="17"/>
      <c r="W217" s="17"/>
      <c r="X217" s="105" t="s">
        <v>365</v>
      </c>
      <c r="Y217" s="17"/>
      <c r="Z217" s="17"/>
      <c r="AA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c r="DR217" s="17"/>
      <c r="DS217" s="17"/>
      <c r="DT217" s="17"/>
      <c r="DU217" s="17"/>
      <c r="DV217" s="17"/>
      <c r="DW217" s="17"/>
      <c r="DX217" s="17"/>
      <c r="DY217" s="17"/>
      <c r="DZ217" s="17"/>
      <c r="EA217" s="17"/>
      <c r="EB217" s="17"/>
      <c r="EC217" s="17"/>
      <c r="ED217" s="17"/>
      <c r="EE217" s="17"/>
      <c r="EF217" s="17"/>
      <c r="EG217" s="17"/>
      <c r="EH217" s="17"/>
      <c r="EI217" s="17"/>
      <c r="EJ217" s="17"/>
      <c r="EK217" s="17"/>
      <c r="EL217" s="17"/>
    </row>
    <row r="218" spans="1:142" x14ac:dyDescent="0.35">
      <c r="A218" s="17"/>
      <c r="B218" s="17"/>
      <c r="C218" s="17"/>
      <c r="D218" s="17"/>
      <c r="E218" s="17"/>
      <c r="F218" s="17"/>
      <c r="G218" s="17"/>
      <c r="H218" s="17"/>
      <c r="I218" s="17"/>
      <c r="K218" s="17"/>
      <c r="N218" s="17"/>
      <c r="O218" s="17"/>
      <c r="P218" s="68"/>
      <c r="Q218" s="68"/>
      <c r="R218" s="17"/>
      <c r="S218" s="17"/>
      <c r="T218" s="107"/>
      <c r="V218" s="17"/>
      <c r="W218" s="17"/>
      <c r="X218" s="105" t="s">
        <v>290</v>
      </c>
      <c r="Y218" s="17"/>
      <c r="Z218" s="17"/>
      <c r="AA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c r="DU218" s="17"/>
      <c r="DV218" s="17"/>
      <c r="DW218" s="17"/>
      <c r="DX218" s="17"/>
      <c r="DY218" s="17"/>
      <c r="DZ218" s="17"/>
      <c r="EA218" s="17"/>
      <c r="EB218" s="17"/>
      <c r="EC218" s="17"/>
      <c r="ED218" s="17"/>
      <c r="EE218" s="17"/>
      <c r="EF218" s="17"/>
      <c r="EG218" s="17"/>
      <c r="EH218" s="17"/>
      <c r="EI218" s="17"/>
      <c r="EJ218" s="17"/>
      <c r="EK218" s="17"/>
      <c r="EL218" s="17"/>
    </row>
    <row r="219" spans="1:142" x14ac:dyDescent="0.35">
      <c r="A219" s="17"/>
      <c r="B219" s="17"/>
      <c r="C219" s="17"/>
      <c r="D219" s="17"/>
      <c r="E219" s="17"/>
      <c r="F219" s="17"/>
      <c r="G219" s="17"/>
      <c r="H219" s="17"/>
      <c r="I219" s="17"/>
      <c r="K219" s="17"/>
      <c r="N219" s="17"/>
      <c r="O219" s="17"/>
      <c r="P219" s="68"/>
      <c r="Q219" s="68"/>
      <c r="R219" s="17"/>
      <c r="S219" s="17"/>
      <c r="T219" s="107"/>
      <c r="V219" s="17"/>
      <c r="W219" s="17"/>
      <c r="X219" s="105">
        <v>0</v>
      </c>
      <c r="Y219" s="17"/>
      <c r="Z219" s="17"/>
      <c r="AA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row>
    <row r="220" spans="1:142" x14ac:dyDescent="0.35">
      <c r="A220" s="17"/>
      <c r="B220" s="17"/>
      <c r="C220" s="17"/>
      <c r="D220" s="17"/>
      <c r="E220" s="17"/>
      <c r="F220" s="17"/>
      <c r="G220" s="17"/>
      <c r="H220" s="17"/>
      <c r="I220" s="17"/>
      <c r="K220" s="17"/>
      <c r="N220" s="17"/>
      <c r="O220" s="17"/>
      <c r="P220" s="68"/>
      <c r="Q220" s="68"/>
      <c r="R220" s="17"/>
      <c r="S220" s="17"/>
      <c r="T220" s="107"/>
      <c r="V220" s="17"/>
      <c r="W220" s="17"/>
      <c r="X220" s="105" t="s">
        <v>290</v>
      </c>
      <c r="Y220" s="17"/>
      <c r="Z220" s="17"/>
      <c r="AA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row>
    <row r="221" spans="1:142" x14ac:dyDescent="0.35">
      <c r="A221" s="17"/>
      <c r="B221" s="17"/>
      <c r="C221" s="17"/>
      <c r="D221" s="17"/>
      <c r="E221" s="17"/>
      <c r="F221" s="17"/>
      <c r="G221" s="17"/>
      <c r="H221" s="17"/>
      <c r="I221" s="17"/>
      <c r="K221" s="17"/>
      <c r="N221" s="17"/>
      <c r="O221" s="17"/>
      <c r="P221" s="68"/>
      <c r="Q221" s="68"/>
      <c r="R221" s="17"/>
      <c r="S221" s="17"/>
      <c r="T221" s="107"/>
      <c r="V221" s="17"/>
      <c r="W221" s="17"/>
      <c r="X221" s="105" t="s">
        <v>365</v>
      </c>
      <c r="Y221" s="17"/>
      <c r="Z221" s="17"/>
      <c r="AA221" s="17"/>
      <c r="AG221" s="106"/>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row>
    <row r="222" spans="1:142" x14ac:dyDescent="0.35">
      <c r="A222" s="17"/>
      <c r="B222" s="17"/>
      <c r="C222" s="17"/>
      <c r="D222" s="17"/>
      <c r="E222" s="17"/>
      <c r="F222" s="17"/>
      <c r="G222" s="17"/>
      <c r="H222" s="17"/>
      <c r="I222" s="17"/>
      <c r="K222" s="17"/>
      <c r="N222" s="17"/>
      <c r="O222" s="17"/>
      <c r="P222" s="68"/>
      <c r="Q222" s="68"/>
      <c r="R222" s="17"/>
      <c r="S222" s="17"/>
      <c r="T222" s="107"/>
      <c r="V222" s="17"/>
      <c r="W222" s="17"/>
      <c r="X222" s="105">
        <v>0</v>
      </c>
      <c r="Y222" s="17"/>
      <c r="Z222" s="17"/>
      <c r="AA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row>
    <row r="223" spans="1:142" x14ac:dyDescent="0.35">
      <c r="A223" s="17"/>
      <c r="B223" s="17"/>
      <c r="C223" s="17"/>
      <c r="D223" s="17"/>
      <c r="E223" s="17"/>
      <c r="F223" s="17"/>
      <c r="G223" s="17"/>
      <c r="H223" s="17"/>
      <c r="I223" s="17"/>
      <c r="K223" s="17"/>
      <c r="N223" s="17"/>
      <c r="O223" s="17"/>
      <c r="P223" s="68"/>
      <c r="Q223" s="68"/>
      <c r="R223" s="17"/>
      <c r="S223" s="17"/>
      <c r="T223" s="109"/>
      <c r="V223" s="17"/>
      <c r="W223" s="17"/>
      <c r="X223" s="105">
        <v>1.17</v>
      </c>
      <c r="Y223" s="17"/>
      <c r="Z223" s="17"/>
      <c r="AA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row>
    <row r="224" spans="1:142" x14ac:dyDescent="0.35">
      <c r="A224" s="17"/>
      <c r="B224" s="17"/>
      <c r="C224" s="17"/>
      <c r="D224" s="17"/>
      <c r="E224" s="17"/>
      <c r="F224" s="17"/>
      <c r="G224" s="17"/>
      <c r="H224" s="17"/>
      <c r="I224" s="17"/>
      <c r="K224" s="17"/>
      <c r="N224" s="17"/>
      <c r="O224" s="17"/>
      <c r="P224" s="68"/>
      <c r="Q224" s="68"/>
      <c r="R224" s="17"/>
      <c r="S224" s="17"/>
      <c r="T224" s="107"/>
      <c r="V224" s="17"/>
      <c r="W224" s="17"/>
      <c r="X224" s="105">
        <v>9.6300000000000008</v>
      </c>
      <c r="Y224" s="17"/>
      <c r="Z224" s="17"/>
      <c r="AA224" s="17"/>
      <c r="AG224" s="106"/>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c r="EL224" s="17"/>
    </row>
    <row r="225" spans="1:142" x14ac:dyDescent="0.35">
      <c r="A225" s="17"/>
      <c r="B225" s="17"/>
      <c r="C225" s="17"/>
      <c r="D225" s="17"/>
      <c r="E225" s="17"/>
      <c r="F225" s="17"/>
      <c r="G225" s="17"/>
      <c r="H225" s="17"/>
      <c r="I225" s="17"/>
      <c r="K225" s="17"/>
      <c r="N225" s="17"/>
      <c r="O225" s="17"/>
      <c r="P225" s="68"/>
      <c r="Q225" s="68"/>
      <c r="R225" s="17"/>
      <c r="S225" s="17"/>
      <c r="T225" s="107"/>
      <c r="V225" s="17"/>
      <c r="W225" s="17"/>
      <c r="X225" s="105">
        <v>283</v>
      </c>
      <c r="Y225" s="17"/>
      <c r="Z225" s="17"/>
      <c r="AA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row>
    <row r="226" spans="1:142" x14ac:dyDescent="0.35">
      <c r="A226" s="17"/>
      <c r="B226" s="17"/>
      <c r="C226" s="17"/>
      <c r="D226" s="17"/>
      <c r="E226" s="17"/>
      <c r="F226" s="17"/>
      <c r="G226" s="17"/>
      <c r="H226" s="17"/>
      <c r="I226" s="17"/>
      <c r="K226" s="17"/>
      <c r="N226" s="17"/>
      <c r="O226" s="17"/>
      <c r="P226" s="68"/>
      <c r="Q226" s="68"/>
      <c r="R226" s="17"/>
      <c r="S226" s="17"/>
      <c r="T226" s="107"/>
      <c r="V226" s="17"/>
      <c r="W226" s="17"/>
      <c r="X226" s="105" t="s">
        <v>365</v>
      </c>
      <c r="Y226" s="17"/>
      <c r="Z226" s="17"/>
      <c r="AA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row>
    <row r="227" spans="1:142" x14ac:dyDescent="0.35">
      <c r="A227" s="17"/>
      <c r="B227" s="17"/>
      <c r="C227" s="17"/>
      <c r="D227" s="17"/>
      <c r="E227" s="17"/>
      <c r="F227" s="17"/>
      <c r="G227" s="17"/>
      <c r="H227" s="17"/>
      <c r="I227" s="17"/>
      <c r="K227" s="17"/>
      <c r="N227" s="17"/>
      <c r="O227" s="17"/>
      <c r="P227" s="68"/>
      <c r="Q227" s="68"/>
      <c r="R227" s="17"/>
      <c r="S227" s="17"/>
      <c r="T227" s="107"/>
      <c r="V227" s="17"/>
      <c r="W227" s="17"/>
      <c r="X227" s="105" t="s">
        <v>365</v>
      </c>
      <c r="Y227" s="17"/>
      <c r="Z227" s="17"/>
      <c r="AA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row>
    <row r="228" spans="1:142" x14ac:dyDescent="0.35">
      <c r="A228" s="17"/>
      <c r="B228" s="17"/>
      <c r="C228" s="17"/>
      <c r="D228" s="17"/>
      <c r="E228" s="17"/>
      <c r="F228" s="17"/>
      <c r="G228" s="17"/>
      <c r="H228" s="17"/>
      <c r="I228" s="107"/>
      <c r="K228" s="17"/>
      <c r="N228" s="17"/>
      <c r="O228" s="17"/>
      <c r="P228" s="68"/>
      <c r="Q228" s="68"/>
      <c r="R228" s="17"/>
      <c r="S228" s="17"/>
      <c r="T228" s="107"/>
      <c r="V228" s="17"/>
      <c r="W228" s="17"/>
      <c r="X228" s="105">
        <v>0</v>
      </c>
      <c r="Y228" s="17"/>
      <c r="Z228" s="17"/>
      <c r="AA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c r="EL228" s="17"/>
    </row>
    <row r="229" spans="1:142" x14ac:dyDescent="0.35">
      <c r="A229" s="17"/>
      <c r="B229" s="17"/>
      <c r="C229" s="17"/>
      <c r="D229" s="17"/>
      <c r="E229" s="17"/>
      <c r="F229" s="17"/>
      <c r="G229" s="17"/>
      <c r="H229" s="17"/>
      <c r="I229" s="17"/>
      <c r="K229" s="17"/>
      <c r="N229" s="17"/>
      <c r="O229" s="17"/>
      <c r="P229" s="68"/>
      <c r="Q229" s="68"/>
      <c r="R229" s="17"/>
      <c r="S229" s="17"/>
      <c r="T229" s="107"/>
      <c r="V229" s="17"/>
      <c r="W229" s="17"/>
      <c r="Y229" s="17"/>
      <c r="Z229" s="17"/>
      <c r="AA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row>
    <row r="230" spans="1:142" x14ac:dyDescent="0.35">
      <c r="A230" s="17"/>
      <c r="B230" s="17"/>
      <c r="C230" s="17"/>
      <c r="D230" s="17"/>
      <c r="E230" s="17"/>
      <c r="F230" s="17"/>
      <c r="G230" s="17"/>
      <c r="H230" s="17"/>
      <c r="I230" s="107"/>
      <c r="K230" s="17"/>
      <c r="N230" s="17"/>
      <c r="O230" s="17"/>
      <c r="P230" s="68"/>
      <c r="Q230" s="68"/>
      <c r="R230" s="17"/>
      <c r="S230" s="17"/>
      <c r="T230" s="107"/>
      <c r="V230" s="17"/>
      <c r="W230" s="17"/>
      <c r="Y230" s="17"/>
      <c r="Z230" s="17"/>
      <c r="AA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row>
    <row r="231" spans="1:142" x14ac:dyDescent="0.35">
      <c r="A231" s="17"/>
      <c r="B231" s="17"/>
      <c r="C231" s="17"/>
      <c r="D231" s="17"/>
      <c r="E231" s="17"/>
      <c r="F231" s="17"/>
      <c r="G231" s="17"/>
      <c r="H231" s="17"/>
      <c r="I231" s="17"/>
      <c r="K231" s="17"/>
      <c r="N231" s="17"/>
      <c r="O231" s="17"/>
      <c r="P231" s="68"/>
      <c r="Q231" s="68"/>
      <c r="R231" s="17"/>
      <c r="S231" s="17"/>
      <c r="T231" s="107"/>
      <c r="V231" s="17"/>
      <c r="W231" s="17"/>
      <c r="Y231" s="17"/>
      <c r="Z231" s="17"/>
      <c r="AA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row>
    <row r="232" spans="1:142" x14ac:dyDescent="0.35">
      <c r="A232" s="17"/>
      <c r="B232" s="17"/>
      <c r="C232" s="17"/>
      <c r="D232" s="17"/>
      <c r="E232" s="17"/>
      <c r="F232" s="17"/>
      <c r="G232" s="17"/>
      <c r="H232" s="17"/>
      <c r="I232" s="17"/>
      <c r="K232" s="17"/>
      <c r="N232" s="17"/>
      <c r="O232" s="17"/>
      <c r="P232" s="68"/>
      <c r="Q232" s="68"/>
      <c r="R232" s="17"/>
      <c r="S232" s="17"/>
      <c r="T232" s="107"/>
      <c r="V232" s="17"/>
      <c r="W232" s="17"/>
      <c r="Y232" s="17"/>
      <c r="Z232" s="17"/>
      <c r="AA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row>
    <row r="233" spans="1:142" x14ac:dyDescent="0.35">
      <c r="A233" s="17"/>
      <c r="B233" s="17"/>
      <c r="C233" s="17"/>
      <c r="D233" s="17"/>
      <c r="E233" s="17"/>
      <c r="F233" s="17"/>
      <c r="G233" s="17"/>
      <c r="H233" s="17"/>
      <c r="I233" s="17"/>
      <c r="K233" s="17"/>
      <c r="N233" s="17"/>
      <c r="O233" s="17"/>
      <c r="P233" s="68"/>
      <c r="Q233" s="68"/>
      <c r="R233" s="17"/>
      <c r="S233" s="17"/>
      <c r="T233" s="107"/>
      <c r="V233" s="17"/>
      <c r="W233" s="17"/>
      <c r="Y233" s="17"/>
      <c r="Z233" s="17"/>
      <c r="AA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row>
    <row r="234" spans="1:142" x14ac:dyDescent="0.35">
      <c r="A234" s="17"/>
      <c r="B234" s="17"/>
      <c r="C234" s="17"/>
      <c r="D234" s="17"/>
      <c r="E234" s="17"/>
      <c r="F234" s="17"/>
      <c r="G234" s="17"/>
      <c r="H234" s="17"/>
      <c r="I234" s="17"/>
      <c r="K234" s="17"/>
      <c r="N234" s="17"/>
      <c r="O234" s="17"/>
      <c r="P234" s="68"/>
      <c r="Q234" s="68"/>
      <c r="R234" s="17"/>
      <c r="S234" s="17"/>
      <c r="T234" s="107"/>
      <c r="V234" s="17"/>
      <c r="W234" s="17"/>
      <c r="Y234" s="17"/>
      <c r="Z234" s="17"/>
      <c r="AA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c r="CS234" s="17"/>
      <c r="CT234" s="17"/>
      <c r="CU234" s="17"/>
      <c r="CV234" s="17"/>
      <c r="CW234" s="17"/>
      <c r="CX234" s="17"/>
      <c r="CY234" s="17"/>
      <c r="CZ234" s="17"/>
      <c r="DA234" s="17"/>
      <c r="DB234" s="17"/>
      <c r="DC234" s="17"/>
      <c r="DD234" s="17"/>
      <c r="DE234" s="17"/>
      <c r="DF234" s="17"/>
      <c r="DG234" s="17"/>
      <c r="DH234" s="17"/>
      <c r="DI234" s="17"/>
      <c r="DJ234" s="17"/>
      <c r="DK234" s="17"/>
      <c r="DL234" s="17"/>
      <c r="DM234" s="17"/>
      <c r="DN234" s="17"/>
      <c r="DO234" s="17"/>
      <c r="DP234" s="17"/>
      <c r="DQ234" s="17"/>
      <c r="DR234" s="17"/>
      <c r="DS234" s="17"/>
      <c r="DT234" s="17"/>
      <c r="DU234" s="17"/>
      <c r="DV234" s="17"/>
      <c r="DW234" s="17"/>
      <c r="DX234" s="17"/>
      <c r="DY234" s="17"/>
      <c r="DZ234" s="17"/>
      <c r="EA234" s="17"/>
      <c r="EB234" s="17"/>
      <c r="EC234" s="17"/>
      <c r="ED234" s="17"/>
      <c r="EE234" s="17"/>
      <c r="EF234" s="17"/>
      <c r="EG234" s="17"/>
      <c r="EH234" s="17"/>
      <c r="EI234" s="17"/>
      <c r="EJ234" s="17"/>
      <c r="EK234" s="17"/>
      <c r="EL234" s="17"/>
    </row>
    <row r="235" spans="1:142" x14ac:dyDescent="0.35">
      <c r="A235" s="17"/>
      <c r="B235" s="17"/>
      <c r="C235" s="17"/>
      <c r="D235" s="17"/>
      <c r="E235" s="17"/>
      <c r="F235" s="17"/>
      <c r="G235" s="17"/>
      <c r="H235" s="17"/>
      <c r="I235" s="107"/>
      <c r="K235" s="17"/>
      <c r="N235" s="17"/>
      <c r="O235" s="17"/>
      <c r="P235" s="68"/>
      <c r="Q235" s="68"/>
      <c r="R235" s="17"/>
      <c r="S235" s="17"/>
      <c r="T235" s="107"/>
      <c r="V235" s="17"/>
      <c r="W235" s="17"/>
      <c r="Y235" s="17"/>
      <c r="Z235" s="17"/>
      <c r="AA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c r="CS235" s="17"/>
      <c r="CT235" s="17"/>
      <c r="CU235" s="17"/>
      <c r="CV235" s="17"/>
      <c r="CW235" s="17"/>
      <c r="CX235" s="17"/>
      <c r="CY235" s="17"/>
      <c r="CZ235" s="17"/>
      <c r="DA235" s="17"/>
      <c r="DB235" s="17"/>
      <c r="DC235" s="17"/>
      <c r="DD235" s="17"/>
      <c r="DE235" s="17"/>
      <c r="DF235" s="17"/>
      <c r="DG235" s="17"/>
      <c r="DH235" s="17"/>
      <c r="DI235" s="17"/>
      <c r="DJ235" s="17"/>
      <c r="DK235" s="17"/>
      <c r="DL235" s="17"/>
      <c r="DM235" s="17"/>
      <c r="DN235" s="17"/>
      <c r="DO235" s="17"/>
      <c r="DP235" s="17"/>
      <c r="DQ235" s="17"/>
      <c r="DR235" s="17"/>
      <c r="DS235" s="17"/>
      <c r="DT235" s="17"/>
      <c r="DU235" s="17"/>
      <c r="DV235" s="17"/>
      <c r="DW235" s="17"/>
      <c r="DX235" s="17"/>
      <c r="DY235" s="17"/>
      <c r="DZ235" s="17"/>
      <c r="EA235" s="17"/>
      <c r="EB235" s="17"/>
      <c r="EC235" s="17"/>
      <c r="ED235" s="17"/>
      <c r="EE235" s="17"/>
      <c r="EF235" s="17"/>
      <c r="EG235" s="17"/>
      <c r="EH235" s="17"/>
      <c r="EI235" s="17"/>
      <c r="EJ235" s="17"/>
      <c r="EK235" s="17"/>
      <c r="EL235" s="17"/>
    </row>
    <row r="236" spans="1:142" x14ac:dyDescent="0.35">
      <c r="A236" s="17"/>
      <c r="B236" s="17"/>
      <c r="C236" s="17"/>
      <c r="D236" s="17"/>
      <c r="E236" s="17"/>
      <c r="F236" s="17"/>
      <c r="G236" s="17"/>
      <c r="H236" s="17"/>
      <c r="I236" s="107"/>
      <c r="K236" s="17"/>
      <c r="N236" s="17"/>
      <c r="O236" s="17"/>
      <c r="P236" s="68"/>
      <c r="Q236" s="68"/>
      <c r="R236" s="17"/>
      <c r="S236" s="17"/>
      <c r="T236" s="107"/>
      <c r="V236" s="17"/>
      <c r="W236" s="17"/>
      <c r="Y236" s="17"/>
      <c r="Z236" s="17"/>
      <c r="AA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c r="DR236" s="17"/>
      <c r="DS236" s="17"/>
      <c r="DT236" s="17"/>
      <c r="DU236" s="17"/>
      <c r="DV236" s="17"/>
      <c r="DW236" s="17"/>
      <c r="DX236" s="17"/>
      <c r="DY236" s="17"/>
      <c r="DZ236" s="17"/>
      <c r="EA236" s="17"/>
      <c r="EB236" s="17"/>
      <c r="EC236" s="17"/>
      <c r="ED236" s="17"/>
      <c r="EE236" s="17"/>
      <c r="EF236" s="17"/>
      <c r="EG236" s="17"/>
      <c r="EH236" s="17"/>
      <c r="EI236" s="17"/>
      <c r="EJ236" s="17"/>
      <c r="EK236" s="17"/>
      <c r="EL236" s="17"/>
    </row>
    <row r="237" spans="1:142" x14ac:dyDescent="0.35">
      <c r="A237" s="17"/>
      <c r="B237" s="17"/>
      <c r="C237" s="17"/>
      <c r="D237" s="17"/>
      <c r="E237" s="17"/>
      <c r="F237" s="17"/>
      <c r="G237" s="17"/>
      <c r="H237" s="17"/>
      <c r="I237" s="17"/>
      <c r="K237" s="17"/>
      <c r="N237" s="17"/>
      <c r="O237" s="17"/>
      <c r="P237" s="68"/>
      <c r="Q237" s="68"/>
      <c r="R237" s="17"/>
      <c r="S237" s="17"/>
      <c r="T237" s="107"/>
      <c r="V237" s="17"/>
      <c r="W237" s="17"/>
      <c r="Y237" s="17"/>
      <c r="Z237" s="17"/>
      <c r="AA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c r="CT237" s="17"/>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c r="DR237" s="17"/>
      <c r="DS237" s="17"/>
      <c r="DT237" s="17"/>
      <c r="DU237" s="17"/>
      <c r="DV237" s="17"/>
      <c r="DW237" s="17"/>
      <c r="DX237" s="17"/>
      <c r="DY237" s="17"/>
      <c r="DZ237" s="17"/>
      <c r="EA237" s="17"/>
      <c r="EB237" s="17"/>
      <c r="EC237" s="17"/>
      <c r="ED237" s="17"/>
      <c r="EE237" s="17"/>
      <c r="EF237" s="17"/>
      <c r="EG237" s="17"/>
      <c r="EH237" s="17"/>
      <c r="EI237" s="17"/>
      <c r="EJ237" s="17"/>
      <c r="EK237" s="17"/>
      <c r="EL237" s="17"/>
    </row>
    <row r="238" spans="1:142" x14ac:dyDescent="0.35">
      <c r="A238" s="17"/>
      <c r="B238" s="17"/>
      <c r="C238" s="17"/>
      <c r="D238" s="17"/>
      <c r="E238" s="17"/>
      <c r="F238" s="17"/>
      <c r="G238" s="17"/>
      <c r="H238" s="17"/>
      <c r="I238" s="17"/>
      <c r="K238" s="17"/>
      <c r="N238" s="17"/>
      <c r="O238" s="17"/>
      <c r="P238" s="68"/>
      <c r="Q238" s="68"/>
      <c r="R238" s="17"/>
      <c r="S238" s="17"/>
      <c r="T238" s="107"/>
      <c r="V238" s="17"/>
      <c r="W238" s="17"/>
      <c r="Y238" s="17"/>
      <c r="Z238" s="17"/>
      <c r="AA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c r="CT238" s="17"/>
      <c r="CU238" s="17"/>
      <c r="CV238" s="17"/>
      <c r="CW238" s="17"/>
      <c r="CX238" s="17"/>
      <c r="CY238" s="17"/>
      <c r="CZ238" s="17"/>
      <c r="DA238" s="17"/>
      <c r="DB238" s="17"/>
      <c r="DC238" s="17"/>
      <c r="DD238" s="17"/>
      <c r="DE238" s="17"/>
      <c r="DF238" s="17"/>
      <c r="DG238" s="17"/>
      <c r="DH238" s="17"/>
      <c r="DI238" s="17"/>
      <c r="DJ238" s="17"/>
      <c r="DK238" s="17"/>
      <c r="DL238" s="17"/>
      <c r="DM238" s="17"/>
      <c r="DN238" s="17"/>
      <c r="DO238" s="17"/>
      <c r="DP238" s="17"/>
      <c r="DQ238" s="17"/>
      <c r="DR238" s="17"/>
      <c r="DS238" s="17"/>
      <c r="DT238" s="17"/>
      <c r="DU238" s="17"/>
      <c r="DV238" s="17"/>
      <c r="DW238" s="17"/>
      <c r="DX238" s="17"/>
      <c r="DY238" s="17"/>
      <c r="DZ238" s="17"/>
      <c r="EA238" s="17"/>
      <c r="EB238" s="17"/>
      <c r="EC238" s="17"/>
      <c r="ED238" s="17"/>
      <c r="EE238" s="17"/>
      <c r="EF238" s="17"/>
      <c r="EG238" s="17"/>
      <c r="EH238" s="17"/>
      <c r="EI238" s="17"/>
      <c r="EJ238" s="17"/>
      <c r="EK238" s="17"/>
      <c r="EL238" s="17"/>
    </row>
    <row r="239" spans="1:142" x14ac:dyDescent="0.35">
      <c r="A239" s="17"/>
      <c r="B239" s="17"/>
      <c r="C239" s="17"/>
      <c r="D239" s="17"/>
      <c r="E239" s="17"/>
      <c r="F239" s="17"/>
      <c r="G239" s="17"/>
      <c r="H239" s="17"/>
      <c r="I239" s="17"/>
      <c r="K239" s="17"/>
      <c r="N239" s="17"/>
      <c r="O239" s="17"/>
      <c r="P239" s="68"/>
      <c r="Q239" s="68"/>
      <c r="R239" s="17"/>
      <c r="S239" s="17"/>
      <c r="T239" s="107"/>
      <c r="V239" s="17"/>
      <c r="W239" s="17"/>
      <c r="Y239" s="17"/>
      <c r="Z239" s="17"/>
      <c r="AA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c r="CT239" s="17"/>
      <c r="CU239" s="17"/>
      <c r="CV239" s="17"/>
      <c r="CW239" s="17"/>
      <c r="CX239" s="17"/>
      <c r="CY239" s="17"/>
      <c r="CZ239" s="17"/>
      <c r="DA239" s="17"/>
      <c r="DB239" s="17"/>
      <c r="DC239" s="17"/>
      <c r="DD239" s="17"/>
      <c r="DE239" s="17"/>
      <c r="DF239" s="17"/>
      <c r="DG239" s="17"/>
      <c r="DH239" s="17"/>
      <c r="DI239" s="17"/>
      <c r="DJ239" s="17"/>
      <c r="DK239" s="17"/>
      <c r="DL239" s="17"/>
      <c r="DM239" s="17"/>
      <c r="DN239" s="17"/>
      <c r="DO239" s="17"/>
      <c r="DP239" s="17"/>
      <c r="DQ239" s="17"/>
      <c r="DR239" s="17"/>
      <c r="DS239" s="17"/>
      <c r="DT239" s="17"/>
      <c r="DU239" s="17"/>
      <c r="DV239" s="17"/>
      <c r="DW239" s="17"/>
      <c r="DX239" s="17"/>
      <c r="DY239" s="17"/>
      <c r="DZ239" s="17"/>
      <c r="EA239" s="17"/>
      <c r="EB239" s="17"/>
      <c r="EC239" s="17"/>
      <c r="ED239" s="17"/>
      <c r="EE239" s="17"/>
      <c r="EF239" s="17"/>
      <c r="EG239" s="17"/>
      <c r="EH239" s="17"/>
      <c r="EI239" s="17"/>
      <c r="EJ239" s="17"/>
      <c r="EK239" s="17"/>
      <c r="EL239" s="17"/>
    </row>
    <row r="240" spans="1:142" x14ac:dyDescent="0.35">
      <c r="A240" s="17"/>
      <c r="B240" s="17"/>
      <c r="C240" s="17"/>
      <c r="D240" s="17"/>
      <c r="E240" s="17"/>
      <c r="F240" s="17"/>
      <c r="G240" s="17"/>
      <c r="H240" s="17"/>
      <c r="I240" s="17"/>
      <c r="K240" s="17"/>
      <c r="N240" s="17"/>
      <c r="O240" s="17"/>
      <c r="P240" s="68"/>
      <c r="Q240" s="68"/>
      <c r="R240" s="17"/>
      <c r="S240" s="17"/>
      <c r="T240" s="107"/>
      <c r="V240" s="17"/>
      <c r="W240" s="17"/>
      <c r="Y240" s="17"/>
      <c r="Z240" s="17"/>
      <c r="AA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c r="CS240" s="17"/>
      <c r="CT240" s="17"/>
      <c r="CU240" s="17"/>
      <c r="CV240" s="17"/>
      <c r="CW240" s="17"/>
      <c r="CX240" s="17"/>
      <c r="CY240" s="17"/>
      <c r="CZ240" s="17"/>
      <c r="DA240" s="17"/>
      <c r="DB240" s="17"/>
      <c r="DC240" s="17"/>
      <c r="DD240" s="17"/>
      <c r="DE240" s="17"/>
      <c r="DF240" s="17"/>
      <c r="DG240" s="17"/>
      <c r="DH240" s="17"/>
      <c r="DI240" s="17"/>
      <c r="DJ240" s="17"/>
      <c r="DK240" s="17"/>
      <c r="DL240" s="17"/>
      <c r="DM240" s="17"/>
      <c r="DN240" s="17"/>
      <c r="DO240" s="17"/>
      <c r="DP240" s="17"/>
      <c r="DQ240" s="17"/>
      <c r="DR240" s="17"/>
      <c r="DS240" s="17"/>
      <c r="DT240" s="17"/>
      <c r="DU240" s="17"/>
      <c r="DV240" s="17"/>
      <c r="DW240" s="17"/>
      <c r="DX240" s="17"/>
      <c r="DY240" s="17"/>
      <c r="DZ240" s="17"/>
      <c r="EA240" s="17"/>
      <c r="EB240" s="17"/>
      <c r="EC240" s="17"/>
      <c r="ED240" s="17"/>
      <c r="EE240" s="17"/>
      <c r="EF240" s="17"/>
      <c r="EG240" s="17"/>
      <c r="EH240" s="17"/>
      <c r="EI240" s="17"/>
      <c r="EJ240" s="17"/>
      <c r="EK240" s="17"/>
      <c r="EL240" s="17"/>
    </row>
    <row r="241" spans="1:142" x14ac:dyDescent="0.35">
      <c r="A241" s="17"/>
      <c r="B241" s="17"/>
      <c r="C241" s="17"/>
      <c r="D241" s="17"/>
      <c r="E241" s="17"/>
      <c r="F241" s="17"/>
      <c r="G241" s="17"/>
      <c r="H241" s="17"/>
      <c r="I241" s="17"/>
      <c r="K241" s="17"/>
      <c r="N241" s="17"/>
      <c r="O241" s="17"/>
      <c r="P241" s="68"/>
      <c r="Q241" s="68"/>
      <c r="R241" s="17"/>
      <c r="S241" s="17"/>
      <c r="T241" s="107"/>
      <c r="V241" s="17"/>
      <c r="W241" s="17"/>
      <c r="Y241" s="17"/>
      <c r="Z241" s="17"/>
      <c r="AA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c r="DO241" s="17"/>
      <c r="DP241" s="17"/>
      <c r="DQ241" s="17"/>
      <c r="DR241" s="17"/>
      <c r="DS241" s="17"/>
      <c r="DT241" s="17"/>
      <c r="DU241" s="17"/>
      <c r="DV241" s="17"/>
      <c r="DW241" s="17"/>
      <c r="DX241" s="17"/>
      <c r="DY241" s="17"/>
      <c r="DZ241" s="17"/>
      <c r="EA241" s="17"/>
      <c r="EB241" s="17"/>
      <c r="EC241" s="17"/>
      <c r="ED241" s="17"/>
      <c r="EE241" s="17"/>
      <c r="EF241" s="17"/>
      <c r="EG241" s="17"/>
      <c r="EH241" s="17"/>
      <c r="EI241" s="17"/>
      <c r="EJ241" s="17"/>
      <c r="EK241" s="17"/>
      <c r="EL241" s="17"/>
    </row>
    <row r="242" spans="1:142" x14ac:dyDescent="0.35">
      <c r="A242" s="17"/>
      <c r="B242" s="17"/>
      <c r="C242" s="17"/>
      <c r="D242" s="17"/>
      <c r="E242" s="17"/>
      <c r="F242" s="17"/>
      <c r="G242" s="17"/>
      <c r="H242" s="17"/>
      <c r="I242" s="17"/>
      <c r="K242" s="17"/>
      <c r="N242" s="17"/>
      <c r="O242" s="17"/>
      <c r="P242" s="68"/>
      <c r="Q242" s="68"/>
      <c r="R242" s="17"/>
      <c r="S242" s="17"/>
      <c r="T242" s="107"/>
      <c r="V242" s="17"/>
      <c r="W242" s="17"/>
      <c r="Y242" s="17"/>
      <c r="Z242" s="17"/>
      <c r="AA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row>
    <row r="243" spans="1:142" x14ac:dyDescent="0.35">
      <c r="A243" s="17"/>
      <c r="B243" s="17"/>
      <c r="C243" s="17"/>
      <c r="D243" s="17"/>
      <c r="E243" s="17"/>
      <c r="F243" s="17"/>
      <c r="G243" s="17"/>
      <c r="H243" s="17"/>
      <c r="I243" s="17"/>
      <c r="K243" s="17"/>
      <c r="N243" s="17"/>
      <c r="O243" s="17"/>
      <c r="P243" s="68"/>
      <c r="Q243" s="68"/>
      <c r="R243" s="17"/>
      <c r="S243" s="17"/>
      <c r="T243" s="107"/>
      <c r="V243" s="17"/>
      <c r="W243" s="17"/>
      <c r="Y243" s="17"/>
      <c r="Z243" s="17"/>
      <c r="AA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row>
    <row r="244" spans="1:142" x14ac:dyDescent="0.35">
      <c r="A244" s="17"/>
      <c r="B244" s="17"/>
      <c r="C244" s="17"/>
      <c r="D244" s="17"/>
      <c r="E244" s="17"/>
      <c r="F244" s="17"/>
      <c r="G244" s="17"/>
      <c r="H244" s="17"/>
      <c r="I244" s="17"/>
      <c r="K244" s="17"/>
      <c r="N244" s="17"/>
      <c r="O244" s="17"/>
      <c r="P244" s="68"/>
      <c r="Q244" s="68"/>
      <c r="R244" s="17"/>
      <c r="S244" s="17"/>
      <c r="T244" s="107"/>
      <c r="V244" s="17"/>
      <c r="W244" s="17"/>
      <c r="Y244" s="17"/>
      <c r="Z244" s="17"/>
      <c r="AA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row>
    <row r="245" spans="1:142" x14ac:dyDescent="0.35">
      <c r="A245" s="17"/>
      <c r="B245" s="17"/>
      <c r="C245" s="17"/>
      <c r="D245" s="17"/>
      <c r="E245" s="17"/>
      <c r="F245" s="17"/>
      <c r="G245" s="17"/>
      <c r="H245" s="17"/>
      <c r="I245" s="17"/>
      <c r="K245" s="17"/>
      <c r="N245" s="17"/>
      <c r="O245" s="17"/>
      <c r="P245" s="68"/>
      <c r="Q245" s="68"/>
      <c r="R245" s="17"/>
      <c r="S245" s="17"/>
      <c r="T245" s="107"/>
      <c r="V245" s="17"/>
      <c r="W245" s="17"/>
      <c r="Y245" s="17"/>
      <c r="Z245" s="17"/>
      <c r="AA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row>
    <row r="246" spans="1:142" x14ac:dyDescent="0.35">
      <c r="A246" s="17"/>
      <c r="B246" s="17"/>
      <c r="C246" s="17"/>
      <c r="D246" s="17"/>
      <c r="E246" s="17"/>
      <c r="F246" s="17"/>
      <c r="G246" s="17"/>
      <c r="H246" s="17"/>
      <c r="I246" s="107"/>
      <c r="K246" s="17"/>
      <c r="N246" s="17"/>
      <c r="O246" s="17"/>
      <c r="P246" s="68"/>
      <c r="Q246" s="68"/>
      <c r="R246" s="17"/>
      <c r="S246" s="17"/>
      <c r="T246" s="107"/>
      <c r="V246" s="17"/>
      <c r="W246" s="17"/>
      <c r="Y246" s="17"/>
      <c r="Z246" s="17"/>
      <c r="AA246" s="17"/>
      <c r="AE246" s="106" t="s">
        <v>17</v>
      </c>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row>
    <row r="247" spans="1:142" x14ac:dyDescent="0.35">
      <c r="A247" s="17"/>
      <c r="B247" s="17"/>
      <c r="C247" s="17"/>
      <c r="D247" s="17"/>
      <c r="E247" s="17"/>
      <c r="F247" s="17"/>
      <c r="G247" s="17"/>
      <c r="H247" s="17"/>
      <c r="I247" s="17"/>
      <c r="K247" s="17"/>
      <c r="N247" s="17"/>
      <c r="O247" s="17"/>
      <c r="P247" s="68"/>
      <c r="Q247" s="68"/>
      <c r="R247" s="17"/>
      <c r="S247" s="17"/>
      <c r="T247" s="107"/>
      <c r="V247" s="17"/>
      <c r="W247" s="17"/>
      <c r="Y247" s="17"/>
      <c r="Z247" s="17"/>
      <c r="AA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row>
    <row r="248" spans="1:142" x14ac:dyDescent="0.35">
      <c r="A248" s="17"/>
      <c r="B248" s="17"/>
      <c r="C248" s="17"/>
      <c r="D248" s="17"/>
      <c r="E248" s="17"/>
      <c r="F248" s="17"/>
      <c r="G248" s="17"/>
      <c r="H248" s="17"/>
      <c r="I248" s="17"/>
      <c r="K248" s="17"/>
      <c r="N248" s="17"/>
      <c r="O248" s="17"/>
      <c r="P248" s="68"/>
      <c r="Q248" s="68"/>
      <c r="R248" s="17"/>
      <c r="S248" s="17"/>
      <c r="T248" s="107"/>
      <c r="V248" s="17"/>
      <c r="W248" s="17"/>
      <c r="Y248" s="17"/>
      <c r="Z248" s="17"/>
      <c r="AA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row>
    <row r="249" spans="1:142" x14ac:dyDescent="0.35">
      <c r="A249" s="17"/>
      <c r="B249" s="17"/>
      <c r="C249" s="17"/>
      <c r="D249" s="17"/>
      <c r="E249" s="17"/>
      <c r="F249" s="17"/>
      <c r="G249" s="17"/>
      <c r="H249" s="17"/>
      <c r="I249" s="17"/>
      <c r="K249" s="17"/>
      <c r="N249" s="17"/>
      <c r="O249" s="17"/>
      <c r="P249" s="68"/>
      <c r="Q249" s="68"/>
      <c r="R249" s="17"/>
      <c r="S249" s="17"/>
      <c r="T249" s="107"/>
      <c r="V249" s="17"/>
      <c r="W249" s="17"/>
      <c r="Y249" s="17"/>
      <c r="Z249" s="17"/>
      <c r="AA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row>
    <row r="250" spans="1:142" x14ac:dyDescent="0.35">
      <c r="A250" s="17"/>
      <c r="B250" s="17"/>
      <c r="C250" s="17"/>
      <c r="D250" s="17"/>
      <c r="E250" s="17"/>
      <c r="F250" s="17"/>
      <c r="G250" s="17"/>
      <c r="H250" s="17"/>
      <c r="I250" s="17"/>
      <c r="K250" s="17"/>
      <c r="N250" s="17"/>
      <c r="O250" s="17"/>
      <c r="P250" s="68"/>
      <c r="Q250" s="68"/>
      <c r="R250" s="17"/>
      <c r="S250" s="17"/>
      <c r="T250" s="107"/>
      <c r="V250" s="17"/>
      <c r="W250" s="17"/>
      <c r="Y250" s="17"/>
      <c r="Z250" s="17"/>
      <c r="AA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row>
    <row r="251" spans="1:142" x14ac:dyDescent="0.35">
      <c r="A251" s="17"/>
      <c r="B251" s="17"/>
      <c r="C251" s="17"/>
      <c r="D251" s="17"/>
      <c r="E251" s="17"/>
      <c r="F251" s="17"/>
      <c r="G251" s="17"/>
      <c r="H251" s="17"/>
      <c r="I251" s="17"/>
      <c r="K251" s="17"/>
      <c r="N251" s="17"/>
      <c r="O251" s="17"/>
      <c r="P251" s="68"/>
      <c r="Q251" s="68"/>
      <c r="R251" s="17"/>
      <c r="S251" s="17"/>
      <c r="T251" s="107"/>
      <c r="V251" s="17"/>
      <c r="W251" s="17"/>
      <c r="Y251" s="17"/>
      <c r="Z251" s="17"/>
      <c r="AA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row>
    <row r="252" spans="1:142" x14ac:dyDescent="0.35">
      <c r="A252" s="17"/>
      <c r="B252" s="17"/>
      <c r="C252" s="17"/>
      <c r="D252" s="17"/>
      <c r="E252" s="17"/>
      <c r="F252" s="17"/>
      <c r="G252" s="17"/>
      <c r="H252" s="17"/>
      <c r="I252" s="17"/>
      <c r="K252" s="17"/>
      <c r="N252" s="17"/>
      <c r="O252" s="17"/>
      <c r="P252" s="68"/>
      <c r="Q252" s="68"/>
      <c r="R252" s="17"/>
      <c r="S252" s="17"/>
      <c r="T252" s="107"/>
      <c r="V252" s="17"/>
      <c r="W252" s="17"/>
      <c r="Y252" s="17"/>
      <c r="Z252" s="17"/>
      <c r="AA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row>
    <row r="253" spans="1:142" x14ac:dyDescent="0.35">
      <c r="A253" s="17"/>
      <c r="B253" s="17"/>
      <c r="C253" s="17"/>
      <c r="D253" s="17"/>
      <c r="E253" s="17"/>
      <c r="F253" s="17"/>
      <c r="G253" s="17"/>
      <c r="H253" s="17"/>
      <c r="I253" s="17"/>
      <c r="K253" s="17"/>
      <c r="N253" s="17"/>
      <c r="O253" s="17"/>
      <c r="P253" s="68"/>
      <c r="Q253" s="68"/>
      <c r="R253" s="17"/>
      <c r="S253" s="17"/>
      <c r="T253" s="107"/>
      <c r="V253" s="17"/>
      <c r="W253" s="17"/>
      <c r="Y253" s="17"/>
      <c r="Z253" s="17"/>
      <c r="AA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row>
    <row r="254" spans="1:142" x14ac:dyDescent="0.35">
      <c r="A254" s="17"/>
      <c r="B254" s="17"/>
      <c r="C254" s="17"/>
      <c r="D254" s="17"/>
      <c r="E254" s="17"/>
      <c r="F254" s="17"/>
      <c r="G254" s="17"/>
      <c r="H254" s="17"/>
      <c r="I254" s="107"/>
      <c r="K254" s="17"/>
      <c r="N254" s="17"/>
      <c r="O254" s="17"/>
      <c r="P254" s="68"/>
      <c r="Q254" s="68"/>
      <c r="R254" s="17"/>
      <c r="S254" s="17"/>
      <c r="T254" s="107"/>
      <c r="V254" s="17"/>
      <c r="W254" s="17"/>
      <c r="Y254" s="17"/>
      <c r="Z254" s="17"/>
      <c r="AA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row>
    <row r="255" spans="1:142" x14ac:dyDescent="0.35">
      <c r="A255" s="17"/>
      <c r="B255" s="17"/>
      <c r="C255" s="17"/>
      <c r="D255" s="17"/>
      <c r="E255" s="17"/>
      <c r="F255" s="17"/>
      <c r="G255" s="17"/>
      <c r="H255" s="17"/>
      <c r="I255" s="17"/>
      <c r="K255" s="17"/>
      <c r="N255" s="17"/>
      <c r="O255" s="17"/>
      <c r="P255" s="68"/>
      <c r="Q255" s="68"/>
      <c r="R255" s="17"/>
      <c r="S255" s="17"/>
      <c r="T255" s="107"/>
      <c r="V255" s="17"/>
      <c r="W255" s="17"/>
      <c r="Y255" s="17"/>
      <c r="Z255" s="17"/>
      <c r="AA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row>
    <row r="256" spans="1:142" x14ac:dyDescent="0.35">
      <c r="A256" s="17"/>
      <c r="B256" s="17"/>
      <c r="C256" s="17"/>
      <c r="D256" s="17"/>
      <c r="E256" s="17"/>
      <c r="F256" s="17"/>
      <c r="G256" s="17"/>
      <c r="H256" s="17"/>
      <c r="I256" s="17"/>
      <c r="K256" s="17"/>
      <c r="N256" s="17"/>
      <c r="O256" s="17"/>
      <c r="P256" s="68"/>
      <c r="Q256" s="68"/>
      <c r="R256" s="17"/>
      <c r="S256" s="17"/>
      <c r="T256" s="107"/>
      <c r="V256" s="17"/>
      <c r="W256" s="17"/>
      <c r="Y256" s="17"/>
      <c r="Z256" s="17"/>
      <c r="AA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row>
    <row r="257" spans="1:142" x14ac:dyDescent="0.35">
      <c r="A257" s="17"/>
      <c r="B257" s="17"/>
      <c r="C257" s="17"/>
      <c r="D257" s="17"/>
      <c r="E257" s="17"/>
      <c r="F257" s="17"/>
      <c r="G257" s="17"/>
      <c r="H257" s="17"/>
      <c r="I257" s="107"/>
      <c r="K257" s="17"/>
      <c r="N257" s="17"/>
      <c r="O257" s="17"/>
      <c r="P257" s="68"/>
      <c r="Q257" s="68"/>
      <c r="R257" s="17"/>
      <c r="S257" s="17"/>
      <c r="T257" s="107"/>
      <c r="V257" s="17"/>
      <c r="W257" s="17"/>
      <c r="Y257" s="17"/>
      <c r="Z257" s="17"/>
      <c r="AA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row>
    <row r="258" spans="1:142" x14ac:dyDescent="0.35">
      <c r="A258" s="17"/>
      <c r="B258" s="17"/>
      <c r="C258" s="17"/>
      <c r="D258" s="17"/>
      <c r="E258" s="17"/>
      <c r="F258" s="17"/>
      <c r="G258" s="17"/>
      <c r="H258" s="17"/>
      <c r="I258" s="17"/>
      <c r="K258" s="17"/>
      <c r="N258" s="17"/>
      <c r="O258" s="17"/>
      <c r="P258" s="68"/>
      <c r="Q258" s="68"/>
      <c r="R258" s="17"/>
      <c r="S258" s="17"/>
      <c r="T258" s="107"/>
      <c r="V258" s="17"/>
      <c r="W258" s="17"/>
      <c r="Y258" s="17"/>
      <c r="Z258" s="17"/>
      <c r="AA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row>
    <row r="259" spans="1:142" x14ac:dyDescent="0.35">
      <c r="A259" s="17"/>
      <c r="B259" s="17"/>
      <c r="C259" s="17"/>
      <c r="D259" s="17"/>
      <c r="E259" s="17"/>
      <c r="F259" s="17"/>
      <c r="G259" s="17"/>
      <c r="H259" s="17"/>
      <c r="I259" s="17"/>
      <c r="K259" s="17"/>
      <c r="N259" s="17"/>
      <c r="O259" s="17"/>
      <c r="P259" s="68"/>
      <c r="Q259" s="68"/>
      <c r="R259" s="17"/>
      <c r="S259" s="17"/>
      <c r="T259" s="107"/>
      <c r="V259" s="17"/>
      <c r="W259" s="17"/>
      <c r="Y259" s="17"/>
      <c r="Z259" s="17"/>
      <c r="AA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row>
    <row r="260" spans="1:142" x14ac:dyDescent="0.35">
      <c r="A260" s="17"/>
      <c r="B260" s="17"/>
      <c r="C260" s="17"/>
      <c r="D260" s="17"/>
      <c r="E260" s="17"/>
      <c r="F260" s="17"/>
      <c r="G260" s="17"/>
      <c r="H260" s="17"/>
      <c r="I260" s="107"/>
      <c r="K260" s="17"/>
      <c r="N260" s="17"/>
      <c r="O260" s="17"/>
      <c r="P260" s="68"/>
      <c r="Q260" s="68"/>
      <c r="R260" s="17"/>
      <c r="S260" s="17"/>
      <c r="T260" s="107"/>
      <c r="V260" s="17"/>
      <c r="W260" s="17"/>
      <c r="Y260" s="17"/>
      <c r="Z260" s="17"/>
      <c r="AA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row>
    <row r="261" spans="1:142" x14ac:dyDescent="0.35">
      <c r="A261" s="17"/>
      <c r="B261" s="17"/>
      <c r="C261" s="17"/>
      <c r="D261" s="17"/>
      <c r="E261" s="17"/>
      <c r="F261" s="17"/>
      <c r="G261" s="17"/>
      <c r="H261" s="17"/>
      <c r="I261" s="17"/>
      <c r="K261" s="17"/>
      <c r="N261" s="17"/>
      <c r="O261" s="17"/>
      <c r="P261" s="68"/>
      <c r="Q261" s="68"/>
      <c r="R261" s="17"/>
      <c r="S261" s="17"/>
      <c r="T261" s="107"/>
      <c r="V261" s="17"/>
      <c r="W261" s="17"/>
      <c r="Y261" s="17"/>
      <c r="Z261" s="17"/>
      <c r="AA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row>
    <row r="262" spans="1:142" x14ac:dyDescent="0.35">
      <c r="A262" s="17"/>
      <c r="B262" s="17"/>
      <c r="C262" s="17"/>
      <c r="D262" s="17"/>
      <c r="E262" s="17"/>
      <c r="F262" s="17"/>
      <c r="G262" s="17"/>
      <c r="H262" s="17"/>
      <c r="I262" s="107"/>
      <c r="K262" s="17"/>
      <c r="N262" s="17"/>
      <c r="O262" s="17"/>
      <c r="P262" s="68"/>
      <c r="Q262" s="68"/>
      <c r="R262" s="17"/>
      <c r="S262" s="17"/>
      <c r="T262" s="107"/>
      <c r="V262" s="17"/>
      <c r="W262" s="17"/>
      <c r="Y262" s="17"/>
      <c r="Z262" s="17"/>
      <c r="AA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row>
    <row r="263" spans="1:142" x14ac:dyDescent="0.35">
      <c r="A263" s="17"/>
      <c r="B263" s="17"/>
      <c r="C263" s="17"/>
      <c r="D263" s="17"/>
      <c r="E263" s="17"/>
      <c r="F263" s="17"/>
      <c r="G263" s="17"/>
      <c r="H263" s="17"/>
      <c r="I263" s="17"/>
      <c r="K263" s="17"/>
      <c r="N263" s="17"/>
      <c r="O263" s="17"/>
      <c r="P263" s="68"/>
      <c r="Q263" s="68"/>
      <c r="R263" s="17"/>
      <c r="S263" s="17"/>
      <c r="T263" s="107"/>
      <c r="V263" s="17"/>
      <c r="W263" s="17"/>
      <c r="Y263" s="17"/>
      <c r="Z263" s="17"/>
      <c r="AA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row>
    <row r="264" spans="1:142" x14ac:dyDescent="0.35">
      <c r="A264" s="17"/>
      <c r="B264" s="17"/>
      <c r="C264" s="17"/>
      <c r="D264" s="17"/>
      <c r="E264" s="17"/>
      <c r="F264" s="17"/>
      <c r="G264" s="17"/>
      <c r="H264" s="17"/>
      <c r="I264" s="17"/>
      <c r="K264" s="17"/>
      <c r="N264" s="17"/>
      <c r="O264" s="17"/>
      <c r="P264" s="68"/>
      <c r="Q264" s="68"/>
      <c r="R264" s="17"/>
      <c r="S264" s="17"/>
      <c r="T264" s="107"/>
      <c r="V264" s="17"/>
      <c r="W264" s="17"/>
      <c r="Y264" s="17"/>
      <c r="Z264" s="17"/>
      <c r="AA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row>
    <row r="265" spans="1:142" x14ac:dyDescent="0.35">
      <c r="A265" s="17"/>
      <c r="B265" s="17"/>
      <c r="C265" s="17"/>
      <c r="D265" s="17"/>
      <c r="E265" s="17"/>
      <c r="F265" s="17"/>
      <c r="G265" s="17"/>
      <c r="H265" s="17"/>
      <c r="I265" s="17"/>
      <c r="K265" s="17"/>
      <c r="N265" s="17"/>
      <c r="O265" s="17"/>
      <c r="P265" s="68"/>
      <c r="Q265" s="68"/>
      <c r="R265" s="17"/>
      <c r="S265" s="17"/>
      <c r="T265" s="107"/>
      <c r="V265" s="17"/>
      <c r="W265" s="17"/>
      <c r="Y265" s="17"/>
      <c r="Z265" s="17"/>
      <c r="AA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row>
    <row r="266" spans="1:142" x14ac:dyDescent="0.35">
      <c r="A266" s="17"/>
      <c r="B266" s="17"/>
      <c r="C266" s="17"/>
      <c r="D266" s="17"/>
      <c r="E266" s="17"/>
      <c r="F266" s="17"/>
      <c r="G266" s="17"/>
      <c r="H266" s="17"/>
      <c r="I266" s="17"/>
      <c r="K266" s="17"/>
      <c r="N266" s="17"/>
      <c r="O266" s="17"/>
      <c r="P266" s="68"/>
      <c r="Q266" s="68"/>
      <c r="R266" s="17"/>
      <c r="S266" s="17"/>
      <c r="T266" s="107"/>
      <c r="V266" s="17"/>
      <c r="W266" s="17"/>
      <c r="Y266" s="17"/>
      <c r="Z266" s="17"/>
      <c r="AA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row>
    <row r="267" spans="1:142" x14ac:dyDescent="0.35">
      <c r="A267" s="17"/>
      <c r="B267" s="17"/>
      <c r="C267" s="17"/>
      <c r="D267" s="17"/>
      <c r="E267" s="17"/>
      <c r="F267" s="17"/>
      <c r="G267" s="17"/>
      <c r="H267" s="17"/>
      <c r="I267" s="17"/>
      <c r="K267" s="17"/>
      <c r="N267" s="17"/>
      <c r="O267" s="17"/>
      <c r="P267" s="68"/>
      <c r="Q267" s="68"/>
      <c r="R267" s="17"/>
      <c r="S267" s="17"/>
      <c r="T267" s="107"/>
      <c r="V267" s="17"/>
      <c r="W267" s="17"/>
      <c r="Y267" s="17"/>
      <c r="Z267" s="17"/>
      <c r="AA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row>
    <row r="268" spans="1:142" x14ac:dyDescent="0.35">
      <c r="A268" s="17"/>
      <c r="B268" s="17"/>
      <c r="C268" s="17"/>
      <c r="D268" s="17"/>
      <c r="E268" s="17"/>
      <c r="F268" s="17"/>
      <c r="G268" s="17"/>
      <c r="H268" s="17"/>
      <c r="I268" s="107"/>
      <c r="K268" s="17"/>
      <c r="N268" s="17"/>
      <c r="O268" s="17"/>
      <c r="P268" s="68"/>
      <c r="Q268" s="68"/>
      <c r="R268" s="17"/>
      <c r="S268" s="17"/>
      <c r="T268" s="107"/>
      <c r="V268" s="17"/>
      <c r="W268" s="17"/>
      <c r="Y268" s="17"/>
      <c r="Z268" s="17"/>
      <c r="AA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row>
    <row r="269" spans="1:142" x14ac:dyDescent="0.35">
      <c r="A269" s="17"/>
      <c r="B269" s="17"/>
      <c r="C269" s="17"/>
      <c r="D269" s="17"/>
      <c r="E269" s="17"/>
      <c r="F269" s="17"/>
      <c r="G269" s="17"/>
      <c r="H269" s="17"/>
      <c r="I269" s="17"/>
      <c r="K269" s="17"/>
      <c r="N269" s="17"/>
      <c r="O269" s="17"/>
      <c r="P269" s="68"/>
      <c r="Q269" s="68"/>
      <c r="R269" s="17"/>
      <c r="S269" s="17"/>
      <c r="T269" s="107"/>
      <c r="V269" s="17"/>
      <c r="W269" s="17"/>
      <c r="Y269" s="17"/>
      <c r="Z269" s="17"/>
      <c r="AA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c r="CL269" s="17"/>
      <c r="CM269" s="17"/>
      <c r="CN269" s="17"/>
      <c r="CO269" s="17"/>
      <c r="CP269" s="17"/>
      <c r="CQ269" s="17"/>
      <c r="CR269" s="17"/>
      <c r="CS269" s="17"/>
      <c r="CT269" s="17"/>
      <c r="CU269" s="17"/>
      <c r="CV269" s="17"/>
      <c r="CW269" s="17"/>
      <c r="CX269" s="17"/>
      <c r="CY269" s="17"/>
      <c r="CZ269" s="17"/>
      <c r="DA269" s="17"/>
      <c r="DB269" s="17"/>
      <c r="DC269" s="17"/>
      <c r="DD269" s="17"/>
      <c r="DE269" s="17"/>
      <c r="DF269" s="17"/>
      <c r="DG269" s="17"/>
      <c r="DH269" s="17"/>
      <c r="DI269" s="17"/>
      <c r="DJ269" s="17"/>
      <c r="DK269" s="17"/>
      <c r="DL269" s="17"/>
      <c r="DM269" s="17"/>
      <c r="DN269" s="17"/>
      <c r="DO269" s="17"/>
      <c r="DP269" s="17"/>
      <c r="DQ269" s="17"/>
      <c r="DR269" s="17"/>
      <c r="DS269" s="17"/>
      <c r="DT269" s="17"/>
      <c r="DU269" s="17"/>
      <c r="DV269" s="17"/>
      <c r="DW269" s="17"/>
      <c r="DX269" s="17"/>
      <c r="DY269" s="17"/>
      <c r="DZ269" s="17"/>
      <c r="EA269" s="17"/>
      <c r="EB269" s="17"/>
      <c r="EC269" s="17"/>
      <c r="ED269" s="17"/>
      <c r="EE269" s="17"/>
      <c r="EF269" s="17"/>
      <c r="EG269" s="17"/>
      <c r="EH269" s="17"/>
      <c r="EI269" s="17"/>
      <c r="EJ269" s="17"/>
      <c r="EK269" s="17"/>
      <c r="EL269" s="17"/>
    </row>
    <row r="270" spans="1:142" x14ac:dyDescent="0.35">
      <c r="A270" s="17"/>
      <c r="B270" s="17"/>
      <c r="C270" s="17"/>
      <c r="D270" s="17"/>
      <c r="E270" s="17"/>
      <c r="F270" s="17"/>
      <c r="G270" s="17"/>
      <c r="H270" s="17"/>
      <c r="I270" s="17"/>
      <c r="K270" s="17"/>
      <c r="N270" s="17"/>
      <c r="O270" s="17"/>
      <c r="P270" s="68"/>
      <c r="Q270" s="68"/>
      <c r="R270" s="17"/>
      <c r="S270" s="17"/>
      <c r="T270" s="107"/>
      <c r="V270" s="17"/>
      <c r="W270" s="17"/>
      <c r="Y270" s="17"/>
      <c r="Z270" s="17"/>
      <c r="AA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c r="CL270" s="17"/>
      <c r="CM270" s="17"/>
      <c r="CN270" s="17"/>
      <c r="CO270" s="17"/>
      <c r="CP270" s="17"/>
      <c r="CQ270" s="17"/>
      <c r="CR270" s="17"/>
      <c r="CS270" s="17"/>
      <c r="CT270" s="17"/>
      <c r="CU270" s="17"/>
      <c r="CV270" s="17"/>
      <c r="CW270" s="17"/>
      <c r="CX270" s="17"/>
      <c r="CY270" s="17"/>
      <c r="CZ270" s="17"/>
      <c r="DA270" s="17"/>
      <c r="DB270" s="17"/>
      <c r="DC270" s="17"/>
      <c r="DD270" s="17"/>
      <c r="DE270" s="17"/>
      <c r="DF270" s="17"/>
      <c r="DG270" s="17"/>
      <c r="DH270" s="17"/>
      <c r="DI270" s="17"/>
      <c r="DJ270" s="17"/>
      <c r="DK270" s="17"/>
      <c r="DL270" s="17"/>
      <c r="DM270" s="17"/>
      <c r="DN270" s="17"/>
      <c r="DO270" s="17"/>
      <c r="DP270" s="17"/>
      <c r="DQ270" s="17"/>
      <c r="DR270" s="17"/>
      <c r="DS270" s="17"/>
      <c r="DT270" s="17"/>
      <c r="DU270" s="17"/>
      <c r="DV270" s="17"/>
      <c r="DW270" s="17"/>
      <c r="DX270" s="17"/>
      <c r="DY270" s="17"/>
      <c r="DZ270" s="17"/>
      <c r="EA270" s="17"/>
      <c r="EB270" s="17"/>
      <c r="EC270" s="17"/>
      <c r="ED270" s="17"/>
      <c r="EE270" s="17"/>
      <c r="EF270" s="17"/>
      <c r="EG270" s="17"/>
      <c r="EH270" s="17"/>
      <c r="EI270" s="17"/>
      <c r="EJ270" s="17"/>
      <c r="EK270" s="17"/>
      <c r="EL270" s="17"/>
    </row>
    <row r="271" spans="1:142" x14ac:dyDescent="0.35">
      <c r="A271" s="17"/>
      <c r="B271" s="17"/>
      <c r="C271" s="17"/>
      <c r="D271" s="17"/>
      <c r="E271" s="17"/>
      <c r="F271" s="17"/>
      <c r="G271" s="17"/>
      <c r="H271" s="17"/>
      <c r="I271" s="107"/>
      <c r="K271" s="17"/>
      <c r="N271" s="17"/>
      <c r="O271" s="17"/>
      <c r="P271" s="68"/>
      <c r="Q271" s="68"/>
      <c r="R271" s="17"/>
      <c r="S271" s="17"/>
      <c r="T271" s="107"/>
      <c r="V271" s="17"/>
      <c r="W271" s="17"/>
      <c r="Y271" s="17"/>
      <c r="Z271" s="17"/>
      <c r="AA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row>
    <row r="272" spans="1:142" x14ac:dyDescent="0.35">
      <c r="A272" s="17"/>
      <c r="B272" s="17"/>
      <c r="C272" s="17"/>
      <c r="D272" s="17"/>
      <c r="E272" s="17"/>
      <c r="F272" s="17"/>
      <c r="G272" s="17"/>
      <c r="H272" s="17"/>
      <c r="I272" s="17"/>
      <c r="K272" s="17"/>
      <c r="N272" s="17"/>
      <c r="O272" s="17"/>
      <c r="P272" s="68"/>
      <c r="Q272" s="68"/>
      <c r="R272" s="17"/>
      <c r="S272" s="17"/>
      <c r="T272" s="107"/>
      <c r="V272" s="17"/>
      <c r="W272" s="17"/>
      <c r="Y272" s="17"/>
      <c r="Z272" s="17"/>
      <c r="AA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row>
    <row r="273" spans="1:142" x14ac:dyDescent="0.35">
      <c r="A273" s="17"/>
      <c r="B273" s="17"/>
      <c r="C273" s="17"/>
      <c r="D273" s="17"/>
      <c r="E273" s="17"/>
      <c r="F273" s="17"/>
      <c r="G273" s="17"/>
      <c r="H273" s="17"/>
      <c r="I273" s="17"/>
      <c r="K273" s="17"/>
      <c r="N273" s="17"/>
      <c r="O273" s="17"/>
      <c r="P273" s="68"/>
      <c r="Q273" s="68"/>
      <c r="R273" s="17"/>
      <c r="S273" s="17"/>
      <c r="T273" s="107"/>
      <c r="V273" s="17"/>
      <c r="W273" s="17"/>
      <c r="Y273" s="17"/>
      <c r="Z273" s="17"/>
      <c r="AA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row>
    <row r="274" spans="1:142" x14ac:dyDescent="0.35">
      <c r="A274" s="17"/>
      <c r="B274" s="17"/>
      <c r="C274" s="17"/>
      <c r="D274" s="17"/>
      <c r="E274" s="17"/>
      <c r="F274" s="17"/>
      <c r="G274" s="17"/>
      <c r="H274" s="17"/>
      <c r="I274" s="17"/>
      <c r="K274" s="17"/>
      <c r="N274" s="17"/>
      <c r="O274" s="17"/>
      <c r="P274" s="68"/>
      <c r="Q274" s="68"/>
      <c r="R274" s="17"/>
      <c r="S274" s="17"/>
      <c r="T274" s="107"/>
      <c r="V274" s="17"/>
      <c r="W274" s="17"/>
      <c r="Y274" s="17"/>
      <c r="Z274" s="17"/>
      <c r="AA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row>
    <row r="275" spans="1:142" x14ac:dyDescent="0.35">
      <c r="A275" s="17"/>
      <c r="B275" s="17"/>
      <c r="C275" s="17"/>
      <c r="D275" s="17"/>
      <c r="E275" s="17"/>
      <c r="F275" s="17"/>
      <c r="G275" s="17"/>
      <c r="H275" s="17"/>
      <c r="I275" s="17"/>
      <c r="K275" s="17"/>
      <c r="N275" s="17"/>
      <c r="O275" s="17"/>
      <c r="P275" s="68"/>
      <c r="Q275" s="68"/>
      <c r="R275" s="17"/>
      <c r="S275" s="17"/>
      <c r="T275" s="107"/>
      <c r="V275" s="17"/>
      <c r="W275" s="17"/>
      <c r="Y275" s="17"/>
      <c r="Z275" s="17"/>
      <c r="AA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row>
    <row r="276" spans="1:142" x14ac:dyDescent="0.35">
      <c r="A276" s="17"/>
      <c r="B276" s="17"/>
      <c r="C276" s="17"/>
      <c r="D276" s="17"/>
      <c r="E276" s="17"/>
      <c r="F276" s="17"/>
      <c r="G276" s="17"/>
      <c r="H276" s="17"/>
      <c r="I276" s="17"/>
      <c r="K276" s="17"/>
      <c r="N276" s="17"/>
      <c r="O276" s="17"/>
      <c r="P276" s="68"/>
      <c r="Q276" s="68"/>
      <c r="R276" s="17"/>
      <c r="S276" s="17"/>
      <c r="T276" s="107"/>
      <c r="V276" s="17"/>
      <c r="W276" s="17"/>
      <c r="Y276" s="17"/>
      <c r="Z276" s="17"/>
      <c r="AA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c r="CT276" s="17"/>
      <c r="CU276" s="17"/>
      <c r="CV276" s="17"/>
      <c r="CW276" s="17"/>
      <c r="CX276" s="17"/>
      <c r="CY276" s="17"/>
      <c r="CZ276" s="17"/>
      <c r="DA276" s="17"/>
      <c r="DB276" s="17"/>
      <c r="DC276" s="17"/>
      <c r="DD276" s="17"/>
      <c r="DE276" s="17"/>
      <c r="DF276" s="17"/>
      <c r="DG276" s="17"/>
      <c r="DH276" s="17"/>
      <c r="DI276" s="17"/>
      <c r="DJ276" s="17"/>
      <c r="DK276" s="17"/>
      <c r="DL276" s="17"/>
      <c r="DM276" s="17"/>
      <c r="DN276" s="17"/>
      <c r="DO276" s="17"/>
      <c r="DP276" s="17"/>
      <c r="DQ276" s="17"/>
      <c r="DR276" s="17"/>
      <c r="DS276" s="17"/>
      <c r="DT276" s="17"/>
      <c r="DU276" s="17"/>
      <c r="DV276" s="17"/>
      <c r="DW276" s="17"/>
      <c r="DX276" s="17"/>
      <c r="DY276" s="17"/>
      <c r="DZ276" s="17"/>
      <c r="EA276" s="17"/>
      <c r="EB276" s="17"/>
      <c r="EC276" s="17"/>
      <c r="ED276" s="17"/>
      <c r="EE276" s="17"/>
      <c r="EF276" s="17"/>
      <c r="EG276" s="17"/>
      <c r="EH276" s="17"/>
      <c r="EI276" s="17"/>
      <c r="EJ276" s="17"/>
      <c r="EK276" s="17"/>
      <c r="EL276" s="17"/>
    </row>
    <row r="277" spans="1:142" x14ac:dyDescent="0.35">
      <c r="A277" s="17"/>
      <c r="B277" s="17"/>
      <c r="C277" s="17"/>
      <c r="D277" s="17"/>
      <c r="E277" s="17"/>
      <c r="F277" s="17"/>
      <c r="G277" s="17"/>
      <c r="H277" s="17"/>
      <c r="I277" s="107"/>
      <c r="K277" s="17"/>
      <c r="N277" s="17"/>
      <c r="O277" s="17"/>
      <c r="P277" s="68"/>
      <c r="Q277" s="68"/>
      <c r="R277" s="17"/>
      <c r="S277" s="17"/>
      <c r="T277" s="107"/>
      <c r="V277" s="17"/>
      <c r="W277" s="17"/>
      <c r="Y277" s="17"/>
      <c r="Z277" s="17"/>
      <c r="AA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c r="CL277" s="17"/>
      <c r="CM277" s="17"/>
      <c r="CN277" s="17"/>
      <c r="CO277" s="17"/>
      <c r="CP277" s="17"/>
      <c r="CQ277" s="17"/>
      <c r="CR277" s="17"/>
      <c r="CS277" s="17"/>
      <c r="CT277" s="17"/>
      <c r="CU277" s="17"/>
      <c r="CV277" s="17"/>
      <c r="CW277" s="17"/>
      <c r="CX277" s="17"/>
      <c r="CY277" s="17"/>
      <c r="CZ277" s="17"/>
      <c r="DA277" s="17"/>
      <c r="DB277" s="17"/>
      <c r="DC277" s="17"/>
      <c r="DD277" s="17"/>
      <c r="DE277" s="17"/>
      <c r="DF277" s="17"/>
      <c r="DG277" s="17"/>
      <c r="DH277" s="17"/>
      <c r="DI277" s="17"/>
      <c r="DJ277" s="17"/>
      <c r="DK277" s="17"/>
      <c r="DL277" s="17"/>
      <c r="DM277" s="17"/>
      <c r="DN277" s="17"/>
      <c r="DO277" s="17"/>
      <c r="DP277" s="17"/>
      <c r="DQ277" s="17"/>
      <c r="DR277" s="17"/>
      <c r="DS277" s="17"/>
      <c r="DT277" s="17"/>
      <c r="DU277" s="17"/>
      <c r="DV277" s="17"/>
      <c r="DW277" s="17"/>
      <c r="DX277" s="17"/>
      <c r="DY277" s="17"/>
      <c r="DZ277" s="17"/>
      <c r="EA277" s="17"/>
      <c r="EB277" s="17"/>
      <c r="EC277" s="17"/>
      <c r="ED277" s="17"/>
      <c r="EE277" s="17"/>
      <c r="EF277" s="17"/>
      <c r="EG277" s="17"/>
      <c r="EH277" s="17"/>
      <c r="EI277" s="17"/>
      <c r="EJ277" s="17"/>
      <c r="EK277" s="17"/>
      <c r="EL277" s="17"/>
    </row>
    <row r="278" spans="1:142" x14ac:dyDescent="0.35">
      <c r="A278" s="17"/>
      <c r="B278" s="17"/>
      <c r="C278" s="17"/>
      <c r="D278" s="17"/>
      <c r="E278" s="17"/>
      <c r="F278" s="17"/>
      <c r="G278" s="17"/>
      <c r="H278" s="17"/>
      <c r="I278" s="17"/>
      <c r="K278" s="17"/>
      <c r="N278" s="17"/>
      <c r="O278" s="17"/>
      <c r="P278" s="68"/>
      <c r="Q278" s="68"/>
      <c r="R278" s="17"/>
      <c r="S278" s="17"/>
      <c r="T278" s="107"/>
      <c r="V278" s="17"/>
      <c r="W278" s="17"/>
      <c r="Y278" s="17"/>
      <c r="Z278" s="17"/>
      <c r="AA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c r="CL278" s="17"/>
      <c r="CM278" s="17"/>
      <c r="CN278" s="17"/>
      <c r="CO278" s="17"/>
      <c r="CP278" s="17"/>
      <c r="CQ278" s="17"/>
      <c r="CR278" s="17"/>
      <c r="CS278" s="17"/>
      <c r="CT278" s="17"/>
      <c r="CU278" s="17"/>
      <c r="CV278" s="17"/>
      <c r="CW278" s="17"/>
      <c r="CX278" s="17"/>
      <c r="CY278" s="17"/>
      <c r="CZ278" s="17"/>
      <c r="DA278" s="17"/>
      <c r="DB278" s="17"/>
      <c r="DC278" s="17"/>
      <c r="DD278" s="17"/>
      <c r="DE278" s="17"/>
      <c r="DF278" s="17"/>
      <c r="DG278" s="17"/>
      <c r="DH278" s="17"/>
      <c r="DI278" s="17"/>
      <c r="DJ278" s="17"/>
      <c r="DK278" s="17"/>
      <c r="DL278" s="17"/>
      <c r="DM278" s="17"/>
      <c r="DN278" s="17"/>
      <c r="DO278" s="17"/>
      <c r="DP278" s="17"/>
      <c r="DQ278" s="17"/>
      <c r="DR278" s="17"/>
      <c r="DS278" s="17"/>
      <c r="DT278" s="17"/>
      <c r="DU278" s="17"/>
      <c r="DV278" s="17"/>
      <c r="DW278" s="17"/>
      <c r="DX278" s="17"/>
      <c r="DY278" s="17"/>
      <c r="DZ278" s="17"/>
      <c r="EA278" s="17"/>
      <c r="EB278" s="17"/>
      <c r="EC278" s="17"/>
      <c r="ED278" s="17"/>
      <c r="EE278" s="17"/>
      <c r="EF278" s="17"/>
      <c r="EG278" s="17"/>
      <c r="EH278" s="17"/>
      <c r="EI278" s="17"/>
      <c r="EJ278" s="17"/>
      <c r="EK278" s="17"/>
      <c r="EL278" s="17"/>
    </row>
    <row r="279" spans="1:142" x14ac:dyDescent="0.35">
      <c r="A279" s="17"/>
      <c r="B279" s="17"/>
      <c r="C279" s="17"/>
      <c r="D279" s="17"/>
      <c r="E279" s="17"/>
      <c r="F279" s="17"/>
      <c r="G279" s="17"/>
      <c r="H279" s="17"/>
      <c r="I279" s="17"/>
      <c r="K279" s="17"/>
      <c r="N279" s="17"/>
      <c r="O279" s="17"/>
      <c r="P279" s="68"/>
      <c r="Q279" s="68"/>
      <c r="R279" s="17"/>
      <c r="S279" s="17"/>
      <c r="T279" s="107"/>
      <c r="V279" s="17"/>
      <c r="W279" s="17"/>
      <c r="Y279" s="17"/>
      <c r="Z279" s="17"/>
      <c r="AA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c r="CT279" s="17"/>
      <c r="CU279" s="17"/>
      <c r="CV279" s="17"/>
      <c r="CW279" s="17"/>
      <c r="CX279" s="17"/>
      <c r="CY279" s="17"/>
      <c r="CZ279" s="17"/>
      <c r="DA279" s="17"/>
      <c r="DB279" s="17"/>
      <c r="DC279" s="17"/>
      <c r="DD279" s="17"/>
      <c r="DE279" s="17"/>
      <c r="DF279" s="17"/>
      <c r="DG279" s="17"/>
      <c r="DH279" s="17"/>
      <c r="DI279" s="17"/>
      <c r="DJ279" s="17"/>
      <c r="DK279" s="17"/>
      <c r="DL279" s="17"/>
      <c r="DM279" s="17"/>
      <c r="DN279" s="17"/>
      <c r="DO279" s="17"/>
      <c r="DP279" s="17"/>
      <c r="DQ279" s="17"/>
      <c r="DR279" s="17"/>
      <c r="DS279" s="17"/>
      <c r="DT279" s="17"/>
      <c r="DU279" s="17"/>
      <c r="DV279" s="17"/>
      <c r="DW279" s="17"/>
      <c r="DX279" s="17"/>
      <c r="DY279" s="17"/>
      <c r="DZ279" s="17"/>
      <c r="EA279" s="17"/>
      <c r="EB279" s="17"/>
      <c r="EC279" s="17"/>
      <c r="ED279" s="17"/>
      <c r="EE279" s="17"/>
      <c r="EF279" s="17"/>
      <c r="EG279" s="17"/>
      <c r="EH279" s="17"/>
      <c r="EI279" s="17"/>
      <c r="EJ279" s="17"/>
      <c r="EK279" s="17"/>
      <c r="EL279" s="17"/>
    </row>
    <row r="280" spans="1:142" x14ac:dyDescent="0.35">
      <c r="A280" s="17"/>
      <c r="B280" s="17"/>
      <c r="C280" s="17"/>
      <c r="D280" s="17"/>
      <c r="E280" s="17"/>
      <c r="F280" s="17"/>
      <c r="G280" s="17"/>
      <c r="H280" s="17"/>
      <c r="I280" s="17"/>
      <c r="K280" s="17"/>
      <c r="N280" s="17"/>
      <c r="O280" s="17"/>
      <c r="P280" s="68"/>
      <c r="Q280" s="68"/>
      <c r="R280" s="17"/>
      <c r="S280" s="17"/>
      <c r="T280" s="107"/>
      <c r="V280" s="17"/>
      <c r="W280" s="17"/>
      <c r="Y280" s="17"/>
      <c r="Z280" s="17"/>
      <c r="AA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c r="CT280" s="17"/>
      <c r="CU280" s="17"/>
      <c r="CV280" s="17"/>
      <c r="CW280" s="17"/>
      <c r="CX280" s="17"/>
      <c r="CY280" s="17"/>
      <c r="CZ280" s="17"/>
      <c r="DA280" s="17"/>
      <c r="DB280" s="17"/>
      <c r="DC280" s="17"/>
      <c r="DD280" s="17"/>
      <c r="DE280" s="17"/>
      <c r="DF280" s="17"/>
      <c r="DG280" s="17"/>
      <c r="DH280" s="17"/>
      <c r="DI280" s="17"/>
      <c r="DJ280" s="17"/>
      <c r="DK280" s="17"/>
      <c r="DL280" s="17"/>
      <c r="DM280" s="17"/>
      <c r="DN280" s="17"/>
      <c r="DO280" s="17"/>
      <c r="DP280" s="17"/>
      <c r="DQ280" s="17"/>
      <c r="DR280" s="17"/>
      <c r="DS280" s="17"/>
      <c r="DT280" s="17"/>
      <c r="DU280" s="17"/>
      <c r="DV280" s="17"/>
      <c r="DW280" s="17"/>
      <c r="DX280" s="17"/>
      <c r="DY280" s="17"/>
      <c r="DZ280" s="17"/>
      <c r="EA280" s="17"/>
      <c r="EB280" s="17"/>
      <c r="EC280" s="17"/>
      <c r="ED280" s="17"/>
      <c r="EE280" s="17"/>
      <c r="EF280" s="17"/>
      <c r="EG280" s="17"/>
      <c r="EH280" s="17"/>
      <c r="EI280" s="17"/>
      <c r="EJ280" s="17"/>
      <c r="EK280" s="17"/>
      <c r="EL280" s="17"/>
    </row>
    <row r="281" spans="1:142" x14ac:dyDescent="0.35">
      <c r="A281" s="17"/>
      <c r="B281" s="17"/>
      <c r="C281" s="17"/>
      <c r="D281" s="17"/>
      <c r="E281" s="17"/>
      <c r="F281" s="17"/>
      <c r="G281" s="17"/>
      <c r="H281" s="17"/>
      <c r="I281" s="17"/>
      <c r="K281" s="17"/>
      <c r="N281" s="17"/>
      <c r="O281" s="17"/>
      <c r="P281" s="68"/>
      <c r="Q281" s="68"/>
      <c r="R281" s="17"/>
      <c r="S281" s="17"/>
      <c r="T281" s="107"/>
      <c r="V281" s="17"/>
      <c r="W281" s="17"/>
      <c r="Y281" s="17"/>
      <c r="Z281" s="17"/>
      <c r="AA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row>
    <row r="282" spans="1:142" x14ac:dyDescent="0.35">
      <c r="A282" s="17"/>
      <c r="B282" s="17"/>
      <c r="C282" s="17"/>
      <c r="D282" s="17"/>
      <c r="E282" s="17"/>
      <c r="F282" s="17"/>
      <c r="G282" s="17"/>
      <c r="H282" s="17"/>
      <c r="I282" s="107"/>
      <c r="K282" s="17"/>
      <c r="N282" s="17"/>
      <c r="O282" s="17"/>
      <c r="P282" s="68"/>
      <c r="Q282" s="68"/>
      <c r="R282" s="17"/>
      <c r="S282" s="17"/>
      <c r="T282" s="107"/>
      <c r="V282" s="17"/>
      <c r="W282" s="17"/>
      <c r="Y282" s="17"/>
      <c r="Z282" s="17"/>
      <c r="AA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c r="DD282" s="17"/>
      <c r="DE282" s="17"/>
      <c r="DF282" s="17"/>
      <c r="DG282" s="17"/>
      <c r="DH282" s="17"/>
      <c r="DI282" s="17"/>
      <c r="DJ282" s="17"/>
      <c r="DK282" s="17"/>
      <c r="DL282" s="17"/>
      <c r="DM282" s="17"/>
      <c r="DN282" s="17"/>
      <c r="DO282" s="17"/>
      <c r="DP282" s="17"/>
      <c r="DQ282" s="17"/>
      <c r="DR282" s="17"/>
      <c r="DS282" s="17"/>
      <c r="DT282" s="17"/>
      <c r="DU282" s="17"/>
      <c r="DV282" s="17"/>
      <c r="DW282" s="17"/>
      <c r="DX282" s="17"/>
      <c r="DY282" s="17"/>
      <c r="DZ282" s="17"/>
      <c r="EA282" s="17"/>
      <c r="EB282" s="17"/>
      <c r="EC282" s="17"/>
      <c r="ED282" s="17"/>
      <c r="EE282" s="17"/>
      <c r="EF282" s="17"/>
      <c r="EG282" s="17"/>
      <c r="EH282" s="17"/>
      <c r="EI282" s="17"/>
      <c r="EJ282" s="17"/>
      <c r="EK282" s="17"/>
      <c r="EL282" s="17"/>
    </row>
    <row r="283" spans="1:142" x14ac:dyDescent="0.35">
      <c r="A283" s="17"/>
      <c r="B283" s="17"/>
      <c r="C283" s="17"/>
      <c r="D283" s="17"/>
      <c r="E283" s="17"/>
      <c r="F283" s="17"/>
      <c r="G283" s="17"/>
      <c r="H283" s="17"/>
      <c r="I283" s="17"/>
      <c r="K283" s="17"/>
      <c r="N283" s="17"/>
      <c r="O283" s="17"/>
      <c r="P283" s="68"/>
      <c r="Q283" s="68"/>
      <c r="R283" s="17"/>
      <c r="S283" s="17"/>
      <c r="T283" s="107"/>
      <c r="V283" s="17"/>
      <c r="W283" s="17"/>
      <c r="Y283" s="17"/>
      <c r="Z283" s="17"/>
      <c r="AA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c r="CL283" s="17"/>
      <c r="CM283" s="17"/>
      <c r="CN283" s="17"/>
      <c r="CO283" s="17"/>
      <c r="CP283" s="17"/>
      <c r="CQ283" s="17"/>
      <c r="CR283" s="17"/>
      <c r="CS283" s="17"/>
      <c r="CT283" s="17"/>
      <c r="CU283" s="17"/>
      <c r="CV283" s="17"/>
      <c r="CW283" s="17"/>
      <c r="CX283" s="17"/>
      <c r="CY283" s="17"/>
      <c r="CZ283" s="17"/>
      <c r="DA283" s="17"/>
      <c r="DB283" s="17"/>
      <c r="DC283" s="17"/>
      <c r="DD283" s="17"/>
      <c r="DE283" s="17"/>
      <c r="DF283" s="17"/>
      <c r="DG283" s="17"/>
      <c r="DH283" s="17"/>
      <c r="DI283" s="17"/>
      <c r="DJ283" s="17"/>
      <c r="DK283" s="17"/>
      <c r="DL283" s="17"/>
      <c r="DM283" s="17"/>
      <c r="DN283" s="17"/>
      <c r="DO283" s="17"/>
      <c r="DP283" s="17"/>
      <c r="DQ283" s="17"/>
      <c r="DR283" s="17"/>
      <c r="DS283" s="17"/>
      <c r="DT283" s="17"/>
      <c r="DU283" s="17"/>
      <c r="DV283" s="17"/>
      <c r="DW283" s="17"/>
      <c r="DX283" s="17"/>
      <c r="DY283" s="17"/>
      <c r="DZ283" s="17"/>
      <c r="EA283" s="17"/>
      <c r="EB283" s="17"/>
      <c r="EC283" s="17"/>
      <c r="ED283" s="17"/>
      <c r="EE283" s="17"/>
      <c r="EF283" s="17"/>
      <c r="EG283" s="17"/>
      <c r="EH283" s="17"/>
      <c r="EI283" s="17"/>
      <c r="EJ283" s="17"/>
      <c r="EK283" s="17"/>
      <c r="EL283" s="17"/>
    </row>
    <row r="284" spans="1:142" x14ac:dyDescent="0.35">
      <c r="A284" s="17"/>
      <c r="B284" s="17"/>
      <c r="C284" s="17"/>
      <c r="D284" s="17"/>
      <c r="E284" s="17"/>
      <c r="F284" s="17"/>
      <c r="G284" s="17"/>
      <c r="H284" s="17"/>
      <c r="I284" s="17"/>
      <c r="K284" s="17"/>
      <c r="N284" s="17"/>
      <c r="O284" s="17"/>
      <c r="P284" s="68"/>
      <c r="Q284" s="68"/>
      <c r="R284" s="17"/>
      <c r="S284" s="17"/>
      <c r="T284" s="107"/>
      <c r="V284" s="17"/>
      <c r="W284" s="17"/>
      <c r="Y284" s="17"/>
      <c r="Z284" s="17"/>
      <c r="AA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c r="CL284" s="17"/>
      <c r="CM284" s="17"/>
      <c r="CN284" s="17"/>
      <c r="CO284" s="17"/>
      <c r="CP284" s="17"/>
      <c r="CQ284" s="17"/>
      <c r="CR284" s="17"/>
      <c r="CS284" s="17"/>
      <c r="CT284" s="17"/>
      <c r="CU284" s="17"/>
      <c r="CV284" s="17"/>
      <c r="CW284" s="17"/>
      <c r="CX284" s="17"/>
      <c r="CY284" s="17"/>
      <c r="CZ284" s="17"/>
      <c r="DA284" s="17"/>
      <c r="DB284" s="17"/>
      <c r="DC284" s="17"/>
      <c r="DD284" s="17"/>
      <c r="DE284" s="17"/>
      <c r="DF284" s="17"/>
      <c r="DG284" s="17"/>
      <c r="DH284" s="17"/>
      <c r="DI284" s="17"/>
      <c r="DJ284" s="17"/>
      <c r="DK284" s="17"/>
      <c r="DL284" s="17"/>
      <c r="DM284" s="17"/>
      <c r="DN284" s="17"/>
      <c r="DO284" s="17"/>
      <c r="DP284" s="17"/>
      <c r="DQ284" s="17"/>
      <c r="DR284" s="17"/>
      <c r="DS284" s="17"/>
      <c r="DT284" s="17"/>
      <c r="DU284" s="17"/>
      <c r="DV284" s="17"/>
      <c r="DW284" s="17"/>
      <c r="DX284" s="17"/>
      <c r="DY284" s="17"/>
      <c r="DZ284" s="17"/>
      <c r="EA284" s="17"/>
      <c r="EB284" s="17"/>
      <c r="EC284" s="17"/>
      <c r="ED284" s="17"/>
      <c r="EE284" s="17"/>
      <c r="EF284" s="17"/>
      <c r="EG284" s="17"/>
      <c r="EH284" s="17"/>
      <c r="EI284" s="17"/>
      <c r="EJ284" s="17"/>
      <c r="EK284" s="17"/>
      <c r="EL284" s="17"/>
    </row>
    <row r="285" spans="1:142" x14ac:dyDescent="0.35">
      <c r="A285" s="17"/>
      <c r="B285" s="17"/>
      <c r="C285" s="17"/>
      <c r="D285" s="17"/>
      <c r="E285" s="17"/>
      <c r="F285" s="17"/>
      <c r="G285" s="17"/>
      <c r="H285" s="17"/>
      <c r="I285" s="17"/>
      <c r="K285" s="17"/>
      <c r="N285" s="17"/>
      <c r="O285" s="17"/>
      <c r="P285" s="68"/>
      <c r="Q285" s="68"/>
      <c r="R285" s="17"/>
      <c r="S285" s="17"/>
      <c r="T285" s="107"/>
      <c r="V285" s="17"/>
      <c r="W285" s="17"/>
      <c r="Y285" s="17"/>
      <c r="Z285" s="17"/>
      <c r="AA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row>
    <row r="286" spans="1:142" x14ac:dyDescent="0.35">
      <c r="A286" s="17"/>
      <c r="B286" s="17"/>
      <c r="C286" s="17"/>
      <c r="D286" s="17"/>
      <c r="E286" s="17"/>
      <c r="F286" s="17"/>
      <c r="G286" s="17"/>
      <c r="H286" s="17"/>
      <c r="I286" s="17"/>
      <c r="K286" s="17"/>
      <c r="N286" s="17"/>
      <c r="O286" s="17"/>
      <c r="P286" s="68"/>
      <c r="Q286" s="68"/>
      <c r="R286" s="17"/>
      <c r="S286" s="17"/>
      <c r="T286" s="107"/>
      <c r="V286" s="17"/>
      <c r="W286" s="17"/>
      <c r="Y286" s="17"/>
      <c r="Z286" s="17"/>
      <c r="AA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c r="CT286" s="17"/>
      <c r="CU286" s="17"/>
      <c r="CV286" s="17"/>
      <c r="CW286" s="17"/>
      <c r="CX286" s="17"/>
      <c r="CY286" s="17"/>
      <c r="CZ286" s="17"/>
      <c r="DA286" s="17"/>
      <c r="DB286" s="17"/>
      <c r="DC286" s="17"/>
      <c r="DD286" s="17"/>
      <c r="DE286" s="17"/>
      <c r="DF286" s="17"/>
      <c r="DG286" s="17"/>
      <c r="DH286" s="17"/>
      <c r="DI286" s="17"/>
      <c r="DJ286" s="17"/>
      <c r="DK286" s="17"/>
      <c r="DL286" s="17"/>
      <c r="DM286" s="17"/>
      <c r="DN286" s="17"/>
      <c r="DO286" s="17"/>
      <c r="DP286" s="17"/>
      <c r="DQ286" s="17"/>
      <c r="DR286" s="17"/>
      <c r="DS286" s="17"/>
      <c r="DT286" s="17"/>
      <c r="DU286" s="17"/>
      <c r="DV286" s="17"/>
      <c r="DW286" s="17"/>
      <c r="DX286" s="17"/>
      <c r="DY286" s="17"/>
      <c r="DZ286" s="17"/>
      <c r="EA286" s="17"/>
      <c r="EB286" s="17"/>
      <c r="EC286" s="17"/>
      <c r="ED286" s="17"/>
      <c r="EE286" s="17"/>
      <c r="EF286" s="17"/>
      <c r="EG286" s="17"/>
      <c r="EH286" s="17"/>
      <c r="EI286" s="17"/>
      <c r="EJ286" s="17"/>
      <c r="EK286" s="17"/>
      <c r="EL286" s="17"/>
    </row>
    <row r="287" spans="1:142" x14ac:dyDescent="0.35">
      <c r="A287" s="17"/>
      <c r="B287" s="17"/>
      <c r="C287" s="17"/>
      <c r="D287" s="17"/>
      <c r="E287" s="17"/>
      <c r="F287" s="17"/>
      <c r="G287" s="17"/>
      <c r="H287" s="17"/>
      <c r="I287" s="17"/>
      <c r="K287" s="17"/>
      <c r="N287" s="17"/>
      <c r="O287" s="17"/>
      <c r="P287" s="68"/>
      <c r="Q287" s="68"/>
      <c r="R287" s="17"/>
      <c r="S287" s="17"/>
      <c r="T287" s="107"/>
      <c r="V287" s="17"/>
      <c r="W287" s="17"/>
      <c r="Y287" s="17"/>
      <c r="Z287" s="17"/>
      <c r="AA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row>
    <row r="288" spans="1:142" x14ac:dyDescent="0.35">
      <c r="A288" s="17"/>
      <c r="B288" s="17"/>
      <c r="C288" s="17"/>
      <c r="D288" s="17"/>
      <c r="E288" s="17"/>
      <c r="F288" s="17"/>
      <c r="G288" s="17"/>
      <c r="H288" s="17"/>
      <c r="I288" s="17"/>
      <c r="K288" s="17"/>
      <c r="N288" s="17"/>
      <c r="O288" s="17"/>
      <c r="P288" s="68"/>
      <c r="Q288" s="68"/>
      <c r="R288" s="17"/>
      <c r="S288" s="17"/>
      <c r="T288" s="107"/>
      <c r="V288" s="17"/>
      <c r="W288" s="17"/>
      <c r="Y288" s="17"/>
      <c r="Z288" s="17"/>
      <c r="AA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c r="CL288" s="17"/>
      <c r="CM288" s="17"/>
      <c r="CN288" s="17"/>
      <c r="CO288" s="17"/>
      <c r="CP288" s="17"/>
      <c r="CQ288" s="17"/>
      <c r="CR288" s="17"/>
      <c r="CS288" s="17"/>
      <c r="CT288" s="17"/>
      <c r="CU288" s="17"/>
      <c r="CV288" s="17"/>
      <c r="CW288" s="17"/>
      <c r="CX288" s="17"/>
      <c r="CY288" s="17"/>
      <c r="CZ288" s="17"/>
      <c r="DA288" s="17"/>
      <c r="DB288" s="17"/>
      <c r="DC288" s="17"/>
      <c r="DD288" s="17"/>
      <c r="DE288" s="17"/>
      <c r="DF288" s="17"/>
      <c r="DG288" s="17"/>
      <c r="DH288" s="17"/>
      <c r="DI288" s="17"/>
      <c r="DJ288" s="17"/>
      <c r="DK288" s="17"/>
      <c r="DL288" s="17"/>
      <c r="DM288" s="17"/>
      <c r="DN288" s="17"/>
      <c r="DO288" s="17"/>
      <c r="DP288" s="17"/>
      <c r="DQ288" s="17"/>
      <c r="DR288" s="17"/>
      <c r="DS288" s="17"/>
      <c r="DT288" s="17"/>
      <c r="DU288" s="17"/>
      <c r="DV288" s="17"/>
      <c r="DW288" s="17"/>
      <c r="DX288" s="17"/>
      <c r="DY288" s="17"/>
      <c r="DZ288" s="17"/>
      <c r="EA288" s="17"/>
      <c r="EB288" s="17"/>
      <c r="EC288" s="17"/>
      <c r="ED288" s="17"/>
      <c r="EE288" s="17"/>
      <c r="EF288" s="17"/>
      <c r="EG288" s="17"/>
      <c r="EH288" s="17"/>
      <c r="EI288" s="17"/>
      <c r="EJ288" s="17"/>
      <c r="EK288" s="17"/>
      <c r="EL288" s="17"/>
    </row>
    <row r="289" spans="1:142" x14ac:dyDescent="0.35">
      <c r="A289" s="17"/>
      <c r="B289" s="17"/>
      <c r="C289" s="17"/>
      <c r="D289" s="17"/>
      <c r="E289" s="17"/>
      <c r="F289" s="17"/>
      <c r="G289" s="17"/>
      <c r="H289" s="17"/>
      <c r="I289" s="17"/>
      <c r="K289" s="17"/>
      <c r="N289" s="17"/>
      <c r="O289" s="17"/>
      <c r="P289" s="68"/>
      <c r="Q289" s="68"/>
      <c r="R289" s="17"/>
      <c r="S289" s="17"/>
      <c r="T289" s="107"/>
      <c r="V289" s="17"/>
      <c r="W289" s="17"/>
      <c r="Y289" s="17"/>
      <c r="Z289" s="17"/>
      <c r="AA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row>
    <row r="290" spans="1:142" x14ac:dyDescent="0.35">
      <c r="A290" s="17"/>
      <c r="B290" s="17"/>
      <c r="C290" s="17"/>
      <c r="D290" s="17"/>
      <c r="E290" s="17"/>
      <c r="F290" s="17"/>
      <c r="G290" s="17"/>
      <c r="H290" s="17"/>
      <c r="I290" s="107"/>
      <c r="K290" s="17"/>
      <c r="N290" s="17"/>
      <c r="O290" s="17"/>
      <c r="P290" s="68"/>
      <c r="Q290" s="68"/>
      <c r="R290" s="17"/>
      <c r="S290" s="17"/>
      <c r="T290" s="107"/>
      <c r="V290" s="17"/>
      <c r="W290" s="17"/>
      <c r="Y290" s="17"/>
      <c r="Z290" s="17"/>
      <c r="AA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c r="DD290" s="17"/>
      <c r="DE290" s="17"/>
      <c r="DF290" s="17"/>
      <c r="DG290" s="17"/>
      <c r="DH290" s="17"/>
      <c r="DI290" s="17"/>
      <c r="DJ290" s="17"/>
      <c r="DK290" s="17"/>
      <c r="DL290" s="17"/>
      <c r="DM290" s="17"/>
      <c r="DN290" s="17"/>
      <c r="DO290" s="17"/>
      <c r="DP290" s="17"/>
      <c r="DQ290" s="17"/>
      <c r="DR290" s="17"/>
      <c r="DS290" s="17"/>
      <c r="DT290" s="17"/>
      <c r="DU290" s="17"/>
      <c r="DV290" s="17"/>
      <c r="DW290" s="17"/>
      <c r="DX290" s="17"/>
      <c r="DY290" s="17"/>
      <c r="DZ290" s="17"/>
      <c r="EA290" s="17"/>
      <c r="EB290" s="17"/>
      <c r="EC290" s="17"/>
      <c r="ED290" s="17"/>
      <c r="EE290" s="17"/>
      <c r="EF290" s="17"/>
      <c r="EG290" s="17"/>
      <c r="EH290" s="17"/>
      <c r="EI290" s="17"/>
      <c r="EJ290" s="17"/>
      <c r="EK290" s="17"/>
      <c r="EL290" s="17"/>
    </row>
    <row r="291" spans="1:142" x14ac:dyDescent="0.35">
      <c r="A291" s="17"/>
      <c r="B291" s="17"/>
      <c r="C291" s="17"/>
      <c r="D291" s="17"/>
      <c r="E291" s="17"/>
      <c r="F291" s="17"/>
      <c r="G291" s="17"/>
      <c r="H291" s="17"/>
      <c r="I291" s="107"/>
      <c r="K291" s="17"/>
      <c r="N291" s="17"/>
      <c r="O291" s="17"/>
      <c r="P291" s="68"/>
      <c r="Q291" s="68"/>
      <c r="R291" s="17"/>
      <c r="S291" s="17"/>
      <c r="T291" s="107"/>
      <c r="V291" s="17"/>
      <c r="W291" s="17"/>
      <c r="Y291" s="17"/>
      <c r="Z291" s="17"/>
      <c r="AA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c r="CT291" s="17"/>
      <c r="CU291" s="17"/>
      <c r="CV291" s="17"/>
      <c r="CW291" s="17"/>
      <c r="CX291" s="17"/>
      <c r="CY291" s="17"/>
      <c r="CZ291" s="17"/>
      <c r="DA291" s="17"/>
      <c r="DB291" s="17"/>
      <c r="DC291" s="17"/>
      <c r="DD291" s="17"/>
      <c r="DE291" s="17"/>
      <c r="DF291" s="17"/>
      <c r="DG291" s="17"/>
      <c r="DH291" s="17"/>
      <c r="DI291" s="17"/>
      <c r="DJ291" s="17"/>
      <c r="DK291" s="17"/>
      <c r="DL291" s="17"/>
      <c r="DM291" s="17"/>
      <c r="DN291" s="17"/>
      <c r="DO291" s="17"/>
      <c r="DP291" s="17"/>
      <c r="DQ291" s="17"/>
      <c r="DR291" s="17"/>
      <c r="DS291" s="17"/>
      <c r="DT291" s="17"/>
      <c r="DU291" s="17"/>
      <c r="DV291" s="17"/>
      <c r="DW291" s="17"/>
      <c r="DX291" s="17"/>
      <c r="DY291" s="17"/>
      <c r="DZ291" s="17"/>
      <c r="EA291" s="17"/>
      <c r="EB291" s="17"/>
      <c r="EC291" s="17"/>
      <c r="ED291" s="17"/>
      <c r="EE291" s="17"/>
      <c r="EF291" s="17"/>
      <c r="EG291" s="17"/>
      <c r="EH291" s="17"/>
      <c r="EI291" s="17"/>
      <c r="EJ291" s="17"/>
      <c r="EK291" s="17"/>
      <c r="EL291" s="17"/>
    </row>
    <row r="292" spans="1:142" x14ac:dyDescent="0.35">
      <c r="A292" s="17"/>
      <c r="B292" s="17"/>
      <c r="C292" s="17"/>
      <c r="D292" s="17"/>
      <c r="E292" s="17"/>
      <c r="F292" s="17"/>
      <c r="G292" s="17"/>
      <c r="H292" s="17"/>
      <c r="I292" s="17"/>
      <c r="K292" s="17"/>
      <c r="N292" s="17"/>
      <c r="O292" s="17"/>
      <c r="P292" s="68"/>
      <c r="Q292" s="68"/>
      <c r="R292" s="17"/>
      <c r="S292" s="17"/>
      <c r="T292" s="107"/>
      <c r="V292" s="17"/>
      <c r="W292" s="17"/>
      <c r="Y292" s="17"/>
      <c r="Z292" s="17"/>
      <c r="AA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c r="CT292" s="17"/>
      <c r="CU292" s="17"/>
      <c r="CV292" s="17"/>
      <c r="CW292" s="17"/>
      <c r="CX292" s="17"/>
      <c r="CY292" s="17"/>
      <c r="CZ292" s="17"/>
      <c r="DA292" s="17"/>
      <c r="DB292" s="17"/>
      <c r="DC292" s="17"/>
      <c r="DD292" s="17"/>
      <c r="DE292" s="17"/>
      <c r="DF292" s="17"/>
      <c r="DG292" s="17"/>
      <c r="DH292" s="17"/>
      <c r="DI292" s="17"/>
      <c r="DJ292" s="17"/>
      <c r="DK292" s="17"/>
      <c r="DL292" s="17"/>
      <c r="DM292" s="17"/>
      <c r="DN292" s="17"/>
      <c r="DO292" s="17"/>
      <c r="DP292" s="17"/>
      <c r="DQ292" s="17"/>
      <c r="DR292" s="17"/>
      <c r="DS292" s="17"/>
      <c r="DT292" s="17"/>
      <c r="DU292" s="17"/>
      <c r="DV292" s="17"/>
      <c r="DW292" s="17"/>
      <c r="DX292" s="17"/>
      <c r="DY292" s="17"/>
      <c r="DZ292" s="17"/>
      <c r="EA292" s="17"/>
      <c r="EB292" s="17"/>
      <c r="EC292" s="17"/>
      <c r="ED292" s="17"/>
      <c r="EE292" s="17"/>
      <c r="EF292" s="17"/>
      <c r="EG292" s="17"/>
      <c r="EH292" s="17"/>
      <c r="EI292" s="17"/>
      <c r="EJ292" s="17"/>
      <c r="EK292" s="17"/>
      <c r="EL292" s="17"/>
    </row>
    <row r="293" spans="1:142" x14ac:dyDescent="0.35">
      <c r="A293" s="17"/>
      <c r="B293" s="17"/>
      <c r="C293" s="17"/>
      <c r="D293" s="17"/>
      <c r="E293" s="17"/>
      <c r="F293" s="17"/>
      <c r="G293" s="17"/>
      <c r="H293" s="17"/>
      <c r="I293" s="17"/>
      <c r="K293" s="17"/>
      <c r="N293" s="17"/>
      <c r="O293" s="17"/>
      <c r="P293" s="68"/>
      <c r="Q293" s="68"/>
      <c r="R293" s="17"/>
      <c r="S293" s="17"/>
      <c r="T293" s="107"/>
      <c r="V293" s="17"/>
      <c r="W293" s="17"/>
      <c r="Y293" s="17"/>
      <c r="Z293" s="17"/>
      <c r="AA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row>
    <row r="294" spans="1:142" x14ac:dyDescent="0.35">
      <c r="A294" s="17"/>
      <c r="B294" s="17"/>
      <c r="C294" s="17"/>
      <c r="D294" s="17"/>
      <c r="E294" s="17"/>
      <c r="F294" s="17"/>
      <c r="G294" s="17"/>
      <c r="H294" s="17"/>
      <c r="I294" s="17"/>
      <c r="K294" s="17"/>
      <c r="N294" s="17"/>
      <c r="O294" s="17"/>
      <c r="P294" s="68"/>
      <c r="Q294" s="68"/>
      <c r="R294" s="17"/>
      <c r="S294" s="17"/>
      <c r="T294" s="107"/>
      <c r="V294" s="17"/>
      <c r="W294" s="17"/>
      <c r="Y294" s="17"/>
      <c r="Z294" s="17"/>
      <c r="AA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row>
    <row r="295" spans="1:142" x14ac:dyDescent="0.35">
      <c r="A295" s="17"/>
      <c r="B295" s="17"/>
      <c r="C295" s="17"/>
      <c r="D295" s="17"/>
      <c r="E295" s="17"/>
      <c r="F295" s="17"/>
      <c r="G295" s="17"/>
      <c r="H295" s="17"/>
      <c r="I295" s="17"/>
      <c r="K295" s="17"/>
      <c r="N295" s="17"/>
      <c r="O295" s="17"/>
      <c r="P295" s="68"/>
      <c r="Q295" s="68"/>
      <c r="R295" s="17"/>
      <c r="S295" s="17"/>
      <c r="T295" s="107"/>
      <c r="V295" s="17"/>
      <c r="W295" s="17"/>
      <c r="Y295" s="17"/>
      <c r="Z295" s="17"/>
      <c r="AA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row>
    <row r="296" spans="1:142" x14ac:dyDescent="0.35">
      <c r="A296" s="17"/>
      <c r="B296" s="17"/>
      <c r="C296" s="17"/>
      <c r="D296" s="17"/>
      <c r="E296" s="17"/>
      <c r="F296" s="17"/>
      <c r="G296" s="17"/>
      <c r="H296" s="17"/>
      <c r="I296" s="17"/>
      <c r="K296" s="17"/>
      <c r="N296" s="17"/>
      <c r="O296" s="17"/>
      <c r="P296" s="68"/>
      <c r="Q296" s="68"/>
      <c r="R296" s="17"/>
      <c r="S296" s="17"/>
      <c r="T296" s="107"/>
      <c r="V296" s="17"/>
      <c r="W296" s="17"/>
      <c r="Y296" s="17"/>
      <c r="Z296" s="17"/>
      <c r="AA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row>
    <row r="297" spans="1:142" x14ac:dyDescent="0.35">
      <c r="A297" s="17"/>
      <c r="B297" s="17"/>
      <c r="C297" s="17"/>
      <c r="D297" s="17"/>
      <c r="E297" s="17"/>
      <c r="F297" s="17"/>
      <c r="G297" s="17"/>
      <c r="H297" s="17"/>
      <c r="I297" s="17"/>
      <c r="K297" s="17"/>
      <c r="N297" s="17"/>
      <c r="O297" s="17"/>
      <c r="P297" s="68"/>
      <c r="Q297" s="68"/>
      <c r="R297" s="17"/>
      <c r="S297" s="17"/>
      <c r="T297" s="107"/>
      <c r="V297" s="17"/>
      <c r="W297" s="17"/>
      <c r="Y297" s="17"/>
      <c r="Z297" s="17"/>
      <c r="AA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c r="CT297" s="17"/>
      <c r="CU297" s="17"/>
      <c r="CV297" s="17"/>
      <c r="CW297" s="17"/>
      <c r="CX297" s="17"/>
      <c r="CY297" s="17"/>
      <c r="CZ297" s="17"/>
      <c r="DA297" s="17"/>
      <c r="DB297" s="17"/>
      <c r="DC297" s="17"/>
      <c r="DD297" s="17"/>
      <c r="DE297" s="17"/>
      <c r="DF297" s="17"/>
      <c r="DG297" s="17"/>
      <c r="DH297" s="17"/>
      <c r="DI297" s="17"/>
      <c r="DJ297" s="17"/>
      <c r="DK297" s="17"/>
      <c r="DL297" s="17"/>
      <c r="DM297" s="17"/>
      <c r="DN297" s="17"/>
      <c r="DO297" s="17"/>
      <c r="DP297" s="17"/>
      <c r="DQ297" s="17"/>
      <c r="DR297" s="17"/>
      <c r="DS297" s="17"/>
      <c r="DT297" s="17"/>
      <c r="DU297" s="17"/>
      <c r="DV297" s="17"/>
      <c r="DW297" s="17"/>
      <c r="DX297" s="17"/>
      <c r="DY297" s="17"/>
      <c r="DZ297" s="17"/>
      <c r="EA297" s="17"/>
      <c r="EB297" s="17"/>
      <c r="EC297" s="17"/>
      <c r="ED297" s="17"/>
      <c r="EE297" s="17"/>
      <c r="EF297" s="17"/>
      <c r="EG297" s="17"/>
      <c r="EH297" s="17"/>
      <c r="EI297" s="17"/>
      <c r="EJ297" s="17"/>
      <c r="EK297" s="17"/>
      <c r="EL297" s="17"/>
    </row>
    <row r="298" spans="1:142" x14ac:dyDescent="0.35">
      <c r="A298" s="17"/>
      <c r="B298" s="17"/>
      <c r="C298" s="17"/>
      <c r="D298" s="17"/>
      <c r="E298" s="17"/>
      <c r="F298" s="17"/>
      <c r="G298" s="17"/>
      <c r="H298" s="17"/>
      <c r="I298" s="17"/>
      <c r="K298" s="17"/>
      <c r="N298" s="17"/>
      <c r="O298" s="17"/>
      <c r="P298" s="68"/>
      <c r="Q298" s="68"/>
      <c r="R298" s="17"/>
      <c r="S298" s="17"/>
      <c r="T298" s="107"/>
      <c r="V298" s="17"/>
      <c r="W298" s="17"/>
      <c r="Y298" s="17"/>
      <c r="Z298" s="17"/>
      <c r="AA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c r="CT298" s="17"/>
      <c r="CU298" s="17"/>
      <c r="CV298" s="17"/>
      <c r="CW298" s="17"/>
      <c r="CX298" s="17"/>
      <c r="CY298" s="17"/>
      <c r="CZ298" s="17"/>
      <c r="DA298" s="17"/>
      <c r="DB298" s="17"/>
      <c r="DC298" s="17"/>
      <c r="DD298" s="17"/>
      <c r="DE298" s="17"/>
      <c r="DF298" s="17"/>
      <c r="DG298" s="17"/>
      <c r="DH298" s="17"/>
      <c r="DI298" s="17"/>
      <c r="DJ298" s="17"/>
      <c r="DK298" s="17"/>
      <c r="DL298" s="17"/>
      <c r="DM298" s="17"/>
      <c r="DN298" s="17"/>
      <c r="DO298" s="17"/>
      <c r="DP298" s="17"/>
      <c r="DQ298" s="17"/>
      <c r="DR298" s="17"/>
      <c r="DS298" s="17"/>
      <c r="DT298" s="17"/>
      <c r="DU298" s="17"/>
      <c r="DV298" s="17"/>
      <c r="DW298" s="17"/>
      <c r="DX298" s="17"/>
      <c r="DY298" s="17"/>
      <c r="DZ298" s="17"/>
      <c r="EA298" s="17"/>
      <c r="EB298" s="17"/>
      <c r="EC298" s="17"/>
      <c r="ED298" s="17"/>
      <c r="EE298" s="17"/>
      <c r="EF298" s="17"/>
      <c r="EG298" s="17"/>
      <c r="EH298" s="17"/>
      <c r="EI298" s="17"/>
      <c r="EJ298" s="17"/>
      <c r="EK298" s="17"/>
      <c r="EL298" s="17"/>
    </row>
    <row r="299" spans="1:142" x14ac:dyDescent="0.35">
      <c r="A299" s="17"/>
      <c r="B299" s="17"/>
      <c r="C299" s="17"/>
      <c r="D299" s="17"/>
      <c r="E299" s="17"/>
      <c r="F299" s="17"/>
      <c r="G299" s="17"/>
      <c r="H299" s="17"/>
      <c r="I299" s="17"/>
      <c r="K299" s="17"/>
      <c r="N299" s="17"/>
      <c r="O299" s="17"/>
      <c r="P299" s="68"/>
      <c r="Q299" s="68"/>
      <c r="R299" s="17"/>
      <c r="S299" s="17"/>
      <c r="T299" s="107"/>
      <c r="V299" s="17"/>
      <c r="W299" s="17"/>
      <c r="Y299" s="17"/>
      <c r="Z299" s="17"/>
      <c r="AA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c r="CT299" s="17"/>
      <c r="CU299" s="17"/>
      <c r="CV299" s="17"/>
      <c r="CW299" s="17"/>
      <c r="CX299" s="17"/>
      <c r="CY299" s="17"/>
      <c r="CZ299" s="17"/>
      <c r="DA299" s="17"/>
      <c r="DB299" s="17"/>
      <c r="DC299" s="17"/>
      <c r="DD299" s="17"/>
      <c r="DE299" s="17"/>
      <c r="DF299" s="17"/>
      <c r="DG299" s="17"/>
      <c r="DH299" s="17"/>
      <c r="DI299" s="17"/>
      <c r="DJ299" s="17"/>
      <c r="DK299" s="17"/>
      <c r="DL299" s="17"/>
      <c r="DM299" s="17"/>
      <c r="DN299" s="17"/>
      <c r="DO299" s="17"/>
      <c r="DP299" s="17"/>
      <c r="DQ299" s="17"/>
      <c r="DR299" s="17"/>
      <c r="DS299" s="17"/>
      <c r="DT299" s="17"/>
      <c r="DU299" s="17"/>
      <c r="DV299" s="17"/>
      <c r="DW299" s="17"/>
      <c r="DX299" s="17"/>
      <c r="DY299" s="17"/>
      <c r="DZ299" s="17"/>
      <c r="EA299" s="17"/>
      <c r="EB299" s="17"/>
      <c r="EC299" s="17"/>
      <c r="ED299" s="17"/>
      <c r="EE299" s="17"/>
      <c r="EF299" s="17"/>
      <c r="EG299" s="17"/>
      <c r="EH299" s="17"/>
      <c r="EI299" s="17"/>
      <c r="EJ299" s="17"/>
      <c r="EK299" s="17"/>
      <c r="EL299" s="17"/>
    </row>
    <row r="300" spans="1:142" x14ac:dyDescent="0.35">
      <c r="A300" s="17"/>
      <c r="B300" s="17"/>
      <c r="C300" s="17"/>
      <c r="D300" s="17"/>
      <c r="E300" s="17"/>
      <c r="F300" s="17"/>
      <c r="G300" s="17"/>
      <c r="H300" s="17"/>
      <c r="I300" s="17"/>
      <c r="K300" s="17"/>
      <c r="N300" s="17"/>
      <c r="O300" s="17"/>
      <c r="P300" s="68"/>
      <c r="Q300" s="68"/>
      <c r="R300" s="17"/>
      <c r="S300" s="17"/>
      <c r="T300" s="107"/>
      <c r="V300" s="17"/>
      <c r="W300" s="17"/>
      <c r="Y300" s="17"/>
      <c r="Z300" s="17"/>
      <c r="AA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row>
    <row r="301" spans="1:142" x14ac:dyDescent="0.35">
      <c r="A301" s="17"/>
      <c r="B301" s="17"/>
      <c r="C301" s="17"/>
      <c r="D301" s="17"/>
      <c r="E301" s="17"/>
      <c r="F301" s="17"/>
      <c r="G301" s="17"/>
      <c r="H301" s="17"/>
      <c r="I301" s="17"/>
      <c r="K301" s="17"/>
      <c r="N301" s="17"/>
      <c r="O301" s="17"/>
      <c r="P301" s="68"/>
      <c r="Q301" s="68"/>
      <c r="R301" s="17"/>
      <c r="S301" s="17"/>
      <c r="T301" s="107"/>
      <c r="V301" s="17"/>
      <c r="W301" s="17"/>
      <c r="Y301" s="17"/>
      <c r="Z301" s="17"/>
      <c r="AA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c r="CT301" s="17"/>
      <c r="CU301" s="17"/>
      <c r="CV301" s="17"/>
      <c r="CW301" s="17"/>
      <c r="CX301" s="17"/>
      <c r="CY301" s="17"/>
      <c r="CZ301" s="17"/>
      <c r="DA301" s="17"/>
      <c r="DB301" s="17"/>
      <c r="DC301" s="17"/>
      <c r="DD301" s="17"/>
      <c r="DE301" s="17"/>
      <c r="DF301" s="17"/>
      <c r="DG301" s="17"/>
      <c r="DH301" s="17"/>
      <c r="DI301" s="17"/>
      <c r="DJ301" s="17"/>
      <c r="DK301" s="17"/>
      <c r="DL301" s="17"/>
      <c r="DM301" s="17"/>
      <c r="DN301" s="17"/>
      <c r="DO301" s="17"/>
      <c r="DP301" s="17"/>
      <c r="DQ301" s="17"/>
      <c r="DR301" s="17"/>
      <c r="DS301" s="17"/>
      <c r="DT301" s="17"/>
      <c r="DU301" s="17"/>
      <c r="DV301" s="17"/>
      <c r="DW301" s="17"/>
      <c r="DX301" s="17"/>
      <c r="DY301" s="17"/>
      <c r="DZ301" s="17"/>
      <c r="EA301" s="17"/>
      <c r="EB301" s="17"/>
      <c r="EC301" s="17"/>
      <c r="ED301" s="17"/>
      <c r="EE301" s="17"/>
      <c r="EF301" s="17"/>
      <c r="EG301" s="17"/>
      <c r="EH301" s="17"/>
      <c r="EI301" s="17"/>
      <c r="EJ301" s="17"/>
      <c r="EK301" s="17"/>
      <c r="EL301" s="17"/>
    </row>
    <row r="302" spans="1:142" x14ac:dyDescent="0.35">
      <c r="A302" s="17"/>
      <c r="B302" s="17"/>
      <c r="C302" s="17"/>
      <c r="D302" s="17"/>
      <c r="E302" s="17"/>
      <c r="F302" s="17"/>
      <c r="G302" s="17"/>
      <c r="H302" s="17"/>
      <c r="I302" s="17"/>
      <c r="K302" s="17"/>
      <c r="N302" s="17"/>
      <c r="O302" s="17"/>
      <c r="P302" s="68"/>
      <c r="Q302" s="68"/>
      <c r="R302" s="17"/>
      <c r="S302" s="17"/>
      <c r="T302" s="107"/>
      <c r="V302" s="17"/>
      <c r="W302" s="17"/>
      <c r="Y302" s="17"/>
      <c r="Z302" s="17"/>
      <c r="AA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c r="CT302" s="17"/>
      <c r="CU302" s="17"/>
      <c r="CV302" s="17"/>
      <c r="CW302" s="17"/>
      <c r="CX302" s="17"/>
      <c r="CY302" s="17"/>
      <c r="CZ302" s="17"/>
      <c r="DA302" s="17"/>
      <c r="DB302" s="17"/>
      <c r="DC302" s="17"/>
      <c r="DD302" s="17"/>
      <c r="DE302" s="17"/>
      <c r="DF302" s="17"/>
      <c r="DG302" s="17"/>
      <c r="DH302" s="17"/>
      <c r="DI302" s="17"/>
      <c r="DJ302" s="17"/>
      <c r="DK302" s="17"/>
      <c r="DL302" s="17"/>
      <c r="DM302" s="17"/>
      <c r="DN302" s="17"/>
      <c r="DO302" s="17"/>
      <c r="DP302" s="17"/>
      <c r="DQ302" s="17"/>
      <c r="DR302" s="17"/>
      <c r="DS302" s="17"/>
      <c r="DT302" s="17"/>
      <c r="DU302" s="17"/>
      <c r="DV302" s="17"/>
      <c r="DW302" s="17"/>
      <c r="DX302" s="17"/>
      <c r="DY302" s="17"/>
      <c r="DZ302" s="17"/>
      <c r="EA302" s="17"/>
      <c r="EB302" s="17"/>
      <c r="EC302" s="17"/>
      <c r="ED302" s="17"/>
      <c r="EE302" s="17"/>
      <c r="EF302" s="17"/>
      <c r="EG302" s="17"/>
      <c r="EH302" s="17"/>
      <c r="EI302" s="17"/>
      <c r="EJ302" s="17"/>
      <c r="EK302" s="17"/>
      <c r="EL302" s="17"/>
    </row>
    <row r="303" spans="1:142" x14ac:dyDescent="0.35">
      <c r="A303" s="17"/>
      <c r="B303" s="17"/>
      <c r="C303" s="17"/>
      <c r="D303" s="17"/>
      <c r="E303" s="17"/>
      <c r="F303" s="17"/>
      <c r="G303" s="17"/>
      <c r="H303" s="17"/>
      <c r="I303" s="17"/>
      <c r="K303" s="17"/>
      <c r="N303" s="17"/>
      <c r="O303" s="17"/>
      <c r="P303" s="68"/>
      <c r="Q303" s="68"/>
      <c r="R303" s="17"/>
      <c r="S303" s="17"/>
      <c r="T303" s="107"/>
      <c r="V303" s="17"/>
      <c r="W303" s="17"/>
      <c r="Y303" s="17"/>
      <c r="Z303" s="17"/>
      <c r="AA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row>
    <row r="304" spans="1:142" x14ac:dyDescent="0.35">
      <c r="A304" s="17"/>
      <c r="B304" s="17"/>
      <c r="C304" s="17"/>
      <c r="D304" s="17"/>
      <c r="E304" s="17"/>
      <c r="F304" s="17"/>
      <c r="G304" s="17"/>
      <c r="H304" s="17"/>
      <c r="I304" s="17"/>
      <c r="K304" s="17"/>
      <c r="N304" s="17"/>
      <c r="O304" s="17"/>
      <c r="P304" s="68"/>
      <c r="Q304" s="68"/>
      <c r="R304" s="17"/>
      <c r="S304" s="17"/>
      <c r="T304" s="107"/>
      <c r="V304" s="17"/>
      <c r="W304" s="17"/>
      <c r="Y304" s="17"/>
      <c r="Z304" s="17"/>
      <c r="AA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c r="CT304" s="17"/>
      <c r="CU304" s="17"/>
      <c r="CV304" s="17"/>
      <c r="CW304" s="17"/>
      <c r="CX304" s="17"/>
      <c r="CY304" s="17"/>
      <c r="CZ304" s="17"/>
      <c r="DA304" s="17"/>
      <c r="DB304" s="17"/>
      <c r="DC304" s="17"/>
      <c r="DD304" s="17"/>
      <c r="DE304" s="17"/>
      <c r="DF304" s="17"/>
      <c r="DG304" s="17"/>
      <c r="DH304" s="17"/>
      <c r="DI304" s="17"/>
      <c r="DJ304" s="17"/>
      <c r="DK304" s="17"/>
      <c r="DL304" s="17"/>
      <c r="DM304" s="17"/>
      <c r="DN304" s="17"/>
      <c r="DO304" s="17"/>
      <c r="DP304" s="17"/>
      <c r="DQ304" s="17"/>
      <c r="DR304" s="17"/>
      <c r="DS304" s="17"/>
      <c r="DT304" s="17"/>
      <c r="DU304" s="17"/>
      <c r="DV304" s="17"/>
      <c r="DW304" s="17"/>
      <c r="DX304" s="17"/>
      <c r="DY304" s="17"/>
      <c r="DZ304" s="17"/>
      <c r="EA304" s="17"/>
      <c r="EB304" s="17"/>
      <c r="EC304" s="17"/>
      <c r="ED304" s="17"/>
      <c r="EE304" s="17"/>
      <c r="EF304" s="17"/>
      <c r="EG304" s="17"/>
      <c r="EH304" s="17"/>
      <c r="EI304" s="17"/>
      <c r="EJ304" s="17"/>
      <c r="EK304" s="17"/>
      <c r="EL304" s="17"/>
    </row>
    <row r="305" spans="1:142" x14ac:dyDescent="0.35">
      <c r="A305" s="17"/>
      <c r="B305" s="17"/>
      <c r="C305" s="17"/>
      <c r="D305" s="17"/>
      <c r="E305" s="17"/>
      <c r="F305" s="17"/>
      <c r="G305" s="17"/>
      <c r="H305" s="17"/>
      <c r="I305" s="17"/>
      <c r="K305" s="17"/>
      <c r="N305" s="17"/>
      <c r="O305" s="17"/>
      <c r="P305" s="68"/>
      <c r="Q305" s="68"/>
      <c r="R305" s="17"/>
      <c r="S305" s="17"/>
      <c r="T305" s="107"/>
      <c r="V305" s="17"/>
      <c r="W305" s="17"/>
      <c r="Y305" s="17"/>
      <c r="Z305" s="17"/>
      <c r="AA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row>
    <row r="306" spans="1:142" x14ac:dyDescent="0.35">
      <c r="A306" s="17"/>
      <c r="B306" s="17"/>
      <c r="C306" s="17"/>
      <c r="D306" s="17"/>
      <c r="E306" s="17"/>
      <c r="F306" s="17"/>
      <c r="G306" s="17"/>
      <c r="H306" s="17"/>
      <c r="I306" s="17"/>
      <c r="K306" s="17"/>
      <c r="N306" s="17"/>
      <c r="O306" s="17"/>
      <c r="P306" s="68"/>
      <c r="Q306" s="68"/>
      <c r="R306" s="17"/>
      <c r="S306" s="17"/>
      <c r="T306" s="107"/>
      <c r="V306" s="17"/>
      <c r="W306" s="17"/>
      <c r="Y306" s="17"/>
      <c r="Z306" s="17"/>
      <c r="AA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c r="DM306" s="17"/>
      <c r="DN306" s="17"/>
      <c r="DO306" s="17"/>
      <c r="DP306" s="17"/>
      <c r="DQ306" s="17"/>
      <c r="DR306" s="17"/>
      <c r="DS306" s="17"/>
      <c r="DT306" s="17"/>
      <c r="DU306" s="17"/>
      <c r="DV306" s="17"/>
      <c r="DW306" s="17"/>
      <c r="DX306" s="17"/>
      <c r="DY306" s="17"/>
      <c r="DZ306" s="17"/>
      <c r="EA306" s="17"/>
      <c r="EB306" s="17"/>
      <c r="EC306" s="17"/>
      <c r="ED306" s="17"/>
      <c r="EE306" s="17"/>
      <c r="EF306" s="17"/>
      <c r="EG306" s="17"/>
      <c r="EH306" s="17"/>
      <c r="EI306" s="17"/>
      <c r="EJ306" s="17"/>
      <c r="EK306" s="17"/>
      <c r="EL306" s="17"/>
    </row>
    <row r="307" spans="1:142" x14ac:dyDescent="0.35">
      <c r="A307" s="17"/>
      <c r="B307" s="17"/>
      <c r="C307" s="17"/>
      <c r="D307" s="17"/>
      <c r="E307" s="17"/>
      <c r="F307" s="17"/>
      <c r="G307" s="17"/>
      <c r="H307" s="17"/>
      <c r="I307" s="17"/>
      <c r="K307" s="17"/>
      <c r="N307" s="17"/>
      <c r="O307" s="17"/>
      <c r="P307" s="68"/>
      <c r="Q307" s="68"/>
      <c r="R307" s="17"/>
      <c r="S307" s="17"/>
      <c r="T307" s="107"/>
      <c r="V307" s="17"/>
      <c r="W307" s="17"/>
      <c r="Y307" s="17"/>
      <c r="Z307" s="17"/>
      <c r="AA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c r="DD307" s="17"/>
      <c r="DE307" s="17"/>
      <c r="DF307" s="17"/>
      <c r="DG307" s="17"/>
      <c r="DH307" s="17"/>
      <c r="DI307" s="17"/>
      <c r="DJ307" s="17"/>
      <c r="DK307" s="17"/>
      <c r="DL307" s="17"/>
      <c r="DM307" s="17"/>
      <c r="DN307" s="17"/>
      <c r="DO307" s="17"/>
      <c r="DP307" s="17"/>
      <c r="DQ307" s="17"/>
      <c r="DR307" s="17"/>
      <c r="DS307" s="17"/>
      <c r="DT307" s="17"/>
      <c r="DU307" s="17"/>
      <c r="DV307" s="17"/>
      <c r="DW307" s="17"/>
      <c r="DX307" s="17"/>
      <c r="DY307" s="17"/>
      <c r="DZ307" s="17"/>
      <c r="EA307" s="17"/>
      <c r="EB307" s="17"/>
      <c r="EC307" s="17"/>
      <c r="ED307" s="17"/>
      <c r="EE307" s="17"/>
      <c r="EF307" s="17"/>
      <c r="EG307" s="17"/>
      <c r="EH307" s="17"/>
      <c r="EI307" s="17"/>
      <c r="EJ307" s="17"/>
      <c r="EK307" s="17"/>
      <c r="EL307" s="17"/>
    </row>
    <row r="308" spans="1:142" x14ac:dyDescent="0.35">
      <c r="A308" s="17"/>
      <c r="B308" s="17"/>
      <c r="C308" s="17"/>
      <c r="D308" s="17"/>
      <c r="E308" s="17"/>
      <c r="F308" s="17"/>
      <c r="G308" s="17"/>
      <c r="H308" s="17"/>
      <c r="I308" s="17"/>
      <c r="K308" s="17"/>
      <c r="N308" s="17"/>
      <c r="O308" s="17"/>
      <c r="P308" s="68"/>
      <c r="Q308" s="68"/>
      <c r="R308" s="17"/>
      <c r="S308" s="17"/>
      <c r="T308" s="107"/>
      <c r="V308" s="17"/>
      <c r="W308" s="17"/>
      <c r="Y308" s="17"/>
      <c r="Z308" s="17"/>
      <c r="AA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c r="DJ308" s="17"/>
      <c r="DK308" s="17"/>
      <c r="DL308" s="17"/>
      <c r="DM308" s="17"/>
      <c r="DN308" s="17"/>
      <c r="DO308" s="17"/>
      <c r="DP308" s="17"/>
      <c r="DQ308" s="17"/>
      <c r="DR308" s="17"/>
      <c r="DS308" s="17"/>
      <c r="DT308" s="17"/>
      <c r="DU308" s="17"/>
      <c r="DV308" s="17"/>
      <c r="DW308" s="17"/>
      <c r="DX308" s="17"/>
      <c r="DY308" s="17"/>
      <c r="DZ308" s="17"/>
      <c r="EA308" s="17"/>
      <c r="EB308" s="17"/>
      <c r="EC308" s="17"/>
      <c r="ED308" s="17"/>
      <c r="EE308" s="17"/>
      <c r="EF308" s="17"/>
      <c r="EG308" s="17"/>
      <c r="EH308" s="17"/>
      <c r="EI308" s="17"/>
      <c r="EJ308" s="17"/>
      <c r="EK308" s="17"/>
      <c r="EL308" s="17"/>
    </row>
    <row r="309" spans="1:142" x14ac:dyDescent="0.35">
      <c r="A309" s="17"/>
      <c r="B309" s="17"/>
      <c r="C309" s="17"/>
      <c r="D309" s="17"/>
      <c r="E309" s="17"/>
      <c r="F309" s="17"/>
      <c r="G309" s="17"/>
      <c r="H309" s="17"/>
      <c r="I309" s="17"/>
      <c r="K309" s="17"/>
      <c r="N309" s="17"/>
      <c r="O309" s="17"/>
      <c r="P309" s="68"/>
      <c r="Q309" s="68"/>
      <c r="R309" s="17"/>
      <c r="S309" s="17"/>
      <c r="T309" s="107"/>
      <c r="V309" s="17"/>
      <c r="W309" s="17"/>
      <c r="Y309" s="17"/>
      <c r="Z309" s="17"/>
      <c r="AA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c r="DD309" s="17"/>
      <c r="DE309" s="17"/>
      <c r="DF309" s="17"/>
      <c r="DG309" s="17"/>
      <c r="DH309" s="17"/>
      <c r="DI309" s="17"/>
      <c r="DJ309" s="17"/>
      <c r="DK309" s="17"/>
      <c r="DL309" s="17"/>
      <c r="DM309" s="17"/>
      <c r="DN309" s="17"/>
      <c r="DO309" s="17"/>
      <c r="DP309" s="17"/>
      <c r="DQ309" s="17"/>
      <c r="DR309" s="17"/>
      <c r="DS309" s="17"/>
      <c r="DT309" s="17"/>
      <c r="DU309" s="17"/>
      <c r="DV309" s="17"/>
      <c r="DW309" s="17"/>
      <c r="DX309" s="17"/>
      <c r="DY309" s="17"/>
      <c r="DZ309" s="17"/>
      <c r="EA309" s="17"/>
      <c r="EB309" s="17"/>
      <c r="EC309" s="17"/>
      <c r="ED309" s="17"/>
      <c r="EE309" s="17"/>
      <c r="EF309" s="17"/>
      <c r="EG309" s="17"/>
      <c r="EH309" s="17"/>
      <c r="EI309" s="17"/>
      <c r="EJ309" s="17"/>
      <c r="EK309" s="17"/>
      <c r="EL309" s="17"/>
    </row>
    <row r="310" spans="1:142" x14ac:dyDescent="0.35">
      <c r="A310" s="17"/>
      <c r="B310" s="17"/>
      <c r="C310" s="17"/>
      <c r="D310" s="17"/>
      <c r="E310" s="17"/>
      <c r="F310" s="17"/>
      <c r="G310" s="17"/>
      <c r="H310" s="17"/>
      <c r="I310" s="17"/>
      <c r="K310" s="17"/>
      <c r="N310" s="17"/>
      <c r="O310" s="17"/>
      <c r="P310" s="68"/>
      <c r="Q310" s="68"/>
      <c r="R310" s="17"/>
      <c r="S310" s="17"/>
      <c r="T310" s="107"/>
      <c r="V310" s="17"/>
      <c r="W310" s="17"/>
      <c r="Y310" s="17"/>
      <c r="Z310" s="17"/>
      <c r="AA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c r="DD310" s="17"/>
      <c r="DE310" s="17"/>
      <c r="DF310" s="17"/>
      <c r="DG310" s="17"/>
      <c r="DH310" s="17"/>
      <c r="DI310" s="17"/>
      <c r="DJ310" s="17"/>
      <c r="DK310" s="17"/>
      <c r="DL310" s="17"/>
      <c r="DM310" s="17"/>
      <c r="DN310" s="17"/>
      <c r="DO310" s="17"/>
      <c r="DP310" s="17"/>
      <c r="DQ310" s="17"/>
      <c r="DR310" s="17"/>
      <c r="DS310" s="17"/>
      <c r="DT310" s="17"/>
      <c r="DU310" s="17"/>
      <c r="DV310" s="17"/>
      <c r="DW310" s="17"/>
      <c r="DX310" s="17"/>
      <c r="DY310" s="17"/>
      <c r="DZ310" s="17"/>
      <c r="EA310" s="17"/>
      <c r="EB310" s="17"/>
      <c r="EC310" s="17"/>
      <c r="ED310" s="17"/>
      <c r="EE310" s="17"/>
      <c r="EF310" s="17"/>
      <c r="EG310" s="17"/>
      <c r="EH310" s="17"/>
      <c r="EI310" s="17"/>
      <c r="EJ310" s="17"/>
      <c r="EK310" s="17"/>
      <c r="EL310" s="17"/>
    </row>
    <row r="311" spans="1:142" x14ac:dyDescent="0.35">
      <c r="A311" s="17"/>
      <c r="B311" s="17"/>
      <c r="C311" s="17"/>
      <c r="D311" s="17"/>
      <c r="E311" s="17"/>
      <c r="F311" s="17"/>
      <c r="G311" s="17"/>
      <c r="H311" s="17"/>
      <c r="I311" s="17"/>
      <c r="K311" s="17"/>
      <c r="N311" s="17"/>
      <c r="O311" s="17"/>
      <c r="P311" s="68"/>
      <c r="Q311" s="68"/>
      <c r="R311" s="17"/>
      <c r="S311" s="17"/>
      <c r="T311" s="107"/>
      <c r="V311" s="17"/>
      <c r="W311" s="17"/>
      <c r="Y311" s="17"/>
      <c r="Z311" s="17"/>
      <c r="AA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c r="CT311" s="17"/>
      <c r="CU311" s="17"/>
      <c r="CV311" s="17"/>
      <c r="CW311" s="17"/>
      <c r="CX311" s="17"/>
      <c r="CY311" s="17"/>
      <c r="CZ311" s="17"/>
      <c r="DA311" s="17"/>
      <c r="DB311" s="17"/>
      <c r="DC311" s="17"/>
      <c r="DD311" s="17"/>
      <c r="DE311" s="17"/>
      <c r="DF311" s="17"/>
      <c r="DG311" s="17"/>
      <c r="DH311" s="17"/>
      <c r="DI311" s="17"/>
      <c r="DJ311" s="17"/>
      <c r="DK311" s="17"/>
      <c r="DL311" s="17"/>
      <c r="DM311" s="17"/>
      <c r="DN311" s="17"/>
      <c r="DO311" s="17"/>
      <c r="DP311" s="17"/>
      <c r="DQ311" s="17"/>
      <c r="DR311" s="17"/>
      <c r="DS311" s="17"/>
      <c r="DT311" s="17"/>
      <c r="DU311" s="17"/>
      <c r="DV311" s="17"/>
      <c r="DW311" s="17"/>
      <c r="DX311" s="17"/>
      <c r="DY311" s="17"/>
      <c r="DZ311" s="17"/>
      <c r="EA311" s="17"/>
      <c r="EB311" s="17"/>
      <c r="EC311" s="17"/>
      <c r="ED311" s="17"/>
      <c r="EE311" s="17"/>
      <c r="EF311" s="17"/>
      <c r="EG311" s="17"/>
      <c r="EH311" s="17"/>
      <c r="EI311" s="17"/>
      <c r="EJ311" s="17"/>
      <c r="EK311" s="17"/>
      <c r="EL311" s="17"/>
    </row>
    <row r="312" spans="1:142" x14ac:dyDescent="0.35">
      <c r="A312" s="17"/>
      <c r="B312" s="17"/>
      <c r="C312" s="17"/>
      <c r="D312" s="17"/>
      <c r="E312" s="17"/>
      <c r="F312" s="17"/>
      <c r="G312" s="17"/>
      <c r="H312" s="17"/>
      <c r="I312" s="17"/>
      <c r="K312" s="17"/>
      <c r="N312" s="17"/>
      <c r="O312" s="17"/>
      <c r="P312" s="68"/>
      <c r="Q312" s="68"/>
      <c r="R312" s="17"/>
      <c r="S312" s="17"/>
      <c r="T312" s="107"/>
      <c r="V312" s="17"/>
      <c r="W312" s="17"/>
      <c r="Y312" s="17"/>
      <c r="Z312" s="17"/>
      <c r="AA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c r="CT312" s="17"/>
      <c r="CU312" s="17"/>
      <c r="CV312" s="17"/>
      <c r="CW312" s="17"/>
      <c r="CX312" s="17"/>
      <c r="CY312" s="17"/>
      <c r="CZ312" s="17"/>
      <c r="DA312" s="17"/>
      <c r="DB312" s="17"/>
      <c r="DC312" s="17"/>
      <c r="DD312" s="17"/>
      <c r="DE312" s="17"/>
      <c r="DF312" s="17"/>
      <c r="DG312" s="17"/>
      <c r="DH312" s="17"/>
      <c r="DI312" s="17"/>
      <c r="DJ312" s="17"/>
      <c r="DK312" s="17"/>
      <c r="DL312" s="17"/>
      <c r="DM312" s="17"/>
      <c r="DN312" s="17"/>
      <c r="DO312" s="17"/>
      <c r="DP312" s="17"/>
      <c r="DQ312" s="17"/>
      <c r="DR312" s="17"/>
      <c r="DS312" s="17"/>
      <c r="DT312" s="17"/>
      <c r="DU312" s="17"/>
      <c r="DV312" s="17"/>
      <c r="DW312" s="17"/>
      <c r="DX312" s="17"/>
      <c r="DY312" s="17"/>
      <c r="DZ312" s="17"/>
      <c r="EA312" s="17"/>
      <c r="EB312" s="17"/>
      <c r="EC312" s="17"/>
      <c r="ED312" s="17"/>
      <c r="EE312" s="17"/>
      <c r="EF312" s="17"/>
      <c r="EG312" s="17"/>
      <c r="EH312" s="17"/>
      <c r="EI312" s="17"/>
      <c r="EJ312" s="17"/>
      <c r="EK312" s="17"/>
      <c r="EL312" s="17"/>
    </row>
    <row r="313" spans="1:142" x14ac:dyDescent="0.35">
      <c r="A313" s="17"/>
      <c r="B313" s="17"/>
      <c r="C313" s="17"/>
      <c r="D313" s="17"/>
      <c r="E313" s="17"/>
      <c r="F313" s="17"/>
      <c r="G313" s="17"/>
      <c r="H313" s="17"/>
      <c r="I313" s="17"/>
      <c r="K313" s="17"/>
      <c r="N313" s="17"/>
      <c r="O313" s="17"/>
      <c r="P313" s="68"/>
      <c r="Q313" s="68"/>
      <c r="R313" s="17"/>
      <c r="S313" s="17"/>
      <c r="T313" s="107"/>
      <c r="V313" s="17"/>
      <c r="W313" s="17"/>
      <c r="Y313" s="17"/>
      <c r="Z313" s="17"/>
      <c r="AA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c r="CT313" s="17"/>
      <c r="CU313" s="17"/>
      <c r="CV313" s="17"/>
      <c r="CW313" s="17"/>
      <c r="CX313" s="17"/>
      <c r="CY313" s="17"/>
      <c r="CZ313" s="17"/>
      <c r="DA313" s="17"/>
      <c r="DB313" s="17"/>
      <c r="DC313" s="17"/>
      <c r="DD313" s="17"/>
      <c r="DE313" s="17"/>
      <c r="DF313" s="17"/>
      <c r="DG313" s="17"/>
      <c r="DH313" s="17"/>
      <c r="DI313" s="17"/>
      <c r="DJ313" s="17"/>
      <c r="DK313" s="17"/>
      <c r="DL313" s="17"/>
      <c r="DM313" s="17"/>
      <c r="DN313" s="17"/>
      <c r="DO313" s="17"/>
      <c r="DP313" s="17"/>
      <c r="DQ313" s="17"/>
      <c r="DR313" s="17"/>
      <c r="DS313" s="17"/>
      <c r="DT313" s="17"/>
      <c r="DU313" s="17"/>
      <c r="DV313" s="17"/>
      <c r="DW313" s="17"/>
      <c r="DX313" s="17"/>
      <c r="DY313" s="17"/>
      <c r="DZ313" s="17"/>
      <c r="EA313" s="17"/>
      <c r="EB313" s="17"/>
      <c r="EC313" s="17"/>
      <c r="ED313" s="17"/>
      <c r="EE313" s="17"/>
      <c r="EF313" s="17"/>
      <c r="EG313" s="17"/>
      <c r="EH313" s="17"/>
      <c r="EI313" s="17"/>
      <c r="EJ313" s="17"/>
      <c r="EK313" s="17"/>
      <c r="EL313" s="17"/>
    </row>
    <row r="314" spans="1:142" x14ac:dyDescent="0.35">
      <c r="A314" s="17"/>
      <c r="B314" s="17"/>
      <c r="C314" s="17"/>
      <c r="D314" s="17"/>
      <c r="E314" s="17"/>
      <c r="F314" s="17"/>
      <c r="G314" s="17"/>
      <c r="H314" s="17"/>
      <c r="I314" s="17"/>
      <c r="K314" s="17"/>
      <c r="N314" s="17"/>
      <c r="O314" s="17"/>
      <c r="P314" s="68"/>
      <c r="Q314" s="68"/>
      <c r="R314" s="17"/>
      <c r="S314" s="17"/>
      <c r="T314" s="107"/>
      <c r="V314" s="17"/>
      <c r="W314" s="17"/>
      <c r="Y314" s="17"/>
      <c r="Z314" s="17"/>
      <c r="AA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c r="DD314" s="17"/>
      <c r="DE314" s="17"/>
      <c r="DF314" s="17"/>
      <c r="DG314" s="17"/>
      <c r="DH314" s="17"/>
      <c r="DI314" s="17"/>
      <c r="DJ314" s="17"/>
      <c r="DK314" s="17"/>
      <c r="DL314" s="17"/>
      <c r="DM314" s="17"/>
      <c r="DN314" s="17"/>
      <c r="DO314" s="17"/>
      <c r="DP314" s="17"/>
      <c r="DQ314" s="17"/>
      <c r="DR314" s="17"/>
      <c r="DS314" s="17"/>
      <c r="DT314" s="17"/>
      <c r="DU314" s="17"/>
      <c r="DV314" s="17"/>
      <c r="DW314" s="17"/>
      <c r="DX314" s="17"/>
      <c r="DY314" s="17"/>
      <c r="DZ314" s="17"/>
      <c r="EA314" s="17"/>
      <c r="EB314" s="17"/>
      <c r="EC314" s="17"/>
      <c r="ED314" s="17"/>
      <c r="EE314" s="17"/>
      <c r="EF314" s="17"/>
      <c r="EG314" s="17"/>
      <c r="EH314" s="17"/>
      <c r="EI314" s="17"/>
      <c r="EJ314" s="17"/>
      <c r="EK314" s="17"/>
      <c r="EL314" s="17"/>
    </row>
    <row r="315" spans="1:142" x14ac:dyDescent="0.35">
      <c r="A315" s="17"/>
      <c r="B315" s="17"/>
      <c r="C315" s="17"/>
      <c r="D315" s="17"/>
      <c r="E315" s="17"/>
      <c r="F315" s="17"/>
      <c r="G315" s="17"/>
      <c r="H315" s="17"/>
      <c r="I315" s="17"/>
      <c r="K315" s="17"/>
      <c r="N315" s="17"/>
      <c r="O315" s="17"/>
      <c r="P315" s="68"/>
      <c r="Q315" s="68"/>
      <c r="R315" s="17"/>
      <c r="S315" s="17"/>
      <c r="T315" s="107"/>
      <c r="V315" s="17"/>
      <c r="W315" s="17"/>
      <c r="Y315" s="17"/>
      <c r="Z315" s="17"/>
      <c r="AA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c r="CL315" s="17"/>
      <c r="CM315" s="17"/>
      <c r="CN315" s="17"/>
      <c r="CO315" s="17"/>
      <c r="CP315" s="17"/>
      <c r="CQ315" s="17"/>
      <c r="CR315" s="17"/>
      <c r="CS315" s="17"/>
      <c r="CT315" s="17"/>
      <c r="CU315" s="17"/>
      <c r="CV315" s="17"/>
      <c r="CW315" s="17"/>
      <c r="CX315" s="17"/>
      <c r="CY315" s="17"/>
      <c r="CZ315" s="17"/>
      <c r="DA315" s="17"/>
      <c r="DB315" s="17"/>
      <c r="DC315" s="17"/>
      <c r="DD315" s="17"/>
      <c r="DE315" s="17"/>
      <c r="DF315" s="17"/>
      <c r="DG315" s="17"/>
      <c r="DH315" s="17"/>
      <c r="DI315" s="17"/>
      <c r="DJ315" s="17"/>
      <c r="DK315" s="17"/>
      <c r="DL315" s="17"/>
      <c r="DM315" s="17"/>
      <c r="DN315" s="17"/>
      <c r="DO315" s="17"/>
      <c r="DP315" s="17"/>
      <c r="DQ315" s="17"/>
      <c r="DR315" s="17"/>
      <c r="DS315" s="17"/>
      <c r="DT315" s="17"/>
      <c r="DU315" s="17"/>
      <c r="DV315" s="17"/>
      <c r="DW315" s="17"/>
      <c r="DX315" s="17"/>
      <c r="DY315" s="17"/>
      <c r="DZ315" s="17"/>
      <c r="EA315" s="17"/>
      <c r="EB315" s="17"/>
      <c r="EC315" s="17"/>
      <c r="ED315" s="17"/>
      <c r="EE315" s="17"/>
      <c r="EF315" s="17"/>
      <c r="EG315" s="17"/>
      <c r="EH315" s="17"/>
      <c r="EI315" s="17"/>
      <c r="EJ315" s="17"/>
      <c r="EK315" s="17"/>
      <c r="EL315" s="17"/>
    </row>
    <row r="316" spans="1:142" x14ac:dyDescent="0.35">
      <c r="A316" s="17"/>
      <c r="B316" s="17"/>
      <c r="C316" s="17"/>
      <c r="D316" s="17"/>
      <c r="E316" s="17"/>
      <c r="F316" s="17"/>
      <c r="G316" s="17"/>
      <c r="H316" s="17"/>
      <c r="I316" s="17"/>
      <c r="K316" s="17"/>
      <c r="N316" s="17"/>
      <c r="O316" s="17"/>
      <c r="P316" s="68"/>
      <c r="Q316" s="68"/>
      <c r="R316" s="17"/>
      <c r="S316" s="17"/>
      <c r="T316" s="107"/>
      <c r="V316" s="17"/>
      <c r="W316" s="17"/>
      <c r="Y316" s="17"/>
      <c r="Z316" s="17"/>
      <c r="AA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c r="CT316" s="17"/>
      <c r="CU316" s="17"/>
      <c r="CV316" s="17"/>
      <c r="CW316" s="17"/>
      <c r="CX316" s="17"/>
      <c r="CY316" s="17"/>
      <c r="CZ316" s="17"/>
      <c r="DA316" s="17"/>
      <c r="DB316" s="17"/>
      <c r="DC316" s="17"/>
      <c r="DD316" s="17"/>
      <c r="DE316" s="17"/>
      <c r="DF316" s="17"/>
      <c r="DG316" s="17"/>
      <c r="DH316" s="17"/>
      <c r="DI316" s="17"/>
      <c r="DJ316" s="17"/>
      <c r="DK316" s="17"/>
      <c r="DL316" s="17"/>
      <c r="DM316" s="17"/>
      <c r="DN316" s="17"/>
      <c r="DO316" s="17"/>
      <c r="DP316" s="17"/>
      <c r="DQ316" s="17"/>
      <c r="DR316" s="17"/>
      <c r="DS316" s="17"/>
      <c r="DT316" s="17"/>
      <c r="DU316" s="17"/>
      <c r="DV316" s="17"/>
      <c r="DW316" s="17"/>
      <c r="DX316" s="17"/>
      <c r="DY316" s="17"/>
      <c r="DZ316" s="17"/>
      <c r="EA316" s="17"/>
      <c r="EB316" s="17"/>
      <c r="EC316" s="17"/>
      <c r="ED316" s="17"/>
      <c r="EE316" s="17"/>
      <c r="EF316" s="17"/>
      <c r="EG316" s="17"/>
      <c r="EH316" s="17"/>
      <c r="EI316" s="17"/>
      <c r="EJ316" s="17"/>
      <c r="EK316" s="17"/>
      <c r="EL316" s="17"/>
    </row>
    <row r="317" spans="1:142" x14ac:dyDescent="0.35">
      <c r="A317" s="17"/>
      <c r="B317" s="17"/>
      <c r="C317" s="17"/>
      <c r="D317" s="17"/>
      <c r="E317" s="17"/>
      <c r="F317" s="17"/>
      <c r="G317" s="17"/>
      <c r="H317" s="17"/>
      <c r="I317" s="17"/>
      <c r="K317" s="17"/>
      <c r="N317" s="17"/>
      <c r="O317" s="17"/>
      <c r="P317" s="68"/>
      <c r="Q317" s="68"/>
      <c r="R317" s="17"/>
      <c r="S317" s="17"/>
      <c r="T317" s="107"/>
      <c r="V317" s="17"/>
      <c r="W317" s="17"/>
      <c r="Y317" s="17"/>
      <c r="Z317" s="17"/>
      <c r="AA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c r="DJ317" s="17"/>
      <c r="DK317" s="17"/>
      <c r="DL317" s="17"/>
      <c r="DM317" s="17"/>
      <c r="DN317" s="17"/>
      <c r="DO317" s="17"/>
      <c r="DP317" s="17"/>
      <c r="DQ317" s="17"/>
      <c r="DR317" s="17"/>
      <c r="DS317" s="17"/>
      <c r="DT317" s="17"/>
      <c r="DU317" s="17"/>
      <c r="DV317" s="17"/>
      <c r="DW317" s="17"/>
      <c r="DX317" s="17"/>
      <c r="DY317" s="17"/>
      <c r="DZ317" s="17"/>
      <c r="EA317" s="17"/>
      <c r="EB317" s="17"/>
      <c r="EC317" s="17"/>
      <c r="ED317" s="17"/>
      <c r="EE317" s="17"/>
      <c r="EF317" s="17"/>
      <c r="EG317" s="17"/>
      <c r="EH317" s="17"/>
      <c r="EI317" s="17"/>
      <c r="EJ317" s="17"/>
      <c r="EK317" s="17"/>
      <c r="EL317" s="17"/>
    </row>
    <row r="318" spans="1:142" x14ac:dyDescent="0.35">
      <c r="A318" s="17"/>
      <c r="B318" s="17"/>
      <c r="C318" s="17"/>
      <c r="D318" s="17"/>
      <c r="E318" s="17"/>
      <c r="F318" s="17"/>
      <c r="G318" s="17"/>
      <c r="H318" s="17"/>
      <c r="I318" s="17"/>
      <c r="K318" s="17"/>
      <c r="N318" s="17"/>
      <c r="O318" s="17"/>
      <c r="P318" s="68"/>
      <c r="Q318" s="68"/>
      <c r="R318" s="17"/>
      <c r="S318" s="17"/>
      <c r="T318" s="107"/>
      <c r="V318" s="17"/>
      <c r="W318" s="17"/>
      <c r="Y318" s="17"/>
      <c r="Z318" s="17"/>
      <c r="AA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c r="CT318" s="17"/>
      <c r="CU318" s="17"/>
      <c r="CV318" s="17"/>
      <c r="CW318" s="17"/>
      <c r="CX318" s="17"/>
      <c r="CY318" s="17"/>
      <c r="CZ318" s="17"/>
      <c r="DA318" s="17"/>
      <c r="DB318" s="17"/>
      <c r="DC318" s="17"/>
      <c r="DD318" s="17"/>
      <c r="DE318" s="17"/>
      <c r="DF318" s="17"/>
      <c r="DG318" s="17"/>
      <c r="DH318" s="17"/>
      <c r="DI318" s="17"/>
      <c r="DJ318" s="17"/>
      <c r="DK318" s="17"/>
      <c r="DL318" s="17"/>
      <c r="DM318" s="17"/>
      <c r="DN318" s="17"/>
      <c r="DO318" s="17"/>
      <c r="DP318" s="17"/>
      <c r="DQ318" s="17"/>
      <c r="DR318" s="17"/>
      <c r="DS318" s="17"/>
      <c r="DT318" s="17"/>
      <c r="DU318" s="17"/>
      <c r="DV318" s="17"/>
      <c r="DW318" s="17"/>
      <c r="DX318" s="17"/>
      <c r="DY318" s="17"/>
      <c r="DZ318" s="17"/>
      <c r="EA318" s="17"/>
      <c r="EB318" s="17"/>
      <c r="EC318" s="17"/>
      <c r="ED318" s="17"/>
      <c r="EE318" s="17"/>
      <c r="EF318" s="17"/>
      <c r="EG318" s="17"/>
      <c r="EH318" s="17"/>
      <c r="EI318" s="17"/>
      <c r="EJ318" s="17"/>
      <c r="EK318" s="17"/>
      <c r="EL318" s="17"/>
    </row>
    <row r="319" spans="1:142" x14ac:dyDescent="0.35">
      <c r="A319" s="17"/>
      <c r="B319" s="17"/>
      <c r="C319" s="17"/>
      <c r="D319" s="17"/>
      <c r="E319" s="17"/>
      <c r="F319" s="17"/>
      <c r="G319" s="17"/>
      <c r="H319" s="17"/>
      <c r="I319" s="17"/>
      <c r="K319" s="17"/>
      <c r="N319" s="17"/>
      <c r="O319" s="17"/>
      <c r="P319" s="68"/>
      <c r="Q319" s="68"/>
      <c r="R319" s="17"/>
      <c r="S319" s="17"/>
      <c r="T319" s="107"/>
      <c r="V319" s="17"/>
      <c r="W319" s="17"/>
      <c r="Y319" s="17"/>
      <c r="Z319" s="17"/>
      <c r="AA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row>
    <row r="320" spans="1:142" x14ac:dyDescent="0.35">
      <c r="A320" s="17"/>
      <c r="B320" s="17"/>
      <c r="C320" s="17"/>
      <c r="D320" s="17"/>
      <c r="E320" s="17"/>
      <c r="F320" s="17"/>
      <c r="G320" s="17"/>
      <c r="H320" s="17"/>
      <c r="I320" s="17"/>
      <c r="K320" s="17"/>
      <c r="N320" s="17"/>
      <c r="O320" s="17"/>
      <c r="P320" s="68"/>
      <c r="Q320" s="68"/>
      <c r="R320" s="17"/>
      <c r="S320" s="17"/>
      <c r="T320" s="107"/>
      <c r="V320" s="17"/>
      <c r="W320" s="17"/>
      <c r="Y320" s="17"/>
      <c r="Z320" s="17"/>
      <c r="AA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row>
    <row r="321" spans="1:142" x14ac:dyDescent="0.35">
      <c r="A321" s="17"/>
      <c r="B321" s="17"/>
      <c r="C321" s="17"/>
      <c r="D321" s="17"/>
      <c r="E321" s="17"/>
      <c r="F321" s="17"/>
      <c r="G321" s="17"/>
      <c r="H321" s="17"/>
      <c r="I321" s="17"/>
      <c r="K321" s="17"/>
      <c r="N321" s="17"/>
      <c r="O321" s="17"/>
      <c r="P321" s="68"/>
      <c r="Q321" s="68"/>
      <c r="R321" s="17"/>
      <c r="S321" s="17"/>
      <c r="T321" s="107"/>
      <c r="V321" s="17"/>
      <c r="W321" s="17"/>
      <c r="Y321" s="17"/>
      <c r="Z321" s="17"/>
      <c r="AA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row>
    <row r="322" spans="1:142" x14ac:dyDescent="0.35">
      <c r="A322" s="17"/>
      <c r="B322" s="17"/>
      <c r="C322" s="17"/>
      <c r="D322" s="17"/>
      <c r="E322" s="17"/>
      <c r="F322" s="17"/>
      <c r="G322" s="17"/>
      <c r="H322" s="17"/>
      <c r="I322" s="17"/>
      <c r="K322" s="17"/>
      <c r="N322" s="17"/>
      <c r="O322" s="17"/>
      <c r="P322" s="68"/>
      <c r="Q322" s="68"/>
      <c r="R322" s="17"/>
      <c r="S322" s="17"/>
      <c r="T322" s="107"/>
      <c r="V322" s="17"/>
      <c r="W322" s="17"/>
      <c r="Y322" s="17"/>
      <c r="Z322" s="17"/>
      <c r="AA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row>
    <row r="323" spans="1:142" x14ac:dyDescent="0.35">
      <c r="A323" s="17"/>
      <c r="B323" s="17"/>
      <c r="C323" s="17"/>
      <c r="D323" s="17"/>
      <c r="E323" s="17"/>
      <c r="F323" s="17"/>
      <c r="G323" s="17"/>
      <c r="H323" s="17"/>
      <c r="I323" s="17"/>
      <c r="K323" s="17"/>
      <c r="N323" s="17"/>
      <c r="O323" s="17"/>
      <c r="P323" s="68"/>
      <c r="Q323" s="68"/>
      <c r="R323" s="17"/>
      <c r="S323" s="17"/>
      <c r="T323" s="107"/>
      <c r="V323" s="17"/>
      <c r="W323" s="17"/>
      <c r="Y323" s="17"/>
      <c r="Z323" s="17"/>
      <c r="AA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row>
    <row r="324" spans="1:142" x14ac:dyDescent="0.35">
      <c r="A324" s="17"/>
      <c r="B324" s="17"/>
      <c r="C324" s="17"/>
      <c r="D324" s="17"/>
      <c r="E324" s="17"/>
      <c r="F324" s="17"/>
      <c r="G324" s="17"/>
      <c r="H324" s="17"/>
      <c r="I324" s="17"/>
      <c r="K324" s="17"/>
      <c r="N324" s="17"/>
      <c r="O324" s="17"/>
      <c r="P324" s="68"/>
      <c r="Q324" s="68"/>
      <c r="R324" s="17"/>
      <c r="S324" s="17"/>
      <c r="T324" s="107"/>
      <c r="V324" s="17"/>
      <c r="W324" s="17"/>
      <c r="Y324" s="17"/>
      <c r="Z324" s="17"/>
      <c r="AA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c r="CL324" s="17"/>
      <c r="CM324" s="17"/>
      <c r="CN324" s="17"/>
      <c r="CO324" s="17"/>
      <c r="CP324" s="17"/>
      <c r="CQ324" s="17"/>
      <c r="CR324" s="17"/>
      <c r="CS324" s="17"/>
      <c r="CT324" s="17"/>
      <c r="CU324" s="17"/>
      <c r="CV324" s="17"/>
      <c r="CW324" s="17"/>
      <c r="CX324" s="17"/>
      <c r="CY324" s="17"/>
      <c r="CZ324" s="17"/>
      <c r="DA324" s="17"/>
      <c r="DB324" s="17"/>
      <c r="DC324" s="17"/>
      <c r="DD324" s="17"/>
      <c r="DE324" s="17"/>
      <c r="DF324" s="17"/>
      <c r="DG324" s="17"/>
      <c r="DH324" s="17"/>
      <c r="DI324" s="17"/>
      <c r="DJ324" s="17"/>
      <c r="DK324" s="17"/>
      <c r="DL324" s="17"/>
      <c r="DM324" s="17"/>
      <c r="DN324" s="17"/>
      <c r="DO324" s="17"/>
      <c r="DP324" s="17"/>
      <c r="DQ324" s="17"/>
      <c r="DR324" s="17"/>
      <c r="DS324" s="17"/>
      <c r="DT324" s="17"/>
      <c r="DU324" s="17"/>
      <c r="DV324" s="17"/>
      <c r="DW324" s="17"/>
      <c r="DX324" s="17"/>
      <c r="DY324" s="17"/>
      <c r="DZ324" s="17"/>
      <c r="EA324" s="17"/>
      <c r="EB324" s="17"/>
      <c r="EC324" s="17"/>
      <c r="ED324" s="17"/>
      <c r="EE324" s="17"/>
      <c r="EF324" s="17"/>
      <c r="EG324" s="17"/>
      <c r="EH324" s="17"/>
      <c r="EI324" s="17"/>
      <c r="EJ324" s="17"/>
      <c r="EK324" s="17"/>
      <c r="EL324" s="17"/>
    </row>
    <row r="325" spans="1:142" x14ac:dyDescent="0.35">
      <c r="A325" s="17"/>
      <c r="B325" s="17"/>
      <c r="C325" s="17"/>
      <c r="D325" s="17"/>
      <c r="E325" s="17"/>
      <c r="F325" s="17"/>
      <c r="G325" s="17"/>
      <c r="H325" s="17"/>
      <c r="I325" s="17"/>
      <c r="K325" s="17"/>
      <c r="N325" s="17"/>
      <c r="O325" s="17"/>
      <c r="P325" s="68"/>
      <c r="Q325" s="68"/>
      <c r="R325" s="17"/>
      <c r="S325" s="17"/>
      <c r="T325" s="107"/>
      <c r="V325" s="17"/>
      <c r="W325" s="17"/>
      <c r="Y325" s="17"/>
      <c r="Z325" s="17"/>
      <c r="AA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c r="CL325" s="17"/>
      <c r="CM325" s="17"/>
      <c r="CN325" s="17"/>
      <c r="CO325" s="17"/>
      <c r="CP325" s="17"/>
      <c r="CQ325" s="17"/>
      <c r="CR325" s="17"/>
      <c r="CS325" s="17"/>
      <c r="CT325" s="17"/>
      <c r="CU325" s="17"/>
      <c r="CV325" s="17"/>
      <c r="CW325" s="17"/>
      <c r="CX325" s="17"/>
      <c r="CY325" s="17"/>
      <c r="CZ325" s="17"/>
      <c r="DA325" s="17"/>
      <c r="DB325" s="17"/>
      <c r="DC325" s="17"/>
      <c r="DD325" s="17"/>
      <c r="DE325" s="17"/>
      <c r="DF325" s="17"/>
      <c r="DG325" s="17"/>
      <c r="DH325" s="17"/>
      <c r="DI325" s="17"/>
      <c r="DJ325" s="17"/>
      <c r="DK325" s="17"/>
      <c r="DL325" s="17"/>
      <c r="DM325" s="17"/>
      <c r="DN325" s="17"/>
      <c r="DO325" s="17"/>
      <c r="DP325" s="17"/>
      <c r="DQ325" s="17"/>
      <c r="DR325" s="17"/>
      <c r="DS325" s="17"/>
      <c r="DT325" s="17"/>
      <c r="DU325" s="17"/>
      <c r="DV325" s="17"/>
      <c r="DW325" s="17"/>
      <c r="DX325" s="17"/>
      <c r="DY325" s="17"/>
      <c r="DZ325" s="17"/>
      <c r="EA325" s="17"/>
      <c r="EB325" s="17"/>
      <c r="EC325" s="17"/>
      <c r="ED325" s="17"/>
      <c r="EE325" s="17"/>
      <c r="EF325" s="17"/>
      <c r="EG325" s="17"/>
      <c r="EH325" s="17"/>
      <c r="EI325" s="17"/>
      <c r="EJ325" s="17"/>
      <c r="EK325" s="17"/>
      <c r="EL325" s="17"/>
    </row>
    <row r="326" spans="1:142" x14ac:dyDescent="0.35">
      <c r="A326" s="17"/>
      <c r="B326" s="17"/>
      <c r="C326" s="17"/>
      <c r="D326" s="17"/>
      <c r="E326" s="17"/>
      <c r="F326" s="17"/>
      <c r="G326" s="17"/>
      <c r="H326" s="17"/>
      <c r="I326" s="17"/>
      <c r="K326" s="17"/>
      <c r="N326" s="17"/>
      <c r="O326" s="17"/>
      <c r="P326" s="68"/>
      <c r="Q326" s="68"/>
      <c r="R326" s="17"/>
      <c r="S326" s="17"/>
      <c r="T326" s="107"/>
      <c r="V326" s="17"/>
      <c r="W326" s="17"/>
      <c r="Y326" s="17"/>
      <c r="Z326" s="17"/>
      <c r="AA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c r="DJ326" s="17"/>
      <c r="DK326" s="17"/>
      <c r="DL326" s="17"/>
      <c r="DM326" s="17"/>
      <c r="DN326" s="17"/>
      <c r="DO326" s="17"/>
      <c r="DP326" s="17"/>
      <c r="DQ326" s="17"/>
      <c r="DR326" s="17"/>
      <c r="DS326" s="17"/>
      <c r="DT326" s="17"/>
      <c r="DU326" s="17"/>
      <c r="DV326" s="17"/>
      <c r="DW326" s="17"/>
      <c r="DX326" s="17"/>
      <c r="DY326" s="17"/>
      <c r="DZ326" s="17"/>
      <c r="EA326" s="17"/>
      <c r="EB326" s="17"/>
      <c r="EC326" s="17"/>
      <c r="ED326" s="17"/>
      <c r="EE326" s="17"/>
      <c r="EF326" s="17"/>
      <c r="EG326" s="17"/>
      <c r="EH326" s="17"/>
      <c r="EI326" s="17"/>
      <c r="EJ326" s="17"/>
      <c r="EK326" s="17"/>
      <c r="EL326" s="17"/>
    </row>
    <row r="327" spans="1:142" x14ac:dyDescent="0.35">
      <c r="A327" s="17"/>
      <c r="B327" s="17"/>
      <c r="C327" s="17"/>
      <c r="D327" s="17"/>
      <c r="E327" s="17"/>
      <c r="F327" s="17"/>
      <c r="G327" s="17"/>
      <c r="H327" s="17"/>
      <c r="I327" s="17"/>
      <c r="K327" s="17"/>
      <c r="N327" s="17"/>
      <c r="O327" s="17"/>
      <c r="P327" s="68"/>
      <c r="Q327" s="68"/>
      <c r="R327" s="17"/>
      <c r="S327" s="17"/>
      <c r="T327" s="107"/>
      <c r="V327" s="17"/>
      <c r="W327" s="17"/>
      <c r="Y327" s="17"/>
      <c r="Z327" s="17"/>
      <c r="AA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c r="CL327" s="17"/>
      <c r="CM327" s="17"/>
      <c r="CN327" s="17"/>
      <c r="CO327" s="17"/>
      <c r="CP327" s="17"/>
      <c r="CQ327" s="17"/>
      <c r="CR327" s="17"/>
      <c r="CS327" s="17"/>
      <c r="CT327" s="17"/>
      <c r="CU327" s="17"/>
      <c r="CV327" s="17"/>
      <c r="CW327" s="17"/>
      <c r="CX327" s="17"/>
      <c r="CY327" s="17"/>
      <c r="CZ327" s="17"/>
      <c r="DA327" s="17"/>
      <c r="DB327" s="17"/>
      <c r="DC327" s="17"/>
      <c r="DD327" s="17"/>
      <c r="DE327" s="17"/>
      <c r="DF327" s="17"/>
      <c r="DG327" s="17"/>
      <c r="DH327" s="17"/>
      <c r="DI327" s="17"/>
      <c r="DJ327" s="17"/>
      <c r="DK327" s="17"/>
      <c r="DL327" s="17"/>
      <c r="DM327" s="17"/>
      <c r="DN327" s="17"/>
      <c r="DO327" s="17"/>
      <c r="DP327" s="17"/>
      <c r="DQ327" s="17"/>
      <c r="DR327" s="17"/>
      <c r="DS327" s="17"/>
      <c r="DT327" s="17"/>
      <c r="DU327" s="17"/>
      <c r="DV327" s="17"/>
      <c r="DW327" s="17"/>
      <c r="DX327" s="17"/>
      <c r="DY327" s="17"/>
      <c r="DZ327" s="17"/>
      <c r="EA327" s="17"/>
      <c r="EB327" s="17"/>
      <c r="EC327" s="17"/>
      <c r="ED327" s="17"/>
      <c r="EE327" s="17"/>
      <c r="EF327" s="17"/>
      <c r="EG327" s="17"/>
      <c r="EH327" s="17"/>
      <c r="EI327" s="17"/>
      <c r="EJ327" s="17"/>
      <c r="EK327" s="17"/>
      <c r="EL327" s="17"/>
    </row>
    <row r="328" spans="1:142" x14ac:dyDescent="0.35">
      <c r="A328" s="17"/>
      <c r="B328" s="17"/>
      <c r="C328" s="17"/>
      <c r="D328" s="17"/>
      <c r="E328" s="17"/>
      <c r="F328" s="17"/>
      <c r="G328" s="17"/>
      <c r="H328" s="17"/>
      <c r="I328" s="17"/>
      <c r="K328" s="17"/>
      <c r="N328" s="17"/>
      <c r="O328" s="17"/>
      <c r="P328" s="68"/>
      <c r="Q328" s="68"/>
      <c r="R328" s="17"/>
      <c r="S328" s="17"/>
      <c r="T328" s="107"/>
      <c r="V328" s="17"/>
      <c r="W328" s="17"/>
      <c r="Y328" s="17"/>
      <c r="Z328" s="17"/>
      <c r="AA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c r="CL328" s="17"/>
      <c r="CM328" s="17"/>
      <c r="CN328" s="17"/>
      <c r="CO328" s="17"/>
      <c r="CP328" s="17"/>
      <c r="CQ328" s="17"/>
      <c r="CR328" s="17"/>
      <c r="CS328" s="17"/>
      <c r="CT328" s="17"/>
      <c r="CU328" s="17"/>
      <c r="CV328" s="17"/>
      <c r="CW328" s="17"/>
      <c r="CX328" s="17"/>
      <c r="CY328" s="17"/>
      <c r="CZ328" s="17"/>
      <c r="DA328" s="17"/>
      <c r="DB328" s="17"/>
      <c r="DC328" s="17"/>
      <c r="DD328" s="17"/>
      <c r="DE328" s="17"/>
      <c r="DF328" s="17"/>
      <c r="DG328" s="17"/>
      <c r="DH328" s="17"/>
      <c r="DI328" s="17"/>
      <c r="DJ328" s="17"/>
      <c r="DK328" s="17"/>
      <c r="DL328" s="17"/>
      <c r="DM328" s="17"/>
      <c r="DN328" s="17"/>
      <c r="DO328" s="17"/>
      <c r="DP328" s="17"/>
      <c r="DQ328" s="17"/>
      <c r="DR328" s="17"/>
      <c r="DS328" s="17"/>
      <c r="DT328" s="17"/>
      <c r="DU328" s="17"/>
      <c r="DV328" s="17"/>
      <c r="DW328" s="17"/>
      <c r="DX328" s="17"/>
      <c r="DY328" s="17"/>
      <c r="DZ328" s="17"/>
      <c r="EA328" s="17"/>
      <c r="EB328" s="17"/>
      <c r="EC328" s="17"/>
      <c r="ED328" s="17"/>
      <c r="EE328" s="17"/>
      <c r="EF328" s="17"/>
      <c r="EG328" s="17"/>
      <c r="EH328" s="17"/>
      <c r="EI328" s="17"/>
      <c r="EJ328" s="17"/>
      <c r="EK328" s="17"/>
      <c r="EL328" s="17"/>
    </row>
    <row r="329" spans="1:142" x14ac:dyDescent="0.35">
      <c r="A329" s="17"/>
      <c r="B329" s="17"/>
      <c r="C329" s="17"/>
      <c r="D329" s="17"/>
      <c r="E329" s="17"/>
      <c r="F329" s="17"/>
      <c r="G329" s="17"/>
      <c r="H329" s="17"/>
      <c r="I329" s="17"/>
      <c r="K329" s="17"/>
      <c r="N329" s="17"/>
      <c r="O329" s="17"/>
      <c r="P329" s="68"/>
      <c r="Q329" s="68"/>
      <c r="R329" s="17"/>
      <c r="S329" s="17"/>
      <c r="T329" s="107"/>
      <c r="V329" s="17"/>
      <c r="W329" s="17"/>
      <c r="Y329" s="17"/>
      <c r="Z329" s="17"/>
      <c r="AA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row>
    <row r="330" spans="1:142" x14ac:dyDescent="0.35">
      <c r="A330" s="17"/>
      <c r="B330" s="17"/>
      <c r="C330" s="17"/>
      <c r="D330" s="17"/>
      <c r="E330" s="17"/>
      <c r="F330" s="17"/>
      <c r="G330" s="17"/>
      <c r="H330" s="17"/>
      <c r="I330" s="17"/>
      <c r="K330" s="17"/>
      <c r="N330" s="17"/>
      <c r="O330" s="17"/>
      <c r="P330" s="68"/>
      <c r="Q330" s="68"/>
      <c r="R330" s="17"/>
      <c r="S330" s="17"/>
      <c r="T330" s="107"/>
      <c r="V330" s="17"/>
      <c r="W330" s="17"/>
      <c r="Y330" s="17"/>
      <c r="Z330" s="17"/>
      <c r="AA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c r="CL330" s="17"/>
      <c r="CM330" s="17"/>
      <c r="CN330" s="17"/>
      <c r="CO330" s="17"/>
      <c r="CP330" s="17"/>
      <c r="CQ330" s="17"/>
      <c r="CR330" s="17"/>
      <c r="CS330" s="17"/>
      <c r="CT330" s="17"/>
      <c r="CU330" s="17"/>
      <c r="CV330" s="17"/>
      <c r="CW330" s="17"/>
      <c r="CX330" s="17"/>
      <c r="CY330" s="17"/>
      <c r="CZ330" s="17"/>
      <c r="DA330" s="17"/>
      <c r="DB330" s="17"/>
      <c r="DC330" s="17"/>
      <c r="DD330" s="17"/>
      <c r="DE330" s="17"/>
      <c r="DF330" s="17"/>
      <c r="DG330" s="17"/>
      <c r="DH330" s="17"/>
      <c r="DI330" s="17"/>
      <c r="DJ330" s="17"/>
      <c r="DK330" s="17"/>
      <c r="DL330" s="17"/>
      <c r="DM330" s="17"/>
      <c r="DN330" s="17"/>
      <c r="DO330" s="17"/>
      <c r="DP330" s="17"/>
      <c r="DQ330" s="17"/>
      <c r="DR330" s="17"/>
      <c r="DS330" s="17"/>
      <c r="DT330" s="17"/>
      <c r="DU330" s="17"/>
      <c r="DV330" s="17"/>
      <c r="DW330" s="17"/>
      <c r="DX330" s="17"/>
      <c r="DY330" s="17"/>
      <c r="DZ330" s="17"/>
      <c r="EA330" s="17"/>
      <c r="EB330" s="17"/>
      <c r="EC330" s="17"/>
      <c r="ED330" s="17"/>
      <c r="EE330" s="17"/>
      <c r="EF330" s="17"/>
      <c r="EG330" s="17"/>
      <c r="EH330" s="17"/>
      <c r="EI330" s="17"/>
      <c r="EJ330" s="17"/>
      <c r="EK330" s="17"/>
      <c r="EL330" s="17"/>
    </row>
    <row r="331" spans="1:142" x14ac:dyDescent="0.35">
      <c r="A331" s="17"/>
      <c r="B331" s="17"/>
      <c r="C331" s="17"/>
      <c r="D331" s="17"/>
      <c r="E331" s="17"/>
      <c r="F331" s="17"/>
      <c r="G331" s="17"/>
      <c r="H331" s="17"/>
      <c r="I331" s="17"/>
      <c r="K331" s="17"/>
      <c r="N331" s="17"/>
      <c r="O331" s="17"/>
      <c r="P331" s="68"/>
      <c r="Q331" s="68"/>
      <c r="R331" s="17"/>
      <c r="S331" s="17"/>
      <c r="T331" s="107"/>
      <c r="V331" s="17"/>
      <c r="W331" s="17"/>
      <c r="Y331" s="17"/>
      <c r="Z331" s="17"/>
      <c r="AA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c r="CL331" s="17"/>
      <c r="CM331" s="17"/>
      <c r="CN331" s="17"/>
      <c r="CO331" s="17"/>
      <c r="CP331" s="17"/>
      <c r="CQ331" s="17"/>
      <c r="CR331" s="17"/>
      <c r="CS331" s="17"/>
      <c r="CT331" s="17"/>
      <c r="CU331" s="17"/>
      <c r="CV331" s="17"/>
      <c r="CW331" s="17"/>
      <c r="CX331" s="17"/>
      <c r="CY331" s="17"/>
      <c r="CZ331" s="17"/>
      <c r="DA331" s="17"/>
      <c r="DB331" s="17"/>
      <c r="DC331" s="17"/>
      <c r="DD331" s="17"/>
      <c r="DE331" s="17"/>
      <c r="DF331" s="17"/>
      <c r="DG331" s="17"/>
      <c r="DH331" s="17"/>
      <c r="DI331" s="17"/>
      <c r="DJ331" s="17"/>
      <c r="DK331" s="17"/>
      <c r="DL331" s="17"/>
      <c r="DM331" s="17"/>
      <c r="DN331" s="17"/>
      <c r="DO331" s="17"/>
      <c r="DP331" s="17"/>
      <c r="DQ331" s="17"/>
      <c r="DR331" s="17"/>
      <c r="DS331" s="17"/>
      <c r="DT331" s="17"/>
      <c r="DU331" s="17"/>
      <c r="DV331" s="17"/>
      <c r="DW331" s="17"/>
      <c r="DX331" s="17"/>
      <c r="DY331" s="17"/>
      <c r="DZ331" s="17"/>
      <c r="EA331" s="17"/>
      <c r="EB331" s="17"/>
      <c r="EC331" s="17"/>
      <c r="ED331" s="17"/>
      <c r="EE331" s="17"/>
      <c r="EF331" s="17"/>
      <c r="EG331" s="17"/>
      <c r="EH331" s="17"/>
      <c r="EI331" s="17"/>
      <c r="EJ331" s="17"/>
      <c r="EK331" s="17"/>
      <c r="EL331" s="17"/>
    </row>
    <row r="332" spans="1:142" x14ac:dyDescent="0.35">
      <c r="A332" s="17"/>
      <c r="B332" s="17"/>
      <c r="C332" s="17"/>
      <c r="D332" s="17"/>
      <c r="E332" s="17"/>
      <c r="F332" s="17"/>
      <c r="G332" s="17"/>
      <c r="H332" s="17"/>
      <c r="I332" s="17"/>
      <c r="K332" s="17"/>
      <c r="N332" s="17"/>
      <c r="O332" s="17"/>
      <c r="P332" s="68"/>
      <c r="Q332" s="68"/>
      <c r="R332" s="17"/>
      <c r="S332" s="17"/>
      <c r="T332" s="107"/>
      <c r="V332" s="17"/>
      <c r="W332" s="17"/>
      <c r="Y332" s="17"/>
      <c r="Z332" s="17"/>
      <c r="AA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c r="CL332" s="17"/>
      <c r="CM332" s="17"/>
      <c r="CN332" s="17"/>
      <c r="CO332" s="17"/>
      <c r="CP332" s="17"/>
      <c r="CQ332" s="17"/>
      <c r="CR332" s="17"/>
      <c r="CS332" s="17"/>
      <c r="CT332" s="17"/>
      <c r="CU332" s="17"/>
      <c r="CV332" s="17"/>
      <c r="CW332" s="17"/>
      <c r="CX332" s="17"/>
      <c r="CY332" s="17"/>
      <c r="CZ332" s="17"/>
      <c r="DA332" s="17"/>
      <c r="DB332" s="17"/>
      <c r="DC332" s="17"/>
      <c r="DD332" s="17"/>
      <c r="DE332" s="17"/>
      <c r="DF332" s="17"/>
      <c r="DG332" s="17"/>
      <c r="DH332" s="17"/>
      <c r="DI332" s="17"/>
      <c r="DJ332" s="17"/>
      <c r="DK332" s="17"/>
      <c r="DL332" s="17"/>
      <c r="DM332" s="17"/>
      <c r="DN332" s="17"/>
      <c r="DO332" s="17"/>
      <c r="DP332" s="17"/>
      <c r="DQ332" s="17"/>
      <c r="DR332" s="17"/>
      <c r="DS332" s="17"/>
      <c r="DT332" s="17"/>
      <c r="DU332" s="17"/>
      <c r="DV332" s="17"/>
      <c r="DW332" s="17"/>
      <c r="DX332" s="17"/>
      <c r="DY332" s="17"/>
      <c r="DZ332" s="17"/>
      <c r="EA332" s="17"/>
      <c r="EB332" s="17"/>
      <c r="EC332" s="17"/>
      <c r="ED332" s="17"/>
      <c r="EE332" s="17"/>
      <c r="EF332" s="17"/>
      <c r="EG332" s="17"/>
      <c r="EH332" s="17"/>
      <c r="EI332" s="17"/>
      <c r="EJ332" s="17"/>
      <c r="EK332" s="17"/>
      <c r="EL332" s="17"/>
    </row>
    <row r="333" spans="1:142" x14ac:dyDescent="0.35">
      <c r="A333" s="17"/>
      <c r="B333" s="17"/>
      <c r="C333" s="17"/>
      <c r="D333" s="17"/>
      <c r="E333" s="17"/>
      <c r="F333" s="17"/>
      <c r="G333" s="17"/>
      <c r="H333" s="17"/>
      <c r="I333" s="17"/>
      <c r="K333" s="17"/>
      <c r="N333" s="17"/>
      <c r="O333" s="17"/>
      <c r="P333" s="68"/>
      <c r="Q333" s="68"/>
      <c r="R333" s="17"/>
      <c r="S333" s="17"/>
      <c r="T333" s="107"/>
      <c r="V333" s="17"/>
      <c r="W333" s="17"/>
      <c r="Y333" s="17"/>
      <c r="Z333" s="17"/>
      <c r="AA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row>
    <row r="334" spans="1:142" x14ac:dyDescent="0.35">
      <c r="A334" s="17"/>
      <c r="B334" s="17"/>
      <c r="C334" s="17"/>
      <c r="D334" s="17"/>
      <c r="E334" s="17"/>
      <c r="F334" s="17"/>
      <c r="G334" s="17"/>
      <c r="H334" s="17"/>
      <c r="I334" s="17"/>
      <c r="K334" s="17"/>
      <c r="N334" s="17"/>
      <c r="O334" s="17"/>
      <c r="P334" s="68"/>
      <c r="Q334" s="68"/>
      <c r="R334" s="17"/>
      <c r="S334" s="17"/>
      <c r="T334" s="107"/>
      <c r="V334" s="17"/>
      <c r="W334" s="17"/>
      <c r="Y334" s="17"/>
      <c r="Z334" s="17"/>
      <c r="AA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c r="CL334" s="17"/>
      <c r="CM334" s="17"/>
      <c r="CN334" s="17"/>
      <c r="CO334" s="17"/>
      <c r="CP334" s="17"/>
      <c r="CQ334" s="17"/>
      <c r="CR334" s="17"/>
      <c r="CS334" s="17"/>
      <c r="CT334" s="17"/>
      <c r="CU334" s="17"/>
      <c r="CV334" s="17"/>
      <c r="CW334" s="17"/>
      <c r="CX334" s="17"/>
      <c r="CY334" s="17"/>
      <c r="CZ334" s="17"/>
      <c r="DA334" s="17"/>
      <c r="DB334" s="17"/>
      <c r="DC334" s="17"/>
      <c r="DD334" s="17"/>
      <c r="DE334" s="17"/>
      <c r="DF334" s="17"/>
      <c r="DG334" s="17"/>
      <c r="DH334" s="17"/>
      <c r="DI334" s="17"/>
      <c r="DJ334" s="17"/>
      <c r="DK334" s="17"/>
      <c r="DL334" s="17"/>
      <c r="DM334" s="17"/>
      <c r="DN334" s="17"/>
      <c r="DO334" s="17"/>
      <c r="DP334" s="17"/>
      <c r="DQ334" s="17"/>
      <c r="DR334" s="17"/>
      <c r="DS334" s="17"/>
      <c r="DT334" s="17"/>
      <c r="DU334" s="17"/>
      <c r="DV334" s="17"/>
      <c r="DW334" s="17"/>
      <c r="DX334" s="17"/>
      <c r="DY334" s="17"/>
      <c r="DZ334" s="17"/>
      <c r="EA334" s="17"/>
      <c r="EB334" s="17"/>
      <c r="EC334" s="17"/>
      <c r="ED334" s="17"/>
      <c r="EE334" s="17"/>
      <c r="EF334" s="17"/>
      <c r="EG334" s="17"/>
      <c r="EH334" s="17"/>
      <c r="EI334" s="17"/>
      <c r="EJ334" s="17"/>
      <c r="EK334" s="17"/>
      <c r="EL334" s="17"/>
    </row>
    <row r="335" spans="1:142" x14ac:dyDescent="0.35">
      <c r="A335" s="17"/>
      <c r="B335" s="17"/>
      <c r="C335" s="17"/>
      <c r="D335" s="17"/>
      <c r="E335" s="17"/>
      <c r="F335" s="17"/>
      <c r="G335" s="17"/>
      <c r="H335" s="17"/>
      <c r="I335" s="17"/>
      <c r="K335" s="17"/>
      <c r="N335" s="17"/>
      <c r="O335" s="17"/>
      <c r="P335" s="68"/>
      <c r="Q335" s="68"/>
      <c r="R335" s="17"/>
      <c r="S335" s="17"/>
      <c r="T335" s="107"/>
      <c r="V335" s="17"/>
      <c r="W335" s="17"/>
      <c r="Y335" s="17"/>
      <c r="Z335" s="17"/>
      <c r="AA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row>
    <row r="336" spans="1:142" x14ac:dyDescent="0.35">
      <c r="A336" s="17"/>
      <c r="B336" s="17"/>
      <c r="C336" s="17"/>
      <c r="D336" s="17"/>
      <c r="E336" s="17"/>
      <c r="F336" s="17"/>
      <c r="G336" s="17"/>
      <c r="H336" s="17"/>
      <c r="I336" s="17"/>
      <c r="K336" s="17"/>
      <c r="N336" s="17"/>
      <c r="O336" s="17"/>
      <c r="P336" s="68"/>
      <c r="Q336" s="68"/>
      <c r="R336" s="17"/>
      <c r="S336" s="17"/>
      <c r="T336" s="107"/>
      <c r="V336" s="17"/>
      <c r="W336" s="17"/>
      <c r="Y336" s="17"/>
      <c r="Z336" s="17"/>
      <c r="AA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c r="CT336" s="17"/>
      <c r="CU336" s="17"/>
      <c r="CV336" s="17"/>
      <c r="CW336" s="17"/>
      <c r="CX336" s="17"/>
      <c r="CY336" s="17"/>
      <c r="CZ336" s="17"/>
      <c r="DA336" s="17"/>
      <c r="DB336" s="17"/>
      <c r="DC336" s="17"/>
      <c r="DD336" s="17"/>
      <c r="DE336" s="17"/>
      <c r="DF336" s="17"/>
      <c r="DG336" s="17"/>
      <c r="DH336" s="17"/>
      <c r="DI336" s="17"/>
      <c r="DJ336" s="17"/>
      <c r="DK336" s="17"/>
      <c r="DL336" s="17"/>
      <c r="DM336" s="17"/>
      <c r="DN336" s="17"/>
      <c r="DO336" s="17"/>
      <c r="DP336" s="17"/>
      <c r="DQ336" s="17"/>
      <c r="DR336" s="17"/>
      <c r="DS336" s="17"/>
      <c r="DT336" s="17"/>
      <c r="DU336" s="17"/>
      <c r="DV336" s="17"/>
      <c r="DW336" s="17"/>
      <c r="DX336" s="17"/>
      <c r="DY336" s="17"/>
      <c r="DZ336" s="17"/>
      <c r="EA336" s="17"/>
      <c r="EB336" s="17"/>
      <c r="EC336" s="17"/>
      <c r="ED336" s="17"/>
      <c r="EE336" s="17"/>
      <c r="EF336" s="17"/>
      <c r="EG336" s="17"/>
      <c r="EH336" s="17"/>
      <c r="EI336" s="17"/>
      <c r="EJ336" s="17"/>
      <c r="EK336" s="17"/>
      <c r="EL336" s="17"/>
    </row>
    <row r="337" spans="1:142" x14ac:dyDescent="0.35">
      <c r="A337" s="17"/>
      <c r="B337" s="17"/>
      <c r="C337" s="17"/>
      <c r="D337" s="17"/>
      <c r="E337" s="17"/>
      <c r="F337" s="17"/>
      <c r="G337" s="17"/>
      <c r="H337" s="17"/>
      <c r="I337" s="17"/>
      <c r="K337" s="17"/>
      <c r="N337" s="17"/>
      <c r="O337" s="17"/>
      <c r="P337" s="68"/>
      <c r="Q337" s="68"/>
      <c r="R337" s="17"/>
      <c r="S337" s="17"/>
      <c r="T337" s="107"/>
      <c r="V337" s="17"/>
      <c r="W337" s="17"/>
      <c r="Y337" s="17"/>
      <c r="Z337" s="17"/>
      <c r="AA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row>
    <row r="338" spans="1:142" x14ac:dyDescent="0.35">
      <c r="A338" s="17"/>
      <c r="B338" s="17"/>
      <c r="C338" s="17"/>
      <c r="D338" s="17"/>
      <c r="E338" s="17"/>
      <c r="F338" s="17"/>
      <c r="G338" s="17"/>
      <c r="H338" s="17"/>
      <c r="I338" s="17"/>
      <c r="K338" s="17"/>
      <c r="N338" s="17"/>
      <c r="O338" s="17"/>
      <c r="P338" s="68"/>
      <c r="Q338" s="68"/>
      <c r="R338" s="17"/>
      <c r="S338" s="17"/>
      <c r="T338" s="107"/>
      <c r="V338" s="17"/>
      <c r="W338" s="17"/>
      <c r="Y338" s="17"/>
      <c r="Z338" s="17"/>
      <c r="AA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c r="CT338" s="17"/>
      <c r="CU338" s="17"/>
      <c r="CV338" s="17"/>
      <c r="CW338" s="17"/>
      <c r="CX338" s="17"/>
      <c r="CY338" s="17"/>
      <c r="CZ338" s="17"/>
      <c r="DA338" s="17"/>
      <c r="DB338" s="17"/>
      <c r="DC338" s="17"/>
      <c r="DD338" s="17"/>
      <c r="DE338" s="17"/>
      <c r="DF338" s="17"/>
      <c r="DG338" s="17"/>
      <c r="DH338" s="17"/>
      <c r="DI338" s="17"/>
      <c r="DJ338" s="17"/>
      <c r="DK338" s="17"/>
      <c r="DL338" s="17"/>
      <c r="DM338" s="17"/>
      <c r="DN338" s="17"/>
      <c r="DO338" s="17"/>
      <c r="DP338" s="17"/>
      <c r="DQ338" s="17"/>
      <c r="DR338" s="17"/>
      <c r="DS338" s="17"/>
      <c r="DT338" s="17"/>
      <c r="DU338" s="17"/>
      <c r="DV338" s="17"/>
      <c r="DW338" s="17"/>
      <c r="DX338" s="17"/>
      <c r="DY338" s="17"/>
      <c r="DZ338" s="17"/>
      <c r="EA338" s="17"/>
      <c r="EB338" s="17"/>
      <c r="EC338" s="17"/>
      <c r="ED338" s="17"/>
      <c r="EE338" s="17"/>
      <c r="EF338" s="17"/>
      <c r="EG338" s="17"/>
      <c r="EH338" s="17"/>
      <c r="EI338" s="17"/>
      <c r="EJ338" s="17"/>
      <c r="EK338" s="17"/>
      <c r="EL338" s="17"/>
    </row>
    <row r="339" spans="1:142" x14ac:dyDescent="0.35">
      <c r="A339" s="17"/>
      <c r="B339" s="17"/>
      <c r="C339" s="17"/>
      <c r="D339" s="17"/>
      <c r="E339" s="17"/>
      <c r="F339" s="17"/>
      <c r="G339" s="17"/>
      <c r="H339" s="17"/>
      <c r="I339" s="17"/>
      <c r="K339" s="17"/>
      <c r="N339" s="17"/>
      <c r="O339" s="17"/>
      <c r="P339" s="68"/>
      <c r="Q339" s="68"/>
      <c r="R339" s="17"/>
      <c r="S339" s="17"/>
      <c r="T339" s="107"/>
      <c r="V339" s="17"/>
      <c r="W339" s="17"/>
      <c r="Y339" s="17"/>
      <c r="Z339" s="17"/>
      <c r="AA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c r="CL339" s="17"/>
      <c r="CM339" s="17"/>
      <c r="CN339" s="17"/>
      <c r="CO339" s="17"/>
      <c r="CP339" s="17"/>
      <c r="CQ339" s="17"/>
      <c r="CR339" s="17"/>
      <c r="CS339" s="17"/>
      <c r="CT339" s="17"/>
      <c r="CU339" s="17"/>
      <c r="CV339" s="17"/>
      <c r="CW339" s="17"/>
      <c r="CX339" s="17"/>
      <c r="CY339" s="17"/>
      <c r="CZ339" s="17"/>
      <c r="DA339" s="17"/>
      <c r="DB339" s="17"/>
      <c r="DC339" s="17"/>
      <c r="DD339" s="17"/>
      <c r="DE339" s="17"/>
      <c r="DF339" s="17"/>
      <c r="DG339" s="17"/>
      <c r="DH339" s="17"/>
      <c r="DI339" s="17"/>
      <c r="DJ339" s="17"/>
      <c r="DK339" s="17"/>
      <c r="DL339" s="17"/>
      <c r="DM339" s="17"/>
      <c r="DN339" s="17"/>
      <c r="DO339" s="17"/>
      <c r="DP339" s="17"/>
      <c r="DQ339" s="17"/>
      <c r="DR339" s="17"/>
      <c r="DS339" s="17"/>
      <c r="DT339" s="17"/>
      <c r="DU339" s="17"/>
      <c r="DV339" s="17"/>
      <c r="DW339" s="17"/>
      <c r="DX339" s="17"/>
      <c r="DY339" s="17"/>
      <c r="DZ339" s="17"/>
      <c r="EA339" s="17"/>
      <c r="EB339" s="17"/>
      <c r="EC339" s="17"/>
      <c r="ED339" s="17"/>
      <c r="EE339" s="17"/>
      <c r="EF339" s="17"/>
      <c r="EG339" s="17"/>
      <c r="EH339" s="17"/>
      <c r="EI339" s="17"/>
      <c r="EJ339" s="17"/>
      <c r="EK339" s="17"/>
      <c r="EL339" s="17"/>
    </row>
    <row r="340" spans="1:142" x14ac:dyDescent="0.35">
      <c r="A340" s="17"/>
      <c r="B340" s="17"/>
      <c r="C340" s="17"/>
      <c r="D340" s="17"/>
      <c r="E340" s="17"/>
      <c r="F340" s="17"/>
      <c r="G340" s="17"/>
      <c r="H340" s="17"/>
      <c r="I340" s="17"/>
      <c r="K340" s="17"/>
      <c r="N340" s="17"/>
      <c r="O340" s="17"/>
      <c r="P340" s="68"/>
      <c r="Q340" s="68"/>
      <c r="R340" s="17"/>
      <c r="S340" s="17"/>
      <c r="T340" s="107"/>
      <c r="V340" s="17"/>
      <c r="W340" s="17"/>
      <c r="Y340" s="17"/>
      <c r="Z340" s="17"/>
      <c r="AA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c r="CL340" s="17"/>
      <c r="CM340" s="17"/>
      <c r="CN340" s="17"/>
      <c r="CO340" s="17"/>
      <c r="CP340" s="17"/>
      <c r="CQ340" s="17"/>
      <c r="CR340" s="17"/>
      <c r="CS340" s="17"/>
      <c r="CT340" s="17"/>
      <c r="CU340" s="17"/>
      <c r="CV340" s="17"/>
      <c r="CW340" s="17"/>
      <c r="CX340" s="17"/>
      <c r="CY340" s="17"/>
      <c r="CZ340" s="17"/>
      <c r="DA340" s="17"/>
      <c r="DB340" s="17"/>
      <c r="DC340" s="17"/>
      <c r="DD340" s="17"/>
      <c r="DE340" s="17"/>
      <c r="DF340" s="17"/>
      <c r="DG340" s="17"/>
      <c r="DH340" s="17"/>
      <c r="DI340" s="17"/>
      <c r="DJ340" s="17"/>
      <c r="DK340" s="17"/>
      <c r="DL340" s="17"/>
      <c r="DM340" s="17"/>
      <c r="DN340" s="17"/>
      <c r="DO340" s="17"/>
      <c r="DP340" s="17"/>
      <c r="DQ340" s="17"/>
      <c r="DR340" s="17"/>
      <c r="DS340" s="17"/>
      <c r="DT340" s="17"/>
      <c r="DU340" s="17"/>
      <c r="DV340" s="17"/>
      <c r="DW340" s="17"/>
      <c r="DX340" s="17"/>
      <c r="DY340" s="17"/>
      <c r="DZ340" s="17"/>
      <c r="EA340" s="17"/>
      <c r="EB340" s="17"/>
      <c r="EC340" s="17"/>
      <c r="ED340" s="17"/>
      <c r="EE340" s="17"/>
      <c r="EF340" s="17"/>
      <c r="EG340" s="17"/>
      <c r="EH340" s="17"/>
      <c r="EI340" s="17"/>
      <c r="EJ340" s="17"/>
      <c r="EK340" s="17"/>
      <c r="EL340" s="17"/>
    </row>
    <row r="341" spans="1:142" x14ac:dyDescent="0.35">
      <c r="A341" s="17"/>
      <c r="B341" s="17"/>
      <c r="C341" s="17"/>
      <c r="D341" s="17"/>
      <c r="E341" s="17"/>
      <c r="F341" s="17"/>
      <c r="G341" s="17"/>
      <c r="H341" s="17"/>
      <c r="I341" s="17"/>
      <c r="K341" s="17"/>
      <c r="N341" s="17"/>
      <c r="O341" s="17"/>
      <c r="P341" s="68"/>
      <c r="Q341" s="68"/>
      <c r="R341" s="17"/>
      <c r="S341" s="17"/>
      <c r="T341" s="107"/>
      <c r="V341" s="17"/>
      <c r="W341" s="17"/>
      <c r="Y341" s="17"/>
      <c r="Z341" s="17"/>
      <c r="AA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c r="CT341" s="17"/>
      <c r="CU341" s="17"/>
      <c r="CV341" s="17"/>
      <c r="CW341" s="17"/>
      <c r="CX341" s="17"/>
      <c r="CY341" s="17"/>
      <c r="CZ341" s="17"/>
      <c r="DA341" s="17"/>
      <c r="DB341" s="17"/>
      <c r="DC341" s="17"/>
      <c r="DD341" s="17"/>
      <c r="DE341" s="17"/>
      <c r="DF341" s="17"/>
      <c r="DG341" s="17"/>
      <c r="DH341" s="17"/>
      <c r="DI341" s="17"/>
      <c r="DJ341" s="17"/>
      <c r="DK341" s="17"/>
      <c r="DL341" s="17"/>
      <c r="DM341" s="17"/>
      <c r="DN341" s="17"/>
      <c r="DO341" s="17"/>
      <c r="DP341" s="17"/>
      <c r="DQ341" s="17"/>
      <c r="DR341" s="17"/>
      <c r="DS341" s="17"/>
      <c r="DT341" s="17"/>
      <c r="DU341" s="17"/>
      <c r="DV341" s="17"/>
      <c r="DW341" s="17"/>
      <c r="DX341" s="17"/>
      <c r="DY341" s="17"/>
      <c r="DZ341" s="17"/>
      <c r="EA341" s="17"/>
      <c r="EB341" s="17"/>
      <c r="EC341" s="17"/>
      <c r="ED341" s="17"/>
      <c r="EE341" s="17"/>
      <c r="EF341" s="17"/>
      <c r="EG341" s="17"/>
      <c r="EH341" s="17"/>
      <c r="EI341" s="17"/>
      <c r="EJ341" s="17"/>
      <c r="EK341" s="17"/>
      <c r="EL341" s="17"/>
    </row>
    <row r="342" spans="1:142" x14ac:dyDescent="0.35">
      <c r="A342" s="17"/>
      <c r="B342" s="17"/>
      <c r="C342" s="17"/>
      <c r="D342" s="17"/>
      <c r="E342" s="17"/>
      <c r="F342" s="17"/>
      <c r="G342" s="17"/>
      <c r="H342" s="17"/>
      <c r="I342" s="17"/>
      <c r="K342" s="17"/>
      <c r="N342" s="17"/>
      <c r="O342" s="17"/>
      <c r="P342" s="68"/>
      <c r="Q342" s="68"/>
      <c r="R342" s="17"/>
      <c r="S342" s="17"/>
      <c r="T342" s="107"/>
      <c r="V342" s="17"/>
      <c r="W342" s="17"/>
      <c r="Y342" s="17"/>
      <c r="Z342" s="17"/>
      <c r="AA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c r="CL342" s="17"/>
      <c r="CM342" s="17"/>
      <c r="CN342" s="17"/>
      <c r="CO342" s="17"/>
      <c r="CP342" s="17"/>
      <c r="CQ342" s="17"/>
      <c r="CR342" s="17"/>
      <c r="CS342" s="17"/>
      <c r="CT342" s="17"/>
      <c r="CU342" s="17"/>
      <c r="CV342" s="17"/>
      <c r="CW342" s="17"/>
      <c r="CX342" s="17"/>
      <c r="CY342" s="17"/>
      <c r="CZ342" s="17"/>
      <c r="DA342" s="17"/>
      <c r="DB342" s="17"/>
      <c r="DC342" s="17"/>
      <c r="DD342" s="17"/>
      <c r="DE342" s="17"/>
      <c r="DF342" s="17"/>
      <c r="DG342" s="17"/>
      <c r="DH342" s="17"/>
      <c r="DI342" s="17"/>
      <c r="DJ342" s="17"/>
      <c r="DK342" s="17"/>
      <c r="DL342" s="17"/>
      <c r="DM342" s="17"/>
      <c r="DN342" s="17"/>
      <c r="DO342" s="17"/>
      <c r="DP342" s="17"/>
      <c r="DQ342" s="17"/>
      <c r="DR342" s="17"/>
      <c r="DS342" s="17"/>
      <c r="DT342" s="17"/>
      <c r="DU342" s="17"/>
      <c r="DV342" s="17"/>
      <c r="DW342" s="17"/>
      <c r="DX342" s="17"/>
      <c r="DY342" s="17"/>
      <c r="DZ342" s="17"/>
      <c r="EA342" s="17"/>
      <c r="EB342" s="17"/>
      <c r="EC342" s="17"/>
      <c r="ED342" s="17"/>
      <c r="EE342" s="17"/>
      <c r="EF342" s="17"/>
      <c r="EG342" s="17"/>
      <c r="EH342" s="17"/>
      <c r="EI342" s="17"/>
      <c r="EJ342" s="17"/>
      <c r="EK342" s="17"/>
      <c r="EL342" s="17"/>
    </row>
    <row r="343" spans="1:142" x14ac:dyDescent="0.35">
      <c r="A343" s="17"/>
      <c r="B343" s="17"/>
      <c r="C343" s="17"/>
      <c r="D343" s="17"/>
      <c r="E343" s="17"/>
      <c r="F343" s="17"/>
      <c r="G343" s="17"/>
      <c r="H343" s="17"/>
      <c r="I343" s="17"/>
      <c r="K343" s="17"/>
      <c r="N343" s="17"/>
      <c r="O343" s="17"/>
      <c r="P343" s="68"/>
      <c r="Q343" s="68"/>
      <c r="R343" s="17"/>
      <c r="S343" s="17"/>
      <c r="T343" s="107"/>
      <c r="V343" s="17"/>
      <c r="W343" s="17"/>
      <c r="Y343" s="17"/>
      <c r="Z343" s="17"/>
      <c r="AA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c r="CL343" s="17"/>
      <c r="CM343" s="17"/>
      <c r="CN343" s="17"/>
      <c r="CO343" s="17"/>
      <c r="CP343" s="17"/>
      <c r="CQ343" s="17"/>
      <c r="CR343" s="17"/>
      <c r="CS343" s="17"/>
      <c r="CT343" s="17"/>
      <c r="CU343" s="17"/>
      <c r="CV343" s="17"/>
      <c r="CW343" s="17"/>
      <c r="CX343" s="17"/>
      <c r="CY343" s="17"/>
      <c r="CZ343" s="17"/>
      <c r="DA343" s="17"/>
      <c r="DB343" s="17"/>
      <c r="DC343" s="17"/>
      <c r="DD343" s="17"/>
      <c r="DE343" s="17"/>
      <c r="DF343" s="17"/>
      <c r="DG343" s="17"/>
      <c r="DH343" s="17"/>
      <c r="DI343" s="17"/>
      <c r="DJ343" s="17"/>
      <c r="DK343" s="17"/>
      <c r="DL343" s="17"/>
      <c r="DM343" s="17"/>
      <c r="DN343" s="17"/>
      <c r="DO343" s="17"/>
      <c r="DP343" s="17"/>
      <c r="DQ343" s="17"/>
      <c r="DR343" s="17"/>
      <c r="DS343" s="17"/>
      <c r="DT343" s="17"/>
      <c r="DU343" s="17"/>
      <c r="DV343" s="17"/>
      <c r="DW343" s="17"/>
      <c r="DX343" s="17"/>
      <c r="DY343" s="17"/>
      <c r="DZ343" s="17"/>
      <c r="EA343" s="17"/>
      <c r="EB343" s="17"/>
      <c r="EC343" s="17"/>
      <c r="ED343" s="17"/>
      <c r="EE343" s="17"/>
      <c r="EF343" s="17"/>
      <c r="EG343" s="17"/>
      <c r="EH343" s="17"/>
      <c r="EI343" s="17"/>
      <c r="EJ343" s="17"/>
      <c r="EK343" s="17"/>
      <c r="EL343" s="17"/>
    </row>
    <row r="344" spans="1:142" x14ac:dyDescent="0.35">
      <c r="A344" s="17"/>
      <c r="B344" s="17"/>
      <c r="C344" s="17"/>
      <c r="D344" s="17"/>
      <c r="E344" s="17"/>
      <c r="F344" s="17"/>
      <c r="G344" s="17"/>
      <c r="H344" s="17"/>
      <c r="I344" s="17"/>
      <c r="K344" s="17"/>
      <c r="N344" s="17"/>
      <c r="O344" s="17"/>
      <c r="P344" s="68"/>
      <c r="Q344" s="68"/>
      <c r="R344" s="17"/>
      <c r="S344" s="17"/>
      <c r="T344" s="107"/>
      <c r="V344" s="17"/>
      <c r="W344" s="17"/>
      <c r="Y344" s="17"/>
      <c r="Z344" s="17"/>
      <c r="AA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c r="CL344" s="17"/>
      <c r="CM344" s="17"/>
      <c r="CN344" s="17"/>
      <c r="CO344" s="17"/>
      <c r="CP344" s="17"/>
      <c r="CQ344" s="17"/>
      <c r="CR344" s="17"/>
      <c r="CS344" s="17"/>
      <c r="CT344" s="17"/>
      <c r="CU344" s="17"/>
      <c r="CV344" s="17"/>
      <c r="CW344" s="17"/>
      <c r="CX344" s="17"/>
      <c r="CY344" s="17"/>
      <c r="CZ344" s="17"/>
      <c r="DA344" s="17"/>
      <c r="DB344" s="17"/>
      <c r="DC344" s="17"/>
      <c r="DD344" s="17"/>
      <c r="DE344" s="17"/>
      <c r="DF344" s="17"/>
      <c r="DG344" s="17"/>
      <c r="DH344" s="17"/>
      <c r="DI344" s="17"/>
      <c r="DJ344" s="17"/>
      <c r="DK344" s="17"/>
      <c r="DL344" s="17"/>
      <c r="DM344" s="17"/>
      <c r="DN344" s="17"/>
      <c r="DO344" s="17"/>
      <c r="DP344" s="17"/>
      <c r="DQ344" s="17"/>
      <c r="DR344" s="17"/>
      <c r="DS344" s="17"/>
      <c r="DT344" s="17"/>
      <c r="DU344" s="17"/>
      <c r="DV344" s="17"/>
      <c r="DW344" s="17"/>
      <c r="DX344" s="17"/>
      <c r="DY344" s="17"/>
      <c r="DZ344" s="17"/>
      <c r="EA344" s="17"/>
      <c r="EB344" s="17"/>
      <c r="EC344" s="17"/>
      <c r="ED344" s="17"/>
      <c r="EE344" s="17"/>
      <c r="EF344" s="17"/>
      <c r="EG344" s="17"/>
      <c r="EH344" s="17"/>
      <c r="EI344" s="17"/>
      <c r="EJ344" s="17"/>
      <c r="EK344" s="17"/>
      <c r="EL344" s="17"/>
    </row>
    <row r="345" spans="1:142" x14ac:dyDescent="0.35">
      <c r="A345" s="17"/>
      <c r="B345" s="17"/>
      <c r="C345" s="17"/>
      <c r="D345" s="17"/>
      <c r="E345" s="17"/>
      <c r="F345" s="17"/>
      <c r="G345" s="17"/>
      <c r="H345" s="17"/>
      <c r="I345" s="17"/>
      <c r="K345" s="17"/>
      <c r="N345" s="17"/>
      <c r="O345" s="17"/>
      <c r="P345" s="68"/>
      <c r="Q345" s="68"/>
      <c r="R345" s="17"/>
      <c r="S345" s="17"/>
      <c r="T345" s="107"/>
      <c r="V345" s="17"/>
      <c r="W345" s="17"/>
      <c r="Y345" s="17"/>
      <c r="Z345" s="17"/>
      <c r="AA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c r="CT345" s="17"/>
      <c r="CU345" s="17"/>
      <c r="CV345" s="17"/>
      <c r="CW345" s="17"/>
      <c r="CX345" s="17"/>
      <c r="CY345" s="17"/>
      <c r="CZ345" s="17"/>
      <c r="DA345" s="17"/>
      <c r="DB345" s="17"/>
      <c r="DC345" s="17"/>
      <c r="DD345" s="17"/>
      <c r="DE345" s="17"/>
      <c r="DF345" s="17"/>
      <c r="DG345" s="17"/>
      <c r="DH345" s="17"/>
      <c r="DI345" s="17"/>
      <c r="DJ345" s="17"/>
      <c r="DK345" s="17"/>
      <c r="DL345" s="17"/>
      <c r="DM345" s="17"/>
      <c r="DN345" s="17"/>
      <c r="DO345" s="17"/>
      <c r="DP345" s="17"/>
      <c r="DQ345" s="17"/>
      <c r="DR345" s="17"/>
      <c r="DS345" s="17"/>
      <c r="DT345" s="17"/>
      <c r="DU345" s="17"/>
      <c r="DV345" s="17"/>
      <c r="DW345" s="17"/>
      <c r="DX345" s="17"/>
      <c r="DY345" s="17"/>
      <c r="DZ345" s="17"/>
      <c r="EA345" s="17"/>
      <c r="EB345" s="17"/>
      <c r="EC345" s="17"/>
      <c r="ED345" s="17"/>
      <c r="EE345" s="17"/>
      <c r="EF345" s="17"/>
      <c r="EG345" s="17"/>
      <c r="EH345" s="17"/>
      <c r="EI345" s="17"/>
      <c r="EJ345" s="17"/>
      <c r="EK345" s="17"/>
      <c r="EL345" s="17"/>
    </row>
    <row r="346" spans="1:142" x14ac:dyDescent="0.35">
      <c r="A346" s="17"/>
      <c r="B346" s="17"/>
      <c r="C346" s="17"/>
      <c r="D346" s="17"/>
      <c r="E346" s="17"/>
      <c r="F346" s="17"/>
      <c r="G346" s="17"/>
      <c r="H346" s="17"/>
      <c r="I346" s="17"/>
      <c r="K346" s="17"/>
      <c r="N346" s="17"/>
      <c r="O346" s="17"/>
      <c r="P346" s="68"/>
      <c r="Q346" s="68"/>
      <c r="R346" s="17"/>
      <c r="S346" s="17"/>
      <c r="T346" s="107"/>
      <c r="V346" s="17"/>
      <c r="W346" s="17"/>
      <c r="Y346" s="17"/>
      <c r="Z346" s="17"/>
      <c r="AA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c r="CT346" s="17"/>
      <c r="CU346" s="17"/>
      <c r="CV346" s="17"/>
      <c r="CW346" s="17"/>
      <c r="CX346" s="17"/>
      <c r="CY346" s="17"/>
      <c r="CZ346" s="17"/>
      <c r="DA346" s="17"/>
      <c r="DB346" s="17"/>
      <c r="DC346" s="17"/>
      <c r="DD346" s="17"/>
      <c r="DE346" s="17"/>
      <c r="DF346" s="17"/>
      <c r="DG346" s="17"/>
      <c r="DH346" s="17"/>
      <c r="DI346" s="17"/>
      <c r="DJ346" s="17"/>
      <c r="DK346" s="17"/>
      <c r="DL346" s="17"/>
      <c r="DM346" s="17"/>
      <c r="DN346" s="17"/>
      <c r="DO346" s="17"/>
      <c r="DP346" s="17"/>
      <c r="DQ346" s="17"/>
      <c r="DR346" s="17"/>
      <c r="DS346" s="17"/>
      <c r="DT346" s="17"/>
      <c r="DU346" s="17"/>
      <c r="DV346" s="17"/>
      <c r="DW346" s="17"/>
      <c r="DX346" s="17"/>
      <c r="DY346" s="17"/>
      <c r="DZ346" s="17"/>
      <c r="EA346" s="17"/>
      <c r="EB346" s="17"/>
      <c r="EC346" s="17"/>
      <c r="ED346" s="17"/>
      <c r="EE346" s="17"/>
      <c r="EF346" s="17"/>
      <c r="EG346" s="17"/>
      <c r="EH346" s="17"/>
      <c r="EI346" s="17"/>
      <c r="EJ346" s="17"/>
      <c r="EK346" s="17"/>
      <c r="EL346" s="17"/>
    </row>
    <row r="347" spans="1:142" x14ac:dyDescent="0.35">
      <c r="A347" s="17"/>
      <c r="B347" s="17"/>
      <c r="C347" s="17"/>
      <c r="D347" s="17"/>
      <c r="E347" s="17"/>
      <c r="F347" s="17"/>
      <c r="G347" s="17"/>
      <c r="H347" s="17"/>
      <c r="I347" s="17"/>
      <c r="K347" s="17"/>
      <c r="N347" s="17"/>
      <c r="O347" s="17"/>
      <c r="P347" s="68"/>
      <c r="Q347" s="68"/>
      <c r="R347" s="17"/>
      <c r="S347" s="17"/>
      <c r="T347" s="107"/>
      <c r="V347" s="17"/>
      <c r="W347" s="17"/>
      <c r="Y347" s="17"/>
      <c r="Z347" s="17"/>
      <c r="AA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c r="CL347" s="17"/>
      <c r="CM347" s="17"/>
      <c r="CN347" s="17"/>
      <c r="CO347" s="17"/>
      <c r="CP347" s="17"/>
      <c r="CQ347" s="17"/>
      <c r="CR347" s="17"/>
      <c r="CS347" s="17"/>
      <c r="CT347" s="17"/>
      <c r="CU347" s="17"/>
      <c r="CV347" s="17"/>
      <c r="CW347" s="17"/>
      <c r="CX347" s="17"/>
      <c r="CY347" s="17"/>
      <c r="CZ347" s="17"/>
      <c r="DA347" s="17"/>
      <c r="DB347" s="17"/>
      <c r="DC347" s="17"/>
      <c r="DD347" s="17"/>
      <c r="DE347" s="17"/>
      <c r="DF347" s="17"/>
      <c r="DG347" s="17"/>
      <c r="DH347" s="17"/>
      <c r="DI347" s="17"/>
      <c r="DJ347" s="17"/>
      <c r="DK347" s="17"/>
      <c r="DL347" s="17"/>
      <c r="DM347" s="17"/>
      <c r="DN347" s="17"/>
      <c r="DO347" s="17"/>
      <c r="DP347" s="17"/>
      <c r="DQ347" s="17"/>
      <c r="DR347" s="17"/>
      <c r="DS347" s="17"/>
      <c r="DT347" s="17"/>
      <c r="DU347" s="17"/>
      <c r="DV347" s="17"/>
      <c r="DW347" s="17"/>
      <c r="DX347" s="17"/>
      <c r="DY347" s="17"/>
      <c r="DZ347" s="17"/>
      <c r="EA347" s="17"/>
      <c r="EB347" s="17"/>
      <c r="EC347" s="17"/>
      <c r="ED347" s="17"/>
      <c r="EE347" s="17"/>
      <c r="EF347" s="17"/>
      <c r="EG347" s="17"/>
      <c r="EH347" s="17"/>
      <c r="EI347" s="17"/>
      <c r="EJ347" s="17"/>
      <c r="EK347" s="17"/>
      <c r="EL347" s="17"/>
    </row>
    <row r="348" spans="1:142" x14ac:dyDescent="0.35">
      <c r="A348" s="17"/>
      <c r="B348" s="17"/>
      <c r="C348" s="17"/>
      <c r="D348" s="17"/>
      <c r="E348" s="17"/>
      <c r="F348" s="17"/>
      <c r="G348" s="17"/>
      <c r="H348" s="17"/>
      <c r="I348" s="17"/>
      <c r="K348" s="17"/>
      <c r="N348" s="17"/>
      <c r="O348" s="17"/>
      <c r="P348" s="68"/>
      <c r="Q348" s="68"/>
      <c r="R348" s="17"/>
      <c r="S348" s="17"/>
      <c r="T348" s="107"/>
      <c r="V348" s="17"/>
      <c r="W348" s="17"/>
      <c r="Y348" s="17"/>
      <c r="Z348" s="17"/>
      <c r="AA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c r="CL348" s="17"/>
      <c r="CM348" s="17"/>
      <c r="CN348" s="17"/>
      <c r="CO348" s="17"/>
      <c r="CP348" s="17"/>
      <c r="CQ348" s="17"/>
      <c r="CR348" s="17"/>
      <c r="CS348" s="17"/>
      <c r="CT348" s="17"/>
      <c r="CU348" s="17"/>
      <c r="CV348" s="17"/>
      <c r="CW348" s="17"/>
      <c r="CX348" s="17"/>
      <c r="CY348" s="17"/>
      <c r="CZ348" s="17"/>
      <c r="DA348" s="17"/>
      <c r="DB348" s="17"/>
      <c r="DC348" s="17"/>
      <c r="DD348" s="17"/>
      <c r="DE348" s="17"/>
      <c r="DF348" s="17"/>
      <c r="DG348" s="17"/>
      <c r="DH348" s="17"/>
      <c r="DI348" s="17"/>
      <c r="DJ348" s="17"/>
      <c r="DK348" s="17"/>
      <c r="DL348" s="17"/>
      <c r="DM348" s="17"/>
      <c r="DN348" s="17"/>
      <c r="DO348" s="17"/>
      <c r="DP348" s="17"/>
      <c r="DQ348" s="17"/>
      <c r="DR348" s="17"/>
      <c r="DS348" s="17"/>
      <c r="DT348" s="17"/>
      <c r="DU348" s="17"/>
      <c r="DV348" s="17"/>
      <c r="DW348" s="17"/>
      <c r="DX348" s="17"/>
      <c r="DY348" s="17"/>
      <c r="DZ348" s="17"/>
      <c r="EA348" s="17"/>
      <c r="EB348" s="17"/>
      <c r="EC348" s="17"/>
      <c r="ED348" s="17"/>
      <c r="EE348" s="17"/>
      <c r="EF348" s="17"/>
      <c r="EG348" s="17"/>
      <c r="EH348" s="17"/>
      <c r="EI348" s="17"/>
      <c r="EJ348" s="17"/>
      <c r="EK348" s="17"/>
      <c r="EL348" s="17"/>
    </row>
    <row r="349" spans="1:142" x14ac:dyDescent="0.35">
      <c r="A349" s="17"/>
      <c r="B349" s="17"/>
      <c r="C349" s="17"/>
      <c r="D349" s="17"/>
      <c r="E349" s="17"/>
      <c r="F349" s="17"/>
      <c r="G349" s="17"/>
      <c r="H349" s="17"/>
      <c r="I349" s="17"/>
      <c r="K349" s="17"/>
      <c r="N349" s="17"/>
      <c r="O349" s="17"/>
      <c r="P349" s="68"/>
      <c r="Q349" s="68"/>
      <c r="R349" s="17"/>
      <c r="S349" s="17"/>
      <c r="T349" s="107"/>
      <c r="V349" s="17"/>
      <c r="W349" s="17"/>
      <c r="Y349" s="17"/>
      <c r="Z349" s="17"/>
      <c r="AA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c r="CT349" s="17"/>
      <c r="CU349" s="17"/>
      <c r="CV349" s="17"/>
      <c r="CW349" s="17"/>
      <c r="CX349" s="17"/>
      <c r="CY349" s="17"/>
      <c r="CZ349" s="17"/>
      <c r="DA349" s="17"/>
      <c r="DB349" s="17"/>
      <c r="DC349" s="17"/>
      <c r="DD349" s="17"/>
      <c r="DE349" s="17"/>
      <c r="DF349" s="17"/>
      <c r="DG349" s="17"/>
      <c r="DH349" s="17"/>
      <c r="DI349" s="17"/>
      <c r="DJ349" s="17"/>
      <c r="DK349" s="17"/>
      <c r="DL349" s="17"/>
      <c r="DM349" s="17"/>
      <c r="DN349" s="17"/>
      <c r="DO349" s="17"/>
      <c r="DP349" s="17"/>
      <c r="DQ349" s="17"/>
      <c r="DR349" s="17"/>
      <c r="DS349" s="17"/>
      <c r="DT349" s="17"/>
      <c r="DU349" s="17"/>
      <c r="DV349" s="17"/>
      <c r="DW349" s="17"/>
      <c r="DX349" s="17"/>
      <c r="DY349" s="17"/>
      <c r="DZ349" s="17"/>
      <c r="EA349" s="17"/>
      <c r="EB349" s="17"/>
      <c r="EC349" s="17"/>
      <c r="ED349" s="17"/>
      <c r="EE349" s="17"/>
      <c r="EF349" s="17"/>
      <c r="EG349" s="17"/>
      <c r="EH349" s="17"/>
      <c r="EI349" s="17"/>
      <c r="EJ349" s="17"/>
      <c r="EK349" s="17"/>
      <c r="EL349" s="17"/>
    </row>
    <row r="350" spans="1:142" x14ac:dyDescent="0.35">
      <c r="A350" s="17"/>
      <c r="B350" s="17"/>
      <c r="C350" s="17"/>
      <c r="D350" s="17"/>
      <c r="E350" s="17"/>
      <c r="F350" s="17"/>
      <c r="G350" s="17"/>
      <c r="H350" s="17"/>
      <c r="I350" s="17"/>
      <c r="K350" s="17"/>
      <c r="N350" s="17"/>
      <c r="O350" s="17"/>
      <c r="P350" s="68"/>
      <c r="Q350" s="68"/>
      <c r="R350" s="17"/>
      <c r="S350" s="17"/>
      <c r="T350" s="107"/>
      <c r="V350" s="17"/>
      <c r="W350" s="17"/>
      <c r="Y350" s="17"/>
      <c r="Z350" s="17"/>
      <c r="AA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c r="CL350" s="17"/>
      <c r="CM350" s="17"/>
      <c r="CN350" s="17"/>
      <c r="CO350" s="17"/>
      <c r="CP350" s="17"/>
      <c r="CQ350" s="17"/>
      <c r="CR350" s="17"/>
      <c r="CS350" s="17"/>
      <c r="CT350" s="17"/>
      <c r="CU350" s="17"/>
      <c r="CV350" s="17"/>
      <c r="CW350" s="17"/>
      <c r="CX350" s="17"/>
      <c r="CY350" s="17"/>
      <c r="CZ350" s="17"/>
      <c r="DA350" s="17"/>
      <c r="DB350" s="17"/>
      <c r="DC350" s="17"/>
      <c r="DD350" s="17"/>
      <c r="DE350" s="17"/>
      <c r="DF350" s="17"/>
      <c r="DG350" s="17"/>
      <c r="DH350" s="17"/>
      <c r="DI350" s="17"/>
      <c r="DJ350" s="17"/>
      <c r="DK350" s="17"/>
      <c r="DL350" s="17"/>
      <c r="DM350" s="17"/>
      <c r="DN350" s="17"/>
      <c r="DO350" s="17"/>
      <c r="DP350" s="17"/>
      <c r="DQ350" s="17"/>
      <c r="DR350" s="17"/>
      <c r="DS350" s="17"/>
      <c r="DT350" s="17"/>
      <c r="DU350" s="17"/>
      <c r="DV350" s="17"/>
      <c r="DW350" s="17"/>
      <c r="DX350" s="17"/>
      <c r="DY350" s="17"/>
      <c r="DZ350" s="17"/>
      <c r="EA350" s="17"/>
      <c r="EB350" s="17"/>
      <c r="EC350" s="17"/>
      <c r="ED350" s="17"/>
      <c r="EE350" s="17"/>
      <c r="EF350" s="17"/>
      <c r="EG350" s="17"/>
      <c r="EH350" s="17"/>
      <c r="EI350" s="17"/>
      <c r="EJ350" s="17"/>
      <c r="EK350" s="17"/>
      <c r="EL350" s="17"/>
    </row>
    <row r="351" spans="1:142" x14ac:dyDescent="0.35">
      <c r="A351" s="17"/>
      <c r="B351" s="17"/>
      <c r="C351" s="17"/>
      <c r="D351" s="17"/>
      <c r="E351" s="17"/>
      <c r="F351" s="17"/>
      <c r="G351" s="17"/>
      <c r="H351" s="17"/>
      <c r="I351" s="17"/>
      <c r="K351" s="17"/>
      <c r="N351" s="17"/>
      <c r="O351" s="17"/>
      <c r="P351" s="68"/>
      <c r="Q351" s="68"/>
      <c r="R351" s="17"/>
      <c r="S351" s="17"/>
      <c r="T351" s="107"/>
      <c r="V351" s="17"/>
      <c r="W351" s="17"/>
      <c r="Y351" s="17"/>
      <c r="Z351" s="17"/>
      <c r="AA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c r="CT351" s="17"/>
      <c r="CU351" s="17"/>
      <c r="CV351" s="17"/>
      <c r="CW351" s="17"/>
      <c r="CX351" s="17"/>
      <c r="CY351" s="17"/>
      <c r="CZ351" s="17"/>
      <c r="DA351" s="17"/>
      <c r="DB351" s="17"/>
      <c r="DC351" s="17"/>
      <c r="DD351" s="17"/>
      <c r="DE351" s="17"/>
      <c r="DF351" s="17"/>
      <c r="DG351" s="17"/>
      <c r="DH351" s="17"/>
      <c r="DI351" s="17"/>
      <c r="DJ351" s="17"/>
      <c r="DK351" s="17"/>
      <c r="DL351" s="17"/>
      <c r="DM351" s="17"/>
      <c r="DN351" s="17"/>
      <c r="DO351" s="17"/>
      <c r="DP351" s="17"/>
      <c r="DQ351" s="17"/>
      <c r="DR351" s="17"/>
      <c r="DS351" s="17"/>
      <c r="DT351" s="17"/>
      <c r="DU351" s="17"/>
      <c r="DV351" s="17"/>
      <c r="DW351" s="17"/>
      <c r="DX351" s="17"/>
      <c r="DY351" s="17"/>
      <c r="DZ351" s="17"/>
      <c r="EA351" s="17"/>
      <c r="EB351" s="17"/>
      <c r="EC351" s="17"/>
      <c r="ED351" s="17"/>
      <c r="EE351" s="17"/>
      <c r="EF351" s="17"/>
      <c r="EG351" s="17"/>
      <c r="EH351" s="17"/>
      <c r="EI351" s="17"/>
      <c r="EJ351" s="17"/>
      <c r="EK351" s="17"/>
      <c r="EL351" s="17"/>
    </row>
    <row r="352" spans="1:142" x14ac:dyDescent="0.35">
      <c r="A352" s="17"/>
      <c r="B352" s="17"/>
      <c r="C352" s="17"/>
      <c r="D352" s="17"/>
      <c r="E352" s="17"/>
      <c r="F352" s="17"/>
      <c r="G352" s="17"/>
      <c r="H352" s="17"/>
      <c r="I352" s="17"/>
      <c r="K352" s="17"/>
      <c r="N352" s="17"/>
      <c r="O352" s="17"/>
      <c r="P352" s="68"/>
      <c r="Q352" s="68"/>
      <c r="R352" s="17"/>
      <c r="S352" s="17"/>
      <c r="T352" s="107"/>
      <c r="V352" s="17"/>
      <c r="W352" s="17"/>
      <c r="Y352" s="17"/>
      <c r="Z352" s="17"/>
      <c r="AA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c r="DJ352" s="17"/>
      <c r="DK352" s="17"/>
      <c r="DL352" s="17"/>
      <c r="DM352" s="17"/>
      <c r="DN352" s="17"/>
      <c r="DO352" s="17"/>
      <c r="DP352" s="17"/>
      <c r="DQ352" s="17"/>
      <c r="DR352" s="17"/>
      <c r="DS352" s="17"/>
      <c r="DT352" s="17"/>
      <c r="DU352" s="17"/>
      <c r="DV352" s="17"/>
      <c r="DW352" s="17"/>
      <c r="DX352" s="17"/>
      <c r="DY352" s="17"/>
      <c r="DZ352" s="17"/>
      <c r="EA352" s="17"/>
      <c r="EB352" s="17"/>
      <c r="EC352" s="17"/>
      <c r="ED352" s="17"/>
      <c r="EE352" s="17"/>
      <c r="EF352" s="17"/>
      <c r="EG352" s="17"/>
      <c r="EH352" s="17"/>
      <c r="EI352" s="17"/>
      <c r="EJ352" s="17"/>
      <c r="EK352" s="17"/>
      <c r="EL352" s="17"/>
    </row>
    <row r="353" spans="1:142" x14ac:dyDescent="0.35">
      <c r="A353" s="17"/>
      <c r="B353" s="17"/>
      <c r="C353" s="17"/>
      <c r="D353" s="17"/>
      <c r="E353" s="17"/>
      <c r="F353" s="17"/>
      <c r="G353" s="17"/>
      <c r="H353" s="17"/>
      <c r="I353" s="17"/>
      <c r="K353" s="17"/>
      <c r="N353" s="17"/>
      <c r="O353" s="17"/>
      <c r="P353" s="68"/>
      <c r="Q353" s="68"/>
      <c r="R353" s="17"/>
      <c r="S353" s="17"/>
      <c r="T353" s="107"/>
      <c r="V353" s="17"/>
      <c r="W353" s="17"/>
      <c r="Y353" s="17"/>
      <c r="Z353" s="17"/>
      <c r="AA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c r="CL353" s="17"/>
      <c r="CM353" s="17"/>
      <c r="CN353" s="17"/>
      <c r="CO353" s="17"/>
      <c r="CP353" s="17"/>
      <c r="CQ353" s="17"/>
      <c r="CR353" s="17"/>
      <c r="CS353" s="17"/>
      <c r="CT353" s="17"/>
      <c r="CU353" s="17"/>
      <c r="CV353" s="17"/>
      <c r="CW353" s="17"/>
      <c r="CX353" s="17"/>
      <c r="CY353" s="17"/>
      <c r="CZ353" s="17"/>
      <c r="DA353" s="17"/>
      <c r="DB353" s="17"/>
      <c r="DC353" s="17"/>
      <c r="DD353" s="17"/>
      <c r="DE353" s="17"/>
      <c r="DF353" s="17"/>
      <c r="DG353" s="17"/>
      <c r="DH353" s="17"/>
      <c r="DI353" s="17"/>
      <c r="DJ353" s="17"/>
      <c r="DK353" s="17"/>
      <c r="DL353" s="17"/>
      <c r="DM353" s="17"/>
      <c r="DN353" s="17"/>
      <c r="DO353" s="17"/>
      <c r="DP353" s="17"/>
      <c r="DQ353" s="17"/>
      <c r="DR353" s="17"/>
      <c r="DS353" s="17"/>
      <c r="DT353" s="17"/>
      <c r="DU353" s="17"/>
      <c r="DV353" s="17"/>
      <c r="DW353" s="17"/>
      <c r="DX353" s="17"/>
      <c r="DY353" s="17"/>
      <c r="DZ353" s="17"/>
      <c r="EA353" s="17"/>
      <c r="EB353" s="17"/>
      <c r="EC353" s="17"/>
      <c r="ED353" s="17"/>
      <c r="EE353" s="17"/>
      <c r="EF353" s="17"/>
      <c r="EG353" s="17"/>
      <c r="EH353" s="17"/>
      <c r="EI353" s="17"/>
      <c r="EJ353" s="17"/>
      <c r="EK353" s="17"/>
      <c r="EL353" s="17"/>
    </row>
    <row r="354" spans="1:142" x14ac:dyDescent="0.35">
      <c r="A354" s="17"/>
      <c r="B354" s="17"/>
      <c r="C354" s="17"/>
      <c r="D354" s="17"/>
      <c r="E354" s="17"/>
      <c r="F354" s="17"/>
      <c r="G354" s="17"/>
      <c r="H354" s="17"/>
      <c r="I354" s="17"/>
      <c r="K354" s="17"/>
      <c r="N354" s="17"/>
      <c r="O354" s="17"/>
      <c r="P354" s="68"/>
      <c r="Q354" s="68"/>
      <c r="R354" s="17"/>
      <c r="S354" s="17"/>
      <c r="T354" s="107"/>
      <c r="V354" s="17"/>
      <c r="W354" s="17"/>
      <c r="Y354" s="17"/>
      <c r="Z354" s="17"/>
      <c r="AA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c r="CL354" s="17"/>
      <c r="CM354" s="17"/>
      <c r="CN354" s="17"/>
      <c r="CO354" s="17"/>
      <c r="CP354" s="17"/>
      <c r="CQ354" s="17"/>
      <c r="CR354" s="17"/>
      <c r="CS354" s="17"/>
      <c r="CT354" s="17"/>
      <c r="CU354" s="17"/>
      <c r="CV354" s="17"/>
      <c r="CW354" s="17"/>
      <c r="CX354" s="17"/>
      <c r="CY354" s="17"/>
      <c r="CZ354" s="17"/>
      <c r="DA354" s="17"/>
      <c r="DB354" s="17"/>
      <c r="DC354" s="17"/>
      <c r="DD354" s="17"/>
      <c r="DE354" s="17"/>
      <c r="DF354" s="17"/>
      <c r="DG354" s="17"/>
      <c r="DH354" s="17"/>
      <c r="DI354" s="17"/>
      <c r="DJ354" s="17"/>
      <c r="DK354" s="17"/>
      <c r="DL354" s="17"/>
      <c r="DM354" s="17"/>
      <c r="DN354" s="17"/>
      <c r="DO354" s="17"/>
      <c r="DP354" s="17"/>
      <c r="DQ354" s="17"/>
      <c r="DR354" s="17"/>
      <c r="DS354" s="17"/>
      <c r="DT354" s="17"/>
      <c r="DU354" s="17"/>
      <c r="DV354" s="17"/>
      <c r="DW354" s="17"/>
      <c r="DX354" s="17"/>
      <c r="DY354" s="17"/>
      <c r="DZ354" s="17"/>
      <c r="EA354" s="17"/>
      <c r="EB354" s="17"/>
      <c r="EC354" s="17"/>
      <c r="ED354" s="17"/>
      <c r="EE354" s="17"/>
      <c r="EF354" s="17"/>
      <c r="EG354" s="17"/>
      <c r="EH354" s="17"/>
      <c r="EI354" s="17"/>
      <c r="EJ354" s="17"/>
      <c r="EK354" s="17"/>
      <c r="EL354" s="17"/>
    </row>
    <row r="355" spans="1:142" x14ac:dyDescent="0.35">
      <c r="A355" s="17"/>
      <c r="B355" s="17"/>
      <c r="C355" s="17"/>
      <c r="D355" s="17"/>
      <c r="E355" s="17"/>
      <c r="F355" s="17"/>
      <c r="G355" s="17"/>
      <c r="H355" s="17"/>
      <c r="I355" s="17"/>
      <c r="K355" s="17"/>
      <c r="N355" s="17"/>
      <c r="O355" s="17"/>
      <c r="P355" s="68"/>
      <c r="Q355" s="68"/>
      <c r="R355" s="17"/>
      <c r="S355" s="17"/>
      <c r="T355" s="107"/>
      <c r="V355" s="17"/>
      <c r="W355" s="17"/>
      <c r="Y355" s="17"/>
      <c r="Z355" s="17"/>
      <c r="AA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c r="CL355" s="17"/>
      <c r="CM355" s="17"/>
      <c r="CN355" s="17"/>
      <c r="CO355" s="17"/>
      <c r="CP355" s="17"/>
      <c r="CQ355" s="17"/>
      <c r="CR355" s="17"/>
      <c r="CS355" s="17"/>
      <c r="CT355" s="17"/>
      <c r="CU355" s="17"/>
      <c r="CV355" s="17"/>
      <c r="CW355" s="17"/>
      <c r="CX355" s="17"/>
      <c r="CY355" s="17"/>
      <c r="CZ355" s="17"/>
      <c r="DA355" s="17"/>
      <c r="DB355" s="17"/>
      <c r="DC355" s="17"/>
      <c r="DD355" s="17"/>
      <c r="DE355" s="17"/>
      <c r="DF355" s="17"/>
      <c r="DG355" s="17"/>
      <c r="DH355" s="17"/>
      <c r="DI355" s="17"/>
      <c r="DJ355" s="17"/>
      <c r="DK355" s="17"/>
      <c r="DL355" s="17"/>
      <c r="DM355" s="17"/>
      <c r="DN355" s="17"/>
      <c r="DO355" s="17"/>
      <c r="DP355" s="17"/>
      <c r="DQ355" s="17"/>
      <c r="DR355" s="17"/>
      <c r="DS355" s="17"/>
      <c r="DT355" s="17"/>
      <c r="DU355" s="17"/>
      <c r="DV355" s="17"/>
      <c r="DW355" s="17"/>
      <c r="DX355" s="17"/>
      <c r="DY355" s="17"/>
      <c r="DZ355" s="17"/>
      <c r="EA355" s="17"/>
      <c r="EB355" s="17"/>
      <c r="EC355" s="17"/>
      <c r="ED355" s="17"/>
      <c r="EE355" s="17"/>
      <c r="EF355" s="17"/>
      <c r="EG355" s="17"/>
      <c r="EH355" s="17"/>
      <c r="EI355" s="17"/>
      <c r="EJ355" s="17"/>
      <c r="EK355" s="17"/>
      <c r="EL355" s="17"/>
    </row>
    <row r="356" spans="1:142" x14ac:dyDescent="0.35">
      <c r="A356" s="17"/>
      <c r="B356" s="17"/>
      <c r="C356" s="17"/>
      <c r="D356" s="17"/>
      <c r="E356" s="17"/>
      <c r="F356" s="17"/>
      <c r="G356" s="17"/>
      <c r="H356" s="17"/>
      <c r="I356" s="17"/>
      <c r="K356" s="17"/>
      <c r="N356" s="17"/>
      <c r="O356" s="17"/>
      <c r="P356" s="68"/>
      <c r="Q356" s="68"/>
      <c r="R356" s="17"/>
      <c r="S356" s="17"/>
      <c r="T356" s="107"/>
      <c r="V356" s="17"/>
      <c r="W356" s="17"/>
      <c r="Y356" s="17"/>
      <c r="Z356" s="17"/>
      <c r="AA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c r="CT356" s="17"/>
      <c r="CU356" s="17"/>
      <c r="CV356" s="17"/>
      <c r="CW356" s="17"/>
      <c r="CX356" s="17"/>
      <c r="CY356" s="17"/>
      <c r="CZ356" s="17"/>
      <c r="DA356" s="17"/>
      <c r="DB356" s="17"/>
      <c r="DC356" s="17"/>
      <c r="DD356" s="17"/>
      <c r="DE356" s="17"/>
      <c r="DF356" s="17"/>
      <c r="DG356" s="17"/>
      <c r="DH356" s="17"/>
      <c r="DI356" s="17"/>
      <c r="DJ356" s="17"/>
      <c r="DK356" s="17"/>
      <c r="DL356" s="17"/>
      <c r="DM356" s="17"/>
      <c r="DN356" s="17"/>
      <c r="DO356" s="17"/>
      <c r="DP356" s="17"/>
      <c r="DQ356" s="17"/>
      <c r="DR356" s="17"/>
      <c r="DS356" s="17"/>
      <c r="DT356" s="17"/>
      <c r="DU356" s="17"/>
      <c r="DV356" s="17"/>
      <c r="DW356" s="17"/>
      <c r="DX356" s="17"/>
      <c r="DY356" s="17"/>
      <c r="DZ356" s="17"/>
      <c r="EA356" s="17"/>
      <c r="EB356" s="17"/>
      <c r="EC356" s="17"/>
      <c r="ED356" s="17"/>
      <c r="EE356" s="17"/>
      <c r="EF356" s="17"/>
      <c r="EG356" s="17"/>
      <c r="EH356" s="17"/>
      <c r="EI356" s="17"/>
      <c r="EJ356" s="17"/>
      <c r="EK356" s="17"/>
      <c r="EL356" s="17"/>
    </row>
    <row r="357" spans="1:142" x14ac:dyDescent="0.35">
      <c r="A357" s="17"/>
      <c r="B357" s="17"/>
      <c r="C357" s="17"/>
      <c r="D357" s="17"/>
      <c r="E357" s="17"/>
      <c r="F357" s="17"/>
      <c r="G357" s="17"/>
      <c r="H357" s="17"/>
      <c r="I357" s="17"/>
      <c r="K357" s="17"/>
      <c r="N357" s="17"/>
      <c r="O357" s="17"/>
      <c r="P357" s="68"/>
      <c r="Q357" s="68"/>
      <c r="R357" s="17"/>
      <c r="S357" s="17"/>
      <c r="T357" s="107"/>
      <c r="V357" s="17"/>
      <c r="W357" s="17"/>
      <c r="Y357" s="17"/>
      <c r="Z357" s="17"/>
      <c r="AA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c r="CL357" s="17"/>
      <c r="CM357" s="17"/>
      <c r="CN357" s="17"/>
      <c r="CO357" s="17"/>
      <c r="CP357" s="17"/>
      <c r="CQ357" s="17"/>
      <c r="CR357" s="17"/>
      <c r="CS357" s="17"/>
      <c r="CT357" s="17"/>
      <c r="CU357" s="17"/>
      <c r="CV357" s="17"/>
      <c r="CW357" s="17"/>
      <c r="CX357" s="17"/>
      <c r="CY357" s="17"/>
      <c r="CZ357" s="17"/>
      <c r="DA357" s="17"/>
      <c r="DB357" s="17"/>
      <c r="DC357" s="17"/>
      <c r="DD357" s="17"/>
      <c r="DE357" s="17"/>
      <c r="DF357" s="17"/>
      <c r="DG357" s="17"/>
      <c r="DH357" s="17"/>
      <c r="DI357" s="17"/>
      <c r="DJ357" s="17"/>
      <c r="DK357" s="17"/>
      <c r="DL357" s="17"/>
      <c r="DM357" s="17"/>
      <c r="DN357" s="17"/>
      <c r="DO357" s="17"/>
      <c r="DP357" s="17"/>
      <c r="DQ357" s="17"/>
      <c r="DR357" s="17"/>
      <c r="DS357" s="17"/>
      <c r="DT357" s="17"/>
      <c r="DU357" s="17"/>
      <c r="DV357" s="17"/>
      <c r="DW357" s="17"/>
      <c r="DX357" s="17"/>
      <c r="DY357" s="17"/>
      <c r="DZ357" s="17"/>
      <c r="EA357" s="17"/>
      <c r="EB357" s="17"/>
      <c r="EC357" s="17"/>
      <c r="ED357" s="17"/>
      <c r="EE357" s="17"/>
      <c r="EF357" s="17"/>
      <c r="EG357" s="17"/>
      <c r="EH357" s="17"/>
      <c r="EI357" s="17"/>
      <c r="EJ357" s="17"/>
      <c r="EK357" s="17"/>
      <c r="EL357" s="17"/>
    </row>
    <row r="358" spans="1:142" x14ac:dyDescent="0.35">
      <c r="A358" s="17"/>
      <c r="B358" s="17"/>
      <c r="C358" s="17"/>
      <c r="D358" s="17"/>
      <c r="E358" s="17"/>
      <c r="F358" s="17"/>
      <c r="G358" s="17"/>
      <c r="H358" s="17"/>
      <c r="I358" s="107"/>
      <c r="K358" s="17"/>
      <c r="N358" s="17"/>
      <c r="O358" s="17"/>
      <c r="P358" s="68"/>
      <c r="Q358" s="68"/>
      <c r="R358" s="17"/>
      <c r="S358" s="17"/>
      <c r="T358" s="107"/>
      <c r="V358" s="17"/>
      <c r="W358" s="17"/>
      <c r="Y358" s="17"/>
      <c r="Z358" s="17"/>
      <c r="AA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c r="CL358" s="17"/>
      <c r="CM358" s="17"/>
      <c r="CN358" s="17"/>
      <c r="CO358" s="17"/>
      <c r="CP358" s="17"/>
      <c r="CQ358" s="17"/>
      <c r="CR358" s="17"/>
      <c r="CS358" s="17"/>
      <c r="CT358" s="17"/>
      <c r="CU358" s="17"/>
      <c r="CV358" s="17"/>
      <c r="CW358" s="17"/>
      <c r="CX358" s="17"/>
      <c r="CY358" s="17"/>
      <c r="CZ358" s="17"/>
      <c r="DA358" s="17"/>
      <c r="DB358" s="17"/>
      <c r="DC358" s="17"/>
      <c r="DD358" s="17"/>
      <c r="DE358" s="17"/>
      <c r="DF358" s="17"/>
      <c r="DG358" s="17"/>
      <c r="DH358" s="17"/>
      <c r="DI358" s="17"/>
      <c r="DJ358" s="17"/>
      <c r="DK358" s="17"/>
      <c r="DL358" s="17"/>
      <c r="DM358" s="17"/>
      <c r="DN358" s="17"/>
      <c r="DO358" s="17"/>
      <c r="DP358" s="17"/>
      <c r="DQ358" s="17"/>
      <c r="DR358" s="17"/>
      <c r="DS358" s="17"/>
      <c r="DT358" s="17"/>
      <c r="DU358" s="17"/>
      <c r="DV358" s="17"/>
      <c r="DW358" s="17"/>
      <c r="DX358" s="17"/>
      <c r="DY358" s="17"/>
      <c r="DZ358" s="17"/>
      <c r="EA358" s="17"/>
      <c r="EB358" s="17"/>
      <c r="EC358" s="17"/>
      <c r="ED358" s="17"/>
      <c r="EE358" s="17"/>
      <c r="EF358" s="17"/>
      <c r="EG358" s="17"/>
      <c r="EH358" s="17"/>
      <c r="EI358" s="17"/>
      <c r="EJ358" s="17"/>
      <c r="EK358" s="17"/>
      <c r="EL358" s="17"/>
    </row>
    <row r="359" spans="1:142" x14ac:dyDescent="0.35">
      <c r="A359" s="17"/>
      <c r="B359" s="17"/>
      <c r="C359" s="17"/>
      <c r="D359" s="17"/>
      <c r="E359" s="17"/>
      <c r="F359" s="17"/>
      <c r="G359" s="17"/>
      <c r="H359" s="17"/>
      <c r="I359" s="17"/>
      <c r="K359" s="17"/>
      <c r="N359" s="17"/>
      <c r="O359" s="17"/>
      <c r="P359" s="68"/>
      <c r="Q359" s="68"/>
      <c r="R359" s="17"/>
      <c r="S359" s="17"/>
      <c r="T359" s="107"/>
      <c r="V359" s="17"/>
      <c r="W359" s="17"/>
      <c r="Y359" s="17"/>
      <c r="Z359" s="17"/>
      <c r="AA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c r="DH359" s="17"/>
      <c r="DI359" s="17"/>
      <c r="DJ359" s="17"/>
      <c r="DK359" s="17"/>
      <c r="DL359" s="17"/>
      <c r="DM359" s="17"/>
      <c r="DN359" s="17"/>
      <c r="DO359" s="17"/>
      <c r="DP359" s="17"/>
      <c r="DQ359" s="17"/>
      <c r="DR359" s="17"/>
      <c r="DS359" s="17"/>
      <c r="DT359" s="17"/>
      <c r="DU359" s="17"/>
      <c r="DV359" s="17"/>
      <c r="DW359" s="17"/>
      <c r="DX359" s="17"/>
      <c r="DY359" s="17"/>
      <c r="DZ359" s="17"/>
      <c r="EA359" s="17"/>
      <c r="EB359" s="17"/>
      <c r="EC359" s="17"/>
      <c r="ED359" s="17"/>
      <c r="EE359" s="17"/>
      <c r="EF359" s="17"/>
      <c r="EG359" s="17"/>
      <c r="EH359" s="17"/>
      <c r="EI359" s="17"/>
      <c r="EJ359" s="17"/>
      <c r="EK359" s="17"/>
      <c r="EL359" s="17"/>
    </row>
    <row r="360" spans="1:142" x14ac:dyDescent="0.35">
      <c r="A360" s="17"/>
      <c r="B360" s="17"/>
      <c r="C360" s="17"/>
      <c r="D360" s="17"/>
      <c r="E360" s="17"/>
      <c r="F360" s="17"/>
      <c r="G360" s="17"/>
      <c r="H360" s="17"/>
      <c r="I360" s="17"/>
      <c r="K360" s="17"/>
      <c r="N360" s="17"/>
      <c r="O360" s="17"/>
      <c r="P360" s="68"/>
      <c r="Q360" s="68"/>
      <c r="R360" s="17"/>
      <c r="S360" s="17"/>
      <c r="T360" s="107"/>
      <c r="V360" s="17"/>
      <c r="W360" s="17"/>
      <c r="Y360" s="17"/>
      <c r="Z360" s="17"/>
      <c r="AA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c r="CT360" s="17"/>
      <c r="CU360" s="17"/>
      <c r="CV360" s="17"/>
      <c r="CW360" s="17"/>
      <c r="CX360" s="17"/>
      <c r="CY360" s="17"/>
      <c r="CZ360" s="17"/>
      <c r="DA360" s="17"/>
      <c r="DB360" s="17"/>
      <c r="DC360" s="17"/>
      <c r="DD360" s="17"/>
      <c r="DE360" s="17"/>
      <c r="DF360" s="17"/>
      <c r="DG360" s="17"/>
      <c r="DH360" s="17"/>
      <c r="DI360" s="17"/>
      <c r="DJ360" s="17"/>
      <c r="DK360" s="17"/>
      <c r="DL360" s="17"/>
      <c r="DM360" s="17"/>
      <c r="DN360" s="17"/>
      <c r="DO360" s="17"/>
      <c r="DP360" s="17"/>
      <c r="DQ360" s="17"/>
      <c r="DR360" s="17"/>
      <c r="DS360" s="17"/>
      <c r="DT360" s="17"/>
      <c r="DU360" s="17"/>
      <c r="DV360" s="17"/>
      <c r="DW360" s="17"/>
      <c r="DX360" s="17"/>
      <c r="DY360" s="17"/>
      <c r="DZ360" s="17"/>
      <c r="EA360" s="17"/>
      <c r="EB360" s="17"/>
      <c r="EC360" s="17"/>
      <c r="ED360" s="17"/>
      <c r="EE360" s="17"/>
      <c r="EF360" s="17"/>
      <c r="EG360" s="17"/>
      <c r="EH360" s="17"/>
      <c r="EI360" s="17"/>
      <c r="EJ360" s="17"/>
      <c r="EK360" s="17"/>
      <c r="EL360" s="17"/>
    </row>
    <row r="361" spans="1:142" x14ac:dyDescent="0.35">
      <c r="A361" s="17"/>
      <c r="B361" s="17"/>
      <c r="C361" s="17"/>
      <c r="D361" s="17"/>
      <c r="E361" s="17"/>
      <c r="F361" s="17"/>
      <c r="G361" s="17"/>
      <c r="H361" s="17"/>
      <c r="I361" s="17"/>
      <c r="K361" s="17"/>
      <c r="N361" s="17"/>
      <c r="O361" s="17"/>
      <c r="P361" s="68"/>
      <c r="Q361" s="68"/>
      <c r="R361" s="17"/>
      <c r="S361" s="17"/>
      <c r="T361" s="107"/>
      <c r="V361" s="17"/>
      <c r="W361" s="17"/>
      <c r="Y361" s="17"/>
      <c r="Z361" s="17"/>
      <c r="AA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c r="CT361" s="17"/>
      <c r="CU361" s="17"/>
      <c r="CV361" s="17"/>
      <c r="CW361" s="17"/>
      <c r="CX361" s="17"/>
      <c r="CY361" s="17"/>
      <c r="CZ361" s="17"/>
      <c r="DA361" s="17"/>
      <c r="DB361" s="17"/>
      <c r="DC361" s="17"/>
      <c r="DD361" s="17"/>
      <c r="DE361" s="17"/>
      <c r="DF361" s="17"/>
      <c r="DG361" s="17"/>
      <c r="DH361" s="17"/>
      <c r="DI361" s="17"/>
      <c r="DJ361" s="17"/>
      <c r="DK361" s="17"/>
      <c r="DL361" s="17"/>
      <c r="DM361" s="17"/>
      <c r="DN361" s="17"/>
      <c r="DO361" s="17"/>
      <c r="DP361" s="17"/>
      <c r="DQ361" s="17"/>
      <c r="DR361" s="17"/>
      <c r="DS361" s="17"/>
      <c r="DT361" s="17"/>
      <c r="DU361" s="17"/>
      <c r="DV361" s="17"/>
      <c r="DW361" s="17"/>
      <c r="DX361" s="17"/>
      <c r="DY361" s="17"/>
      <c r="DZ361" s="17"/>
      <c r="EA361" s="17"/>
      <c r="EB361" s="17"/>
      <c r="EC361" s="17"/>
      <c r="ED361" s="17"/>
      <c r="EE361" s="17"/>
      <c r="EF361" s="17"/>
      <c r="EG361" s="17"/>
      <c r="EH361" s="17"/>
      <c r="EI361" s="17"/>
      <c r="EJ361" s="17"/>
      <c r="EK361" s="17"/>
      <c r="EL361" s="17"/>
    </row>
    <row r="362" spans="1:142" x14ac:dyDescent="0.35">
      <c r="A362" s="17"/>
      <c r="B362" s="17"/>
      <c r="C362" s="17"/>
      <c r="D362" s="17"/>
      <c r="E362" s="17"/>
      <c r="F362" s="17"/>
      <c r="G362" s="17"/>
      <c r="H362" s="17"/>
      <c r="I362" s="17"/>
      <c r="K362" s="17"/>
      <c r="N362" s="17"/>
      <c r="O362" s="17"/>
      <c r="P362" s="68"/>
      <c r="Q362" s="68"/>
      <c r="R362" s="17"/>
      <c r="S362" s="17"/>
      <c r="T362" s="107"/>
      <c r="V362" s="17"/>
      <c r="W362" s="17"/>
      <c r="Y362" s="17"/>
      <c r="Z362" s="17"/>
      <c r="AA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c r="CT362" s="17"/>
      <c r="CU362" s="17"/>
      <c r="CV362" s="17"/>
      <c r="CW362" s="17"/>
      <c r="CX362" s="17"/>
      <c r="CY362" s="17"/>
      <c r="CZ362" s="17"/>
      <c r="DA362" s="17"/>
      <c r="DB362" s="17"/>
      <c r="DC362" s="17"/>
      <c r="DD362" s="17"/>
      <c r="DE362" s="17"/>
      <c r="DF362" s="17"/>
      <c r="DG362" s="17"/>
      <c r="DH362" s="17"/>
      <c r="DI362" s="17"/>
      <c r="DJ362" s="17"/>
      <c r="DK362" s="17"/>
      <c r="DL362" s="17"/>
      <c r="DM362" s="17"/>
      <c r="DN362" s="17"/>
      <c r="DO362" s="17"/>
      <c r="DP362" s="17"/>
      <c r="DQ362" s="17"/>
      <c r="DR362" s="17"/>
      <c r="DS362" s="17"/>
      <c r="DT362" s="17"/>
      <c r="DU362" s="17"/>
      <c r="DV362" s="17"/>
      <c r="DW362" s="17"/>
      <c r="DX362" s="17"/>
      <c r="DY362" s="17"/>
      <c r="DZ362" s="17"/>
      <c r="EA362" s="17"/>
      <c r="EB362" s="17"/>
      <c r="EC362" s="17"/>
      <c r="ED362" s="17"/>
      <c r="EE362" s="17"/>
      <c r="EF362" s="17"/>
      <c r="EG362" s="17"/>
      <c r="EH362" s="17"/>
      <c r="EI362" s="17"/>
      <c r="EJ362" s="17"/>
      <c r="EK362" s="17"/>
      <c r="EL362" s="17"/>
    </row>
    <row r="363" spans="1:142" x14ac:dyDescent="0.35">
      <c r="A363" s="17"/>
      <c r="B363" s="17"/>
      <c r="C363" s="17"/>
      <c r="D363" s="17"/>
      <c r="E363" s="17"/>
      <c r="F363" s="17"/>
      <c r="G363" s="17"/>
      <c r="H363" s="17"/>
      <c r="I363" s="17"/>
      <c r="K363" s="17"/>
      <c r="N363" s="17"/>
      <c r="O363" s="17"/>
      <c r="P363" s="68"/>
      <c r="Q363" s="68"/>
      <c r="R363" s="17"/>
      <c r="S363" s="17"/>
      <c r="T363" s="107"/>
      <c r="V363" s="17"/>
      <c r="W363" s="17"/>
      <c r="Y363" s="17"/>
      <c r="Z363" s="17"/>
      <c r="AA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c r="DD363" s="17"/>
      <c r="DE363" s="17"/>
      <c r="DF363" s="17"/>
      <c r="DG363" s="17"/>
      <c r="DH363" s="17"/>
      <c r="DI363" s="17"/>
      <c r="DJ363" s="17"/>
      <c r="DK363" s="17"/>
      <c r="DL363" s="17"/>
      <c r="DM363" s="17"/>
      <c r="DN363" s="17"/>
      <c r="DO363" s="17"/>
      <c r="DP363" s="17"/>
      <c r="DQ363" s="17"/>
      <c r="DR363" s="17"/>
      <c r="DS363" s="17"/>
      <c r="DT363" s="17"/>
      <c r="DU363" s="17"/>
      <c r="DV363" s="17"/>
      <c r="DW363" s="17"/>
      <c r="DX363" s="17"/>
      <c r="DY363" s="17"/>
      <c r="DZ363" s="17"/>
      <c r="EA363" s="17"/>
      <c r="EB363" s="17"/>
      <c r="EC363" s="17"/>
      <c r="ED363" s="17"/>
      <c r="EE363" s="17"/>
      <c r="EF363" s="17"/>
      <c r="EG363" s="17"/>
      <c r="EH363" s="17"/>
      <c r="EI363" s="17"/>
      <c r="EJ363" s="17"/>
      <c r="EK363" s="17"/>
      <c r="EL363" s="17"/>
    </row>
    <row r="364" spans="1:142" x14ac:dyDescent="0.35">
      <c r="A364" s="17"/>
      <c r="B364" s="17"/>
      <c r="C364" s="17"/>
      <c r="D364" s="17"/>
      <c r="E364" s="17"/>
      <c r="F364" s="17"/>
      <c r="G364" s="17"/>
      <c r="H364" s="17"/>
      <c r="I364" s="17"/>
      <c r="K364" s="17"/>
      <c r="N364" s="17"/>
      <c r="O364" s="17"/>
      <c r="P364" s="68"/>
      <c r="Q364" s="68"/>
      <c r="R364" s="17"/>
      <c r="S364" s="17"/>
      <c r="T364" s="107"/>
      <c r="V364" s="17"/>
      <c r="W364" s="17"/>
      <c r="Y364" s="17"/>
      <c r="Z364" s="17"/>
      <c r="AA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7"/>
      <c r="DE364" s="17"/>
      <c r="DF364" s="17"/>
      <c r="DG364" s="17"/>
      <c r="DH364" s="17"/>
      <c r="DI364" s="17"/>
      <c r="DJ364" s="17"/>
      <c r="DK364" s="17"/>
      <c r="DL364" s="17"/>
      <c r="DM364" s="17"/>
      <c r="DN364" s="17"/>
      <c r="DO364" s="17"/>
      <c r="DP364" s="17"/>
      <c r="DQ364" s="17"/>
      <c r="DR364" s="17"/>
      <c r="DS364" s="17"/>
      <c r="DT364" s="17"/>
      <c r="DU364" s="17"/>
      <c r="DV364" s="17"/>
      <c r="DW364" s="17"/>
      <c r="DX364" s="17"/>
      <c r="DY364" s="17"/>
      <c r="DZ364" s="17"/>
      <c r="EA364" s="17"/>
      <c r="EB364" s="17"/>
      <c r="EC364" s="17"/>
      <c r="ED364" s="17"/>
      <c r="EE364" s="17"/>
      <c r="EF364" s="17"/>
      <c r="EG364" s="17"/>
      <c r="EH364" s="17"/>
      <c r="EI364" s="17"/>
      <c r="EJ364" s="17"/>
      <c r="EK364" s="17"/>
      <c r="EL364" s="17"/>
    </row>
    <row r="365" spans="1:142" x14ac:dyDescent="0.35">
      <c r="A365" s="17"/>
      <c r="B365" s="17"/>
      <c r="C365" s="17"/>
      <c r="D365" s="17"/>
      <c r="E365" s="17"/>
      <c r="F365" s="17"/>
      <c r="G365" s="17"/>
      <c r="H365" s="17"/>
      <c r="I365" s="17"/>
      <c r="K365" s="17"/>
      <c r="N365" s="17"/>
      <c r="O365" s="17"/>
      <c r="P365" s="68"/>
      <c r="Q365" s="68"/>
      <c r="R365" s="17"/>
      <c r="S365" s="17"/>
      <c r="T365" s="107"/>
      <c r="V365" s="17"/>
      <c r="W365" s="17"/>
      <c r="Y365" s="17"/>
      <c r="Z365" s="17"/>
      <c r="AA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c r="DP365" s="17"/>
      <c r="DQ365" s="17"/>
      <c r="DR365" s="17"/>
      <c r="DS365" s="17"/>
      <c r="DT365" s="17"/>
      <c r="DU365" s="17"/>
      <c r="DV365" s="17"/>
      <c r="DW365" s="17"/>
      <c r="DX365" s="17"/>
      <c r="DY365" s="17"/>
      <c r="DZ365" s="17"/>
      <c r="EA365" s="17"/>
      <c r="EB365" s="17"/>
      <c r="EC365" s="17"/>
      <c r="ED365" s="17"/>
      <c r="EE365" s="17"/>
      <c r="EF365" s="17"/>
      <c r="EG365" s="17"/>
      <c r="EH365" s="17"/>
      <c r="EI365" s="17"/>
      <c r="EJ365" s="17"/>
      <c r="EK365" s="17"/>
      <c r="EL365" s="17"/>
    </row>
    <row r="366" spans="1:142" x14ac:dyDescent="0.35">
      <c r="A366" s="17"/>
      <c r="B366" s="17"/>
      <c r="C366" s="17"/>
      <c r="D366" s="17"/>
      <c r="E366" s="17"/>
      <c r="F366" s="17"/>
      <c r="G366" s="17"/>
      <c r="H366" s="17"/>
      <c r="I366" s="17"/>
      <c r="K366" s="17"/>
      <c r="N366" s="17"/>
      <c r="O366" s="17"/>
      <c r="P366" s="68"/>
      <c r="Q366" s="68"/>
      <c r="R366" s="17"/>
      <c r="S366" s="17"/>
      <c r="T366" s="107"/>
      <c r="V366" s="17"/>
      <c r="W366" s="17"/>
      <c r="Y366" s="17"/>
      <c r="Z366" s="17"/>
      <c r="AA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c r="DK366" s="17"/>
      <c r="DL366" s="17"/>
      <c r="DM366" s="17"/>
      <c r="DN366" s="17"/>
      <c r="DO366" s="17"/>
      <c r="DP366" s="17"/>
      <c r="DQ366" s="17"/>
      <c r="DR366" s="17"/>
      <c r="DS366" s="17"/>
      <c r="DT366" s="17"/>
      <c r="DU366" s="17"/>
      <c r="DV366" s="17"/>
      <c r="DW366" s="17"/>
      <c r="DX366" s="17"/>
      <c r="DY366" s="17"/>
      <c r="DZ366" s="17"/>
      <c r="EA366" s="17"/>
      <c r="EB366" s="17"/>
      <c r="EC366" s="17"/>
      <c r="ED366" s="17"/>
      <c r="EE366" s="17"/>
      <c r="EF366" s="17"/>
      <c r="EG366" s="17"/>
      <c r="EH366" s="17"/>
      <c r="EI366" s="17"/>
      <c r="EJ366" s="17"/>
      <c r="EK366" s="17"/>
      <c r="EL366" s="17"/>
    </row>
    <row r="367" spans="1:142" x14ac:dyDescent="0.35">
      <c r="A367" s="17"/>
      <c r="B367" s="17"/>
      <c r="C367" s="17"/>
      <c r="D367" s="17"/>
      <c r="E367" s="17"/>
      <c r="F367" s="17"/>
      <c r="G367" s="17"/>
      <c r="H367" s="17"/>
      <c r="I367" s="17"/>
      <c r="K367" s="17"/>
      <c r="N367" s="17"/>
      <c r="O367" s="17"/>
      <c r="P367" s="68"/>
      <c r="Q367" s="68"/>
      <c r="R367" s="17"/>
      <c r="S367" s="17"/>
      <c r="T367" s="107"/>
      <c r="V367" s="17"/>
      <c r="W367" s="17"/>
      <c r="Y367" s="17"/>
      <c r="Z367" s="17"/>
      <c r="AA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row>
    <row r="368" spans="1:142" x14ac:dyDescent="0.35">
      <c r="A368" s="17"/>
      <c r="B368" s="17"/>
      <c r="C368" s="17"/>
      <c r="D368" s="17"/>
      <c r="E368" s="17"/>
      <c r="F368" s="17"/>
      <c r="G368" s="17"/>
      <c r="H368" s="17"/>
      <c r="I368" s="107"/>
      <c r="K368" s="17"/>
      <c r="N368" s="17"/>
      <c r="O368" s="17"/>
      <c r="P368" s="68"/>
      <c r="Q368" s="68"/>
      <c r="R368" s="17"/>
      <c r="S368" s="17"/>
      <c r="T368" s="107"/>
      <c r="V368" s="17"/>
      <c r="W368" s="17"/>
      <c r="Y368" s="17"/>
      <c r="Z368" s="17"/>
      <c r="AA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row>
    <row r="369" spans="1:142" x14ac:dyDescent="0.35">
      <c r="A369" s="17"/>
      <c r="B369" s="17"/>
      <c r="C369" s="17"/>
      <c r="D369" s="17"/>
      <c r="E369" s="17"/>
      <c r="F369" s="17"/>
      <c r="G369" s="17"/>
      <c r="H369" s="17"/>
      <c r="I369" s="17"/>
      <c r="K369" s="17"/>
      <c r="N369" s="17"/>
      <c r="O369" s="17"/>
      <c r="P369" s="68"/>
      <c r="Q369" s="68"/>
      <c r="R369" s="17"/>
      <c r="S369" s="17"/>
      <c r="T369" s="107"/>
      <c r="V369" s="17"/>
      <c r="W369" s="17"/>
      <c r="Y369" s="17"/>
      <c r="Z369" s="17"/>
      <c r="AA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row>
    <row r="370" spans="1:142" x14ac:dyDescent="0.35">
      <c r="A370" s="17"/>
      <c r="B370" s="17"/>
      <c r="C370" s="17"/>
      <c r="D370" s="17"/>
      <c r="E370" s="17"/>
      <c r="F370" s="17"/>
      <c r="G370" s="17"/>
      <c r="H370" s="17"/>
      <c r="I370" s="17"/>
      <c r="K370" s="17"/>
      <c r="N370" s="17"/>
      <c r="O370" s="17"/>
      <c r="P370" s="68"/>
      <c r="Q370" s="68"/>
      <c r="R370" s="17"/>
      <c r="S370" s="17"/>
      <c r="T370" s="107"/>
      <c r="V370" s="17"/>
      <c r="W370" s="17"/>
      <c r="Y370" s="17"/>
      <c r="Z370" s="17"/>
      <c r="AA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row>
    <row r="371" spans="1:142" x14ac:dyDescent="0.35">
      <c r="A371" s="17"/>
      <c r="B371" s="17"/>
      <c r="C371" s="17"/>
      <c r="D371" s="17"/>
      <c r="E371" s="17"/>
      <c r="F371" s="17"/>
      <c r="G371" s="17"/>
      <c r="H371" s="17"/>
      <c r="I371" s="17"/>
      <c r="K371" s="17"/>
      <c r="N371" s="17"/>
      <c r="O371" s="17"/>
      <c r="P371" s="68"/>
      <c r="Q371" s="68"/>
      <c r="R371" s="17"/>
      <c r="S371" s="17"/>
      <c r="T371" s="107"/>
      <c r="V371" s="17"/>
      <c r="W371" s="17"/>
      <c r="Y371" s="17"/>
      <c r="Z371" s="17"/>
      <c r="AA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c r="CT371" s="17"/>
      <c r="CU371" s="17"/>
      <c r="CV371" s="17"/>
      <c r="CW371" s="17"/>
      <c r="CX371" s="17"/>
      <c r="CY371" s="17"/>
      <c r="CZ371" s="17"/>
      <c r="DA371" s="17"/>
      <c r="DB371" s="17"/>
      <c r="DC371" s="17"/>
      <c r="DD371" s="17"/>
      <c r="DE371" s="17"/>
      <c r="DF371" s="17"/>
      <c r="DG371" s="17"/>
      <c r="DH371" s="17"/>
      <c r="DI371" s="17"/>
      <c r="DJ371" s="17"/>
      <c r="DK371" s="17"/>
      <c r="DL371" s="17"/>
      <c r="DM371" s="17"/>
      <c r="DN371" s="17"/>
      <c r="DO371" s="17"/>
      <c r="DP371" s="17"/>
      <c r="DQ371" s="17"/>
      <c r="DR371" s="17"/>
      <c r="DS371" s="17"/>
      <c r="DT371" s="17"/>
      <c r="DU371" s="17"/>
      <c r="DV371" s="17"/>
      <c r="DW371" s="17"/>
      <c r="DX371" s="17"/>
      <c r="DY371" s="17"/>
      <c r="DZ371" s="17"/>
      <c r="EA371" s="17"/>
      <c r="EB371" s="17"/>
      <c r="EC371" s="17"/>
      <c r="ED371" s="17"/>
      <c r="EE371" s="17"/>
      <c r="EF371" s="17"/>
      <c r="EG371" s="17"/>
      <c r="EH371" s="17"/>
      <c r="EI371" s="17"/>
      <c r="EJ371" s="17"/>
      <c r="EK371" s="17"/>
      <c r="EL371" s="17"/>
    </row>
    <row r="372" spans="1:142" x14ac:dyDescent="0.35">
      <c r="A372" s="17"/>
      <c r="B372" s="17"/>
      <c r="C372" s="17"/>
      <c r="D372" s="17"/>
      <c r="E372" s="17"/>
      <c r="F372" s="17"/>
      <c r="G372" s="17"/>
      <c r="H372" s="17"/>
      <c r="I372" s="17"/>
      <c r="K372" s="17"/>
      <c r="N372" s="17"/>
      <c r="O372" s="17"/>
      <c r="P372" s="68"/>
      <c r="Q372" s="68"/>
      <c r="R372" s="17"/>
      <c r="S372" s="17"/>
      <c r="T372" s="107"/>
      <c r="V372" s="17"/>
      <c r="W372" s="17"/>
      <c r="Y372" s="17"/>
      <c r="Z372" s="17"/>
      <c r="AA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c r="CT372" s="17"/>
      <c r="CU372" s="17"/>
      <c r="CV372" s="17"/>
      <c r="CW372" s="17"/>
      <c r="CX372" s="17"/>
      <c r="CY372" s="17"/>
      <c r="CZ372" s="17"/>
      <c r="DA372" s="17"/>
      <c r="DB372" s="17"/>
      <c r="DC372" s="17"/>
      <c r="DD372" s="17"/>
      <c r="DE372" s="17"/>
      <c r="DF372" s="17"/>
      <c r="DG372" s="17"/>
      <c r="DH372" s="17"/>
      <c r="DI372" s="17"/>
      <c r="DJ372" s="17"/>
      <c r="DK372" s="17"/>
      <c r="DL372" s="17"/>
      <c r="DM372" s="17"/>
      <c r="DN372" s="17"/>
      <c r="DO372" s="17"/>
      <c r="DP372" s="17"/>
      <c r="DQ372" s="17"/>
      <c r="DR372" s="17"/>
      <c r="DS372" s="17"/>
      <c r="DT372" s="17"/>
      <c r="DU372" s="17"/>
      <c r="DV372" s="17"/>
      <c r="DW372" s="17"/>
      <c r="DX372" s="17"/>
      <c r="DY372" s="17"/>
      <c r="DZ372" s="17"/>
      <c r="EA372" s="17"/>
      <c r="EB372" s="17"/>
      <c r="EC372" s="17"/>
      <c r="ED372" s="17"/>
      <c r="EE372" s="17"/>
      <c r="EF372" s="17"/>
      <c r="EG372" s="17"/>
      <c r="EH372" s="17"/>
      <c r="EI372" s="17"/>
      <c r="EJ372" s="17"/>
      <c r="EK372" s="17"/>
      <c r="EL372" s="17"/>
    </row>
    <row r="373" spans="1:142" x14ac:dyDescent="0.35">
      <c r="A373" s="17"/>
      <c r="B373" s="17"/>
      <c r="C373" s="17"/>
      <c r="D373" s="17"/>
      <c r="E373" s="17"/>
      <c r="F373" s="17"/>
      <c r="G373" s="17"/>
      <c r="H373" s="17"/>
      <c r="I373" s="17"/>
      <c r="K373" s="17"/>
      <c r="N373" s="17"/>
      <c r="O373" s="17"/>
      <c r="P373" s="68"/>
      <c r="Q373" s="68"/>
      <c r="R373" s="17"/>
      <c r="S373" s="17"/>
      <c r="T373" s="107"/>
      <c r="V373" s="17"/>
      <c r="W373" s="17"/>
      <c r="Y373" s="17"/>
      <c r="Z373" s="17"/>
      <c r="AA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c r="DK373" s="17"/>
      <c r="DL373" s="17"/>
      <c r="DM373" s="17"/>
      <c r="DN373" s="17"/>
      <c r="DO373" s="17"/>
      <c r="DP373" s="17"/>
      <c r="DQ373" s="17"/>
      <c r="DR373" s="17"/>
      <c r="DS373" s="17"/>
      <c r="DT373" s="17"/>
      <c r="DU373" s="17"/>
      <c r="DV373" s="17"/>
      <c r="DW373" s="17"/>
      <c r="DX373" s="17"/>
      <c r="DY373" s="17"/>
      <c r="DZ373" s="17"/>
      <c r="EA373" s="17"/>
      <c r="EB373" s="17"/>
      <c r="EC373" s="17"/>
      <c r="ED373" s="17"/>
      <c r="EE373" s="17"/>
      <c r="EF373" s="17"/>
      <c r="EG373" s="17"/>
      <c r="EH373" s="17"/>
      <c r="EI373" s="17"/>
      <c r="EJ373" s="17"/>
      <c r="EK373" s="17"/>
      <c r="EL373" s="17"/>
    </row>
    <row r="374" spans="1:142" x14ac:dyDescent="0.35">
      <c r="A374" s="17"/>
      <c r="B374" s="17"/>
      <c r="C374" s="17"/>
      <c r="D374" s="17"/>
      <c r="E374" s="17"/>
      <c r="F374" s="17"/>
      <c r="G374" s="17"/>
      <c r="H374" s="17"/>
      <c r="I374" s="17"/>
      <c r="K374" s="17"/>
      <c r="N374" s="17"/>
      <c r="O374" s="17"/>
      <c r="P374" s="68"/>
      <c r="Q374" s="68"/>
      <c r="R374" s="17"/>
      <c r="S374" s="17"/>
      <c r="T374" s="107"/>
      <c r="V374" s="17"/>
      <c r="W374" s="17"/>
      <c r="Y374" s="17"/>
      <c r="Z374" s="17"/>
      <c r="AA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c r="CT374" s="17"/>
      <c r="CU374" s="17"/>
      <c r="CV374" s="17"/>
      <c r="CW374" s="17"/>
      <c r="CX374" s="17"/>
      <c r="CY374" s="17"/>
      <c r="CZ374" s="17"/>
      <c r="DA374" s="17"/>
      <c r="DB374" s="17"/>
      <c r="DC374" s="17"/>
      <c r="DD374" s="17"/>
      <c r="DE374" s="17"/>
      <c r="DF374" s="17"/>
      <c r="DG374" s="17"/>
      <c r="DH374" s="17"/>
      <c r="DI374" s="17"/>
      <c r="DJ374" s="17"/>
      <c r="DK374" s="17"/>
      <c r="DL374" s="17"/>
      <c r="DM374" s="17"/>
      <c r="DN374" s="17"/>
      <c r="DO374" s="17"/>
      <c r="DP374" s="17"/>
      <c r="DQ374" s="17"/>
      <c r="DR374" s="17"/>
      <c r="DS374" s="17"/>
      <c r="DT374" s="17"/>
      <c r="DU374" s="17"/>
      <c r="DV374" s="17"/>
      <c r="DW374" s="17"/>
      <c r="DX374" s="17"/>
      <c r="DY374" s="17"/>
      <c r="DZ374" s="17"/>
      <c r="EA374" s="17"/>
      <c r="EB374" s="17"/>
      <c r="EC374" s="17"/>
      <c r="ED374" s="17"/>
      <c r="EE374" s="17"/>
      <c r="EF374" s="17"/>
      <c r="EG374" s="17"/>
      <c r="EH374" s="17"/>
      <c r="EI374" s="17"/>
      <c r="EJ374" s="17"/>
      <c r="EK374" s="17"/>
      <c r="EL374" s="17"/>
    </row>
    <row r="375" spans="1:142" x14ac:dyDescent="0.35">
      <c r="A375" s="17"/>
      <c r="B375" s="17"/>
      <c r="C375" s="17"/>
      <c r="D375" s="17"/>
      <c r="E375" s="17"/>
      <c r="F375" s="17"/>
      <c r="G375" s="17"/>
      <c r="H375" s="17"/>
      <c r="I375" s="17"/>
      <c r="K375" s="17"/>
      <c r="N375" s="17"/>
      <c r="O375" s="17"/>
      <c r="P375" s="68"/>
      <c r="Q375" s="68"/>
      <c r="R375" s="17"/>
      <c r="S375" s="17"/>
      <c r="T375" s="107"/>
      <c r="V375" s="17"/>
      <c r="W375" s="17"/>
      <c r="Y375" s="17"/>
      <c r="Z375" s="17"/>
      <c r="AA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c r="CT375" s="17"/>
      <c r="CU375" s="17"/>
      <c r="CV375" s="17"/>
      <c r="CW375" s="17"/>
      <c r="CX375" s="17"/>
      <c r="CY375" s="17"/>
      <c r="CZ375" s="17"/>
      <c r="DA375" s="17"/>
      <c r="DB375" s="17"/>
      <c r="DC375" s="17"/>
      <c r="DD375" s="17"/>
      <c r="DE375" s="17"/>
      <c r="DF375" s="17"/>
      <c r="DG375" s="17"/>
      <c r="DH375" s="17"/>
      <c r="DI375" s="17"/>
      <c r="DJ375" s="17"/>
      <c r="DK375" s="17"/>
      <c r="DL375" s="17"/>
      <c r="DM375" s="17"/>
      <c r="DN375" s="17"/>
      <c r="DO375" s="17"/>
      <c r="DP375" s="17"/>
      <c r="DQ375" s="17"/>
      <c r="DR375" s="17"/>
      <c r="DS375" s="17"/>
      <c r="DT375" s="17"/>
      <c r="DU375" s="17"/>
      <c r="DV375" s="17"/>
      <c r="DW375" s="17"/>
      <c r="DX375" s="17"/>
      <c r="DY375" s="17"/>
      <c r="DZ375" s="17"/>
      <c r="EA375" s="17"/>
      <c r="EB375" s="17"/>
      <c r="EC375" s="17"/>
      <c r="ED375" s="17"/>
      <c r="EE375" s="17"/>
      <c r="EF375" s="17"/>
      <c r="EG375" s="17"/>
      <c r="EH375" s="17"/>
      <c r="EI375" s="17"/>
      <c r="EJ375" s="17"/>
      <c r="EK375" s="17"/>
      <c r="EL375" s="17"/>
    </row>
    <row r="376" spans="1:142" x14ac:dyDescent="0.35">
      <c r="A376" s="17"/>
      <c r="B376" s="17"/>
      <c r="C376" s="17"/>
      <c r="D376" s="17"/>
      <c r="E376" s="17"/>
      <c r="F376" s="17"/>
      <c r="G376" s="17"/>
      <c r="H376" s="17"/>
      <c r="I376" s="107"/>
      <c r="K376" s="17"/>
      <c r="N376" s="17"/>
      <c r="O376" s="17"/>
      <c r="P376" s="68"/>
      <c r="Q376" s="68"/>
      <c r="R376" s="17"/>
      <c r="S376" s="17"/>
      <c r="T376" s="107"/>
      <c r="V376" s="17"/>
      <c r="W376" s="17"/>
      <c r="Y376" s="17"/>
      <c r="Z376" s="17"/>
      <c r="AA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c r="DD376" s="17"/>
      <c r="DE376" s="17"/>
      <c r="DF376" s="17"/>
      <c r="DG376" s="17"/>
      <c r="DH376" s="17"/>
      <c r="DI376" s="17"/>
      <c r="DJ376" s="17"/>
      <c r="DK376" s="17"/>
      <c r="DL376" s="17"/>
      <c r="DM376" s="17"/>
      <c r="DN376" s="17"/>
      <c r="DO376" s="17"/>
      <c r="DP376" s="17"/>
      <c r="DQ376" s="17"/>
      <c r="DR376" s="17"/>
      <c r="DS376" s="17"/>
      <c r="DT376" s="17"/>
      <c r="DU376" s="17"/>
      <c r="DV376" s="17"/>
      <c r="DW376" s="17"/>
      <c r="DX376" s="17"/>
      <c r="DY376" s="17"/>
      <c r="DZ376" s="17"/>
      <c r="EA376" s="17"/>
      <c r="EB376" s="17"/>
      <c r="EC376" s="17"/>
      <c r="ED376" s="17"/>
      <c r="EE376" s="17"/>
      <c r="EF376" s="17"/>
      <c r="EG376" s="17"/>
      <c r="EH376" s="17"/>
      <c r="EI376" s="17"/>
      <c r="EJ376" s="17"/>
      <c r="EK376" s="17"/>
      <c r="EL376" s="17"/>
    </row>
    <row r="377" spans="1:142" x14ac:dyDescent="0.35">
      <c r="A377" s="17"/>
      <c r="B377" s="17"/>
      <c r="C377" s="17"/>
      <c r="D377" s="17"/>
      <c r="E377" s="17"/>
      <c r="F377" s="17"/>
      <c r="G377" s="17"/>
      <c r="H377" s="17"/>
      <c r="I377" s="17"/>
      <c r="K377" s="17"/>
      <c r="N377" s="17"/>
      <c r="O377" s="17"/>
      <c r="P377" s="68"/>
      <c r="Q377" s="68"/>
      <c r="R377" s="17"/>
      <c r="S377" s="17"/>
      <c r="T377" s="107"/>
      <c r="V377" s="17"/>
      <c r="W377" s="17"/>
      <c r="Y377" s="17"/>
      <c r="Z377" s="17"/>
      <c r="AA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row>
    <row r="378" spans="1:142" x14ac:dyDescent="0.35">
      <c r="A378" s="17"/>
      <c r="B378" s="17"/>
      <c r="C378" s="17"/>
      <c r="D378" s="17"/>
      <c r="E378" s="17"/>
      <c r="F378" s="17"/>
      <c r="G378" s="17"/>
      <c r="H378" s="17"/>
      <c r="I378" s="107"/>
      <c r="K378" s="17"/>
      <c r="N378" s="17"/>
      <c r="O378" s="17"/>
      <c r="P378" s="68"/>
      <c r="Q378" s="68"/>
      <c r="R378" s="17"/>
      <c r="S378" s="17"/>
      <c r="T378" s="107"/>
      <c r="V378" s="17"/>
      <c r="W378" s="17"/>
      <c r="Y378" s="17"/>
      <c r="Z378" s="17"/>
      <c r="AA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row>
    <row r="379" spans="1:142" x14ac:dyDescent="0.35">
      <c r="A379" s="17"/>
      <c r="B379" s="17"/>
      <c r="C379" s="17"/>
      <c r="D379" s="17"/>
      <c r="E379" s="17"/>
      <c r="F379" s="17"/>
      <c r="G379" s="17"/>
      <c r="H379" s="17"/>
      <c r="I379" s="17"/>
      <c r="K379" s="17"/>
      <c r="N379" s="17"/>
      <c r="O379" s="17"/>
      <c r="P379" s="68"/>
      <c r="Q379" s="68"/>
      <c r="R379" s="17"/>
      <c r="S379" s="17"/>
      <c r="T379" s="107"/>
      <c r="V379" s="17"/>
      <c r="W379" s="17"/>
      <c r="Y379" s="17"/>
      <c r="Z379" s="17"/>
      <c r="AA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row>
    <row r="380" spans="1:142" x14ac:dyDescent="0.35">
      <c r="A380" s="17"/>
      <c r="B380" s="17"/>
      <c r="C380" s="17"/>
      <c r="D380" s="17"/>
      <c r="E380" s="17"/>
      <c r="F380" s="17"/>
      <c r="G380" s="17"/>
      <c r="H380" s="17"/>
      <c r="I380" s="17"/>
      <c r="K380" s="17"/>
      <c r="N380" s="17"/>
      <c r="O380" s="17"/>
      <c r="P380" s="68"/>
      <c r="Q380" s="68"/>
      <c r="R380" s="17"/>
      <c r="S380" s="17"/>
      <c r="T380" s="107"/>
      <c r="V380" s="17"/>
      <c r="W380" s="17"/>
      <c r="Y380" s="17"/>
      <c r="Z380" s="17"/>
      <c r="AA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17"/>
      <c r="CZ380" s="17"/>
      <c r="DA380" s="17"/>
      <c r="DB380" s="17"/>
      <c r="DC380" s="17"/>
      <c r="DD380" s="17"/>
      <c r="DE380" s="17"/>
      <c r="DF380" s="17"/>
      <c r="DG380" s="17"/>
      <c r="DH380" s="17"/>
      <c r="DI380" s="17"/>
      <c r="DJ380" s="17"/>
      <c r="DK380" s="17"/>
      <c r="DL380" s="17"/>
      <c r="DM380" s="17"/>
      <c r="DN380" s="17"/>
      <c r="DO380" s="17"/>
      <c r="DP380" s="17"/>
      <c r="DQ380" s="17"/>
      <c r="DR380" s="17"/>
      <c r="DS380" s="17"/>
      <c r="DT380" s="17"/>
      <c r="DU380" s="17"/>
      <c r="DV380" s="17"/>
      <c r="DW380" s="17"/>
      <c r="DX380" s="17"/>
      <c r="DY380" s="17"/>
      <c r="DZ380" s="17"/>
      <c r="EA380" s="17"/>
      <c r="EB380" s="17"/>
      <c r="EC380" s="17"/>
      <c r="ED380" s="17"/>
      <c r="EE380" s="17"/>
      <c r="EF380" s="17"/>
      <c r="EG380" s="17"/>
      <c r="EH380" s="17"/>
      <c r="EI380" s="17"/>
      <c r="EJ380" s="17"/>
      <c r="EK380" s="17"/>
      <c r="EL380" s="17"/>
    </row>
    <row r="381" spans="1:142" x14ac:dyDescent="0.35">
      <c r="A381" s="17"/>
      <c r="B381" s="17"/>
      <c r="C381" s="17"/>
      <c r="D381" s="17"/>
      <c r="E381" s="17"/>
      <c r="F381" s="17"/>
      <c r="G381" s="17"/>
      <c r="H381" s="17"/>
      <c r="I381" s="17"/>
      <c r="K381" s="17"/>
      <c r="N381" s="17"/>
      <c r="O381" s="17"/>
      <c r="P381" s="68"/>
      <c r="Q381" s="68"/>
      <c r="R381" s="17"/>
      <c r="S381" s="17"/>
      <c r="T381" s="107"/>
      <c r="V381" s="17"/>
      <c r="W381" s="17"/>
      <c r="Y381" s="17"/>
      <c r="Z381" s="17"/>
      <c r="AA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c r="CT381" s="17"/>
      <c r="CU381" s="17"/>
      <c r="CV381" s="17"/>
      <c r="CW381" s="17"/>
      <c r="CX381" s="17"/>
      <c r="CY381" s="17"/>
      <c r="CZ381" s="17"/>
      <c r="DA381" s="17"/>
      <c r="DB381" s="17"/>
      <c r="DC381" s="17"/>
      <c r="DD381" s="17"/>
      <c r="DE381" s="17"/>
      <c r="DF381" s="17"/>
      <c r="DG381" s="17"/>
      <c r="DH381" s="17"/>
      <c r="DI381" s="17"/>
      <c r="DJ381" s="17"/>
      <c r="DK381" s="17"/>
      <c r="DL381" s="17"/>
      <c r="DM381" s="17"/>
      <c r="DN381" s="17"/>
      <c r="DO381" s="17"/>
      <c r="DP381" s="17"/>
      <c r="DQ381" s="17"/>
      <c r="DR381" s="17"/>
      <c r="DS381" s="17"/>
      <c r="DT381" s="17"/>
      <c r="DU381" s="17"/>
      <c r="DV381" s="17"/>
      <c r="DW381" s="17"/>
      <c r="DX381" s="17"/>
      <c r="DY381" s="17"/>
      <c r="DZ381" s="17"/>
      <c r="EA381" s="17"/>
      <c r="EB381" s="17"/>
      <c r="EC381" s="17"/>
      <c r="ED381" s="17"/>
      <c r="EE381" s="17"/>
      <c r="EF381" s="17"/>
      <c r="EG381" s="17"/>
      <c r="EH381" s="17"/>
      <c r="EI381" s="17"/>
      <c r="EJ381" s="17"/>
      <c r="EK381" s="17"/>
      <c r="EL381" s="17"/>
    </row>
    <row r="382" spans="1:142" x14ac:dyDescent="0.35">
      <c r="A382" s="17"/>
      <c r="B382" s="17"/>
      <c r="C382" s="17"/>
      <c r="D382" s="17"/>
      <c r="E382" s="17"/>
      <c r="F382" s="17"/>
      <c r="G382" s="17"/>
      <c r="H382" s="17"/>
      <c r="I382" s="17"/>
      <c r="K382" s="17"/>
      <c r="N382" s="17"/>
      <c r="O382" s="17"/>
      <c r="P382" s="68"/>
      <c r="Q382" s="68"/>
      <c r="R382" s="17"/>
      <c r="S382" s="17"/>
      <c r="T382" s="107"/>
      <c r="V382" s="17"/>
      <c r="W382" s="17"/>
      <c r="Y382" s="17"/>
      <c r="Z382" s="17"/>
      <c r="AA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c r="CT382" s="17"/>
      <c r="CU382" s="17"/>
      <c r="CV382" s="17"/>
      <c r="CW382" s="17"/>
      <c r="CX382" s="17"/>
      <c r="CY382" s="17"/>
      <c r="CZ382" s="17"/>
      <c r="DA382" s="17"/>
      <c r="DB382" s="17"/>
      <c r="DC382" s="17"/>
      <c r="DD382" s="17"/>
      <c r="DE382" s="17"/>
      <c r="DF382" s="17"/>
      <c r="DG382" s="17"/>
      <c r="DH382" s="17"/>
      <c r="DI382" s="17"/>
      <c r="DJ382" s="17"/>
      <c r="DK382" s="17"/>
      <c r="DL382" s="17"/>
      <c r="DM382" s="17"/>
      <c r="DN382" s="17"/>
      <c r="DO382" s="17"/>
      <c r="DP382" s="17"/>
      <c r="DQ382" s="17"/>
      <c r="DR382" s="17"/>
      <c r="DS382" s="17"/>
      <c r="DT382" s="17"/>
      <c r="DU382" s="17"/>
      <c r="DV382" s="17"/>
      <c r="DW382" s="17"/>
      <c r="DX382" s="17"/>
      <c r="DY382" s="17"/>
      <c r="DZ382" s="17"/>
      <c r="EA382" s="17"/>
      <c r="EB382" s="17"/>
      <c r="EC382" s="17"/>
      <c r="ED382" s="17"/>
      <c r="EE382" s="17"/>
      <c r="EF382" s="17"/>
      <c r="EG382" s="17"/>
      <c r="EH382" s="17"/>
      <c r="EI382" s="17"/>
      <c r="EJ382" s="17"/>
      <c r="EK382" s="17"/>
      <c r="EL382" s="17"/>
    </row>
    <row r="383" spans="1:142" x14ac:dyDescent="0.35">
      <c r="A383" s="17"/>
      <c r="B383" s="17"/>
      <c r="C383" s="17"/>
      <c r="D383" s="17"/>
      <c r="E383" s="17"/>
      <c r="F383" s="17"/>
      <c r="G383" s="17"/>
      <c r="H383" s="17"/>
      <c r="I383" s="17"/>
      <c r="K383" s="17"/>
      <c r="N383" s="17"/>
      <c r="O383" s="17"/>
      <c r="P383" s="68"/>
      <c r="Q383" s="68"/>
      <c r="R383" s="17"/>
      <c r="S383" s="17"/>
      <c r="T383" s="107"/>
      <c r="V383" s="17"/>
      <c r="W383" s="17"/>
      <c r="Y383" s="17"/>
      <c r="Z383" s="17"/>
      <c r="AA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c r="CT383" s="17"/>
      <c r="CU383" s="17"/>
      <c r="CV383" s="17"/>
      <c r="CW383" s="17"/>
      <c r="CX383" s="17"/>
      <c r="CY383" s="17"/>
      <c r="CZ383" s="17"/>
      <c r="DA383" s="17"/>
      <c r="DB383" s="17"/>
      <c r="DC383" s="17"/>
      <c r="DD383" s="17"/>
      <c r="DE383" s="17"/>
      <c r="DF383" s="17"/>
      <c r="DG383" s="17"/>
      <c r="DH383" s="17"/>
      <c r="DI383" s="17"/>
      <c r="DJ383" s="17"/>
      <c r="DK383" s="17"/>
      <c r="DL383" s="17"/>
      <c r="DM383" s="17"/>
      <c r="DN383" s="17"/>
      <c r="DO383" s="17"/>
      <c r="DP383" s="17"/>
      <c r="DQ383" s="17"/>
      <c r="DR383" s="17"/>
      <c r="DS383" s="17"/>
      <c r="DT383" s="17"/>
      <c r="DU383" s="17"/>
      <c r="DV383" s="17"/>
      <c r="DW383" s="17"/>
      <c r="DX383" s="17"/>
      <c r="DY383" s="17"/>
      <c r="DZ383" s="17"/>
      <c r="EA383" s="17"/>
      <c r="EB383" s="17"/>
      <c r="EC383" s="17"/>
      <c r="ED383" s="17"/>
      <c r="EE383" s="17"/>
      <c r="EF383" s="17"/>
      <c r="EG383" s="17"/>
      <c r="EH383" s="17"/>
      <c r="EI383" s="17"/>
      <c r="EJ383" s="17"/>
      <c r="EK383" s="17"/>
      <c r="EL383" s="17"/>
    </row>
    <row r="384" spans="1:142" x14ac:dyDescent="0.35">
      <c r="A384" s="17"/>
      <c r="B384" s="17"/>
      <c r="C384" s="17"/>
      <c r="D384" s="17"/>
      <c r="E384" s="17"/>
      <c r="F384" s="17"/>
      <c r="G384" s="17"/>
      <c r="H384" s="17"/>
      <c r="I384" s="17"/>
      <c r="K384" s="17"/>
      <c r="N384" s="17"/>
      <c r="O384" s="17"/>
      <c r="P384" s="68"/>
      <c r="Q384" s="68"/>
      <c r="R384" s="17"/>
      <c r="S384" s="17"/>
      <c r="T384" s="107"/>
      <c r="V384" s="17"/>
      <c r="W384" s="17"/>
      <c r="Y384" s="17"/>
      <c r="Z384" s="17"/>
      <c r="AA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17"/>
      <c r="CZ384" s="17"/>
      <c r="DA384" s="17"/>
      <c r="DB384" s="17"/>
      <c r="DC384" s="17"/>
      <c r="DD384" s="17"/>
      <c r="DE384" s="17"/>
      <c r="DF384" s="17"/>
      <c r="DG384" s="17"/>
      <c r="DH384" s="17"/>
      <c r="DI384" s="17"/>
      <c r="DJ384" s="17"/>
      <c r="DK384" s="17"/>
      <c r="DL384" s="17"/>
      <c r="DM384" s="17"/>
      <c r="DN384" s="17"/>
      <c r="DO384" s="17"/>
      <c r="DP384" s="17"/>
      <c r="DQ384" s="17"/>
      <c r="DR384" s="17"/>
      <c r="DS384" s="17"/>
      <c r="DT384" s="17"/>
      <c r="DU384" s="17"/>
      <c r="DV384" s="17"/>
      <c r="DW384" s="17"/>
      <c r="DX384" s="17"/>
      <c r="DY384" s="17"/>
      <c r="DZ384" s="17"/>
      <c r="EA384" s="17"/>
      <c r="EB384" s="17"/>
      <c r="EC384" s="17"/>
      <c r="ED384" s="17"/>
      <c r="EE384" s="17"/>
      <c r="EF384" s="17"/>
      <c r="EG384" s="17"/>
      <c r="EH384" s="17"/>
      <c r="EI384" s="17"/>
      <c r="EJ384" s="17"/>
      <c r="EK384" s="17"/>
      <c r="EL384" s="17"/>
    </row>
    <row r="385" spans="1:142" x14ac:dyDescent="0.35">
      <c r="A385" s="17"/>
      <c r="B385" s="17"/>
      <c r="C385" s="17"/>
      <c r="D385" s="17"/>
      <c r="E385" s="17"/>
      <c r="F385" s="17"/>
      <c r="G385" s="17"/>
      <c r="H385" s="17"/>
      <c r="I385" s="17"/>
      <c r="K385" s="17"/>
      <c r="N385" s="17"/>
      <c r="O385" s="17"/>
      <c r="P385" s="68"/>
      <c r="Q385" s="68"/>
      <c r="R385" s="17"/>
      <c r="S385" s="17"/>
      <c r="T385" s="107"/>
      <c r="V385" s="17"/>
      <c r="W385" s="17"/>
      <c r="Y385" s="17"/>
      <c r="Z385" s="17"/>
      <c r="AA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c r="CT385" s="17"/>
      <c r="CU385" s="17"/>
      <c r="CV385" s="17"/>
      <c r="CW385" s="17"/>
      <c r="CX385" s="17"/>
      <c r="CY385" s="17"/>
      <c r="CZ385" s="17"/>
      <c r="DA385" s="17"/>
      <c r="DB385" s="17"/>
      <c r="DC385" s="17"/>
      <c r="DD385" s="17"/>
      <c r="DE385" s="17"/>
      <c r="DF385" s="17"/>
      <c r="DG385" s="17"/>
      <c r="DH385" s="17"/>
      <c r="DI385" s="17"/>
      <c r="DJ385" s="17"/>
      <c r="DK385" s="17"/>
      <c r="DL385" s="17"/>
      <c r="DM385" s="17"/>
      <c r="DN385" s="17"/>
      <c r="DO385" s="17"/>
      <c r="DP385" s="17"/>
      <c r="DQ385" s="17"/>
      <c r="DR385" s="17"/>
      <c r="DS385" s="17"/>
      <c r="DT385" s="17"/>
      <c r="DU385" s="17"/>
      <c r="DV385" s="17"/>
      <c r="DW385" s="17"/>
      <c r="DX385" s="17"/>
      <c r="DY385" s="17"/>
      <c r="DZ385" s="17"/>
      <c r="EA385" s="17"/>
      <c r="EB385" s="17"/>
      <c r="EC385" s="17"/>
      <c r="ED385" s="17"/>
      <c r="EE385" s="17"/>
      <c r="EF385" s="17"/>
      <c r="EG385" s="17"/>
      <c r="EH385" s="17"/>
      <c r="EI385" s="17"/>
      <c r="EJ385" s="17"/>
      <c r="EK385" s="17"/>
      <c r="EL385" s="17"/>
    </row>
    <row r="386" spans="1:142" x14ac:dyDescent="0.35">
      <c r="A386" s="17"/>
      <c r="B386" s="17"/>
      <c r="C386" s="17"/>
      <c r="D386" s="17"/>
      <c r="E386" s="17"/>
      <c r="F386" s="17"/>
      <c r="G386" s="17"/>
      <c r="H386" s="17"/>
      <c r="I386" s="17"/>
      <c r="K386" s="17"/>
      <c r="N386" s="17"/>
      <c r="O386" s="17"/>
      <c r="P386" s="68"/>
      <c r="Q386" s="68"/>
      <c r="R386" s="17"/>
      <c r="S386" s="17"/>
      <c r="T386" s="107"/>
      <c r="V386" s="17"/>
      <c r="W386" s="17"/>
      <c r="Y386" s="17"/>
      <c r="Z386" s="17"/>
      <c r="AA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c r="DD386" s="17"/>
      <c r="DE386" s="17"/>
      <c r="DF386" s="17"/>
      <c r="DG386" s="17"/>
      <c r="DH386" s="17"/>
      <c r="DI386" s="17"/>
      <c r="DJ386" s="17"/>
      <c r="DK386" s="17"/>
      <c r="DL386" s="17"/>
      <c r="DM386" s="17"/>
      <c r="DN386" s="17"/>
      <c r="DO386" s="17"/>
      <c r="DP386" s="17"/>
      <c r="DQ386" s="17"/>
      <c r="DR386" s="17"/>
      <c r="DS386" s="17"/>
      <c r="DT386" s="17"/>
      <c r="DU386" s="17"/>
      <c r="DV386" s="17"/>
      <c r="DW386" s="17"/>
      <c r="DX386" s="17"/>
      <c r="DY386" s="17"/>
      <c r="DZ386" s="17"/>
      <c r="EA386" s="17"/>
      <c r="EB386" s="17"/>
      <c r="EC386" s="17"/>
      <c r="ED386" s="17"/>
      <c r="EE386" s="17"/>
      <c r="EF386" s="17"/>
      <c r="EG386" s="17"/>
      <c r="EH386" s="17"/>
      <c r="EI386" s="17"/>
      <c r="EJ386" s="17"/>
      <c r="EK386" s="17"/>
      <c r="EL386" s="17"/>
    </row>
    <row r="387" spans="1:142" x14ac:dyDescent="0.35">
      <c r="A387" s="17"/>
      <c r="B387" s="17"/>
      <c r="C387" s="17"/>
      <c r="D387" s="17"/>
      <c r="E387" s="17"/>
      <c r="F387" s="17"/>
      <c r="G387" s="17"/>
      <c r="H387" s="17"/>
      <c r="I387" s="17"/>
      <c r="K387" s="17"/>
      <c r="N387" s="17"/>
      <c r="O387" s="17"/>
      <c r="P387" s="68"/>
      <c r="Q387" s="68"/>
      <c r="R387" s="17"/>
      <c r="S387" s="17"/>
      <c r="T387" s="107"/>
      <c r="V387" s="17"/>
      <c r="W387" s="17"/>
      <c r="Y387" s="17"/>
      <c r="Z387" s="17"/>
      <c r="AA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c r="DD387" s="17"/>
      <c r="DE387" s="17"/>
      <c r="DF387" s="17"/>
      <c r="DG387" s="17"/>
      <c r="DH387" s="17"/>
      <c r="DI387" s="17"/>
      <c r="DJ387" s="17"/>
      <c r="DK387" s="17"/>
      <c r="DL387" s="17"/>
      <c r="DM387" s="17"/>
      <c r="DN387" s="17"/>
      <c r="DO387" s="17"/>
      <c r="DP387" s="17"/>
      <c r="DQ387" s="17"/>
      <c r="DR387" s="17"/>
      <c r="DS387" s="17"/>
      <c r="DT387" s="17"/>
      <c r="DU387" s="17"/>
      <c r="DV387" s="17"/>
      <c r="DW387" s="17"/>
      <c r="DX387" s="17"/>
      <c r="DY387" s="17"/>
      <c r="DZ387" s="17"/>
      <c r="EA387" s="17"/>
      <c r="EB387" s="17"/>
      <c r="EC387" s="17"/>
      <c r="ED387" s="17"/>
      <c r="EE387" s="17"/>
      <c r="EF387" s="17"/>
      <c r="EG387" s="17"/>
      <c r="EH387" s="17"/>
      <c r="EI387" s="17"/>
      <c r="EJ387" s="17"/>
      <c r="EK387" s="17"/>
      <c r="EL387" s="17"/>
    </row>
    <row r="388" spans="1:142" x14ac:dyDescent="0.35">
      <c r="A388" s="17"/>
      <c r="B388" s="17"/>
      <c r="C388" s="17"/>
      <c r="D388" s="17"/>
      <c r="E388" s="17"/>
      <c r="F388" s="17"/>
      <c r="G388" s="17"/>
      <c r="H388" s="17"/>
      <c r="I388" s="17"/>
      <c r="K388" s="17"/>
      <c r="N388" s="17"/>
      <c r="O388" s="17"/>
      <c r="P388" s="68"/>
      <c r="Q388" s="68"/>
      <c r="R388" s="17"/>
      <c r="S388" s="17"/>
      <c r="T388" s="107"/>
      <c r="V388" s="17"/>
      <c r="W388" s="17"/>
      <c r="Y388" s="17"/>
      <c r="Z388" s="17"/>
      <c r="AA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17"/>
      <c r="CZ388" s="17"/>
      <c r="DA388" s="17"/>
      <c r="DB388" s="17"/>
      <c r="DC388" s="17"/>
      <c r="DD388" s="17"/>
      <c r="DE388" s="17"/>
      <c r="DF388" s="17"/>
      <c r="DG388" s="17"/>
      <c r="DH388" s="17"/>
      <c r="DI388" s="17"/>
      <c r="DJ388" s="17"/>
      <c r="DK388" s="17"/>
      <c r="DL388" s="17"/>
      <c r="DM388" s="17"/>
      <c r="DN388" s="17"/>
      <c r="DO388" s="17"/>
      <c r="DP388" s="17"/>
      <c r="DQ388" s="17"/>
      <c r="DR388" s="17"/>
      <c r="DS388" s="17"/>
      <c r="DT388" s="17"/>
      <c r="DU388" s="17"/>
      <c r="DV388" s="17"/>
      <c r="DW388" s="17"/>
      <c r="DX388" s="17"/>
      <c r="DY388" s="17"/>
      <c r="DZ388" s="17"/>
      <c r="EA388" s="17"/>
      <c r="EB388" s="17"/>
      <c r="EC388" s="17"/>
      <c r="ED388" s="17"/>
      <c r="EE388" s="17"/>
      <c r="EF388" s="17"/>
      <c r="EG388" s="17"/>
      <c r="EH388" s="17"/>
      <c r="EI388" s="17"/>
      <c r="EJ388" s="17"/>
      <c r="EK388" s="17"/>
      <c r="EL388" s="17"/>
    </row>
    <row r="389" spans="1:142" x14ac:dyDescent="0.35">
      <c r="A389" s="17"/>
      <c r="B389" s="17"/>
      <c r="C389" s="17"/>
      <c r="D389" s="17"/>
      <c r="E389" s="17"/>
      <c r="F389" s="17"/>
      <c r="G389" s="17"/>
      <c r="H389" s="17"/>
      <c r="I389" s="17"/>
      <c r="K389" s="17"/>
      <c r="N389" s="17"/>
      <c r="O389" s="17"/>
      <c r="P389" s="68"/>
      <c r="Q389" s="68"/>
      <c r="R389" s="17"/>
      <c r="S389" s="17"/>
      <c r="T389" s="107"/>
      <c r="V389" s="17"/>
      <c r="W389" s="17"/>
      <c r="Y389" s="17"/>
      <c r="Z389" s="17"/>
      <c r="AA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c r="DH389" s="17"/>
      <c r="DI389" s="17"/>
      <c r="DJ389" s="17"/>
      <c r="DK389" s="17"/>
      <c r="DL389" s="17"/>
      <c r="DM389" s="17"/>
      <c r="DN389" s="17"/>
      <c r="DO389" s="17"/>
      <c r="DP389" s="17"/>
      <c r="DQ389" s="17"/>
      <c r="DR389" s="17"/>
      <c r="DS389" s="17"/>
      <c r="DT389" s="17"/>
      <c r="DU389" s="17"/>
      <c r="DV389" s="17"/>
      <c r="DW389" s="17"/>
      <c r="DX389" s="17"/>
      <c r="DY389" s="17"/>
      <c r="DZ389" s="17"/>
      <c r="EA389" s="17"/>
      <c r="EB389" s="17"/>
      <c r="EC389" s="17"/>
      <c r="ED389" s="17"/>
      <c r="EE389" s="17"/>
      <c r="EF389" s="17"/>
      <c r="EG389" s="17"/>
      <c r="EH389" s="17"/>
      <c r="EI389" s="17"/>
      <c r="EJ389" s="17"/>
      <c r="EK389" s="17"/>
      <c r="EL389" s="17"/>
    </row>
    <row r="390" spans="1:142" x14ac:dyDescent="0.35">
      <c r="A390" s="17"/>
      <c r="B390" s="17"/>
      <c r="C390" s="17"/>
      <c r="D390" s="17"/>
      <c r="E390" s="17"/>
      <c r="F390" s="17"/>
      <c r="G390" s="17"/>
      <c r="H390" s="17"/>
      <c r="I390" s="17"/>
      <c r="K390" s="17"/>
      <c r="N390" s="17"/>
      <c r="O390" s="17"/>
      <c r="P390" s="68"/>
      <c r="Q390" s="68"/>
      <c r="R390" s="17"/>
      <c r="S390" s="17"/>
      <c r="T390" s="107"/>
      <c r="V390" s="17"/>
      <c r="W390" s="17"/>
      <c r="Y390" s="17"/>
      <c r="Z390" s="17"/>
      <c r="AA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c r="CT390" s="17"/>
      <c r="CU390" s="17"/>
      <c r="CV390" s="17"/>
      <c r="CW390" s="17"/>
      <c r="CX390" s="17"/>
      <c r="CY390" s="17"/>
      <c r="CZ390" s="17"/>
      <c r="DA390" s="17"/>
      <c r="DB390" s="17"/>
      <c r="DC390" s="17"/>
      <c r="DD390" s="17"/>
      <c r="DE390" s="17"/>
      <c r="DF390" s="17"/>
      <c r="DG390" s="17"/>
      <c r="DH390" s="17"/>
      <c r="DI390" s="17"/>
      <c r="DJ390" s="17"/>
      <c r="DK390" s="17"/>
      <c r="DL390" s="17"/>
      <c r="DM390" s="17"/>
      <c r="DN390" s="17"/>
      <c r="DO390" s="17"/>
      <c r="DP390" s="17"/>
      <c r="DQ390" s="17"/>
      <c r="DR390" s="17"/>
      <c r="DS390" s="17"/>
      <c r="DT390" s="17"/>
      <c r="DU390" s="17"/>
      <c r="DV390" s="17"/>
      <c r="DW390" s="17"/>
      <c r="DX390" s="17"/>
      <c r="DY390" s="17"/>
      <c r="DZ390" s="17"/>
      <c r="EA390" s="17"/>
      <c r="EB390" s="17"/>
      <c r="EC390" s="17"/>
      <c r="ED390" s="17"/>
      <c r="EE390" s="17"/>
      <c r="EF390" s="17"/>
      <c r="EG390" s="17"/>
      <c r="EH390" s="17"/>
      <c r="EI390" s="17"/>
      <c r="EJ390" s="17"/>
      <c r="EK390" s="17"/>
      <c r="EL390" s="17"/>
    </row>
    <row r="391" spans="1:142" x14ac:dyDescent="0.35">
      <c r="A391" s="17"/>
      <c r="B391" s="17"/>
      <c r="C391" s="17"/>
      <c r="D391" s="17"/>
      <c r="E391" s="17"/>
      <c r="F391" s="17"/>
      <c r="G391" s="17"/>
      <c r="H391" s="17"/>
      <c r="I391" s="17"/>
      <c r="K391" s="17"/>
      <c r="N391" s="17"/>
      <c r="O391" s="17"/>
      <c r="P391" s="68"/>
      <c r="Q391" s="68"/>
      <c r="R391" s="17"/>
      <c r="S391" s="17"/>
      <c r="T391" s="107"/>
      <c r="V391" s="17"/>
      <c r="W391" s="17"/>
      <c r="Y391" s="17"/>
      <c r="Z391" s="17"/>
      <c r="AA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c r="DD391" s="17"/>
      <c r="DE391" s="17"/>
      <c r="DF391" s="17"/>
      <c r="DG391" s="17"/>
      <c r="DH391" s="17"/>
      <c r="DI391" s="17"/>
      <c r="DJ391" s="17"/>
      <c r="DK391" s="17"/>
      <c r="DL391" s="17"/>
      <c r="DM391" s="17"/>
      <c r="DN391" s="17"/>
      <c r="DO391" s="17"/>
      <c r="DP391" s="17"/>
      <c r="DQ391" s="17"/>
      <c r="DR391" s="17"/>
      <c r="DS391" s="17"/>
      <c r="DT391" s="17"/>
      <c r="DU391" s="17"/>
      <c r="DV391" s="17"/>
      <c r="DW391" s="17"/>
      <c r="DX391" s="17"/>
      <c r="DY391" s="17"/>
      <c r="DZ391" s="17"/>
      <c r="EA391" s="17"/>
      <c r="EB391" s="17"/>
      <c r="EC391" s="17"/>
      <c r="ED391" s="17"/>
      <c r="EE391" s="17"/>
      <c r="EF391" s="17"/>
      <c r="EG391" s="17"/>
      <c r="EH391" s="17"/>
      <c r="EI391" s="17"/>
      <c r="EJ391" s="17"/>
      <c r="EK391" s="17"/>
      <c r="EL391" s="17"/>
    </row>
    <row r="392" spans="1:142" x14ac:dyDescent="0.35">
      <c r="A392" s="17"/>
      <c r="B392" s="17"/>
      <c r="C392" s="17"/>
      <c r="D392" s="17"/>
      <c r="E392" s="17"/>
      <c r="F392" s="17"/>
      <c r="G392" s="17"/>
      <c r="H392" s="17"/>
      <c r="I392" s="17"/>
      <c r="K392" s="17"/>
      <c r="N392" s="17"/>
      <c r="O392" s="17"/>
      <c r="P392" s="68"/>
      <c r="Q392" s="68"/>
      <c r="R392" s="17"/>
      <c r="S392" s="17"/>
      <c r="T392" s="107"/>
      <c r="V392" s="17"/>
      <c r="W392" s="17"/>
      <c r="Y392" s="17"/>
      <c r="Z392" s="17"/>
      <c r="AA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c r="CT392" s="17"/>
      <c r="CU392" s="17"/>
      <c r="CV392" s="17"/>
      <c r="CW392" s="17"/>
      <c r="CX392" s="17"/>
      <c r="CY392" s="17"/>
      <c r="CZ392" s="17"/>
      <c r="DA392" s="17"/>
      <c r="DB392" s="17"/>
      <c r="DC392" s="17"/>
      <c r="DD392" s="17"/>
      <c r="DE392" s="17"/>
      <c r="DF392" s="17"/>
      <c r="DG392" s="17"/>
      <c r="DH392" s="17"/>
      <c r="DI392" s="17"/>
      <c r="DJ392" s="17"/>
      <c r="DK392" s="17"/>
      <c r="DL392" s="17"/>
      <c r="DM392" s="17"/>
      <c r="DN392" s="17"/>
      <c r="DO392" s="17"/>
      <c r="DP392" s="17"/>
      <c r="DQ392" s="17"/>
      <c r="DR392" s="17"/>
      <c r="DS392" s="17"/>
      <c r="DT392" s="17"/>
      <c r="DU392" s="17"/>
      <c r="DV392" s="17"/>
      <c r="DW392" s="17"/>
      <c r="DX392" s="17"/>
      <c r="DY392" s="17"/>
      <c r="DZ392" s="17"/>
      <c r="EA392" s="17"/>
      <c r="EB392" s="17"/>
      <c r="EC392" s="17"/>
      <c r="ED392" s="17"/>
      <c r="EE392" s="17"/>
      <c r="EF392" s="17"/>
      <c r="EG392" s="17"/>
      <c r="EH392" s="17"/>
      <c r="EI392" s="17"/>
      <c r="EJ392" s="17"/>
      <c r="EK392" s="17"/>
      <c r="EL392" s="17"/>
    </row>
    <row r="393" spans="1:142" x14ac:dyDescent="0.35">
      <c r="A393" s="17"/>
      <c r="B393" s="17"/>
      <c r="C393" s="17"/>
      <c r="D393" s="17"/>
      <c r="E393" s="17"/>
      <c r="F393" s="17"/>
      <c r="G393" s="17"/>
      <c r="H393" s="17"/>
      <c r="I393" s="17"/>
      <c r="K393" s="17"/>
      <c r="N393" s="17"/>
      <c r="O393" s="17"/>
      <c r="P393" s="68"/>
      <c r="Q393" s="68"/>
      <c r="R393" s="17"/>
      <c r="S393" s="17"/>
      <c r="T393" s="107"/>
      <c r="V393" s="17"/>
      <c r="W393" s="17"/>
      <c r="Y393" s="17"/>
      <c r="Z393" s="17"/>
      <c r="AA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c r="DD393" s="17"/>
      <c r="DE393" s="17"/>
      <c r="DF393" s="17"/>
      <c r="DG393" s="17"/>
      <c r="DH393" s="17"/>
      <c r="DI393" s="17"/>
      <c r="DJ393" s="17"/>
      <c r="DK393" s="17"/>
      <c r="DL393" s="17"/>
      <c r="DM393" s="17"/>
      <c r="DN393" s="17"/>
      <c r="DO393" s="17"/>
      <c r="DP393" s="17"/>
      <c r="DQ393" s="17"/>
      <c r="DR393" s="17"/>
      <c r="DS393" s="17"/>
      <c r="DT393" s="17"/>
      <c r="DU393" s="17"/>
      <c r="DV393" s="17"/>
      <c r="DW393" s="17"/>
      <c r="DX393" s="17"/>
      <c r="DY393" s="17"/>
      <c r="DZ393" s="17"/>
      <c r="EA393" s="17"/>
      <c r="EB393" s="17"/>
      <c r="EC393" s="17"/>
      <c r="ED393" s="17"/>
      <c r="EE393" s="17"/>
      <c r="EF393" s="17"/>
      <c r="EG393" s="17"/>
      <c r="EH393" s="17"/>
      <c r="EI393" s="17"/>
      <c r="EJ393" s="17"/>
      <c r="EK393" s="17"/>
      <c r="EL393" s="17"/>
    </row>
    <row r="394" spans="1:142" x14ac:dyDescent="0.35">
      <c r="A394" s="17"/>
      <c r="B394" s="17"/>
      <c r="C394" s="17"/>
      <c r="D394" s="17"/>
      <c r="E394" s="17"/>
      <c r="F394" s="17"/>
      <c r="G394" s="17"/>
      <c r="H394" s="17"/>
      <c r="I394" s="107"/>
      <c r="K394" s="17"/>
      <c r="N394" s="17"/>
      <c r="O394" s="17"/>
      <c r="P394" s="68"/>
      <c r="Q394" s="68"/>
      <c r="R394" s="17"/>
      <c r="S394" s="17"/>
      <c r="T394" s="107"/>
      <c r="V394" s="17"/>
      <c r="W394" s="17"/>
      <c r="Y394" s="17"/>
      <c r="Z394" s="17"/>
      <c r="AA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17"/>
      <c r="CZ394" s="17"/>
      <c r="DA394" s="17"/>
      <c r="DB394" s="17"/>
      <c r="DC394" s="17"/>
      <c r="DD394" s="17"/>
      <c r="DE394" s="17"/>
      <c r="DF394" s="17"/>
      <c r="DG394" s="17"/>
      <c r="DH394" s="17"/>
      <c r="DI394" s="17"/>
      <c r="DJ394" s="17"/>
      <c r="DK394" s="17"/>
      <c r="DL394" s="17"/>
      <c r="DM394" s="17"/>
      <c r="DN394" s="17"/>
      <c r="DO394" s="17"/>
      <c r="DP394" s="17"/>
      <c r="DQ394" s="17"/>
      <c r="DR394" s="17"/>
      <c r="DS394" s="17"/>
      <c r="DT394" s="17"/>
      <c r="DU394" s="17"/>
      <c r="DV394" s="17"/>
      <c r="DW394" s="17"/>
      <c r="DX394" s="17"/>
      <c r="DY394" s="17"/>
      <c r="DZ394" s="17"/>
      <c r="EA394" s="17"/>
      <c r="EB394" s="17"/>
      <c r="EC394" s="17"/>
      <c r="ED394" s="17"/>
      <c r="EE394" s="17"/>
      <c r="EF394" s="17"/>
      <c r="EG394" s="17"/>
      <c r="EH394" s="17"/>
      <c r="EI394" s="17"/>
      <c r="EJ394" s="17"/>
      <c r="EK394" s="17"/>
      <c r="EL394" s="17"/>
    </row>
    <row r="395" spans="1:142" x14ac:dyDescent="0.35">
      <c r="A395" s="17"/>
      <c r="B395" s="17"/>
      <c r="C395" s="17"/>
      <c r="D395" s="17"/>
      <c r="E395" s="17"/>
      <c r="F395" s="17"/>
      <c r="G395" s="17"/>
      <c r="H395" s="17"/>
      <c r="I395" s="17"/>
      <c r="K395" s="17"/>
      <c r="N395" s="17"/>
      <c r="O395" s="17"/>
      <c r="P395" s="68"/>
      <c r="Q395" s="68"/>
      <c r="R395" s="17"/>
      <c r="S395" s="17"/>
      <c r="T395" s="107"/>
      <c r="V395" s="17"/>
      <c r="W395" s="17"/>
      <c r="Y395" s="17"/>
      <c r="Z395" s="17"/>
      <c r="AA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c r="DD395" s="17"/>
      <c r="DE395" s="17"/>
      <c r="DF395" s="17"/>
      <c r="DG395" s="17"/>
      <c r="DH395" s="17"/>
      <c r="DI395" s="17"/>
      <c r="DJ395" s="17"/>
      <c r="DK395" s="17"/>
      <c r="DL395" s="17"/>
      <c r="DM395" s="17"/>
      <c r="DN395" s="17"/>
      <c r="DO395" s="17"/>
      <c r="DP395" s="17"/>
      <c r="DQ395" s="17"/>
      <c r="DR395" s="17"/>
      <c r="DS395" s="17"/>
      <c r="DT395" s="17"/>
      <c r="DU395" s="17"/>
      <c r="DV395" s="17"/>
      <c r="DW395" s="17"/>
      <c r="DX395" s="17"/>
      <c r="DY395" s="17"/>
      <c r="DZ395" s="17"/>
      <c r="EA395" s="17"/>
      <c r="EB395" s="17"/>
      <c r="EC395" s="17"/>
      <c r="ED395" s="17"/>
      <c r="EE395" s="17"/>
      <c r="EF395" s="17"/>
      <c r="EG395" s="17"/>
      <c r="EH395" s="17"/>
      <c r="EI395" s="17"/>
      <c r="EJ395" s="17"/>
      <c r="EK395" s="17"/>
      <c r="EL395" s="17"/>
    </row>
    <row r="396" spans="1:142" x14ac:dyDescent="0.35">
      <c r="A396" s="17"/>
      <c r="B396" s="17"/>
      <c r="C396" s="17"/>
      <c r="D396" s="17"/>
      <c r="E396" s="17"/>
      <c r="F396" s="17"/>
      <c r="G396" s="17"/>
      <c r="H396" s="17"/>
      <c r="I396" s="17"/>
      <c r="K396" s="17"/>
      <c r="N396" s="17"/>
      <c r="O396" s="17"/>
      <c r="P396" s="68"/>
      <c r="Q396" s="68"/>
      <c r="R396" s="17"/>
      <c r="S396" s="17"/>
      <c r="T396" s="107"/>
      <c r="V396" s="17"/>
      <c r="W396" s="17"/>
      <c r="Y396" s="17"/>
      <c r="Z396" s="17"/>
      <c r="AA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c r="DR396" s="17"/>
      <c r="DS396" s="17"/>
      <c r="DT396" s="17"/>
      <c r="DU396" s="17"/>
      <c r="DV396" s="17"/>
      <c r="DW396" s="17"/>
      <c r="DX396" s="17"/>
      <c r="DY396" s="17"/>
      <c r="DZ396" s="17"/>
      <c r="EA396" s="17"/>
      <c r="EB396" s="17"/>
      <c r="EC396" s="17"/>
      <c r="ED396" s="17"/>
      <c r="EE396" s="17"/>
      <c r="EF396" s="17"/>
      <c r="EG396" s="17"/>
      <c r="EH396" s="17"/>
      <c r="EI396" s="17"/>
      <c r="EJ396" s="17"/>
      <c r="EK396" s="17"/>
      <c r="EL396" s="17"/>
    </row>
    <row r="397" spans="1:142" x14ac:dyDescent="0.35">
      <c r="A397" s="17"/>
      <c r="B397" s="17"/>
      <c r="C397" s="17"/>
      <c r="D397" s="17"/>
      <c r="E397" s="17"/>
      <c r="F397" s="17"/>
      <c r="G397" s="17"/>
      <c r="H397" s="17"/>
      <c r="I397" s="17"/>
      <c r="K397" s="17"/>
      <c r="N397" s="17"/>
      <c r="O397" s="17"/>
      <c r="P397" s="68"/>
      <c r="Q397" s="68"/>
      <c r="R397" s="17"/>
      <c r="S397" s="17"/>
      <c r="T397" s="107"/>
      <c r="V397" s="17"/>
      <c r="W397" s="17"/>
      <c r="Y397" s="17"/>
      <c r="Z397" s="17"/>
      <c r="AA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c r="CT397" s="17"/>
      <c r="CU397" s="17"/>
      <c r="CV397" s="17"/>
      <c r="CW397" s="17"/>
      <c r="CX397" s="17"/>
      <c r="CY397" s="17"/>
      <c r="CZ397" s="17"/>
      <c r="DA397" s="17"/>
      <c r="DB397" s="17"/>
      <c r="DC397" s="17"/>
      <c r="DD397" s="17"/>
      <c r="DE397" s="17"/>
      <c r="DF397" s="17"/>
      <c r="DG397" s="17"/>
      <c r="DH397" s="17"/>
      <c r="DI397" s="17"/>
      <c r="DJ397" s="17"/>
      <c r="DK397" s="17"/>
      <c r="DL397" s="17"/>
      <c r="DM397" s="17"/>
      <c r="DN397" s="17"/>
      <c r="DO397" s="17"/>
      <c r="DP397" s="17"/>
      <c r="DQ397" s="17"/>
      <c r="DR397" s="17"/>
      <c r="DS397" s="17"/>
      <c r="DT397" s="17"/>
      <c r="DU397" s="17"/>
      <c r="DV397" s="17"/>
      <c r="DW397" s="17"/>
      <c r="DX397" s="17"/>
      <c r="DY397" s="17"/>
      <c r="DZ397" s="17"/>
      <c r="EA397" s="17"/>
      <c r="EB397" s="17"/>
      <c r="EC397" s="17"/>
      <c r="ED397" s="17"/>
      <c r="EE397" s="17"/>
      <c r="EF397" s="17"/>
      <c r="EG397" s="17"/>
      <c r="EH397" s="17"/>
      <c r="EI397" s="17"/>
      <c r="EJ397" s="17"/>
      <c r="EK397" s="17"/>
      <c r="EL397" s="17"/>
    </row>
    <row r="398" spans="1:142" x14ac:dyDescent="0.35">
      <c r="A398" s="17"/>
      <c r="B398" s="17"/>
      <c r="C398" s="17"/>
      <c r="D398" s="17"/>
      <c r="E398" s="17"/>
      <c r="F398" s="17"/>
      <c r="G398" s="17"/>
      <c r="H398" s="17"/>
      <c r="I398" s="17"/>
      <c r="K398" s="17"/>
      <c r="N398" s="17"/>
      <c r="O398" s="17"/>
      <c r="P398" s="68"/>
      <c r="Q398" s="68"/>
      <c r="R398" s="17"/>
      <c r="S398" s="17"/>
      <c r="T398" s="107"/>
      <c r="V398" s="17"/>
      <c r="W398" s="17"/>
      <c r="Y398" s="17"/>
      <c r="Z398" s="17"/>
      <c r="AA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17"/>
      <c r="CZ398" s="17"/>
      <c r="DA398" s="17"/>
      <c r="DB398" s="17"/>
      <c r="DC398" s="17"/>
      <c r="DD398" s="17"/>
      <c r="DE398" s="17"/>
      <c r="DF398" s="17"/>
      <c r="DG398" s="17"/>
      <c r="DH398" s="17"/>
      <c r="DI398" s="17"/>
      <c r="DJ398" s="17"/>
      <c r="DK398" s="17"/>
      <c r="DL398" s="17"/>
      <c r="DM398" s="17"/>
      <c r="DN398" s="17"/>
      <c r="DO398" s="17"/>
      <c r="DP398" s="17"/>
      <c r="DQ398" s="17"/>
      <c r="DR398" s="17"/>
      <c r="DS398" s="17"/>
      <c r="DT398" s="17"/>
      <c r="DU398" s="17"/>
      <c r="DV398" s="17"/>
      <c r="DW398" s="17"/>
      <c r="DX398" s="17"/>
      <c r="DY398" s="17"/>
      <c r="DZ398" s="17"/>
      <c r="EA398" s="17"/>
      <c r="EB398" s="17"/>
      <c r="EC398" s="17"/>
      <c r="ED398" s="17"/>
      <c r="EE398" s="17"/>
      <c r="EF398" s="17"/>
      <c r="EG398" s="17"/>
      <c r="EH398" s="17"/>
      <c r="EI398" s="17"/>
      <c r="EJ398" s="17"/>
      <c r="EK398" s="17"/>
      <c r="EL398" s="17"/>
    </row>
    <row r="399" spans="1:142" x14ac:dyDescent="0.35">
      <c r="A399" s="17"/>
      <c r="B399" s="17"/>
      <c r="C399" s="17"/>
      <c r="D399" s="17"/>
      <c r="E399" s="17"/>
      <c r="F399" s="17"/>
      <c r="G399" s="17"/>
      <c r="H399" s="17"/>
      <c r="I399" s="17"/>
      <c r="K399" s="17"/>
      <c r="N399" s="17"/>
      <c r="O399" s="17"/>
      <c r="P399" s="68"/>
      <c r="Q399" s="68"/>
      <c r="R399" s="17"/>
      <c r="S399" s="17"/>
      <c r="T399" s="107"/>
      <c r="V399" s="17"/>
      <c r="W399" s="17"/>
      <c r="Y399" s="17"/>
      <c r="Z399" s="17"/>
      <c r="AA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c r="DA399" s="17"/>
      <c r="DB399" s="17"/>
      <c r="DC399" s="17"/>
      <c r="DD399" s="17"/>
      <c r="DE399" s="17"/>
      <c r="DF399" s="17"/>
      <c r="DG399" s="17"/>
      <c r="DH399" s="17"/>
      <c r="DI399" s="17"/>
      <c r="DJ399" s="17"/>
      <c r="DK399" s="17"/>
      <c r="DL399" s="17"/>
      <c r="DM399" s="17"/>
      <c r="DN399" s="17"/>
      <c r="DO399" s="17"/>
      <c r="DP399" s="17"/>
      <c r="DQ399" s="17"/>
      <c r="DR399" s="17"/>
      <c r="DS399" s="17"/>
      <c r="DT399" s="17"/>
      <c r="DU399" s="17"/>
      <c r="DV399" s="17"/>
      <c r="DW399" s="17"/>
      <c r="DX399" s="17"/>
      <c r="DY399" s="17"/>
      <c r="DZ399" s="17"/>
      <c r="EA399" s="17"/>
      <c r="EB399" s="17"/>
      <c r="EC399" s="17"/>
      <c r="ED399" s="17"/>
      <c r="EE399" s="17"/>
      <c r="EF399" s="17"/>
      <c r="EG399" s="17"/>
      <c r="EH399" s="17"/>
      <c r="EI399" s="17"/>
      <c r="EJ399" s="17"/>
      <c r="EK399" s="17"/>
      <c r="EL399" s="17"/>
    </row>
    <row r="400" spans="1:142" x14ac:dyDescent="0.35">
      <c r="A400" s="17"/>
      <c r="B400" s="17"/>
      <c r="C400" s="17"/>
      <c r="D400" s="17"/>
      <c r="E400" s="17"/>
      <c r="F400" s="17"/>
      <c r="G400" s="17"/>
      <c r="H400" s="17"/>
      <c r="I400" s="17"/>
      <c r="K400" s="17"/>
      <c r="N400" s="17"/>
      <c r="O400" s="17"/>
      <c r="P400" s="68"/>
      <c r="Q400" s="68"/>
      <c r="R400" s="17"/>
      <c r="S400" s="17"/>
      <c r="T400" s="107"/>
      <c r="V400" s="17"/>
      <c r="W400" s="17"/>
      <c r="Y400" s="17"/>
      <c r="Z400" s="17"/>
      <c r="AA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c r="CT400" s="17"/>
      <c r="CU400" s="17"/>
      <c r="CV400" s="17"/>
      <c r="CW400" s="17"/>
      <c r="CX400" s="17"/>
      <c r="CY400" s="17"/>
      <c r="CZ400" s="17"/>
      <c r="DA400" s="17"/>
      <c r="DB400" s="17"/>
      <c r="DC400" s="17"/>
      <c r="DD400" s="17"/>
      <c r="DE400" s="17"/>
      <c r="DF400" s="17"/>
      <c r="DG400" s="17"/>
      <c r="DH400" s="17"/>
      <c r="DI400" s="17"/>
      <c r="DJ400" s="17"/>
      <c r="DK400" s="17"/>
      <c r="DL400" s="17"/>
      <c r="DM400" s="17"/>
      <c r="DN400" s="17"/>
      <c r="DO400" s="17"/>
      <c r="DP400" s="17"/>
      <c r="DQ400" s="17"/>
      <c r="DR400" s="17"/>
      <c r="DS400" s="17"/>
      <c r="DT400" s="17"/>
      <c r="DU400" s="17"/>
      <c r="DV400" s="17"/>
      <c r="DW400" s="17"/>
      <c r="DX400" s="17"/>
      <c r="DY400" s="17"/>
      <c r="DZ400" s="17"/>
      <c r="EA400" s="17"/>
      <c r="EB400" s="17"/>
      <c r="EC400" s="17"/>
      <c r="ED400" s="17"/>
      <c r="EE400" s="17"/>
      <c r="EF400" s="17"/>
      <c r="EG400" s="17"/>
      <c r="EH400" s="17"/>
      <c r="EI400" s="17"/>
      <c r="EJ400" s="17"/>
      <c r="EK400" s="17"/>
      <c r="EL400" s="17"/>
    </row>
    <row r="401" spans="1:142" x14ac:dyDescent="0.35">
      <c r="A401" s="17"/>
      <c r="B401" s="17"/>
      <c r="C401" s="17"/>
      <c r="D401" s="17"/>
      <c r="E401" s="17"/>
      <c r="F401" s="17"/>
      <c r="G401" s="17"/>
      <c r="H401" s="17"/>
      <c r="I401" s="17"/>
      <c r="K401" s="17"/>
      <c r="N401" s="17"/>
      <c r="O401" s="17"/>
      <c r="P401" s="68"/>
      <c r="Q401" s="68"/>
      <c r="R401" s="17"/>
      <c r="S401" s="17"/>
      <c r="T401" s="107"/>
      <c r="V401" s="17"/>
      <c r="W401" s="17"/>
      <c r="Y401" s="17"/>
      <c r="Z401" s="17"/>
      <c r="AA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c r="CT401" s="17"/>
      <c r="CU401" s="17"/>
      <c r="CV401" s="17"/>
      <c r="CW401" s="17"/>
      <c r="CX401" s="17"/>
      <c r="CY401" s="17"/>
      <c r="CZ401" s="17"/>
      <c r="DA401" s="17"/>
      <c r="DB401" s="17"/>
      <c r="DC401" s="17"/>
      <c r="DD401" s="17"/>
      <c r="DE401" s="17"/>
      <c r="DF401" s="17"/>
      <c r="DG401" s="17"/>
      <c r="DH401" s="17"/>
      <c r="DI401" s="17"/>
      <c r="DJ401" s="17"/>
      <c r="DK401" s="17"/>
      <c r="DL401" s="17"/>
      <c r="DM401" s="17"/>
      <c r="DN401" s="17"/>
      <c r="DO401" s="17"/>
      <c r="DP401" s="17"/>
      <c r="DQ401" s="17"/>
      <c r="DR401" s="17"/>
      <c r="DS401" s="17"/>
      <c r="DT401" s="17"/>
      <c r="DU401" s="17"/>
      <c r="DV401" s="17"/>
      <c r="DW401" s="17"/>
      <c r="DX401" s="17"/>
      <c r="DY401" s="17"/>
      <c r="DZ401" s="17"/>
      <c r="EA401" s="17"/>
      <c r="EB401" s="17"/>
      <c r="EC401" s="17"/>
      <c r="ED401" s="17"/>
      <c r="EE401" s="17"/>
      <c r="EF401" s="17"/>
      <c r="EG401" s="17"/>
      <c r="EH401" s="17"/>
      <c r="EI401" s="17"/>
      <c r="EJ401" s="17"/>
      <c r="EK401" s="17"/>
      <c r="EL401" s="17"/>
    </row>
    <row r="402" spans="1:142" x14ac:dyDescent="0.35">
      <c r="A402" s="17"/>
      <c r="B402" s="17"/>
      <c r="C402" s="17"/>
      <c r="D402" s="17"/>
      <c r="E402" s="17"/>
      <c r="F402" s="17"/>
      <c r="G402" s="17"/>
      <c r="H402" s="17"/>
      <c r="I402" s="17"/>
      <c r="K402" s="17"/>
      <c r="N402" s="17"/>
      <c r="O402" s="17"/>
      <c r="P402" s="68"/>
      <c r="Q402" s="68"/>
      <c r="R402" s="17"/>
      <c r="S402" s="17"/>
      <c r="T402" s="107"/>
      <c r="V402" s="17"/>
      <c r="W402" s="17"/>
      <c r="Y402" s="17"/>
      <c r="Z402" s="17"/>
      <c r="AA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c r="CT402" s="17"/>
      <c r="CU402" s="17"/>
      <c r="CV402" s="17"/>
      <c r="CW402" s="17"/>
      <c r="CX402" s="17"/>
      <c r="CY402" s="17"/>
      <c r="CZ402" s="17"/>
      <c r="DA402" s="17"/>
      <c r="DB402" s="17"/>
      <c r="DC402" s="17"/>
      <c r="DD402" s="17"/>
      <c r="DE402" s="17"/>
      <c r="DF402" s="17"/>
      <c r="DG402" s="17"/>
      <c r="DH402" s="17"/>
      <c r="DI402" s="17"/>
      <c r="DJ402" s="17"/>
      <c r="DK402" s="17"/>
      <c r="DL402" s="17"/>
      <c r="DM402" s="17"/>
      <c r="DN402" s="17"/>
      <c r="DO402" s="17"/>
      <c r="DP402" s="17"/>
      <c r="DQ402" s="17"/>
      <c r="DR402" s="17"/>
      <c r="DS402" s="17"/>
      <c r="DT402" s="17"/>
      <c r="DU402" s="17"/>
      <c r="DV402" s="17"/>
      <c r="DW402" s="17"/>
      <c r="DX402" s="17"/>
      <c r="DY402" s="17"/>
      <c r="DZ402" s="17"/>
      <c r="EA402" s="17"/>
      <c r="EB402" s="17"/>
      <c r="EC402" s="17"/>
      <c r="ED402" s="17"/>
      <c r="EE402" s="17"/>
      <c r="EF402" s="17"/>
      <c r="EG402" s="17"/>
      <c r="EH402" s="17"/>
      <c r="EI402" s="17"/>
      <c r="EJ402" s="17"/>
      <c r="EK402" s="17"/>
      <c r="EL402" s="17"/>
    </row>
    <row r="403" spans="1:142" x14ac:dyDescent="0.35">
      <c r="A403" s="17"/>
      <c r="B403" s="17"/>
      <c r="C403" s="17"/>
      <c r="D403" s="17"/>
      <c r="E403" s="17"/>
      <c r="F403" s="17"/>
      <c r="G403" s="17"/>
      <c r="H403" s="17"/>
      <c r="I403" s="17"/>
      <c r="K403" s="17"/>
      <c r="N403" s="17"/>
      <c r="O403" s="17"/>
      <c r="P403" s="68"/>
      <c r="Q403" s="68"/>
      <c r="R403" s="17"/>
      <c r="S403" s="17"/>
      <c r="T403" s="107"/>
      <c r="V403" s="17"/>
      <c r="W403" s="17"/>
      <c r="Y403" s="17"/>
      <c r="Z403" s="17"/>
      <c r="AA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c r="DH403" s="17"/>
      <c r="DI403" s="17"/>
      <c r="DJ403" s="17"/>
      <c r="DK403" s="17"/>
      <c r="DL403" s="17"/>
      <c r="DM403" s="17"/>
      <c r="DN403" s="17"/>
      <c r="DO403" s="17"/>
      <c r="DP403" s="17"/>
      <c r="DQ403" s="17"/>
      <c r="DR403" s="17"/>
      <c r="DS403" s="17"/>
      <c r="DT403" s="17"/>
      <c r="DU403" s="17"/>
      <c r="DV403" s="17"/>
      <c r="DW403" s="17"/>
      <c r="DX403" s="17"/>
      <c r="DY403" s="17"/>
      <c r="DZ403" s="17"/>
      <c r="EA403" s="17"/>
      <c r="EB403" s="17"/>
      <c r="EC403" s="17"/>
      <c r="ED403" s="17"/>
      <c r="EE403" s="17"/>
      <c r="EF403" s="17"/>
      <c r="EG403" s="17"/>
      <c r="EH403" s="17"/>
      <c r="EI403" s="17"/>
      <c r="EJ403" s="17"/>
      <c r="EK403" s="17"/>
      <c r="EL403" s="17"/>
    </row>
    <row r="404" spans="1:142" x14ac:dyDescent="0.35">
      <c r="A404" s="17"/>
      <c r="B404" s="17"/>
      <c r="C404" s="17"/>
      <c r="D404" s="17"/>
      <c r="E404" s="17"/>
      <c r="F404" s="17"/>
      <c r="G404" s="17"/>
      <c r="H404" s="17"/>
      <c r="I404" s="17"/>
      <c r="K404" s="17"/>
      <c r="N404" s="17"/>
      <c r="O404" s="17"/>
      <c r="P404" s="68"/>
      <c r="Q404" s="68"/>
      <c r="R404" s="17"/>
      <c r="S404" s="17"/>
      <c r="T404" s="107"/>
      <c r="V404" s="17"/>
      <c r="W404" s="17"/>
      <c r="Y404" s="17"/>
      <c r="Z404" s="17"/>
      <c r="AA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c r="CT404" s="17"/>
      <c r="CU404" s="17"/>
      <c r="CV404" s="17"/>
      <c r="CW404" s="17"/>
      <c r="CX404" s="17"/>
      <c r="CY404" s="17"/>
      <c r="CZ404" s="17"/>
      <c r="DA404" s="17"/>
      <c r="DB404" s="17"/>
      <c r="DC404" s="17"/>
      <c r="DD404" s="17"/>
      <c r="DE404" s="17"/>
      <c r="DF404" s="17"/>
      <c r="DG404" s="17"/>
      <c r="DH404" s="17"/>
      <c r="DI404" s="17"/>
      <c r="DJ404" s="17"/>
      <c r="DK404" s="17"/>
      <c r="DL404" s="17"/>
      <c r="DM404" s="17"/>
      <c r="DN404" s="17"/>
      <c r="DO404" s="17"/>
      <c r="DP404" s="17"/>
      <c r="DQ404" s="17"/>
      <c r="DR404" s="17"/>
      <c r="DS404" s="17"/>
      <c r="DT404" s="17"/>
      <c r="DU404" s="17"/>
      <c r="DV404" s="17"/>
      <c r="DW404" s="17"/>
      <c r="DX404" s="17"/>
      <c r="DY404" s="17"/>
      <c r="DZ404" s="17"/>
      <c r="EA404" s="17"/>
      <c r="EB404" s="17"/>
      <c r="EC404" s="17"/>
      <c r="ED404" s="17"/>
      <c r="EE404" s="17"/>
      <c r="EF404" s="17"/>
      <c r="EG404" s="17"/>
      <c r="EH404" s="17"/>
      <c r="EI404" s="17"/>
      <c r="EJ404" s="17"/>
      <c r="EK404" s="17"/>
      <c r="EL404" s="17"/>
    </row>
    <row r="405" spans="1:142" x14ac:dyDescent="0.35">
      <c r="A405" s="17"/>
      <c r="B405" s="17"/>
      <c r="C405" s="17"/>
      <c r="D405" s="17"/>
      <c r="E405" s="17"/>
      <c r="F405" s="17"/>
      <c r="G405" s="17"/>
      <c r="H405" s="17"/>
      <c r="I405" s="17"/>
      <c r="K405" s="17"/>
      <c r="N405" s="17"/>
      <c r="O405" s="17"/>
      <c r="P405" s="68"/>
      <c r="Q405" s="68"/>
      <c r="R405" s="17"/>
      <c r="S405" s="17"/>
      <c r="T405" s="107"/>
      <c r="V405" s="17"/>
      <c r="W405" s="17"/>
      <c r="Y405" s="17"/>
      <c r="Z405" s="17"/>
      <c r="AA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17"/>
      <c r="CZ405" s="17"/>
      <c r="DA405" s="17"/>
      <c r="DB405" s="17"/>
      <c r="DC405" s="17"/>
      <c r="DD405" s="17"/>
      <c r="DE405" s="17"/>
      <c r="DF405" s="17"/>
      <c r="DG405" s="17"/>
      <c r="DH405" s="17"/>
      <c r="DI405" s="17"/>
      <c r="DJ405" s="17"/>
      <c r="DK405" s="17"/>
      <c r="DL405" s="17"/>
      <c r="DM405" s="17"/>
      <c r="DN405" s="17"/>
      <c r="DO405" s="17"/>
      <c r="DP405" s="17"/>
      <c r="DQ405" s="17"/>
      <c r="DR405" s="17"/>
      <c r="DS405" s="17"/>
      <c r="DT405" s="17"/>
      <c r="DU405" s="17"/>
      <c r="DV405" s="17"/>
      <c r="DW405" s="17"/>
      <c r="DX405" s="17"/>
      <c r="DY405" s="17"/>
      <c r="DZ405" s="17"/>
      <c r="EA405" s="17"/>
      <c r="EB405" s="17"/>
      <c r="EC405" s="17"/>
      <c r="ED405" s="17"/>
      <c r="EE405" s="17"/>
      <c r="EF405" s="17"/>
      <c r="EG405" s="17"/>
      <c r="EH405" s="17"/>
      <c r="EI405" s="17"/>
      <c r="EJ405" s="17"/>
      <c r="EK405" s="17"/>
      <c r="EL405" s="17"/>
    </row>
    <row r="406" spans="1:142" x14ac:dyDescent="0.35">
      <c r="A406" s="17"/>
      <c r="B406" s="17"/>
      <c r="C406" s="17"/>
      <c r="D406" s="17"/>
      <c r="E406" s="17"/>
      <c r="F406" s="17"/>
      <c r="G406" s="17"/>
      <c r="H406" s="17"/>
      <c r="I406" s="17"/>
      <c r="K406" s="17"/>
      <c r="N406" s="17"/>
      <c r="O406" s="17"/>
      <c r="P406" s="68"/>
      <c r="Q406" s="68"/>
      <c r="R406" s="17"/>
      <c r="S406" s="17"/>
      <c r="T406" s="107"/>
      <c r="V406" s="17"/>
      <c r="W406" s="17"/>
      <c r="Y406" s="17"/>
      <c r="Z406" s="17"/>
      <c r="AA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c r="DD406" s="17"/>
      <c r="DE406" s="17"/>
      <c r="DF406" s="17"/>
      <c r="DG406" s="17"/>
      <c r="DH406" s="17"/>
      <c r="DI406" s="17"/>
      <c r="DJ406" s="17"/>
      <c r="DK406" s="17"/>
      <c r="DL406" s="17"/>
      <c r="DM406" s="17"/>
      <c r="DN406" s="17"/>
      <c r="DO406" s="17"/>
      <c r="DP406" s="17"/>
      <c r="DQ406" s="17"/>
      <c r="DR406" s="17"/>
      <c r="DS406" s="17"/>
      <c r="DT406" s="17"/>
      <c r="DU406" s="17"/>
      <c r="DV406" s="17"/>
      <c r="DW406" s="17"/>
      <c r="DX406" s="17"/>
      <c r="DY406" s="17"/>
      <c r="DZ406" s="17"/>
      <c r="EA406" s="17"/>
      <c r="EB406" s="17"/>
      <c r="EC406" s="17"/>
      <c r="ED406" s="17"/>
      <c r="EE406" s="17"/>
      <c r="EF406" s="17"/>
      <c r="EG406" s="17"/>
      <c r="EH406" s="17"/>
      <c r="EI406" s="17"/>
      <c r="EJ406" s="17"/>
      <c r="EK406" s="17"/>
      <c r="EL406" s="17"/>
    </row>
    <row r="407" spans="1:142" x14ac:dyDescent="0.35">
      <c r="A407" s="17"/>
      <c r="B407" s="17"/>
      <c r="C407" s="17"/>
      <c r="D407" s="17"/>
      <c r="E407" s="17"/>
      <c r="F407" s="17"/>
      <c r="G407" s="17"/>
      <c r="H407" s="17"/>
      <c r="I407" s="17"/>
      <c r="K407" s="17"/>
      <c r="N407" s="17"/>
      <c r="O407" s="17"/>
      <c r="P407" s="68"/>
      <c r="Q407" s="68"/>
      <c r="R407" s="17"/>
      <c r="S407" s="17"/>
      <c r="T407" s="107"/>
      <c r="V407" s="17"/>
      <c r="W407" s="17"/>
      <c r="Y407" s="17"/>
      <c r="Z407" s="17"/>
      <c r="AA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c r="CT407" s="17"/>
      <c r="CU407" s="17"/>
      <c r="CV407" s="17"/>
      <c r="CW407" s="17"/>
      <c r="CX407" s="17"/>
      <c r="CY407" s="17"/>
      <c r="CZ407" s="17"/>
      <c r="DA407" s="17"/>
      <c r="DB407" s="17"/>
      <c r="DC407" s="17"/>
      <c r="DD407" s="17"/>
      <c r="DE407" s="17"/>
      <c r="DF407" s="17"/>
      <c r="DG407" s="17"/>
      <c r="DH407" s="17"/>
      <c r="DI407" s="17"/>
      <c r="DJ407" s="17"/>
      <c r="DK407" s="17"/>
      <c r="DL407" s="17"/>
      <c r="DM407" s="17"/>
      <c r="DN407" s="17"/>
      <c r="DO407" s="17"/>
      <c r="DP407" s="17"/>
      <c r="DQ407" s="17"/>
      <c r="DR407" s="17"/>
      <c r="DS407" s="17"/>
      <c r="DT407" s="17"/>
      <c r="DU407" s="17"/>
      <c r="DV407" s="17"/>
      <c r="DW407" s="17"/>
      <c r="DX407" s="17"/>
      <c r="DY407" s="17"/>
      <c r="DZ407" s="17"/>
      <c r="EA407" s="17"/>
      <c r="EB407" s="17"/>
      <c r="EC407" s="17"/>
      <c r="ED407" s="17"/>
      <c r="EE407" s="17"/>
      <c r="EF407" s="17"/>
      <c r="EG407" s="17"/>
      <c r="EH407" s="17"/>
      <c r="EI407" s="17"/>
      <c r="EJ407" s="17"/>
      <c r="EK407" s="17"/>
      <c r="EL407" s="17"/>
    </row>
    <row r="408" spans="1:142" x14ac:dyDescent="0.35">
      <c r="A408" s="17"/>
      <c r="B408" s="17"/>
      <c r="C408" s="17"/>
      <c r="D408" s="17"/>
      <c r="E408" s="17"/>
      <c r="F408" s="17"/>
      <c r="G408" s="17"/>
      <c r="H408" s="17"/>
      <c r="I408" s="17"/>
      <c r="K408" s="17"/>
      <c r="N408" s="17"/>
      <c r="O408" s="17"/>
      <c r="P408" s="68"/>
      <c r="Q408" s="68"/>
      <c r="R408" s="17"/>
      <c r="S408" s="17"/>
      <c r="T408" s="107"/>
      <c r="V408" s="17"/>
      <c r="W408" s="17"/>
      <c r="Y408" s="17"/>
      <c r="Z408" s="17"/>
      <c r="AA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17"/>
      <c r="CZ408" s="17"/>
      <c r="DA408" s="17"/>
      <c r="DB408" s="17"/>
      <c r="DC408" s="17"/>
      <c r="DD408" s="17"/>
      <c r="DE408" s="17"/>
      <c r="DF408" s="17"/>
      <c r="DG408" s="17"/>
      <c r="DH408" s="17"/>
      <c r="DI408" s="17"/>
      <c r="DJ408" s="17"/>
      <c r="DK408" s="17"/>
      <c r="DL408" s="17"/>
      <c r="DM408" s="17"/>
      <c r="DN408" s="17"/>
      <c r="DO408" s="17"/>
      <c r="DP408" s="17"/>
      <c r="DQ408" s="17"/>
      <c r="DR408" s="17"/>
      <c r="DS408" s="17"/>
      <c r="DT408" s="17"/>
      <c r="DU408" s="17"/>
      <c r="DV408" s="17"/>
      <c r="DW408" s="17"/>
      <c r="DX408" s="17"/>
      <c r="DY408" s="17"/>
      <c r="DZ408" s="17"/>
      <c r="EA408" s="17"/>
      <c r="EB408" s="17"/>
      <c r="EC408" s="17"/>
      <c r="ED408" s="17"/>
      <c r="EE408" s="17"/>
      <c r="EF408" s="17"/>
      <c r="EG408" s="17"/>
      <c r="EH408" s="17"/>
      <c r="EI408" s="17"/>
      <c r="EJ408" s="17"/>
      <c r="EK408" s="17"/>
      <c r="EL408" s="17"/>
    </row>
    <row r="409" spans="1:142" x14ac:dyDescent="0.35">
      <c r="A409" s="17"/>
      <c r="B409" s="17"/>
      <c r="C409" s="17"/>
      <c r="D409" s="17"/>
      <c r="E409" s="17"/>
      <c r="F409" s="17"/>
      <c r="G409" s="17"/>
      <c r="H409" s="17"/>
      <c r="I409" s="17"/>
      <c r="K409" s="17"/>
      <c r="N409" s="17"/>
      <c r="O409" s="17"/>
      <c r="P409" s="68"/>
      <c r="Q409" s="68"/>
      <c r="R409" s="17"/>
      <c r="S409" s="17"/>
      <c r="T409" s="107"/>
      <c r="V409" s="17"/>
      <c r="W409" s="17"/>
      <c r="Y409" s="17"/>
      <c r="Z409" s="17"/>
      <c r="AA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c r="CT409" s="17"/>
      <c r="CU409" s="17"/>
      <c r="CV409" s="17"/>
      <c r="CW409" s="17"/>
      <c r="CX409" s="17"/>
      <c r="CY409" s="17"/>
      <c r="CZ409" s="17"/>
      <c r="DA409" s="17"/>
      <c r="DB409" s="17"/>
      <c r="DC409" s="17"/>
      <c r="DD409" s="17"/>
      <c r="DE409" s="17"/>
      <c r="DF409" s="17"/>
      <c r="DG409" s="17"/>
      <c r="DH409" s="17"/>
      <c r="DI409" s="17"/>
      <c r="DJ409" s="17"/>
      <c r="DK409" s="17"/>
      <c r="DL409" s="17"/>
      <c r="DM409" s="17"/>
      <c r="DN409" s="17"/>
      <c r="DO409" s="17"/>
      <c r="DP409" s="17"/>
      <c r="DQ409" s="17"/>
      <c r="DR409" s="17"/>
      <c r="DS409" s="17"/>
      <c r="DT409" s="17"/>
      <c r="DU409" s="17"/>
      <c r="DV409" s="17"/>
      <c r="DW409" s="17"/>
      <c r="DX409" s="17"/>
      <c r="DY409" s="17"/>
      <c r="DZ409" s="17"/>
      <c r="EA409" s="17"/>
      <c r="EB409" s="17"/>
      <c r="EC409" s="17"/>
      <c r="ED409" s="17"/>
      <c r="EE409" s="17"/>
      <c r="EF409" s="17"/>
      <c r="EG409" s="17"/>
      <c r="EH409" s="17"/>
      <c r="EI409" s="17"/>
      <c r="EJ409" s="17"/>
      <c r="EK409" s="17"/>
      <c r="EL409" s="17"/>
    </row>
    <row r="410" spans="1:142" x14ac:dyDescent="0.35">
      <c r="A410" s="17"/>
      <c r="B410" s="17"/>
      <c r="C410" s="17"/>
      <c r="D410" s="17"/>
      <c r="E410" s="17"/>
      <c r="F410" s="17"/>
      <c r="G410" s="17"/>
      <c r="H410" s="17"/>
      <c r="I410" s="17"/>
      <c r="K410" s="17"/>
      <c r="N410" s="17"/>
      <c r="O410" s="17"/>
      <c r="P410" s="68"/>
      <c r="Q410" s="68"/>
      <c r="R410" s="17"/>
      <c r="S410" s="17"/>
      <c r="T410" s="107"/>
      <c r="V410" s="17"/>
      <c r="W410" s="17"/>
      <c r="Y410" s="17"/>
      <c r="Z410" s="17"/>
      <c r="AA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c r="DH410" s="17"/>
      <c r="DI410" s="17"/>
      <c r="DJ410" s="17"/>
      <c r="DK410" s="17"/>
      <c r="DL410" s="17"/>
      <c r="DM410" s="17"/>
      <c r="DN410" s="17"/>
      <c r="DO410" s="17"/>
      <c r="DP410" s="17"/>
      <c r="DQ410" s="17"/>
      <c r="DR410" s="17"/>
      <c r="DS410" s="17"/>
      <c r="DT410" s="17"/>
      <c r="DU410" s="17"/>
      <c r="DV410" s="17"/>
      <c r="DW410" s="17"/>
      <c r="DX410" s="17"/>
      <c r="DY410" s="17"/>
      <c r="DZ410" s="17"/>
      <c r="EA410" s="17"/>
      <c r="EB410" s="17"/>
      <c r="EC410" s="17"/>
      <c r="ED410" s="17"/>
      <c r="EE410" s="17"/>
      <c r="EF410" s="17"/>
      <c r="EG410" s="17"/>
      <c r="EH410" s="17"/>
      <c r="EI410" s="17"/>
      <c r="EJ410" s="17"/>
      <c r="EK410" s="17"/>
      <c r="EL410" s="17"/>
    </row>
    <row r="411" spans="1:142" x14ac:dyDescent="0.35">
      <c r="A411" s="17"/>
      <c r="B411" s="17"/>
      <c r="C411" s="17"/>
      <c r="D411" s="17"/>
      <c r="E411" s="17"/>
      <c r="F411" s="17"/>
      <c r="G411" s="17"/>
      <c r="H411" s="17"/>
      <c r="I411" s="17"/>
      <c r="K411" s="17"/>
      <c r="N411" s="17"/>
      <c r="O411" s="17"/>
      <c r="P411" s="68"/>
      <c r="Q411" s="68"/>
      <c r="R411" s="17"/>
      <c r="S411" s="17"/>
      <c r="T411" s="107"/>
      <c r="V411" s="17"/>
      <c r="W411" s="17"/>
      <c r="Y411" s="17"/>
      <c r="Z411" s="17"/>
      <c r="AA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c r="DD411" s="17"/>
      <c r="DE411" s="17"/>
      <c r="DF411" s="17"/>
      <c r="DG411" s="17"/>
      <c r="DH411" s="17"/>
      <c r="DI411" s="17"/>
      <c r="DJ411" s="17"/>
      <c r="DK411" s="17"/>
      <c r="DL411" s="17"/>
      <c r="DM411" s="17"/>
      <c r="DN411" s="17"/>
      <c r="DO411" s="17"/>
      <c r="DP411" s="17"/>
      <c r="DQ411" s="17"/>
      <c r="DR411" s="17"/>
      <c r="DS411" s="17"/>
      <c r="DT411" s="17"/>
      <c r="DU411" s="17"/>
      <c r="DV411" s="17"/>
      <c r="DW411" s="17"/>
      <c r="DX411" s="17"/>
      <c r="DY411" s="17"/>
      <c r="DZ411" s="17"/>
      <c r="EA411" s="17"/>
      <c r="EB411" s="17"/>
      <c r="EC411" s="17"/>
      <c r="ED411" s="17"/>
      <c r="EE411" s="17"/>
      <c r="EF411" s="17"/>
      <c r="EG411" s="17"/>
      <c r="EH411" s="17"/>
      <c r="EI411" s="17"/>
      <c r="EJ411" s="17"/>
      <c r="EK411" s="17"/>
      <c r="EL411" s="17"/>
    </row>
    <row r="412" spans="1:142" x14ac:dyDescent="0.35">
      <c r="A412" s="17"/>
      <c r="B412" s="17"/>
      <c r="C412" s="17"/>
      <c r="D412" s="17"/>
      <c r="E412" s="17"/>
      <c r="F412" s="17"/>
      <c r="G412" s="17"/>
      <c r="H412" s="17"/>
      <c r="I412" s="17"/>
      <c r="K412" s="17"/>
      <c r="N412" s="17"/>
      <c r="O412" s="17"/>
      <c r="P412" s="68"/>
      <c r="Q412" s="68"/>
      <c r="R412" s="17"/>
      <c r="S412" s="17"/>
      <c r="T412" s="107"/>
      <c r="V412" s="17"/>
      <c r="W412" s="17"/>
      <c r="Y412" s="17"/>
      <c r="Z412" s="17"/>
      <c r="AA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c r="DH412" s="17"/>
      <c r="DI412" s="17"/>
      <c r="DJ412" s="17"/>
      <c r="DK412" s="17"/>
      <c r="DL412" s="17"/>
      <c r="DM412" s="17"/>
      <c r="DN412" s="17"/>
      <c r="DO412" s="17"/>
      <c r="DP412" s="17"/>
      <c r="DQ412" s="17"/>
      <c r="DR412" s="17"/>
      <c r="DS412" s="17"/>
      <c r="DT412" s="17"/>
      <c r="DU412" s="17"/>
      <c r="DV412" s="17"/>
      <c r="DW412" s="17"/>
      <c r="DX412" s="17"/>
      <c r="DY412" s="17"/>
      <c r="DZ412" s="17"/>
      <c r="EA412" s="17"/>
      <c r="EB412" s="17"/>
      <c r="EC412" s="17"/>
      <c r="ED412" s="17"/>
      <c r="EE412" s="17"/>
      <c r="EF412" s="17"/>
      <c r="EG412" s="17"/>
      <c r="EH412" s="17"/>
      <c r="EI412" s="17"/>
      <c r="EJ412" s="17"/>
      <c r="EK412" s="17"/>
      <c r="EL412" s="17"/>
    </row>
    <row r="413" spans="1:142" x14ac:dyDescent="0.35">
      <c r="A413" s="17"/>
      <c r="B413" s="17"/>
      <c r="C413" s="17"/>
      <c r="D413" s="17"/>
      <c r="E413" s="17"/>
      <c r="F413" s="17"/>
      <c r="G413" s="17"/>
      <c r="H413" s="17"/>
      <c r="I413" s="17"/>
      <c r="K413" s="17"/>
      <c r="N413" s="17"/>
      <c r="O413" s="17"/>
      <c r="P413" s="68"/>
      <c r="Q413" s="68"/>
      <c r="R413" s="17"/>
      <c r="S413" s="17"/>
      <c r="T413" s="107"/>
      <c r="V413" s="17"/>
      <c r="W413" s="17"/>
      <c r="Y413" s="17"/>
      <c r="Z413" s="17"/>
      <c r="AA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c r="CT413" s="17"/>
      <c r="CU413" s="17"/>
      <c r="CV413" s="17"/>
      <c r="CW413" s="17"/>
      <c r="CX413" s="17"/>
      <c r="CY413" s="17"/>
      <c r="CZ413" s="17"/>
      <c r="DA413" s="17"/>
      <c r="DB413" s="17"/>
      <c r="DC413" s="17"/>
      <c r="DD413" s="17"/>
      <c r="DE413" s="17"/>
      <c r="DF413" s="17"/>
      <c r="DG413" s="17"/>
      <c r="DH413" s="17"/>
      <c r="DI413" s="17"/>
      <c r="DJ413" s="17"/>
      <c r="DK413" s="17"/>
      <c r="DL413" s="17"/>
      <c r="DM413" s="17"/>
      <c r="DN413" s="17"/>
      <c r="DO413" s="17"/>
      <c r="DP413" s="17"/>
      <c r="DQ413" s="17"/>
      <c r="DR413" s="17"/>
      <c r="DS413" s="17"/>
      <c r="DT413" s="17"/>
      <c r="DU413" s="17"/>
      <c r="DV413" s="17"/>
      <c r="DW413" s="17"/>
      <c r="DX413" s="17"/>
      <c r="DY413" s="17"/>
      <c r="DZ413" s="17"/>
      <c r="EA413" s="17"/>
      <c r="EB413" s="17"/>
      <c r="EC413" s="17"/>
      <c r="ED413" s="17"/>
      <c r="EE413" s="17"/>
      <c r="EF413" s="17"/>
      <c r="EG413" s="17"/>
      <c r="EH413" s="17"/>
      <c r="EI413" s="17"/>
      <c r="EJ413" s="17"/>
      <c r="EK413" s="17"/>
      <c r="EL413" s="17"/>
    </row>
    <row r="414" spans="1:142" x14ac:dyDescent="0.35">
      <c r="A414" s="17"/>
      <c r="B414" s="17"/>
      <c r="C414" s="17"/>
      <c r="D414" s="17"/>
      <c r="E414" s="17"/>
      <c r="F414" s="17"/>
      <c r="G414" s="17"/>
      <c r="H414" s="17"/>
      <c r="I414" s="17"/>
      <c r="K414" s="17"/>
      <c r="N414" s="17"/>
      <c r="O414" s="17"/>
      <c r="P414" s="68"/>
      <c r="Q414" s="68"/>
      <c r="R414" s="17"/>
      <c r="S414" s="17"/>
      <c r="T414" s="107"/>
      <c r="V414" s="17"/>
      <c r="W414" s="17"/>
      <c r="Y414" s="17"/>
      <c r="Z414" s="17"/>
      <c r="AA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c r="CT414" s="17"/>
      <c r="CU414" s="17"/>
      <c r="CV414" s="17"/>
      <c r="CW414" s="17"/>
      <c r="CX414" s="17"/>
      <c r="CY414" s="17"/>
      <c r="CZ414" s="17"/>
      <c r="DA414" s="17"/>
      <c r="DB414" s="17"/>
      <c r="DC414" s="17"/>
      <c r="DD414" s="17"/>
      <c r="DE414" s="17"/>
      <c r="DF414" s="17"/>
      <c r="DG414" s="17"/>
      <c r="DH414" s="17"/>
      <c r="DI414" s="17"/>
      <c r="DJ414" s="17"/>
      <c r="DK414" s="17"/>
      <c r="DL414" s="17"/>
      <c r="DM414" s="17"/>
      <c r="DN414" s="17"/>
      <c r="DO414" s="17"/>
      <c r="DP414" s="17"/>
      <c r="DQ414" s="17"/>
      <c r="DR414" s="17"/>
      <c r="DS414" s="17"/>
      <c r="DT414" s="17"/>
      <c r="DU414" s="17"/>
      <c r="DV414" s="17"/>
      <c r="DW414" s="17"/>
      <c r="DX414" s="17"/>
      <c r="DY414" s="17"/>
      <c r="DZ414" s="17"/>
      <c r="EA414" s="17"/>
      <c r="EB414" s="17"/>
      <c r="EC414" s="17"/>
      <c r="ED414" s="17"/>
      <c r="EE414" s="17"/>
      <c r="EF414" s="17"/>
      <c r="EG414" s="17"/>
      <c r="EH414" s="17"/>
      <c r="EI414" s="17"/>
      <c r="EJ414" s="17"/>
      <c r="EK414" s="17"/>
      <c r="EL414" s="17"/>
    </row>
    <row r="415" spans="1:142" x14ac:dyDescent="0.35">
      <c r="A415" s="17"/>
      <c r="B415" s="17"/>
      <c r="C415" s="17"/>
      <c r="D415" s="17"/>
      <c r="E415" s="17"/>
      <c r="F415" s="17"/>
      <c r="G415" s="17"/>
      <c r="H415" s="17"/>
      <c r="I415" s="17"/>
      <c r="K415" s="17"/>
      <c r="N415" s="17"/>
      <c r="O415" s="17"/>
      <c r="P415" s="68"/>
      <c r="Q415" s="68"/>
      <c r="R415" s="17"/>
      <c r="S415" s="17"/>
      <c r="T415" s="107"/>
      <c r="V415" s="17"/>
      <c r="W415" s="17"/>
      <c r="Y415" s="17"/>
      <c r="Z415" s="17"/>
      <c r="AA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c r="DD415" s="17"/>
      <c r="DE415" s="17"/>
      <c r="DF415" s="17"/>
      <c r="DG415" s="17"/>
      <c r="DH415" s="17"/>
      <c r="DI415" s="17"/>
      <c r="DJ415" s="17"/>
      <c r="DK415" s="17"/>
      <c r="DL415" s="17"/>
      <c r="DM415" s="17"/>
      <c r="DN415" s="17"/>
      <c r="DO415" s="17"/>
      <c r="DP415" s="17"/>
      <c r="DQ415" s="17"/>
      <c r="DR415" s="17"/>
      <c r="DS415" s="17"/>
      <c r="DT415" s="17"/>
      <c r="DU415" s="17"/>
      <c r="DV415" s="17"/>
      <c r="DW415" s="17"/>
      <c r="DX415" s="17"/>
      <c r="DY415" s="17"/>
      <c r="DZ415" s="17"/>
      <c r="EA415" s="17"/>
      <c r="EB415" s="17"/>
      <c r="EC415" s="17"/>
      <c r="ED415" s="17"/>
      <c r="EE415" s="17"/>
      <c r="EF415" s="17"/>
      <c r="EG415" s="17"/>
      <c r="EH415" s="17"/>
      <c r="EI415" s="17"/>
      <c r="EJ415" s="17"/>
      <c r="EK415" s="17"/>
      <c r="EL415" s="17"/>
    </row>
    <row r="416" spans="1:142" x14ac:dyDescent="0.35">
      <c r="A416" s="17"/>
      <c r="B416" s="17"/>
      <c r="C416" s="17"/>
      <c r="D416" s="17"/>
      <c r="E416" s="17"/>
      <c r="F416" s="17"/>
      <c r="G416" s="17"/>
      <c r="H416" s="17"/>
      <c r="I416" s="17"/>
      <c r="K416" s="17"/>
      <c r="N416" s="17"/>
      <c r="O416" s="17"/>
      <c r="P416" s="68"/>
      <c r="Q416" s="68"/>
      <c r="R416" s="17"/>
      <c r="S416" s="17"/>
      <c r="T416" s="107"/>
      <c r="V416" s="17"/>
      <c r="W416" s="17"/>
      <c r="Y416" s="17"/>
      <c r="Z416" s="17"/>
      <c r="AA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c r="DD416" s="17"/>
      <c r="DE416" s="17"/>
      <c r="DF416" s="17"/>
      <c r="DG416" s="17"/>
      <c r="DH416" s="17"/>
      <c r="DI416" s="17"/>
      <c r="DJ416" s="17"/>
      <c r="DK416" s="17"/>
      <c r="DL416" s="17"/>
      <c r="DM416" s="17"/>
      <c r="DN416" s="17"/>
      <c r="DO416" s="17"/>
      <c r="DP416" s="17"/>
      <c r="DQ416" s="17"/>
      <c r="DR416" s="17"/>
      <c r="DS416" s="17"/>
      <c r="DT416" s="17"/>
      <c r="DU416" s="17"/>
      <c r="DV416" s="17"/>
      <c r="DW416" s="17"/>
      <c r="DX416" s="17"/>
      <c r="DY416" s="17"/>
      <c r="DZ416" s="17"/>
      <c r="EA416" s="17"/>
      <c r="EB416" s="17"/>
      <c r="EC416" s="17"/>
      <c r="ED416" s="17"/>
      <c r="EE416" s="17"/>
      <c r="EF416" s="17"/>
      <c r="EG416" s="17"/>
      <c r="EH416" s="17"/>
      <c r="EI416" s="17"/>
      <c r="EJ416" s="17"/>
      <c r="EK416" s="17"/>
      <c r="EL416" s="17"/>
    </row>
    <row r="417" spans="1:142" x14ac:dyDescent="0.35">
      <c r="A417" s="17"/>
      <c r="B417" s="17"/>
      <c r="C417" s="17"/>
      <c r="D417" s="17"/>
      <c r="E417" s="17"/>
      <c r="F417" s="17"/>
      <c r="G417" s="17"/>
      <c r="H417" s="17"/>
      <c r="I417" s="17"/>
      <c r="K417" s="17"/>
      <c r="N417" s="17"/>
      <c r="O417" s="17"/>
      <c r="P417" s="68"/>
      <c r="Q417" s="68"/>
      <c r="R417" s="17"/>
      <c r="S417" s="17"/>
      <c r="T417" s="107"/>
      <c r="V417" s="17"/>
      <c r="W417" s="17"/>
      <c r="Y417" s="17"/>
      <c r="Z417" s="17"/>
      <c r="AA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c r="CT417" s="17"/>
      <c r="CU417" s="17"/>
      <c r="CV417" s="17"/>
      <c r="CW417" s="17"/>
      <c r="CX417" s="17"/>
      <c r="CY417" s="17"/>
      <c r="CZ417" s="17"/>
      <c r="DA417" s="17"/>
      <c r="DB417" s="17"/>
      <c r="DC417" s="17"/>
      <c r="DD417" s="17"/>
      <c r="DE417" s="17"/>
      <c r="DF417" s="17"/>
      <c r="DG417" s="17"/>
      <c r="DH417" s="17"/>
      <c r="DI417" s="17"/>
      <c r="DJ417" s="17"/>
      <c r="DK417" s="17"/>
      <c r="DL417" s="17"/>
      <c r="DM417" s="17"/>
      <c r="DN417" s="17"/>
      <c r="DO417" s="17"/>
      <c r="DP417" s="17"/>
      <c r="DQ417" s="17"/>
      <c r="DR417" s="17"/>
      <c r="DS417" s="17"/>
      <c r="DT417" s="17"/>
      <c r="DU417" s="17"/>
      <c r="DV417" s="17"/>
      <c r="DW417" s="17"/>
      <c r="DX417" s="17"/>
      <c r="DY417" s="17"/>
      <c r="DZ417" s="17"/>
      <c r="EA417" s="17"/>
      <c r="EB417" s="17"/>
      <c r="EC417" s="17"/>
      <c r="ED417" s="17"/>
      <c r="EE417" s="17"/>
      <c r="EF417" s="17"/>
      <c r="EG417" s="17"/>
      <c r="EH417" s="17"/>
      <c r="EI417" s="17"/>
      <c r="EJ417" s="17"/>
      <c r="EK417" s="17"/>
      <c r="EL417" s="17"/>
    </row>
    <row r="418" spans="1:142" x14ac:dyDescent="0.35">
      <c r="A418" s="17"/>
      <c r="B418" s="17"/>
      <c r="C418" s="17"/>
      <c r="D418" s="17"/>
      <c r="E418" s="17"/>
      <c r="F418" s="17"/>
      <c r="G418" s="17"/>
      <c r="H418" s="17"/>
      <c r="I418" s="107"/>
      <c r="K418" s="17"/>
      <c r="N418" s="17"/>
      <c r="O418" s="17"/>
      <c r="P418" s="68"/>
      <c r="Q418" s="68"/>
      <c r="R418" s="17"/>
      <c r="S418" s="17"/>
      <c r="T418" s="107"/>
      <c r="V418" s="17"/>
      <c r="W418" s="17"/>
      <c r="Y418" s="17"/>
      <c r="Z418" s="17"/>
      <c r="AA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17"/>
      <c r="CZ418" s="17"/>
      <c r="DA418" s="17"/>
      <c r="DB418" s="17"/>
      <c r="DC418" s="17"/>
      <c r="DD418" s="17"/>
      <c r="DE418" s="17"/>
      <c r="DF418" s="17"/>
      <c r="DG418" s="17"/>
      <c r="DH418" s="17"/>
      <c r="DI418" s="17"/>
      <c r="DJ418" s="17"/>
      <c r="DK418" s="17"/>
      <c r="DL418" s="17"/>
      <c r="DM418" s="17"/>
      <c r="DN418" s="17"/>
      <c r="DO418" s="17"/>
      <c r="DP418" s="17"/>
      <c r="DQ418" s="17"/>
      <c r="DR418" s="17"/>
      <c r="DS418" s="17"/>
      <c r="DT418" s="17"/>
      <c r="DU418" s="17"/>
      <c r="DV418" s="17"/>
      <c r="DW418" s="17"/>
      <c r="DX418" s="17"/>
      <c r="DY418" s="17"/>
      <c r="DZ418" s="17"/>
      <c r="EA418" s="17"/>
      <c r="EB418" s="17"/>
      <c r="EC418" s="17"/>
      <c r="ED418" s="17"/>
      <c r="EE418" s="17"/>
      <c r="EF418" s="17"/>
      <c r="EG418" s="17"/>
      <c r="EH418" s="17"/>
      <c r="EI418" s="17"/>
      <c r="EJ418" s="17"/>
      <c r="EK418" s="17"/>
      <c r="EL418" s="17"/>
    </row>
    <row r="419" spans="1:142" x14ac:dyDescent="0.35">
      <c r="A419" s="17"/>
      <c r="B419" s="17"/>
      <c r="C419" s="17"/>
      <c r="D419" s="17"/>
      <c r="E419" s="17"/>
      <c r="F419" s="17"/>
      <c r="G419" s="17"/>
      <c r="H419" s="17"/>
      <c r="I419" s="17"/>
      <c r="K419" s="17"/>
      <c r="N419" s="17"/>
      <c r="O419" s="17"/>
      <c r="P419" s="68"/>
      <c r="Q419" s="68"/>
      <c r="R419" s="17"/>
      <c r="S419" s="17"/>
      <c r="T419" s="107"/>
      <c r="V419" s="17"/>
      <c r="W419" s="17"/>
      <c r="Y419" s="17"/>
      <c r="Z419" s="17"/>
      <c r="AA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c r="DD419" s="17"/>
      <c r="DE419" s="17"/>
      <c r="DF419" s="17"/>
      <c r="DG419" s="17"/>
      <c r="DH419" s="17"/>
      <c r="DI419" s="17"/>
      <c r="DJ419" s="17"/>
      <c r="DK419" s="17"/>
      <c r="DL419" s="17"/>
      <c r="DM419" s="17"/>
      <c r="DN419" s="17"/>
      <c r="DO419" s="17"/>
      <c r="DP419" s="17"/>
      <c r="DQ419" s="17"/>
      <c r="DR419" s="17"/>
      <c r="DS419" s="17"/>
      <c r="DT419" s="17"/>
      <c r="DU419" s="17"/>
      <c r="DV419" s="17"/>
      <c r="DW419" s="17"/>
      <c r="DX419" s="17"/>
      <c r="DY419" s="17"/>
      <c r="DZ419" s="17"/>
      <c r="EA419" s="17"/>
      <c r="EB419" s="17"/>
      <c r="EC419" s="17"/>
      <c r="ED419" s="17"/>
      <c r="EE419" s="17"/>
      <c r="EF419" s="17"/>
      <c r="EG419" s="17"/>
      <c r="EH419" s="17"/>
      <c r="EI419" s="17"/>
      <c r="EJ419" s="17"/>
      <c r="EK419" s="17"/>
      <c r="EL419" s="17"/>
    </row>
    <row r="420" spans="1:142" x14ac:dyDescent="0.35">
      <c r="A420" s="17"/>
      <c r="B420" s="17"/>
      <c r="C420" s="17"/>
      <c r="D420" s="17"/>
      <c r="E420" s="17"/>
      <c r="F420" s="17"/>
      <c r="G420" s="17"/>
      <c r="H420" s="17"/>
      <c r="I420" s="17"/>
      <c r="K420" s="17"/>
      <c r="N420" s="17"/>
      <c r="O420" s="17"/>
      <c r="P420" s="68"/>
      <c r="Q420" s="68"/>
      <c r="R420" s="17"/>
      <c r="S420" s="17"/>
      <c r="T420" s="107"/>
      <c r="V420" s="17"/>
      <c r="W420" s="17"/>
      <c r="Y420" s="17"/>
      <c r="Z420" s="17"/>
      <c r="AA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c r="CT420" s="17"/>
      <c r="CU420" s="17"/>
      <c r="CV420" s="17"/>
      <c r="CW420" s="17"/>
      <c r="CX420" s="17"/>
      <c r="CY420" s="17"/>
      <c r="CZ420" s="17"/>
      <c r="DA420" s="17"/>
      <c r="DB420" s="17"/>
      <c r="DC420" s="17"/>
      <c r="DD420" s="17"/>
      <c r="DE420" s="17"/>
      <c r="DF420" s="17"/>
      <c r="DG420" s="17"/>
      <c r="DH420" s="17"/>
      <c r="DI420" s="17"/>
      <c r="DJ420" s="17"/>
      <c r="DK420" s="17"/>
      <c r="DL420" s="17"/>
      <c r="DM420" s="17"/>
      <c r="DN420" s="17"/>
      <c r="DO420" s="17"/>
      <c r="DP420" s="17"/>
      <c r="DQ420" s="17"/>
      <c r="DR420" s="17"/>
      <c r="DS420" s="17"/>
      <c r="DT420" s="17"/>
      <c r="DU420" s="17"/>
      <c r="DV420" s="17"/>
      <c r="DW420" s="17"/>
      <c r="DX420" s="17"/>
      <c r="DY420" s="17"/>
      <c r="DZ420" s="17"/>
      <c r="EA420" s="17"/>
      <c r="EB420" s="17"/>
      <c r="EC420" s="17"/>
      <c r="ED420" s="17"/>
      <c r="EE420" s="17"/>
      <c r="EF420" s="17"/>
      <c r="EG420" s="17"/>
      <c r="EH420" s="17"/>
      <c r="EI420" s="17"/>
      <c r="EJ420" s="17"/>
      <c r="EK420" s="17"/>
      <c r="EL420" s="17"/>
    </row>
    <row r="421" spans="1:142" x14ac:dyDescent="0.35">
      <c r="A421" s="17"/>
      <c r="B421" s="17"/>
      <c r="C421" s="17"/>
      <c r="D421" s="17"/>
      <c r="E421" s="17"/>
      <c r="F421" s="17"/>
      <c r="G421" s="17"/>
      <c r="H421" s="17"/>
      <c r="I421" s="17"/>
      <c r="K421" s="17"/>
      <c r="N421" s="17"/>
      <c r="O421" s="17"/>
      <c r="P421" s="68"/>
      <c r="Q421" s="68"/>
      <c r="R421" s="17"/>
      <c r="S421" s="17"/>
      <c r="T421" s="107"/>
      <c r="V421" s="17"/>
      <c r="W421" s="17"/>
      <c r="Y421" s="17"/>
      <c r="Z421" s="17"/>
      <c r="AA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c r="CT421" s="17"/>
      <c r="CU421" s="17"/>
      <c r="CV421" s="17"/>
      <c r="CW421" s="17"/>
      <c r="CX421" s="17"/>
      <c r="CY421" s="17"/>
      <c r="CZ421" s="17"/>
      <c r="DA421" s="17"/>
      <c r="DB421" s="17"/>
      <c r="DC421" s="17"/>
      <c r="DD421" s="17"/>
      <c r="DE421" s="17"/>
      <c r="DF421" s="17"/>
      <c r="DG421" s="17"/>
      <c r="DH421" s="17"/>
      <c r="DI421" s="17"/>
      <c r="DJ421" s="17"/>
      <c r="DK421" s="17"/>
      <c r="DL421" s="17"/>
      <c r="DM421" s="17"/>
      <c r="DN421" s="17"/>
      <c r="DO421" s="17"/>
      <c r="DP421" s="17"/>
      <c r="DQ421" s="17"/>
      <c r="DR421" s="17"/>
      <c r="DS421" s="17"/>
      <c r="DT421" s="17"/>
      <c r="DU421" s="17"/>
      <c r="DV421" s="17"/>
      <c r="DW421" s="17"/>
      <c r="DX421" s="17"/>
      <c r="DY421" s="17"/>
      <c r="DZ421" s="17"/>
      <c r="EA421" s="17"/>
      <c r="EB421" s="17"/>
      <c r="EC421" s="17"/>
      <c r="ED421" s="17"/>
      <c r="EE421" s="17"/>
      <c r="EF421" s="17"/>
      <c r="EG421" s="17"/>
      <c r="EH421" s="17"/>
      <c r="EI421" s="17"/>
      <c r="EJ421" s="17"/>
      <c r="EK421" s="17"/>
      <c r="EL421" s="17"/>
    </row>
    <row r="422" spans="1:142" x14ac:dyDescent="0.35">
      <c r="A422" s="17"/>
      <c r="B422" s="17"/>
      <c r="C422" s="17"/>
      <c r="D422" s="17"/>
      <c r="E422" s="17"/>
      <c r="F422" s="17"/>
      <c r="G422" s="17"/>
      <c r="H422" s="17"/>
      <c r="I422" s="17"/>
      <c r="K422" s="17"/>
      <c r="N422" s="17"/>
      <c r="O422" s="17"/>
      <c r="P422" s="68"/>
      <c r="Q422" s="68"/>
      <c r="R422" s="17"/>
      <c r="S422" s="17"/>
      <c r="T422" s="107"/>
      <c r="V422" s="17"/>
      <c r="W422" s="17"/>
      <c r="Y422" s="17"/>
      <c r="Z422" s="17"/>
      <c r="AA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c r="DK422" s="17"/>
      <c r="DL422" s="17"/>
      <c r="DM422" s="17"/>
      <c r="DN422" s="17"/>
      <c r="DO422" s="17"/>
      <c r="DP422" s="17"/>
      <c r="DQ422" s="17"/>
      <c r="DR422" s="17"/>
      <c r="DS422" s="17"/>
      <c r="DT422" s="17"/>
      <c r="DU422" s="17"/>
      <c r="DV422" s="17"/>
      <c r="DW422" s="17"/>
      <c r="DX422" s="17"/>
      <c r="DY422" s="17"/>
      <c r="DZ422" s="17"/>
      <c r="EA422" s="17"/>
      <c r="EB422" s="17"/>
      <c r="EC422" s="17"/>
      <c r="ED422" s="17"/>
      <c r="EE422" s="17"/>
      <c r="EF422" s="17"/>
      <c r="EG422" s="17"/>
      <c r="EH422" s="17"/>
      <c r="EI422" s="17"/>
      <c r="EJ422" s="17"/>
      <c r="EK422" s="17"/>
      <c r="EL422" s="17"/>
    </row>
    <row r="423" spans="1:142" x14ac:dyDescent="0.35">
      <c r="A423" s="17"/>
      <c r="B423" s="17"/>
      <c r="C423" s="17"/>
      <c r="D423" s="17"/>
      <c r="E423" s="17"/>
      <c r="F423" s="17"/>
      <c r="G423" s="17"/>
      <c r="H423" s="17"/>
      <c r="I423" s="17"/>
      <c r="K423" s="17"/>
      <c r="N423" s="17"/>
      <c r="O423" s="17"/>
      <c r="P423" s="68"/>
      <c r="Q423" s="68"/>
      <c r="R423" s="17"/>
      <c r="S423" s="17"/>
      <c r="T423" s="107"/>
      <c r="V423" s="17"/>
      <c r="W423" s="17"/>
      <c r="Y423" s="17"/>
      <c r="Z423" s="17"/>
      <c r="AA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c r="CT423" s="17"/>
      <c r="CU423" s="17"/>
      <c r="CV423" s="17"/>
      <c r="CW423" s="17"/>
      <c r="CX423" s="17"/>
      <c r="CY423" s="17"/>
      <c r="CZ423" s="17"/>
      <c r="DA423" s="17"/>
      <c r="DB423" s="17"/>
      <c r="DC423" s="17"/>
      <c r="DD423" s="17"/>
      <c r="DE423" s="17"/>
      <c r="DF423" s="17"/>
      <c r="DG423" s="17"/>
      <c r="DH423" s="17"/>
      <c r="DI423" s="17"/>
      <c r="DJ423" s="17"/>
      <c r="DK423" s="17"/>
      <c r="DL423" s="17"/>
      <c r="DM423" s="17"/>
      <c r="DN423" s="17"/>
      <c r="DO423" s="17"/>
      <c r="DP423" s="17"/>
      <c r="DQ423" s="17"/>
      <c r="DR423" s="17"/>
      <c r="DS423" s="17"/>
      <c r="DT423" s="17"/>
      <c r="DU423" s="17"/>
      <c r="DV423" s="17"/>
      <c r="DW423" s="17"/>
      <c r="DX423" s="17"/>
      <c r="DY423" s="17"/>
      <c r="DZ423" s="17"/>
      <c r="EA423" s="17"/>
      <c r="EB423" s="17"/>
      <c r="EC423" s="17"/>
      <c r="ED423" s="17"/>
      <c r="EE423" s="17"/>
      <c r="EF423" s="17"/>
      <c r="EG423" s="17"/>
      <c r="EH423" s="17"/>
      <c r="EI423" s="17"/>
      <c r="EJ423" s="17"/>
      <c r="EK423" s="17"/>
      <c r="EL423" s="17"/>
    </row>
    <row r="424" spans="1:142" x14ac:dyDescent="0.35">
      <c r="A424" s="17"/>
      <c r="B424" s="17"/>
      <c r="C424" s="17"/>
      <c r="D424" s="17"/>
      <c r="E424" s="17"/>
      <c r="F424" s="17"/>
      <c r="G424" s="17"/>
      <c r="H424" s="17"/>
      <c r="I424" s="17"/>
      <c r="K424" s="17"/>
      <c r="N424" s="17"/>
      <c r="O424" s="17"/>
      <c r="P424" s="68"/>
      <c r="Q424" s="68"/>
      <c r="R424" s="17"/>
      <c r="S424" s="17"/>
      <c r="T424" s="107"/>
      <c r="V424" s="17"/>
      <c r="W424" s="17"/>
      <c r="Y424" s="17"/>
      <c r="Z424" s="17"/>
      <c r="AA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c r="CT424" s="17"/>
      <c r="CU424" s="17"/>
      <c r="CV424" s="17"/>
      <c r="CW424" s="17"/>
      <c r="CX424" s="17"/>
      <c r="CY424" s="17"/>
      <c r="CZ424" s="17"/>
      <c r="DA424" s="17"/>
      <c r="DB424" s="17"/>
      <c r="DC424" s="17"/>
      <c r="DD424" s="17"/>
      <c r="DE424" s="17"/>
      <c r="DF424" s="17"/>
      <c r="DG424" s="17"/>
      <c r="DH424" s="17"/>
      <c r="DI424" s="17"/>
      <c r="DJ424" s="17"/>
      <c r="DK424" s="17"/>
      <c r="DL424" s="17"/>
      <c r="DM424" s="17"/>
      <c r="DN424" s="17"/>
      <c r="DO424" s="17"/>
      <c r="DP424" s="17"/>
      <c r="DQ424" s="17"/>
      <c r="DR424" s="17"/>
      <c r="DS424" s="17"/>
      <c r="DT424" s="17"/>
      <c r="DU424" s="17"/>
      <c r="DV424" s="17"/>
      <c r="DW424" s="17"/>
      <c r="DX424" s="17"/>
      <c r="DY424" s="17"/>
      <c r="DZ424" s="17"/>
      <c r="EA424" s="17"/>
      <c r="EB424" s="17"/>
      <c r="EC424" s="17"/>
      <c r="ED424" s="17"/>
      <c r="EE424" s="17"/>
      <c r="EF424" s="17"/>
      <c r="EG424" s="17"/>
      <c r="EH424" s="17"/>
      <c r="EI424" s="17"/>
      <c r="EJ424" s="17"/>
      <c r="EK424" s="17"/>
      <c r="EL424" s="17"/>
    </row>
    <row r="425" spans="1:142" x14ac:dyDescent="0.35">
      <c r="A425" s="17"/>
      <c r="B425" s="17"/>
      <c r="C425" s="17"/>
      <c r="D425" s="17"/>
      <c r="E425" s="17"/>
      <c r="F425" s="17"/>
      <c r="G425" s="17"/>
      <c r="H425" s="17"/>
      <c r="I425" s="17"/>
      <c r="K425" s="17"/>
      <c r="N425" s="17"/>
      <c r="O425" s="17"/>
      <c r="P425" s="68"/>
      <c r="Q425" s="68"/>
      <c r="R425" s="17"/>
      <c r="S425" s="17"/>
      <c r="T425" s="107"/>
      <c r="V425" s="17"/>
      <c r="W425" s="17"/>
      <c r="Y425" s="17"/>
      <c r="Z425" s="17"/>
      <c r="AA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c r="CT425" s="17"/>
      <c r="CU425" s="17"/>
      <c r="CV425" s="17"/>
      <c r="CW425" s="17"/>
      <c r="CX425" s="17"/>
      <c r="CY425" s="17"/>
      <c r="CZ425" s="17"/>
      <c r="DA425" s="17"/>
      <c r="DB425" s="17"/>
      <c r="DC425" s="17"/>
      <c r="DD425" s="17"/>
      <c r="DE425" s="17"/>
      <c r="DF425" s="17"/>
      <c r="DG425" s="17"/>
      <c r="DH425" s="17"/>
      <c r="DI425" s="17"/>
      <c r="DJ425" s="17"/>
      <c r="DK425" s="17"/>
      <c r="DL425" s="17"/>
      <c r="DM425" s="17"/>
      <c r="DN425" s="17"/>
      <c r="DO425" s="17"/>
      <c r="DP425" s="17"/>
      <c r="DQ425" s="17"/>
      <c r="DR425" s="17"/>
      <c r="DS425" s="17"/>
      <c r="DT425" s="17"/>
      <c r="DU425" s="17"/>
      <c r="DV425" s="17"/>
      <c r="DW425" s="17"/>
      <c r="DX425" s="17"/>
      <c r="DY425" s="17"/>
      <c r="DZ425" s="17"/>
      <c r="EA425" s="17"/>
      <c r="EB425" s="17"/>
      <c r="EC425" s="17"/>
      <c r="ED425" s="17"/>
      <c r="EE425" s="17"/>
      <c r="EF425" s="17"/>
      <c r="EG425" s="17"/>
      <c r="EH425" s="17"/>
      <c r="EI425" s="17"/>
      <c r="EJ425" s="17"/>
      <c r="EK425" s="17"/>
      <c r="EL425" s="17"/>
    </row>
    <row r="426" spans="1:142" x14ac:dyDescent="0.35">
      <c r="A426" s="17"/>
      <c r="B426" s="17"/>
      <c r="C426" s="17"/>
      <c r="D426" s="17"/>
      <c r="E426" s="17"/>
      <c r="F426" s="17"/>
      <c r="G426" s="17"/>
      <c r="H426" s="17"/>
      <c r="I426" s="17"/>
      <c r="K426" s="17"/>
      <c r="N426" s="17"/>
      <c r="O426" s="17"/>
      <c r="P426" s="68"/>
      <c r="Q426" s="68"/>
      <c r="R426" s="17"/>
      <c r="S426" s="17"/>
      <c r="T426" s="107"/>
      <c r="V426" s="17"/>
      <c r="W426" s="17"/>
      <c r="Y426" s="17"/>
      <c r="Z426" s="17"/>
      <c r="AA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c r="DD426" s="17"/>
      <c r="DE426" s="17"/>
      <c r="DF426" s="17"/>
      <c r="DG426" s="17"/>
      <c r="DH426" s="17"/>
      <c r="DI426" s="17"/>
      <c r="DJ426" s="17"/>
      <c r="DK426" s="17"/>
      <c r="DL426" s="17"/>
      <c r="DM426" s="17"/>
      <c r="DN426" s="17"/>
      <c r="DO426" s="17"/>
      <c r="DP426" s="17"/>
      <c r="DQ426" s="17"/>
      <c r="DR426" s="17"/>
      <c r="DS426" s="17"/>
      <c r="DT426" s="17"/>
      <c r="DU426" s="17"/>
      <c r="DV426" s="17"/>
      <c r="DW426" s="17"/>
      <c r="DX426" s="17"/>
      <c r="DY426" s="17"/>
      <c r="DZ426" s="17"/>
      <c r="EA426" s="17"/>
      <c r="EB426" s="17"/>
      <c r="EC426" s="17"/>
      <c r="ED426" s="17"/>
      <c r="EE426" s="17"/>
      <c r="EF426" s="17"/>
      <c r="EG426" s="17"/>
      <c r="EH426" s="17"/>
      <c r="EI426" s="17"/>
      <c r="EJ426" s="17"/>
      <c r="EK426" s="17"/>
      <c r="EL426" s="17"/>
    </row>
    <row r="427" spans="1:142" x14ac:dyDescent="0.35">
      <c r="A427" s="17"/>
      <c r="B427" s="17"/>
      <c r="C427" s="17"/>
      <c r="D427" s="17"/>
      <c r="E427" s="17"/>
      <c r="F427" s="17"/>
      <c r="G427" s="17"/>
      <c r="H427" s="17"/>
      <c r="I427" s="17"/>
      <c r="K427" s="17"/>
      <c r="N427" s="17"/>
      <c r="O427" s="17"/>
      <c r="P427" s="68"/>
      <c r="Q427" s="68"/>
      <c r="R427" s="17"/>
      <c r="S427" s="17"/>
      <c r="T427" s="107"/>
      <c r="V427" s="17"/>
      <c r="W427" s="17"/>
      <c r="Y427" s="17"/>
      <c r="Z427" s="17"/>
      <c r="AA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c r="CU427" s="17"/>
      <c r="CV427" s="17"/>
      <c r="CW427" s="17"/>
      <c r="CX427" s="17"/>
      <c r="CY427" s="17"/>
      <c r="CZ427" s="17"/>
      <c r="DA427" s="17"/>
      <c r="DB427" s="17"/>
      <c r="DC427" s="17"/>
      <c r="DD427" s="17"/>
      <c r="DE427" s="17"/>
      <c r="DF427" s="17"/>
      <c r="DG427" s="17"/>
      <c r="DH427" s="17"/>
      <c r="DI427" s="17"/>
      <c r="DJ427" s="17"/>
      <c r="DK427" s="17"/>
      <c r="DL427" s="17"/>
      <c r="DM427" s="17"/>
      <c r="DN427" s="17"/>
      <c r="DO427" s="17"/>
      <c r="DP427" s="17"/>
      <c r="DQ427" s="17"/>
      <c r="DR427" s="17"/>
      <c r="DS427" s="17"/>
      <c r="DT427" s="17"/>
      <c r="DU427" s="17"/>
      <c r="DV427" s="17"/>
      <c r="DW427" s="17"/>
      <c r="DX427" s="17"/>
      <c r="DY427" s="17"/>
      <c r="DZ427" s="17"/>
      <c r="EA427" s="17"/>
      <c r="EB427" s="17"/>
      <c r="EC427" s="17"/>
      <c r="ED427" s="17"/>
      <c r="EE427" s="17"/>
      <c r="EF427" s="17"/>
      <c r="EG427" s="17"/>
      <c r="EH427" s="17"/>
      <c r="EI427" s="17"/>
      <c r="EJ427" s="17"/>
      <c r="EK427" s="17"/>
      <c r="EL427" s="17"/>
    </row>
    <row r="428" spans="1:142" x14ac:dyDescent="0.35">
      <c r="A428" s="17"/>
      <c r="B428" s="17"/>
      <c r="C428" s="17"/>
      <c r="D428" s="17"/>
      <c r="E428" s="17"/>
      <c r="F428" s="17"/>
      <c r="G428" s="17"/>
      <c r="H428" s="17"/>
      <c r="I428" s="107"/>
      <c r="K428" s="17"/>
      <c r="N428" s="17"/>
      <c r="O428" s="17"/>
      <c r="P428" s="68"/>
      <c r="Q428" s="68"/>
      <c r="R428" s="17"/>
      <c r="S428" s="17"/>
      <c r="T428" s="107"/>
      <c r="V428" s="17"/>
      <c r="W428" s="17"/>
      <c r="Y428" s="17"/>
      <c r="Z428" s="17"/>
      <c r="AA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c r="CT428" s="17"/>
      <c r="CU428" s="17"/>
      <c r="CV428" s="17"/>
      <c r="CW428" s="17"/>
      <c r="CX428" s="17"/>
      <c r="CY428" s="17"/>
      <c r="CZ428" s="17"/>
      <c r="DA428" s="17"/>
      <c r="DB428" s="17"/>
      <c r="DC428" s="17"/>
      <c r="DD428" s="17"/>
      <c r="DE428" s="17"/>
      <c r="DF428" s="17"/>
      <c r="DG428" s="17"/>
      <c r="DH428" s="17"/>
      <c r="DI428" s="17"/>
      <c r="DJ428" s="17"/>
      <c r="DK428" s="17"/>
      <c r="DL428" s="17"/>
      <c r="DM428" s="17"/>
      <c r="DN428" s="17"/>
      <c r="DO428" s="17"/>
      <c r="DP428" s="17"/>
      <c r="DQ428" s="17"/>
      <c r="DR428" s="17"/>
      <c r="DS428" s="17"/>
      <c r="DT428" s="17"/>
      <c r="DU428" s="17"/>
      <c r="DV428" s="17"/>
      <c r="DW428" s="17"/>
      <c r="DX428" s="17"/>
      <c r="DY428" s="17"/>
      <c r="DZ428" s="17"/>
      <c r="EA428" s="17"/>
      <c r="EB428" s="17"/>
      <c r="EC428" s="17"/>
      <c r="ED428" s="17"/>
      <c r="EE428" s="17"/>
      <c r="EF428" s="17"/>
      <c r="EG428" s="17"/>
      <c r="EH428" s="17"/>
      <c r="EI428" s="17"/>
      <c r="EJ428" s="17"/>
      <c r="EK428" s="17"/>
      <c r="EL428" s="17"/>
    </row>
    <row r="429" spans="1:142" x14ac:dyDescent="0.35">
      <c r="A429" s="17"/>
      <c r="B429" s="17"/>
      <c r="C429" s="17"/>
      <c r="D429" s="17"/>
      <c r="E429" s="17"/>
      <c r="F429" s="17"/>
      <c r="G429" s="17"/>
      <c r="H429" s="17"/>
      <c r="I429" s="17"/>
      <c r="K429" s="17"/>
      <c r="N429" s="17"/>
      <c r="O429" s="17"/>
      <c r="P429" s="68"/>
      <c r="Q429" s="68"/>
      <c r="R429" s="17"/>
      <c r="S429" s="17"/>
      <c r="T429" s="107"/>
      <c r="V429" s="17"/>
      <c r="W429" s="17"/>
      <c r="Y429" s="17"/>
      <c r="Z429" s="17"/>
      <c r="AA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c r="CT429" s="17"/>
      <c r="CU429" s="17"/>
      <c r="CV429" s="17"/>
      <c r="CW429" s="17"/>
      <c r="CX429" s="17"/>
      <c r="CY429" s="17"/>
      <c r="CZ429" s="17"/>
      <c r="DA429" s="17"/>
      <c r="DB429" s="17"/>
      <c r="DC429" s="17"/>
      <c r="DD429" s="17"/>
      <c r="DE429" s="17"/>
      <c r="DF429" s="17"/>
      <c r="DG429" s="17"/>
      <c r="DH429" s="17"/>
      <c r="DI429" s="17"/>
      <c r="DJ429" s="17"/>
      <c r="DK429" s="17"/>
      <c r="DL429" s="17"/>
      <c r="DM429" s="17"/>
      <c r="DN429" s="17"/>
      <c r="DO429" s="17"/>
      <c r="DP429" s="17"/>
      <c r="DQ429" s="17"/>
      <c r="DR429" s="17"/>
      <c r="DS429" s="17"/>
      <c r="DT429" s="17"/>
      <c r="DU429" s="17"/>
      <c r="DV429" s="17"/>
      <c r="DW429" s="17"/>
      <c r="DX429" s="17"/>
      <c r="DY429" s="17"/>
      <c r="DZ429" s="17"/>
      <c r="EA429" s="17"/>
      <c r="EB429" s="17"/>
      <c r="EC429" s="17"/>
      <c r="ED429" s="17"/>
      <c r="EE429" s="17"/>
      <c r="EF429" s="17"/>
      <c r="EG429" s="17"/>
      <c r="EH429" s="17"/>
      <c r="EI429" s="17"/>
      <c r="EJ429" s="17"/>
      <c r="EK429" s="17"/>
      <c r="EL429" s="17"/>
    </row>
    <row r="430" spans="1:142" x14ac:dyDescent="0.35">
      <c r="A430" s="17"/>
      <c r="B430" s="17"/>
      <c r="C430" s="17"/>
      <c r="D430" s="17"/>
      <c r="E430" s="17"/>
      <c r="F430" s="17"/>
      <c r="G430" s="17"/>
      <c r="H430" s="17"/>
      <c r="I430" s="17"/>
      <c r="K430" s="17"/>
      <c r="N430" s="17"/>
      <c r="O430" s="17"/>
      <c r="P430" s="68"/>
      <c r="Q430" s="68"/>
      <c r="R430" s="17"/>
      <c r="S430" s="17"/>
      <c r="T430" s="107"/>
      <c r="V430" s="17"/>
      <c r="W430" s="17"/>
      <c r="Y430" s="17"/>
      <c r="Z430" s="17"/>
      <c r="AA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c r="CT430" s="17"/>
      <c r="CU430" s="17"/>
      <c r="CV430" s="17"/>
      <c r="CW430" s="17"/>
      <c r="CX430" s="17"/>
      <c r="CY430" s="17"/>
      <c r="CZ430" s="17"/>
      <c r="DA430" s="17"/>
      <c r="DB430" s="17"/>
      <c r="DC430" s="17"/>
      <c r="DD430" s="17"/>
      <c r="DE430" s="17"/>
      <c r="DF430" s="17"/>
      <c r="DG430" s="17"/>
      <c r="DH430" s="17"/>
      <c r="DI430" s="17"/>
      <c r="DJ430" s="17"/>
      <c r="DK430" s="17"/>
      <c r="DL430" s="17"/>
      <c r="DM430" s="17"/>
      <c r="DN430" s="17"/>
      <c r="DO430" s="17"/>
      <c r="DP430" s="17"/>
      <c r="DQ430" s="17"/>
      <c r="DR430" s="17"/>
      <c r="DS430" s="17"/>
      <c r="DT430" s="17"/>
      <c r="DU430" s="17"/>
      <c r="DV430" s="17"/>
      <c r="DW430" s="17"/>
      <c r="DX430" s="17"/>
      <c r="DY430" s="17"/>
      <c r="DZ430" s="17"/>
      <c r="EA430" s="17"/>
      <c r="EB430" s="17"/>
      <c r="EC430" s="17"/>
      <c r="ED430" s="17"/>
      <c r="EE430" s="17"/>
      <c r="EF430" s="17"/>
      <c r="EG430" s="17"/>
      <c r="EH430" s="17"/>
      <c r="EI430" s="17"/>
      <c r="EJ430" s="17"/>
      <c r="EK430" s="17"/>
      <c r="EL430" s="17"/>
    </row>
    <row r="431" spans="1:142" x14ac:dyDescent="0.35">
      <c r="A431" s="17"/>
      <c r="B431" s="17"/>
      <c r="C431" s="17"/>
      <c r="D431" s="17"/>
      <c r="E431" s="17"/>
      <c r="F431" s="17"/>
      <c r="G431" s="17"/>
      <c r="H431" s="17"/>
      <c r="I431" s="17"/>
      <c r="K431" s="17"/>
      <c r="N431" s="17"/>
      <c r="O431" s="17"/>
      <c r="P431" s="68"/>
      <c r="Q431" s="68"/>
      <c r="R431" s="17"/>
      <c r="S431" s="17"/>
      <c r="T431" s="107"/>
      <c r="V431" s="17"/>
      <c r="W431" s="17"/>
      <c r="Y431" s="17"/>
      <c r="Z431" s="17"/>
      <c r="AA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c r="DA431" s="17"/>
      <c r="DB431" s="17"/>
      <c r="DC431" s="17"/>
      <c r="DD431" s="17"/>
      <c r="DE431" s="17"/>
      <c r="DF431" s="17"/>
      <c r="DG431" s="17"/>
      <c r="DH431" s="17"/>
      <c r="DI431" s="17"/>
      <c r="DJ431" s="17"/>
      <c r="DK431" s="17"/>
      <c r="DL431" s="17"/>
      <c r="DM431" s="17"/>
      <c r="DN431" s="17"/>
      <c r="DO431" s="17"/>
      <c r="DP431" s="17"/>
      <c r="DQ431" s="17"/>
      <c r="DR431" s="17"/>
      <c r="DS431" s="17"/>
      <c r="DT431" s="17"/>
      <c r="DU431" s="17"/>
      <c r="DV431" s="17"/>
      <c r="DW431" s="17"/>
      <c r="DX431" s="17"/>
      <c r="DY431" s="17"/>
      <c r="DZ431" s="17"/>
      <c r="EA431" s="17"/>
      <c r="EB431" s="17"/>
      <c r="EC431" s="17"/>
      <c r="ED431" s="17"/>
      <c r="EE431" s="17"/>
      <c r="EF431" s="17"/>
      <c r="EG431" s="17"/>
      <c r="EH431" s="17"/>
      <c r="EI431" s="17"/>
      <c r="EJ431" s="17"/>
      <c r="EK431" s="17"/>
      <c r="EL431" s="17"/>
    </row>
    <row r="432" spans="1:142" x14ac:dyDescent="0.35">
      <c r="A432" s="17"/>
      <c r="B432" s="17"/>
      <c r="C432" s="17"/>
      <c r="D432" s="17"/>
      <c r="E432" s="17"/>
      <c r="F432" s="17"/>
      <c r="G432" s="17"/>
      <c r="H432" s="17"/>
      <c r="I432" s="17"/>
      <c r="K432" s="17"/>
      <c r="N432" s="17"/>
      <c r="O432" s="17"/>
      <c r="P432" s="68"/>
      <c r="Q432" s="68"/>
      <c r="R432" s="17"/>
      <c r="S432" s="17"/>
      <c r="T432" s="107"/>
      <c r="V432" s="17"/>
      <c r="W432" s="17"/>
      <c r="Y432" s="17"/>
      <c r="Z432" s="17"/>
      <c r="AA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c r="CT432" s="17"/>
      <c r="CU432" s="17"/>
      <c r="CV432" s="17"/>
      <c r="CW432" s="17"/>
      <c r="CX432" s="17"/>
      <c r="CY432" s="17"/>
      <c r="CZ432" s="17"/>
      <c r="DA432" s="17"/>
      <c r="DB432" s="17"/>
      <c r="DC432" s="17"/>
      <c r="DD432" s="17"/>
      <c r="DE432" s="17"/>
      <c r="DF432" s="17"/>
      <c r="DG432" s="17"/>
      <c r="DH432" s="17"/>
      <c r="DI432" s="17"/>
      <c r="DJ432" s="17"/>
      <c r="DK432" s="17"/>
      <c r="DL432" s="17"/>
      <c r="DM432" s="17"/>
      <c r="DN432" s="17"/>
      <c r="DO432" s="17"/>
      <c r="DP432" s="17"/>
      <c r="DQ432" s="17"/>
      <c r="DR432" s="17"/>
      <c r="DS432" s="17"/>
      <c r="DT432" s="17"/>
      <c r="DU432" s="17"/>
      <c r="DV432" s="17"/>
      <c r="DW432" s="17"/>
      <c r="DX432" s="17"/>
      <c r="DY432" s="17"/>
      <c r="DZ432" s="17"/>
      <c r="EA432" s="17"/>
      <c r="EB432" s="17"/>
      <c r="EC432" s="17"/>
      <c r="ED432" s="17"/>
      <c r="EE432" s="17"/>
      <c r="EF432" s="17"/>
      <c r="EG432" s="17"/>
      <c r="EH432" s="17"/>
      <c r="EI432" s="17"/>
      <c r="EJ432" s="17"/>
      <c r="EK432" s="17"/>
      <c r="EL432" s="17"/>
    </row>
    <row r="433" spans="1:142" x14ac:dyDescent="0.35">
      <c r="A433" s="17"/>
      <c r="B433" s="17"/>
      <c r="C433" s="17"/>
      <c r="D433" s="17"/>
      <c r="E433" s="17"/>
      <c r="F433" s="17"/>
      <c r="G433" s="17"/>
      <c r="H433" s="17"/>
      <c r="I433" s="17"/>
      <c r="K433" s="17"/>
      <c r="N433" s="17"/>
      <c r="O433" s="17"/>
      <c r="P433" s="68"/>
      <c r="Q433" s="68"/>
      <c r="R433" s="17"/>
      <c r="S433" s="17"/>
      <c r="T433" s="107"/>
      <c r="V433" s="17"/>
      <c r="W433" s="17"/>
      <c r="Y433" s="17"/>
      <c r="Z433" s="17"/>
      <c r="AA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c r="CT433" s="17"/>
      <c r="CU433" s="17"/>
      <c r="CV433" s="17"/>
      <c r="CW433" s="17"/>
      <c r="CX433" s="17"/>
      <c r="CY433" s="17"/>
      <c r="CZ433" s="17"/>
      <c r="DA433" s="17"/>
      <c r="DB433" s="17"/>
      <c r="DC433" s="17"/>
      <c r="DD433" s="17"/>
      <c r="DE433" s="17"/>
      <c r="DF433" s="17"/>
      <c r="DG433" s="17"/>
      <c r="DH433" s="17"/>
      <c r="DI433" s="17"/>
      <c r="DJ433" s="17"/>
      <c r="DK433" s="17"/>
      <c r="DL433" s="17"/>
      <c r="DM433" s="17"/>
      <c r="DN433" s="17"/>
      <c r="DO433" s="17"/>
      <c r="DP433" s="17"/>
      <c r="DQ433" s="17"/>
      <c r="DR433" s="17"/>
      <c r="DS433" s="17"/>
      <c r="DT433" s="17"/>
      <c r="DU433" s="17"/>
      <c r="DV433" s="17"/>
      <c r="DW433" s="17"/>
      <c r="DX433" s="17"/>
      <c r="DY433" s="17"/>
      <c r="DZ433" s="17"/>
      <c r="EA433" s="17"/>
      <c r="EB433" s="17"/>
      <c r="EC433" s="17"/>
      <c r="ED433" s="17"/>
      <c r="EE433" s="17"/>
      <c r="EF433" s="17"/>
      <c r="EG433" s="17"/>
      <c r="EH433" s="17"/>
      <c r="EI433" s="17"/>
      <c r="EJ433" s="17"/>
      <c r="EK433" s="17"/>
      <c r="EL433" s="17"/>
    </row>
    <row r="434" spans="1:142" x14ac:dyDescent="0.35">
      <c r="A434" s="17"/>
      <c r="B434" s="17"/>
      <c r="C434" s="17"/>
      <c r="D434" s="17"/>
      <c r="E434" s="17"/>
      <c r="F434" s="17"/>
      <c r="G434" s="17"/>
      <c r="H434" s="17"/>
      <c r="I434" s="17"/>
      <c r="K434" s="17"/>
      <c r="N434" s="17"/>
      <c r="O434" s="17"/>
      <c r="P434" s="68"/>
      <c r="Q434" s="68"/>
      <c r="R434" s="17"/>
      <c r="S434" s="17"/>
      <c r="T434" s="107"/>
      <c r="V434" s="17"/>
      <c r="W434" s="17"/>
      <c r="Y434" s="17"/>
      <c r="Z434" s="17"/>
      <c r="AA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c r="CT434" s="17"/>
      <c r="CU434" s="17"/>
      <c r="CV434" s="17"/>
      <c r="CW434" s="17"/>
      <c r="CX434" s="17"/>
      <c r="CY434" s="17"/>
      <c r="CZ434" s="17"/>
      <c r="DA434" s="17"/>
      <c r="DB434" s="17"/>
      <c r="DC434" s="17"/>
      <c r="DD434" s="17"/>
      <c r="DE434" s="17"/>
      <c r="DF434" s="17"/>
      <c r="DG434" s="17"/>
      <c r="DH434" s="17"/>
      <c r="DI434" s="17"/>
      <c r="DJ434" s="17"/>
      <c r="DK434" s="17"/>
      <c r="DL434" s="17"/>
      <c r="DM434" s="17"/>
      <c r="DN434" s="17"/>
      <c r="DO434" s="17"/>
      <c r="DP434" s="17"/>
      <c r="DQ434" s="17"/>
      <c r="DR434" s="17"/>
      <c r="DS434" s="17"/>
      <c r="DT434" s="17"/>
      <c r="DU434" s="17"/>
      <c r="DV434" s="17"/>
      <c r="DW434" s="17"/>
      <c r="DX434" s="17"/>
      <c r="DY434" s="17"/>
      <c r="DZ434" s="17"/>
      <c r="EA434" s="17"/>
      <c r="EB434" s="17"/>
      <c r="EC434" s="17"/>
      <c r="ED434" s="17"/>
      <c r="EE434" s="17"/>
      <c r="EF434" s="17"/>
      <c r="EG434" s="17"/>
      <c r="EH434" s="17"/>
      <c r="EI434" s="17"/>
      <c r="EJ434" s="17"/>
      <c r="EK434" s="17"/>
      <c r="EL434" s="17"/>
    </row>
    <row r="435" spans="1:142" x14ac:dyDescent="0.35">
      <c r="A435" s="17"/>
      <c r="B435" s="17"/>
      <c r="C435" s="17"/>
      <c r="D435" s="17"/>
      <c r="E435" s="17"/>
      <c r="F435" s="17"/>
      <c r="G435" s="17"/>
      <c r="H435" s="17"/>
      <c r="I435" s="17"/>
      <c r="K435" s="17"/>
      <c r="N435" s="17"/>
      <c r="O435" s="17"/>
      <c r="P435" s="68"/>
      <c r="Q435" s="68"/>
      <c r="R435" s="17"/>
      <c r="S435" s="17"/>
      <c r="T435" s="107"/>
      <c r="V435" s="17"/>
      <c r="W435" s="17"/>
      <c r="Y435" s="17"/>
      <c r="Z435" s="17"/>
      <c r="AA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c r="DD435" s="17"/>
      <c r="DE435" s="17"/>
      <c r="DF435" s="17"/>
      <c r="DG435" s="17"/>
      <c r="DH435" s="17"/>
      <c r="DI435" s="17"/>
      <c r="DJ435" s="17"/>
      <c r="DK435" s="17"/>
      <c r="DL435" s="17"/>
      <c r="DM435" s="17"/>
      <c r="DN435" s="17"/>
      <c r="DO435" s="17"/>
      <c r="DP435" s="17"/>
      <c r="DQ435" s="17"/>
      <c r="DR435" s="17"/>
      <c r="DS435" s="17"/>
      <c r="DT435" s="17"/>
      <c r="DU435" s="17"/>
      <c r="DV435" s="17"/>
      <c r="DW435" s="17"/>
      <c r="DX435" s="17"/>
      <c r="DY435" s="17"/>
      <c r="DZ435" s="17"/>
      <c r="EA435" s="17"/>
      <c r="EB435" s="17"/>
      <c r="EC435" s="17"/>
      <c r="ED435" s="17"/>
      <c r="EE435" s="17"/>
      <c r="EF435" s="17"/>
      <c r="EG435" s="17"/>
      <c r="EH435" s="17"/>
      <c r="EI435" s="17"/>
      <c r="EJ435" s="17"/>
      <c r="EK435" s="17"/>
      <c r="EL435" s="17"/>
    </row>
    <row r="436" spans="1:142" x14ac:dyDescent="0.35">
      <c r="A436" s="17"/>
      <c r="B436" s="17"/>
      <c r="C436" s="17"/>
      <c r="D436" s="17"/>
      <c r="E436" s="17"/>
      <c r="F436" s="17"/>
      <c r="G436" s="17"/>
      <c r="H436" s="17"/>
      <c r="I436" s="17"/>
      <c r="K436" s="17"/>
      <c r="N436" s="17"/>
      <c r="O436" s="17"/>
      <c r="P436" s="68"/>
      <c r="Q436" s="68"/>
      <c r="R436" s="17"/>
      <c r="S436" s="17"/>
      <c r="T436" s="107"/>
      <c r="V436" s="17"/>
      <c r="W436" s="17"/>
      <c r="Y436" s="17"/>
      <c r="Z436" s="17"/>
      <c r="AA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7"/>
      <c r="DE436" s="17"/>
      <c r="DF436" s="17"/>
      <c r="DG436" s="17"/>
      <c r="DH436" s="17"/>
      <c r="DI436" s="17"/>
      <c r="DJ436" s="17"/>
      <c r="DK436" s="17"/>
      <c r="DL436" s="17"/>
      <c r="DM436" s="17"/>
      <c r="DN436" s="17"/>
      <c r="DO436" s="17"/>
      <c r="DP436" s="17"/>
      <c r="DQ436" s="17"/>
      <c r="DR436" s="17"/>
      <c r="DS436" s="17"/>
      <c r="DT436" s="17"/>
      <c r="DU436" s="17"/>
      <c r="DV436" s="17"/>
      <c r="DW436" s="17"/>
      <c r="DX436" s="17"/>
      <c r="DY436" s="17"/>
      <c r="DZ436" s="17"/>
      <c r="EA436" s="17"/>
      <c r="EB436" s="17"/>
      <c r="EC436" s="17"/>
      <c r="ED436" s="17"/>
      <c r="EE436" s="17"/>
      <c r="EF436" s="17"/>
      <c r="EG436" s="17"/>
      <c r="EH436" s="17"/>
      <c r="EI436" s="17"/>
      <c r="EJ436" s="17"/>
      <c r="EK436" s="17"/>
      <c r="EL436" s="17"/>
    </row>
    <row r="437" spans="1:142" x14ac:dyDescent="0.35">
      <c r="A437" s="17"/>
      <c r="B437" s="17"/>
      <c r="C437" s="17"/>
      <c r="D437" s="17"/>
      <c r="E437" s="17"/>
      <c r="F437" s="17"/>
      <c r="G437" s="17"/>
      <c r="H437" s="17"/>
      <c r="I437" s="17"/>
      <c r="K437" s="17"/>
      <c r="N437" s="17"/>
      <c r="O437" s="17"/>
      <c r="P437" s="68"/>
      <c r="Q437" s="68"/>
      <c r="R437" s="17"/>
      <c r="S437" s="17"/>
      <c r="T437" s="107"/>
      <c r="V437" s="17"/>
      <c r="W437" s="17"/>
      <c r="Y437" s="17"/>
      <c r="Z437" s="17"/>
      <c r="AA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c r="CT437" s="17"/>
      <c r="CU437" s="17"/>
      <c r="CV437" s="17"/>
      <c r="CW437" s="17"/>
      <c r="CX437" s="17"/>
      <c r="CY437" s="17"/>
      <c r="CZ437" s="17"/>
      <c r="DA437" s="17"/>
      <c r="DB437" s="17"/>
      <c r="DC437" s="17"/>
      <c r="DD437" s="17"/>
      <c r="DE437" s="17"/>
      <c r="DF437" s="17"/>
      <c r="DG437" s="17"/>
      <c r="DH437" s="17"/>
      <c r="DI437" s="17"/>
      <c r="DJ437" s="17"/>
      <c r="DK437" s="17"/>
      <c r="DL437" s="17"/>
      <c r="DM437" s="17"/>
      <c r="DN437" s="17"/>
      <c r="DO437" s="17"/>
      <c r="DP437" s="17"/>
      <c r="DQ437" s="17"/>
      <c r="DR437" s="17"/>
      <c r="DS437" s="17"/>
      <c r="DT437" s="17"/>
      <c r="DU437" s="17"/>
      <c r="DV437" s="17"/>
      <c r="DW437" s="17"/>
      <c r="DX437" s="17"/>
      <c r="DY437" s="17"/>
      <c r="DZ437" s="17"/>
      <c r="EA437" s="17"/>
      <c r="EB437" s="17"/>
      <c r="EC437" s="17"/>
      <c r="ED437" s="17"/>
      <c r="EE437" s="17"/>
      <c r="EF437" s="17"/>
      <c r="EG437" s="17"/>
      <c r="EH437" s="17"/>
      <c r="EI437" s="17"/>
      <c r="EJ437" s="17"/>
      <c r="EK437" s="17"/>
      <c r="EL437" s="17"/>
    </row>
    <row r="438" spans="1:142" x14ac:dyDescent="0.35">
      <c r="A438" s="17"/>
      <c r="B438" s="17"/>
      <c r="C438" s="17"/>
      <c r="D438" s="17"/>
      <c r="E438" s="17"/>
      <c r="F438" s="17"/>
      <c r="G438" s="17"/>
      <c r="H438" s="17"/>
      <c r="I438" s="17"/>
      <c r="K438" s="17"/>
      <c r="N438" s="17"/>
      <c r="O438" s="17"/>
      <c r="P438" s="68"/>
      <c r="Q438" s="68"/>
      <c r="R438" s="17"/>
      <c r="S438" s="17"/>
      <c r="T438" s="107"/>
      <c r="V438" s="17"/>
      <c r="W438" s="17"/>
      <c r="Y438" s="17"/>
      <c r="Z438" s="17"/>
      <c r="AA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c r="DD438" s="17"/>
      <c r="DE438" s="17"/>
      <c r="DF438" s="17"/>
      <c r="DG438" s="17"/>
      <c r="DH438" s="17"/>
      <c r="DI438" s="17"/>
      <c r="DJ438" s="17"/>
      <c r="DK438" s="17"/>
      <c r="DL438" s="17"/>
      <c r="DM438" s="17"/>
      <c r="DN438" s="17"/>
      <c r="DO438" s="17"/>
      <c r="DP438" s="17"/>
      <c r="DQ438" s="17"/>
      <c r="DR438" s="17"/>
      <c r="DS438" s="17"/>
      <c r="DT438" s="17"/>
      <c r="DU438" s="17"/>
      <c r="DV438" s="17"/>
      <c r="DW438" s="17"/>
      <c r="DX438" s="17"/>
      <c r="DY438" s="17"/>
      <c r="DZ438" s="17"/>
      <c r="EA438" s="17"/>
      <c r="EB438" s="17"/>
      <c r="EC438" s="17"/>
      <c r="ED438" s="17"/>
      <c r="EE438" s="17"/>
      <c r="EF438" s="17"/>
      <c r="EG438" s="17"/>
      <c r="EH438" s="17"/>
      <c r="EI438" s="17"/>
      <c r="EJ438" s="17"/>
      <c r="EK438" s="17"/>
      <c r="EL438" s="17"/>
    </row>
    <row r="439" spans="1:142" x14ac:dyDescent="0.35">
      <c r="A439" s="17"/>
      <c r="B439" s="17"/>
      <c r="C439" s="17"/>
      <c r="D439" s="17"/>
      <c r="E439" s="17"/>
      <c r="F439" s="17"/>
      <c r="G439" s="17"/>
      <c r="H439" s="17"/>
      <c r="I439" s="17"/>
      <c r="K439" s="17"/>
      <c r="N439" s="17"/>
      <c r="O439" s="17"/>
      <c r="P439" s="68"/>
      <c r="Q439" s="68"/>
      <c r="R439" s="17"/>
      <c r="S439" s="17"/>
      <c r="T439" s="107"/>
      <c r="V439" s="17"/>
      <c r="W439" s="17"/>
      <c r="Y439" s="17"/>
      <c r="Z439" s="17"/>
      <c r="AA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c r="CT439" s="17"/>
      <c r="CU439" s="17"/>
      <c r="CV439" s="17"/>
      <c r="CW439" s="17"/>
      <c r="CX439" s="17"/>
      <c r="CY439" s="17"/>
      <c r="CZ439" s="17"/>
      <c r="DA439" s="17"/>
      <c r="DB439" s="17"/>
      <c r="DC439" s="17"/>
      <c r="DD439" s="17"/>
      <c r="DE439" s="17"/>
      <c r="DF439" s="17"/>
      <c r="DG439" s="17"/>
      <c r="DH439" s="17"/>
      <c r="DI439" s="17"/>
      <c r="DJ439" s="17"/>
      <c r="DK439" s="17"/>
      <c r="DL439" s="17"/>
      <c r="DM439" s="17"/>
      <c r="DN439" s="17"/>
      <c r="DO439" s="17"/>
      <c r="DP439" s="17"/>
      <c r="DQ439" s="17"/>
      <c r="DR439" s="17"/>
      <c r="DS439" s="17"/>
      <c r="DT439" s="17"/>
      <c r="DU439" s="17"/>
      <c r="DV439" s="17"/>
      <c r="DW439" s="17"/>
      <c r="DX439" s="17"/>
      <c r="DY439" s="17"/>
      <c r="DZ439" s="17"/>
      <c r="EA439" s="17"/>
      <c r="EB439" s="17"/>
      <c r="EC439" s="17"/>
      <c r="ED439" s="17"/>
      <c r="EE439" s="17"/>
      <c r="EF439" s="17"/>
      <c r="EG439" s="17"/>
      <c r="EH439" s="17"/>
      <c r="EI439" s="17"/>
      <c r="EJ439" s="17"/>
      <c r="EK439" s="17"/>
      <c r="EL439" s="17"/>
    </row>
    <row r="440" spans="1:142" x14ac:dyDescent="0.35">
      <c r="A440" s="17"/>
      <c r="B440" s="17"/>
      <c r="C440" s="17"/>
      <c r="D440" s="17"/>
      <c r="E440" s="17"/>
      <c r="F440" s="17"/>
      <c r="G440" s="17"/>
      <c r="H440" s="17"/>
      <c r="I440" s="107"/>
      <c r="K440" s="17"/>
      <c r="N440" s="17"/>
      <c r="O440" s="17"/>
      <c r="P440" s="68"/>
      <c r="Q440" s="68"/>
      <c r="R440" s="17"/>
      <c r="S440" s="17"/>
      <c r="T440" s="107"/>
      <c r="V440" s="17"/>
      <c r="W440" s="17"/>
      <c r="Y440" s="17"/>
      <c r="Z440" s="17"/>
      <c r="AA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c r="CT440" s="17"/>
      <c r="CU440" s="17"/>
      <c r="CV440" s="17"/>
      <c r="CW440" s="17"/>
      <c r="CX440" s="17"/>
      <c r="CY440" s="17"/>
      <c r="CZ440" s="17"/>
      <c r="DA440" s="17"/>
      <c r="DB440" s="17"/>
      <c r="DC440" s="17"/>
      <c r="DD440" s="17"/>
      <c r="DE440" s="17"/>
      <c r="DF440" s="17"/>
      <c r="DG440" s="17"/>
      <c r="DH440" s="17"/>
      <c r="DI440" s="17"/>
      <c r="DJ440" s="17"/>
      <c r="DK440" s="17"/>
      <c r="DL440" s="17"/>
      <c r="DM440" s="17"/>
      <c r="DN440" s="17"/>
      <c r="DO440" s="17"/>
      <c r="DP440" s="17"/>
      <c r="DQ440" s="17"/>
      <c r="DR440" s="17"/>
      <c r="DS440" s="17"/>
      <c r="DT440" s="17"/>
      <c r="DU440" s="17"/>
      <c r="DV440" s="17"/>
      <c r="DW440" s="17"/>
      <c r="DX440" s="17"/>
      <c r="DY440" s="17"/>
      <c r="DZ440" s="17"/>
      <c r="EA440" s="17"/>
      <c r="EB440" s="17"/>
      <c r="EC440" s="17"/>
      <c r="ED440" s="17"/>
      <c r="EE440" s="17"/>
      <c r="EF440" s="17"/>
      <c r="EG440" s="17"/>
      <c r="EH440" s="17"/>
      <c r="EI440" s="17"/>
      <c r="EJ440" s="17"/>
      <c r="EK440" s="17"/>
      <c r="EL440" s="17"/>
    </row>
    <row r="441" spans="1:142" x14ac:dyDescent="0.35">
      <c r="A441" s="17"/>
      <c r="B441" s="17"/>
      <c r="C441" s="17"/>
      <c r="D441" s="17"/>
      <c r="E441" s="17"/>
      <c r="F441" s="17"/>
      <c r="G441" s="17"/>
      <c r="H441" s="17"/>
      <c r="I441" s="17"/>
      <c r="K441" s="17"/>
      <c r="N441" s="17"/>
      <c r="O441" s="17"/>
      <c r="P441" s="68"/>
      <c r="Q441" s="68"/>
      <c r="R441" s="17"/>
      <c r="S441" s="17"/>
      <c r="T441" s="107"/>
      <c r="V441" s="17"/>
      <c r="W441" s="17"/>
      <c r="Y441" s="17"/>
      <c r="Z441" s="17"/>
      <c r="AA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c r="CT441" s="17"/>
      <c r="CU441" s="17"/>
      <c r="CV441" s="17"/>
      <c r="CW441" s="17"/>
      <c r="CX441" s="17"/>
      <c r="CY441" s="17"/>
      <c r="CZ441" s="17"/>
      <c r="DA441" s="17"/>
      <c r="DB441" s="17"/>
      <c r="DC441" s="17"/>
      <c r="DD441" s="17"/>
      <c r="DE441" s="17"/>
      <c r="DF441" s="17"/>
      <c r="DG441" s="17"/>
      <c r="DH441" s="17"/>
      <c r="DI441" s="17"/>
      <c r="DJ441" s="17"/>
      <c r="DK441" s="17"/>
      <c r="DL441" s="17"/>
      <c r="DM441" s="17"/>
      <c r="DN441" s="17"/>
      <c r="DO441" s="17"/>
      <c r="DP441" s="17"/>
      <c r="DQ441" s="17"/>
      <c r="DR441" s="17"/>
      <c r="DS441" s="17"/>
      <c r="DT441" s="17"/>
      <c r="DU441" s="17"/>
      <c r="DV441" s="17"/>
      <c r="DW441" s="17"/>
      <c r="DX441" s="17"/>
      <c r="DY441" s="17"/>
      <c r="DZ441" s="17"/>
      <c r="EA441" s="17"/>
      <c r="EB441" s="17"/>
      <c r="EC441" s="17"/>
      <c r="ED441" s="17"/>
      <c r="EE441" s="17"/>
      <c r="EF441" s="17"/>
      <c r="EG441" s="17"/>
      <c r="EH441" s="17"/>
      <c r="EI441" s="17"/>
      <c r="EJ441" s="17"/>
      <c r="EK441" s="17"/>
      <c r="EL441" s="17"/>
    </row>
    <row r="442" spans="1:142" x14ac:dyDescent="0.35">
      <c r="A442" s="17"/>
      <c r="B442" s="17"/>
      <c r="C442" s="17"/>
      <c r="D442" s="17"/>
      <c r="E442" s="17"/>
      <c r="F442" s="17"/>
      <c r="G442" s="17"/>
      <c r="H442" s="17"/>
      <c r="I442" s="17"/>
      <c r="K442" s="17"/>
      <c r="N442" s="17"/>
      <c r="O442" s="17"/>
      <c r="P442" s="68"/>
      <c r="Q442" s="68"/>
      <c r="R442" s="17"/>
      <c r="S442" s="17"/>
      <c r="T442" s="107"/>
      <c r="V442" s="17"/>
      <c r="W442" s="17"/>
      <c r="Y442" s="17"/>
      <c r="Z442" s="17"/>
      <c r="AA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c r="CT442" s="17"/>
      <c r="CU442" s="17"/>
      <c r="CV442" s="17"/>
      <c r="CW442" s="17"/>
      <c r="CX442" s="17"/>
      <c r="CY442" s="17"/>
      <c r="CZ442" s="17"/>
      <c r="DA442" s="17"/>
      <c r="DB442" s="17"/>
      <c r="DC442" s="17"/>
      <c r="DD442" s="17"/>
      <c r="DE442" s="17"/>
      <c r="DF442" s="17"/>
      <c r="DG442" s="17"/>
      <c r="DH442" s="17"/>
      <c r="DI442" s="17"/>
      <c r="DJ442" s="17"/>
      <c r="DK442" s="17"/>
      <c r="DL442" s="17"/>
      <c r="DM442" s="17"/>
      <c r="DN442" s="17"/>
      <c r="DO442" s="17"/>
      <c r="DP442" s="17"/>
      <c r="DQ442" s="17"/>
      <c r="DR442" s="17"/>
      <c r="DS442" s="17"/>
      <c r="DT442" s="17"/>
      <c r="DU442" s="17"/>
      <c r="DV442" s="17"/>
      <c r="DW442" s="17"/>
      <c r="DX442" s="17"/>
      <c r="DY442" s="17"/>
      <c r="DZ442" s="17"/>
      <c r="EA442" s="17"/>
      <c r="EB442" s="17"/>
      <c r="EC442" s="17"/>
      <c r="ED442" s="17"/>
      <c r="EE442" s="17"/>
      <c r="EF442" s="17"/>
      <c r="EG442" s="17"/>
      <c r="EH442" s="17"/>
      <c r="EI442" s="17"/>
      <c r="EJ442" s="17"/>
      <c r="EK442" s="17"/>
      <c r="EL442" s="17"/>
    </row>
    <row r="443" spans="1:142" x14ac:dyDescent="0.35">
      <c r="A443" s="17"/>
      <c r="B443" s="17"/>
      <c r="C443" s="17"/>
      <c r="D443" s="17"/>
      <c r="E443" s="17"/>
      <c r="F443" s="17"/>
      <c r="G443" s="17"/>
      <c r="H443" s="17"/>
      <c r="I443" s="17"/>
      <c r="K443" s="17"/>
      <c r="N443" s="17"/>
      <c r="O443" s="17"/>
      <c r="P443" s="68"/>
      <c r="Q443" s="68"/>
      <c r="R443" s="17"/>
      <c r="S443" s="17"/>
      <c r="T443" s="107"/>
      <c r="V443" s="17"/>
      <c r="W443" s="17"/>
      <c r="Y443" s="17"/>
      <c r="Z443" s="17"/>
      <c r="AA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c r="CT443" s="17"/>
      <c r="CU443" s="17"/>
      <c r="CV443" s="17"/>
      <c r="CW443" s="17"/>
      <c r="CX443" s="17"/>
      <c r="CY443" s="17"/>
      <c r="CZ443" s="17"/>
      <c r="DA443" s="17"/>
      <c r="DB443" s="17"/>
      <c r="DC443" s="17"/>
      <c r="DD443" s="17"/>
      <c r="DE443" s="17"/>
      <c r="DF443" s="17"/>
      <c r="DG443" s="17"/>
      <c r="DH443" s="17"/>
      <c r="DI443" s="17"/>
      <c r="DJ443" s="17"/>
      <c r="DK443" s="17"/>
      <c r="DL443" s="17"/>
      <c r="DM443" s="17"/>
      <c r="DN443" s="17"/>
      <c r="DO443" s="17"/>
      <c r="DP443" s="17"/>
      <c r="DQ443" s="17"/>
      <c r="DR443" s="17"/>
      <c r="DS443" s="17"/>
      <c r="DT443" s="17"/>
      <c r="DU443" s="17"/>
      <c r="DV443" s="17"/>
      <c r="DW443" s="17"/>
      <c r="DX443" s="17"/>
      <c r="DY443" s="17"/>
      <c r="DZ443" s="17"/>
      <c r="EA443" s="17"/>
      <c r="EB443" s="17"/>
      <c r="EC443" s="17"/>
      <c r="ED443" s="17"/>
      <c r="EE443" s="17"/>
      <c r="EF443" s="17"/>
      <c r="EG443" s="17"/>
      <c r="EH443" s="17"/>
      <c r="EI443" s="17"/>
      <c r="EJ443" s="17"/>
      <c r="EK443" s="17"/>
      <c r="EL443" s="17"/>
    </row>
    <row r="444" spans="1:142" x14ac:dyDescent="0.35">
      <c r="A444" s="17"/>
      <c r="B444" s="17"/>
      <c r="C444" s="17"/>
      <c r="D444" s="17"/>
      <c r="E444" s="17"/>
      <c r="F444" s="17"/>
      <c r="G444" s="17"/>
      <c r="H444" s="17"/>
      <c r="I444" s="17"/>
      <c r="K444" s="17"/>
      <c r="N444" s="17"/>
      <c r="O444" s="17"/>
      <c r="P444" s="68"/>
      <c r="Q444" s="68"/>
      <c r="R444" s="17"/>
      <c r="S444" s="17"/>
      <c r="T444" s="107"/>
      <c r="V444" s="17"/>
      <c r="W444" s="17"/>
      <c r="Y444" s="17"/>
      <c r="Z444" s="17"/>
      <c r="AA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c r="CT444" s="17"/>
      <c r="CU444" s="17"/>
      <c r="CV444" s="17"/>
      <c r="CW444" s="17"/>
      <c r="CX444" s="17"/>
      <c r="CY444" s="17"/>
      <c r="CZ444" s="17"/>
      <c r="DA444" s="17"/>
      <c r="DB444" s="17"/>
      <c r="DC444" s="17"/>
      <c r="DD444" s="17"/>
      <c r="DE444" s="17"/>
      <c r="DF444" s="17"/>
      <c r="DG444" s="17"/>
      <c r="DH444" s="17"/>
      <c r="DI444" s="17"/>
      <c r="DJ444" s="17"/>
      <c r="DK444" s="17"/>
      <c r="DL444" s="17"/>
      <c r="DM444" s="17"/>
      <c r="DN444" s="17"/>
      <c r="DO444" s="17"/>
      <c r="DP444" s="17"/>
      <c r="DQ444" s="17"/>
      <c r="DR444" s="17"/>
      <c r="DS444" s="17"/>
      <c r="DT444" s="17"/>
      <c r="DU444" s="17"/>
      <c r="DV444" s="17"/>
      <c r="DW444" s="17"/>
      <c r="DX444" s="17"/>
      <c r="DY444" s="17"/>
      <c r="DZ444" s="17"/>
      <c r="EA444" s="17"/>
      <c r="EB444" s="17"/>
      <c r="EC444" s="17"/>
      <c r="ED444" s="17"/>
      <c r="EE444" s="17"/>
      <c r="EF444" s="17"/>
      <c r="EG444" s="17"/>
      <c r="EH444" s="17"/>
      <c r="EI444" s="17"/>
      <c r="EJ444" s="17"/>
      <c r="EK444" s="17"/>
      <c r="EL444" s="17"/>
    </row>
    <row r="445" spans="1:142" x14ac:dyDescent="0.35">
      <c r="A445" s="17"/>
      <c r="B445" s="17"/>
      <c r="C445" s="17"/>
      <c r="D445" s="17"/>
      <c r="E445" s="17"/>
      <c r="F445" s="17"/>
      <c r="G445" s="17"/>
      <c r="H445" s="17"/>
      <c r="I445" s="17"/>
      <c r="K445" s="17"/>
      <c r="N445" s="17"/>
      <c r="O445" s="17"/>
      <c r="P445" s="68"/>
      <c r="Q445" s="68"/>
      <c r="R445" s="17"/>
      <c r="S445" s="17"/>
      <c r="T445" s="107"/>
      <c r="V445" s="17"/>
      <c r="W445" s="17"/>
      <c r="Y445" s="17"/>
      <c r="Z445" s="17"/>
      <c r="AA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c r="CT445" s="17"/>
      <c r="CU445" s="17"/>
      <c r="CV445" s="17"/>
      <c r="CW445" s="17"/>
      <c r="CX445" s="17"/>
      <c r="CY445" s="17"/>
      <c r="CZ445" s="17"/>
      <c r="DA445" s="17"/>
      <c r="DB445" s="17"/>
      <c r="DC445" s="17"/>
      <c r="DD445" s="17"/>
      <c r="DE445" s="17"/>
      <c r="DF445" s="17"/>
      <c r="DG445" s="17"/>
      <c r="DH445" s="17"/>
      <c r="DI445" s="17"/>
      <c r="DJ445" s="17"/>
      <c r="DK445" s="17"/>
      <c r="DL445" s="17"/>
      <c r="DM445" s="17"/>
      <c r="DN445" s="17"/>
      <c r="DO445" s="17"/>
      <c r="DP445" s="17"/>
      <c r="DQ445" s="17"/>
      <c r="DR445" s="17"/>
      <c r="DS445" s="17"/>
      <c r="DT445" s="17"/>
      <c r="DU445" s="17"/>
      <c r="DV445" s="17"/>
      <c r="DW445" s="17"/>
      <c r="DX445" s="17"/>
      <c r="DY445" s="17"/>
      <c r="DZ445" s="17"/>
      <c r="EA445" s="17"/>
      <c r="EB445" s="17"/>
      <c r="EC445" s="17"/>
      <c r="ED445" s="17"/>
      <c r="EE445" s="17"/>
      <c r="EF445" s="17"/>
      <c r="EG445" s="17"/>
      <c r="EH445" s="17"/>
      <c r="EI445" s="17"/>
      <c r="EJ445" s="17"/>
      <c r="EK445" s="17"/>
      <c r="EL445" s="17"/>
    </row>
    <row r="446" spans="1:142" x14ac:dyDescent="0.35">
      <c r="A446" s="17"/>
      <c r="B446" s="17"/>
      <c r="C446" s="17"/>
      <c r="D446" s="17"/>
      <c r="E446" s="17"/>
      <c r="F446" s="17"/>
      <c r="G446" s="17"/>
      <c r="H446" s="17"/>
      <c r="I446" s="17"/>
      <c r="K446" s="17"/>
      <c r="N446" s="17"/>
      <c r="O446" s="17"/>
      <c r="P446" s="68"/>
      <c r="Q446" s="68"/>
      <c r="R446" s="17"/>
      <c r="S446" s="17"/>
      <c r="T446" s="107"/>
      <c r="V446" s="17"/>
      <c r="W446" s="17"/>
      <c r="Y446" s="17"/>
      <c r="Z446" s="17"/>
      <c r="AA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c r="DD446" s="17"/>
      <c r="DE446" s="17"/>
      <c r="DF446" s="17"/>
      <c r="DG446" s="17"/>
      <c r="DH446" s="17"/>
      <c r="DI446" s="17"/>
      <c r="DJ446" s="17"/>
      <c r="DK446" s="17"/>
      <c r="DL446" s="17"/>
      <c r="DM446" s="17"/>
      <c r="DN446" s="17"/>
      <c r="DO446" s="17"/>
      <c r="DP446" s="17"/>
      <c r="DQ446" s="17"/>
      <c r="DR446" s="17"/>
      <c r="DS446" s="17"/>
      <c r="DT446" s="17"/>
      <c r="DU446" s="17"/>
      <c r="DV446" s="17"/>
      <c r="DW446" s="17"/>
      <c r="DX446" s="17"/>
      <c r="DY446" s="17"/>
      <c r="DZ446" s="17"/>
      <c r="EA446" s="17"/>
      <c r="EB446" s="17"/>
      <c r="EC446" s="17"/>
      <c r="ED446" s="17"/>
      <c r="EE446" s="17"/>
      <c r="EF446" s="17"/>
      <c r="EG446" s="17"/>
      <c r="EH446" s="17"/>
      <c r="EI446" s="17"/>
      <c r="EJ446" s="17"/>
      <c r="EK446" s="17"/>
      <c r="EL446" s="17"/>
    </row>
    <row r="447" spans="1:142" x14ac:dyDescent="0.35">
      <c r="A447" s="17"/>
      <c r="B447" s="17"/>
      <c r="C447" s="17"/>
      <c r="D447" s="17"/>
      <c r="E447" s="17"/>
      <c r="F447" s="17"/>
      <c r="G447" s="17"/>
      <c r="H447" s="17"/>
      <c r="I447" s="17"/>
      <c r="K447" s="17"/>
      <c r="N447" s="17"/>
      <c r="O447" s="17"/>
      <c r="P447" s="68"/>
      <c r="Q447" s="68"/>
      <c r="R447" s="17"/>
      <c r="S447" s="17"/>
      <c r="T447" s="107"/>
      <c r="V447" s="17"/>
      <c r="W447" s="17"/>
      <c r="Y447" s="17"/>
      <c r="Z447" s="17"/>
      <c r="AA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c r="CT447" s="17"/>
      <c r="CU447" s="17"/>
      <c r="CV447" s="17"/>
      <c r="CW447" s="17"/>
      <c r="CX447" s="17"/>
      <c r="CY447" s="17"/>
      <c r="CZ447" s="17"/>
      <c r="DA447" s="17"/>
      <c r="DB447" s="17"/>
      <c r="DC447" s="17"/>
      <c r="DD447" s="17"/>
      <c r="DE447" s="17"/>
      <c r="DF447" s="17"/>
      <c r="DG447" s="17"/>
      <c r="DH447" s="17"/>
      <c r="DI447" s="17"/>
      <c r="DJ447" s="17"/>
      <c r="DK447" s="17"/>
      <c r="DL447" s="17"/>
      <c r="DM447" s="17"/>
      <c r="DN447" s="17"/>
      <c r="DO447" s="17"/>
      <c r="DP447" s="17"/>
      <c r="DQ447" s="17"/>
      <c r="DR447" s="17"/>
      <c r="DS447" s="17"/>
      <c r="DT447" s="17"/>
      <c r="DU447" s="17"/>
      <c r="DV447" s="17"/>
      <c r="DW447" s="17"/>
      <c r="DX447" s="17"/>
      <c r="DY447" s="17"/>
      <c r="DZ447" s="17"/>
      <c r="EA447" s="17"/>
      <c r="EB447" s="17"/>
      <c r="EC447" s="17"/>
      <c r="ED447" s="17"/>
      <c r="EE447" s="17"/>
      <c r="EF447" s="17"/>
      <c r="EG447" s="17"/>
      <c r="EH447" s="17"/>
      <c r="EI447" s="17"/>
      <c r="EJ447" s="17"/>
      <c r="EK447" s="17"/>
      <c r="EL447" s="17"/>
    </row>
    <row r="448" spans="1:142" x14ac:dyDescent="0.35">
      <c r="A448" s="17"/>
      <c r="B448" s="17"/>
      <c r="C448" s="17"/>
      <c r="D448" s="17"/>
      <c r="E448" s="17"/>
      <c r="F448" s="17"/>
      <c r="G448" s="17"/>
      <c r="H448" s="17"/>
      <c r="I448" s="17"/>
      <c r="K448" s="17"/>
      <c r="N448" s="17"/>
      <c r="O448" s="17"/>
      <c r="P448" s="68"/>
      <c r="Q448" s="68"/>
      <c r="R448" s="17"/>
      <c r="S448" s="17"/>
      <c r="T448" s="107"/>
      <c r="V448" s="17"/>
      <c r="W448" s="17"/>
      <c r="Y448" s="17"/>
      <c r="Z448" s="17"/>
      <c r="AA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c r="CT448" s="17"/>
      <c r="CU448" s="17"/>
      <c r="CV448" s="17"/>
      <c r="CW448" s="17"/>
      <c r="CX448" s="17"/>
      <c r="CY448" s="17"/>
      <c r="CZ448" s="17"/>
      <c r="DA448" s="17"/>
      <c r="DB448" s="17"/>
      <c r="DC448" s="17"/>
      <c r="DD448" s="17"/>
      <c r="DE448" s="17"/>
      <c r="DF448" s="17"/>
      <c r="DG448" s="17"/>
      <c r="DH448" s="17"/>
      <c r="DI448" s="17"/>
      <c r="DJ448" s="17"/>
      <c r="DK448" s="17"/>
      <c r="DL448" s="17"/>
      <c r="DM448" s="17"/>
      <c r="DN448" s="17"/>
      <c r="DO448" s="17"/>
      <c r="DP448" s="17"/>
      <c r="DQ448" s="17"/>
      <c r="DR448" s="17"/>
      <c r="DS448" s="17"/>
      <c r="DT448" s="17"/>
      <c r="DU448" s="17"/>
      <c r="DV448" s="17"/>
      <c r="DW448" s="17"/>
      <c r="DX448" s="17"/>
      <c r="DY448" s="17"/>
      <c r="DZ448" s="17"/>
      <c r="EA448" s="17"/>
      <c r="EB448" s="17"/>
      <c r="EC448" s="17"/>
      <c r="ED448" s="17"/>
      <c r="EE448" s="17"/>
      <c r="EF448" s="17"/>
      <c r="EG448" s="17"/>
      <c r="EH448" s="17"/>
      <c r="EI448" s="17"/>
      <c r="EJ448" s="17"/>
      <c r="EK448" s="17"/>
      <c r="EL448" s="17"/>
    </row>
    <row r="449" spans="1:142" x14ac:dyDescent="0.35">
      <c r="A449" s="17"/>
      <c r="B449" s="17"/>
      <c r="C449" s="17"/>
      <c r="D449" s="17"/>
      <c r="E449" s="17"/>
      <c r="F449" s="17"/>
      <c r="G449" s="17"/>
      <c r="H449" s="17"/>
      <c r="I449" s="17"/>
      <c r="K449" s="17"/>
      <c r="N449" s="17"/>
      <c r="O449" s="17"/>
      <c r="P449" s="68"/>
      <c r="Q449" s="68"/>
      <c r="R449" s="17"/>
      <c r="S449" s="17"/>
      <c r="T449" s="107"/>
      <c r="V449" s="17"/>
      <c r="W449" s="17"/>
      <c r="Y449" s="17"/>
      <c r="Z449" s="17"/>
      <c r="AA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c r="CT449" s="17"/>
      <c r="CU449" s="17"/>
      <c r="CV449" s="17"/>
      <c r="CW449" s="17"/>
      <c r="CX449" s="17"/>
      <c r="CY449" s="17"/>
      <c r="CZ449" s="17"/>
      <c r="DA449" s="17"/>
      <c r="DB449" s="17"/>
      <c r="DC449" s="17"/>
      <c r="DD449" s="17"/>
      <c r="DE449" s="17"/>
      <c r="DF449" s="17"/>
      <c r="DG449" s="17"/>
      <c r="DH449" s="17"/>
      <c r="DI449" s="17"/>
      <c r="DJ449" s="17"/>
      <c r="DK449" s="17"/>
      <c r="DL449" s="17"/>
      <c r="DM449" s="17"/>
      <c r="DN449" s="17"/>
      <c r="DO449" s="17"/>
      <c r="DP449" s="17"/>
      <c r="DQ449" s="17"/>
      <c r="DR449" s="17"/>
      <c r="DS449" s="17"/>
      <c r="DT449" s="17"/>
      <c r="DU449" s="17"/>
      <c r="DV449" s="17"/>
      <c r="DW449" s="17"/>
      <c r="DX449" s="17"/>
      <c r="DY449" s="17"/>
      <c r="DZ449" s="17"/>
      <c r="EA449" s="17"/>
      <c r="EB449" s="17"/>
      <c r="EC449" s="17"/>
      <c r="ED449" s="17"/>
      <c r="EE449" s="17"/>
      <c r="EF449" s="17"/>
      <c r="EG449" s="17"/>
      <c r="EH449" s="17"/>
      <c r="EI449" s="17"/>
      <c r="EJ449" s="17"/>
      <c r="EK449" s="17"/>
      <c r="EL449" s="17"/>
    </row>
    <row r="450" spans="1:142" x14ac:dyDescent="0.35">
      <c r="A450" s="17"/>
      <c r="B450" s="17"/>
      <c r="C450" s="17"/>
      <c r="D450" s="17"/>
      <c r="E450" s="17"/>
      <c r="F450" s="17"/>
      <c r="G450" s="17"/>
      <c r="H450" s="17"/>
      <c r="I450" s="17"/>
      <c r="K450" s="17"/>
      <c r="N450" s="17"/>
      <c r="O450" s="17"/>
      <c r="P450" s="68"/>
      <c r="Q450" s="68"/>
      <c r="R450" s="17"/>
      <c r="S450" s="17"/>
      <c r="T450" s="107"/>
      <c r="V450" s="17"/>
      <c r="W450" s="17"/>
      <c r="Y450" s="17"/>
      <c r="Z450" s="17"/>
      <c r="AA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c r="CT450" s="17"/>
      <c r="CU450" s="17"/>
      <c r="CV450" s="17"/>
      <c r="CW450" s="17"/>
      <c r="CX450" s="17"/>
      <c r="CY450" s="17"/>
      <c r="CZ450" s="17"/>
      <c r="DA450" s="17"/>
      <c r="DB450" s="17"/>
      <c r="DC450" s="17"/>
      <c r="DD450" s="17"/>
      <c r="DE450" s="17"/>
      <c r="DF450" s="17"/>
      <c r="DG450" s="17"/>
      <c r="DH450" s="17"/>
      <c r="DI450" s="17"/>
      <c r="DJ450" s="17"/>
      <c r="DK450" s="17"/>
      <c r="DL450" s="17"/>
      <c r="DM450" s="17"/>
      <c r="DN450" s="17"/>
      <c r="DO450" s="17"/>
      <c r="DP450" s="17"/>
      <c r="DQ450" s="17"/>
      <c r="DR450" s="17"/>
      <c r="DS450" s="17"/>
      <c r="DT450" s="17"/>
      <c r="DU450" s="17"/>
      <c r="DV450" s="17"/>
      <c r="DW450" s="17"/>
      <c r="DX450" s="17"/>
      <c r="DY450" s="17"/>
      <c r="DZ450" s="17"/>
      <c r="EA450" s="17"/>
      <c r="EB450" s="17"/>
      <c r="EC450" s="17"/>
      <c r="ED450" s="17"/>
      <c r="EE450" s="17"/>
      <c r="EF450" s="17"/>
      <c r="EG450" s="17"/>
      <c r="EH450" s="17"/>
      <c r="EI450" s="17"/>
      <c r="EJ450" s="17"/>
      <c r="EK450" s="17"/>
      <c r="EL450" s="17"/>
    </row>
    <row r="451" spans="1:142" x14ac:dyDescent="0.35">
      <c r="A451" s="17"/>
      <c r="B451" s="17"/>
      <c r="C451" s="17"/>
      <c r="D451" s="17"/>
      <c r="E451" s="17"/>
      <c r="F451" s="17"/>
      <c r="G451" s="17"/>
      <c r="H451" s="17"/>
      <c r="I451" s="17"/>
      <c r="K451" s="17"/>
      <c r="N451" s="17"/>
      <c r="O451" s="17"/>
      <c r="P451" s="68"/>
      <c r="Q451" s="68"/>
      <c r="R451" s="17"/>
      <c r="S451" s="17"/>
      <c r="T451" s="107"/>
      <c r="V451" s="17"/>
      <c r="W451" s="17"/>
      <c r="Y451" s="17"/>
      <c r="Z451" s="17"/>
      <c r="AA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c r="CT451" s="17"/>
      <c r="CU451" s="17"/>
      <c r="CV451" s="17"/>
      <c r="CW451" s="17"/>
      <c r="CX451" s="17"/>
      <c r="CY451" s="17"/>
      <c r="CZ451" s="17"/>
      <c r="DA451" s="17"/>
      <c r="DB451" s="17"/>
      <c r="DC451" s="17"/>
      <c r="DD451" s="17"/>
      <c r="DE451" s="17"/>
      <c r="DF451" s="17"/>
      <c r="DG451" s="17"/>
      <c r="DH451" s="17"/>
      <c r="DI451" s="17"/>
      <c r="DJ451" s="17"/>
      <c r="DK451" s="17"/>
      <c r="DL451" s="17"/>
      <c r="DM451" s="17"/>
      <c r="DN451" s="17"/>
      <c r="DO451" s="17"/>
      <c r="DP451" s="17"/>
      <c r="DQ451" s="17"/>
      <c r="DR451" s="17"/>
      <c r="DS451" s="17"/>
      <c r="DT451" s="17"/>
      <c r="DU451" s="17"/>
      <c r="DV451" s="17"/>
      <c r="DW451" s="17"/>
      <c r="DX451" s="17"/>
      <c r="DY451" s="17"/>
      <c r="DZ451" s="17"/>
      <c r="EA451" s="17"/>
      <c r="EB451" s="17"/>
      <c r="EC451" s="17"/>
      <c r="ED451" s="17"/>
      <c r="EE451" s="17"/>
      <c r="EF451" s="17"/>
      <c r="EG451" s="17"/>
      <c r="EH451" s="17"/>
      <c r="EI451" s="17"/>
      <c r="EJ451" s="17"/>
      <c r="EK451" s="17"/>
      <c r="EL451" s="17"/>
    </row>
    <row r="452" spans="1:142" x14ac:dyDescent="0.35">
      <c r="A452" s="17"/>
      <c r="B452" s="17"/>
      <c r="C452" s="17"/>
      <c r="D452" s="17"/>
      <c r="E452" s="17"/>
      <c r="F452" s="17"/>
      <c r="G452" s="17"/>
      <c r="H452" s="17"/>
      <c r="I452" s="17"/>
      <c r="K452" s="17"/>
      <c r="N452" s="17"/>
      <c r="O452" s="17"/>
      <c r="P452" s="68"/>
      <c r="Q452" s="68"/>
      <c r="R452" s="17"/>
      <c r="S452" s="17"/>
      <c r="T452" s="107"/>
      <c r="V452" s="17"/>
      <c r="W452" s="17"/>
      <c r="Y452" s="17"/>
      <c r="Z452" s="17"/>
      <c r="AA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c r="CT452" s="17"/>
      <c r="CU452" s="17"/>
      <c r="CV452" s="17"/>
      <c r="CW452" s="17"/>
      <c r="CX452" s="17"/>
      <c r="CY452" s="17"/>
      <c r="CZ452" s="17"/>
      <c r="DA452" s="17"/>
      <c r="DB452" s="17"/>
      <c r="DC452" s="17"/>
      <c r="DD452" s="17"/>
      <c r="DE452" s="17"/>
      <c r="DF452" s="17"/>
      <c r="DG452" s="17"/>
      <c r="DH452" s="17"/>
      <c r="DI452" s="17"/>
      <c r="DJ452" s="17"/>
      <c r="DK452" s="17"/>
      <c r="DL452" s="17"/>
      <c r="DM452" s="17"/>
      <c r="DN452" s="17"/>
      <c r="DO452" s="17"/>
      <c r="DP452" s="17"/>
      <c r="DQ452" s="17"/>
      <c r="DR452" s="17"/>
      <c r="DS452" s="17"/>
      <c r="DT452" s="17"/>
      <c r="DU452" s="17"/>
      <c r="DV452" s="17"/>
      <c r="DW452" s="17"/>
      <c r="DX452" s="17"/>
      <c r="DY452" s="17"/>
      <c r="DZ452" s="17"/>
      <c r="EA452" s="17"/>
      <c r="EB452" s="17"/>
      <c r="EC452" s="17"/>
      <c r="ED452" s="17"/>
      <c r="EE452" s="17"/>
      <c r="EF452" s="17"/>
      <c r="EG452" s="17"/>
      <c r="EH452" s="17"/>
      <c r="EI452" s="17"/>
      <c r="EJ452" s="17"/>
      <c r="EK452" s="17"/>
      <c r="EL452" s="17"/>
    </row>
    <row r="453" spans="1:142" x14ac:dyDescent="0.35">
      <c r="A453" s="17"/>
      <c r="B453" s="17"/>
      <c r="C453" s="17"/>
      <c r="D453" s="17"/>
      <c r="E453" s="17"/>
      <c r="F453" s="17"/>
      <c r="G453" s="17"/>
      <c r="H453" s="17"/>
      <c r="I453" s="17"/>
      <c r="K453" s="17"/>
      <c r="N453" s="17"/>
      <c r="O453" s="17"/>
      <c r="P453" s="68"/>
      <c r="Q453" s="68"/>
      <c r="R453" s="17"/>
      <c r="S453" s="17"/>
      <c r="T453" s="107"/>
      <c r="V453" s="17"/>
      <c r="W453" s="17"/>
      <c r="Y453" s="17"/>
      <c r="Z453" s="17"/>
      <c r="AA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c r="DD453" s="17"/>
      <c r="DE453" s="17"/>
      <c r="DF453" s="17"/>
      <c r="DG453" s="17"/>
      <c r="DH453" s="17"/>
      <c r="DI453" s="17"/>
      <c r="DJ453" s="17"/>
      <c r="DK453" s="17"/>
      <c r="DL453" s="17"/>
      <c r="DM453" s="17"/>
      <c r="DN453" s="17"/>
      <c r="DO453" s="17"/>
      <c r="DP453" s="17"/>
      <c r="DQ453" s="17"/>
      <c r="DR453" s="17"/>
      <c r="DS453" s="17"/>
      <c r="DT453" s="17"/>
      <c r="DU453" s="17"/>
      <c r="DV453" s="17"/>
      <c r="DW453" s="17"/>
      <c r="DX453" s="17"/>
      <c r="DY453" s="17"/>
      <c r="DZ453" s="17"/>
      <c r="EA453" s="17"/>
      <c r="EB453" s="17"/>
      <c r="EC453" s="17"/>
      <c r="ED453" s="17"/>
      <c r="EE453" s="17"/>
      <c r="EF453" s="17"/>
      <c r="EG453" s="17"/>
      <c r="EH453" s="17"/>
      <c r="EI453" s="17"/>
      <c r="EJ453" s="17"/>
      <c r="EK453" s="17"/>
      <c r="EL453" s="17"/>
    </row>
    <row r="454" spans="1:142" x14ac:dyDescent="0.35">
      <c r="A454" s="17"/>
      <c r="B454" s="17"/>
      <c r="C454" s="17"/>
      <c r="D454" s="17"/>
      <c r="E454" s="17"/>
      <c r="F454" s="17"/>
      <c r="G454" s="17"/>
      <c r="H454" s="17"/>
      <c r="I454" s="17"/>
      <c r="K454" s="17"/>
      <c r="N454" s="17"/>
      <c r="O454" s="17"/>
      <c r="P454" s="68"/>
      <c r="Q454" s="68"/>
      <c r="R454" s="17"/>
      <c r="S454" s="17"/>
      <c r="T454" s="107"/>
      <c r="V454" s="17"/>
      <c r="W454" s="17"/>
      <c r="Y454" s="17"/>
      <c r="Z454" s="17"/>
      <c r="AA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c r="CT454" s="17"/>
      <c r="CU454" s="17"/>
      <c r="CV454" s="17"/>
      <c r="CW454" s="17"/>
      <c r="CX454" s="17"/>
      <c r="CY454" s="17"/>
      <c r="CZ454" s="17"/>
      <c r="DA454" s="17"/>
      <c r="DB454" s="17"/>
      <c r="DC454" s="17"/>
      <c r="DD454" s="17"/>
      <c r="DE454" s="17"/>
      <c r="DF454" s="17"/>
      <c r="DG454" s="17"/>
      <c r="DH454" s="17"/>
      <c r="DI454" s="17"/>
      <c r="DJ454" s="17"/>
      <c r="DK454" s="17"/>
      <c r="DL454" s="17"/>
      <c r="DM454" s="17"/>
      <c r="DN454" s="17"/>
      <c r="DO454" s="17"/>
      <c r="DP454" s="17"/>
      <c r="DQ454" s="17"/>
      <c r="DR454" s="17"/>
      <c r="DS454" s="17"/>
      <c r="DT454" s="17"/>
      <c r="DU454" s="17"/>
      <c r="DV454" s="17"/>
      <c r="DW454" s="17"/>
      <c r="DX454" s="17"/>
      <c r="DY454" s="17"/>
      <c r="DZ454" s="17"/>
      <c r="EA454" s="17"/>
      <c r="EB454" s="17"/>
      <c r="EC454" s="17"/>
      <c r="ED454" s="17"/>
      <c r="EE454" s="17"/>
      <c r="EF454" s="17"/>
      <c r="EG454" s="17"/>
      <c r="EH454" s="17"/>
      <c r="EI454" s="17"/>
      <c r="EJ454" s="17"/>
      <c r="EK454" s="17"/>
      <c r="EL454" s="17"/>
    </row>
    <row r="455" spans="1:142" x14ac:dyDescent="0.35">
      <c r="A455" s="17"/>
      <c r="B455" s="17"/>
      <c r="C455" s="17"/>
      <c r="D455" s="17"/>
      <c r="E455" s="17"/>
      <c r="F455" s="17"/>
      <c r="G455" s="17"/>
      <c r="H455" s="17"/>
      <c r="I455" s="107"/>
      <c r="K455" s="17"/>
      <c r="N455" s="17"/>
      <c r="O455" s="17"/>
      <c r="P455" s="68"/>
      <c r="Q455" s="68"/>
      <c r="R455" s="17"/>
      <c r="S455" s="17"/>
      <c r="T455" s="107"/>
      <c r="V455" s="17"/>
      <c r="W455" s="17"/>
      <c r="Y455" s="17"/>
      <c r="Z455" s="17"/>
      <c r="AA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c r="CT455" s="17"/>
      <c r="CU455" s="17"/>
      <c r="CV455" s="17"/>
      <c r="CW455" s="17"/>
      <c r="CX455" s="17"/>
      <c r="CY455" s="17"/>
      <c r="CZ455" s="17"/>
      <c r="DA455" s="17"/>
      <c r="DB455" s="17"/>
      <c r="DC455" s="17"/>
      <c r="DD455" s="17"/>
      <c r="DE455" s="17"/>
      <c r="DF455" s="17"/>
      <c r="DG455" s="17"/>
      <c r="DH455" s="17"/>
      <c r="DI455" s="17"/>
      <c r="DJ455" s="17"/>
      <c r="DK455" s="17"/>
      <c r="DL455" s="17"/>
      <c r="DM455" s="17"/>
      <c r="DN455" s="17"/>
      <c r="DO455" s="17"/>
      <c r="DP455" s="17"/>
      <c r="DQ455" s="17"/>
      <c r="DR455" s="17"/>
      <c r="DS455" s="17"/>
      <c r="DT455" s="17"/>
      <c r="DU455" s="17"/>
      <c r="DV455" s="17"/>
      <c r="DW455" s="17"/>
      <c r="DX455" s="17"/>
      <c r="DY455" s="17"/>
      <c r="DZ455" s="17"/>
      <c r="EA455" s="17"/>
      <c r="EB455" s="17"/>
      <c r="EC455" s="17"/>
      <c r="ED455" s="17"/>
      <c r="EE455" s="17"/>
      <c r="EF455" s="17"/>
      <c r="EG455" s="17"/>
      <c r="EH455" s="17"/>
      <c r="EI455" s="17"/>
      <c r="EJ455" s="17"/>
      <c r="EK455" s="17"/>
      <c r="EL455" s="17"/>
    </row>
    <row r="456" spans="1:142" x14ac:dyDescent="0.35">
      <c r="A456" s="17"/>
      <c r="B456" s="17"/>
      <c r="C456" s="17"/>
      <c r="D456" s="17"/>
      <c r="E456" s="17"/>
      <c r="F456" s="17"/>
      <c r="G456" s="17"/>
      <c r="H456" s="17"/>
      <c r="I456" s="17"/>
      <c r="K456" s="17"/>
      <c r="N456" s="17"/>
      <c r="O456" s="17"/>
      <c r="P456" s="68"/>
      <c r="Q456" s="68"/>
      <c r="R456" s="17"/>
      <c r="S456" s="17"/>
      <c r="T456" s="107"/>
      <c r="V456" s="17"/>
      <c r="W456" s="17"/>
      <c r="Y456" s="17"/>
      <c r="Z456" s="17"/>
      <c r="AA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c r="CT456" s="17"/>
      <c r="CU456" s="17"/>
      <c r="CV456" s="17"/>
      <c r="CW456" s="17"/>
      <c r="CX456" s="17"/>
      <c r="CY456" s="17"/>
      <c r="CZ456" s="17"/>
      <c r="DA456" s="17"/>
      <c r="DB456" s="17"/>
      <c r="DC456" s="17"/>
      <c r="DD456" s="17"/>
      <c r="DE456" s="17"/>
      <c r="DF456" s="17"/>
      <c r="DG456" s="17"/>
      <c r="DH456" s="17"/>
      <c r="DI456" s="17"/>
      <c r="DJ456" s="17"/>
      <c r="DK456" s="17"/>
      <c r="DL456" s="17"/>
      <c r="DM456" s="17"/>
      <c r="DN456" s="17"/>
      <c r="DO456" s="17"/>
      <c r="DP456" s="17"/>
      <c r="DQ456" s="17"/>
      <c r="DR456" s="17"/>
      <c r="DS456" s="17"/>
      <c r="DT456" s="17"/>
      <c r="DU456" s="17"/>
      <c r="DV456" s="17"/>
      <c r="DW456" s="17"/>
      <c r="DX456" s="17"/>
      <c r="DY456" s="17"/>
      <c r="DZ456" s="17"/>
      <c r="EA456" s="17"/>
      <c r="EB456" s="17"/>
      <c r="EC456" s="17"/>
      <c r="ED456" s="17"/>
      <c r="EE456" s="17"/>
      <c r="EF456" s="17"/>
      <c r="EG456" s="17"/>
      <c r="EH456" s="17"/>
      <c r="EI456" s="17"/>
      <c r="EJ456" s="17"/>
      <c r="EK456" s="17"/>
      <c r="EL456" s="17"/>
    </row>
    <row r="457" spans="1:142" x14ac:dyDescent="0.35">
      <c r="A457" s="17"/>
      <c r="B457" s="17"/>
      <c r="C457" s="17"/>
      <c r="D457" s="17"/>
      <c r="E457" s="17"/>
      <c r="F457" s="17"/>
      <c r="G457" s="17"/>
      <c r="H457" s="17"/>
      <c r="I457" s="17"/>
      <c r="K457" s="17"/>
      <c r="N457" s="17"/>
      <c r="O457" s="17"/>
      <c r="P457" s="68"/>
      <c r="Q457" s="68"/>
      <c r="R457" s="17"/>
      <c r="S457" s="17"/>
      <c r="T457" s="107"/>
      <c r="V457" s="17"/>
      <c r="W457" s="17"/>
      <c r="Y457" s="17"/>
      <c r="Z457" s="17"/>
      <c r="AA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c r="CT457" s="17"/>
      <c r="CU457" s="17"/>
      <c r="CV457" s="17"/>
      <c r="CW457" s="17"/>
      <c r="CX457" s="17"/>
      <c r="CY457" s="17"/>
      <c r="CZ457" s="17"/>
      <c r="DA457" s="17"/>
      <c r="DB457" s="17"/>
      <c r="DC457" s="17"/>
      <c r="DD457" s="17"/>
      <c r="DE457" s="17"/>
      <c r="DF457" s="17"/>
      <c r="DG457" s="17"/>
      <c r="DH457" s="17"/>
      <c r="DI457" s="17"/>
      <c r="DJ457" s="17"/>
      <c r="DK457" s="17"/>
      <c r="DL457" s="17"/>
      <c r="DM457" s="17"/>
      <c r="DN457" s="17"/>
      <c r="DO457" s="17"/>
      <c r="DP457" s="17"/>
      <c r="DQ457" s="17"/>
      <c r="DR457" s="17"/>
      <c r="DS457" s="17"/>
      <c r="DT457" s="17"/>
      <c r="DU457" s="17"/>
      <c r="DV457" s="17"/>
      <c r="DW457" s="17"/>
      <c r="DX457" s="17"/>
      <c r="DY457" s="17"/>
      <c r="DZ457" s="17"/>
      <c r="EA457" s="17"/>
      <c r="EB457" s="17"/>
      <c r="EC457" s="17"/>
      <c r="ED457" s="17"/>
      <c r="EE457" s="17"/>
      <c r="EF457" s="17"/>
      <c r="EG457" s="17"/>
      <c r="EH457" s="17"/>
      <c r="EI457" s="17"/>
      <c r="EJ457" s="17"/>
      <c r="EK457" s="17"/>
      <c r="EL457" s="17"/>
    </row>
    <row r="458" spans="1:142" x14ac:dyDescent="0.35">
      <c r="A458" s="17"/>
      <c r="B458" s="17"/>
      <c r="C458" s="17"/>
      <c r="D458" s="17"/>
      <c r="E458" s="17"/>
      <c r="F458" s="17"/>
      <c r="G458" s="17"/>
      <c r="H458" s="17"/>
      <c r="I458" s="17"/>
      <c r="K458" s="17"/>
      <c r="N458" s="17"/>
      <c r="O458" s="17"/>
      <c r="P458" s="68"/>
      <c r="Q458" s="68"/>
      <c r="R458" s="17"/>
      <c r="S458" s="17"/>
      <c r="T458" s="107"/>
      <c r="V458" s="17"/>
      <c r="W458" s="17"/>
      <c r="Y458" s="17"/>
      <c r="Z458" s="17"/>
      <c r="AA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c r="CT458" s="17"/>
      <c r="CU458" s="17"/>
      <c r="CV458" s="17"/>
      <c r="CW458" s="17"/>
      <c r="CX458" s="17"/>
      <c r="CY458" s="17"/>
      <c r="CZ458" s="17"/>
      <c r="DA458" s="17"/>
      <c r="DB458" s="17"/>
      <c r="DC458" s="17"/>
      <c r="DD458" s="17"/>
      <c r="DE458" s="17"/>
      <c r="DF458" s="17"/>
      <c r="DG458" s="17"/>
      <c r="DH458" s="17"/>
      <c r="DI458" s="17"/>
      <c r="DJ458" s="17"/>
      <c r="DK458" s="17"/>
      <c r="DL458" s="17"/>
      <c r="DM458" s="17"/>
      <c r="DN458" s="17"/>
      <c r="DO458" s="17"/>
      <c r="DP458" s="17"/>
      <c r="DQ458" s="17"/>
      <c r="DR458" s="17"/>
      <c r="DS458" s="17"/>
      <c r="DT458" s="17"/>
      <c r="DU458" s="17"/>
      <c r="DV458" s="17"/>
      <c r="DW458" s="17"/>
      <c r="DX458" s="17"/>
      <c r="DY458" s="17"/>
      <c r="DZ458" s="17"/>
      <c r="EA458" s="17"/>
      <c r="EB458" s="17"/>
      <c r="EC458" s="17"/>
      <c r="ED458" s="17"/>
      <c r="EE458" s="17"/>
      <c r="EF458" s="17"/>
      <c r="EG458" s="17"/>
      <c r="EH458" s="17"/>
      <c r="EI458" s="17"/>
      <c r="EJ458" s="17"/>
      <c r="EK458" s="17"/>
      <c r="EL458" s="17"/>
    </row>
    <row r="459" spans="1:142" x14ac:dyDescent="0.35">
      <c r="A459" s="17"/>
      <c r="B459" s="17"/>
      <c r="C459" s="17"/>
      <c r="D459" s="17"/>
      <c r="E459" s="17"/>
      <c r="F459" s="17"/>
      <c r="G459" s="17"/>
      <c r="H459" s="17"/>
      <c r="I459" s="17"/>
      <c r="K459" s="17"/>
      <c r="N459" s="17"/>
      <c r="O459" s="17"/>
      <c r="P459" s="68"/>
      <c r="Q459" s="68"/>
      <c r="R459" s="17"/>
      <c r="S459" s="17"/>
      <c r="T459" s="107"/>
      <c r="V459" s="17"/>
      <c r="W459" s="17"/>
      <c r="Y459" s="17"/>
      <c r="Z459" s="17"/>
      <c r="AA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17"/>
      <c r="CZ459" s="17"/>
      <c r="DA459" s="17"/>
      <c r="DB459" s="17"/>
      <c r="DC459" s="17"/>
      <c r="DD459" s="17"/>
      <c r="DE459" s="17"/>
      <c r="DF459" s="17"/>
      <c r="DG459" s="17"/>
      <c r="DH459" s="17"/>
      <c r="DI459" s="17"/>
      <c r="DJ459" s="17"/>
      <c r="DK459" s="17"/>
      <c r="DL459" s="17"/>
      <c r="DM459" s="17"/>
      <c r="DN459" s="17"/>
      <c r="DO459" s="17"/>
      <c r="DP459" s="17"/>
      <c r="DQ459" s="17"/>
      <c r="DR459" s="17"/>
      <c r="DS459" s="17"/>
      <c r="DT459" s="17"/>
      <c r="DU459" s="17"/>
      <c r="DV459" s="17"/>
      <c r="DW459" s="17"/>
      <c r="DX459" s="17"/>
      <c r="DY459" s="17"/>
      <c r="DZ459" s="17"/>
      <c r="EA459" s="17"/>
      <c r="EB459" s="17"/>
      <c r="EC459" s="17"/>
      <c r="ED459" s="17"/>
      <c r="EE459" s="17"/>
      <c r="EF459" s="17"/>
      <c r="EG459" s="17"/>
      <c r="EH459" s="17"/>
      <c r="EI459" s="17"/>
      <c r="EJ459" s="17"/>
      <c r="EK459" s="17"/>
      <c r="EL459" s="17"/>
    </row>
    <row r="460" spans="1:142" x14ac:dyDescent="0.35">
      <c r="A460" s="17"/>
      <c r="B460" s="17"/>
      <c r="C460" s="17"/>
      <c r="D460" s="17"/>
      <c r="E460" s="17"/>
      <c r="F460" s="17"/>
      <c r="G460" s="17"/>
      <c r="H460" s="17"/>
      <c r="I460" s="17"/>
      <c r="K460" s="17"/>
      <c r="N460" s="17"/>
      <c r="O460" s="17"/>
      <c r="P460" s="68"/>
      <c r="Q460" s="68"/>
      <c r="R460" s="17"/>
      <c r="S460" s="17"/>
      <c r="T460" s="107"/>
      <c r="V460" s="17"/>
      <c r="W460" s="17"/>
      <c r="Y460" s="17"/>
      <c r="Z460" s="17"/>
      <c r="AA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c r="CC460" s="17"/>
      <c r="CD460" s="17"/>
      <c r="CE460" s="17"/>
      <c r="CF460" s="17"/>
      <c r="CG460" s="17"/>
      <c r="CH460" s="17"/>
      <c r="CI460" s="17"/>
      <c r="CJ460" s="17"/>
      <c r="CK460" s="17"/>
      <c r="CL460" s="17"/>
      <c r="CM460" s="17"/>
      <c r="CN460" s="17"/>
      <c r="CO460" s="17"/>
      <c r="CP460" s="17"/>
      <c r="CQ460" s="17"/>
      <c r="CR460" s="17"/>
      <c r="CS460" s="17"/>
      <c r="CT460" s="17"/>
      <c r="CU460" s="17"/>
      <c r="CV460" s="17"/>
      <c r="CW460" s="17"/>
      <c r="CX460" s="17"/>
      <c r="CY460" s="17"/>
      <c r="CZ460" s="17"/>
      <c r="DA460" s="17"/>
      <c r="DB460" s="17"/>
      <c r="DC460" s="17"/>
      <c r="DD460" s="17"/>
      <c r="DE460" s="17"/>
      <c r="DF460" s="17"/>
      <c r="DG460" s="17"/>
      <c r="DH460" s="17"/>
      <c r="DI460" s="17"/>
      <c r="DJ460" s="17"/>
      <c r="DK460" s="17"/>
      <c r="DL460" s="17"/>
      <c r="DM460" s="17"/>
      <c r="DN460" s="17"/>
      <c r="DO460" s="17"/>
      <c r="DP460" s="17"/>
      <c r="DQ460" s="17"/>
      <c r="DR460" s="17"/>
      <c r="DS460" s="17"/>
      <c r="DT460" s="17"/>
      <c r="DU460" s="17"/>
      <c r="DV460" s="17"/>
      <c r="DW460" s="17"/>
      <c r="DX460" s="17"/>
      <c r="DY460" s="17"/>
      <c r="DZ460" s="17"/>
      <c r="EA460" s="17"/>
      <c r="EB460" s="17"/>
      <c r="EC460" s="17"/>
      <c r="ED460" s="17"/>
      <c r="EE460" s="17"/>
      <c r="EF460" s="17"/>
      <c r="EG460" s="17"/>
      <c r="EH460" s="17"/>
      <c r="EI460" s="17"/>
      <c r="EJ460" s="17"/>
      <c r="EK460" s="17"/>
      <c r="EL460" s="17"/>
    </row>
    <row r="461" spans="1:142" x14ac:dyDescent="0.35">
      <c r="A461" s="17"/>
      <c r="B461" s="17"/>
      <c r="C461" s="17"/>
      <c r="D461" s="17"/>
      <c r="E461" s="17"/>
      <c r="F461" s="17"/>
      <c r="G461" s="17"/>
      <c r="H461" s="17"/>
      <c r="I461" s="17"/>
      <c r="K461" s="17"/>
      <c r="N461" s="17"/>
      <c r="O461" s="17"/>
      <c r="P461" s="68"/>
      <c r="Q461" s="68"/>
      <c r="R461" s="17"/>
      <c r="S461" s="17"/>
      <c r="T461" s="107"/>
      <c r="V461" s="17"/>
      <c r="W461" s="17"/>
      <c r="Y461" s="17"/>
      <c r="Z461" s="17"/>
      <c r="AA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17"/>
      <c r="CZ461" s="17"/>
      <c r="DA461" s="17"/>
      <c r="DB461" s="17"/>
      <c r="DC461" s="17"/>
      <c r="DD461" s="17"/>
      <c r="DE461" s="17"/>
      <c r="DF461" s="17"/>
      <c r="DG461" s="17"/>
      <c r="DH461" s="17"/>
      <c r="DI461" s="17"/>
      <c r="DJ461" s="17"/>
      <c r="DK461" s="17"/>
      <c r="DL461" s="17"/>
      <c r="DM461" s="17"/>
      <c r="DN461" s="17"/>
      <c r="DO461" s="17"/>
      <c r="DP461" s="17"/>
      <c r="DQ461" s="17"/>
      <c r="DR461" s="17"/>
      <c r="DS461" s="17"/>
      <c r="DT461" s="17"/>
      <c r="DU461" s="17"/>
      <c r="DV461" s="17"/>
      <c r="DW461" s="17"/>
      <c r="DX461" s="17"/>
      <c r="DY461" s="17"/>
      <c r="DZ461" s="17"/>
      <c r="EA461" s="17"/>
      <c r="EB461" s="17"/>
      <c r="EC461" s="17"/>
      <c r="ED461" s="17"/>
      <c r="EE461" s="17"/>
      <c r="EF461" s="17"/>
      <c r="EG461" s="17"/>
      <c r="EH461" s="17"/>
      <c r="EI461" s="17"/>
      <c r="EJ461" s="17"/>
      <c r="EK461" s="17"/>
      <c r="EL461" s="17"/>
    </row>
    <row r="462" spans="1:142" x14ac:dyDescent="0.35">
      <c r="A462" s="17"/>
      <c r="B462" s="17"/>
      <c r="C462" s="17"/>
      <c r="D462" s="17"/>
      <c r="E462" s="17"/>
      <c r="F462" s="17"/>
      <c r="G462" s="17"/>
      <c r="H462" s="17"/>
      <c r="I462" s="17"/>
      <c r="K462" s="17"/>
      <c r="N462" s="17"/>
      <c r="O462" s="17"/>
      <c r="P462" s="68"/>
      <c r="Q462" s="68"/>
      <c r="R462" s="17"/>
      <c r="S462" s="17"/>
      <c r="T462" s="107"/>
      <c r="V462" s="17"/>
      <c r="W462" s="17"/>
      <c r="Y462" s="17"/>
      <c r="Z462" s="17"/>
      <c r="AA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c r="CC462" s="17"/>
      <c r="CD462" s="17"/>
      <c r="CE462" s="17"/>
      <c r="CF462" s="17"/>
      <c r="CG462" s="17"/>
      <c r="CH462" s="17"/>
      <c r="CI462" s="17"/>
      <c r="CJ462" s="17"/>
      <c r="CK462" s="17"/>
      <c r="CL462" s="17"/>
      <c r="CM462" s="17"/>
      <c r="CN462" s="17"/>
      <c r="CO462" s="17"/>
      <c r="CP462" s="17"/>
      <c r="CQ462" s="17"/>
      <c r="CR462" s="17"/>
      <c r="CS462" s="17"/>
      <c r="CT462" s="17"/>
      <c r="CU462" s="17"/>
      <c r="CV462" s="17"/>
      <c r="CW462" s="17"/>
      <c r="CX462" s="17"/>
      <c r="CY462" s="17"/>
      <c r="CZ462" s="17"/>
      <c r="DA462" s="17"/>
      <c r="DB462" s="17"/>
      <c r="DC462" s="17"/>
      <c r="DD462" s="17"/>
      <c r="DE462" s="17"/>
      <c r="DF462" s="17"/>
      <c r="DG462" s="17"/>
      <c r="DH462" s="17"/>
      <c r="DI462" s="17"/>
      <c r="DJ462" s="17"/>
      <c r="DK462" s="17"/>
      <c r="DL462" s="17"/>
      <c r="DM462" s="17"/>
      <c r="DN462" s="17"/>
      <c r="DO462" s="17"/>
      <c r="DP462" s="17"/>
      <c r="DQ462" s="17"/>
      <c r="DR462" s="17"/>
      <c r="DS462" s="17"/>
      <c r="DT462" s="17"/>
      <c r="DU462" s="17"/>
      <c r="DV462" s="17"/>
      <c r="DW462" s="17"/>
      <c r="DX462" s="17"/>
      <c r="DY462" s="17"/>
      <c r="DZ462" s="17"/>
      <c r="EA462" s="17"/>
      <c r="EB462" s="17"/>
      <c r="EC462" s="17"/>
      <c r="ED462" s="17"/>
      <c r="EE462" s="17"/>
      <c r="EF462" s="17"/>
      <c r="EG462" s="17"/>
      <c r="EH462" s="17"/>
      <c r="EI462" s="17"/>
      <c r="EJ462" s="17"/>
      <c r="EK462" s="17"/>
      <c r="EL462" s="17"/>
    </row>
    <row r="463" spans="1:142" x14ac:dyDescent="0.35">
      <c r="A463" s="17"/>
      <c r="B463" s="17"/>
      <c r="C463" s="17"/>
      <c r="D463" s="17"/>
      <c r="E463" s="17"/>
      <c r="F463" s="17"/>
      <c r="G463" s="17"/>
      <c r="H463" s="17"/>
      <c r="I463" s="107"/>
      <c r="K463" s="17"/>
      <c r="N463" s="17"/>
      <c r="O463" s="17"/>
      <c r="P463" s="68"/>
      <c r="Q463" s="68"/>
      <c r="R463" s="17"/>
      <c r="S463" s="17"/>
      <c r="T463" s="107"/>
      <c r="V463" s="17"/>
      <c r="W463" s="17"/>
      <c r="Y463" s="17"/>
      <c r="Z463" s="17"/>
      <c r="AA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c r="DD463" s="17"/>
      <c r="DE463" s="17"/>
      <c r="DF463" s="17"/>
      <c r="DG463" s="17"/>
      <c r="DH463" s="17"/>
      <c r="DI463" s="17"/>
      <c r="DJ463" s="17"/>
      <c r="DK463" s="17"/>
      <c r="DL463" s="17"/>
      <c r="DM463" s="17"/>
      <c r="DN463" s="17"/>
      <c r="DO463" s="17"/>
      <c r="DP463" s="17"/>
      <c r="DQ463" s="17"/>
      <c r="DR463" s="17"/>
      <c r="DS463" s="17"/>
      <c r="DT463" s="17"/>
      <c r="DU463" s="17"/>
      <c r="DV463" s="17"/>
      <c r="DW463" s="17"/>
      <c r="DX463" s="17"/>
      <c r="DY463" s="17"/>
      <c r="DZ463" s="17"/>
      <c r="EA463" s="17"/>
      <c r="EB463" s="17"/>
      <c r="EC463" s="17"/>
      <c r="ED463" s="17"/>
      <c r="EE463" s="17"/>
      <c r="EF463" s="17"/>
      <c r="EG463" s="17"/>
      <c r="EH463" s="17"/>
      <c r="EI463" s="17"/>
      <c r="EJ463" s="17"/>
      <c r="EK463" s="17"/>
      <c r="EL463" s="17"/>
    </row>
    <row r="464" spans="1:142" x14ac:dyDescent="0.35">
      <c r="A464" s="17"/>
      <c r="B464" s="17"/>
      <c r="C464" s="17"/>
      <c r="D464" s="17"/>
      <c r="E464" s="17"/>
      <c r="F464" s="17"/>
      <c r="G464" s="17"/>
      <c r="H464" s="17"/>
      <c r="I464" s="107"/>
      <c r="K464" s="17"/>
      <c r="N464" s="17"/>
      <c r="O464" s="17"/>
      <c r="P464" s="68"/>
      <c r="Q464" s="68"/>
      <c r="R464" s="17"/>
      <c r="S464" s="17"/>
      <c r="T464" s="107"/>
      <c r="V464" s="17"/>
      <c r="W464" s="17"/>
      <c r="Y464" s="17"/>
      <c r="Z464" s="17"/>
      <c r="AA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c r="CC464" s="17"/>
      <c r="CD464" s="17"/>
      <c r="CE464" s="17"/>
      <c r="CF464" s="17"/>
      <c r="CG464" s="17"/>
      <c r="CH464" s="17"/>
      <c r="CI464" s="17"/>
      <c r="CJ464" s="17"/>
      <c r="CK464" s="17"/>
      <c r="CL464" s="17"/>
      <c r="CM464" s="17"/>
      <c r="CN464" s="17"/>
      <c r="CO464" s="17"/>
      <c r="CP464" s="17"/>
      <c r="CQ464" s="17"/>
      <c r="CR464" s="17"/>
      <c r="CS464" s="17"/>
      <c r="CT464" s="17"/>
      <c r="CU464" s="17"/>
      <c r="CV464" s="17"/>
      <c r="CW464" s="17"/>
      <c r="CX464" s="17"/>
      <c r="CY464" s="17"/>
      <c r="CZ464" s="17"/>
      <c r="DA464" s="17"/>
      <c r="DB464" s="17"/>
      <c r="DC464" s="17"/>
      <c r="DD464" s="17"/>
      <c r="DE464" s="17"/>
      <c r="DF464" s="17"/>
      <c r="DG464" s="17"/>
      <c r="DH464" s="17"/>
      <c r="DI464" s="17"/>
      <c r="DJ464" s="17"/>
      <c r="DK464" s="17"/>
      <c r="DL464" s="17"/>
      <c r="DM464" s="17"/>
      <c r="DN464" s="17"/>
      <c r="DO464" s="17"/>
      <c r="DP464" s="17"/>
      <c r="DQ464" s="17"/>
      <c r="DR464" s="17"/>
      <c r="DS464" s="17"/>
      <c r="DT464" s="17"/>
      <c r="DU464" s="17"/>
      <c r="DV464" s="17"/>
      <c r="DW464" s="17"/>
      <c r="DX464" s="17"/>
      <c r="DY464" s="17"/>
      <c r="DZ464" s="17"/>
      <c r="EA464" s="17"/>
      <c r="EB464" s="17"/>
      <c r="EC464" s="17"/>
      <c r="ED464" s="17"/>
      <c r="EE464" s="17"/>
      <c r="EF464" s="17"/>
      <c r="EG464" s="17"/>
      <c r="EH464" s="17"/>
      <c r="EI464" s="17"/>
      <c r="EJ464" s="17"/>
      <c r="EK464" s="17"/>
      <c r="EL464" s="17"/>
    </row>
    <row r="465" spans="1:142" x14ac:dyDescent="0.35">
      <c r="A465" s="17"/>
      <c r="B465" s="17"/>
      <c r="C465" s="17"/>
      <c r="D465" s="17"/>
      <c r="E465" s="17"/>
      <c r="F465" s="17"/>
      <c r="G465" s="17"/>
      <c r="H465" s="17"/>
      <c r="I465" s="17"/>
      <c r="K465" s="17"/>
      <c r="N465" s="17"/>
      <c r="O465" s="17"/>
      <c r="P465" s="68"/>
      <c r="Q465" s="68"/>
      <c r="R465" s="17"/>
      <c r="S465" s="17"/>
      <c r="T465" s="107"/>
      <c r="V465" s="17"/>
      <c r="W465" s="17"/>
      <c r="Y465" s="17"/>
      <c r="Z465" s="17"/>
      <c r="AA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c r="CC465" s="17"/>
      <c r="CD465" s="17"/>
      <c r="CE465" s="17"/>
      <c r="CF465" s="17"/>
      <c r="CG465" s="17"/>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c r="DD465" s="17"/>
      <c r="DE465" s="17"/>
      <c r="DF465" s="17"/>
      <c r="DG465" s="17"/>
      <c r="DH465" s="17"/>
      <c r="DI465" s="17"/>
      <c r="DJ465" s="17"/>
      <c r="DK465" s="17"/>
      <c r="DL465" s="17"/>
      <c r="DM465" s="17"/>
      <c r="DN465" s="17"/>
      <c r="DO465" s="17"/>
      <c r="DP465" s="17"/>
      <c r="DQ465" s="17"/>
      <c r="DR465" s="17"/>
      <c r="DS465" s="17"/>
      <c r="DT465" s="17"/>
      <c r="DU465" s="17"/>
      <c r="DV465" s="17"/>
      <c r="DW465" s="17"/>
      <c r="DX465" s="17"/>
      <c r="DY465" s="17"/>
      <c r="DZ465" s="17"/>
      <c r="EA465" s="17"/>
      <c r="EB465" s="17"/>
      <c r="EC465" s="17"/>
      <c r="ED465" s="17"/>
      <c r="EE465" s="17"/>
      <c r="EF465" s="17"/>
      <c r="EG465" s="17"/>
      <c r="EH465" s="17"/>
      <c r="EI465" s="17"/>
      <c r="EJ465" s="17"/>
      <c r="EK465" s="17"/>
      <c r="EL465" s="17"/>
    </row>
    <row r="466" spans="1:142" x14ac:dyDescent="0.35">
      <c r="A466" s="17"/>
      <c r="B466" s="17"/>
      <c r="C466" s="17"/>
      <c r="D466" s="17"/>
      <c r="E466" s="17"/>
      <c r="F466" s="17"/>
      <c r="G466" s="17"/>
      <c r="H466" s="17"/>
      <c r="I466" s="17"/>
      <c r="K466" s="17"/>
      <c r="N466" s="17"/>
      <c r="O466" s="17"/>
      <c r="P466" s="68"/>
      <c r="Q466" s="68"/>
      <c r="R466" s="17"/>
      <c r="S466" s="17"/>
      <c r="T466" s="107"/>
      <c r="V466" s="17"/>
      <c r="W466" s="17"/>
      <c r="Y466" s="17"/>
      <c r="Z466" s="17"/>
      <c r="AA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17"/>
      <c r="CZ466" s="17"/>
      <c r="DA466" s="17"/>
      <c r="DB466" s="17"/>
      <c r="DC466" s="17"/>
      <c r="DD466" s="17"/>
      <c r="DE466" s="17"/>
      <c r="DF466" s="17"/>
      <c r="DG466" s="17"/>
      <c r="DH466" s="17"/>
      <c r="DI466" s="17"/>
      <c r="DJ466" s="17"/>
      <c r="DK466" s="17"/>
      <c r="DL466" s="17"/>
      <c r="DM466" s="17"/>
      <c r="DN466" s="17"/>
      <c r="DO466" s="17"/>
      <c r="DP466" s="17"/>
      <c r="DQ466" s="17"/>
      <c r="DR466" s="17"/>
      <c r="DS466" s="17"/>
      <c r="DT466" s="17"/>
      <c r="DU466" s="17"/>
      <c r="DV466" s="17"/>
      <c r="DW466" s="17"/>
      <c r="DX466" s="17"/>
      <c r="DY466" s="17"/>
      <c r="DZ466" s="17"/>
      <c r="EA466" s="17"/>
      <c r="EB466" s="17"/>
      <c r="EC466" s="17"/>
      <c r="ED466" s="17"/>
      <c r="EE466" s="17"/>
      <c r="EF466" s="17"/>
      <c r="EG466" s="17"/>
      <c r="EH466" s="17"/>
      <c r="EI466" s="17"/>
      <c r="EJ466" s="17"/>
      <c r="EK466" s="17"/>
      <c r="EL466" s="17"/>
    </row>
    <row r="467" spans="1:142" x14ac:dyDescent="0.35">
      <c r="A467" s="17"/>
      <c r="B467" s="17"/>
      <c r="C467" s="17"/>
      <c r="D467" s="17"/>
      <c r="E467" s="17"/>
      <c r="F467" s="17"/>
      <c r="G467" s="17"/>
      <c r="H467" s="17"/>
      <c r="I467" s="17"/>
      <c r="K467" s="17"/>
      <c r="N467" s="17"/>
      <c r="O467" s="17"/>
      <c r="P467" s="68"/>
      <c r="Q467" s="68"/>
      <c r="R467" s="17"/>
      <c r="S467" s="17"/>
      <c r="T467" s="107"/>
      <c r="V467" s="17"/>
      <c r="W467" s="17"/>
      <c r="Y467" s="17"/>
      <c r="Z467" s="17"/>
      <c r="AA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c r="CC467" s="17"/>
      <c r="CD467" s="17"/>
      <c r="CE467" s="17"/>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c r="DD467" s="17"/>
      <c r="DE467" s="17"/>
      <c r="DF467" s="17"/>
      <c r="DG467" s="17"/>
      <c r="DH467" s="17"/>
      <c r="DI467" s="17"/>
      <c r="DJ467" s="17"/>
      <c r="DK467" s="17"/>
      <c r="DL467" s="17"/>
      <c r="DM467" s="17"/>
      <c r="DN467" s="17"/>
      <c r="DO467" s="17"/>
      <c r="DP467" s="17"/>
      <c r="DQ467" s="17"/>
      <c r="DR467" s="17"/>
      <c r="DS467" s="17"/>
      <c r="DT467" s="17"/>
      <c r="DU467" s="17"/>
      <c r="DV467" s="17"/>
      <c r="DW467" s="17"/>
      <c r="DX467" s="17"/>
      <c r="DY467" s="17"/>
      <c r="DZ467" s="17"/>
      <c r="EA467" s="17"/>
      <c r="EB467" s="17"/>
      <c r="EC467" s="17"/>
      <c r="ED467" s="17"/>
      <c r="EE467" s="17"/>
      <c r="EF467" s="17"/>
      <c r="EG467" s="17"/>
      <c r="EH467" s="17"/>
      <c r="EI467" s="17"/>
      <c r="EJ467" s="17"/>
      <c r="EK467" s="17"/>
      <c r="EL467" s="17"/>
    </row>
    <row r="468" spans="1:142" x14ac:dyDescent="0.35">
      <c r="A468" s="17"/>
      <c r="B468" s="17"/>
      <c r="C468" s="17"/>
      <c r="D468" s="17"/>
      <c r="E468" s="17"/>
      <c r="F468" s="17"/>
      <c r="G468" s="17"/>
      <c r="H468" s="17"/>
      <c r="I468" s="17"/>
      <c r="K468" s="17"/>
      <c r="N468" s="17"/>
      <c r="O468" s="17"/>
      <c r="P468" s="68"/>
      <c r="Q468" s="68"/>
      <c r="R468" s="17"/>
      <c r="S468" s="17"/>
      <c r="T468" s="107"/>
      <c r="V468" s="17"/>
      <c r="W468" s="17"/>
      <c r="Y468" s="17"/>
      <c r="Z468" s="17"/>
      <c r="AA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c r="CC468" s="17"/>
      <c r="CD468" s="17"/>
      <c r="CE468" s="17"/>
      <c r="CF468" s="17"/>
      <c r="CG468" s="17"/>
      <c r="CH468" s="17"/>
      <c r="CI468" s="17"/>
      <c r="CJ468" s="17"/>
      <c r="CK468" s="17"/>
      <c r="CL468" s="17"/>
      <c r="CM468" s="17"/>
      <c r="CN468" s="17"/>
      <c r="CO468" s="17"/>
      <c r="CP468" s="17"/>
      <c r="CQ468" s="17"/>
      <c r="CR468" s="17"/>
      <c r="CS468" s="17"/>
      <c r="CT468" s="17"/>
      <c r="CU468" s="17"/>
      <c r="CV468" s="17"/>
      <c r="CW468" s="17"/>
      <c r="CX468" s="17"/>
      <c r="CY468" s="17"/>
      <c r="CZ468" s="17"/>
      <c r="DA468" s="17"/>
      <c r="DB468" s="17"/>
      <c r="DC468" s="17"/>
      <c r="DD468" s="17"/>
      <c r="DE468" s="17"/>
      <c r="DF468" s="17"/>
      <c r="DG468" s="17"/>
      <c r="DH468" s="17"/>
      <c r="DI468" s="17"/>
      <c r="DJ468" s="17"/>
      <c r="DK468" s="17"/>
      <c r="DL468" s="17"/>
      <c r="DM468" s="17"/>
      <c r="DN468" s="17"/>
      <c r="DO468" s="17"/>
      <c r="DP468" s="17"/>
      <c r="DQ468" s="17"/>
      <c r="DR468" s="17"/>
      <c r="DS468" s="17"/>
      <c r="DT468" s="17"/>
      <c r="DU468" s="17"/>
      <c r="DV468" s="17"/>
      <c r="DW468" s="17"/>
      <c r="DX468" s="17"/>
      <c r="DY468" s="17"/>
      <c r="DZ468" s="17"/>
      <c r="EA468" s="17"/>
      <c r="EB468" s="17"/>
      <c r="EC468" s="17"/>
      <c r="ED468" s="17"/>
      <c r="EE468" s="17"/>
      <c r="EF468" s="17"/>
      <c r="EG468" s="17"/>
      <c r="EH468" s="17"/>
      <c r="EI468" s="17"/>
      <c r="EJ468" s="17"/>
      <c r="EK468" s="17"/>
      <c r="EL468" s="17"/>
    </row>
    <row r="469" spans="1:142" x14ac:dyDescent="0.35">
      <c r="A469" s="17"/>
      <c r="B469" s="17"/>
      <c r="C469" s="17"/>
      <c r="D469" s="17"/>
      <c r="E469" s="17"/>
      <c r="F469" s="17"/>
      <c r="G469" s="17"/>
      <c r="H469" s="17"/>
      <c r="I469" s="17"/>
      <c r="K469" s="17"/>
      <c r="N469" s="17"/>
      <c r="O469" s="17"/>
      <c r="P469" s="68"/>
      <c r="Q469" s="68"/>
      <c r="R469" s="17"/>
      <c r="S469" s="17"/>
      <c r="T469" s="107"/>
      <c r="V469" s="17"/>
      <c r="W469" s="17"/>
      <c r="Y469" s="17"/>
      <c r="Z469" s="17"/>
      <c r="AA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c r="CC469" s="17"/>
      <c r="CD469" s="17"/>
      <c r="CE469" s="17"/>
      <c r="CF469" s="17"/>
      <c r="CG469" s="17"/>
      <c r="CH469" s="17"/>
      <c r="CI469" s="17"/>
      <c r="CJ469" s="17"/>
      <c r="CK469" s="17"/>
      <c r="CL469" s="17"/>
      <c r="CM469" s="17"/>
      <c r="CN469" s="17"/>
      <c r="CO469" s="17"/>
      <c r="CP469" s="17"/>
      <c r="CQ469" s="17"/>
      <c r="CR469" s="17"/>
      <c r="CS469" s="17"/>
      <c r="CT469" s="17"/>
      <c r="CU469" s="17"/>
      <c r="CV469" s="17"/>
      <c r="CW469" s="17"/>
      <c r="CX469" s="17"/>
      <c r="CY469" s="17"/>
      <c r="CZ469" s="17"/>
      <c r="DA469" s="17"/>
      <c r="DB469" s="17"/>
      <c r="DC469" s="17"/>
      <c r="DD469" s="17"/>
      <c r="DE469" s="17"/>
      <c r="DF469" s="17"/>
      <c r="DG469" s="17"/>
      <c r="DH469" s="17"/>
      <c r="DI469" s="17"/>
      <c r="DJ469" s="17"/>
      <c r="DK469" s="17"/>
      <c r="DL469" s="17"/>
      <c r="DM469" s="17"/>
      <c r="DN469" s="17"/>
      <c r="DO469" s="17"/>
      <c r="DP469" s="17"/>
      <c r="DQ469" s="17"/>
      <c r="DR469" s="17"/>
      <c r="DS469" s="17"/>
      <c r="DT469" s="17"/>
      <c r="DU469" s="17"/>
      <c r="DV469" s="17"/>
      <c r="DW469" s="17"/>
      <c r="DX469" s="17"/>
      <c r="DY469" s="17"/>
      <c r="DZ469" s="17"/>
      <c r="EA469" s="17"/>
      <c r="EB469" s="17"/>
      <c r="EC469" s="17"/>
      <c r="ED469" s="17"/>
      <c r="EE469" s="17"/>
      <c r="EF469" s="17"/>
      <c r="EG469" s="17"/>
      <c r="EH469" s="17"/>
      <c r="EI469" s="17"/>
      <c r="EJ469" s="17"/>
      <c r="EK469" s="17"/>
      <c r="EL469" s="17"/>
    </row>
    <row r="470" spans="1:142" x14ac:dyDescent="0.35">
      <c r="A470" s="17"/>
      <c r="B470" s="17"/>
      <c r="C470" s="17"/>
      <c r="D470" s="17"/>
      <c r="E470" s="17"/>
      <c r="F470" s="17"/>
      <c r="G470" s="17"/>
      <c r="H470" s="17"/>
      <c r="I470" s="17"/>
      <c r="K470" s="17"/>
      <c r="N470" s="17"/>
      <c r="O470" s="17"/>
      <c r="P470" s="68"/>
      <c r="Q470" s="68"/>
      <c r="R470" s="17"/>
      <c r="S470" s="17"/>
      <c r="T470" s="107"/>
      <c r="V470" s="17"/>
      <c r="W470" s="17"/>
      <c r="Y470" s="17"/>
      <c r="Z470" s="17"/>
      <c r="AA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c r="CC470" s="17"/>
      <c r="CD470" s="17"/>
      <c r="CE470" s="17"/>
      <c r="CF470" s="17"/>
      <c r="CG470" s="17"/>
      <c r="CH470" s="17"/>
      <c r="CI470" s="17"/>
      <c r="CJ470" s="17"/>
      <c r="CK470" s="17"/>
      <c r="CL470" s="17"/>
      <c r="CM470" s="17"/>
      <c r="CN470" s="17"/>
      <c r="CO470" s="17"/>
      <c r="CP470" s="17"/>
      <c r="CQ470" s="17"/>
      <c r="CR470" s="17"/>
      <c r="CS470" s="17"/>
      <c r="CT470" s="17"/>
      <c r="CU470" s="17"/>
      <c r="CV470" s="17"/>
      <c r="CW470" s="17"/>
      <c r="CX470" s="17"/>
      <c r="CY470" s="17"/>
      <c r="CZ470" s="17"/>
      <c r="DA470" s="17"/>
      <c r="DB470" s="17"/>
      <c r="DC470" s="17"/>
      <c r="DD470" s="17"/>
      <c r="DE470" s="17"/>
      <c r="DF470" s="17"/>
      <c r="DG470" s="17"/>
      <c r="DH470" s="17"/>
      <c r="DI470" s="17"/>
      <c r="DJ470" s="17"/>
      <c r="DK470" s="17"/>
      <c r="DL470" s="17"/>
      <c r="DM470" s="17"/>
      <c r="DN470" s="17"/>
      <c r="DO470" s="17"/>
      <c r="DP470" s="17"/>
      <c r="DQ470" s="17"/>
      <c r="DR470" s="17"/>
      <c r="DS470" s="17"/>
      <c r="DT470" s="17"/>
      <c r="DU470" s="17"/>
      <c r="DV470" s="17"/>
      <c r="DW470" s="17"/>
      <c r="DX470" s="17"/>
      <c r="DY470" s="17"/>
      <c r="DZ470" s="17"/>
      <c r="EA470" s="17"/>
      <c r="EB470" s="17"/>
      <c r="EC470" s="17"/>
      <c r="ED470" s="17"/>
      <c r="EE470" s="17"/>
      <c r="EF470" s="17"/>
      <c r="EG470" s="17"/>
      <c r="EH470" s="17"/>
      <c r="EI470" s="17"/>
      <c r="EJ470" s="17"/>
      <c r="EK470" s="17"/>
      <c r="EL470" s="17"/>
    </row>
    <row r="471" spans="1:142" x14ac:dyDescent="0.35">
      <c r="A471" s="17"/>
      <c r="B471" s="17"/>
      <c r="C471" s="17"/>
      <c r="D471" s="17"/>
      <c r="E471" s="17"/>
      <c r="F471" s="17"/>
      <c r="G471" s="17"/>
      <c r="H471" s="17"/>
      <c r="I471" s="17"/>
      <c r="K471" s="17"/>
      <c r="N471" s="17"/>
      <c r="O471" s="17"/>
      <c r="P471" s="68"/>
      <c r="Q471" s="68"/>
      <c r="R471" s="17"/>
      <c r="S471" s="17"/>
      <c r="T471" s="107"/>
      <c r="V471" s="17"/>
      <c r="W471" s="17"/>
      <c r="Y471" s="17"/>
      <c r="Z471" s="17"/>
      <c r="AA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c r="CC471" s="17"/>
      <c r="CD471" s="17"/>
      <c r="CE471" s="17"/>
      <c r="CF471" s="17"/>
      <c r="CG471" s="17"/>
      <c r="CH471" s="17"/>
      <c r="CI471" s="17"/>
      <c r="CJ471" s="17"/>
      <c r="CK471" s="17"/>
      <c r="CL471" s="17"/>
      <c r="CM471" s="17"/>
      <c r="CN471" s="17"/>
      <c r="CO471" s="17"/>
      <c r="CP471" s="17"/>
      <c r="CQ471" s="17"/>
      <c r="CR471" s="17"/>
      <c r="CS471" s="17"/>
      <c r="CT471" s="17"/>
      <c r="CU471" s="17"/>
      <c r="CV471" s="17"/>
      <c r="CW471" s="17"/>
      <c r="CX471" s="17"/>
      <c r="CY471" s="17"/>
      <c r="CZ471" s="17"/>
      <c r="DA471" s="17"/>
      <c r="DB471" s="17"/>
      <c r="DC471" s="17"/>
      <c r="DD471" s="17"/>
      <c r="DE471" s="17"/>
      <c r="DF471" s="17"/>
      <c r="DG471" s="17"/>
      <c r="DH471" s="17"/>
      <c r="DI471" s="17"/>
      <c r="DJ471" s="17"/>
      <c r="DK471" s="17"/>
      <c r="DL471" s="17"/>
      <c r="DM471" s="17"/>
      <c r="DN471" s="17"/>
      <c r="DO471" s="17"/>
      <c r="DP471" s="17"/>
      <c r="DQ471" s="17"/>
      <c r="DR471" s="17"/>
      <c r="DS471" s="17"/>
      <c r="DT471" s="17"/>
      <c r="DU471" s="17"/>
      <c r="DV471" s="17"/>
      <c r="DW471" s="17"/>
      <c r="DX471" s="17"/>
      <c r="DY471" s="17"/>
      <c r="DZ471" s="17"/>
      <c r="EA471" s="17"/>
      <c r="EB471" s="17"/>
      <c r="EC471" s="17"/>
      <c r="ED471" s="17"/>
      <c r="EE471" s="17"/>
      <c r="EF471" s="17"/>
      <c r="EG471" s="17"/>
      <c r="EH471" s="17"/>
      <c r="EI471" s="17"/>
      <c r="EJ471" s="17"/>
      <c r="EK471" s="17"/>
      <c r="EL471" s="17"/>
    </row>
    <row r="472" spans="1:142" x14ac:dyDescent="0.35">
      <c r="A472" s="17"/>
      <c r="B472" s="17"/>
      <c r="C472" s="17"/>
      <c r="D472" s="17"/>
      <c r="E472" s="17"/>
      <c r="F472" s="17"/>
      <c r="G472" s="17"/>
      <c r="H472" s="17"/>
      <c r="I472" s="17"/>
      <c r="K472" s="17"/>
      <c r="N472" s="17"/>
      <c r="O472" s="17"/>
      <c r="P472" s="68"/>
      <c r="Q472" s="68"/>
      <c r="R472" s="17"/>
      <c r="S472" s="17"/>
      <c r="T472" s="107"/>
      <c r="V472" s="17"/>
      <c r="W472" s="17"/>
      <c r="Y472" s="17"/>
      <c r="Z472" s="17"/>
      <c r="AA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c r="CC472" s="17"/>
      <c r="CD472" s="17"/>
      <c r="CE472" s="17"/>
      <c r="CF472" s="17"/>
      <c r="CG472" s="17"/>
      <c r="CH472" s="17"/>
      <c r="CI472" s="17"/>
      <c r="CJ472" s="17"/>
      <c r="CK472" s="17"/>
      <c r="CL472" s="17"/>
      <c r="CM472" s="17"/>
      <c r="CN472" s="17"/>
      <c r="CO472" s="17"/>
      <c r="CP472" s="17"/>
      <c r="CQ472" s="17"/>
      <c r="CR472" s="17"/>
      <c r="CS472" s="17"/>
      <c r="CT472" s="17"/>
      <c r="CU472" s="17"/>
      <c r="CV472" s="17"/>
      <c r="CW472" s="17"/>
      <c r="CX472" s="17"/>
      <c r="CY472" s="17"/>
      <c r="CZ472" s="17"/>
      <c r="DA472" s="17"/>
      <c r="DB472" s="17"/>
      <c r="DC472" s="17"/>
      <c r="DD472" s="17"/>
      <c r="DE472" s="17"/>
      <c r="DF472" s="17"/>
      <c r="DG472" s="17"/>
      <c r="DH472" s="17"/>
      <c r="DI472" s="17"/>
      <c r="DJ472" s="17"/>
      <c r="DK472" s="17"/>
      <c r="DL472" s="17"/>
      <c r="DM472" s="17"/>
      <c r="DN472" s="17"/>
      <c r="DO472" s="17"/>
      <c r="DP472" s="17"/>
      <c r="DQ472" s="17"/>
      <c r="DR472" s="17"/>
      <c r="DS472" s="17"/>
      <c r="DT472" s="17"/>
      <c r="DU472" s="17"/>
      <c r="DV472" s="17"/>
      <c r="DW472" s="17"/>
      <c r="DX472" s="17"/>
      <c r="DY472" s="17"/>
      <c r="DZ472" s="17"/>
      <c r="EA472" s="17"/>
      <c r="EB472" s="17"/>
      <c r="EC472" s="17"/>
      <c r="ED472" s="17"/>
      <c r="EE472" s="17"/>
      <c r="EF472" s="17"/>
      <c r="EG472" s="17"/>
      <c r="EH472" s="17"/>
      <c r="EI472" s="17"/>
      <c r="EJ472" s="17"/>
      <c r="EK472" s="17"/>
      <c r="EL472" s="17"/>
    </row>
    <row r="473" spans="1:142" x14ac:dyDescent="0.35">
      <c r="A473" s="17"/>
      <c r="B473" s="17"/>
      <c r="C473" s="17"/>
      <c r="D473" s="17"/>
      <c r="E473" s="17"/>
      <c r="F473" s="17"/>
      <c r="G473" s="17"/>
      <c r="H473" s="17"/>
      <c r="I473" s="17"/>
      <c r="K473" s="17"/>
      <c r="N473" s="17"/>
      <c r="O473" s="17"/>
      <c r="P473" s="68"/>
      <c r="Q473" s="68"/>
      <c r="R473" s="17"/>
      <c r="S473" s="17"/>
      <c r="T473" s="107"/>
      <c r="V473" s="17"/>
      <c r="W473" s="17"/>
      <c r="Y473" s="17"/>
      <c r="Z473" s="17"/>
      <c r="AA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c r="CC473" s="17"/>
      <c r="CD473" s="17"/>
      <c r="CE473" s="17"/>
      <c r="CF473" s="17"/>
      <c r="CG473" s="17"/>
      <c r="CH473" s="17"/>
      <c r="CI473" s="17"/>
      <c r="CJ473" s="17"/>
      <c r="CK473" s="17"/>
      <c r="CL473" s="17"/>
      <c r="CM473" s="17"/>
      <c r="CN473" s="17"/>
      <c r="CO473" s="17"/>
      <c r="CP473" s="17"/>
      <c r="CQ473" s="17"/>
      <c r="CR473" s="17"/>
      <c r="CS473" s="17"/>
      <c r="CT473" s="17"/>
      <c r="CU473" s="17"/>
      <c r="CV473" s="17"/>
      <c r="CW473" s="17"/>
      <c r="CX473" s="17"/>
      <c r="CY473" s="17"/>
      <c r="CZ473" s="17"/>
      <c r="DA473" s="17"/>
      <c r="DB473" s="17"/>
      <c r="DC473" s="17"/>
      <c r="DD473" s="17"/>
      <c r="DE473" s="17"/>
      <c r="DF473" s="17"/>
      <c r="DG473" s="17"/>
      <c r="DH473" s="17"/>
      <c r="DI473" s="17"/>
      <c r="DJ473" s="17"/>
      <c r="DK473" s="17"/>
      <c r="DL473" s="17"/>
      <c r="DM473" s="17"/>
      <c r="DN473" s="17"/>
      <c r="DO473" s="17"/>
      <c r="DP473" s="17"/>
      <c r="DQ473" s="17"/>
      <c r="DR473" s="17"/>
      <c r="DS473" s="17"/>
      <c r="DT473" s="17"/>
      <c r="DU473" s="17"/>
      <c r="DV473" s="17"/>
      <c r="DW473" s="17"/>
      <c r="DX473" s="17"/>
      <c r="DY473" s="17"/>
      <c r="DZ473" s="17"/>
      <c r="EA473" s="17"/>
      <c r="EB473" s="17"/>
      <c r="EC473" s="17"/>
      <c r="ED473" s="17"/>
      <c r="EE473" s="17"/>
      <c r="EF473" s="17"/>
      <c r="EG473" s="17"/>
      <c r="EH473" s="17"/>
      <c r="EI473" s="17"/>
      <c r="EJ473" s="17"/>
      <c r="EK473" s="17"/>
      <c r="EL473" s="17"/>
    </row>
    <row r="474" spans="1:142" x14ac:dyDescent="0.35">
      <c r="A474" s="17"/>
      <c r="B474" s="17"/>
      <c r="C474" s="17"/>
      <c r="D474" s="17"/>
      <c r="E474" s="17"/>
      <c r="F474" s="17"/>
      <c r="G474" s="17"/>
      <c r="H474" s="17"/>
      <c r="I474" s="17"/>
      <c r="K474" s="17"/>
      <c r="N474" s="17"/>
      <c r="O474" s="17"/>
      <c r="P474" s="68"/>
      <c r="Q474" s="68"/>
      <c r="R474" s="17"/>
      <c r="S474" s="17"/>
      <c r="T474" s="107"/>
      <c r="V474" s="17"/>
      <c r="W474" s="17"/>
      <c r="Y474" s="17"/>
      <c r="Z474" s="17"/>
      <c r="AA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c r="CC474" s="17"/>
      <c r="CD474" s="17"/>
      <c r="CE474" s="17"/>
      <c r="CF474" s="17"/>
      <c r="CG474" s="17"/>
      <c r="CH474" s="17"/>
      <c r="CI474" s="17"/>
      <c r="CJ474" s="17"/>
      <c r="CK474" s="17"/>
      <c r="CL474" s="17"/>
      <c r="CM474" s="17"/>
      <c r="CN474" s="17"/>
      <c r="CO474" s="17"/>
      <c r="CP474" s="17"/>
      <c r="CQ474" s="17"/>
      <c r="CR474" s="17"/>
      <c r="CS474" s="17"/>
      <c r="CT474" s="17"/>
      <c r="CU474" s="17"/>
      <c r="CV474" s="17"/>
      <c r="CW474" s="17"/>
      <c r="CX474" s="17"/>
      <c r="CY474" s="17"/>
      <c r="CZ474" s="17"/>
      <c r="DA474" s="17"/>
      <c r="DB474" s="17"/>
      <c r="DC474" s="17"/>
      <c r="DD474" s="17"/>
      <c r="DE474" s="17"/>
      <c r="DF474" s="17"/>
      <c r="DG474" s="17"/>
      <c r="DH474" s="17"/>
      <c r="DI474" s="17"/>
      <c r="DJ474" s="17"/>
      <c r="DK474" s="17"/>
      <c r="DL474" s="17"/>
      <c r="DM474" s="17"/>
      <c r="DN474" s="17"/>
      <c r="DO474" s="17"/>
      <c r="DP474" s="17"/>
      <c r="DQ474" s="17"/>
      <c r="DR474" s="17"/>
      <c r="DS474" s="17"/>
      <c r="DT474" s="17"/>
      <c r="DU474" s="17"/>
      <c r="DV474" s="17"/>
      <c r="DW474" s="17"/>
      <c r="DX474" s="17"/>
      <c r="DY474" s="17"/>
      <c r="DZ474" s="17"/>
      <c r="EA474" s="17"/>
      <c r="EB474" s="17"/>
      <c r="EC474" s="17"/>
      <c r="ED474" s="17"/>
      <c r="EE474" s="17"/>
      <c r="EF474" s="17"/>
      <c r="EG474" s="17"/>
      <c r="EH474" s="17"/>
      <c r="EI474" s="17"/>
      <c r="EJ474" s="17"/>
      <c r="EK474" s="17"/>
      <c r="EL474" s="17"/>
    </row>
    <row r="475" spans="1:142" x14ac:dyDescent="0.35">
      <c r="A475" s="17"/>
      <c r="B475" s="17"/>
      <c r="C475" s="17"/>
      <c r="D475" s="17"/>
      <c r="E475" s="17"/>
      <c r="F475" s="17"/>
      <c r="G475" s="17"/>
      <c r="H475" s="17"/>
      <c r="I475" s="17"/>
      <c r="K475" s="17"/>
      <c r="N475" s="17"/>
      <c r="O475" s="17"/>
      <c r="P475" s="68"/>
      <c r="Q475" s="68"/>
      <c r="R475" s="17"/>
      <c r="S475" s="17"/>
      <c r="T475" s="107"/>
      <c r="V475" s="17"/>
      <c r="W475" s="17"/>
      <c r="Y475" s="17"/>
      <c r="Z475" s="17"/>
      <c r="AA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c r="CC475" s="17"/>
      <c r="CD475" s="17"/>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c r="DD475" s="17"/>
      <c r="DE475" s="17"/>
      <c r="DF475" s="17"/>
      <c r="DG475" s="17"/>
      <c r="DH475" s="17"/>
      <c r="DI475" s="17"/>
      <c r="DJ475" s="17"/>
      <c r="DK475" s="17"/>
      <c r="DL475" s="17"/>
      <c r="DM475" s="17"/>
      <c r="DN475" s="17"/>
      <c r="DO475" s="17"/>
      <c r="DP475" s="17"/>
      <c r="DQ475" s="17"/>
      <c r="DR475" s="17"/>
      <c r="DS475" s="17"/>
      <c r="DT475" s="17"/>
      <c r="DU475" s="17"/>
      <c r="DV475" s="17"/>
      <c r="DW475" s="17"/>
      <c r="DX475" s="17"/>
      <c r="DY475" s="17"/>
      <c r="DZ475" s="17"/>
      <c r="EA475" s="17"/>
      <c r="EB475" s="17"/>
      <c r="EC475" s="17"/>
      <c r="ED475" s="17"/>
      <c r="EE475" s="17"/>
      <c r="EF475" s="17"/>
      <c r="EG475" s="17"/>
      <c r="EH475" s="17"/>
      <c r="EI475" s="17"/>
      <c r="EJ475" s="17"/>
      <c r="EK475" s="17"/>
      <c r="EL475" s="17"/>
    </row>
    <row r="476" spans="1:142" x14ac:dyDescent="0.35">
      <c r="A476" s="17"/>
      <c r="B476" s="17"/>
      <c r="C476" s="17"/>
      <c r="D476" s="17"/>
      <c r="E476" s="17"/>
      <c r="F476" s="17"/>
      <c r="G476" s="17"/>
      <c r="H476" s="17"/>
      <c r="I476" s="107"/>
      <c r="K476" s="17"/>
      <c r="N476" s="17"/>
      <c r="O476" s="17"/>
      <c r="P476" s="68"/>
      <c r="Q476" s="68"/>
      <c r="R476" s="17"/>
      <c r="S476" s="17"/>
      <c r="T476" s="107"/>
      <c r="V476" s="17"/>
      <c r="W476" s="17"/>
      <c r="Y476" s="17"/>
      <c r="Z476" s="17"/>
      <c r="AA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c r="DD476" s="17"/>
      <c r="DE476" s="17"/>
      <c r="DF476" s="17"/>
      <c r="DG476" s="17"/>
      <c r="DH476" s="17"/>
      <c r="DI476" s="17"/>
      <c r="DJ476" s="17"/>
      <c r="DK476" s="17"/>
      <c r="DL476" s="17"/>
      <c r="DM476" s="17"/>
      <c r="DN476" s="17"/>
      <c r="DO476" s="17"/>
      <c r="DP476" s="17"/>
      <c r="DQ476" s="17"/>
      <c r="DR476" s="17"/>
      <c r="DS476" s="17"/>
      <c r="DT476" s="17"/>
      <c r="DU476" s="17"/>
      <c r="DV476" s="17"/>
      <c r="DW476" s="17"/>
      <c r="DX476" s="17"/>
      <c r="DY476" s="17"/>
      <c r="DZ476" s="17"/>
      <c r="EA476" s="17"/>
      <c r="EB476" s="17"/>
      <c r="EC476" s="17"/>
      <c r="ED476" s="17"/>
      <c r="EE476" s="17"/>
      <c r="EF476" s="17"/>
      <c r="EG476" s="17"/>
      <c r="EH476" s="17"/>
      <c r="EI476" s="17"/>
      <c r="EJ476" s="17"/>
      <c r="EK476" s="17"/>
      <c r="EL476" s="17"/>
    </row>
    <row r="477" spans="1:142" x14ac:dyDescent="0.35">
      <c r="A477" s="17"/>
      <c r="B477" s="17"/>
      <c r="C477" s="17"/>
      <c r="D477" s="17"/>
      <c r="E477" s="17"/>
      <c r="F477" s="17"/>
      <c r="G477" s="17"/>
      <c r="H477" s="17"/>
      <c r="I477" s="17"/>
      <c r="K477" s="17"/>
      <c r="N477" s="17"/>
      <c r="O477" s="17"/>
      <c r="P477" s="68"/>
      <c r="Q477" s="68"/>
      <c r="R477" s="17"/>
      <c r="S477" s="17"/>
      <c r="T477" s="107"/>
      <c r="V477" s="17"/>
      <c r="W477" s="17"/>
      <c r="Y477" s="17"/>
      <c r="Z477" s="17"/>
      <c r="AA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c r="DR477" s="17"/>
      <c r="DS477" s="17"/>
      <c r="DT477" s="17"/>
      <c r="DU477" s="17"/>
      <c r="DV477" s="17"/>
      <c r="DW477" s="17"/>
      <c r="DX477" s="17"/>
      <c r="DY477" s="17"/>
      <c r="DZ477" s="17"/>
      <c r="EA477" s="17"/>
      <c r="EB477" s="17"/>
      <c r="EC477" s="17"/>
      <c r="ED477" s="17"/>
      <c r="EE477" s="17"/>
      <c r="EF477" s="17"/>
      <c r="EG477" s="17"/>
      <c r="EH477" s="17"/>
      <c r="EI477" s="17"/>
      <c r="EJ477" s="17"/>
      <c r="EK477" s="17"/>
      <c r="EL477" s="17"/>
    </row>
    <row r="478" spans="1:142" x14ac:dyDescent="0.35">
      <c r="A478" s="17"/>
      <c r="B478" s="17"/>
      <c r="C478" s="17"/>
      <c r="D478" s="17"/>
      <c r="E478" s="17"/>
      <c r="F478" s="17"/>
      <c r="G478" s="17"/>
      <c r="H478" s="17"/>
      <c r="I478" s="107"/>
      <c r="K478" s="17"/>
      <c r="N478" s="17"/>
      <c r="O478" s="17"/>
      <c r="P478" s="68"/>
      <c r="Q478" s="68"/>
      <c r="R478" s="17"/>
      <c r="S478" s="17"/>
      <c r="T478" s="107"/>
      <c r="V478" s="17"/>
      <c r="W478" s="17"/>
      <c r="Y478" s="17"/>
      <c r="Z478" s="17"/>
      <c r="AA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c r="DD478" s="17"/>
      <c r="DE478" s="17"/>
      <c r="DF478" s="17"/>
      <c r="DG478" s="17"/>
      <c r="DH478" s="17"/>
      <c r="DI478" s="17"/>
      <c r="DJ478" s="17"/>
      <c r="DK478" s="17"/>
      <c r="DL478" s="17"/>
      <c r="DM478" s="17"/>
      <c r="DN478" s="17"/>
      <c r="DO478" s="17"/>
      <c r="DP478" s="17"/>
      <c r="DQ478" s="17"/>
      <c r="DR478" s="17"/>
      <c r="DS478" s="17"/>
      <c r="DT478" s="17"/>
      <c r="DU478" s="17"/>
      <c r="DV478" s="17"/>
      <c r="DW478" s="17"/>
      <c r="DX478" s="17"/>
      <c r="DY478" s="17"/>
      <c r="DZ478" s="17"/>
      <c r="EA478" s="17"/>
      <c r="EB478" s="17"/>
      <c r="EC478" s="17"/>
      <c r="ED478" s="17"/>
      <c r="EE478" s="17"/>
      <c r="EF478" s="17"/>
      <c r="EG478" s="17"/>
      <c r="EH478" s="17"/>
      <c r="EI478" s="17"/>
      <c r="EJ478" s="17"/>
      <c r="EK478" s="17"/>
      <c r="EL478" s="17"/>
    </row>
    <row r="479" spans="1:142" x14ac:dyDescent="0.35">
      <c r="A479" s="17"/>
      <c r="B479" s="17"/>
      <c r="C479" s="17"/>
      <c r="D479" s="17"/>
      <c r="E479" s="17"/>
      <c r="F479" s="17"/>
      <c r="G479" s="17"/>
      <c r="H479" s="17"/>
      <c r="I479" s="17"/>
      <c r="K479" s="17"/>
      <c r="N479" s="17"/>
      <c r="O479" s="17"/>
      <c r="P479" s="68"/>
      <c r="Q479" s="68"/>
      <c r="R479" s="17"/>
      <c r="S479" s="17"/>
      <c r="T479" s="107"/>
      <c r="V479" s="17"/>
      <c r="W479" s="17"/>
      <c r="Y479" s="17"/>
      <c r="Z479" s="17"/>
      <c r="AA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c r="DD479" s="17"/>
      <c r="DE479" s="17"/>
      <c r="DF479" s="17"/>
      <c r="DG479" s="17"/>
      <c r="DH479" s="17"/>
      <c r="DI479" s="17"/>
      <c r="DJ479" s="17"/>
      <c r="DK479" s="17"/>
      <c r="DL479" s="17"/>
      <c r="DM479" s="17"/>
      <c r="DN479" s="17"/>
      <c r="DO479" s="17"/>
      <c r="DP479" s="17"/>
      <c r="DQ479" s="17"/>
      <c r="DR479" s="17"/>
      <c r="DS479" s="17"/>
      <c r="DT479" s="17"/>
      <c r="DU479" s="17"/>
      <c r="DV479" s="17"/>
      <c r="DW479" s="17"/>
      <c r="DX479" s="17"/>
      <c r="DY479" s="17"/>
      <c r="DZ479" s="17"/>
      <c r="EA479" s="17"/>
      <c r="EB479" s="17"/>
      <c r="EC479" s="17"/>
      <c r="ED479" s="17"/>
      <c r="EE479" s="17"/>
      <c r="EF479" s="17"/>
      <c r="EG479" s="17"/>
      <c r="EH479" s="17"/>
      <c r="EI479" s="17"/>
      <c r="EJ479" s="17"/>
      <c r="EK479" s="17"/>
      <c r="EL479" s="17"/>
    </row>
    <row r="480" spans="1:142" x14ac:dyDescent="0.35">
      <c r="A480" s="17"/>
      <c r="B480" s="17"/>
      <c r="C480" s="17"/>
      <c r="D480" s="17"/>
      <c r="E480" s="17"/>
      <c r="F480" s="17"/>
      <c r="G480" s="17"/>
      <c r="H480" s="17"/>
      <c r="I480" s="17"/>
      <c r="K480" s="17"/>
      <c r="N480" s="17"/>
      <c r="O480" s="17"/>
      <c r="P480" s="68"/>
      <c r="Q480" s="68"/>
      <c r="R480" s="17"/>
      <c r="S480" s="17"/>
      <c r="T480" s="107"/>
      <c r="V480" s="17"/>
      <c r="W480" s="17"/>
      <c r="Y480" s="17"/>
      <c r="Z480" s="17"/>
      <c r="AA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c r="CC480" s="17"/>
      <c r="CD480" s="17"/>
      <c r="CE480" s="17"/>
      <c r="CF480" s="17"/>
      <c r="CG480" s="17"/>
      <c r="CH480" s="17"/>
      <c r="CI480" s="17"/>
      <c r="CJ480" s="17"/>
      <c r="CK480" s="17"/>
      <c r="CL480" s="17"/>
      <c r="CM480" s="17"/>
      <c r="CN480" s="17"/>
      <c r="CO480" s="17"/>
      <c r="CP480" s="17"/>
      <c r="CQ480" s="17"/>
      <c r="CR480" s="17"/>
      <c r="CS480" s="17"/>
      <c r="CT480" s="17"/>
      <c r="CU480" s="17"/>
      <c r="CV480" s="17"/>
      <c r="CW480" s="17"/>
      <c r="CX480" s="17"/>
      <c r="CY480" s="17"/>
      <c r="CZ480" s="17"/>
      <c r="DA480" s="17"/>
      <c r="DB480" s="17"/>
      <c r="DC480" s="17"/>
      <c r="DD480" s="17"/>
      <c r="DE480" s="17"/>
      <c r="DF480" s="17"/>
      <c r="DG480" s="17"/>
      <c r="DH480" s="17"/>
      <c r="DI480" s="17"/>
      <c r="DJ480" s="17"/>
      <c r="DK480" s="17"/>
      <c r="DL480" s="17"/>
      <c r="DM480" s="17"/>
      <c r="DN480" s="17"/>
      <c r="DO480" s="17"/>
      <c r="DP480" s="17"/>
      <c r="DQ480" s="17"/>
      <c r="DR480" s="17"/>
      <c r="DS480" s="17"/>
      <c r="DT480" s="17"/>
      <c r="DU480" s="17"/>
      <c r="DV480" s="17"/>
      <c r="DW480" s="17"/>
      <c r="DX480" s="17"/>
      <c r="DY480" s="17"/>
      <c r="DZ480" s="17"/>
      <c r="EA480" s="17"/>
      <c r="EB480" s="17"/>
      <c r="EC480" s="17"/>
      <c r="ED480" s="17"/>
      <c r="EE480" s="17"/>
      <c r="EF480" s="17"/>
      <c r="EG480" s="17"/>
      <c r="EH480" s="17"/>
      <c r="EI480" s="17"/>
      <c r="EJ480" s="17"/>
      <c r="EK480" s="17"/>
      <c r="EL480" s="17"/>
    </row>
    <row r="481" spans="1:142" x14ac:dyDescent="0.35">
      <c r="A481" s="17"/>
      <c r="B481" s="17"/>
      <c r="C481" s="17"/>
      <c r="D481" s="17"/>
      <c r="E481" s="17"/>
      <c r="F481" s="17"/>
      <c r="G481" s="17"/>
      <c r="H481" s="17"/>
      <c r="I481" s="17"/>
      <c r="K481" s="17"/>
      <c r="N481" s="17"/>
      <c r="O481" s="17"/>
      <c r="P481" s="68"/>
      <c r="Q481" s="68"/>
      <c r="R481" s="17"/>
      <c r="S481" s="17"/>
      <c r="T481" s="107"/>
      <c r="V481" s="17"/>
      <c r="W481" s="17"/>
      <c r="Y481" s="17"/>
      <c r="Z481" s="17"/>
      <c r="AA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7"/>
      <c r="DE481" s="17"/>
      <c r="DF481" s="17"/>
      <c r="DG481" s="17"/>
      <c r="DH481" s="17"/>
      <c r="DI481" s="17"/>
      <c r="DJ481" s="17"/>
      <c r="DK481" s="17"/>
      <c r="DL481" s="17"/>
      <c r="DM481" s="17"/>
      <c r="DN481" s="17"/>
      <c r="DO481" s="17"/>
      <c r="DP481" s="17"/>
      <c r="DQ481" s="17"/>
      <c r="DR481" s="17"/>
      <c r="DS481" s="17"/>
      <c r="DT481" s="17"/>
      <c r="DU481" s="17"/>
      <c r="DV481" s="17"/>
      <c r="DW481" s="17"/>
      <c r="DX481" s="17"/>
      <c r="DY481" s="17"/>
      <c r="DZ481" s="17"/>
      <c r="EA481" s="17"/>
      <c r="EB481" s="17"/>
      <c r="EC481" s="17"/>
      <c r="ED481" s="17"/>
      <c r="EE481" s="17"/>
      <c r="EF481" s="17"/>
      <c r="EG481" s="17"/>
      <c r="EH481" s="17"/>
      <c r="EI481" s="17"/>
      <c r="EJ481" s="17"/>
      <c r="EK481" s="17"/>
      <c r="EL481" s="17"/>
    </row>
    <row r="482" spans="1:142" x14ac:dyDescent="0.35">
      <c r="A482" s="17"/>
      <c r="B482" s="17"/>
      <c r="C482" s="17"/>
      <c r="D482" s="17"/>
      <c r="E482" s="17"/>
      <c r="F482" s="17"/>
      <c r="G482" s="17"/>
      <c r="H482" s="17"/>
      <c r="I482" s="17"/>
      <c r="K482" s="17"/>
      <c r="N482" s="17"/>
      <c r="O482" s="17"/>
      <c r="P482" s="68"/>
      <c r="Q482" s="68"/>
      <c r="R482" s="17"/>
      <c r="S482" s="17"/>
      <c r="T482" s="107"/>
      <c r="V482" s="17"/>
      <c r="W482" s="17"/>
      <c r="Y482" s="17"/>
      <c r="Z482" s="17"/>
      <c r="AA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c r="DD482" s="17"/>
      <c r="DE482" s="17"/>
      <c r="DF482" s="17"/>
      <c r="DG482" s="17"/>
      <c r="DH482" s="17"/>
      <c r="DI482" s="17"/>
      <c r="DJ482" s="17"/>
      <c r="DK482" s="17"/>
      <c r="DL482" s="17"/>
      <c r="DM482" s="17"/>
      <c r="DN482" s="17"/>
      <c r="DO482" s="17"/>
      <c r="DP482" s="17"/>
      <c r="DQ482" s="17"/>
      <c r="DR482" s="17"/>
      <c r="DS482" s="17"/>
      <c r="DT482" s="17"/>
      <c r="DU482" s="17"/>
      <c r="DV482" s="17"/>
      <c r="DW482" s="17"/>
      <c r="DX482" s="17"/>
      <c r="DY482" s="17"/>
      <c r="DZ482" s="17"/>
      <c r="EA482" s="17"/>
      <c r="EB482" s="17"/>
      <c r="EC482" s="17"/>
      <c r="ED482" s="17"/>
      <c r="EE482" s="17"/>
      <c r="EF482" s="17"/>
      <c r="EG482" s="17"/>
      <c r="EH482" s="17"/>
      <c r="EI482" s="17"/>
      <c r="EJ482" s="17"/>
      <c r="EK482" s="17"/>
      <c r="EL482" s="17"/>
    </row>
    <row r="483" spans="1:142" x14ac:dyDescent="0.35">
      <c r="A483" s="17"/>
      <c r="B483" s="17"/>
      <c r="C483" s="17"/>
      <c r="D483" s="17"/>
      <c r="E483" s="17"/>
      <c r="F483" s="17"/>
      <c r="G483" s="17"/>
      <c r="H483" s="17"/>
      <c r="I483" s="17"/>
      <c r="K483" s="17"/>
      <c r="N483" s="17"/>
      <c r="O483" s="17"/>
      <c r="P483" s="68"/>
      <c r="Q483" s="68"/>
      <c r="R483" s="17"/>
      <c r="S483" s="17"/>
      <c r="T483" s="107"/>
      <c r="V483" s="17"/>
      <c r="W483" s="17"/>
      <c r="Y483" s="17"/>
      <c r="Z483" s="17"/>
      <c r="AA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c r="DD483" s="17"/>
      <c r="DE483" s="17"/>
      <c r="DF483" s="17"/>
      <c r="DG483" s="17"/>
      <c r="DH483" s="17"/>
      <c r="DI483" s="17"/>
      <c r="DJ483" s="17"/>
      <c r="DK483" s="17"/>
      <c r="DL483" s="17"/>
      <c r="DM483" s="17"/>
      <c r="DN483" s="17"/>
      <c r="DO483" s="17"/>
      <c r="DP483" s="17"/>
      <c r="DQ483" s="17"/>
      <c r="DR483" s="17"/>
      <c r="DS483" s="17"/>
      <c r="DT483" s="17"/>
      <c r="DU483" s="17"/>
      <c r="DV483" s="17"/>
      <c r="DW483" s="17"/>
      <c r="DX483" s="17"/>
      <c r="DY483" s="17"/>
      <c r="DZ483" s="17"/>
      <c r="EA483" s="17"/>
      <c r="EB483" s="17"/>
      <c r="EC483" s="17"/>
      <c r="ED483" s="17"/>
      <c r="EE483" s="17"/>
      <c r="EF483" s="17"/>
      <c r="EG483" s="17"/>
      <c r="EH483" s="17"/>
      <c r="EI483" s="17"/>
      <c r="EJ483" s="17"/>
      <c r="EK483" s="17"/>
      <c r="EL483" s="17"/>
    </row>
    <row r="484" spans="1:142" x14ac:dyDescent="0.35">
      <c r="A484" s="17"/>
      <c r="B484" s="17"/>
      <c r="C484" s="17"/>
      <c r="D484" s="17"/>
      <c r="E484" s="17"/>
      <c r="F484" s="17"/>
      <c r="G484" s="17"/>
      <c r="H484" s="17"/>
      <c r="I484" s="17"/>
      <c r="K484" s="17"/>
      <c r="N484" s="17"/>
      <c r="O484" s="17"/>
      <c r="P484" s="68"/>
      <c r="Q484" s="68"/>
      <c r="R484" s="17"/>
      <c r="S484" s="17"/>
      <c r="T484" s="107"/>
      <c r="V484" s="17"/>
      <c r="W484" s="17"/>
      <c r="Y484" s="17"/>
      <c r="Z484" s="17"/>
      <c r="AA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c r="DD484" s="17"/>
      <c r="DE484" s="17"/>
      <c r="DF484" s="17"/>
      <c r="DG484" s="17"/>
      <c r="DH484" s="17"/>
      <c r="DI484" s="17"/>
      <c r="DJ484" s="17"/>
      <c r="DK484" s="17"/>
      <c r="DL484" s="17"/>
      <c r="DM484" s="17"/>
      <c r="DN484" s="17"/>
      <c r="DO484" s="17"/>
      <c r="DP484" s="17"/>
      <c r="DQ484" s="17"/>
      <c r="DR484" s="17"/>
      <c r="DS484" s="17"/>
      <c r="DT484" s="17"/>
      <c r="DU484" s="17"/>
      <c r="DV484" s="17"/>
      <c r="DW484" s="17"/>
      <c r="DX484" s="17"/>
      <c r="DY484" s="17"/>
      <c r="DZ484" s="17"/>
      <c r="EA484" s="17"/>
      <c r="EB484" s="17"/>
      <c r="EC484" s="17"/>
      <c r="ED484" s="17"/>
      <c r="EE484" s="17"/>
      <c r="EF484" s="17"/>
      <c r="EG484" s="17"/>
      <c r="EH484" s="17"/>
      <c r="EI484" s="17"/>
      <c r="EJ484" s="17"/>
      <c r="EK484" s="17"/>
      <c r="EL484" s="17"/>
    </row>
    <row r="485" spans="1:142" x14ac:dyDescent="0.35">
      <c r="A485" s="17"/>
      <c r="B485" s="17"/>
      <c r="C485" s="17"/>
      <c r="D485" s="17"/>
      <c r="E485" s="17"/>
      <c r="F485" s="17"/>
      <c r="G485" s="17"/>
      <c r="H485" s="17"/>
      <c r="I485" s="17"/>
      <c r="K485" s="17"/>
      <c r="N485" s="17"/>
      <c r="O485" s="17"/>
      <c r="P485" s="68"/>
      <c r="Q485" s="68"/>
      <c r="R485" s="17"/>
      <c r="S485" s="17"/>
      <c r="T485" s="107"/>
      <c r="V485" s="17"/>
      <c r="W485" s="17"/>
      <c r="Y485" s="17"/>
      <c r="Z485" s="17"/>
      <c r="AA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c r="CC485" s="17"/>
      <c r="CD485" s="17"/>
      <c r="CE485" s="17"/>
      <c r="CF485" s="17"/>
      <c r="CG485" s="17"/>
      <c r="CH485" s="17"/>
      <c r="CI485" s="17"/>
      <c r="CJ485" s="17"/>
      <c r="CK485" s="17"/>
      <c r="CL485" s="17"/>
      <c r="CM485" s="17"/>
      <c r="CN485" s="17"/>
      <c r="CO485" s="17"/>
      <c r="CP485" s="17"/>
      <c r="CQ485" s="17"/>
      <c r="CR485" s="17"/>
      <c r="CS485" s="17"/>
      <c r="CT485" s="17"/>
      <c r="CU485" s="17"/>
      <c r="CV485" s="17"/>
      <c r="CW485" s="17"/>
      <c r="CX485" s="17"/>
      <c r="CY485" s="17"/>
      <c r="CZ485" s="17"/>
      <c r="DA485" s="17"/>
      <c r="DB485" s="17"/>
      <c r="DC485" s="17"/>
      <c r="DD485" s="17"/>
      <c r="DE485" s="17"/>
      <c r="DF485" s="17"/>
      <c r="DG485" s="17"/>
      <c r="DH485" s="17"/>
      <c r="DI485" s="17"/>
      <c r="DJ485" s="17"/>
      <c r="DK485" s="17"/>
      <c r="DL485" s="17"/>
      <c r="DM485" s="17"/>
      <c r="DN485" s="17"/>
      <c r="DO485" s="17"/>
      <c r="DP485" s="17"/>
      <c r="DQ485" s="17"/>
      <c r="DR485" s="17"/>
      <c r="DS485" s="17"/>
      <c r="DT485" s="17"/>
      <c r="DU485" s="17"/>
      <c r="DV485" s="17"/>
      <c r="DW485" s="17"/>
      <c r="DX485" s="17"/>
      <c r="DY485" s="17"/>
      <c r="DZ485" s="17"/>
      <c r="EA485" s="17"/>
      <c r="EB485" s="17"/>
      <c r="EC485" s="17"/>
      <c r="ED485" s="17"/>
      <c r="EE485" s="17"/>
      <c r="EF485" s="17"/>
      <c r="EG485" s="17"/>
      <c r="EH485" s="17"/>
      <c r="EI485" s="17"/>
      <c r="EJ485" s="17"/>
      <c r="EK485" s="17"/>
      <c r="EL485" s="17"/>
    </row>
    <row r="486" spans="1:142" x14ac:dyDescent="0.35">
      <c r="A486" s="17"/>
      <c r="B486" s="17"/>
      <c r="C486" s="17"/>
      <c r="D486" s="17"/>
      <c r="E486" s="17"/>
      <c r="F486" s="17"/>
      <c r="G486" s="17"/>
      <c r="H486" s="17"/>
      <c r="I486" s="17"/>
      <c r="K486" s="17"/>
      <c r="N486" s="17"/>
      <c r="O486" s="17"/>
      <c r="P486" s="68"/>
      <c r="Q486" s="68"/>
      <c r="R486" s="17"/>
      <c r="S486" s="17"/>
      <c r="T486" s="107"/>
      <c r="V486" s="17"/>
      <c r="W486" s="17"/>
      <c r="Y486" s="17"/>
      <c r="Z486" s="17"/>
      <c r="AA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c r="DD486" s="17"/>
      <c r="DE486" s="17"/>
      <c r="DF486" s="17"/>
      <c r="DG486" s="17"/>
      <c r="DH486" s="17"/>
      <c r="DI486" s="17"/>
      <c r="DJ486" s="17"/>
      <c r="DK486" s="17"/>
      <c r="DL486" s="17"/>
      <c r="DM486" s="17"/>
      <c r="DN486" s="17"/>
      <c r="DO486" s="17"/>
      <c r="DP486" s="17"/>
      <c r="DQ486" s="17"/>
      <c r="DR486" s="17"/>
      <c r="DS486" s="17"/>
      <c r="DT486" s="17"/>
      <c r="DU486" s="17"/>
      <c r="DV486" s="17"/>
      <c r="DW486" s="17"/>
      <c r="DX486" s="17"/>
      <c r="DY486" s="17"/>
      <c r="DZ486" s="17"/>
      <c r="EA486" s="17"/>
      <c r="EB486" s="17"/>
      <c r="EC486" s="17"/>
      <c r="ED486" s="17"/>
      <c r="EE486" s="17"/>
      <c r="EF486" s="17"/>
      <c r="EG486" s="17"/>
      <c r="EH486" s="17"/>
      <c r="EI486" s="17"/>
      <c r="EJ486" s="17"/>
      <c r="EK486" s="17"/>
      <c r="EL486" s="17"/>
    </row>
    <row r="487" spans="1:142" x14ac:dyDescent="0.35">
      <c r="A487" s="17"/>
      <c r="B487" s="17"/>
      <c r="C487" s="17"/>
      <c r="D487" s="17"/>
      <c r="E487" s="17"/>
      <c r="F487" s="17"/>
      <c r="G487" s="17"/>
      <c r="H487" s="17"/>
      <c r="I487" s="17"/>
      <c r="K487" s="17"/>
      <c r="N487" s="17"/>
      <c r="O487" s="17"/>
      <c r="P487" s="68"/>
      <c r="Q487" s="68"/>
      <c r="R487" s="17"/>
      <c r="S487" s="17"/>
      <c r="T487" s="107"/>
      <c r="V487" s="17"/>
      <c r="W487" s="17"/>
      <c r="Y487" s="17"/>
      <c r="Z487" s="17"/>
      <c r="AA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c r="DR487" s="17"/>
      <c r="DS487" s="17"/>
      <c r="DT487" s="17"/>
      <c r="DU487" s="17"/>
      <c r="DV487" s="17"/>
      <c r="DW487" s="17"/>
      <c r="DX487" s="17"/>
      <c r="DY487" s="17"/>
      <c r="DZ487" s="17"/>
      <c r="EA487" s="17"/>
      <c r="EB487" s="17"/>
      <c r="EC487" s="17"/>
      <c r="ED487" s="17"/>
      <c r="EE487" s="17"/>
      <c r="EF487" s="17"/>
      <c r="EG487" s="17"/>
      <c r="EH487" s="17"/>
      <c r="EI487" s="17"/>
      <c r="EJ487" s="17"/>
      <c r="EK487" s="17"/>
      <c r="EL487" s="17"/>
    </row>
    <row r="488" spans="1:142" x14ac:dyDescent="0.35">
      <c r="A488" s="17"/>
      <c r="B488" s="17"/>
      <c r="C488" s="17"/>
      <c r="D488" s="17"/>
      <c r="E488" s="17"/>
      <c r="F488" s="17"/>
      <c r="G488" s="17"/>
      <c r="H488" s="17"/>
      <c r="I488" s="17"/>
      <c r="K488" s="17"/>
      <c r="N488" s="17"/>
      <c r="O488" s="17"/>
      <c r="P488" s="68"/>
      <c r="Q488" s="68"/>
      <c r="R488" s="17"/>
      <c r="S488" s="17"/>
      <c r="T488" s="107"/>
      <c r="V488" s="17"/>
      <c r="W488" s="17"/>
      <c r="Y488" s="17"/>
      <c r="Z488" s="17"/>
      <c r="AA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c r="DR488" s="17"/>
      <c r="DS488" s="17"/>
      <c r="DT488" s="17"/>
      <c r="DU488" s="17"/>
      <c r="DV488" s="17"/>
      <c r="DW488" s="17"/>
      <c r="DX488" s="17"/>
      <c r="DY488" s="17"/>
      <c r="DZ488" s="17"/>
      <c r="EA488" s="17"/>
      <c r="EB488" s="17"/>
      <c r="EC488" s="17"/>
      <c r="ED488" s="17"/>
      <c r="EE488" s="17"/>
      <c r="EF488" s="17"/>
      <c r="EG488" s="17"/>
      <c r="EH488" s="17"/>
      <c r="EI488" s="17"/>
      <c r="EJ488" s="17"/>
      <c r="EK488" s="17"/>
      <c r="EL488" s="17"/>
    </row>
    <row r="489" spans="1:142" x14ac:dyDescent="0.35">
      <c r="A489" s="17"/>
      <c r="B489" s="17"/>
      <c r="C489" s="17"/>
      <c r="D489" s="17"/>
      <c r="E489" s="17"/>
      <c r="F489" s="17"/>
      <c r="G489" s="17"/>
      <c r="H489" s="17"/>
      <c r="I489" s="17"/>
      <c r="K489" s="17"/>
      <c r="N489" s="17"/>
      <c r="O489" s="17"/>
      <c r="P489" s="68"/>
      <c r="Q489" s="68"/>
      <c r="R489" s="17"/>
      <c r="S489" s="17"/>
      <c r="T489" s="107"/>
      <c r="V489" s="17"/>
      <c r="W489" s="17"/>
      <c r="Y489" s="17"/>
      <c r="Z489" s="17"/>
      <c r="AA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c r="DR489" s="17"/>
      <c r="DS489" s="17"/>
      <c r="DT489" s="17"/>
      <c r="DU489" s="17"/>
      <c r="DV489" s="17"/>
      <c r="DW489" s="17"/>
      <c r="DX489" s="17"/>
      <c r="DY489" s="17"/>
      <c r="DZ489" s="17"/>
      <c r="EA489" s="17"/>
      <c r="EB489" s="17"/>
      <c r="EC489" s="17"/>
      <c r="ED489" s="17"/>
      <c r="EE489" s="17"/>
      <c r="EF489" s="17"/>
      <c r="EG489" s="17"/>
      <c r="EH489" s="17"/>
      <c r="EI489" s="17"/>
      <c r="EJ489" s="17"/>
      <c r="EK489" s="17"/>
      <c r="EL489" s="17"/>
    </row>
    <row r="490" spans="1:142" x14ac:dyDescent="0.35">
      <c r="A490" s="17"/>
      <c r="B490" s="17"/>
      <c r="C490" s="17"/>
      <c r="D490" s="17"/>
      <c r="E490" s="17"/>
      <c r="F490" s="17"/>
      <c r="G490" s="17"/>
      <c r="H490" s="17"/>
      <c r="I490" s="107"/>
      <c r="K490" s="17"/>
      <c r="N490" s="17"/>
      <c r="O490" s="17"/>
      <c r="P490" s="68"/>
      <c r="Q490" s="68"/>
      <c r="R490" s="17"/>
      <c r="S490" s="17"/>
      <c r="T490" s="107"/>
      <c r="V490" s="17"/>
      <c r="W490" s="17"/>
      <c r="Y490" s="17"/>
      <c r="Z490" s="17"/>
      <c r="AA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c r="DD490" s="17"/>
      <c r="DE490" s="17"/>
      <c r="DF490" s="17"/>
      <c r="DG490" s="17"/>
      <c r="DH490" s="17"/>
      <c r="DI490" s="17"/>
      <c r="DJ490" s="17"/>
      <c r="DK490" s="17"/>
      <c r="DL490" s="17"/>
      <c r="DM490" s="17"/>
      <c r="DN490" s="17"/>
      <c r="DO490" s="17"/>
      <c r="DP490" s="17"/>
      <c r="DQ490" s="17"/>
      <c r="DR490" s="17"/>
      <c r="DS490" s="17"/>
      <c r="DT490" s="17"/>
      <c r="DU490" s="17"/>
      <c r="DV490" s="17"/>
      <c r="DW490" s="17"/>
      <c r="DX490" s="17"/>
      <c r="DY490" s="17"/>
      <c r="DZ490" s="17"/>
      <c r="EA490" s="17"/>
      <c r="EB490" s="17"/>
      <c r="EC490" s="17"/>
      <c r="ED490" s="17"/>
      <c r="EE490" s="17"/>
      <c r="EF490" s="17"/>
      <c r="EG490" s="17"/>
      <c r="EH490" s="17"/>
      <c r="EI490" s="17"/>
      <c r="EJ490" s="17"/>
      <c r="EK490" s="17"/>
      <c r="EL490" s="17"/>
    </row>
    <row r="491" spans="1:142" x14ac:dyDescent="0.35">
      <c r="A491" s="17"/>
      <c r="B491" s="17"/>
      <c r="C491" s="17"/>
      <c r="D491" s="17"/>
      <c r="E491" s="17"/>
      <c r="F491" s="17"/>
      <c r="G491" s="17"/>
      <c r="H491" s="17"/>
      <c r="I491" s="17"/>
      <c r="K491" s="17"/>
      <c r="N491" s="17"/>
      <c r="O491" s="17"/>
      <c r="P491" s="68"/>
      <c r="Q491" s="68"/>
      <c r="R491" s="17"/>
      <c r="S491" s="17"/>
      <c r="T491" s="107"/>
      <c r="V491" s="17"/>
      <c r="W491" s="17"/>
      <c r="Y491" s="17"/>
      <c r="Z491" s="17"/>
      <c r="AA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c r="DR491" s="17"/>
      <c r="DS491" s="17"/>
      <c r="DT491" s="17"/>
      <c r="DU491" s="17"/>
      <c r="DV491" s="17"/>
      <c r="DW491" s="17"/>
      <c r="DX491" s="17"/>
      <c r="DY491" s="17"/>
      <c r="DZ491" s="17"/>
      <c r="EA491" s="17"/>
      <c r="EB491" s="17"/>
      <c r="EC491" s="17"/>
      <c r="ED491" s="17"/>
      <c r="EE491" s="17"/>
      <c r="EF491" s="17"/>
      <c r="EG491" s="17"/>
      <c r="EH491" s="17"/>
      <c r="EI491" s="17"/>
      <c r="EJ491" s="17"/>
      <c r="EK491" s="17"/>
      <c r="EL491" s="17"/>
    </row>
    <row r="492" spans="1:142" x14ac:dyDescent="0.35">
      <c r="A492" s="17"/>
      <c r="B492" s="17"/>
      <c r="C492" s="17"/>
      <c r="D492" s="17"/>
      <c r="E492" s="17"/>
      <c r="F492" s="17"/>
      <c r="G492" s="17"/>
      <c r="H492" s="17"/>
      <c r="I492" s="17"/>
      <c r="K492" s="17"/>
      <c r="N492" s="17"/>
      <c r="O492" s="17"/>
      <c r="P492" s="68"/>
      <c r="Q492" s="68"/>
      <c r="R492" s="17"/>
      <c r="S492" s="17"/>
      <c r="T492" s="107"/>
      <c r="V492" s="17"/>
      <c r="W492" s="17"/>
      <c r="Y492" s="17"/>
      <c r="Z492" s="17"/>
      <c r="AA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c r="DR492" s="17"/>
      <c r="DS492" s="17"/>
      <c r="DT492" s="17"/>
      <c r="DU492" s="17"/>
      <c r="DV492" s="17"/>
      <c r="DW492" s="17"/>
      <c r="DX492" s="17"/>
      <c r="DY492" s="17"/>
      <c r="DZ492" s="17"/>
      <c r="EA492" s="17"/>
      <c r="EB492" s="17"/>
      <c r="EC492" s="17"/>
      <c r="ED492" s="17"/>
      <c r="EE492" s="17"/>
      <c r="EF492" s="17"/>
      <c r="EG492" s="17"/>
      <c r="EH492" s="17"/>
      <c r="EI492" s="17"/>
      <c r="EJ492" s="17"/>
      <c r="EK492" s="17"/>
      <c r="EL492" s="17"/>
    </row>
    <row r="493" spans="1:142" x14ac:dyDescent="0.35">
      <c r="A493" s="17"/>
      <c r="B493" s="17"/>
      <c r="C493" s="17"/>
      <c r="D493" s="17"/>
      <c r="E493" s="17"/>
      <c r="F493" s="17"/>
      <c r="G493" s="17"/>
      <c r="H493" s="17"/>
      <c r="I493" s="17"/>
      <c r="K493" s="17"/>
      <c r="N493" s="17"/>
      <c r="O493" s="17"/>
      <c r="P493" s="68"/>
      <c r="Q493" s="68"/>
      <c r="R493" s="17"/>
      <c r="S493" s="17"/>
      <c r="T493" s="107"/>
      <c r="V493" s="17"/>
      <c r="W493" s="17"/>
      <c r="Y493" s="17"/>
      <c r="Z493" s="17"/>
      <c r="AA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c r="DR493" s="17"/>
      <c r="DS493" s="17"/>
      <c r="DT493" s="17"/>
      <c r="DU493" s="17"/>
      <c r="DV493" s="17"/>
      <c r="DW493" s="17"/>
      <c r="DX493" s="17"/>
      <c r="DY493" s="17"/>
      <c r="DZ493" s="17"/>
      <c r="EA493" s="17"/>
      <c r="EB493" s="17"/>
      <c r="EC493" s="17"/>
      <c r="ED493" s="17"/>
      <c r="EE493" s="17"/>
      <c r="EF493" s="17"/>
      <c r="EG493" s="17"/>
      <c r="EH493" s="17"/>
      <c r="EI493" s="17"/>
      <c r="EJ493" s="17"/>
      <c r="EK493" s="17"/>
      <c r="EL493" s="17"/>
    </row>
    <row r="494" spans="1:142" x14ac:dyDescent="0.35">
      <c r="A494" s="17"/>
      <c r="B494" s="17"/>
      <c r="C494" s="17"/>
      <c r="D494" s="17"/>
      <c r="E494" s="17"/>
      <c r="F494" s="17"/>
      <c r="G494" s="17"/>
      <c r="H494" s="17"/>
      <c r="I494" s="17"/>
      <c r="K494" s="17"/>
      <c r="N494" s="17"/>
      <c r="O494" s="17"/>
      <c r="P494" s="68"/>
      <c r="Q494" s="68"/>
      <c r="R494" s="17"/>
      <c r="S494" s="17"/>
      <c r="T494" s="107"/>
      <c r="V494" s="17"/>
      <c r="W494" s="17"/>
      <c r="Y494" s="17"/>
      <c r="Z494" s="17"/>
      <c r="AA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c r="DR494" s="17"/>
      <c r="DS494" s="17"/>
      <c r="DT494" s="17"/>
      <c r="DU494" s="17"/>
      <c r="DV494" s="17"/>
      <c r="DW494" s="17"/>
      <c r="DX494" s="17"/>
      <c r="DY494" s="17"/>
      <c r="DZ494" s="17"/>
      <c r="EA494" s="17"/>
      <c r="EB494" s="17"/>
      <c r="EC494" s="17"/>
      <c r="ED494" s="17"/>
      <c r="EE494" s="17"/>
      <c r="EF494" s="17"/>
      <c r="EG494" s="17"/>
      <c r="EH494" s="17"/>
      <c r="EI494" s="17"/>
      <c r="EJ494" s="17"/>
      <c r="EK494" s="17"/>
      <c r="EL494" s="17"/>
    </row>
    <row r="495" spans="1:142" x14ac:dyDescent="0.35">
      <c r="A495" s="17"/>
      <c r="B495" s="17"/>
      <c r="C495" s="17"/>
      <c r="D495" s="17"/>
      <c r="E495" s="17"/>
      <c r="F495" s="17"/>
      <c r="G495" s="17"/>
      <c r="H495" s="17"/>
      <c r="I495" s="17"/>
      <c r="K495" s="17"/>
      <c r="N495" s="17"/>
      <c r="O495" s="17"/>
      <c r="P495" s="68"/>
      <c r="Q495" s="68"/>
      <c r="R495" s="17"/>
      <c r="S495" s="17"/>
      <c r="T495" s="107"/>
      <c r="V495" s="17"/>
      <c r="W495" s="17"/>
      <c r="Y495" s="17"/>
      <c r="Z495" s="17"/>
      <c r="AA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c r="DR495" s="17"/>
      <c r="DS495" s="17"/>
      <c r="DT495" s="17"/>
      <c r="DU495" s="17"/>
      <c r="DV495" s="17"/>
      <c r="DW495" s="17"/>
      <c r="DX495" s="17"/>
      <c r="DY495" s="17"/>
      <c r="DZ495" s="17"/>
      <c r="EA495" s="17"/>
      <c r="EB495" s="17"/>
      <c r="EC495" s="17"/>
      <c r="ED495" s="17"/>
      <c r="EE495" s="17"/>
      <c r="EF495" s="17"/>
      <c r="EG495" s="17"/>
      <c r="EH495" s="17"/>
      <c r="EI495" s="17"/>
      <c r="EJ495" s="17"/>
      <c r="EK495" s="17"/>
      <c r="EL495" s="17"/>
    </row>
    <row r="496" spans="1:142" x14ac:dyDescent="0.35">
      <c r="A496" s="17"/>
      <c r="B496" s="17"/>
      <c r="C496" s="17"/>
      <c r="D496" s="17"/>
      <c r="E496" s="17"/>
      <c r="F496" s="17"/>
      <c r="G496" s="17"/>
      <c r="H496" s="17"/>
      <c r="I496" s="17"/>
      <c r="K496" s="17"/>
      <c r="N496" s="17"/>
      <c r="O496" s="17"/>
      <c r="P496" s="68"/>
      <c r="Q496" s="68"/>
      <c r="R496" s="17"/>
      <c r="S496" s="17"/>
      <c r="T496" s="107"/>
      <c r="V496" s="17"/>
      <c r="W496" s="17"/>
      <c r="Y496" s="17"/>
      <c r="Z496" s="17"/>
      <c r="AA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c r="DR496" s="17"/>
      <c r="DS496" s="17"/>
      <c r="DT496" s="17"/>
      <c r="DU496" s="17"/>
      <c r="DV496" s="17"/>
      <c r="DW496" s="17"/>
      <c r="DX496" s="17"/>
      <c r="DY496" s="17"/>
      <c r="DZ496" s="17"/>
      <c r="EA496" s="17"/>
      <c r="EB496" s="17"/>
      <c r="EC496" s="17"/>
      <c r="ED496" s="17"/>
      <c r="EE496" s="17"/>
      <c r="EF496" s="17"/>
      <c r="EG496" s="17"/>
      <c r="EH496" s="17"/>
      <c r="EI496" s="17"/>
      <c r="EJ496" s="17"/>
      <c r="EK496" s="17"/>
      <c r="EL496" s="17"/>
    </row>
    <row r="497" spans="1:142" x14ac:dyDescent="0.35">
      <c r="A497" s="17"/>
      <c r="B497" s="17"/>
      <c r="C497" s="17"/>
      <c r="D497" s="17"/>
      <c r="E497" s="17"/>
      <c r="F497" s="17"/>
      <c r="G497" s="17"/>
      <c r="H497" s="17"/>
      <c r="I497" s="107"/>
      <c r="K497" s="17"/>
      <c r="N497" s="17"/>
      <c r="O497" s="17"/>
      <c r="P497" s="68"/>
      <c r="Q497" s="68"/>
      <c r="R497" s="17"/>
      <c r="S497" s="17"/>
      <c r="T497" s="107"/>
      <c r="V497" s="17"/>
      <c r="W497" s="17"/>
      <c r="Y497" s="17"/>
      <c r="Z497" s="17"/>
      <c r="AA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c r="DR497" s="17"/>
      <c r="DS497" s="17"/>
      <c r="DT497" s="17"/>
      <c r="DU497" s="17"/>
      <c r="DV497" s="17"/>
      <c r="DW497" s="17"/>
      <c r="DX497" s="17"/>
      <c r="DY497" s="17"/>
      <c r="DZ497" s="17"/>
      <c r="EA497" s="17"/>
      <c r="EB497" s="17"/>
      <c r="EC497" s="17"/>
      <c r="ED497" s="17"/>
      <c r="EE497" s="17"/>
      <c r="EF497" s="17"/>
      <c r="EG497" s="17"/>
      <c r="EH497" s="17"/>
      <c r="EI497" s="17"/>
      <c r="EJ497" s="17"/>
      <c r="EK497" s="17"/>
      <c r="EL497" s="17"/>
    </row>
    <row r="498" spans="1:142" x14ac:dyDescent="0.35">
      <c r="A498" s="17"/>
      <c r="B498" s="17"/>
      <c r="C498" s="17"/>
      <c r="D498" s="17"/>
      <c r="E498" s="17"/>
      <c r="F498" s="17"/>
      <c r="G498" s="17"/>
      <c r="H498" s="17"/>
      <c r="I498" s="17"/>
      <c r="K498" s="17"/>
      <c r="N498" s="17"/>
      <c r="O498" s="17"/>
      <c r="P498" s="68"/>
      <c r="Q498" s="68"/>
      <c r="R498" s="17"/>
      <c r="S498" s="17"/>
      <c r="T498" s="107"/>
      <c r="V498" s="17"/>
      <c r="W498" s="17"/>
      <c r="Y498" s="17"/>
      <c r="Z498" s="17"/>
      <c r="AA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7"/>
      <c r="DE498" s="17"/>
      <c r="DF498" s="17"/>
      <c r="DG498" s="17"/>
      <c r="DH498" s="17"/>
      <c r="DI498" s="17"/>
      <c r="DJ498" s="17"/>
      <c r="DK498" s="17"/>
      <c r="DL498" s="17"/>
      <c r="DM498" s="17"/>
      <c r="DN498" s="17"/>
      <c r="DO498" s="17"/>
      <c r="DP498" s="17"/>
      <c r="DQ498" s="17"/>
      <c r="DR498" s="17"/>
      <c r="DS498" s="17"/>
      <c r="DT498" s="17"/>
      <c r="DU498" s="17"/>
      <c r="DV498" s="17"/>
      <c r="DW498" s="17"/>
      <c r="DX498" s="17"/>
      <c r="DY498" s="17"/>
      <c r="DZ498" s="17"/>
      <c r="EA498" s="17"/>
      <c r="EB498" s="17"/>
      <c r="EC498" s="17"/>
      <c r="ED498" s="17"/>
      <c r="EE498" s="17"/>
      <c r="EF498" s="17"/>
      <c r="EG498" s="17"/>
      <c r="EH498" s="17"/>
      <c r="EI498" s="17"/>
      <c r="EJ498" s="17"/>
      <c r="EK498" s="17"/>
      <c r="EL498" s="17"/>
    </row>
    <row r="499" spans="1:142" x14ac:dyDescent="0.35">
      <c r="A499" s="17"/>
      <c r="B499" s="17"/>
      <c r="C499" s="17"/>
      <c r="D499" s="17"/>
      <c r="E499" s="17"/>
      <c r="F499" s="17"/>
      <c r="G499" s="17"/>
      <c r="H499" s="17"/>
      <c r="I499" s="17"/>
      <c r="K499" s="17"/>
      <c r="N499" s="17"/>
      <c r="O499" s="17"/>
      <c r="P499" s="68"/>
      <c r="Q499" s="68"/>
      <c r="R499" s="17"/>
      <c r="S499" s="17"/>
      <c r="T499" s="107"/>
      <c r="V499" s="17"/>
      <c r="W499" s="17"/>
      <c r="Y499" s="17"/>
      <c r="Z499" s="17"/>
      <c r="AA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c r="DR499" s="17"/>
      <c r="DS499" s="17"/>
      <c r="DT499" s="17"/>
      <c r="DU499" s="17"/>
      <c r="DV499" s="17"/>
      <c r="DW499" s="17"/>
      <c r="DX499" s="17"/>
      <c r="DY499" s="17"/>
      <c r="DZ499" s="17"/>
      <c r="EA499" s="17"/>
      <c r="EB499" s="17"/>
      <c r="EC499" s="17"/>
      <c r="ED499" s="17"/>
      <c r="EE499" s="17"/>
      <c r="EF499" s="17"/>
      <c r="EG499" s="17"/>
      <c r="EH499" s="17"/>
      <c r="EI499" s="17"/>
      <c r="EJ499" s="17"/>
      <c r="EK499" s="17"/>
      <c r="EL499" s="17"/>
    </row>
    <row r="500" spans="1:142" x14ac:dyDescent="0.35">
      <c r="A500" s="17"/>
      <c r="B500" s="17"/>
      <c r="C500" s="17"/>
      <c r="D500" s="17"/>
      <c r="E500" s="17"/>
      <c r="F500" s="17"/>
      <c r="G500" s="17"/>
      <c r="H500" s="17"/>
      <c r="I500" s="17"/>
      <c r="K500" s="17"/>
      <c r="N500" s="17"/>
      <c r="O500" s="17"/>
      <c r="P500" s="68"/>
      <c r="Q500" s="68"/>
      <c r="R500" s="17"/>
      <c r="S500" s="17"/>
      <c r="T500" s="107"/>
      <c r="V500" s="17"/>
      <c r="W500" s="17"/>
      <c r="Y500" s="17"/>
      <c r="Z500" s="17"/>
      <c r="AA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c r="CC500" s="17"/>
      <c r="CD500" s="17"/>
      <c r="CE500" s="17"/>
      <c r="CF500" s="17"/>
      <c r="CG500" s="17"/>
      <c r="CH500" s="17"/>
      <c r="CI500" s="17"/>
      <c r="CJ500" s="17"/>
      <c r="CK500" s="17"/>
      <c r="CL500" s="17"/>
      <c r="CM500" s="17"/>
      <c r="CN500" s="17"/>
      <c r="CO500" s="17"/>
      <c r="CP500" s="17"/>
      <c r="CQ500" s="17"/>
      <c r="CR500" s="17"/>
      <c r="CS500" s="17"/>
      <c r="CT500" s="17"/>
      <c r="CU500" s="17"/>
      <c r="CV500" s="17"/>
      <c r="CW500" s="17"/>
      <c r="CX500" s="17"/>
      <c r="CY500" s="17"/>
      <c r="CZ500" s="17"/>
      <c r="DA500" s="17"/>
      <c r="DB500" s="17"/>
      <c r="DC500" s="17"/>
      <c r="DD500" s="17"/>
      <c r="DE500" s="17"/>
      <c r="DF500" s="17"/>
      <c r="DG500" s="17"/>
      <c r="DH500" s="17"/>
      <c r="DI500" s="17"/>
      <c r="DJ500" s="17"/>
      <c r="DK500" s="17"/>
      <c r="DL500" s="17"/>
      <c r="DM500" s="17"/>
      <c r="DN500" s="17"/>
      <c r="DO500" s="17"/>
      <c r="DP500" s="17"/>
      <c r="DQ500" s="17"/>
      <c r="DR500" s="17"/>
      <c r="DS500" s="17"/>
      <c r="DT500" s="17"/>
      <c r="DU500" s="17"/>
      <c r="DV500" s="17"/>
      <c r="DW500" s="17"/>
      <c r="DX500" s="17"/>
      <c r="DY500" s="17"/>
      <c r="DZ500" s="17"/>
      <c r="EA500" s="17"/>
      <c r="EB500" s="17"/>
      <c r="EC500" s="17"/>
      <c r="ED500" s="17"/>
      <c r="EE500" s="17"/>
      <c r="EF500" s="17"/>
      <c r="EG500" s="17"/>
      <c r="EH500" s="17"/>
      <c r="EI500" s="17"/>
      <c r="EJ500" s="17"/>
      <c r="EK500" s="17"/>
      <c r="EL500" s="17"/>
    </row>
    <row r="501" spans="1:142" x14ac:dyDescent="0.35">
      <c r="A501" s="17"/>
      <c r="B501" s="17"/>
      <c r="C501" s="17"/>
      <c r="D501" s="17"/>
      <c r="E501" s="17"/>
      <c r="F501" s="17"/>
      <c r="G501" s="17"/>
      <c r="H501" s="17"/>
      <c r="I501" s="107"/>
      <c r="K501" s="17"/>
      <c r="N501" s="17"/>
      <c r="O501" s="17"/>
      <c r="P501" s="68"/>
      <c r="Q501" s="68"/>
      <c r="R501" s="17"/>
      <c r="S501" s="17"/>
      <c r="T501" s="107"/>
      <c r="V501" s="17"/>
      <c r="W501" s="17"/>
      <c r="Y501" s="17"/>
      <c r="Z501" s="17"/>
      <c r="AA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c r="CC501" s="17"/>
      <c r="CD501" s="17"/>
      <c r="CE501" s="17"/>
      <c r="CF501" s="17"/>
      <c r="CG501" s="17"/>
      <c r="CH501" s="17"/>
      <c r="CI501" s="17"/>
      <c r="CJ501" s="17"/>
      <c r="CK501" s="17"/>
      <c r="CL501" s="17"/>
      <c r="CM501" s="17"/>
      <c r="CN501" s="17"/>
      <c r="CO501" s="17"/>
      <c r="CP501" s="17"/>
      <c r="CQ501" s="17"/>
      <c r="CR501" s="17"/>
      <c r="CS501" s="17"/>
      <c r="CT501" s="17"/>
      <c r="CU501" s="17"/>
      <c r="CV501" s="17"/>
      <c r="CW501" s="17"/>
      <c r="CX501" s="17"/>
      <c r="CY501" s="17"/>
      <c r="CZ501" s="17"/>
      <c r="DA501" s="17"/>
      <c r="DB501" s="17"/>
      <c r="DC501" s="17"/>
      <c r="DD501" s="17"/>
      <c r="DE501" s="17"/>
      <c r="DF501" s="17"/>
      <c r="DG501" s="17"/>
      <c r="DH501" s="17"/>
      <c r="DI501" s="17"/>
      <c r="DJ501" s="17"/>
      <c r="DK501" s="17"/>
      <c r="DL501" s="17"/>
      <c r="DM501" s="17"/>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row>
    <row r="502" spans="1:142" x14ac:dyDescent="0.35">
      <c r="A502" s="17"/>
      <c r="B502" s="17"/>
      <c r="C502" s="17"/>
      <c r="D502" s="17"/>
      <c r="E502" s="17"/>
      <c r="F502" s="17"/>
      <c r="G502" s="17"/>
      <c r="H502" s="17"/>
      <c r="I502" s="17"/>
      <c r="K502" s="17"/>
      <c r="N502" s="17"/>
      <c r="O502" s="17"/>
      <c r="P502" s="68"/>
      <c r="Q502" s="68"/>
      <c r="R502" s="17"/>
      <c r="S502" s="17"/>
      <c r="T502" s="107"/>
      <c r="V502" s="17"/>
      <c r="W502" s="17"/>
      <c r="Y502" s="17"/>
      <c r="Z502" s="17"/>
      <c r="AA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c r="CC502" s="17"/>
      <c r="CD502" s="17"/>
      <c r="CE502" s="17"/>
      <c r="CF502" s="17"/>
      <c r="CG502" s="17"/>
      <c r="CH502" s="17"/>
      <c r="CI502" s="17"/>
      <c r="CJ502" s="17"/>
      <c r="CK502" s="17"/>
      <c r="CL502" s="17"/>
      <c r="CM502" s="17"/>
      <c r="CN502" s="17"/>
      <c r="CO502" s="17"/>
      <c r="CP502" s="17"/>
      <c r="CQ502" s="17"/>
      <c r="CR502" s="17"/>
      <c r="CS502" s="17"/>
      <c r="CT502" s="17"/>
      <c r="CU502" s="17"/>
      <c r="CV502" s="17"/>
      <c r="CW502" s="17"/>
      <c r="CX502" s="17"/>
      <c r="CY502" s="17"/>
      <c r="CZ502" s="17"/>
      <c r="DA502" s="17"/>
      <c r="DB502" s="17"/>
      <c r="DC502" s="17"/>
      <c r="DD502" s="17"/>
      <c r="DE502" s="17"/>
      <c r="DF502" s="17"/>
      <c r="DG502" s="17"/>
      <c r="DH502" s="17"/>
      <c r="DI502" s="17"/>
      <c r="DJ502" s="17"/>
      <c r="DK502" s="17"/>
      <c r="DL502" s="17"/>
      <c r="DM502" s="17"/>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row>
    <row r="503" spans="1:142" x14ac:dyDescent="0.35">
      <c r="A503" s="17"/>
      <c r="B503" s="17"/>
      <c r="C503" s="17"/>
      <c r="D503" s="17"/>
      <c r="E503" s="17"/>
      <c r="F503" s="17"/>
      <c r="G503" s="17"/>
      <c r="H503" s="17"/>
      <c r="I503" s="17"/>
      <c r="K503" s="17"/>
      <c r="N503" s="17"/>
      <c r="O503" s="17"/>
      <c r="P503" s="68"/>
      <c r="Q503" s="68"/>
      <c r="R503" s="17"/>
      <c r="S503" s="17"/>
      <c r="T503" s="107"/>
      <c r="V503" s="17"/>
      <c r="W503" s="17"/>
      <c r="Y503" s="17"/>
      <c r="Z503" s="17"/>
      <c r="AA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c r="CC503" s="17"/>
      <c r="CD503" s="17"/>
      <c r="CE503" s="17"/>
      <c r="CF503" s="17"/>
      <c r="CG503" s="17"/>
      <c r="CH503" s="17"/>
      <c r="CI503" s="17"/>
      <c r="CJ503" s="17"/>
      <c r="CK503" s="17"/>
      <c r="CL503" s="17"/>
      <c r="CM503" s="17"/>
      <c r="CN503" s="17"/>
      <c r="CO503" s="17"/>
      <c r="CP503" s="17"/>
      <c r="CQ503" s="17"/>
      <c r="CR503" s="17"/>
      <c r="CS503" s="17"/>
      <c r="CT503" s="17"/>
      <c r="CU503" s="17"/>
      <c r="CV503" s="17"/>
      <c r="CW503" s="17"/>
      <c r="CX503" s="17"/>
      <c r="CY503" s="17"/>
      <c r="CZ503" s="17"/>
      <c r="DA503" s="17"/>
      <c r="DB503" s="17"/>
      <c r="DC503" s="17"/>
      <c r="DD503" s="17"/>
      <c r="DE503" s="17"/>
      <c r="DF503" s="17"/>
      <c r="DG503" s="17"/>
      <c r="DH503" s="17"/>
      <c r="DI503" s="17"/>
      <c r="DJ503" s="17"/>
      <c r="DK503" s="17"/>
      <c r="DL503" s="17"/>
      <c r="DM503" s="17"/>
      <c r="DN503" s="17"/>
      <c r="DO503" s="17"/>
      <c r="DP503" s="17"/>
      <c r="DQ503" s="17"/>
      <c r="DR503" s="17"/>
      <c r="DS503" s="17"/>
      <c r="DT503" s="17"/>
      <c r="DU503" s="17"/>
      <c r="DV503" s="17"/>
      <c r="DW503" s="17"/>
      <c r="DX503" s="17"/>
      <c r="DY503" s="17"/>
      <c r="DZ503" s="17"/>
      <c r="EA503" s="17"/>
      <c r="EB503" s="17"/>
      <c r="EC503" s="17"/>
      <c r="ED503" s="17"/>
      <c r="EE503" s="17"/>
      <c r="EF503" s="17"/>
      <c r="EG503" s="17"/>
      <c r="EH503" s="17"/>
      <c r="EI503" s="17"/>
      <c r="EJ503" s="17"/>
      <c r="EK503" s="17"/>
      <c r="EL503" s="17"/>
    </row>
    <row r="504" spans="1:142" x14ac:dyDescent="0.35">
      <c r="A504" s="17"/>
      <c r="B504" s="17"/>
      <c r="C504" s="17"/>
      <c r="D504" s="17"/>
      <c r="E504" s="17"/>
      <c r="F504" s="17"/>
      <c r="G504" s="17"/>
      <c r="H504" s="17"/>
      <c r="I504" s="17"/>
      <c r="K504" s="17"/>
      <c r="N504" s="17"/>
      <c r="O504" s="17"/>
      <c r="P504" s="68"/>
      <c r="Q504" s="68"/>
      <c r="R504" s="17"/>
      <c r="S504" s="17"/>
      <c r="T504" s="107"/>
      <c r="V504" s="17"/>
      <c r="W504" s="17"/>
      <c r="Y504" s="17"/>
      <c r="Z504" s="17"/>
      <c r="AA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c r="CC504" s="17"/>
      <c r="CD504" s="17"/>
      <c r="CE504" s="17"/>
      <c r="CF504" s="17"/>
      <c r="CG504" s="17"/>
      <c r="CH504" s="17"/>
      <c r="CI504" s="17"/>
      <c r="CJ504" s="17"/>
      <c r="CK504" s="17"/>
      <c r="CL504" s="17"/>
      <c r="CM504" s="17"/>
      <c r="CN504" s="17"/>
      <c r="CO504" s="17"/>
      <c r="CP504" s="17"/>
      <c r="CQ504" s="17"/>
      <c r="CR504" s="17"/>
      <c r="CS504" s="17"/>
      <c r="CT504" s="17"/>
      <c r="CU504" s="17"/>
      <c r="CV504" s="17"/>
      <c r="CW504" s="17"/>
      <c r="CX504" s="17"/>
      <c r="CY504" s="17"/>
      <c r="CZ504" s="17"/>
      <c r="DA504" s="17"/>
      <c r="DB504" s="17"/>
      <c r="DC504" s="17"/>
      <c r="DD504" s="17"/>
      <c r="DE504" s="17"/>
      <c r="DF504" s="17"/>
      <c r="DG504" s="17"/>
      <c r="DH504" s="17"/>
      <c r="DI504" s="17"/>
      <c r="DJ504" s="17"/>
      <c r="DK504" s="17"/>
      <c r="DL504" s="17"/>
      <c r="DM504" s="17"/>
      <c r="DN504" s="17"/>
      <c r="DO504" s="17"/>
      <c r="DP504" s="17"/>
      <c r="DQ504" s="17"/>
      <c r="DR504" s="17"/>
      <c r="DS504" s="17"/>
      <c r="DT504" s="17"/>
      <c r="DU504" s="17"/>
      <c r="DV504" s="17"/>
      <c r="DW504" s="17"/>
      <c r="DX504" s="17"/>
      <c r="DY504" s="17"/>
      <c r="DZ504" s="17"/>
      <c r="EA504" s="17"/>
      <c r="EB504" s="17"/>
      <c r="EC504" s="17"/>
      <c r="ED504" s="17"/>
      <c r="EE504" s="17"/>
      <c r="EF504" s="17"/>
      <c r="EG504" s="17"/>
      <c r="EH504" s="17"/>
      <c r="EI504" s="17"/>
      <c r="EJ504" s="17"/>
      <c r="EK504" s="17"/>
      <c r="EL504" s="17"/>
    </row>
    <row r="505" spans="1:142" x14ac:dyDescent="0.35">
      <c r="A505" s="17"/>
      <c r="B505" s="17"/>
      <c r="C505" s="17"/>
      <c r="D505" s="17"/>
      <c r="E505" s="17"/>
      <c r="F505" s="17"/>
      <c r="G505" s="17"/>
      <c r="H505" s="17"/>
      <c r="I505" s="17"/>
      <c r="K505" s="17"/>
      <c r="N505" s="17"/>
      <c r="O505" s="17"/>
      <c r="P505" s="68"/>
      <c r="Q505" s="68"/>
      <c r="R505" s="17"/>
      <c r="S505" s="17"/>
      <c r="T505" s="107"/>
      <c r="V505" s="17"/>
      <c r="W505" s="17"/>
      <c r="Y505" s="17"/>
      <c r="Z505" s="17"/>
      <c r="AA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c r="CA505" s="17"/>
      <c r="CB505" s="17"/>
      <c r="CC505" s="17"/>
      <c r="CD505" s="17"/>
      <c r="CE505" s="17"/>
      <c r="CF505" s="17"/>
      <c r="CG505" s="17"/>
      <c r="CH505" s="17"/>
      <c r="CI505" s="17"/>
      <c r="CJ505" s="17"/>
      <c r="CK505" s="17"/>
      <c r="CL505" s="17"/>
      <c r="CM505" s="17"/>
      <c r="CN505" s="17"/>
      <c r="CO505" s="17"/>
      <c r="CP505" s="17"/>
      <c r="CQ505" s="17"/>
      <c r="CR505" s="17"/>
      <c r="CS505" s="17"/>
      <c r="CT505" s="17"/>
      <c r="CU505" s="17"/>
      <c r="CV505" s="17"/>
      <c r="CW505" s="17"/>
      <c r="CX505" s="17"/>
      <c r="CY505" s="17"/>
      <c r="CZ505" s="17"/>
      <c r="DA505" s="17"/>
      <c r="DB505" s="17"/>
      <c r="DC505" s="17"/>
      <c r="DD505" s="17"/>
      <c r="DE505" s="17"/>
      <c r="DF505" s="17"/>
      <c r="DG505" s="17"/>
      <c r="DH505" s="17"/>
      <c r="DI505" s="17"/>
      <c r="DJ505" s="17"/>
      <c r="DK505" s="17"/>
      <c r="DL505" s="17"/>
      <c r="DM505" s="17"/>
      <c r="DN505" s="17"/>
      <c r="DO505" s="17"/>
      <c r="DP505" s="17"/>
      <c r="DQ505" s="17"/>
      <c r="DR505" s="17"/>
      <c r="DS505" s="17"/>
      <c r="DT505" s="17"/>
      <c r="DU505" s="17"/>
      <c r="DV505" s="17"/>
      <c r="DW505" s="17"/>
      <c r="DX505" s="17"/>
      <c r="DY505" s="17"/>
      <c r="DZ505" s="17"/>
      <c r="EA505" s="17"/>
      <c r="EB505" s="17"/>
      <c r="EC505" s="17"/>
      <c r="ED505" s="17"/>
      <c r="EE505" s="17"/>
      <c r="EF505" s="17"/>
      <c r="EG505" s="17"/>
      <c r="EH505" s="17"/>
      <c r="EI505" s="17"/>
      <c r="EJ505" s="17"/>
      <c r="EK505" s="17"/>
      <c r="EL505" s="17"/>
    </row>
    <row r="506" spans="1:142" x14ac:dyDescent="0.35">
      <c r="A506" s="17"/>
      <c r="B506" s="17"/>
      <c r="C506" s="17"/>
      <c r="D506" s="17"/>
      <c r="E506" s="17"/>
      <c r="F506" s="17"/>
      <c r="G506" s="17"/>
      <c r="H506" s="17"/>
      <c r="I506" s="17"/>
      <c r="K506" s="17"/>
      <c r="N506" s="17"/>
      <c r="O506" s="17"/>
      <c r="P506" s="68"/>
      <c r="Q506" s="68"/>
      <c r="R506" s="17"/>
      <c r="S506" s="17"/>
      <c r="T506" s="107"/>
      <c r="V506" s="17"/>
      <c r="W506" s="17"/>
      <c r="Y506" s="17"/>
      <c r="Z506" s="17"/>
      <c r="AA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c r="CC506" s="17"/>
      <c r="CD506" s="17"/>
      <c r="CE506" s="17"/>
      <c r="CF506" s="17"/>
      <c r="CG506" s="17"/>
      <c r="CH506" s="17"/>
      <c r="CI506" s="17"/>
      <c r="CJ506" s="17"/>
      <c r="CK506" s="17"/>
      <c r="CL506" s="17"/>
      <c r="CM506" s="17"/>
      <c r="CN506" s="17"/>
      <c r="CO506" s="17"/>
      <c r="CP506" s="17"/>
      <c r="CQ506" s="17"/>
      <c r="CR506" s="17"/>
      <c r="CS506" s="17"/>
      <c r="CT506" s="17"/>
      <c r="CU506" s="17"/>
      <c r="CV506" s="17"/>
      <c r="CW506" s="17"/>
      <c r="CX506" s="17"/>
      <c r="CY506" s="17"/>
      <c r="CZ506" s="17"/>
      <c r="DA506" s="17"/>
      <c r="DB506" s="17"/>
      <c r="DC506" s="17"/>
      <c r="DD506" s="17"/>
      <c r="DE506" s="17"/>
      <c r="DF506" s="17"/>
      <c r="DG506" s="17"/>
      <c r="DH506" s="17"/>
      <c r="DI506" s="17"/>
      <c r="DJ506" s="17"/>
      <c r="DK506" s="17"/>
      <c r="DL506" s="17"/>
      <c r="DM506" s="17"/>
      <c r="DN506" s="17"/>
      <c r="DO506" s="17"/>
      <c r="DP506" s="17"/>
      <c r="DQ506" s="17"/>
      <c r="DR506" s="17"/>
      <c r="DS506" s="17"/>
      <c r="DT506" s="17"/>
      <c r="DU506" s="17"/>
      <c r="DV506" s="17"/>
      <c r="DW506" s="17"/>
      <c r="DX506" s="17"/>
      <c r="DY506" s="17"/>
      <c r="DZ506" s="17"/>
      <c r="EA506" s="17"/>
      <c r="EB506" s="17"/>
      <c r="EC506" s="17"/>
      <c r="ED506" s="17"/>
      <c r="EE506" s="17"/>
      <c r="EF506" s="17"/>
      <c r="EG506" s="17"/>
      <c r="EH506" s="17"/>
      <c r="EI506" s="17"/>
      <c r="EJ506" s="17"/>
      <c r="EK506" s="17"/>
      <c r="EL506" s="17"/>
    </row>
    <row r="507" spans="1:142" x14ac:dyDescent="0.35">
      <c r="A507" s="17"/>
      <c r="B507" s="17"/>
      <c r="C507" s="17"/>
      <c r="D507" s="17"/>
      <c r="E507" s="17"/>
      <c r="F507" s="17"/>
      <c r="G507" s="17"/>
      <c r="H507" s="17"/>
      <c r="I507" s="17"/>
      <c r="K507" s="17"/>
      <c r="N507" s="17"/>
      <c r="O507" s="17"/>
      <c r="P507" s="68"/>
      <c r="Q507" s="68"/>
      <c r="R507" s="17"/>
      <c r="S507" s="17"/>
      <c r="T507" s="107"/>
      <c r="V507" s="17"/>
      <c r="W507" s="17"/>
      <c r="Y507" s="17"/>
      <c r="Z507" s="17"/>
      <c r="AA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c r="CC507" s="17"/>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17"/>
      <c r="DT507" s="17"/>
      <c r="DU507" s="17"/>
      <c r="DV507" s="17"/>
      <c r="DW507" s="17"/>
      <c r="DX507" s="17"/>
      <c r="DY507" s="17"/>
      <c r="DZ507" s="17"/>
      <c r="EA507" s="17"/>
      <c r="EB507" s="17"/>
      <c r="EC507" s="17"/>
      <c r="ED507" s="17"/>
      <c r="EE507" s="17"/>
      <c r="EF507" s="17"/>
      <c r="EG507" s="17"/>
      <c r="EH507" s="17"/>
      <c r="EI507" s="17"/>
      <c r="EJ507" s="17"/>
      <c r="EK507" s="17"/>
      <c r="EL507" s="17"/>
    </row>
    <row r="508" spans="1:142" x14ac:dyDescent="0.35">
      <c r="A508" s="17"/>
      <c r="B508" s="17"/>
      <c r="C508" s="17"/>
      <c r="D508" s="17"/>
      <c r="E508" s="17"/>
      <c r="F508" s="17"/>
      <c r="G508" s="17"/>
      <c r="H508" s="17"/>
      <c r="I508" s="17"/>
      <c r="K508" s="17"/>
      <c r="N508" s="17"/>
      <c r="O508" s="17"/>
      <c r="P508" s="68"/>
      <c r="Q508" s="68"/>
      <c r="R508" s="17"/>
      <c r="S508" s="17"/>
      <c r="T508" s="107"/>
      <c r="V508" s="17"/>
      <c r="W508" s="17"/>
      <c r="Y508" s="17"/>
      <c r="Z508" s="17"/>
      <c r="AA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c r="CC508" s="17"/>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17"/>
      <c r="DT508" s="17"/>
      <c r="DU508" s="17"/>
      <c r="DV508" s="17"/>
      <c r="DW508" s="17"/>
      <c r="DX508" s="17"/>
      <c r="DY508" s="17"/>
      <c r="DZ508" s="17"/>
      <c r="EA508" s="17"/>
      <c r="EB508" s="17"/>
      <c r="EC508" s="17"/>
      <c r="ED508" s="17"/>
      <c r="EE508" s="17"/>
      <c r="EF508" s="17"/>
      <c r="EG508" s="17"/>
      <c r="EH508" s="17"/>
      <c r="EI508" s="17"/>
      <c r="EJ508" s="17"/>
      <c r="EK508" s="17"/>
      <c r="EL508" s="17"/>
    </row>
    <row r="509" spans="1:142" x14ac:dyDescent="0.35">
      <c r="A509" s="17"/>
      <c r="B509" s="17"/>
      <c r="C509" s="17"/>
      <c r="D509" s="17"/>
      <c r="E509" s="17"/>
      <c r="F509" s="17"/>
      <c r="G509" s="17"/>
      <c r="H509" s="17"/>
      <c r="I509" s="17"/>
      <c r="K509" s="17"/>
      <c r="N509" s="17"/>
      <c r="O509" s="17"/>
      <c r="P509" s="68"/>
      <c r="Q509" s="68"/>
      <c r="R509" s="17"/>
      <c r="S509" s="17"/>
      <c r="T509" s="107"/>
      <c r="V509" s="17"/>
      <c r="W509" s="17"/>
      <c r="Y509" s="17"/>
      <c r="Z509" s="17"/>
      <c r="AA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c r="CC509" s="17"/>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17"/>
      <c r="DT509" s="17"/>
      <c r="DU509" s="17"/>
      <c r="DV509" s="17"/>
      <c r="DW509" s="17"/>
      <c r="DX509" s="17"/>
      <c r="DY509" s="17"/>
      <c r="DZ509" s="17"/>
      <c r="EA509" s="17"/>
      <c r="EB509" s="17"/>
      <c r="EC509" s="17"/>
      <c r="ED509" s="17"/>
      <c r="EE509" s="17"/>
      <c r="EF509" s="17"/>
      <c r="EG509" s="17"/>
      <c r="EH509" s="17"/>
      <c r="EI509" s="17"/>
      <c r="EJ509" s="17"/>
      <c r="EK509" s="17"/>
      <c r="EL509" s="17"/>
    </row>
    <row r="510" spans="1:142" x14ac:dyDescent="0.35">
      <c r="A510" s="17"/>
      <c r="B510" s="17"/>
      <c r="C510" s="17"/>
      <c r="D510" s="17"/>
      <c r="E510" s="17"/>
      <c r="F510" s="17"/>
      <c r="G510" s="17"/>
      <c r="H510" s="17"/>
      <c r="I510" s="107"/>
      <c r="K510" s="17"/>
      <c r="N510" s="17"/>
      <c r="O510" s="17"/>
      <c r="P510" s="68"/>
      <c r="Q510" s="68"/>
      <c r="R510" s="17"/>
      <c r="S510" s="17"/>
      <c r="T510" s="107"/>
      <c r="V510" s="17"/>
      <c r="W510" s="17"/>
      <c r="Y510" s="17"/>
      <c r="Z510" s="17"/>
      <c r="AA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c r="CA510" s="17"/>
      <c r="CB510" s="17"/>
      <c r="CC510" s="17"/>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c r="DS510" s="17"/>
      <c r="DT510" s="17"/>
      <c r="DU510" s="17"/>
      <c r="DV510" s="17"/>
      <c r="DW510" s="17"/>
      <c r="DX510" s="17"/>
      <c r="DY510" s="17"/>
      <c r="DZ510" s="17"/>
      <c r="EA510" s="17"/>
      <c r="EB510" s="17"/>
      <c r="EC510" s="17"/>
      <c r="ED510" s="17"/>
      <c r="EE510" s="17"/>
      <c r="EF510" s="17"/>
      <c r="EG510" s="17"/>
      <c r="EH510" s="17"/>
      <c r="EI510" s="17"/>
      <c r="EJ510" s="17"/>
      <c r="EK510" s="17"/>
      <c r="EL510" s="17"/>
    </row>
    <row r="511" spans="1:142" x14ac:dyDescent="0.35">
      <c r="A511" s="17"/>
      <c r="B511" s="17"/>
      <c r="C511" s="17"/>
      <c r="D511" s="17"/>
      <c r="E511" s="17"/>
      <c r="F511" s="17"/>
      <c r="G511" s="17"/>
      <c r="H511" s="17"/>
      <c r="I511" s="17"/>
      <c r="K511" s="17"/>
      <c r="N511" s="17"/>
      <c r="O511" s="17"/>
      <c r="P511" s="68"/>
      <c r="Q511" s="68"/>
      <c r="R511" s="17"/>
      <c r="S511" s="17"/>
      <c r="T511" s="107"/>
      <c r="V511" s="17"/>
      <c r="W511" s="17"/>
      <c r="Y511" s="17"/>
      <c r="Z511" s="17"/>
      <c r="AA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c r="CC511" s="17"/>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17"/>
      <c r="DT511" s="17"/>
      <c r="DU511" s="17"/>
      <c r="DV511" s="17"/>
      <c r="DW511" s="17"/>
      <c r="DX511" s="17"/>
      <c r="DY511" s="17"/>
      <c r="DZ511" s="17"/>
      <c r="EA511" s="17"/>
      <c r="EB511" s="17"/>
      <c r="EC511" s="17"/>
      <c r="ED511" s="17"/>
      <c r="EE511" s="17"/>
      <c r="EF511" s="17"/>
      <c r="EG511" s="17"/>
      <c r="EH511" s="17"/>
      <c r="EI511" s="17"/>
      <c r="EJ511" s="17"/>
      <c r="EK511" s="17"/>
      <c r="EL511" s="17"/>
    </row>
    <row r="512" spans="1:142" x14ac:dyDescent="0.35">
      <c r="A512" s="17"/>
      <c r="B512" s="17"/>
      <c r="C512" s="17"/>
      <c r="D512" s="17"/>
      <c r="E512" s="17"/>
      <c r="F512" s="17"/>
      <c r="G512" s="17"/>
      <c r="H512" s="17"/>
      <c r="I512" s="17"/>
      <c r="K512" s="17"/>
      <c r="N512" s="17"/>
      <c r="O512" s="17"/>
      <c r="P512" s="68"/>
      <c r="Q512" s="68"/>
      <c r="R512" s="17"/>
      <c r="S512" s="17"/>
      <c r="T512" s="107"/>
      <c r="V512" s="17"/>
      <c r="W512" s="17"/>
      <c r="Y512" s="17"/>
      <c r="Z512" s="17"/>
      <c r="AA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c r="CC512" s="17"/>
      <c r="CD512" s="17"/>
      <c r="CE512" s="17"/>
      <c r="CF512" s="17"/>
      <c r="CG512" s="17"/>
      <c r="CH512" s="17"/>
      <c r="CI512" s="17"/>
      <c r="CJ512" s="17"/>
      <c r="CK512" s="17"/>
      <c r="CL512" s="17"/>
      <c r="CM512" s="17"/>
      <c r="CN512" s="17"/>
      <c r="CO512" s="17"/>
      <c r="CP512" s="17"/>
      <c r="CQ512" s="17"/>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17"/>
      <c r="DT512" s="17"/>
      <c r="DU512" s="17"/>
      <c r="DV512" s="17"/>
      <c r="DW512" s="17"/>
      <c r="DX512" s="17"/>
      <c r="DY512" s="17"/>
      <c r="DZ512" s="17"/>
      <c r="EA512" s="17"/>
      <c r="EB512" s="17"/>
      <c r="EC512" s="17"/>
      <c r="ED512" s="17"/>
      <c r="EE512" s="17"/>
      <c r="EF512" s="17"/>
      <c r="EG512" s="17"/>
      <c r="EH512" s="17"/>
      <c r="EI512" s="17"/>
      <c r="EJ512" s="17"/>
      <c r="EK512" s="17"/>
      <c r="EL512" s="17"/>
    </row>
    <row r="513" spans="1:142" x14ac:dyDescent="0.35">
      <c r="A513" s="17"/>
      <c r="B513" s="17"/>
      <c r="C513" s="17"/>
      <c r="D513" s="17"/>
      <c r="E513" s="17"/>
      <c r="F513" s="17"/>
      <c r="G513" s="17"/>
      <c r="H513" s="17"/>
      <c r="I513" s="17"/>
      <c r="K513" s="17"/>
      <c r="N513" s="17"/>
      <c r="O513" s="17"/>
      <c r="P513" s="68"/>
      <c r="Q513" s="68"/>
      <c r="R513" s="17"/>
      <c r="S513" s="17"/>
      <c r="T513" s="107"/>
      <c r="V513" s="17"/>
      <c r="W513" s="17"/>
      <c r="Y513" s="17"/>
      <c r="Z513" s="17"/>
      <c r="AA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row>
    <row r="514" spans="1:142" x14ac:dyDescent="0.35">
      <c r="A514" s="17"/>
      <c r="B514" s="17"/>
      <c r="C514" s="17"/>
      <c r="D514" s="17"/>
      <c r="E514" s="17"/>
      <c r="F514" s="17"/>
      <c r="G514" s="17"/>
      <c r="H514" s="17"/>
      <c r="I514" s="107"/>
      <c r="K514" s="17"/>
      <c r="N514" s="17"/>
      <c r="O514" s="17"/>
      <c r="P514" s="68"/>
      <c r="Q514" s="68"/>
      <c r="R514" s="17"/>
      <c r="S514" s="17"/>
      <c r="T514" s="107"/>
      <c r="V514" s="17"/>
      <c r="W514" s="17"/>
      <c r="Y514" s="17"/>
      <c r="Z514" s="17"/>
      <c r="AA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row>
    <row r="515" spans="1:142" x14ac:dyDescent="0.35">
      <c r="A515" s="17"/>
      <c r="B515" s="17"/>
      <c r="C515" s="17"/>
      <c r="D515" s="17"/>
      <c r="E515" s="17"/>
      <c r="F515" s="17"/>
      <c r="G515" s="17"/>
      <c r="H515" s="17"/>
      <c r="I515" s="17"/>
      <c r="K515" s="17"/>
      <c r="N515" s="17"/>
      <c r="O515" s="17"/>
      <c r="P515" s="68"/>
      <c r="Q515" s="68"/>
      <c r="R515" s="17"/>
      <c r="S515" s="17"/>
      <c r="T515" s="107"/>
      <c r="V515" s="17"/>
      <c r="W515" s="17"/>
      <c r="Y515" s="17"/>
      <c r="Z515" s="17"/>
      <c r="AA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c r="CA515" s="17"/>
      <c r="CB515" s="17"/>
      <c r="CC515" s="17"/>
      <c r="CD515" s="17"/>
      <c r="CE515" s="17"/>
      <c r="CF515" s="17"/>
      <c r="CG515" s="17"/>
      <c r="CH515" s="17"/>
      <c r="CI515" s="17"/>
      <c r="CJ515" s="17"/>
      <c r="CK515" s="17"/>
      <c r="CL515" s="17"/>
      <c r="CM515" s="17"/>
      <c r="CN515" s="17"/>
      <c r="CO515" s="17"/>
      <c r="CP515" s="17"/>
      <c r="CQ515" s="17"/>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c r="DS515" s="17"/>
      <c r="DT515" s="17"/>
      <c r="DU515" s="17"/>
      <c r="DV515" s="17"/>
      <c r="DW515" s="17"/>
      <c r="DX515" s="17"/>
      <c r="DY515" s="17"/>
      <c r="DZ515" s="17"/>
      <c r="EA515" s="17"/>
      <c r="EB515" s="17"/>
      <c r="EC515" s="17"/>
      <c r="ED515" s="17"/>
      <c r="EE515" s="17"/>
      <c r="EF515" s="17"/>
      <c r="EG515" s="17"/>
      <c r="EH515" s="17"/>
      <c r="EI515" s="17"/>
      <c r="EJ515" s="17"/>
      <c r="EK515" s="17"/>
      <c r="EL515" s="17"/>
    </row>
    <row r="516" spans="1:142" x14ac:dyDescent="0.35">
      <c r="A516" s="17"/>
      <c r="B516" s="17"/>
      <c r="C516" s="17"/>
      <c r="D516" s="17"/>
      <c r="E516" s="17"/>
      <c r="F516" s="17"/>
      <c r="G516" s="17"/>
      <c r="H516" s="17"/>
      <c r="I516" s="17"/>
      <c r="K516" s="17"/>
      <c r="N516" s="17"/>
      <c r="O516" s="17"/>
      <c r="P516" s="68"/>
      <c r="Q516" s="68"/>
      <c r="R516" s="17"/>
      <c r="S516" s="17"/>
      <c r="T516" s="107"/>
      <c r="V516" s="17"/>
      <c r="W516" s="17"/>
      <c r="Y516" s="17"/>
      <c r="Z516" s="17"/>
      <c r="AA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c r="CA516" s="17"/>
      <c r="CB516" s="17"/>
      <c r="CC516" s="17"/>
      <c r="CD516" s="17"/>
      <c r="CE516" s="17"/>
      <c r="CF516" s="17"/>
      <c r="CG516" s="17"/>
      <c r="CH516" s="17"/>
      <c r="CI516" s="17"/>
      <c r="CJ516" s="17"/>
      <c r="CK516" s="17"/>
      <c r="CL516" s="17"/>
      <c r="CM516" s="17"/>
      <c r="CN516" s="17"/>
      <c r="CO516" s="17"/>
      <c r="CP516" s="17"/>
      <c r="CQ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c r="DS516" s="17"/>
      <c r="DT516" s="17"/>
      <c r="DU516" s="17"/>
      <c r="DV516" s="17"/>
      <c r="DW516" s="17"/>
      <c r="DX516" s="17"/>
      <c r="DY516" s="17"/>
      <c r="DZ516" s="17"/>
      <c r="EA516" s="17"/>
      <c r="EB516" s="17"/>
      <c r="EC516" s="17"/>
      <c r="ED516" s="17"/>
      <c r="EE516" s="17"/>
      <c r="EF516" s="17"/>
      <c r="EG516" s="17"/>
      <c r="EH516" s="17"/>
      <c r="EI516" s="17"/>
      <c r="EJ516" s="17"/>
      <c r="EK516" s="17"/>
      <c r="EL516" s="17"/>
    </row>
    <row r="517" spans="1:142" x14ac:dyDescent="0.35">
      <c r="A517" s="17"/>
      <c r="B517" s="17"/>
      <c r="C517" s="17"/>
      <c r="D517" s="17"/>
      <c r="E517" s="17"/>
      <c r="F517" s="17"/>
      <c r="G517" s="17"/>
      <c r="H517" s="17"/>
      <c r="I517" s="17"/>
      <c r="K517" s="17"/>
      <c r="N517" s="17"/>
      <c r="O517" s="17"/>
      <c r="P517" s="68"/>
      <c r="Q517" s="68"/>
      <c r="R517" s="17"/>
      <c r="S517" s="17"/>
      <c r="T517" s="107"/>
      <c r="V517" s="17"/>
      <c r="W517" s="17"/>
      <c r="Y517" s="17"/>
      <c r="Z517" s="17"/>
      <c r="AA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c r="CC517" s="17"/>
      <c r="CD517" s="17"/>
      <c r="CE517" s="17"/>
      <c r="CF517" s="17"/>
      <c r="CG517" s="17"/>
      <c r="CH517" s="17"/>
      <c r="CI517" s="17"/>
      <c r="CJ517" s="17"/>
      <c r="CK517" s="17"/>
      <c r="CL517" s="17"/>
      <c r="CM517" s="17"/>
      <c r="CN517" s="17"/>
      <c r="CO517" s="17"/>
      <c r="CP517" s="17"/>
      <c r="CQ517" s="17"/>
      <c r="CR517" s="17"/>
      <c r="CS517" s="17"/>
      <c r="CT517" s="17"/>
      <c r="CU517" s="17"/>
      <c r="CV517" s="17"/>
      <c r="CW517" s="17"/>
      <c r="CX517" s="17"/>
      <c r="CY517" s="17"/>
      <c r="CZ517" s="17"/>
      <c r="DA517" s="17"/>
      <c r="DB517" s="17"/>
      <c r="DC517" s="17"/>
      <c r="DD517" s="17"/>
      <c r="DE517" s="17"/>
      <c r="DF517" s="17"/>
      <c r="DG517" s="17"/>
      <c r="DH517" s="17"/>
      <c r="DI517" s="17"/>
      <c r="DJ517" s="17"/>
      <c r="DK517" s="17"/>
      <c r="DL517" s="17"/>
      <c r="DM517" s="17"/>
      <c r="DN517" s="17"/>
      <c r="DO517" s="17"/>
      <c r="DP517" s="17"/>
      <c r="DQ517" s="17"/>
      <c r="DR517" s="17"/>
      <c r="DS517" s="17"/>
      <c r="DT517" s="17"/>
      <c r="DU517" s="17"/>
      <c r="DV517" s="17"/>
      <c r="DW517" s="17"/>
      <c r="DX517" s="17"/>
      <c r="DY517" s="17"/>
      <c r="DZ517" s="17"/>
      <c r="EA517" s="17"/>
      <c r="EB517" s="17"/>
      <c r="EC517" s="17"/>
      <c r="ED517" s="17"/>
      <c r="EE517" s="17"/>
      <c r="EF517" s="17"/>
      <c r="EG517" s="17"/>
      <c r="EH517" s="17"/>
      <c r="EI517" s="17"/>
      <c r="EJ517" s="17"/>
      <c r="EK517" s="17"/>
      <c r="EL517" s="17"/>
    </row>
    <row r="518" spans="1:142" x14ac:dyDescent="0.35">
      <c r="A518" s="17"/>
      <c r="B518" s="17"/>
      <c r="C518" s="17"/>
      <c r="D518" s="17"/>
      <c r="E518" s="17"/>
      <c r="F518" s="17"/>
      <c r="G518" s="17"/>
      <c r="H518" s="17"/>
      <c r="I518" s="17"/>
      <c r="K518" s="17"/>
      <c r="N518" s="17"/>
      <c r="O518" s="17"/>
      <c r="P518" s="68"/>
      <c r="Q518" s="68"/>
      <c r="R518" s="17"/>
      <c r="S518" s="17"/>
      <c r="T518" s="107"/>
      <c r="V518" s="17"/>
      <c r="W518" s="17"/>
      <c r="Y518" s="17"/>
      <c r="Z518" s="17"/>
      <c r="AA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c r="CC518" s="17"/>
      <c r="CD518" s="17"/>
      <c r="CE518" s="17"/>
      <c r="CF518" s="17"/>
      <c r="CG518" s="17"/>
      <c r="CH518" s="17"/>
      <c r="CI518" s="17"/>
      <c r="CJ518" s="17"/>
      <c r="CK518" s="17"/>
      <c r="CL518" s="17"/>
      <c r="CM518" s="17"/>
      <c r="CN518" s="17"/>
      <c r="CO518" s="17"/>
      <c r="CP518" s="17"/>
      <c r="CQ518" s="17"/>
      <c r="CR518" s="17"/>
      <c r="CS518" s="17"/>
      <c r="CT518" s="17"/>
      <c r="CU518" s="17"/>
      <c r="CV518" s="17"/>
      <c r="CW518" s="17"/>
      <c r="CX518" s="17"/>
      <c r="CY518" s="17"/>
      <c r="CZ518" s="17"/>
      <c r="DA518" s="17"/>
      <c r="DB518" s="17"/>
      <c r="DC518" s="17"/>
      <c r="DD518" s="17"/>
      <c r="DE518" s="17"/>
      <c r="DF518" s="17"/>
      <c r="DG518" s="17"/>
      <c r="DH518" s="17"/>
      <c r="DI518" s="17"/>
      <c r="DJ518" s="17"/>
      <c r="DK518" s="17"/>
      <c r="DL518" s="17"/>
      <c r="DM518" s="17"/>
      <c r="DN518" s="17"/>
      <c r="DO518" s="17"/>
      <c r="DP518" s="17"/>
      <c r="DQ518" s="17"/>
      <c r="DR518" s="17"/>
      <c r="DS518" s="17"/>
      <c r="DT518" s="17"/>
      <c r="DU518" s="17"/>
      <c r="DV518" s="17"/>
      <c r="DW518" s="17"/>
      <c r="DX518" s="17"/>
      <c r="DY518" s="17"/>
      <c r="DZ518" s="17"/>
      <c r="EA518" s="17"/>
      <c r="EB518" s="17"/>
      <c r="EC518" s="17"/>
      <c r="ED518" s="17"/>
      <c r="EE518" s="17"/>
      <c r="EF518" s="17"/>
      <c r="EG518" s="17"/>
      <c r="EH518" s="17"/>
      <c r="EI518" s="17"/>
      <c r="EJ518" s="17"/>
      <c r="EK518" s="17"/>
      <c r="EL518" s="17"/>
    </row>
    <row r="519" spans="1:142" x14ac:dyDescent="0.35">
      <c r="A519" s="17"/>
      <c r="B519" s="17"/>
      <c r="C519" s="17"/>
      <c r="D519" s="17"/>
      <c r="E519" s="17"/>
      <c r="F519" s="17"/>
      <c r="G519" s="17"/>
      <c r="H519" s="17"/>
      <c r="I519" s="17"/>
      <c r="K519" s="17"/>
      <c r="N519" s="17"/>
      <c r="O519" s="17"/>
      <c r="P519" s="68"/>
      <c r="Q519" s="68"/>
      <c r="R519" s="17"/>
      <c r="S519" s="17"/>
      <c r="T519" s="107"/>
      <c r="V519" s="17"/>
      <c r="W519" s="17"/>
      <c r="Y519" s="17"/>
      <c r="Z519" s="17"/>
      <c r="AA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c r="CC519" s="17"/>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c r="DS519" s="17"/>
      <c r="DT519" s="17"/>
      <c r="DU519" s="17"/>
      <c r="DV519" s="17"/>
      <c r="DW519" s="17"/>
      <c r="DX519" s="17"/>
      <c r="DY519" s="17"/>
      <c r="DZ519" s="17"/>
      <c r="EA519" s="17"/>
      <c r="EB519" s="17"/>
      <c r="EC519" s="17"/>
      <c r="ED519" s="17"/>
      <c r="EE519" s="17"/>
      <c r="EF519" s="17"/>
      <c r="EG519" s="17"/>
      <c r="EH519" s="17"/>
      <c r="EI519" s="17"/>
      <c r="EJ519" s="17"/>
      <c r="EK519" s="17"/>
      <c r="EL519" s="17"/>
    </row>
    <row r="520" spans="1:142" x14ac:dyDescent="0.35">
      <c r="A520" s="17"/>
      <c r="B520" s="17"/>
      <c r="C520" s="17"/>
      <c r="D520" s="17"/>
      <c r="E520" s="17"/>
      <c r="F520" s="17"/>
      <c r="G520" s="17"/>
      <c r="H520" s="17"/>
      <c r="I520" s="17"/>
      <c r="K520" s="17"/>
      <c r="N520" s="17"/>
      <c r="O520" s="17"/>
      <c r="P520" s="68"/>
      <c r="Q520" s="68"/>
      <c r="R520" s="17"/>
      <c r="S520" s="17"/>
      <c r="T520" s="107"/>
      <c r="V520" s="17"/>
      <c r="W520" s="17"/>
      <c r="Y520" s="17"/>
      <c r="Z520" s="17"/>
      <c r="AA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c r="CC520" s="17"/>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c r="DS520" s="17"/>
      <c r="DT520" s="17"/>
      <c r="DU520" s="17"/>
      <c r="DV520" s="17"/>
      <c r="DW520" s="17"/>
      <c r="DX520" s="17"/>
      <c r="DY520" s="17"/>
      <c r="DZ520" s="17"/>
      <c r="EA520" s="17"/>
      <c r="EB520" s="17"/>
      <c r="EC520" s="17"/>
      <c r="ED520" s="17"/>
      <c r="EE520" s="17"/>
      <c r="EF520" s="17"/>
      <c r="EG520" s="17"/>
      <c r="EH520" s="17"/>
      <c r="EI520" s="17"/>
      <c r="EJ520" s="17"/>
      <c r="EK520" s="17"/>
      <c r="EL520" s="17"/>
    </row>
    <row r="521" spans="1:142" x14ac:dyDescent="0.35">
      <c r="A521" s="17"/>
      <c r="B521" s="17"/>
      <c r="C521" s="17"/>
      <c r="D521" s="17"/>
      <c r="E521" s="17"/>
      <c r="F521" s="17"/>
      <c r="G521" s="17"/>
      <c r="H521" s="17"/>
      <c r="I521" s="17"/>
      <c r="K521" s="17"/>
      <c r="N521" s="17"/>
      <c r="O521" s="17"/>
      <c r="P521" s="68"/>
      <c r="Q521" s="68"/>
      <c r="R521" s="17"/>
      <c r="S521" s="17"/>
      <c r="T521" s="107"/>
      <c r="V521" s="17"/>
      <c r="W521" s="17"/>
      <c r="Y521" s="17"/>
      <c r="Z521" s="17"/>
      <c r="AA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c r="DS521" s="17"/>
      <c r="DT521" s="17"/>
      <c r="DU521" s="17"/>
      <c r="DV521" s="17"/>
      <c r="DW521" s="17"/>
      <c r="DX521" s="17"/>
      <c r="DY521" s="17"/>
      <c r="DZ521" s="17"/>
      <c r="EA521" s="17"/>
      <c r="EB521" s="17"/>
      <c r="EC521" s="17"/>
      <c r="ED521" s="17"/>
      <c r="EE521" s="17"/>
      <c r="EF521" s="17"/>
      <c r="EG521" s="17"/>
      <c r="EH521" s="17"/>
      <c r="EI521" s="17"/>
      <c r="EJ521" s="17"/>
      <c r="EK521" s="17"/>
      <c r="EL521" s="17"/>
    </row>
    <row r="522" spans="1:142" x14ac:dyDescent="0.35">
      <c r="A522" s="17"/>
      <c r="B522" s="17"/>
      <c r="C522" s="17"/>
      <c r="D522" s="17"/>
      <c r="E522" s="17"/>
      <c r="F522" s="17"/>
      <c r="G522" s="17"/>
      <c r="H522" s="17"/>
      <c r="I522" s="17"/>
      <c r="K522" s="17"/>
      <c r="N522" s="17"/>
      <c r="O522" s="17"/>
      <c r="P522" s="68"/>
      <c r="Q522" s="68"/>
      <c r="R522" s="17"/>
      <c r="S522" s="17"/>
      <c r="T522" s="107"/>
      <c r="V522" s="17"/>
      <c r="W522" s="17"/>
      <c r="Y522" s="17"/>
      <c r="Z522" s="17"/>
      <c r="AA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c r="CC522" s="17"/>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c r="DS522" s="17"/>
      <c r="DT522" s="17"/>
      <c r="DU522" s="17"/>
      <c r="DV522" s="17"/>
      <c r="DW522" s="17"/>
      <c r="DX522" s="17"/>
      <c r="DY522" s="17"/>
      <c r="DZ522" s="17"/>
      <c r="EA522" s="17"/>
      <c r="EB522" s="17"/>
      <c r="EC522" s="17"/>
      <c r="ED522" s="17"/>
      <c r="EE522" s="17"/>
      <c r="EF522" s="17"/>
      <c r="EG522" s="17"/>
      <c r="EH522" s="17"/>
      <c r="EI522" s="17"/>
      <c r="EJ522" s="17"/>
      <c r="EK522" s="17"/>
      <c r="EL522" s="17"/>
    </row>
    <row r="523" spans="1:142" x14ac:dyDescent="0.35">
      <c r="A523" s="17"/>
      <c r="B523" s="17"/>
      <c r="C523" s="17"/>
      <c r="D523" s="17"/>
      <c r="E523" s="17"/>
      <c r="F523" s="17"/>
      <c r="G523" s="17"/>
      <c r="H523" s="17"/>
      <c r="I523" s="17"/>
      <c r="K523" s="17"/>
      <c r="N523" s="17"/>
      <c r="O523" s="17"/>
      <c r="P523" s="68"/>
      <c r="Q523" s="68"/>
      <c r="R523" s="17"/>
      <c r="S523" s="17"/>
      <c r="T523" s="107"/>
      <c r="V523" s="17"/>
      <c r="W523" s="17"/>
      <c r="Y523" s="17"/>
      <c r="Z523" s="17"/>
      <c r="AA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c r="CA523" s="17"/>
      <c r="CB523" s="17"/>
      <c r="CC523" s="17"/>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c r="DS523" s="17"/>
      <c r="DT523" s="17"/>
      <c r="DU523" s="17"/>
      <c r="DV523" s="17"/>
      <c r="DW523" s="17"/>
      <c r="DX523" s="17"/>
      <c r="DY523" s="17"/>
      <c r="DZ523" s="17"/>
      <c r="EA523" s="17"/>
      <c r="EB523" s="17"/>
      <c r="EC523" s="17"/>
      <c r="ED523" s="17"/>
      <c r="EE523" s="17"/>
      <c r="EF523" s="17"/>
      <c r="EG523" s="17"/>
      <c r="EH523" s="17"/>
      <c r="EI523" s="17"/>
      <c r="EJ523" s="17"/>
      <c r="EK523" s="17"/>
      <c r="EL523" s="17"/>
    </row>
    <row r="524" spans="1:142" x14ac:dyDescent="0.35">
      <c r="A524" s="17"/>
      <c r="B524" s="17"/>
      <c r="C524" s="17"/>
      <c r="D524" s="17"/>
      <c r="E524" s="17"/>
      <c r="F524" s="17"/>
      <c r="G524" s="17"/>
      <c r="H524" s="17"/>
      <c r="I524" s="17"/>
      <c r="K524" s="17"/>
      <c r="N524" s="17"/>
      <c r="O524" s="17"/>
      <c r="P524" s="68"/>
      <c r="Q524" s="68"/>
      <c r="R524" s="17"/>
      <c r="S524" s="17"/>
      <c r="T524" s="107"/>
      <c r="V524" s="17"/>
      <c r="W524" s="17"/>
      <c r="Y524" s="17"/>
      <c r="Z524" s="17"/>
      <c r="AA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c r="CA524" s="17"/>
      <c r="CB524" s="17"/>
      <c r="CC524" s="17"/>
      <c r="CD524" s="17"/>
      <c r="CE524" s="17"/>
      <c r="CF524" s="17"/>
      <c r="CG524" s="17"/>
      <c r="CH524" s="17"/>
      <c r="CI524" s="17"/>
      <c r="CJ524" s="17"/>
      <c r="CK524" s="17"/>
      <c r="CL524" s="17"/>
      <c r="CM524" s="17"/>
      <c r="CN524" s="17"/>
      <c r="CO524" s="17"/>
      <c r="CP524" s="17"/>
      <c r="CQ524" s="17"/>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c r="DS524" s="17"/>
      <c r="DT524" s="17"/>
      <c r="DU524" s="17"/>
      <c r="DV524" s="17"/>
      <c r="DW524" s="17"/>
      <c r="DX524" s="17"/>
      <c r="DY524" s="17"/>
      <c r="DZ524" s="17"/>
      <c r="EA524" s="17"/>
      <c r="EB524" s="17"/>
      <c r="EC524" s="17"/>
      <c r="ED524" s="17"/>
      <c r="EE524" s="17"/>
      <c r="EF524" s="17"/>
      <c r="EG524" s="17"/>
      <c r="EH524" s="17"/>
      <c r="EI524" s="17"/>
      <c r="EJ524" s="17"/>
      <c r="EK524" s="17"/>
      <c r="EL524" s="17"/>
    </row>
    <row r="525" spans="1:142" x14ac:dyDescent="0.35">
      <c r="A525" s="17"/>
      <c r="B525" s="17"/>
      <c r="C525" s="17"/>
      <c r="D525" s="17"/>
      <c r="E525" s="17"/>
      <c r="F525" s="17"/>
      <c r="G525" s="17"/>
      <c r="H525" s="17"/>
      <c r="I525" s="17"/>
      <c r="K525" s="17"/>
      <c r="N525" s="17"/>
      <c r="O525" s="17"/>
      <c r="P525" s="68"/>
      <c r="Q525" s="68"/>
      <c r="R525" s="17"/>
      <c r="S525" s="17"/>
      <c r="T525" s="107"/>
      <c r="V525" s="17"/>
      <c r="W525" s="17"/>
      <c r="Y525" s="17"/>
      <c r="Z525" s="17"/>
      <c r="AA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c r="CA525" s="17"/>
      <c r="CB525" s="17"/>
      <c r="CC525" s="17"/>
      <c r="CD525" s="17"/>
      <c r="CE525" s="17"/>
      <c r="CF525" s="17"/>
      <c r="CG525" s="17"/>
      <c r="CH525" s="17"/>
      <c r="CI525" s="17"/>
      <c r="CJ525" s="17"/>
      <c r="CK525" s="17"/>
      <c r="CL525" s="17"/>
      <c r="CM525" s="17"/>
      <c r="CN525" s="17"/>
      <c r="CO525" s="17"/>
      <c r="CP525" s="17"/>
      <c r="CQ525" s="17"/>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c r="DS525" s="17"/>
      <c r="DT525" s="17"/>
      <c r="DU525" s="17"/>
      <c r="DV525" s="17"/>
      <c r="DW525" s="17"/>
      <c r="DX525" s="17"/>
      <c r="DY525" s="17"/>
      <c r="DZ525" s="17"/>
      <c r="EA525" s="17"/>
      <c r="EB525" s="17"/>
      <c r="EC525" s="17"/>
      <c r="ED525" s="17"/>
      <c r="EE525" s="17"/>
      <c r="EF525" s="17"/>
      <c r="EG525" s="17"/>
      <c r="EH525" s="17"/>
      <c r="EI525" s="17"/>
      <c r="EJ525" s="17"/>
      <c r="EK525" s="17"/>
      <c r="EL525" s="17"/>
    </row>
    <row r="526" spans="1:142" x14ac:dyDescent="0.35">
      <c r="A526" s="17"/>
      <c r="B526" s="17"/>
      <c r="C526" s="17"/>
      <c r="D526" s="17"/>
      <c r="E526" s="17"/>
      <c r="F526" s="17"/>
      <c r="G526" s="17"/>
      <c r="H526" s="17"/>
      <c r="I526" s="17"/>
      <c r="K526" s="17"/>
      <c r="N526" s="17"/>
      <c r="O526" s="17"/>
      <c r="P526" s="68"/>
      <c r="Q526" s="68"/>
      <c r="R526" s="17"/>
      <c r="S526" s="17"/>
      <c r="T526" s="107"/>
      <c r="V526" s="17"/>
      <c r="W526" s="17"/>
      <c r="Y526" s="17"/>
      <c r="Z526" s="17"/>
      <c r="AA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c r="CA526" s="17"/>
      <c r="CB526" s="17"/>
      <c r="CC526" s="17"/>
      <c r="CD526" s="17"/>
      <c r="CE526" s="17"/>
      <c r="CF526" s="17"/>
      <c r="CG526" s="17"/>
      <c r="CH526" s="17"/>
      <c r="CI526" s="17"/>
      <c r="CJ526" s="17"/>
      <c r="CK526" s="17"/>
      <c r="CL526" s="17"/>
      <c r="CM526" s="17"/>
      <c r="CN526" s="17"/>
      <c r="CO526" s="17"/>
      <c r="CP526" s="17"/>
      <c r="CQ526" s="17"/>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c r="DS526" s="17"/>
      <c r="DT526" s="17"/>
      <c r="DU526" s="17"/>
      <c r="DV526" s="17"/>
      <c r="DW526" s="17"/>
      <c r="DX526" s="17"/>
      <c r="DY526" s="17"/>
      <c r="DZ526" s="17"/>
      <c r="EA526" s="17"/>
      <c r="EB526" s="17"/>
      <c r="EC526" s="17"/>
      <c r="ED526" s="17"/>
      <c r="EE526" s="17"/>
      <c r="EF526" s="17"/>
      <c r="EG526" s="17"/>
      <c r="EH526" s="17"/>
      <c r="EI526" s="17"/>
      <c r="EJ526" s="17"/>
      <c r="EK526" s="17"/>
      <c r="EL526" s="17"/>
    </row>
    <row r="527" spans="1:142" x14ac:dyDescent="0.35">
      <c r="A527" s="17"/>
      <c r="B527" s="17"/>
      <c r="C527" s="17"/>
      <c r="D527" s="17"/>
      <c r="E527" s="17"/>
      <c r="F527" s="17"/>
      <c r="G527" s="17"/>
      <c r="H527" s="17"/>
      <c r="I527" s="107"/>
      <c r="K527" s="17"/>
      <c r="N527" s="17"/>
      <c r="O527" s="17"/>
      <c r="P527" s="68"/>
      <c r="Q527" s="68"/>
      <c r="R527" s="17"/>
      <c r="S527" s="17"/>
      <c r="T527" s="107"/>
      <c r="V527" s="17"/>
      <c r="W527" s="17"/>
      <c r="Y527" s="17"/>
      <c r="Z527" s="17"/>
      <c r="AA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c r="CC527" s="17"/>
      <c r="CD527" s="17"/>
      <c r="CE527" s="17"/>
      <c r="CF527" s="17"/>
      <c r="CG527" s="17"/>
      <c r="CH527" s="17"/>
      <c r="CI527" s="17"/>
      <c r="CJ527" s="17"/>
      <c r="CK527" s="17"/>
      <c r="CL527" s="17"/>
      <c r="CM527" s="17"/>
      <c r="CN527" s="17"/>
      <c r="CO527" s="17"/>
      <c r="CP527" s="17"/>
      <c r="CQ527" s="17"/>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c r="DS527" s="17"/>
      <c r="DT527" s="17"/>
      <c r="DU527" s="17"/>
      <c r="DV527" s="17"/>
      <c r="DW527" s="17"/>
      <c r="DX527" s="17"/>
      <c r="DY527" s="17"/>
      <c r="DZ527" s="17"/>
      <c r="EA527" s="17"/>
      <c r="EB527" s="17"/>
      <c r="EC527" s="17"/>
      <c r="ED527" s="17"/>
      <c r="EE527" s="17"/>
      <c r="EF527" s="17"/>
      <c r="EG527" s="17"/>
      <c r="EH527" s="17"/>
      <c r="EI527" s="17"/>
      <c r="EJ527" s="17"/>
      <c r="EK527" s="17"/>
      <c r="EL527" s="17"/>
    </row>
    <row r="528" spans="1:142" x14ac:dyDescent="0.35">
      <c r="A528" s="17"/>
      <c r="B528" s="17"/>
      <c r="C528" s="17"/>
      <c r="D528" s="17"/>
      <c r="E528" s="17"/>
      <c r="F528" s="17"/>
      <c r="G528" s="17"/>
      <c r="H528" s="17"/>
      <c r="I528" s="17"/>
      <c r="K528" s="17"/>
      <c r="N528" s="17"/>
      <c r="O528" s="17"/>
      <c r="P528" s="68"/>
      <c r="Q528" s="68"/>
      <c r="R528" s="17"/>
      <c r="S528" s="17"/>
      <c r="T528" s="107"/>
      <c r="V528" s="17"/>
      <c r="W528" s="17"/>
      <c r="Y528" s="17"/>
      <c r="Z528" s="17"/>
      <c r="AA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c r="CA528" s="17"/>
      <c r="CB528" s="17"/>
      <c r="CC528" s="17"/>
      <c r="CD528" s="17"/>
      <c r="CE528" s="17"/>
      <c r="CF528" s="17"/>
      <c r="CG528" s="17"/>
      <c r="CH528" s="17"/>
      <c r="CI528" s="17"/>
      <c r="CJ528" s="17"/>
      <c r="CK528" s="17"/>
      <c r="CL528" s="17"/>
      <c r="CM528" s="17"/>
      <c r="CN528" s="17"/>
      <c r="CO528" s="17"/>
      <c r="CP528" s="17"/>
      <c r="CQ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c r="DS528" s="17"/>
      <c r="DT528" s="17"/>
      <c r="DU528" s="17"/>
      <c r="DV528" s="17"/>
      <c r="DW528" s="17"/>
      <c r="DX528" s="17"/>
      <c r="DY528" s="17"/>
      <c r="DZ528" s="17"/>
      <c r="EA528" s="17"/>
      <c r="EB528" s="17"/>
      <c r="EC528" s="17"/>
      <c r="ED528" s="17"/>
      <c r="EE528" s="17"/>
      <c r="EF528" s="17"/>
      <c r="EG528" s="17"/>
      <c r="EH528" s="17"/>
      <c r="EI528" s="17"/>
      <c r="EJ528" s="17"/>
      <c r="EK528" s="17"/>
      <c r="EL528" s="17"/>
    </row>
    <row r="529" spans="1:142" x14ac:dyDescent="0.35">
      <c r="A529" s="17"/>
      <c r="B529" s="17"/>
      <c r="C529" s="17"/>
      <c r="D529" s="17"/>
      <c r="E529" s="17"/>
      <c r="F529" s="17"/>
      <c r="G529" s="17"/>
      <c r="H529" s="17"/>
      <c r="I529" s="17"/>
      <c r="K529" s="17"/>
      <c r="N529" s="17"/>
      <c r="O529" s="17"/>
      <c r="P529" s="68"/>
      <c r="Q529" s="68"/>
      <c r="R529" s="17"/>
      <c r="S529" s="17"/>
      <c r="T529" s="107"/>
      <c r="V529" s="17"/>
      <c r="W529" s="17"/>
      <c r="Y529" s="17"/>
      <c r="Z529" s="17"/>
      <c r="AA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c r="CA529" s="17"/>
      <c r="CB529" s="17"/>
      <c r="CC529" s="17"/>
      <c r="CD529" s="17"/>
      <c r="CE529" s="17"/>
      <c r="CF529" s="17"/>
      <c r="CG529" s="17"/>
      <c r="CH529" s="17"/>
      <c r="CI529" s="17"/>
      <c r="CJ529" s="17"/>
      <c r="CK529" s="17"/>
      <c r="CL529" s="17"/>
      <c r="CM529" s="17"/>
      <c r="CN529" s="17"/>
      <c r="CO529" s="17"/>
      <c r="CP529" s="17"/>
      <c r="CQ529" s="17"/>
      <c r="CR529" s="17"/>
      <c r="CS529" s="17"/>
      <c r="CT529" s="17"/>
      <c r="CU529" s="17"/>
      <c r="CV529" s="17"/>
      <c r="CW529" s="17"/>
      <c r="CX529" s="17"/>
      <c r="CY529" s="17"/>
      <c r="CZ529" s="17"/>
      <c r="DA529" s="17"/>
      <c r="DB529" s="17"/>
      <c r="DC529" s="17"/>
      <c r="DD529" s="17"/>
      <c r="DE529" s="17"/>
      <c r="DF529" s="17"/>
      <c r="DG529" s="17"/>
      <c r="DH529" s="17"/>
      <c r="DI529" s="17"/>
      <c r="DJ529" s="17"/>
      <c r="DK529" s="17"/>
      <c r="DL529" s="17"/>
      <c r="DM529" s="17"/>
      <c r="DN529" s="17"/>
      <c r="DO529" s="17"/>
      <c r="DP529" s="17"/>
      <c r="DQ529" s="17"/>
      <c r="DR529" s="17"/>
      <c r="DS529" s="17"/>
      <c r="DT529" s="17"/>
      <c r="DU529" s="17"/>
      <c r="DV529" s="17"/>
      <c r="DW529" s="17"/>
      <c r="DX529" s="17"/>
      <c r="DY529" s="17"/>
      <c r="DZ529" s="17"/>
      <c r="EA529" s="17"/>
      <c r="EB529" s="17"/>
      <c r="EC529" s="17"/>
      <c r="ED529" s="17"/>
      <c r="EE529" s="17"/>
      <c r="EF529" s="17"/>
      <c r="EG529" s="17"/>
      <c r="EH529" s="17"/>
      <c r="EI529" s="17"/>
      <c r="EJ529" s="17"/>
      <c r="EK529" s="17"/>
      <c r="EL529" s="17"/>
    </row>
    <row r="530" spans="1:142" x14ac:dyDescent="0.35">
      <c r="A530" s="17"/>
      <c r="B530" s="17"/>
      <c r="C530" s="17"/>
      <c r="D530" s="17"/>
      <c r="E530" s="17"/>
      <c r="F530" s="17"/>
      <c r="G530" s="17"/>
      <c r="H530" s="17"/>
      <c r="I530" s="17"/>
      <c r="K530" s="17"/>
      <c r="N530" s="17"/>
      <c r="O530" s="17"/>
      <c r="P530" s="68"/>
      <c r="Q530" s="68"/>
      <c r="R530" s="17"/>
      <c r="S530" s="17"/>
      <c r="T530" s="107"/>
      <c r="V530" s="17"/>
      <c r="W530" s="17"/>
      <c r="Y530" s="17"/>
      <c r="Z530" s="17"/>
      <c r="AA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c r="CA530" s="17"/>
      <c r="CB530" s="17"/>
      <c r="CC530" s="17"/>
      <c r="CD530" s="17"/>
      <c r="CE530" s="17"/>
      <c r="CF530" s="17"/>
      <c r="CG530" s="17"/>
      <c r="CH530" s="17"/>
      <c r="CI530" s="17"/>
      <c r="CJ530" s="17"/>
      <c r="CK530" s="17"/>
      <c r="CL530" s="17"/>
      <c r="CM530" s="17"/>
      <c r="CN530" s="17"/>
      <c r="CO530" s="17"/>
      <c r="CP530" s="17"/>
      <c r="CQ530" s="17"/>
      <c r="CR530" s="17"/>
      <c r="CS530" s="17"/>
      <c r="CT530" s="17"/>
      <c r="CU530" s="17"/>
      <c r="CV530" s="17"/>
      <c r="CW530" s="17"/>
      <c r="CX530" s="17"/>
      <c r="CY530" s="17"/>
      <c r="CZ530" s="17"/>
      <c r="DA530" s="17"/>
      <c r="DB530" s="17"/>
      <c r="DC530" s="17"/>
      <c r="DD530" s="17"/>
      <c r="DE530" s="17"/>
      <c r="DF530" s="17"/>
      <c r="DG530" s="17"/>
      <c r="DH530" s="17"/>
      <c r="DI530" s="17"/>
      <c r="DJ530" s="17"/>
      <c r="DK530" s="17"/>
      <c r="DL530" s="17"/>
      <c r="DM530" s="17"/>
      <c r="DN530" s="17"/>
      <c r="DO530" s="17"/>
      <c r="DP530" s="17"/>
      <c r="DQ530" s="17"/>
      <c r="DR530" s="17"/>
      <c r="DS530" s="17"/>
      <c r="DT530" s="17"/>
      <c r="DU530" s="17"/>
      <c r="DV530" s="17"/>
      <c r="DW530" s="17"/>
      <c r="DX530" s="17"/>
      <c r="DY530" s="17"/>
      <c r="DZ530" s="17"/>
      <c r="EA530" s="17"/>
      <c r="EB530" s="17"/>
      <c r="EC530" s="17"/>
      <c r="ED530" s="17"/>
      <c r="EE530" s="17"/>
      <c r="EF530" s="17"/>
      <c r="EG530" s="17"/>
      <c r="EH530" s="17"/>
      <c r="EI530" s="17"/>
      <c r="EJ530" s="17"/>
      <c r="EK530" s="17"/>
      <c r="EL530" s="17"/>
    </row>
    <row r="531" spans="1:142" x14ac:dyDescent="0.35">
      <c r="A531" s="17"/>
      <c r="B531" s="17"/>
      <c r="C531" s="17"/>
      <c r="D531" s="17"/>
      <c r="E531" s="17"/>
      <c r="F531" s="17"/>
      <c r="G531" s="17"/>
      <c r="H531" s="17"/>
      <c r="I531" s="17"/>
      <c r="K531" s="17"/>
      <c r="N531" s="17"/>
      <c r="O531" s="17"/>
      <c r="P531" s="68"/>
      <c r="Q531" s="68"/>
      <c r="R531" s="17"/>
      <c r="S531" s="17"/>
      <c r="T531" s="107"/>
      <c r="V531" s="17"/>
      <c r="W531" s="17"/>
      <c r="Y531" s="17"/>
      <c r="Z531" s="17"/>
      <c r="AA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c r="CA531" s="17"/>
      <c r="CB531" s="17"/>
      <c r="CC531" s="17"/>
      <c r="CD531" s="17"/>
      <c r="CE531" s="17"/>
      <c r="CF531" s="17"/>
      <c r="CG531" s="17"/>
      <c r="CH531" s="17"/>
      <c r="CI531" s="17"/>
      <c r="CJ531" s="17"/>
      <c r="CK531" s="17"/>
      <c r="CL531" s="17"/>
      <c r="CM531" s="17"/>
      <c r="CN531" s="17"/>
      <c r="CO531" s="17"/>
      <c r="CP531" s="17"/>
      <c r="CQ531" s="17"/>
      <c r="CR531" s="17"/>
      <c r="CS531" s="17"/>
      <c r="CT531" s="17"/>
      <c r="CU531" s="17"/>
      <c r="CV531" s="17"/>
      <c r="CW531" s="17"/>
      <c r="CX531" s="17"/>
      <c r="CY531" s="17"/>
      <c r="CZ531" s="17"/>
      <c r="DA531" s="17"/>
      <c r="DB531" s="17"/>
      <c r="DC531" s="17"/>
      <c r="DD531" s="17"/>
      <c r="DE531" s="17"/>
      <c r="DF531" s="17"/>
      <c r="DG531" s="17"/>
      <c r="DH531" s="17"/>
      <c r="DI531" s="17"/>
      <c r="DJ531" s="17"/>
      <c r="DK531" s="17"/>
      <c r="DL531" s="17"/>
      <c r="DM531" s="17"/>
      <c r="DN531" s="17"/>
      <c r="DO531" s="17"/>
      <c r="DP531" s="17"/>
      <c r="DQ531" s="17"/>
      <c r="DR531" s="17"/>
      <c r="DS531" s="17"/>
      <c r="DT531" s="17"/>
      <c r="DU531" s="17"/>
      <c r="DV531" s="17"/>
      <c r="DW531" s="17"/>
      <c r="DX531" s="17"/>
      <c r="DY531" s="17"/>
      <c r="DZ531" s="17"/>
      <c r="EA531" s="17"/>
      <c r="EB531" s="17"/>
      <c r="EC531" s="17"/>
      <c r="ED531" s="17"/>
      <c r="EE531" s="17"/>
      <c r="EF531" s="17"/>
      <c r="EG531" s="17"/>
      <c r="EH531" s="17"/>
      <c r="EI531" s="17"/>
      <c r="EJ531" s="17"/>
      <c r="EK531" s="17"/>
      <c r="EL531" s="17"/>
    </row>
    <row r="532" spans="1:142" x14ac:dyDescent="0.35">
      <c r="A532" s="17"/>
      <c r="B532" s="17"/>
      <c r="C532" s="17"/>
      <c r="D532" s="17"/>
      <c r="E532" s="17"/>
      <c r="F532" s="17"/>
      <c r="G532" s="17"/>
      <c r="H532" s="17"/>
      <c r="I532" s="17"/>
      <c r="K532" s="17"/>
      <c r="N532" s="17"/>
      <c r="O532" s="17"/>
      <c r="P532" s="68"/>
      <c r="Q532" s="68"/>
      <c r="R532" s="17"/>
      <c r="S532" s="17"/>
      <c r="T532" s="107"/>
      <c r="V532" s="17"/>
      <c r="W532" s="17"/>
      <c r="Y532" s="17"/>
      <c r="Z532" s="17"/>
      <c r="AA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c r="CA532" s="17"/>
      <c r="CB532" s="17"/>
      <c r="CC532" s="17"/>
      <c r="CD532" s="17"/>
      <c r="CE532" s="17"/>
      <c r="CF532" s="17"/>
      <c r="CG532" s="17"/>
      <c r="CH532" s="17"/>
      <c r="CI532" s="17"/>
      <c r="CJ532" s="17"/>
      <c r="CK532" s="17"/>
      <c r="CL532" s="17"/>
      <c r="CM532" s="17"/>
      <c r="CN532" s="17"/>
      <c r="CO532" s="17"/>
      <c r="CP532" s="17"/>
      <c r="CQ532" s="17"/>
      <c r="CR532" s="17"/>
      <c r="CS532" s="17"/>
      <c r="CT532" s="17"/>
      <c r="CU532" s="17"/>
      <c r="CV532" s="17"/>
      <c r="CW532" s="17"/>
      <c r="CX532" s="17"/>
      <c r="CY532" s="17"/>
      <c r="CZ532" s="17"/>
      <c r="DA532" s="17"/>
      <c r="DB532" s="17"/>
      <c r="DC532" s="17"/>
      <c r="DD532" s="17"/>
      <c r="DE532" s="17"/>
      <c r="DF532" s="17"/>
      <c r="DG532" s="17"/>
      <c r="DH532" s="17"/>
      <c r="DI532" s="17"/>
      <c r="DJ532" s="17"/>
      <c r="DK532" s="17"/>
      <c r="DL532" s="17"/>
      <c r="DM532" s="17"/>
      <c r="DN532" s="17"/>
      <c r="DO532" s="17"/>
      <c r="DP532" s="17"/>
      <c r="DQ532" s="17"/>
      <c r="DR532" s="17"/>
      <c r="DS532" s="17"/>
      <c r="DT532" s="17"/>
      <c r="DU532" s="17"/>
      <c r="DV532" s="17"/>
      <c r="DW532" s="17"/>
      <c r="DX532" s="17"/>
      <c r="DY532" s="17"/>
      <c r="DZ532" s="17"/>
      <c r="EA532" s="17"/>
      <c r="EB532" s="17"/>
      <c r="EC532" s="17"/>
      <c r="ED532" s="17"/>
      <c r="EE532" s="17"/>
      <c r="EF532" s="17"/>
      <c r="EG532" s="17"/>
      <c r="EH532" s="17"/>
      <c r="EI532" s="17"/>
      <c r="EJ532" s="17"/>
      <c r="EK532" s="17"/>
      <c r="EL532" s="17"/>
    </row>
    <row r="533" spans="1:142" x14ac:dyDescent="0.35">
      <c r="A533" s="17"/>
      <c r="B533" s="17"/>
      <c r="C533" s="17"/>
      <c r="D533" s="17"/>
      <c r="E533" s="17"/>
      <c r="F533" s="17"/>
      <c r="G533" s="17"/>
      <c r="H533" s="17"/>
      <c r="I533" s="17"/>
      <c r="K533" s="17"/>
      <c r="N533" s="17"/>
      <c r="O533" s="17"/>
      <c r="P533" s="68"/>
      <c r="Q533" s="68"/>
      <c r="R533" s="17"/>
      <c r="S533" s="17"/>
      <c r="T533" s="107"/>
      <c r="V533" s="17"/>
      <c r="W533" s="17"/>
      <c r="Y533" s="17"/>
      <c r="Z533" s="17"/>
      <c r="AA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c r="CA533" s="17"/>
      <c r="CB533" s="17"/>
      <c r="CC533" s="17"/>
      <c r="CD533" s="17"/>
      <c r="CE533" s="17"/>
      <c r="CF533" s="17"/>
      <c r="CG533" s="17"/>
      <c r="CH533" s="17"/>
      <c r="CI533" s="17"/>
      <c r="CJ533" s="17"/>
      <c r="CK533" s="17"/>
      <c r="CL533" s="17"/>
      <c r="CM533" s="17"/>
      <c r="CN533" s="17"/>
      <c r="CO533" s="17"/>
      <c r="CP533" s="17"/>
      <c r="CQ533" s="17"/>
      <c r="CR533" s="17"/>
      <c r="CS533" s="17"/>
      <c r="CT533" s="17"/>
      <c r="CU533" s="17"/>
      <c r="CV533" s="17"/>
      <c r="CW533" s="17"/>
      <c r="CX533" s="17"/>
      <c r="CY533" s="17"/>
      <c r="CZ533" s="17"/>
      <c r="DA533" s="17"/>
      <c r="DB533" s="17"/>
      <c r="DC533" s="17"/>
      <c r="DD533" s="17"/>
      <c r="DE533" s="17"/>
      <c r="DF533" s="17"/>
      <c r="DG533" s="17"/>
      <c r="DH533" s="17"/>
      <c r="DI533" s="17"/>
      <c r="DJ533" s="17"/>
      <c r="DK533" s="17"/>
      <c r="DL533" s="17"/>
      <c r="DM533" s="17"/>
      <c r="DN533" s="17"/>
      <c r="DO533" s="17"/>
      <c r="DP533" s="17"/>
      <c r="DQ533" s="17"/>
      <c r="DR533" s="17"/>
      <c r="DS533" s="17"/>
      <c r="DT533" s="17"/>
      <c r="DU533" s="17"/>
      <c r="DV533" s="17"/>
      <c r="DW533" s="17"/>
      <c r="DX533" s="17"/>
      <c r="DY533" s="17"/>
      <c r="DZ533" s="17"/>
      <c r="EA533" s="17"/>
      <c r="EB533" s="17"/>
      <c r="EC533" s="17"/>
      <c r="ED533" s="17"/>
      <c r="EE533" s="17"/>
      <c r="EF533" s="17"/>
      <c r="EG533" s="17"/>
      <c r="EH533" s="17"/>
      <c r="EI533" s="17"/>
      <c r="EJ533" s="17"/>
      <c r="EK533" s="17"/>
      <c r="EL533" s="17"/>
    </row>
    <row r="534" spans="1:142" x14ac:dyDescent="0.35">
      <c r="A534" s="17"/>
      <c r="B534" s="17"/>
      <c r="C534" s="17"/>
      <c r="D534" s="17"/>
      <c r="E534" s="17"/>
      <c r="F534" s="17"/>
      <c r="G534" s="17"/>
      <c r="H534" s="17"/>
      <c r="I534" s="17"/>
      <c r="K534" s="17"/>
      <c r="N534" s="17"/>
      <c r="O534" s="17"/>
      <c r="P534" s="68"/>
      <c r="Q534" s="68"/>
      <c r="R534" s="17"/>
      <c r="S534" s="17"/>
      <c r="T534" s="107"/>
      <c r="V534" s="17"/>
      <c r="W534" s="17"/>
      <c r="Y534" s="17"/>
      <c r="Z534" s="17"/>
      <c r="AA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c r="CA534" s="17"/>
      <c r="CB534" s="17"/>
      <c r="CC534" s="17"/>
      <c r="CD534" s="17"/>
      <c r="CE534" s="17"/>
      <c r="CF534" s="17"/>
      <c r="CG534" s="17"/>
      <c r="CH534" s="17"/>
      <c r="CI534" s="17"/>
      <c r="CJ534" s="17"/>
      <c r="CK534" s="17"/>
      <c r="CL534" s="17"/>
      <c r="CM534" s="17"/>
      <c r="CN534" s="17"/>
      <c r="CO534" s="17"/>
      <c r="CP534" s="17"/>
      <c r="CQ534" s="17"/>
      <c r="CR534" s="17"/>
      <c r="CS534" s="17"/>
      <c r="CT534" s="17"/>
      <c r="CU534" s="17"/>
      <c r="CV534" s="17"/>
      <c r="CW534" s="17"/>
      <c r="CX534" s="17"/>
      <c r="CY534" s="17"/>
      <c r="CZ534" s="17"/>
      <c r="DA534" s="17"/>
      <c r="DB534" s="17"/>
      <c r="DC534" s="17"/>
      <c r="DD534" s="17"/>
      <c r="DE534" s="17"/>
      <c r="DF534" s="17"/>
      <c r="DG534" s="17"/>
      <c r="DH534" s="17"/>
      <c r="DI534" s="17"/>
      <c r="DJ534" s="17"/>
      <c r="DK534" s="17"/>
      <c r="DL534" s="17"/>
      <c r="DM534" s="17"/>
      <c r="DN534" s="17"/>
      <c r="DO534" s="17"/>
      <c r="DP534" s="17"/>
      <c r="DQ534" s="17"/>
      <c r="DR534" s="17"/>
      <c r="DS534" s="17"/>
      <c r="DT534" s="17"/>
      <c r="DU534" s="17"/>
      <c r="DV534" s="17"/>
      <c r="DW534" s="17"/>
      <c r="DX534" s="17"/>
      <c r="DY534" s="17"/>
      <c r="DZ534" s="17"/>
      <c r="EA534" s="17"/>
      <c r="EB534" s="17"/>
      <c r="EC534" s="17"/>
      <c r="ED534" s="17"/>
      <c r="EE534" s="17"/>
      <c r="EF534" s="17"/>
      <c r="EG534" s="17"/>
      <c r="EH534" s="17"/>
      <c r="EI534" s="17"/>
      <c r="EJ534" s="17"/>
      <c r="EK534" s="17"/>
      <c r="EL534" s="17"/>
    </row>
    <row r="535" spans="1:142" x14ac:dyDescent="0.35">
      <c r="A535" s="17"/>
      <c r="B535" s="17"/>
      <c r="C535" s="17"/>
      <c r="D535" s="17"/>
      <c r="E535" s="17"/>
      <c r="F535" s="17"/>
      <c r="G535" s="17"/>
      <c r="H535" s="17"/>
      <c r="I535" s="17"/>
      <c r="K535" s="17"/>
      <c r="N535" s="17"/>
      <c r="O535" s="17"/>
      <c r="P535" s="68"/>
      <c r="Q535" s="68"/>
      <c r="R535" s="17"/>
      <c r="S535" s="17"/>
      <c r="T535" s="107"/>
      <c r="V535" s="17"/>
      <c r="W535" s="17"/>
      <c r="Y535" s="17"/>
      <c r="Z535" s="17"/>
      <c r="AA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c r="CC535" s="17"/>
      <c r="CD535" s="17"/>
      <c r="CE535" s="17"/>
      <c r="CF535" s="17"/>
      <c r="CG535" s="17"/>
      <c r="CH535" s="17"/>
      <c r="CI535" s="17"/>
      <c r="CJ535" s="17"/>
      <c r="CK535" s="17"/>
      <c r="CL535" s="17"/>
      <c r="CM535" s="17"/>
      <c r="CN535" s="17"/>
      <c r="CO535" s="17"/>
      <c r="CP535" s="17"/>
      <c r="CQ535" s="17"/>
      <c r="CR535" s="17"/>
      <c r="CS535" s="17"/>
      <c r="CT535" s="17"/>
      <c r="CU535" s="17"/>
      <c r="CV535" s="17"/>
      <c r="CW535" s="17"/>
      <c r="CX535" s="17"/>
      <c r="CY535" s="17"/>
      <c r="CZ535" s="17"/>
      <c r="DA535" s="17"/>
      <c r="DB535" s="17"/>
      <c r="DC535" s="17"/>
      <c r="DD535" s="17"/>
      <c r="DE535" s="17"/>
      <c r="DF535" s="17"/>
      <c r="DG535" s="17"/>
      <c r="DH535" s="17"/>
      <c r="DI535" s="17"/>
      <c r="DJ535" s="17"/>
      <c r="DK535" s="17"/>
      <c r="DL535" s="17"/>
      <c r="DM535" s="17"/>
      <c r="DN535" s="17"/>
      <c r="DO535" s="17"/>
      <c r="DP535" s="17"/>
      <c r="DQ535" s="17"/>
      <c r="DR535" s="17"/>
      <c r="DS535" s="17"/>
      <c r="DT535" s="17"/>
      <c r="DU535" s="17"/>
      <c r="DV535" s="17"/>
      <c r="DW535" s="17"/>
      <c r="DX535" s="17"/>
      <c r="DY535" s="17"/>
      <c r="DZ535" s="17"/>
      <c r="EA535" s="17"/>
      <c r="EB535" s="17"/>
      <c r="EC535" s="17"/>
      <c r="ED535" s="17"/>
      <c r="EE535" s="17"/>
      <c r="EF535" s="17"/>
      <c r="EG535" s="17"/>
      <c r="EH535" s="17"/>
      <c r="EI535" s="17"/>
      <c r="EJ535" s="17"/>
      <c r="EK535" s="17"/>
      <c r="EL535" s="17"/>
    </row>
    <row r="536" spans="1:142" x14ac:dyDescent="0.35">
      <c r="A536" s="17"/>
      <c r="B536" s="17"/>
      <c r="C536" s="17"/>
      <c r="D536" s="17"/>
      <c r="E536" s="17"/>
      <c r="F536" s="17"/>
      <c r="G536" s="17"/>
      <c r="H536" s="17"/>
      <c r="I536" s="17"/>
      <c r="K536" s="17"/>
      <c r="N536" s="17"/>
      <c r="O536" s="17"/>
      <c r="P536" s="68"/>
      <c r="Q536" s="68"/>
      <c r="R536" s="17"/>
      <c r="S536" s="17"/>
      <c r="T536" s="107"/>
      <c r="V536" s="17"/>
      <c r="W536" s="17"/>
      <c r="Y536" s="17"/>
      <c r="Z536" s="17"/>
      <c r="AA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c r="CA536" s="17"/>
      <c r="CB536" s="17"/>
      <c r="CC536" s="17"/>
      <c r="CD536" s="17"/>
      <c r="CE536" s="17"/>
      <c r="CF536" s="17"/>
      <c r="CG536" s="17"/>
      <c r="CH536" s="17"/>
      <c r="CI536" s="17"/>
      <c r="CJ536" s="17"/>
      <c r="CK536" s="17"/>
      <c r="CL536" s="17"/>
      <c r="CM536" s="17"/>
      <c r="CN536" s="17"/>
      <c r="CO536" s="17"/>
      <c r="CP536" s="17"/>
      <c r="CQ536" s="17"/>
      <c r="CR536" s="17"/>
      <c r="CS536" s="17"/>
      <c r="CT536" s="17"/>
      <c r="CU536" s="17"/>
      <c r="CV536" s="17"/>
      <c r="CW536" s="17"/>
      <c r="CX536" s="17"/>
      <c r="CY536" s="17"/>
      <c r="CZ536" s="17"/>
      <c r="DA536" s="17"/>
      <c r="DB536" s="17"/>
      <c r="DC536" s="17"/>
      <c r="DD536" s="17"/>
      <c r="DE536" s="17"/>
      <c r="DF536" s="17"/>
      <c r="DG536" s="17"/>
      <c r="DH536" s="17"/>
      <c r="DI536" s="17"/>
      <c r="DJ536" s="17"/>
      <c r="DK536" s="17"/>
      <c r="DL536" s="17"/>
      <c r="DM536" s="17"/>
      <c r="DN536" s="17"/>
      <c r="DO536" s="17"/>
      <c r="DP536" s="17"/>
      <c r="DQ536" s="17"/>
      <c r="DR536" s="17"/>
      <c r="DS536" s="17"/>
      <c r="DT536" s="17"/>
      <c r="DU536" s="17"/>
      <c r="DV536" s="17"/>
      <c r="DW536" s="17"/>
      <c r="DX536" s="17"/>
      <c r="DY536" s="17"/>
      <c r="DZ536" s="17"/>
      <c r="EA536" s="17"/>
      <c r="EB536" s="17"/>
      <c r="EC536" s="17"/>
      <c r="ED536" s="17"/>
      <c r="EE536" s="17"/>
      <c r="EF536" s="17"/>
      <c r="EG536" s="17"/>
      <c r="EH536" s="17"/>
      <c r="EI536" s="17"/>
      <c r="EJ536" s="17"/>
      <c r="EK536" s="17"/>
      <c r="EL536" s="17"/>
    </row>
    <row r="537" spans="1:142" x14ac:dyDescent="0.35">
      <c r="A537" s="17"/>
      <c r="B537" s="17"/>
      <c r="C537" s="17"/>
      <c r="D537" s="17"/>
      <c r="E537" s="17"/>
      <c r="F537" s="17"/>
      <c r="G537" s="17"/>
      <c r="H537" s="17"/>
      <c r="I537" s="17"/>
      <c r="K537" s="17"/>
      <c r="N537" s="17"/>
      <c r="O537" s="17"/>
      <c r="P537" s="68"/>
      <c r="Q537" s="68"/>
      <c r="R537" s="17"/>
      <c r="S537" s="17"/>
      <c r="T537" s="107"/>
      <c r="V537" s="17"/>
      <c r="W537" s="17"/>
      <c r="Y537" s="17"/>
      <c r="Z537" s="17"/>
      <c r="AA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c r="CA537" s="17"/>
      <c r="CB537" s="17"/>
      <c r="CC537" s="17"/>
      <c r="CD537" s="17"/>
      <c r="CE537" s="17"/>
      <c r="CF537" s="17"/>
      <c r="CG537" s="17"/>
      <c r="CH537" s="17"/>
      <c r="CI537" s="17"/>
      <c r="CJ537" s="17"/>
      <c r="CK537" s="17"/>
      <c r="CL537" s="17"/>
      <c r="CM537" s="17"/>
      <c r="CN537" s="17"/>
      <c r="CO537" s="17"/>
      <c r="CP537" s="17"/>
      <c r="CQ537" s="17"/>
      <c r="CR537" s="17"/>
      <c r="CS537" s="17"/>
      <c r="CT537" s="17"/>
      <c r="CU537" s="17"/>
      <c r="CV537" s="17"/>
      <c r="CW537" s="17"/>
      <c r="CX537" s="17"/>
      <c r="CY537" s="17"/>
      <c r="CZ537" s="17"/>
      <c r="DA537" s="17"/>
      <c r="DB537" s="17"/>
      <c r="DC537" s="17"/>
      <c r="DD537" s="17"/>
      <c r="DE537" s="17"/>
      <c r="DF537" s="17"/>
      <c r="DG537" s="17"/>
      <c r="DH537" s="17"/>
      <c r="DI537" s="17"/>
      <c r="DJ537" s="17"/>
      <c r="DK537" s="17"/>
      <c r="DL537" s="17"/>
      <c r="DM537" s="17"/>
      <c r="DN537" s="17"/>
      <c r="DO537" s="17"/>
      <c r="DP537" s="17"/>
      <c r="DQ537" s="17"/>
      <c r="DR537" s="17"/>
      <c r="DS537" s="17"/>
      <c r="DT537" s="17"/>
      <c r="DU537" s="17"/>
      <c r="DV537" s="17"/>
      <c r="DW537" s="17"/>
      <c r="DX537" s="17"/>
      <c r="DY537" s="17"/>
      <c r="DZ537" s="17"/>
      <c r="EA537" s="17"/>
      <c r="EB537" s="17"/>
      <c r="EC537" s="17"/>
      <c r="ED537" s="17"/>
      <c r="EE537" s="17"/>
      <c r="EF537" s="17"/>
      <c r="EG537" s="17"/>
      <c r="EH537" s="17"/>
      <c r="EI537" s="17"/>
      <c r="EJ537" s="17"/>
      <c r="EK537" s="17"/>
      <c r="EL537" s="17"/>
    </row>
    <row r="538" spans="1:142" x14ac:dyDescent="0.35">
      <c r="A538" s="17"/>
      <c r="B538" s="17"/>
      <c r="C538" s="17"/>
      <c r="D538" s="17"/>
      <c r="E538" s="17"/>
      <c r="F538" s="17"/>
      <c r="G538" s="17"/>
      <c r="H538" s="17"/>
      <c r="I538" s="17"/>
      <c r="K538" s="17"/>
      <c r="N538" s="17"/>
      <c r="O538" s="17"/>
      <c r="P538" s="68"/>
      <c r="Q538" s="68"/>
      <c r="R538" s="17"/>
      <c r="S538" s="17"/>
      <c r="T538" s="107"/>
      <c r="V538" s="17"/>
      <c r="W538" s="17"/>
      <c r="Y538" s="17"/>
      <c r="Z538" s="17"/>
      <c r="AA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c r="CA538" s="17"/>
      <c r="CB538" s="17"/>
      <c r="CC538" s="17"/>
      <c r="CD538" s="17"/>
      <c r="CE538" s="17"/>
      <c r="CF538" s="17"/>
      <c r="CG538" s="17"/>
      <c r="CH538" s="17"/>
      <c r="CI538" s="17"/>
      <c r="CJ538" s="17"/>
      <c r="CK538" s="17"/>
      <c r="CL538" s="17"/>
      <c r="CM538" s="17"/>
      <c r="CN538" s="17"/>
      <c r="CO538" s="17"/>
      <c r="CP538" s="17"/>
      <c r="CQ538" s="17"/>
      <c r="CR538" s="17"/>
      <c r="CS538" s="17"/>
      <c r="CT538" s="17"/>
      <c r="CU538" s="17"/>
      <c r="CV538" s="17"/>
      <c r="CW538" s="17"/>
      <c r="CX538" s="17"/>
      <c r="CY538" s="17"/>
      <c r="CZ538" s="17"/>
      <c r="DA538" s="17"/>
      <c r="DB538" s="17"/>
      <c r="DC538" s="17"/>
      <c r="DD538" s="17"/>
      <c r="DE538" s="17"/>
      <c r="DF538" s="17"/>
      <c r="DG538" s="17"/>
      <c r="DH538" s="17"/>
      <c r="DI538" s="17"/>
      <c r="DJ538" s="17"/>
      <c r="DK538" s="17"/>
      <c r="DL538" s="17"/>
      <c r="DM538" s="17"/>
      <c r="DN538" s="17"/>
      <c r="DO538" s="17"/>
      <c r="DP538" s="17"/>
      <c r="DQ538" s="17"/>
      <c r="DR538" s="17"/>
      <c r="DS538" s="17"/>
      <c r="DT538" s="17"/>
      <c r="DU538" s="17"/>
      <c r="DV538" s="17"/>
      <c r="DW538" s="17"/>
      <c r="DX538" s="17"/>
      <c r="DY538" s="17"/>
      <c r="DZ538" s="17"/>
      <c r="EA538" s="17"/>
      <c r="EB538" s="17"/>
      <c r="EC538" s="17"/>
      <c r="ED538" s="17"/>
      <c r="EE538" s="17"/>
      <c r="EF538" s="17"/>
      <c r="EG538" s="17"/>
      <c r="EH538" s="17"/>
      <c r="EI538" s="17"/>
      <c r="EJ538" s="17"/>
      <c r="EK538" s="17"/>
      <c r="EL538" s="17"/>
    </row>
    <row r="539" spans="1:142" x14ac:dyDescent="0.35">
      <c r="A539" s="17"/>
      <c r="B539" s="17"/>
      <c r="C539" s="17"/>
      <c r="D539" s="17"/>
      <c r="E539" s="17"/>
      <c r="F539" s="17"/>
      <c r="G539" s="17"/>
      <c r="H539" s="17"/>
      <c r="I539" s="17"/>
      <c r="K539" s="17"/>
      <c r="N539" s="17"/>
      <c r="O539" s="17"/>
      <c r="P539" s="68"/>
      <c r="Q539" s="68"/>
      <c r="R539" s="17"/>
      <c r="S539" s="17"/>
      <c r="T539" s="107"/>
      <c r="V539" s="17"/>
      <c r="W539" s="17"/>
      <c r="Y539" s="17"/>
      <c r="Z539" s="17"/>
      <c r="AA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c r="CA539" s="17"/>
      <c r="CB539" s="17"/>
      <c r="CC539" s="17"/>
      <c r="CD539" s="17"/>
      <c r="CE539" s="17"/>
      <c r="CF539" s="17"/>
      <c r="CG539" s="17"/>
      <c r="CH539" s="17"/>
      <c r="CI539" s="17"/>
      <c r="CJ539" s="17"/>
      <c r="CK539" s="17"/>
      <c r="CL539" s="17"/>
      <c r="CM539" s="17"/>
      <c r="CN539" s="17"/>
      <c r="CO539" s="17"/>
      <c r="CP539" s="17"/>
      <c r="CQ539" s="17"/>
      <c r="CR539" s="17"/>
      <c r="CS539" s="17"/>
      <c r="CT539" s="17"/>
      <c r="CU539" s="17"/>
      <c r="CV539" s="17"/>
      <c r="CW539" s="17"/>
      <c r="CX539" s="17"/>
      <c r="CY539" s="17"/>
      <c r="CZ539" s="17"/>
      <c r="DA539" s="17"/>
      <c r="DB539" s="17"/>
      <c r="DC539" s="17"/>
      <c r="DD539" s="17"/>
      <c r="DE539" s="17"/>
      <c r="DF539" s="17"/>
      <c r="DG539" s="17"/>
      <c r="DH539" s="17"/>
      <c r="DI539" s="17"/>
      <c r="DJ539" s="17"/>
      <c r="DK539" s="17"/>
      <c r="DL539" s="17"/>
      <c r="DM539" s="17"/>
      <c r="DN539" s="17"/>
      <c r="DO539" s="17"/>
      <c r="DP539" s="17"/>
      <c r="DQ539" s="17"/>
      <c r="DR539" s="17"/>
      <c r="DS539" s="17"/>
      <c r="DT539" s="17"/>
      <c r="DU539" s="17"/>
      <c r="DV539" s="17"/>
      <c r="DW539" s="17"/>
      <c r="DX539" s="17"/>
      <c r="DY539" s="17"/>
      <c r="DZ539" s="17"/>
      <c r="EA539" s="17"/>
      <c r="EB539" s="17"/>
      <c r="EC539" s="17"/>
      <c r="ED539" s="17"/>
      <c r="EE539" s="17"/>
      <c r="EF539" s="17"/>
      <c r="EG539" s="17"/>
      <c r="EH539" s="17"/>
      <c r="EI539" s="17"/>
      <c r="EJ539" s="17"/>
      <c r="EK539" s="17"/>
      <c r="EL539" s="17"/>
    </row>
    <row r="540" spans="1:142" x14ac:dyDescent="0.35">
      <c r="A540" s="17"/>
      <c r="B540" s="17"/>
      <c r="C540" s="17"/>
      <c r="D540" s="17"/>
      <c r="E540" s="17"/>
      <c r="F540" s="17"/>
      <c r="G540" s="17"/>
      <c r="H540" s="17"/>
      <c r="I540" s="17"/>
      <c r="K540" s="17"/>
      <c r="N540" s="17"/>
      <c r="O540" s="17"/>
      <c r="P540" s="68"/>
      <c r="Q540" s="68"/>
      <c r="R540" s="17"/>
      <c r="S540" s="17"/>
      <c r="T540" s="107"/>
      <c r="V540" s="17"/>
      <c r="W540" s="17"/>
      <c r="Y540" s="17"/>
      <c r="Z540" s="17"/>
      <c r="AA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c r="CC540" s="17"/>
      <c r="CD540" s="17"/>
      <c r="CE540" s="17"/>
      <c r="CF540" s="17"/>
      <c r="CG540" s="17"/>
      <c r="CH540" s="17"/>
      <c r="CI540" s="17"/>
      <c r="CJ540" s="17"/>
      <c r="CK540" s="17"/>
      <c r="CL540" s="17"/>
      <c r="CM540" s="17"/>
      <c r="CN540" s="17"/>
      <c r="CO540" s="17"/>
      <c r="CP540" s="17"/>
      <c r="CQ540" s="17"/>
      <c r="CR540" s="17"/>
      <c r="CS540" s="17"/>
      <c r="CT540" s="17"/>
      <c r="CU540" s="17"/>
      <c r="CV540" s="17"/>
      <c r="CW540" s="17"/>
      <c r="CX540" s="17"/>
      <c r="CY540" s="17"/>
      <c r="CZ540" s="17"/>
      <c r="DA540" s="17"/>
      <c r="DB540" s="17"/>
      <c r="DC540" s="17"/>
      <c r="DD540" s="17"/>
      <c r="DE540" s="17"/>
      <c r="DF540" s="17"/>
      <c r="DG540" s="17"/>
      <c r="DH540" s="17"/>
      <c r="DI540" s="17"/>
      <c r="DJ540" s="17"/>
      <c r="DK540" s="17"/>
      <c r="DL540" s="17"/>
      <c r="DM540" s="17"/>
      <c r="DN540" s="17"/>
      <c r="DO540" s="17"/>
      <c r="DP540" s="17"/>
      <c r="DQ540" s="17"/>
      <c r="DR540" s="17"/>
      <c r="DS540" s="17"/>
      <c r="DT540" s="17"/>
      <c r="DU540" s="17"/>
      <c r="DV540" s="17"/>
      <c r="DW540" s="17"/>
      <c r="DX540" s="17"/>
      <c r="DY540" s="17"/>
      <c r="DZ540" s="17"/>
      <c r="EA540" s="17"/>
      <c r="EB540" s="17"/>
      <c r="EC540" s="17"/>
      <c r="ED540" s="17"/>
      <c r="EE540" s="17"/>
      <c r="EF540" s="17"/>
      <c r="EG540" s="17"/>
      <c r="EH540" s="17"/>
      <c r="EI540" s="17"/>
      <c r="EJ540" s="17"/>
      <c r="EK540" s="17"/>
      <c r="EL540" s="17"/>
    </row>
    <row r="541" spans="1:142" x14ac:dyDescent="0.35">
      <c r="A541" s="17"/>
      <c r="B541" s="17"/>
      <c r="C541" s="17"/>
      <c r="D541" s="17"/>
      <c r="E541" s="17"/>
      <c r="F541" s="17"/>
      <c r="G541" s="17"/>
      <c r="H541" s="17"/>
      <c r="I541" s="17"/>
      <c r="K541" s="17"/>
      <c r="N541" s="17"/>
      <c r="O541" s="17"/>
      <c r="P541" s="68"/>
      <c r="Q541" s="68"/>
      <c r="R541" s="17"/>
      <c r="S541" s="17"/>
      <c r="T541" s="107"/>
      <c r="V541" s="17"/>
      <c r="W541" s="17"/>
      <c r="Y541" s="17"/>
      <c r="Z541" s="17"/>
      <c r="AA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c r="CA541" s="17"/>
      <c r="CB541" s="17"/>
      <c r="CC541" s="17"/>
      <c r="CD541" s="17"/>
      <c r="CE541" s="17"/>
      <c r="CF541" s="17"/>
      <c r="CG541" s="17"/>
      <c r="CH541" s="17"/>
      <c r="CI541" s="17"/>
      <c r="CJ541" s="17"/>
      <c r="CK541" s="17"/>
      <c r="CL541" s="17"/>
      <c r="CM541" s="17"/>
      <c r="CN541" s="17"/>
      <c r="CO541" s="17"/>
      <c r="CP541" s="17"/>
      <c r="CQ541" s="17"/>
      <c r="CR541" s="17"/>
      <c r="CS541" s="17"/>
      <c r="CT541" s="17"/>
      <c r="CU541" s="17"/>
      <c r="CV541" s="17"/>
      <c r="CW541" s="17"/>
      <c r="CX541" s="17"/>
      <c r="CY541" s="17"/>
      <c r="CZ541" s="17"/>
      <c r="DA541" s="17"/>
      <c r="DB541" s="17"/>
      <c r="DC541" s="17"/>
      <c r="DD541" s="17"/>
      <c r="DE541" s="17"/>
      <c r="DF541" s="17"/>
      <c r="DG541" s="17"/>
      <c r="DH541" s="17"/>
      <c r="DI541" s="17"/>
      <c r="DJ541" s="17"/>
      <c r="DK541" s="17"/>
      <c r="DL541" s="17"/>
      <c r="DM541" s="17"/>
      <c r="DN541" s="17"/>
      <c r="DO541" s="17"/>
      <c r="DP541" s="17"/>
      <c r="DQ541" s="17"/>
      <c r="DR541" s="17"/>
      <c r="DS541" s="17"/>
      <c r="DT541" s="17"/>
      <c r="DU541" s="17"/>
      <c r="DV541" s="17"/>
      <c r="DW541" s="17"/>
      <c r="DX541" s="17"/>
      <c r="DY541" s="17"/>
      <c r="DZ541" s="17"/>
      <c r="EA541" s="17"/>
      <c r="EB541" s="17"/>
      <c r="EC541" s="17"/>
      <c r="ED541" s="17"/>
      <c r="EE541" s="17"/>
      <c r="EF541" s="17"/>
      <c r="EG541" s="17"/>
      <c r="EH541" s="17"/>
      <c r="EI541" s="17"/>
      <c r="EJ541" s="17"/>
      <c r="EK541" s="17"/>
      <c r="EL541" s="17"/>
    </row>
    <row r="542" spans="1:142" x14ac:dyDescent="0.35">
      <c r="A542" s="17"/>
      <c r="B542" s="17"/>
      <c r="C542" s="17"/>
      <c r="D542" s="17"/>
      <c r="E542" s="17"/>
      <c r="F542" s="17"/>
      <c r="G542" s="17"/>
      <c r="H542" s="17"/>
      <c r="I542" s="17"/>
      <c r="K542" s="17"/>
      <c r="N542" s="17"/>
      <c r="O542" s="17"/>
      <c r="P542" s="68"/>
      <c r="Q542" s="68"/>
      <c r="R542" s="17"/>
      <c r="S542" s="17"/>
      <c r="T542" s="107"/>
      <c r="V542" s="17"/>
      <c r="W542" s="17"/>
      <c r="Y542" s="17"/>
      <c r="Z542" s="17"/>
      <c r="AA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c r="CA542" s="17"/>
      <c r="CB542" s="17"/>
      <c r="CC542" s="17"/>
      <c r="CD542" s="17"/>
      <c r="CE542" s="17"/>
      <c r="CF542" s="17"/>
      <c r="CG542" s="17"/>
      <c r="CH542" s="17"/>
      <c r="CI542" s="17"/>
      <c r="CJ542" s="17"/>
      <c r="CK542" s="17"/>
      <c r="CL542" s="17"/>
      <c r="CM542" s="17"/>
      <c r="CN542" s="17"/>
      <c r="CO542" s="17"/>
      <c r="CP542" s="17"/>
      <c r="CQ542" s="17"/>
      <c r="CR542" s="17"/>
      <c r="CS542" s="17"/>
      <c r="CT542" s="17"/>
      <c r="CU542" s="17"/>
      <c r="CV542" s="17"/>
      <c r="CW542" s="17"/>
      <c r="CX542" s="17"/>
      <c r="CY542" s="17"/>
      <c r="CZ542" s="17"/>
      <c r="DA542" s="17"/>
      <c r="DB542" s="17"/>
      <c r="DC542" s="17"/>
      <c r="DD542" s="17"/>
      <c r="DE542" s="17"/>
      <c r="DF542" s="17"/>
      <c r="DG542" s="17"/>
      <c r="DH542" s="17"/>
      <c r="DI542" s="17"/>
      <c r="DJ542" s="17"/>
      <c r="DK542" s="17"/>
      <c r="DL542" s="17"/>
      <c r="DM542" s="17"/>
      <c r="DN542" s="17"/>
      <c r="DO542" s="17"/>
      <c r="DP542" s="17"/>
      <c r="DQ542" s="17"/>
      <c r="DR542" s="17"/>
      <c r="DS542" s="17"/>
      <c r="DT542" s="17"/>
      <c r="DU542" s="17"/>
      <c r="DV542" s="17"/>
      <c r="DW542" s="17"/>
      <c r="DX542" s="17"/>
      <c r="DY542" s="17"/>
      <c r="DZ542" s="17"/>
      <c r="EA542" s="17"/>
      <c r="EB542" s="17"/>
      <c r="EC542" s="17"/>
      <c r="ED542" s="17"/>
      <c r="EE542" s="17"/>
      <c r="EF542" s="17"/>
      <c r="EG542" s="17"/>
      <c r="EH542" s="17"/>
      <c r="EI542" s="17"/>
      <c r="EJ542" s="17"/>
      <c r="EK542" s="17"/>
      <c r="EL542" s="17"/>
    </row>
    <row r="543" spans="1:142" x14ac:dyDescent="0.35">
      <c r="A543" s="17"/>
      <c r="B543" s="17"/>
      <c r="C543" s="17"/>
      <c r="D543" s="17"/>
      <c r="E543" s="17"/>
      <c r="F543" s="17"/>
      <c r="G543" s="17"/>
      <c r="H543" s="17"/>
      <c r="I543" s="17"/>
      <c r="K543" s="17"/>
      <c r="N543" s="17"/>
      <c r="O543" s="17"/>
      <c r="P543" s="68"/>
      <c r="Q543" s="68"/>
      <c r="R543" s="17"/>
      <c r="S543" s="17"/>
      <c r="T543" s="107"/>
      <c r="V543" s="17"/>
      <c r="W543" s="17"/>
      <c r="Y543" s="17"/>
      <c r="Z543" s="17"/>
      <c r="AA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c r="CC543" s="17"/>
      <c r="CD543" s="17"/>
      <c r="CE543" s="17"/>
      <c r="CF543" s="17"/>
      <c r="CG543" s="17"/>
      <c r="CH543" s="17"/>
      <c r="CI543" s="17"/>
      <c r="CJ543" s="17"/>
      <c r="CK543" s="17"/>
      <c r="CL543" s="17"/>
      <c r="CM543" s="17"/>
      <c r="CN543" s="17"/>
      <c r="CO543" s="17"/>
      <c r="CP543" s="17"/>
      <c r="CQ543" s="17"/>
      <c r="CR543" s="17"/>
      <c r="CS543" s="17"/>
      <c r="CT543" s="17"/>
      <c r="CU543" s="17"/>
      <c r="CV543" s="17"/>
      <c r="CW543" s="17"/>
      <c r="CX543" s="17"/>
      <c r="CY543" s="17"/>
      <c r="CZ543" s="17"/>
      <c r="DA543" s="17"/>
      <c r="DB543" s="17"/>
      <c r="DC543" s="17"/>
      <c r="DD543" s="17"/>
      <c r="DE543" s="17"/>
      <c r="DF543" s="17"/>
      <c r="DG543" s="17"/>
      <c r="DH543" s="17"/>
      <c r="DI543" s="17"/>
      <c r="DJ543" s="17"/>
      <c r="DK543" s="17"/>
      <c r="DL543" s="17"/>
      <c r="DM543" s="17"/>
      <c r="DN543" s="17"/>
      <c r="DO543" s="17"/>
      <c r="DP543" s="17"/>
      <c r="DQ543" s="17"/>
      <c r="DR543" s="17"/>
      <c r="DS543" s="17"/>
      <c r="DT543" s="17"/>
      <c r="DU543" s="17"/>
      <c r="DV543" s="17"/>
      <c r="DW543" s="17"/>
      <c r="DX543" s="17"/>
      <c r="DY543" s="17"/>
      <c r="DZ543" s="17"/>
      <c r="EA543" s="17"/>
      <c r="EB543" s="17"/>
      <c r="EC543" s="17"/>
      <c r="ED543" s="17"/>
      <c r="EE543" s="17"/>
      <c r="EF543" s="17"/>
      <c r="EG543" s="17"/>
      <c r="EH543" s="17"/>
      <c r="EI543" s="17"/>
      <c r="EJ543" s="17"/>
      <c r="EK543" s="17"/>
      <c r="EL543" s="17"/>
    </row>
    <row r="544" spans="1:142" x14ac:dyDescent="0.35">
      <c r="A544" s="17"/>
      <c r="B544" s="17"/>
      <c r="C544" s="17"/>
      <c r="D544" s="17"/>
      <c r="E544" s="17"/>
      <c r="F544" s="17"/>
      <c r="G544" s="17"/>
      <c r="H544" s="17"/>
      <c r="I544" s="17"/>
      <c r="K544" s="17"/>
      <c r="N544" s="17"/>
      <c r="O544" s="17"/>
      <c r="P544" s="68"/>
      <c r="Q544" s="68"/>
      <c r="R544" s="17"/>
      <c r="S544" s="17"/>
      <c r="T544" s="107"/>
      <c r="V544" s="17"/>
      <c r="W544" s="17"/>
      <c r="Y544" s="17"/>
      <c r="Z544" s="17"/>
      <c r="AA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c r="CA544" s="17"/>
      <c r="CB544" s="17"/>
      <c r="CC544" s="17"/>
      <c r="CD544" s="17"/>
      <c r="CE544" s="17"/>
      <c r="CF544" s="17"/>
      <c r="CG544" s="17"/>
      <c r="CH544" s="17"/>
      <c r="CI544" s="17"/>
      <c r="CJ544" s="17"/>
      <c r="CK544" s="17"/>
      <c r="CL544" s="17"/>
      <c r="CM544" s="17"/>
      <c r="CN544" s="17"/>
      <c r="CO544" s="17"/>
      <c r="CP544" s="17"/>
      <c r="CQ544" s="17"/>
      <c r="CR544" s="17"/>
      <c r="CS544" s="17"/>
      <c r="CT544" s="17"/>
      <c r="CU544" s="17"/>
      <c r="CV544" s="17"/>
      <c r="CW544" s="17"/>
      <c r="CX544" s="17"/>
      <c r="CY544" s="17"/>
      <c r="CZ544" s="17"/>
      <c r="DA544" s="17"/>
      <c r="DB544" s="17"/>
      <c r="DC544" s="17"/>
      <c r="DD544" s="17"/>
      <c r="DE544" s="17"/>
      <c r="DF544" s="17"/>
      <c r="DG544" s="17"/>
      <c r="DH544" s="17"/>
      <c r="DI544" s="17"/>
      <c r="DJ544" s="17"/>
      <c r="DK544" s="17"/>
      <c r="DL544" s="17"/>
      <c r="DM544" s="17"/>
      <c r="DN544" s="17"/>
      <c r="DO544" s="17"/>
      <c r="DP544" s="17"/>
      <c r="DQ544" s="17"/>
      <c r="DR544" s="17"/>
      <c r="DS544" s="17"/>
      <c r="DT544" s="17"/>
      <c r="DU544" s="17"/>
      <c r="DV544" s="17"/>
      <c r="DW544" s="17"/>
      <c r="DX544" s="17"/>
      <c r="DY544" s="17"/>
      <c r="DZ544" s="17"/>
      <c r="EA544" s="17"/>
      <c r="EB544" s="17"/>
      <c r="EC544" s="17"/>
      <c r="ED544" s="17"/>
      <c r="EE544" s="17"/>
      <c r="EF544" s="17"/>
      <c r="EG544" s="17"/>
      <c r="EH544" s="17"/>
      <c r="EI544" s="17"/>
      <c r="EJ544" s="17"/>
      <c r="EK544" s="17"/>
      <c r="EL544" s="17"/>
    </row>
    <row r="545" spans="1:142" x14ac:dyDescent="0.35">
      <c r="A545" s="17"/>
      <c r="B545" s="17"/>
      <c r="C545" s="17"/>
      <c r="D545" s="17"/>
      <c r="E545" s="17"/>
      <c r="F545" s="17"/>
      <c r="G545" s="17"/>
      <c r="H545" s="17"/>
      <c r="I545" s="17"/>
      <c r="K545" s="17"/>
      <c r="N545" s="17"/>
      <c r="O545" s="17"/>
      <c r="P545" s="68"/>
      <c r="Q545" s="68"/>
      <c r="R545" s="17"/>
      <c r="S545" s="17"/>
      <c r="T545" s="107"/>
      <c r="V545" s="17"/>
      <c r="W545" s="17"/>
      <c r="Y545" s="17"/>
      <c r="Z545" s="17"/>
      <c r="AA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c r="CA545" s="17"/>
      <c r="CB545" s="17"/>
      <c r="CC545" s="17"/>
      <c r="CD545" s="17"/>
      <c r="CE545" s="17"/>
      <c r="CF545" s="17"/>
      <c r="CG545" s="17"/>
      <c r="CH545" s="17"/>
      <c r="CI545" s="17"/>
      <c r="CJ545" s="17"/>
      <c r="CK545" s="17"/>
      <c r="CL545" s="17"/>
      <c r="CM545" s="17"/>
      <c r="CN545" s="17"/>
      <c r="CO545" s="17"/>
      <c r="CP545" s="17"/>
      <c r="CQ545" s="17"/>
      <c r="CR545" s="17"/>
      <c r="CS545" s="17"/>
      <c r="CT545" s="17"/>
      <c r="CU545" s="17"/>
      <c r="CV545" s="17"/>
      <c r="CW545" s="17"/>
      <c r="CX545" s="17"/>
      <c r="CY545" s="17"/>
      <c r="CZ545" s="17"/>
      <c r="DA545" s="17"/>
      <c r="DB545" s="17"/>
      <c r="DC545" s="17"/>
      <c r="DD545" s="17"/>
      <c r="DE545" s="17"/>
      <c r="DF545" s="17"/>
      <c r="DG545" s="17"/>
      <c r="DH545" s="17"/>
      <c r="DI545" s="17"/>
      <c r="DJ545" s="17"/>
      <c r="DK545" s="17"/>
      <c r="DL545" s="17"/>
      <c r="DM545" s="17"/>
      <c r="DN545" s="17"/>
      <c r="DO545" s="17"/>
      <c r="DP545" s="17"/>
      <c r="DQ545" s="17"/>
      <c r="DR545" s="17"/>
      <c r="DS545" s="17"/>
      <c r="DT545" s="17"/>
      <c r="DU545" s="17"/>
      <c r="DV545" s="17"/>
      <c r="DW545" s="17"/>
      <c r="DX545" s="17"/>
      <c r="DY545" s="17"/>
      <c r="DZ545" s="17"/>
      <c r="EA545" s="17"/>
      <c r="EB545" s="17"/>
      <c r="EC545" s="17"/>
      <c r="ED545" s="17"/>
      <c r="EE545" s="17"/>
      <c r="EF545" s="17"/>
      <c r="EG545" s="17"/>
      <c r="EH545" s="17"/>
      <c r="EI545" s="17"/>
      <c r="EJ545" s="17"/>
      <c r="EK545" s="17"/>
      <c r="EL545" s="17"/>
    </row>
    <row r="546" spans="1:142" x14ac:dyDescent="0.35">
      <c r="A546" s="17"/>
      <c r="B546" s="17"/>
      <c r="C546" s="17"/>
      <c r="D546" s="17"/>
      <c r="E546" s="17"/>
      <c r="F546" s="17"/>
      <c r="G546" s="17"/>
      <c r="H546" s="17"/>
      <c r="I546" s="17"/>
      <c r="K546" s="17"/>
      <c r="N546" s="17"/>
      <c r="O546" s="17"/>
      <c r="P546" s="68"/>
      <c r="Q546" s="68"/>
      <c r="R546" s="17"/>
      <c r="S546" s="17"/>
      <c r="T546" s="107"/>
      <c r="V546" s="17"/>
      <c r="W546" s="17"/>
      <c r="Y546" s="17"/>
      <c r="Z546" s="17"/>
      <c r="AA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c r="CA546" s="17"/>
      <c r="CB546" s="17"/>
      <c r="CC546" s="17"/>
      <c r="CD546" s="17"/>
      <c r="CE546" s="17"/>
      <c r="CF546" s="17"/>
      <c r="CG546" s="17"/>
      <c r="CH546" s="17"/>
      <c r="CI546" s="17"/>
      <c r="CJ546" s="17"/>
      <c r="CK546" s="17"/>
      <c r="CL546" s="17"/>
      <c r="CM546" s="17"/>
      <c r="CN546" s="17"/>
      <c r="CO546" s="17"/>
      <c r="CP546" s="17"/>
      <c r="CQ546" s="17"/>
      <c r="CR546" s="17"/>
      <c r="CS546" s="17"/>
      <c r="CT546" s="17"/>
      <c r="CU546" s="17"/>
      <c r="CV546" s="17"/>
      <c r="CW546" s="17"/>
      <c r="CX546" s="17"/>
      <c r="CY546" s="17"/>
      <c r="CZ546" s="17"/>
      <c r="DA546" s="17"/>
      <c r="DB546" s="17"/>
      <c r="DC546" s="17"/>
      <c r="DD546" s="17"/>
      <c r="DE546" s="17"/>
      <c r="DF546" s="17"/>
      <c r="DG546" s="17"/>
      <c r="DH546" s="17"/>
      <c r="DI546" s="17"/>
      <c r="DJ546" s="17"/>
      <c r="DK546" s="17"/>
      <c r="DL546" s="17"/>
      <c r="DM546" s="17"/>
      <c r="DN546" s="17"/>
      <c r="DO546" s="17"/>
      <c r="DP546" s="17"/>
      <c r="DQ546" s="17"/>
      <c r="DR546" s="17"/>
      <c r="DS546" s="17"/>
      <c r="DT546" s="17"/>
      <c r="DU546" s="17"/>
      <c r="DV546" s="17"/>
      <c r="DW546" s="17"/>
      <c r="DX546" s="17"/>
      <c r="DY546" s="17"/>
      <c r="DZ546" s="17"/>
      <c r="EA546" s="17"/>
      <c r="EB546" s="17"/>
      <c r="EC546" s="17"/>
      <c r="ED546" s="17"/>
      <c r="EE546" s="17"/>
      <c r="EF546" s="17"/>
      <c r="EG546" s="17"/>
      <c r="EH546" s="17"/>
      <c r="EI546" s="17"/>
      <c r="EJ546" s="17"/>
      <c r="EK546" s="17"/>
      <c r="EL546" s="17"/>
    </row>
    <row r="547" spans="1:142" x14ac:dyDescent="0.35">
      <c r="A547" s="17"/>
      <c r="B547" s="17"/>
      <c r="C547" s="17"/>
      <c r="D547" s="17"/>
      <c r="E547" s="17"/>
      <c r="F547" s="17"/>
      <c r="G547" s="17"/>
      <c r="H547" s="17"/>
      <c r="I547" s="17"/>
      <c r="K547" s="17"/>
      <c r="N547" s="17"/>
      <c r="O547" s="17"/>
      <c r="P547" s="68"/>
      <c r="Q547" s="68"/>
      <c r="R547" s="17"/>
      <c r="S547" s="17"/>
      <c r="T547" s="107"/>
      <c r="V547" s="17"/>
      <c r="W547" s="17"/>
      <c r="Y547" s="17"/>
      <c r="Z547" s="17"/>
      <c r="AA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c r="CA547" s="17"/>
      <c r="CB547" s="17"/>
      <c r="CC547" s="17"/>
      <c r="CD547" s="17"/>
      <c r="CE547" s="17"/>
      <c r="CF547" s="17"/>
      <c r="CG547" s="17"/>
      <c r="CH547" s="17"/>
      <c r="CI547" s="17"/>
      <c r="CJ547" s="17"/>
      <c r="CK547" s="17"/>
      <c r="CL547" s="17"/>
      <c r="CM547" s="17"/>
      <c r="CN547" s="17"/>
      <c r="CO547" s="17"/>
      <c r="CP547" s="17"/>
      <c r="CQ547" s="17"/>
      <c r="CR547" s="17"/>
      <c r="CS547" s="17"/>
      <c r="CT547" s="17"/>
      <c r="CU547" s="17"/>
      <c r="CV547" s="17"/>
      <c r="CW547" s="17"/>
      <c r="CX547" s="17"/>
      <c r="CY547" s="17"/>
      <c r="CZ547" s="17"/>
      <c r="DA547" s="17"/>
      <c r="DB547" s="17"/>
      <c r="DC547" s="17"/>
      <c r="DD547" s="17"/>
      <c r="DE547" s="17"/>
      <c r="DF547" s="17"/>
      <c r="DG547" s="17"/>
      <c r="DH547" s="17"/>
      <c r="DI547" s="17"/>
      <c r="DJ547" s="17"/>
      <c r="DK547" s="17"/>
      <c r="DL547" s="17"/>
      <c r="DM547" s="17"/>
      <c r="DN547" s="17"/>
      <c r="DO547" s="17"/>
      <c r="DP547" s="17"/>
      <c r="DQ547" s="17"/>
      <c r="DR547" s="17"/>
      <c r="DS547" s="17"/>
      <c r="DT547" s="17"/>
      <c r="DU547" s="17"/>
      <c r="DV547" s="17"/>
      <c r="DW547" s="17"/>
      <c r="DX547" s="17"/>
      <c r="DY547" s="17"/>
      <c r="DZ547" s="17"/>
      <c r="EA547" s="17"/>
      <c r="EB547" s="17"/>
      <c r="EC547" s="17"/>
      <c r="ED547" s="17"/>
      <c r="EE547" s="17"/>
      <c r="EF547" s="17"/>
      <c r="EG547" s="17"/>
      <c r="EH547" s="17"/>
      <c r="EI547" s="17"/>
      <c r="EJ547" s="17"/>
      <c r="EK547" s="17"/>
      <c r="EL547" s="17"/>
    </row>
    <row r="548" spans="1:142" x14ac:dyDescent="0.35">
      <c r="A548" s="17"/>
      <c r="B548" s="17"/>
      <c r="C548" s="17"/>
      <c r="D548" s="17"/>
      <c r="E548" s="17"/>
      <c r="F548" s="17"/>
      <c r="G548" s="17"/>
      <c r="H548" s="17"/>
      <c r="I548" s="107"/>
      <c r="K548" s="17"/>
      <c r="N548" s="17"/>
      <c r="O548" s="17"/>
      <c r="P548" s="68"/>
      <c r="Q548" s="68"/>
      <c r="R548" s="17"/>
      <c r="S548" s="17"/>
      <c r="T548" s="107"/>
      <c r="V548" s="17"/>
      <c r="W548" s="17"/>
      <c r="Y548" s="17"/>
      <c r="Z548" s="17"/>
      <c r="AA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c r="CA548" s="17"/>
      <c r="CB548" s="17"/>
      <c r="CC548" s="17"/>
      <c r="CD548" s="17"/>
      <c r="CE548" s="17"/>
      <c r="CF548" s="17"/>
      <c r="CG548" s="17"/>
      <c r="CH548" s="17"/>
      <c r="CI548" s="17"/>
      <c r="CJ548" s="17"/>
      <c r="CK548" s="17"/>
      <c r="CL548" s="17"/>
      <c r="CM548" s="17"/>
      <c r="CN548" s="17"/>
      <c r="CO548" s="17"/>
      <c r="CP548" s="17"/>
      <c r="CQ548" s="17"/>
      <c r="CR548" s="17"/>
      <c r="CS548" s="17"/>
      <c r="CT548" s="17"/>
      <c r="CU548" s="17"/>
      <c r="CV548" s="17"/>
      <c r="CW548" s="17"/>
      <c r="CX548" s="17"/>
      <c r="CY548" s="17"/>
      <c r="CZ548" s="17"/>
      <c r="DA548" s="17"/>
      <c r="DB548" s="17"/>
      <c r="DC548" s="17"/>
      <c r="DD548" s="17"/>
      <c r="DE548" s="17"/>
      <c r="DF548" s="17"/>
      <c r="DG548" s="17"/>
      <c r="DH548" s="17"/>
      <c r="DI548" s="17"/>
      <c r="DJ548" s="17"/>
      <c r="DK548" s="17"/>
      <c r="DL548" s="17"/>
      <c r="DM548" s="17"/>
      <c r="DN548" s="17"/>
      <c r="DO548" s="17"/>
      <c r="DP548" s="17"/>
      <c r="DQ548" s="17"/>
      <c r="DR548" s="17"/>
      <c r="DS548" s="17"/>
      <c r="DT548" s="17"/>
      <c r="DU548" s="17"/>
      <c r="DV548" s="17"/>
      <c r="DW548" s="17"/>
      <c r="DX548" s="17"/>
      <c r="DY548" s="17"/>
      <c r="DZ548" s="17"/>
      <c r="EA548" s="17"/>
      <c r="EB548" s="17"/>
      <c r="EC548" s="17"/>
      <c r="ED548" s="17"/>
      <c r="EE548" s="17"/>
      <c r="EF548" s="17"/>
      <c r="EG548" s="17"/>
      <c r="EH548" s="17"/>
      <c r="EI548" s="17"/>
      <c r="EJ548" s="17"/>
      <c r="EK548" s="17"/>
      <c r="EL548" s="17"/>
    </row>
    <row r="549" spans="1:142" x14ac:dyDescent="0.35">
      <c r="A549" s="17"/>
      <c r="B549" s="17"/>
      <c r="C549" s="17"/>
      <c r="D549" s="17"/>
      <c r="E549" s="17"/>
      <c r="F549" s="17"/>
      <c r="G549" s="17"/>
      <c r="H549" s="17"/>
      <c r="I549" s="17"/>
      <c r="K549" s="17"/>
      <c r="N549" s="17"/>
      <c r="O549" s="17"/>
      <c r="P549" s="68"/>
      <c r="Q549" s="68"/>
      <c r="R549" s="17"/>
      <c r="S549" s="17"/>
      <c r="T549" s="107"/>
      <c r="V549" s="17"/>
      <c r="W549" s="17"/>
      <c r="Y549" s="17"/>
      <c r="Z549" s="17"/>
      <c r="AA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c r="CA549" s="17"/>
      <c r="CB549" s="17"/>
      <c r="CC549" s="17"/>
      <c r="CD549" s="17"/>
      <c r="CE549" s="17"/>
      <c r="CF549" s="17"/>
      <c r="CG549" s="17"/>
      <c r="CH549" s="17"/>
      <c r="CI549" s="17"/>
      <c r="CJ549" s="17"/>
      <c r="CK549" s="17"/>
      <c r="CL549" s="17"/>
      <c r="CM549" s="17"/>
      <c r="CN549" s="17"/>
      <c r="CO549" s="17"/>
      <c r="CP549" s="17"/>
      <c r="CQ549" s="17"/>
      <c r="CR549" s="17"/>
      <c r="CS549" s="17"/>
      <c r="CT549" s="17"/>
      <c r="CU549" s="17"/>
      <c r="CV549" s="17"/>
      <c r="CW549" s="17"/>
      <c r="CX549" s="17"/>
      <c r="CY549" s="17"/>
      <c r="CZ549" s="17"/>
      <c r="DA549" s="17"/>
      <c r="DB549" s="17"/>
      <c r="DC549" s="17"/>
      <c r="DD549" s="17"/>
      <c r="DE549" s="17"/>
      <c r="DF549" s="17"/>
      <c r="DG549" s="17"/>
      <c r="DH549" s="17"/>
      <c r="DI549" s="17"/>
      <c r="DJ549" s="17"/>
      <c r="DK549" s="17"/>
      <c r="DL549" s="17"/>
      <c r="DM549" s="17"/>
      <c r="DN549" s="17"/>
      <c r="DO549" s="17"/>
      <c r="DP549" s="17"/>
      <c r="DQ549" s="17"/>
      <c r="DR549" s="17"/>
      <c r="DS549" s="17"/>
      <c r="DT549" s="17"/>
      <c r="DU549" s="17"/>
      <c r="DV549" s="17"/>
      <c r="DW549" s="17"/>
      <c r="DX549" s="17"/>
      <c r="DY549" s="17"/>
      <c r="DZ549" s="17"/>
      <c r="EA549" s="17"/>
      <c r="EB549" s="17"/>
      <c r="EC549" s="17"/>
      <c r="ED549" s="17"/>
      <c r="EE549" s="17"/>
      <c r="EF549" s="17"/>
      <c r="EG549" s="17"/>
      <c r="EH549" s="17"/>
      <c r="EI549" s="17"/>
      <c r="EJ549" s="17"/>
      <c r="EK549" s="17"/>
      <c r="EL549" s="17"/>
    </row>
    <row r="550" spans="1:142" x14ac:dyDescent="0.35">
      <c r="A550" s="17"/>
      <c r="B550" s="17"/>
      <c r="C550" s="17"/>
      <c r="D550" s="17"/>
      <c r="E550" s="17"/>
      <c r="F550" s="17"/>
      <c r="G550" s="17"/>
      <c r="H550" s="17"/>
      <c r="I550" s="17"/>
      <c r="K550" s="17"/>
      <c r="N550" s="17"/>
      <c r="O550" s="17"/>
      <c r="P550" s="68"/>
      <c r="Q550" s="68"/>
      <c r="R550" s="17"/>
      <c r="S550" s="17"/>
      <c r="T550" s="107"/>
      <c r="V550" s="17"/>
      <c r="W550" s="17"/>
      <c r="Y550" s="17"/>
      <c r="Z550" s="17"/>
      <c r="AA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c r="CA550" s="17"/>
      <c r="CB550" s="17"/>
      <c r="CC550" s="17"/>
      <c r="CD550" s="17"/>
      <c r="CE550" s="17"/>
      <c r="CF550" s="17"/>
      <c r="CG550" s="17"/>
      <c r="CH550" s="17"/>
      <c r="CI550" s="17"/>
      <c r="CJ550" s="17"/>
      <c r="CK550" s="17"/>
      <c r="CL550" s="17"/>
      <c r="CM550" s="17"/>
      <c r="CN550" s="17"/>
      <c r="CO550" s="17"/>
      <c r="CP550" s="17"/>
      <c r="CQ550" s="17"/>
      <c r="CR550" s="17"/>
      <c r="CS550" s="17"/>
      <c r="CT550" s="17"/>
      <c r="CU550" s="17"/>
      <c r="CV550" s="17"/>
      <c r="CW550" s="17"/>
      <c r="CX550" s="17"/>
      <c r="CY550" s="17"/>
      <c r="CZ550" s="17"/>
      <c r="DA550" s="17"/>
      <c r="DB550" s="17"/>
      <c r="DC550" s="17"/>
      <c r="DD550" s="17"/>
      <c r="DE550" s="17"/>
      <c r="DF550" s="17"/>
      <c r="DG550" s="17"/>
      <c r="DH550" s="17"/>
      <c r="DI550" s="17"/>
      <c r="DJ550" s="17"/>
      <c r="DK550" s="17"/>
      <c r="DL550" s="17"/>
      <c r="DM550" s="17"/>
      <c r="DN550" s="17"/>
      <c r="DO550" s="17"/>
      <c r="DP550" s="17"/>
      <c r="DQ550" s="17"/>
      <c r="DR550" s="17"/>
      <c r="DS550" s="17"/>
      <c r="DT550" s="17"/>
      <c r="DU550" s="17"/>
      <c r="DV550" s="17"/>
      <c r="DW550" s="17"/>
      <c r="DX550" s="17"/>
      <c r="DY550" s="17"/>
      <c r="DZ550" s="17"/>
      <c r="EA550" s="17"/>
      <c r="EB550" s="17"/>
      <c r="EC550" s="17"/>
      <c r="ED550" s="17"/>
      <c r="EE550" s="17"/>
      <c r="EF550" s="17"/>
      <c r="EG550" s="17"/>
      <c r="EH550" s="17"/>
      <c r="EI550" s="17"/>
      <c r="EJ550" s="17"/>
      <c r="EK550" s="17"/>
      <c r="EL550" s="17"/>
    </row>
    <row r="551" spans="1:142" x14ac:dyDescent="0.35">
      <c r="A551" s="17"/>
      <c r="B551" s="17"/>
      <c r="C551" s="17"/>
      <c r="D551" s="17"/>
      <c r="E551" s="17"/>
      <c r="F551" s="17"/>
      <c r="G551" s="17"/>
      <c r="H551" s="17"/>
      <c r="I551" s="17"/>
      <c r="K551" s="17"/>
      <c r="N551" s="17"/>
      <c r="O551" s="17"/>
      <c r="P551" s="68"/>
      <c r="Q551" s="68"/>
      <c r="R551" s="17"/>
      <c r="S551" s="17"/>
      <c r="T551" s="107"/>
      <c r="V551" s="17"/>
      <c r="W551" s="17"/>
      <c r="Y551" s="17"/>
      <c r="Z551" s="17"/>
      <c r="AA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c r="CA551" s="17"/>
      <c r="CB551" s="17"/>
      <c r="CC551" s="17"/>
      <c r="CD551" s="17"/>
      <c r="CE551" s="17"/>
      <c r="CF551" s="17"/>
      <c r="CG551" s="17"/>
      <c r="CH551" s="17"/>
      <c r="CI551" s="17"/>
      <c r="CJ551" s="17"/>
      <c r="CK551" s="17"/>
      <c r="CL551" s="17"/>
      <c r="CM551" s="17"/>
      <c r="CN551" s="17"/>
      <c r="CO551" s="17"/>
      <c r="CP551" s="17"/>
      <c r="CQ551" s="17"/>
      <c r="CR551" s="17"/>
      <c r="CS551" s="17"/>
      <c r="CT551" s="17"/>
      <c r="CU551" s="17"/>
      <c r="CV551" s="17"/>
      <c r="CW551" s="17"/>
      <c r="CX551" s="17"/>
      <c r="CY551" s="17"/>
      <c r="CZ551" s="17"/>
      <c r="DA551" s="17"/>
      <c r="DB551" s="17"/>
      <c r="DC551" s="17"/>
      <c r="DD551" s="17"/>
      <c r="DE551" s="17"/>
      <c r="DF551" s="17"/>
      <c r="DG551" s="17"/>
      <c r="DH551" s="17"/>
      <c r="DI551" s="17"/>
      <c r="DJ551" s="17"/>
      <c r="DK551" s="17"/>
      <c r="DL551" s="17"/>
      <c r="DM551" s="17"/>
      <c r="DN551" s="17"/>
      <c r="DO551" s="17"/>
      <c r="DP551" s="17"/>
      <c r="DQ551" s="17"/>
      <c r="DR551" s="17"/>
      <c r="DS551" s="17"/>
      <c r="DT551" s="17"/>
      <c r="DU551" s="17"/>
      <c r="DV551" s="17"/>
      <c r="DW551" s="17"/>
      <c r="DX551" s="17"/>
      <c r="DY551" s="17"/>
      <c r="DZ551" s="17"/>
      <c r="EA551" s="17"/>
      <c r="EB551" s="17"/>
      <c r="EC551" s="17"/>
      <c r="ED551" s="17"/>
      <c r="EE551" s="17"/>
      <c r="EF551" s="17"/>
      <c r="EG551" s="17"/>
      <c r="EH551" s="17"/>
      <c r="EI551" s="17"/>
      <c r="EJ551" s="17"/>
      <c r="EK551" s="17"/>
      <c r="EL551" s="17"/>
    </row>
    <row r="552" spans="1:142" x14ac:dyDescent="0.35">
      <c r="A552" s="17"/>
      <c r="B552" s="17"/>
      <c r="C552" s="17"/>
      <c r="D552" s="17"/>
      <c r="E552" s="17"/>
      <c r="F552" s="17"/>
      <c r="G552" s="17"/>
      <c r="H552" s="17"/>
      <c r="I552" s="17"/>
      <c r="K552" s="17"/>
      <c r="N552" s="17"/>
      <c r="O552" s="17"/>
      <c r="P552" s="68"/>
      <c r="Q552" s="68"/>
      <c r="R552" s="17"/>
      <c r="S552" s="17"/>
      <c r="T552" s="107"/>
      <c r="V552" s="17"/>
      <c r="W552" s="17"/>
      <c r="Y552" s="17"/>
      <c r="Z552" s="17"/>
      <c r="AA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c r="CC552" s="17"/>
      <c r="CD552" s="17"/>
      <c r="CE552" s="17"/>
      <c r="CF552" s="17"/>
      <c r="CG552" s="17"/>
      <c r="CH552" s="17"/>
      <c r="CI552" s="17"/>
      <c r="CJ552" s="17"/>
      <c r="CK552" s="17"/>
      <c r="CL552" s="17"/>
      <c r="CM552" s="17"/>
      <c r="CN552" s="17"/>
      <c r="CO552" s="17"/>
      <c r="CP552" s="17"/>
      <c r="CQ552" s="17"/>
      <c r="CR552" s="17"/>
      <c r="CS552" s="17"/>
      <c r="CT552" s="17"/>
      <c r="CU552" s="17"/>
      <c r="CV552" s="17"/>
      <c r="CW552" s="17"/>
      <c r="CX552" s="17"/>
      <c r="CY552" s="17"/>
      <c r="CZ552" s="17"/>
      <c r="DA552" s="17"/>
      <c r="DB552" s="17"/>
      <c r="DC552" s="17"/>
      <c r="DD552" s="17"/>
      <c r="DE552" s="17"/>
      <c r="DF552" s="17"/>
      <c r="DG552" s="17"/>
      <c r="DH552" s="17"/>
      <c r="DI552" s="17"/>
      <c r="DJ552" s="17"/>
      <c r="DK552" s="17"/>
      <c r="DL552" s="17"/>
      <c r="DM552" s="17"/>
      <c r="DN552" s="17"/>
      <c r="DO552" s="17"/>
      <c r="DP552" s="17"/>
      <c r="DQ552" s="17"/>
      <c r="DR552" s="17"/>
      <c r="DS552" s="17"/>
      <c r="DT552" s="17"/>
      <c r="DU552" s="17"/>
      <c r="DV552" s="17"/>
      <c r="DW552" s="17"/>
      <c r="DX552" s="17"/>
      <c r="DY552" s="17"/>
      <c r="DZ552" s="17"/>
      <c r="EA552" s="17"/>
      <c r="EB552" s="17"/>
      <c r="EC552" s="17"/>
      <c r="ED552" s="17"/>
      <c r="EE552" s="17"/>
      <c r="EF552" s="17"/>
      <c r="EG552" s="17"/>
      <c r="EH552" s="17"/>
      <c r="EI552" s="17"/>
      <c r="EJ552" s="17"/>
      <c r="EK552" s="17"/>
      <c r="EL552" s="17"/>
    </row>
    <row r="553" spans="1:142" x14ac:dyDescent="0.35">
      <c r="A553" s="17"/>
      <c r="B553" s="17"/>
      <c r="C553" s="17"/>
      <c r="D553" s="17"/>
      <c r="E553" s="17"/>
      <c r="F553" s="17"/>
      <c r="G553" s="17"/>
      <c r="H553" s="17"/>
      <c r="I553" s="107"/>
      <c r="K553" s="17"/>
      <c r="N553" s="17"/>
      <c r="O553" s="17"/>
      <c r="P553" s="68"/>
      <c r="Q553" s="68"/>
      <c r="R553" s="17"/>
      <c r="S553" s="17"/>
      <c r="T553" s="107"/>
      <c r="V553" s="17"/>
      <c r="W553" s="17"/>
      <c r="Y553" s="17"/>
      <c r="Z553" s="17"/>
      <c r="AA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17"/>
      <c r="BZ553" s="17"/>
      <c r="CA553" s="17"/>
      <c r="CB553" s="17"/>
      <c r="CC553" s="17"/>
      <c r="CD553" s="17"/>
      <c r="CE553" s="17"/>
      <c r="CF553" s="17"/>
      <c r="CG553" s="17"/>
      <c r="CH553" s="17"/>
      <c r="CI553" s="17"/>
      <c r="CJ553" s="17"/>
      <c r="CK553" s="17"/>
      <c r="CL553" s="17"/>
      <c r="CM553" s="17"/>
      <c r="CN553" s="17"/>
      <c r="CO553" s="17"/>
      <c r="CP553" s="17"/>
      <c r="CQ553" s="17"/>
      <c r="CR553" s="17"/>
      <c r="CS553" s="17"/>
      <c r="CT553" s="17"/>
      <c r="CU553" s="17"/>
      <c r="CV553" s="17"/>
      <c r="CW553" s="17"/>
      <c r="CX553" s="17"/>
      <c r="CY553" s="17"/>
      <c r="CZ553" s="17"/>
      <c r="DA553" s="17"/>
      <c r="DB553" s="17"/>
      <c r="DC553" s="17"/>
      <c r="DD553" s="17"/>
      <c r="DE553" s="17"/>
      <c r="DF553" s="17"/>
      <c r="DG553" s="17"/>
      <c r="DH553" s="17"/>
      <c r="DI553" s="17"/>
      <c r="DJ553" s="17"/>
      <c r="DK553" s="17"/>
      <c r="DL553" s="17"/>
      <c r="DM553" s="17"/>
      <c r="DN553" s="17"/>
      <c r="DO553" s="17"/>
      <c r="DP553" s="17"/>
      <c r="DQ553" s="17"/>
      <c r="DR553" s="17"/>
      <c r="DS553" s="17"/>
      <c r="DT553" s="17"/>
      <c r="DU553" s="17"/>
      <c r="DV553" s="17"/>
      <c r="DW553" s="17"/>
      <c r="DX553" s="17"/>
      <c r="DY553" s="17"/>
      <c r="DZ553" s="17"/>
      <c r="EA553" s="17"/>
      <c r="EB553" s="17"/>
      <c r="EC553" s="17"/>
      <c r="ED553" s="17"/>
      <c r="EE553" s="17"/>
      <c r="EF553" s="17"/>
      <c r="EG553" s="17"/>
      <c r="EH553" s="17"/>
      <c r="EI553" s="17"/>
      <c r="EJ553" s="17"/>
      <c r="EK553" s="17"/>
      <c r="EL553" s="17"/>
    </row>
    <row r="554" spans="1:142" x14ac:dyDescent="0.35">
      <c r="A554" s="17"/>
      <c r="B554" s="17"/>
      <c r="C554" s="17"/>
      <c r="D554" s="17"/>
      <c r="E554" s="17"/>
      <c r="F554" s="17"/>
      <c r="G554" s="17"/>
      <c r="H554" s="17"/>
      <c r="I554" s="17"/>
      <c r="K554" s="17"/>
      <c r="N554" s="17"/>
      <c r="O554" s="17"/>
      <c r="P554" s="68"/>
      <c r="Q554" s="68"/>
      <c r="R554" s="17"/>
      <c r="S554" s="17"/>
      <c r="T554" s="107"/>
      <c r="V554" s="17"/>
      <c r="W554" s="17"/>
      <c r="Y554" s="17"/>
      <c r="Z554" s="17"/>
      <c r="AA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17"/>
      <c r="BZ554" s="17"/>
      <c r="CA554" s="17"/>
      <c r="CB554" s="17"/>
      <c r="CC554" s="17"/>
      <c r="CD554" s="17"/>
      <c r="CE554" s="17"/>
      <c r="CF554" s="17"/>
      <c r="CG554" s="17"/>
      <c r="CH554" s="17"/>
      <c r="CI554" s="17"/>
      <c r="CJ554" s="17"/>
      <c r="CK554" s="17"/>
      <c r="CL554" s="17"/>
      <c r="CM554" s="17"/>
      <c r="CN554" s="17"/>
      <c r="CO554" s="17"/>
      <c r="CP554" s="17"/>
      <c r="CQ554" s="17"/>
      <c r="CR554" s="17"/>
      <c r="CS554" s="17"/>
      <c r="CT554" s="17"/>
      <c r="CU554" s="17"/>
      <c r="CV554" s="17"/>
      <c r="CW554" s="17"/>
      <c r="CX554" s="17"/>
      <c r="CY554" s="17"/>
      <c r="CZ554" s="17"/>
      <c r="DA554" s="17"/>
      <c r="DB554" s="17"/>
      <c r="DC554" s="17"/>
      <c r="DD554" s="17"/>
      <c r="DE554" s="17"/>
      <c r="DF554" s="17"/>
      <c r="DG554" s="17"/>
      <c r="DH554" s="17"/>
      <c r="DI554" s="17"/>
      <c r="DJ554" s="17"/>
      <c r="DK554" s="17"/>
      <c r="DL554" s="17"/>
      <c r="DM554" s="17"/>
      <c r="DN554" s="17"/>
      <c r="DO554" s="17"/>
      <c r="DP554" s="17"/>
      <c r="DQ554" s="17"/>
      <c r="DR554" s="17"/>
      <c r="DS554" s="17"/>
      <c r="DT554" s="17"/>
      <c r="DU554" s="17"/>
      <c r="DV554" s="17"/>
      <c r="DW554" s="17"/>
      <c r="DX554" s="17"/>
      <c r="DY554" s="17"/>
      <c r="DZ554" s="17"/>
      <c r="EA554" s="17"/>
      <c r="EB554" s="17"/>
      <c r="EC554" s="17"/>
      <c r="ED554" s="17"/>
      <c r="EE554" s="17"/>
      <c r="EF554" s="17"/>
      <c r="EG554" s="17"/>
      <c r="EH554" s="17"/>
      <c r="EI554" s="17"/>
      <c r="EJ554" s="17"/>
      <c r="EK554" s="17"/>
      <c r="EL554" s="17"/>
    </row>
    <row r="555" spans="1:142" x14ac:dyDescent="0.35">
      <c r="A555" s="17"/>
      <c r="B555" s="17"/>
      <c r="C555" s="17"/>
      <c r="D555" s="17"/>
      <c r="E555" s="17"/>
      <c r="F555" s="17"/>
      <c r="G555" s="17"/>
      <c r="H555" s="17"/>
      <c r="I555" s="17"/>
      <c r="K555" s="17"/>
      <c r="N555" s="17"/>
      <c r="O555" s="17"/>
      <c r="P555" s="68"/>
      <c r="Q555" s="68"/>
      <c r="R555" s="17"/>
      <c r="S555" s="17"/>
      <c r="T555" s="107"/>
      <c r="V555" s="17"/>
      <c r="W555" s="17"/>
      <c r="Y555" s="17"/>
      <c r="Z555" s="17"/>
      <c r="AA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17"/>
      <c r="BZ555" s="17"/>
      <c r="CA555" s="17"/>
      <c r="CB555" s="17"/>
      <c r="CC555" s="17"/>
      <c r="CD555" s="17"/>
      <c r="CE555" s="17"/>
      <c r="CF555" s="17"/>
      <c r="CG555" s="17"/>
      <c r="CH555" s="17"/>
      <c r="CI555" s="17"/>
      <c r="CJ555" s="17"/>
      <c r="CK555" s="17"/>
      <c r="CL555" s="17"/>
      <c r="CM555" s="17"/>
      <c r="CN555" s="17"/>
      <c r="CO555" s="17"/>
      <c r="CP555" s="17"/>
      <c r="CQ555" s="17"/>
      <c r="CR555" s="17"/>
      <c r="CS555" s="17"/>
      <c r="CT555" s="17"/>
      <c r="CU555" s="17"/>
      <c r="CV555" s="17"/>
      <c r="CW555" s="17"/>
      <c r="CX555" s="17"/>
      <c r="CY555" s="17"/>
      <c r="CZ555" s="17"/>
      <c r="DA555" s="17"/>
      <c r="DB555" s="17"/>
      <c r="DC555" s="17"/>
      <c r="DD555" s="17"/>
      <c r="DE555" s="17"/>
      <c r="DF555" s="17"/>
      <c r="DG555" s="17"/>
      <c r="DH555" s="17"/>
      <c r="DI555" s="17"/>
      <c r="DJ555" s="17"/>
      <c r="DK555" s="17"/>
      <c r="DL555" s="17"/>
      <c r="DM555" s="17"/>
      <c r="DN555" s="17"/>
      <c r="DO555" s="17"/>
      <c r="DP555" s="17"/>
      <c r="DQ555" s="17"/>
      <c r="DR555" s="17"/>
      <c r="DS555" s="17"/>
      <c r="DT555" s="17"/>
      <c r="DU555" s="17"/>
      <c r="DV555" s="17"/>
      <c r="DW555" s="17"/>
      <c r="DX555" s="17"/>
      <c r="DY555" s="17"/>
      <c r="DZ555" s="17"/>
      <c r="EA555" s="17"/>
      <c r="EB555" s="17"/>
      <c r="EC555" s="17"/>
      <c r="ED555" s="17"/>
      <c r="EE555" s="17"/>
      <c r="EF555" s="17"/>
      <c r="EG555" s="17"/>
      <c r="EH555" s="17"/>
      <c r="EI555" s="17"/>
      <c r="EJ555" s="17"/>
      <c r="EK555" s="17"/>
      <c r="EL555" s="17"/>
    </row>
    <row r="556" spans="1:142" x14ac:dyDescent="0.35">
      <c r="A556" s="17"/>
      <c r="B556" s="17"/>
      <c r="C556" s="17"/>
      <c r="D556" s="17"/>
      <c r="E556" s="17"/>
      <c r="F556" s="17"/>
      <c r="G556" s="17"/>
      <c r="H556" s="17"/>
      <c r="I556" s="17"/>
      <c r="K556" s="17"/>
      <c r="N556" s="17"/>
      <c r="O556" s="17"/>
      <c r="P556" s="68"/>
      <c r="Q556" s="68"/>
      <c r="R556" s="17"/>
      <c r="S556" s="17"/>
      <c r="T556" s="107"/>
      <c r="V556" s="17"/>
      <c r="W556" s="17"/>
      <c r="Y556" s="17"/>
      <c r="Z556" s="17"/>
      <c r="AA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17"/>
      <c r="BZ556" s="17"/>
      <c r="CA556" s="17"/>
      <c r="CB556" s="17"/>
      <c r="CC556" s="17"/>
      <c r="CD556" s="17"/>
      <c r="CE556" s="17"/>
      <c r="CF556" s="17"/>
      <c r="CG556" s="17"/>
      <c r="CH556" s="17"/>
      <c r="CI556" s="17"/>
      <c r="CJ556" s="17"/>
      <c r="CK556" s="17"/>
      <c r="CL556" s="17"/>
      <c r="CM556" s="17"/>
      <c r="CN556" s="17"/>
      <c r="CO556" s="17"/>
      <c r="CP556" s="17"/>
      <c r="CQ556" s="17"/>
      <c r="CR556" s="17"/>
      <c r="CS556" s="17"/>
      <c r="CT556" s="17"/>
      <c r="CU556" s="17"/>
      <c r="CV556" s="17"/>
      <c r="CW556" s="17"/>
      <c r="CX556" s="17"/>
      <c r="CY556" s="17"/>
      <c r="CZ556" s="17"/>
      <c r="DA556" s="17"/>
      <c r="DB556" s="17"/>
      <c r="DC556" s="17"/>
      <c r="DD556" s="17"/>
      <c r="DE556" s="17"/>
      <c r="DF556" s="17"/>
      <c r="DG556" s="17"/>
      <c r="DH556" s="17"/>
      <c r="DI556" s="17"/>
      <c r="DJ556" s="17"/>
      <c r="DK556" s="17"/>
      <c r="DL556" s="17"/>
      <c r="DM556" s="17"/>
      <c r="DN556" s="17"/>
      <c r="DO556" s="17"/>
      <c r="DP556" s="17"/>
      <c r="DQ556" s="17"/>
      <c r="DR556" s="17"/>
      <c r="DS556" s="17"/>
      <c r="DT556" s="17"/>
      <c r="DU556" s="17"/>
      <c r="DV556" s="17"/>
      <c r="DW556" s="17"/>
      <c r="DX556" s="17"/>
      <c r="DY556" s="17"/>
      <c r="DZ556" s="17"/>
      <c r="EA556" s="17"/>
      <c r="EB556" s="17"/>
      <c r="EC556" s="17"/>
      <c r="ED556" s="17"/>
      <c r="EE556" s="17"/>
      <c r="EF556" s="17"/>
      <c r="EG556" s="17"/>
      <c r="EH556" s="17"/>
      <c r="EI556" s="17"/>
      <c r="EJ556" s="17"/>
      <c r="EK556" s="17"/>
      <c r="EL556" s="17"/>
    </row>
    <row r="557" spans="1:142" x14ac:dyDescent="0.35">
      <c r="A557" s="17"/>
      <c r="B557" s="17"/>
      <c r="C557" s="17"/>
      <c r="D557" s="17"/>
      <c r="E557" s="17"/>
      <c r="F557" s="17"/>
      <c r="G557" s="17"/>
      <c r="H557" s="17"/>
      <c r="I557" s="107"/>
      <c r="K557" s="17"/>
      <c r="N557" s="17"/>
      <c r="O557" s="17"/>
      <c r="P557" s="68"/>
      <c r="Q557" s="68"/>
      <c r="R557" s="17"/>
      <c r="S557" s="17"/>
      <c r="T557" s="107"/>
      <c r="V557" s="17"/>
      <c r="W557" s="17"/>
      <c r="Y557" s="17"/>
      <c r="Z557" s="17"/>
      <c r="AA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c r="BU557" s="17"/>
      <c r="BV557" s="17"/>
      <c r="BW557" s="17"/>
      <c r="BX557" s="17"/>
      <c r="BY557" s="17"/>
      <c r="BZ557" s="17"/>
      <c r="CA557" s="17"/>
      <c r="CB557" s="17"/>
      <c r="CC557" s="17"/>
      <c r="CD557" s="17"/>
      <c r="CE557" s="17"/>
      <c r="CF557" s="17"/>
      <c r="CG557" s="17"/>
      <c r="CH557" s="17"/>
      <c r="CI557" s="17"/>
      <c r="CJ557" s="17"/>
      <c r="CK557" s="17"/>
      <c r="CL557" s="17"/>
      <c r="CM557" s="17"/>
      <c r="CN557" s="17"/>
      <c r="CO557" s="17"/>
      <c r="CP557" s="17"/>
      <c r="CQ557" s="17"/>
      <c r="CR557" s="17"/>
      <c r="CS557" s="17"/>
      <c r="CT557" s="17"/>
      <c r="CU557" s="17"/>
      <c r="CV557" s="17"/>
      <c r="CW557" s="17"/>
      <c r="CX557" s="17"/>
      <c r="CY557" s="17"/>
      <c r="CZ557" s="17"/>
      <c r="DA557" s="17"/>
      <c r="DB557" s="17"/>
      <c r="DC557" s="17"/>
      <c r="DD557" s="17"/>
      <c r="DE557" s="17"/>
      <c r="DF557" s="17"/>
      <c r="DG557" s="17"/>
      <c r="DH557" s="17"/>
      <c r="DI557" s="17"/>
      <c r="DJ557" s="17"/>
      <c r="DK557" s="17"/>
      <c r="DL557" s="17"/>
      <c r="DM557" s="17"/>
      <c r="DN557" s="17"/>
      <c r="DO557" s="17"/>
      <c r="DP557" s="17"/>
      <c r="DQ557" s="17"/>
      <c r="DR557" s="17"/>
      <c r="DS557" s="17"/>
      <c r="DT557" s="17"/>
      <c r="DU557" s="17"/>
      <c r="DV557" s="17"/>
      <c r="DW557" s="17"/>
      <c r="DX557" s="17"/>
      <c r="DY557" s="17"/>
      <c r="DZ557" s="17"/>
      <c r="EA557" s="17"/>
      <c r="EB557" s="17"/>
      <c r="EC557" s="17"/>
      <c r="ED557" s="17"/>
      <c r="EE557" s="17"/>
      <c r="EF557" s="17"/>
      <c r="EG557" s="17"/>
      <c r="EH557" s="17"/>
      <c r="EI557" s="17"/>
      <c r="EJ557" s="17"/>
      <c r="EK557" s="17"/>
      <c r="EL557" s="17"/>
    </row>
    <row r="558" spans="1:142" x14ac:dyDescent="0.35">
      <c r="A558" s="17"/>
      <c r="B558" s="17"/>
      <c r="C558" s="17"/>
      <c r="D558" s="17"/>
      <c r="E558" s="17"/>
      <c r="F558" s="17"/>
      <c r="G558" s="17"/>
      <c r="H558" s="17"/>
      <c r="I558" s="17"/>
      <c r="K558" s="17"/>
      <c r="N558" s="17"/>
      <c r="O558" s="17"/>
      <c r="P558" s="68"/>
      <c r="Q558" s="68"/>
      <c r="R558" s="17"/>
      <c r="S558" s="17"/>
      <c r="T558" s="107"/>
      <c r="V558" s="17"/>
      <c r="W558" s="17"/>
      <c r="Y558" s="17"/>
      <c r="Z558" s="17"/>
      <c r="AA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c r="BU558" s="17"/>
      <c r="BV558" s="17"/>
      <c r="BW558" s="17"/>
      <c r="BX558" s="17"/>
      <c r="BY558" s="17"/>
      <c r="BZ558" s="17"/>
      <c r="CA558" s="17"/>
      <c r="CB558" s="17"/>
      <c r="CC558" s="17"/>
      <c r="CD558" s="17"/>
      <c r="CE558" s="17"/>
      <c r="CF558" s="17"/>
      <c r="CG558" s="17"/>
      <c r="CH558" s="17"/>
      <c r="CI558" s="17"/>
      <c r="CJ558" s="17"/>
      <c r="CK558" s="17"/>
      <c r="CL558" s="17"/>
      <c r="CM558" s="17"/>
      <c r="CN558" s="17"/>
      <c r="CO558" s="17"/>
      <c r="CP558" s="17"/>
      <c r="CQ558" s="17"/>
      <c r="CR558" s="17"/>
      <c r="CS558" s="17"/>
      <c r="CT558" s="17"/>
      <c r="CU558" s="17"/>
      <c r="CV558" s="17"/>
      <c r="CW558" s="17"/>
      <c r="CX558" s="17"/>
      <c r="CY558" s="17"/>
      <c r="CZ558" s="17"/>
      <c r="DA558" s="17"/>
      <c r="DB558" s="17"/>
      <c r="DC558" s="17"/>
      <c r="DD558" s="17"/>
      <c r="DE558" s="17"/>
      <c r="DF558" s="17"/>
      <c r="DG558" s="17"/>
      <c r="DH558" s="17"/>
      <c r="DI558" s="17"/>
      <c r="DJ558" s="17"/>
      <c r="DK558" s="17"/>
      <c r="DL558" s="17"/>
      <c r="DM558" s="17"/>
      <c r="DN558" s="17"/>
      <c r="DO558" s="17"/>
      <c r="DP558" s="17"/>
      <c r="DQ558" s="17"/>
      <c r="DR558" s="17"/>
      <c r="DS558" s="17"/>
      <c r="DT558" s="17"/>
      <c r="DU558" s="17"/>
      <c r="DV558" s="17"/>
      <c r="DW558" s="17"/>
      <c r="DX558" s="17"/>
      <c r="DY558" s="17"/>
      <c r="DZ558" s="17"/>
      <c r="EA558" s="17"/>
      <c r="EB558" s="17"/>
      <c r="EC558" s="17"/>
      <c r="ED558" s="17"/>
      <c r="EE558" s="17"/>
      <c r="EF558" s="17"/>
      <c r="EG558" s="17"/>
      <c r="EH558" s="17"/>
      <c r="EI558" s="17"/>
      <c r="EJ558" s="17"/>
      <c r="EK558" s="17"/>
      <c r="EL558" s="17"/>
    </row>
    <row r="559" spans="1:142" x14ac:dyDescent="0.35">
      <c r="A559" s="17"/>
      <c r="B559" s="17"/>
      <c r="C559" s="17"/>
      <c r="D559" s="17"/>
      <c r="E559" s="17"/>
      <c r="F559" s="17"/>
      <c r="G559" s="17"/>
      <c r="H559" s="17"/>
      <c r="I559" s="17"/>
      <c r="K559" s="17"/>
      <c r="N559" s="17"/>
      <c r="O559" s="17"/>
      <c r="P559" s="68"/>
      <c r="Q559" s="68"/>
      <c r="R559" s="17"/>
      <c r="S559" s="17"/>
      <c r="T559" s="107"/>
      <c r="V559" s="17"/>
      <c r="W559" s="17"/>
      <c r="Y559" s="17"/>
      <c r="Z559" s="17"/>
      <c r="AA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c r="BU559" s="17"/>
      <c r="BV559" s="17"/>
      <c r="BW559" s="17"/>
      <c r="BX559" s="17"/>
      <c r="BY559" s="17"/>
      <c r="BZ559" s="17"/>
      <c r="CA559" s="17"/>
      <c r="CB559" s="17"/>
      <c r="CC559" s="17"/>
      <c r="CD559" s="17"/>
      <c r="CE559" s="17"/>
      <c r="CF559" s="17"/>
      <c r="CG559" s="17"/>
      <c r="CH559" s="17"/>
      <c r="CI559" s="17"/>
      <c r="CJ559" s="17"/>
      <c r="CK559" s="17"/>
      <c r="CL559" s="17"/>
      <c r="CM559" s="17"/>
      <c r="CN559" s="17"/>
      <c r="CO559" s="17"/>
      <c r="CP559" s="17"/>
      <c r="CQ559" s="17"/>
      <c r="CR559" s="17"/>
      <c r="CS559" s="17"/>
      <c r="CT559" s="17"/>
      <c r="CU559" s="17"/>
      <c r="CV559" s="17"/>
      <c r="CW559" s="17"/>
      <c r="CX559" s="17"/>
      <c r="CY559" s="17"/>
      <c r="CZ559" s="17"/>
      <c r="DA559" s="17"/>
      <c r="DB559" s="17"/>
      <c r="DC559" s="17"/>
      <c r="DD559" s="17"/>
      <c r="DE559" s="17"/>
      <c r="DF559" s="17"/>
      <c r="DG559" s="17"/>
      <c r="DH559" s="17"/>
      <c r="DI559" s="17"/>
      <c r="DJ559" s="17"/>
      <c r="DK559" s="17"/>
      <c r="DL559" s="17"/>
      <c r="DM559" s="17"/>
      <c r="DN559" s="17"/>
      <c r="DO559" s="17"/>
      <c r="DP559" s="17"/>
      <c r="DQ559" s="17"/>
      <c r="DR559" s="17"/>
      <c r="DS559" s="17"/>
      <c r="DT559" s="17"/>
      <c r="DU559" s="17"/>
      <c r="DV559" s="17"/>
      <c r="DW559" s="17"/>
      <c r="DX559" s="17"/>
      <c r="DY559" s="17"/>
      <c r="DZ559" s="17"/>
      <c r="EA559" s="17"/>
      <c r="EB559" s="17"/>
      <c r="EC559" s="17"/>
      <c r="ED559" s="17"/>
      <c r="EE559" s="17"/>
      <c r="EF559" s="17"/>
      <c r="EG559" s="17"/>
      <c r="EH559" s="17"/>
      <c r="EI559" s="17"/>
      <c r="EJ559" s="17"/>
      <c r="EK559" s="17"/>
      <c r="EL559" s="17"/>
    </row>
    <row r="560" spans="1:142" x14ac:dyDescent="0.35">
      <c r="A560" s="17"/>
      <c r="B560" s="17"/>
      <c r="C560" s="17"/>
      <c r="D560" s="17"/>
      <c r="E560" s="17"/>
      <c r="F560" s="17"/>
      <c r="G560" s="17"/>
      <c r="H560" s="17"/>
      <c r="I560" s="17"/>
      <c r="K560" s="17"/>
      <c r="N560" s="17"/>
      <c r="O560" s="17"/>
      <c r="P560" s="68"/>
      <c r="Q560" s="68"/>
      <c r="R560" s="17"/>
      <c r="S560" s="17"/>
      <c r="T560" s="107"/>
      <c r="V560" s="17"/>
      <c r="W560" s="17"/>
      <c r="Y560" s="17"/>
      <c r="Z560" s="17"/>
      <c r="AA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c r="BU560" s="17"/>
      <c r="BV560" s="17"/>
      <c r="BW560" s="17"/>
      <c r="BX560" s="17"/>
      <c r="BY560" s="17"/>
      <c r="BZ560" s="17"/>
      <c r="CA560" s="17"/>
      <c r="CB560" s="17"/>
      <c r="CC560" s="17"/>
      <c r="CD560" s="17"/>
      <c r="CE560" s="17"/>
      <c r="CF560" s="17"/>
      <c r="CG560" s="17"/>
      <c r="CH560" s="17"/>
      <c r="CI560" s="17"/>
      <c r="CJ560" s="17"/>
      <c r="CK560" s="17"/>
      <c r="CL560" s="17"/>
      <c r="CM560" s="17"/>
      <c r="CN560" s="17"/>
      <c r="CO560" s="17"/>
      <c r="CP560" s="17"/>
      <c r="CQ560" s="17"/>
      <c r="CR560" s="17"/>
      <c r="CS560" s="17"/>
      <c r="CT560" s="17"/>
      <c r="CU560" s="17"/>
      <c r="CV560" s="17"/>
      <c r="CW560" s="17"/>
      <c r="CX560" s="17"/>
      <c r="CY560" s="17"/>
      <c r="CZ560" s="17"/>
      <c r="DA560" s="17"/>
      <c r="DB560" s="17"/>
      <c r="DC560" s="17"/>
      <c r="DD560" s="17"/>
      <c r="DE560" s="17"/>
      <c r="DF560" s="17"/>
      <c r="DG560" s="17"/>
      <c r="DH560" s="17"/>
      <c r="DI560" s="17"/>
      <c r="DJ560" s="17"/>
      <c r="DK560" s="17"/>
      <c r="DL560" s="17"/>
      <c r="DM560" s="17"/>
      <c r="DN560" s="17"/>
      <c r="DO560" s="17"/>
      <c r="DP560" s="17"/>
      <c r="DQ560" s="17"/>
      <c r="DR560" s="17"/>
      <c r="DS560" s="17"/>
      <c r="DT560" s="17"/>
      <c r="DU560" s="17"/>
      <c r="DV560" s="17"/>
      <c r="DW560" s="17"/>
      <c r="DX560" s="17"/>
      <c r="DY560" s="17"/>
      <c r="DZ560" s="17"/>
      <c r="EA560" s="17"/>
      <c r="EB560" s="17"/>
      <c r="EC560" s="17"/>
      <c r="ED560" s="17"/>
      <c r="EE560" s="17"/>
      <c r="EF560" s="17"/>
      <c r="EG560" s="17"/>
      <c r="EH560" s="17"/>
      <c r="EI560" s="17"/>
      <c r="EJ560" s="17"/>
      <c r="EK560" s="17"/>
      <c r="EL560" s="17"/>
    </row>
    <row r="561" spans="1:142" x14ac:dyDescent="0.35">
      <c r="A561" s="17"/>
      <c r="B561" s="17"/>
      <c r="C561" s="17"/>
      <c r="D561" s="17"/>
      <c r="E561" s="17"/>
      <c r="F561" s="17"/>
      <c r="G561" s="17"/>
      <c r="H561" s="17"/>
      <c r="I561" s="17"/>
      <c r="K561" s="17"/>
      <c r="N561" s="17"/>
      <c r="O561" s="17"/>
      <c r="P561" s="68"/>
      <c r="Q561" s="68"/>
      <c r="R561" s="17"/>
      <c r="S561" s="17"/>
      <c r="T561" s="107"/>
      <c r="V561" s="17"/>
      <c r="W561" s="17"/>
      <c r="Y561" s="17"/>
      <c r="Z561" s="17"/>
      <c r="AA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c r="BU561" s="17"/>
      <c r="BV561" s="17"/>
      <c r="BW561" s="17"/>
      <c r="BX561" s="17"/>
      <c r="BY561" s="17"/>
      <c r="BZ561" s="17"/>
      <c r="CA561" s="17"/>
      <c r="CB561" s="17"/>
      <c r="CC561" s="17"/>
      <c r="CD561" s="17"/>
      <c r="CE561" s="17"/>
      <c r="CF561" s="17"/>
      <c r="CG561" s="17"/>
      <c r="CH561" s="17"/>
      <c r="CI561" s="17"/>
      <c r="CJ561" s="17"/>
      <c r="CK561" s="17"/>
      <c r="CL561" s="17"/>
      <c r="CM561" s="17"/>
      <c r="CN561" s="17"/>
      <c r="CO561" s="17"/>
      <c r="CP561" s="17"/>
      <c r="CQ561" s="17"/>
      <c r="CR561" s="17"/>
      <c r="CS561" s="17"/>
      <c r="CT561" s="17"/>
      <c r="CU561" s="17"/>
      <c r="CV561" s="17"/>
      <c r="CW561" s="17"/>
      <c r="CX561" s="17"/>
      <c r="CY561" s="17"/>
      <c r="CZ561" s="17"/>
      <c r="DA561" s="17"/>
      <c r="DB561" s="17"/>
      <c r="DC561" s="17"/>
      <c r="DD561" s="17"/>
      <c r="DE561" s="17"/>
      <c r="DF561" s="17"/>
      <c r="DG561" s="17"/>
      <c r="DH561" s="17"/>
      <c r="DI561" s="17"/>
      <c r="DJ561" s="17"/>
      <c r="DK561" s="17"/>
      <c r="DL561" s="17"/>
      <c r="DM561" s="17"/>
      <c r="DN561" s="17"/>
      <c r="DO561" s="17"/>
      <c r="DP561" s="17"/>
      <c r="DQ561" s="17"/>
      <c r="DR561" s="17"/>
      <c r="DS561" s="17"/>
      <c r="DT561" s="17"/>
      <c r="DU561" s="17"/>
      <c r="DV561" s="17"/>
      <c r="DW561" s="17"/>
      <c r="DX561" s="17"/>
      <c r="DY561" s="17"/>
      <c r="DZ561" s="17"/>
      <c r="EA561" s="17"/>
      <c r="EB561" s="17"/>
      <c r="EC561" s="17"/>
      <c r="ED561" s="17"/>
      <c r="EE561" s="17"/>
      <c r="EF561" s="17"/>
      <c r="EG561" s="17"/>
      <c r="EH561" s="17"/>
      <c r="EI561" s="17"/>
      <c r="EJ561" s="17"/>
      <c r="EK561" s="17"/>
      <c r="EL561" s="17"/>
    </row>
    <row r="562" spans="1:142" x14ac:dyDescent="0.35">
      <c r="A562" s="17"/>
      <c r="B562" s="17"/>
      <c r="C562" s="17"/>
      <c r="D562" s="17"/>
      <c r="E562" s="17"/>
      <c r="F562" s="17"/>
      <c r="G562" s="17"/>
      <c r="H562" s="17"/>
      <c r="I562" s="17"/>
      <c r="K562" s="17"/>
      <c r="N562" s="17"/>
      <c r="O562" s="17"/>
      <c r="P562" s="68"/>
      <c r="Q562" s="68"/>
      <c r="R562" s="17"/>
      <c r="S562" s="17"/>
      <c r="T562" s="107"/>
      <c r="V562" s="17"/>
      <c r="W562" s="17"/>
      <c r="Y562" s="17"/>
      <c r="Z562" s="17"/>
      <c r="AA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c r="BU562" s="17"/>
      <c r="BV562" s="17"/>
      <c r="BW562" s="17"/>
      <c r="BX562" s="17"/>
      <c r="BY562" s="17"/>
      <c r="BZ562" s="17"/>
      <c r="CA562" s="17"/>
      <c r="CB562" s="17"/>
      <c r="CC562" s="17"/>
      <c r="CD562" s="17"/>
      <c r="CE562" s="17"/>
      <c r="CF562" s="17"/>
      <c r="CG562" s="17"/>
      <c r="CH562" s="17"/>
      <c r="CI562" s="17"/>
      <c r="CJ562" s="17"/>
      <c r="CK562" s="17"/>
      <c r="CL562" s="17"/>
      <c r="CM562" s="17"/>
      <c r="CN562" s="17"/>
      <c r="CO562" s="17"/>
      <c r="CP562" s="17"/>
      <c r="CQ562" s="17"/>
      <c r="CR562" s="17"/>
      <c r="CS562" s="17"/>
      <c r="CT562" s="17"/>
      <c r="CU562" s="17"/>
      <c r="CV562" s="17"/>
      <c r="CW562" s="17"/>
      <c r="CX562" s="17"/>
      <c r="CY562" s="17"/>
      <c r="CZ562" s="17"/>
      <c r="DA562" s="17"/>
      <c r="DB562" s="17"/>
      <c r="DC562" s="17"/>
      <c r="DD562" s="17"/>
      <c r="DE562" s="17"/>
      <c r="DF562" s="17"/>
      <c r="DG562" s="17"/>
      <c r="DH562" s="17"/>
      <c r="DI562" s="17"/>
      <c r="DJ562" s="17"/>
      <c r="DK562" s="17"/>
      <c r="DL562" s="17"/>
      <c r="DM562" s="17"/>
      <c r="DN562" s="17"/>
      <c r="DO562" s="17"/>
      <c r="DP562" s="17"/>
      <c r="DQ562" s="17"/>
      <c r="DR562" s="17"/>
      <c r="DS562" s="17"/>
      <c r="DT562" s="17"/>
      <c r="DU562" s="17"/>
      <c r="DV562" s="17"/>
      <c r="DW562" s="17"/>
      <c r="DX562" s="17"/>
      <c r="DY562" s="17"/>
      <c r="DZ562" s="17"/>
      <c r="EA562" s="17"/>
      <c r="EB562" s="17"/>
      <c r="EC562" s="17"/>
      <c r="ED562" s="17"/>
      <c r="EE562" s="17"/>
      <c r="EF562" s="17"/>
      <c r="EG562" s="17"/>
      <c r="EH562" s="17"/>
      <c r="EI562" s="17"/>
      <c r="EJ562" s="17"/>
      <c r="EK562" s="17"/>
      <c r="EL562" s="17"/>
    </row>
    <row r="563" spans="1:142" x14ac:dyDescent="0.35">
      <c r="A563" s="17"/>
      <c r="B563" s="17"/>
      <c r="C563" s="17"/>
      <c r="D563" s="17"/>
      <c r="E563" s="17"/>
      <c r="F563" s="17"/>
      <c r="G563" s="17"/>
      <c r="H563" s="17"/>
      <c r="I563" s="17"/>
      <c r="K563" s="17"/>
      <c r="N563" s="17"/>
      <c r="O563" s="17"/>
      <c r="P563" s="68"/>
      <c r="Q563" s="68"/>
      <c r="R563" s="17"/>
      <c r="S563" s="17"/>
      <c r="T563" s="107"/>
      <c r="V563" s="17"/>
      <c r="W563" s="17"/>
      <c r="Y563" s="17"/>
      <c r="Z563" s="17"/>
      <c r="AA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c r="BU563" s="17"/>
      <c r="BV563" s="17"/>
      <c r="BW563" s="17"/>
      <c r="BX563" s="17"/>
      <c r="BY563" s="17"/>
      <c r="BZ563" s="17"/>
      <c r="CA563" s="17"/>
      <c r="CB563" s="17"/>
      <c r="CC563" s="17"/>
      <c r="CD563" s="17"/>
      <c r="CE563" s="17"/>
      <c r="CF563" s="17"/>
      <c r="CG563" s="17"/>
      <c r="CH563" s="17"/>
      <c r="CI563" s="17"/>
      <c r="CJ563" s="17"/>
      <c r="CK563" s="17"/>
      <c r="CL563" s="17"/>
      <c r="CM563" s="17"/>
      <c r="CN563" s="17"/>
      <c r="CO563" s="17"/>
      <c r="CP563" s="17"/>
      <c r="CQ563" s="17"/>
      <c r="CR563" s="17"/>
      <c r="CS563" s="17"/>
      <c r="CT563" s="17"/>
      <c r="CU563" s="17"/>
      <c r="CV563" s="17"/>
      <c r="CW563" s="17"/>
      <c r="CX563" s="17"/>
      <c r="CY563" s="17"/>
      <c r="CZ563" s="17"/>
      <c r="DA563" s="17"/>
      <c r="DB563" s="17"/>
      <c r="DC563" s="17"/>
      <c r="DD563" s="17"/>
      <c r="DE563" s="17"/>
      <c r="DF563" s="17"/>
      <c r="DG563" s="17"/>
      <c r="DH563" s="17"/>
      <c r="DI563" s="17"/>
      <c r="DJ563" s="17"/>
      <c r="DK563" s="17"/>
      <c r="DL563" s="17"/>
      <c r="DM563" s="17"/>
      <c r="DN563" s="17"/>
      <c r="DO563" s="17"/>
      <c r="DP563" s="17"/>
      <c r="DQ563" s="17"/>
      <c r="DR563" s="17"/>
      <c r="DS563" s="17"/>
      <c r="DT563" s="17"/>
      <c r="DU563" s="17"/>
      <c r="DV563" s="17"/>
      <c r="DW563" s="17"/>
      <c r="DX563" s="17"/>
      <c r="DY563" s="17"/>
      <c r="DZ563" s="17"/>
      <c r="EA563" s="17"/>
      <c r="EB563" s="17"/>
      <c r="EC563" s="17"/>
      <c r="ED563" s="17"/>
      <c r="EE563" s="17"/>
      <c r="EF563" s="17"/>
      <c r="EG563" s="17"/>
      <c r="EH563" s="17"/>
      <c r="EI563" s="17"/>
      <c r="EJ563" s="17"/>
      <c r="EK563" s="17"/>
      <c r="EL563" s="17"/>
    </row>
    <row r="564" spans="1:142" x14ac:dyDescent="0.35">
      <c r="A564" s="17"/>
      <c r="B564" s="17"/>
      <c r="C564" s="17"/>
      <c r="D564" s="17"/>
      <c r="E564" s="17"/>
      <c r="F564" s="17"/>
      <c r="G564" s="17"/>
      <c r="H564" s="17"/>
      <c r="I564" s="17"/>
      <c r="K564" s="17"/>
      <c r="N564" s="17"/>
      <c r="O564" s="17"/>
      <c r="P564" s="68"/>
      <c r="Q564" s="68"/>
      <c r="R564" s="17"/>
      <c r="S564" s="17"/>
      <c r="T564" s="107"/>
      <c r="V564" s="17"/>
      <c r="W564" s="17"/>
      <c r="Y564" s="17"/>
      <c r="Z564" s="17"/>
      <c r="AA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c r="BU564" s="17"/>
      <c r="BV564" s="17"/>
      <c r="BW564" s="17"/>
      <c r="BX564" s="17"/>
      <c r="BY564" s="17"/>
      <c r="BZ564" s="17"/>
      <c r="CA564" s="17"/>
      <c r="CB564" s="17"/>
      <c r="CC564" s="17"/>
      <c r="CD564" s="17"/>
      <c r="CE564" s="17"/>
      <c r="CF564" s="17"/>
      <c r="CG564" s="17"/>
      <c r="CH564" s="17"/>
      <c r="CI564" s="17"/>
      <c r="CJ564" s="17"/>
      <c r="CK564" s="17"/>
      <c r="CL564" s="17"/>
      <c r="CM564" s="17"/>
      <c r="CN564" s="17"/>
      <c r="CO564" s="17"/>
      <c r="CP564" s="17"/>
      <c r="CQ564" s="17"/>
      <c r="CR564" s="17"/>
      <c r="CS564" s="17"/>
      <c r="CT564" s="17"/>
      <c r="CU564" s="17"/>
      <c r="CV564" s="17"/>
      <c r="CW564" s="17"/>
      <c r="CX564" s="17"/>
      <c r="CY564" s="17"/>
      <c r="CZ564" s="17"/>
      <c r="DA564" s="17"/>
      <c r="DB564" s="17"/>
      <c r="DC564" s="17"/>
      <c r="DD564" s="17"/>
      <c r="DE564" s="17"/>
      <c r="DF564" s="17"/>
      <c r="DG564" s="17"/>
      <c r="DH564" s="17"/>
      <c r="DI564" s="17"/>
      <c r="DJ564" s="17"/>
      <c r="DK564" s="17"/>
      <c r="DL564" s="17"/>
      <c r="DM564" s="17"/>
      <c r="DN564" s="17"/>
      <c r="DO564" s="17"/>
      <c r="DP564" s="17"/>
      <c r="DQ564" s="17"/>
      <c r="DR564" s="17"/>
      <c r="DS564" s="17"/>
      <c r="DT564" s="17"/>
      <c r="DU564" s="17"/>
      <c r="DV564" s="17"/>
      <c r="DW564" s="17"/>
      <c r="DX564" s="17"/>
      <c r="DY564" s="17"/>
      <c r="DZ564" s="17"/>
      <c r="EA564" s="17"/>
      <c r="EB564" s="17"/>
      <c r="EC564" s="17"/>
      <c r="ED564" s="17"/>
      <c r="EE564" s="17"/>
      <c r="EF564" s="17"/>
      <c r="EG564" s="17"/>
      <c r="EH564" s="17"/>
      <c r="EI564" s="17"/>
      <c r="EJ564" s="17"/>
      <c r="EK564" s="17"/>
      <c r="EL564" s="17"/>
    </row>
    <row r="565" spans="1:142" x14ac:dyDescent="0.35">
      <c r="A565" s="17"/>
      <c r="B565" s="17"/>
      <c r="C565" s="17"/>
      <c r="D565" s="17"/>
      <c r="E565" s="17"/>
      <c r="F565" s="17"/>
      <c r="G565" s="17"/>
      <c r="H565" s="17"/>
      <c r="I565" s="17"/>
      <c r="K565" s="17"/>
      <c r="N565" s="17"/>
      <c r="O565" s="17"/>
      <c r="P565" s="68"/>
      <c r="Q565" s="68"/>
      <c r="R565" s="17"/>
      <c r="S565" s="17"/>
      <c r="T565" s="107"/>
      <c r="V565" s="17"/>
      <c r="W565" s="17"/>
      <c r="Y565" s="17"/>
      <c r="Z565" s="17"/>
      <c r="AA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c r="CA565" s="17"/>
      <c r="CB565" s="17"/>
      <c r="CC565" s="17"/>
      <c r="CD565" s="17"/>
      <c r="CE565" s="17"/>
      <c r="CF565" s="17"/>
      <c r="CG565" s="17"/>
      <c r="CH565" s="17"/>
      <c r="CI565" s="17"/>
      <c r="CJ565" s="17"/>
      <c r="CK565" s="17"/>
      <c r="CL565" s="17"/>
      <c r="CM565" s="17"/>
      <c r="CN565" s="17"/>
      <c r="CO565" s="17"/>
      <c r="CP565" s="17"/>
      <c r="CQ565" s="17"/>
      <c r="CR565" s="17"/>
      <c r="CS565" s="17"/>
      <c r="CT565" s="17"/>
      <c r="CU565" s="17"/>
      <c r="CV565" s="17"/>
      <c r="CW565" s="17"/>
      <c r="CX565" s="17"/>
      <c r="CY565" s="17"/>
      <c r="CZ565" s="17"/>
      <c r="DA565" s="17"/>
      <c r="DB565" s="17"/>
      <c r="DC565" s="17"/>
      <c r="DD565" s="17"/>
      <c r="DE565" s="17"/>
      <c r="DF565" s="17"/>
      <c r="DG565" s="17"/>
      <c r="DH565" s="17"/>
      <c r="DI565" s="17"/>
      <c r="DJ565" s="17"/>
      <c r="DK565" s="17"/>
      <c r="DL565" s="17"/>
      <c r="DM565" s="17"/>
      <c r="DN565" s="17"/>
      <c r="DO565" s="17"/>
      <c r="DP565" s="17"/>
      <c r="DQ565" s="17"/>
      <c r="DR565" s="17"/>
      <c r="DS565" s="17"/>
      <c r="DT565" s="17"/>
      <c r="DU565" s="17"/>
      <c r="DV565" s="17"/>
      <c r="DW565" s="17"/>
      <c r="DX565" s="17"/>
      <c r="DY565" s="17"/>
      <c r="DZ565" s="17"/>
      <c r="EA565" s="17"/>
      <c r="EB565" s="17"/>
      <c r="EC565" s="17"/>
      <c r="ED565" s="17"/>
      <c r="EE565" s="17"/>
      <c r="EF565" s="17"/>
      <c r="EG565" s="17"/>
      <c r="EH565" s="17"/>
      <c r="EI565" s="17"/>
      <c r="EJ565" s="17"/>
      <c r="EK565" s="17"/>
      <c r="EL565" s="17"/>
    </row>
    <row r="566" spans="1:142" x14ac:dyDescent="0.35">
      <c r="A566" s="17"/>
      <c r="B566" s="17"/>
      <c r="C566" s="17"/>
      <c r="D566" s="17"/>
      <c r="E566" s="17"/>
      <c r="F566" s="17"/>
      <c r="G566" s="17"/>
      <c r="H566" s="17"/>
      <c r="I566" s="17"/>
      <c r="K566" s="17"/>
      <c r="N566" s="17"/>
      <c r="O566" s="17"/>
      <c r="P566" s="68"/>
      <c r="Q566" s="68"/>
      <c r="R566" s="17"/>
      <c r="S566" s="17"/>
      <c r="T566" s="107"/>
      <c r="V566" s="17"/>
      <c r="W566" s="17"/>
      <c r="Y566" s="17"/>
      <c r="Z566" s="17"/>
      <c r="AA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c r="CA566" s="17"/>
      <c r="CB566" s="17"/>
      <c r="CC566" s="17"/>
      <c r="CD566" s="17"/>
      <c r="CE566" s="17"/>
      <c r="CF566" s="17"/>
      <c r="CG566" s="17"/>
      <c r="CH566" s="17"/>
      <c r="CI566" s="17"/>
      <c r="CJ566" s="17"/>
      <c r="CK566" s="17"/>
      <c r="CL566" s="17"/>
      <c r="CM566" s="17"/>
      <c r="CN566" s="17"/>
      <c r="CO566" s="17"/>
      <c r="CP566" s="17"/>
      <c r="CQ566" s="17"/>
      <c r="CR566" s="17"/>
      <c r="CS566" s="17"/>
      <c r="CT566" s="17"/>
      <c r="CU566" s="17"/>
      <c r="CV566" s="17"/>
      <c r="CW566" s="17"/>
      <c r="CX566" s="17"/>
      <c r="CY566" s="17"/>
      <c r="CZ566" s="17"/>
      <c r="DA566" s="17"/>
      <c r="DB566" s="17"/>
      <c r="DC566" s="17"/>
      <c r="DD566" s="17"/>
      <c r="DE566" s="17"/>
      <c r="DF566" s="17"/>
      <c r="DG566" s="17"/>
      <c r="DH566" s="17"/>
      <c r="DI566" s="17"/>
      <c r="DJ566" s="17"/>
      <c r="DK566" s="17"/>
      <c r="DL566" s="17"/>
      <c r="DM566" s="17"/>
      <c r="DN566" s="17"/>
      <c r="DO566" s="17"/>
      <c r="DP566" s="17"/>
      <c r="DQ566" s="17"/>
      <c r="DR566" s="17"/>
      <c r="DS566" s="17"/>
      <c r="DT566" s="17"/>
      <c r="DU566" s="17"/>
      <c r="DV566" s="17"/>
      <c r="DW566" s="17"/>
      <c r="DX566" s="17"/>
      <c r="DY566" s="17"/>
      <c r="DZ566" s="17"/>
      <c r="EA566" s="17"/>
      <c r="EB566" s="17"/>
      <c r="EC566" s="17"/>
      <c r="ED566" s="17"/>
      <c r="EE566" s="17"/>
      <c r="EF566" s="17"/>
      <c r="EG566" s="17"/>
      <c r="EH566" s="17"/>
      <c r="EI566" s="17"/>
      <c r="EJ566" s="17"/>
      <c r="EK566" s="17"/>
      <c r="EL566" s="17"/>
    </row>
    <row r="567" spans="1:142" x14ac:dyDescent="0.35">
      <c r="A567" s="17"/>
      <c r="B567" s="17"/>
      <c r="C567" s="17"/>
      <c r="D567" s="17"/>
      <c r="E567" s="17"/>
      <c r="F567" s="17"/>
      <c r="G567" s="17"/>
      <c r="H567" s="17"/>
      <c r="I567" s="17"/>
      <c r="K567" s="17"/>
      <c r="N567" s="17"/>
      <c r="O567" s="17"/>
      <c r="P567" s="68"/>
      <c r="Q567" s="68"/>
      <c r="R567" s="17"/>
      <c r="S567" s="17"/>
      <c r="T567" s="107"/>
      <c r="V567" s="17"/>
      <c r="W567" s="17"/>
      <c r="Y567" s="17"/>
      <c r="Z567" s="17"/>
      <c r="AA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c r="CA567" s="17"/>
      <c r="CB567" s="17"/>
      <c r="CC567" s="17"/>
      <c r="CD567" s="17"/>
      <c r="CE567" s="17"/>
      <c r="CF567" s="17"/>
      <c r="CG567" s="17"/>
      <c r="CH567" s="17"/>
      <c r="CI567" s="17"/>
      <c r="CJ567" s="17"/>
      <c r="CK567" s="17"/>
      <c r="CL567" s="17"/>
      <c r="CM567" s="17"/>
      <c r="CN567" s="17"/>
      <c r="CO567" s="17"/>
      <c r="CP567" s="17"/>
      <c r="CQ567" s="17"/>
      <c r="CR567" s="17"/>
      <c r="CS567" s="17"/>
      <c r="CT567" s="17"/>
      <c r="CU567" s="17"/>
      <c r="CV567" s="17"/>
      <c r="CW567" s="17"/>
      <c r="CX567" s="17"/>
      <c r="CY567" s="17"/>
      <c r="CZ567" s="17"/>
      <c r="DA567" s="17"/>
      <c r="DB567" s="17"/>
      <c r="DC567" s="17"/>
      <c r="DD567" s="17"/>
      <c r="DE567" s="17"/>
      <c r="DF567" s="17"/>
      <c r="DG567" s="17"/>
      <c r="DH567" s="17"/>
      <c r="DI567" s="17"/>
      <c r="DJ567" s="17"/>
      <c r="DK567" s="17"/>
      <c r="DL567" s="17"/>
      <c r="DM567" s="17"/>
      <c r="DN567" s="17"/>
      <c r="DO567" s="17"/>
      <c r="DP567" s="17"/>
      <c r="DQ567" s="17"/>
      <c r="DR567" s="17"/>
      <c r="DS567" s="17"/>
      <c r="DT567" s="17"/>
      <c r="DU567" s="17"/>
      <c r="DV567" s="17"/>
      <c r="DW567" s="17"/>
      <c r="DX567" s="17"/>
      <c r="DY567" s="17"/>
      <c r="DZ567" s="17"/>
      <c r="EA567" s="17"/>
      <c r="EB567" s="17"/>
      <c r="EC567" s="17"/>
      <c r="ED567" s="17"/>
      <c r="EE567" s="17"/>
      <c r="EF567" s="17"/>
      <c r="EG567" s="17"/>
      <c r="EH567" s="17"/>
      <c r="EI567" s="17"/>
      <c r="EJ567" s="17"/>
      <c r="EK567" s="17"/>
      <c r="EL567" s="17"/>
    </row>
    <row r="568" spans="1:142" x14ac:dyDescent="0.35">
      <c r="A568" s="17"/>
      <c r="B568" s="17"/>
      <c r="C568" s="17"/>
      <c r="D568" s="17"/>
      <c r="E568" s="17"/>
      <c r="F568" s="17"/>
      <c r="G568" s="17"/>
      <c r="H568" s="17"/>
      <c r="I568" s="17"/>
      <c r="K568" s="17"/>
      <c r="N568" s="17"/>
      <c r="O568" s="17"/>
      <c r="P568" s="68"/>
      <c r="Q568" s="68"/>
      <c r="R568" s="17"/>
      <c r="S568" s="17"/>
      <c r="T568" s="107"/>
      <c r="V568" s="17"/>
      <c r="W568" s="17"/>
      <c r="Y568" s="17"/>
      <c r="Z568" s="17"/>
      <c r="AA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c r="CS568" s="17"/>
      <c r="CT568" s="17"/>
      <c r="CU568" s="17"/>
      <c r="CV568" s="17"/>
      <c r="CW568" s="17"/>
      <c r="CX568" s="17"/>
      <c r="CY568" s="17"/>
      <c r="CZ568" s="17"/>
      <c r="DA568" s="17"/>
      <c r="DB568" s="17"/>
      <c r="DC568" s="17"/>
      <c r="DD568" s="17"/>
      <c r="DE568" s="17"/>
      <c r="DF568" s="17"/>
      <c r="DG568" s="17"/>
      <c r="DH568" s="17"/>
      <c r="DI568" s="17"/>
      <c r="DJ568" s="17"/>
      <c r="DK568" s="17"/>
      <c r="DL568" s="17"/>
      <c r="DM568" s="17"/>
      <c r="DN568" s="17"/>
      <c r="DO568" s="17"/>
      <c r="DP568" s="17"/>
      <c r="DQ568" s="17"/>
      <c r="DR568" s="17"/>
      <c r="DS568" s="17"/>
      <c r="DT568" s="17"/>
      <c r="DU568" s="17"/>
      <c r="DV568" s="17"/>
      <c r="DW568" s="17"/>
      <c r="DX568" s="17"/>
      <c r="DY568" s="17"/>
      <c r="DZ568" s="17"/>
      <c r="EA568" s="17"/>
      <c r="EB568" s="17"/>
      <c r="EC568" s="17"/>
      <c r="ED568" s="17"/>
      <c r="EE568" s="17"/>
      <c r="EF568" s="17"/>
      <c r="EG568" s="17"/>
      <c r="EH568" s="17"/>
      <c r="EI568" s="17"/>
      <c r="EJ568" s="17"/>
      <c r="EK568" s="17"/>
      <c r="EL568" s="17"/>
    </row>
    <row r="569" spans="1:142" x14ac:dyDescent="0.35">
      <c r="A569" s="17"/>
      <c r="B569" s="17"/>
      <c r="C569" s="17"/>
      <c r="D569" s="17"/>
      <c r="E569" s="17"/>
      <c r="F569" s="17"/>
      <c r="G569" s="17"/>
      <c r="H569" s="17"/>
      <c r="I569" s="17"/>
      <c r="K569" s="17"/>
      <c r="N569" s="17"/>
      <c r="O569" s="17"/>
      <c r="P569" s="68"/>
      <c r="Q569" s="68"/>
      <c r="R569" s="17"/>
      <c r="S569" s="17"/>
      <c r="T569" s="107"/>
      <c r="V569" s="17"/>
      <c r="W569" s="17"/>
      <c r="Y569" s="17"/>
      <c r="Z569" s="17"/>
      <c r="AA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c r="CS569" s="17"/>
      <c r="CT569" s="17"/>
      <c r="CU569" s="17"/>
      <c r="CV569" s="17"/>
      <c r="CW569" s="17"/>
      <c r="CX569" s="17"/>
      <c r="CY569" s="17"/>
      <c r="CZ569" s="17"/>
      <c r="DA569" s="17"/>
      <c r="DB569" s="17"/>
      <c r="DC569" s="17"/>
      <c r="DD569" s="17"/>
      <c r="DE569" s="17"/>
      <c r="DF569" s="17"/>
      <c r="DG569" s="17"/>
      <c r="DH569" s="17"/>
      <c r="DI569" s="17"/>
      <c r="DJ569" s="17"/>
      <c r="DK569" s="17"/>
      <c r="DL569" s="17"/>
      <c r="DM569" s="17"/>
      <c r="DN569" s="17"/>
      <c r="DO569" s="17"/>
      <c r="DP569" s="17"/>
      <c r="DQ569" s="17"/>
      <c r="DR569" s="17"/>
      <c r="DS569" s="17"/>
      <c r="DT569" s="17"/>
      <c r="DU569" s="17"/>
      <c r="DV569" s="17"/>
      <c r="DW569" s="17"/>
      <c r="DX569" s="17"/>
      <c r="DY569" s="17"/>
      <c r="DZ569" s="17"/>
      <c r="EA569" s="17"/>
      <c r="EB569" s="17"/>
      <c r="EC569" s="17"/>
      <c r="ED569" s="17"/>
      <c r="EE569" s="17"/>
      <c r="EF569" s="17"/>
      <c r="EG569" s="17"/>
      <c r="EH569" s="17"/>
      <c r="EI569" s="17"/>
      <c r="EJ569" s="17"/>
      <c r="EK569" s="17"/>
      <c r="EL569" s="17"/>
    </row>
    <row r="570" spans="1:142" x14ac:dyDescent="0.35">
      <c r="A570" s="17"/>
      <c r="B570" s="17"/>
      <c r="C570" s="17"/>
      <c r="D570" s="17"/>
      <c r="E570" s="17"/>
      <c r="F570" s="17"/>
      <c r="G570" s="17"/>
      <c r="H570" s="17"/>
      <c r="I570" s="17"/>
      <c r="K570" s="17"/>
      <c r="N570" s="17"/>
      <c r="O570" s="17"/>
      <c r="P570" s="68"/>
      <c r="Q570" s="68"/>
      <c r="R570" s="17"/>
      <c r="S570" s="17"/>
      <c r="T570" s="107"/>
      <c r="V570" s="17"/>
      <c r="W570" s="17"/>
      <c r="Y570" s="17"/>
      <c r="Z570" s="17"/>
      <c r="AA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c r="CA570" s="17"/>
      <c r="CB570" s="17"/>
      <c r="CC570" s="17"/>
      <c r="CD570" s="17"/>
      <c r="CE570" s="17"/>
      <c r="CF570" s="17"/>
      <c r="CG570" s="17"/>
      <c r="CH570" s="17"/>
      <c r="CI570" s="17"/>
      <c r="CJ570" s="17"/>
      <c r="CK570" s="17"/>
      <c r="CL570" s="17"/>
      <c r="CM570" s="17"/>
      <c r="CN570" s="17"/>
      <c r="CO570" s="17"/>
      <c r="CP570" s="17"/>
      <c r="CQ570" s="17"/>
      <c r="CR570" s="17"/>
      <c r="CS570" s="17"/>
      <c r="CT570" s="17"/>
      <c r="CU570" s="17"/>
      <c r="CV570" s="17"/>
      <c r="CW570" s="17"/>
      <c r="CX570" s="17"/>
      <c r="CY570" s="17"/>
      <c r="CZ570" s="17"/>
      <c r="DA570" s="17"/>
      <c r="DB570" s="17"/>
      <c r="DC570" s="17"/>
      <c r="DD570" s="17"/>
      <c r="DE570" s="17"/>
      <c r="DF570" s="17"/>
      <c r="DG570" s="17"/>
      <c r="DH570" s="17"/>
      <c r="DI570" s="17"/>
      <c r="DJ570" s="17"/>
      <c r="DK570" s="17"/>
      <c r="DL570" s="17"/>
      <c r="DM570" s="17"/>
      <c r="DN570" s="17"/>
      <c r="DO570" s="17"/>
      <c r="DP570" s="17"/>
      <c r="DQ570" s="17"/>
      <c r="DR570" s="17"/>
      <c r="DS570" s="17"/>
      <c r="DT570" s="17"/>
      <c r="DU570" s="17"/>
      <c r="DV570" s="17"/>
      <c r="DW570" s="17"/>
      <c r="DX570" s="17"/>
      <c r="DY570" s="17"/>
      <c r="DZ570" s="17"/>
      <c r="EA570" s="17"/>
      <c r="EB570" s="17"/>
      <c r="EC570" s="17"/>
      <c r="ED570" s="17"/>
      <c r="EE570" s="17"/>
      <c r="EF570" s="17"/>
      <c r="EG570" s="17"/>
      <c r="EH570" s="17"/>
      <c r="EI570" s="17"/>
      <c r="EJ570" s="17"/>
      <c r="EK570" s="17"/>
      <c r="EL570" s="17"/>
    </row>
    <row r="571" spans="1:142" x14ac:dyDescent="0.35">
      <c r="A571" s="17"/>
      <c r="B571" s="17"/>
      <c r="C571" s="17"/>
      <c r="D571" s="17"/>
      <c r="E571" s="17"/>
      <c r="F571" s="17"/>
      <c r="G571" s="17"/>
      <c r="H571" s="17"/>
      <c r="I571" s="17"/>
      <c r="K571" s="17"/>
      <c r="N571" s="17"/>
      <c r="O571" s="17"/>
      <c r="P571" s="68"/>
      <c r="Q571" s="68"/>
      <c r="R571" s="17"/>
      <c r="S571" s="17"/>
      <c r="T571" s="107"/>
      <c r="V571" s="17"/>
      <c r="W571" s="17"/>
      <c r="Y571" s="17"/>
      <c r="Z571" s="17"/>
      <c r="AA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c r="CA571" s="17"/>
      <c r="CB571" s="17"/>
      <c r="CC571" s="17"/>
      <c r="CD571" s="17"/>
      <c r="CE571" s="17"/>
      <c r="CF571" s="17"/>
      <c r="CG571" s="17"/>
      <c r="CH571" s="17"/>
      <c r="CI571" s="17"/>
      <c r="CJ571" s="17"/>
      <c r="CK571" s="17"/>
      <c r="CL571" s="17"/>
      <c r="CM571" s="17"/>
      <c r="CN571" s="17"/>
      <c r="CO571" s="17"/>
      <c r="CP571" s="17"/>
      <c r="CQ571" s="17"/>
      <c r="CR571" s="17"/>
      <c r="CS571" s="17"/>
      <c r="CT571" s="17"/>
      <c r="CU571" s="17"/>
      <c r="CV571" s="17"/>
      <c r="CW571" s="17"/>
      <c r="CX571" s="17"/>
      <c r="CY571" s="17"/>
      <c r="CZ571" s="17"/>
      <c r="DA571" s="17"/>
      <c r="DB571" s="17"/>
      <c r="DC571" s="17"/>
      <c r="DD571" s="17"/>
      <c r="DE571" s="17"/>
      <c r="DF571" s="17"/>
      <c r="DG571" s="17"/>
      <c r="DH571" s="17"/>
      <c r="DI571" s="17"/>
      <c r="DJ571" s="17"/>
      <c r="DK571" s="17"/>
      <c r="DL571" s="17"/>
      <c r="DM571" s="17"/>
      <c r="DN571" s="17"/>
      <c r="DO571" s="17"/>
      <c r="DP571" s="17"/>
      <c r="DQ571" s="17"/>
      <c r="DR571" s="17"/>
      <c r="DS571" s="17"/>
      <c r="DT571" s="17"/>
      <c r="DU571" s="17"/>
      <c r="DV571" s="17"/>
      <c r="DW571" s="17"/>
      <c r="DX571" s="17"/>
      <c r="DY571" s="17"/>
      <c r="DZ571" s="17"/>
      <c r="EA571" s="17"/>
      <c r="EB571" s="17"/>
      <c r="EC571" s="17"/>
      <c r="ED571" s="17"/>
      <c r="EE571" s="17"/>
      <c r="EF571" s="17"/>
      <c r="EG571" s="17"/>
      <c r="EH571" s="17"/>
      <c r="EI571" s="17"/>
      <c r="EJ571" s="17"/>
      <c r="EK571" s="17"/>
      <c r="EL571" s="17"/>
    </row>
    <row r="572" spans="1:142" x14ac:dyDescent="0.35">
      <c r="A572" s="17"/>
      <c r="B572" s="17"/>
      <c r="C572" s="17"/>
      <c r="D572" s="17"/>
      <c r="E572" s="17"/>
      <c r="F572" s="17"/>
      <c r="G572" s="17"/>
      <c r="H572" s="17"/>
      <c r="I572" s="17"/>
      <c r="K572" s="17"/>
      <c r="N572" s="17"/>
      <c r="O572" s="17"/>
      <c r="P572" s="68"/>
      <c r="Q572" s="68"/>
      <c r="R572" s="17"/>
      <c r="S572" s="17"/>
      <c r="T572" s="107"/>
      <c r="V572" s="17"/>
      <c r="W572" s="17"/>
      <c r="Y572" s="17"/>
      <c r="Z572" s="17"/>
      <c r="AA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c r="CA572" s="17"/>
      <c r="CB572" s="17"/>
      <c r="CC572" s="17"/>
      <c r="CD572" s="17"/>
      <c r="CE572" s="17"/>
      <c r="CF572" s="17"/>
      <c r="CG572" s="17"/>
      <c r="CH572" s="17"/>
      <c r="CI572" s="17"/>
      <c r="CJ572" s="17"/>
      <c r="CK572" s="17"/>
      <c r="CL572" s="17"/>
      <c r="CM572" s="17"/>
      <c r="CN572" s="17"/>
      <c r="CO572" s="17"/>
      <c r="CP572" s="17"/>
      <c r="CQ572" s="17"/>
      <c r="CR572" s="17"/>
      <c r="CS572" s="17"/>
      <c r="CT572" s="17"/>
      <c r="CU572" s="17"/>
      <c r="CV572" s="17"/>
      <c r="CW572" s="17"/>
      <c r="CX572" s="17"/>
      <c r="CY572" s="17"/>
      <c r="CZ572" s="17"/>
      <c r="DA572" s="17"/>
      <c r="DB572" s="17"/>
      <c r="DC572" s="17"/>
      <c r="DD572" s="17"/>
      <c r="DE572" s="17"/>
      <c r="DF572" s="17"/>
      <c r="DG572" s="17"/>
      <c r="DH572" s="17"/>
      <c r="DI572" s="17"/>
      <c r="DJ572" s="17"/>
      <c r="DK572" s="17"/>
      <c r="DL572" s="17"/>
      <c r="DM572" s="17"/>
      <c r="DN572" s="17"/>
      <c r="DO572" s="17"/>
      <c r="DP572" s="17"/>
      <c r="DQ572" s="17"/>
      <c r="DR572" s="17"/>
      <c r="DS572" s="17"/>
      <c r="DT572" s="17"/>
      <c r="DU572" s="17"/>
      <c r="DV572" s="17"/>
      <c r="DW572" s="17"/>
      <c r="DX572" s="17"/>
      <c r="DY572" s="17"/>
      <c r="DZ572" s="17"/>
      <c r="EA572" s="17"/>
      <c r="EB572" s="17"/>
      <c r="EC572" s="17"/>
      <c r="ED572" s="17"/>
      <c r="EE572" s="17"/>
      <c r="EF572" s="17"/>
      <c r="EG572" s="17"/>
      <c r="EH572" s="17"/>
      <c r="EI572" s="17"/>
      <c r="EJ572" s="17"/>
      <c r="EK572" s="17"/>
      <c r="EL572" s="17"/>
    </row>
    <row r="573" spans="1:142" x14ac:dyDescent="0.35">
      <c r="A573" s="17"/>
      <c r="B573" s="17"/>
      <c r="C573" s="17"/>
      <c r="D573" s="17"/>
      <c r="E573" s="17"/>
      <c r="F573" s="17"/>
      <c r="G573" s="17"/>
      <c r="H573" s="17"/>
      <c r="I573" s="17"/>
      <c r="K573" s="17"/>
      <c r="N573" s="17"/>
      <c r="O573" s="17"/>
      <c r="P573" s="68"/>
      <c r="Q573" s="68"/>
      <c r="R573" s="17"/>
      <c r="S573" s="17"/>
      <c r="T573" s="107"/>
      <c r="V573" s="17"/>
      <c r="W573" s="17"/>
      <c r="Y573" s="17"/>
      <c r="Z573" s="17"/>
      <c r="AA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c r="CA573" s="17"/>
      <c r="CB573" s="17"/>
      <c r="CC573" s="17"/>
      <c r="CD573" s="17"/>
      <c r="CE573" s="17"/>
      <c r="CF573" s="17"/>
      <c r="CG573" s="17"/>
      <c r="CH573" s="17"/>
      <c r="CI573" s="17"/>
      <c r="CJ573" s="17"/>
      <c r="CK573" s="17"/>
      <c r="CL573" s="17"/>
      <c r="CM573" s="17"/>
      <c r="CN573" s="17"/>
      <c r="CO573" s="17"/>
      <c r="CP573" s="17"/>
      <c r="CQ573" s="17"/>
      <c r="CR573" s="17"/>
      <c r="CS573" s="17"/>
      <c r="CT573" s="17"/>
      <c r="CU573" s="17"/>
      <c r="CV573" s="17"/>
      <c r="CW573" s="17"/>
      <c r="CX573" s="17"/>
      <c r="CY573" s="17"/>
      <c r="CZ573" s="17"/>
      <c r="DA573" s="17"/>
      <c r="DB573" s="17"/>
      <c r="DC573" s="17"/>
      <c r="DD573" s="17"/>
      <c r="DE573" s="17"/>
      <c r="DF573" s="17"/>
      <c r="DG573" s="17"/>
      <c r="DH573" s="17"/>
      <c r="DI573" s="17"/>
      <c r="DJ573" s="17"/>
      <c r="DK573" s="17"/>
      <c r="DL573" s="17"/>
      <c r="DM573" s="17"/>
      <c r="DN573" s="17"/>
      <c r="DO573" s="17"/>
      <c r="DP573" s="17"/>
      <c r="DQ573" s="17"/>
      <c r="DR573" s="17"/>
      <c r="DS573" s="17"/>
      <c r="DT573" s="17"/>
      <c r="DU573" s="17"/>
      <c r="DV573" s="17"/>
      <c r="DW573" s="17"/>
      <c r="DX573" s="17"/>
      <c r="DY573" s="17"/>
      <c r="DZ573" s="17"/>
      <c r="EA573" s="17"/>
      <c r="EB573" s="17"/>
      <c r="EC573" s="17"/>
      <c r="ED573" s="17"/>
      <c r="EE573" s="17"/>
      <c r="EF573" s="17"/>
      <c r="EG573" s="17"/>
      <c r="EH573" s="17"/>
      <c r="EI573" s="17"/>
      <c r="EJ573" s="17"/>
      <c r="EK573" s="17"/>
      <c r="EL573" s="17"/>
    </row>
    <row r="574" spans="1:142" x14ac:dyDescent="0.35">
      <c r="A574" s="17"/>
      <c r="B574" s="17"/>
      <c r="C574" s="17"/>
      <c r="D574" s="17"/>
      <c r="E574" s="17"/>
      <c r="F574" s="17"/>
      <c r="G574" s="17"/>
      <c r="H574" s="17"/>
      <c r="I574" s="17"/>
      <c r="K574" s="17"/>
      <c r="N574" s="17"/>
      <c r="O574" s="17"/>
      <c r="P574" s="68"/>
      <c r="Q574" s="68"/>
      <c r="R574" s="17"/>
      <c r="S574" s="17"/>
      <c r="T574" s="107"/>
      <c r="V574" s="17"/>
      <c r="W574" s="17"/>
      <c r="Y574" s="17"/>
      <c r="Z574" s="17"/>
      <c r="AA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c r="CA574" s="17"/>
      <c r="CB574" s="17"/>
      <c r="CC574" s="17"/>
      <c r="CD574" s="17"/>
      <c r="CE574" s="17"/>
      <c r="CF574" s="17"/>
      <c r="CG574" s="17"/>
      <c r="CH574" s="17"/>
      <c r="CI574" s="17"/>
      <c r="CJ574" s="17"/>
      <c r="CK574" s="17"/>
      <c r="CL574" s="17"/>
      <c r="CM574" s="17"/>
      <c r="CN574" s="17"/>
      <c r="CO574" s="17"/>
      <c r="CP574" s="17"/>
      <c r="CQ574" s="17"/>
      <c r="CR574" s="17"/>
      <c r="CS574" s="17"/>
      <c r="CT574" s="17"/>
      <c r="CU574" s="17"/>
      <c r="CV574" s="17"/>
      <c r="CW574" s="17"/>
      <c r="CX574" s="17"/>
      <c r="CY574" s="17"/>
      <c r="CZ574" s="17"/>
      <c r="DA574" s="17"/>
      <c r="DB574" s="17"/>
      <c r="DC574" s="17"/>
      <c r="DD574" s="17"/>
      <c r="DE574" s="17"/>
      <c r="DF574" s="17"/>
      <c r="DG574" s="17"/>
      <c r="DH574" s="17"/>
      <c r="DI574" s="17"/>
      <c r="DJ574" s="17"/>
      <c r="DK574" s="17"/>
      <c r="DL574" s="17"/>
      <c r="DM574" s="17"/>
      <c r="DN574" s="17"/>
      <c r="DO574" s="17"/>
      <c r="DP574" s="17"/>
      <c r="DQ574" s="17"/>
      <c r="DR574" s="17"/>
      <c r="DS574" s="17"/>
      <c r="DT574" s="17"/>
      <c r="DU574" s="17"/>
      <c r="DV574" s="17"/>
      <c r="DW574" s="17"/>
      <c r="DX574" s="17"/>
      <c r="DY574" s="17"/>
      <c r="DZ574" s="17"/>
      <c r="EA574" s="17"/>
      <c r="EB574" s="17"/>
      <c r="EC574" s="17"/>
      <c r="ED574" s="17"/>
      <c r="EE574" s="17"/>
      <c r="EF574" s="17"/>
      <c r="EG574" s="17"/>
      <c r="EH574" s="17"/>
      <c r="EI574" s="17"/>
      <c r="EJ574" s="17"/>
      <c r="EK574" s="17"/>
      <c r="EL574" s="17"/>
    </row>
    <row r="575" spans="1:142" x14ac:dyDescent="0.35">
      <c r="A575" s="17"/>
      <c r="B575" s="17"/>
      <c r="C575" s="17"/>
      <c r="D575" s="17"/>
      <c r="E575" s="17"/>
      <c r="F575" s="17"/>
      <c r="G575" s="17"/>
      <c r="H575" s="17"/>
      <c r="I575" s="17"/>
      <c r="K575" s="17"/>
      <c r="N575" s="17"/>
      <c r="O575" s="17"/>
      <c r="P575" s="68"/>
      <c r="Q575" s="68"/>
      <c r="R575" s="17"/>
      <c r="S575" s="17"/>
      <c r="T575" s="107"/>
      <c r="V575" s="17"/>
      <c r="W575" s="17"/>
      <c r="Y575" s="17"/>
      <c r="Z575" s="17"/>
      <c r="AA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c r="CA575" s="17"/>
      <c r="CB575" s="17"/>
      <c r="CC575" s="17"/>
      <c r="CD575" s="17"/>
      <c r="CE575" s="17"/>
      <c r="CF575" s="17"/>
      <c r="CG575" s="17"/>
      <c r="CH575" s="17"/>
      <c r="CI575" s="17"/>
      <c r="CJ575" s="17"/>
      <c r="CK575" s="17"/>
      <c r="CL575" s="17"/>
      <c r="CM575" s="17"/>
      <c r="CN575" s="17"/>
      <c r="CO575" s="17"/>
      <c r="CP575" s="17"/>
      <c r="CQ575" s="17"/>
      <c r="CR575" s="17"/>
      <c r="CS575" s="17"/>
      <c r="CT575" s="17"/>
      <c r="CU575" s="17"/>
      <c r="CV575" s="17"/>
      <c r="CW575" s="17"/>
      <c r="CX575" s="17"/>
      <c r="CY575" s="17"/>
      <c r="CZ575" s="17"/>
      <c r="DA575" s="17"/>
      <c r="DB575" s="17"/>
      <c r="DC575" s="17"/>
      <c r="DD575" s="17"/>
      <c r="DE575" s="17"/>
      <c r="DF575" s="17"/>
      <c r="DG575" s="17"/>
      <c r="DH575" s="17"/>
      <c r="DI575" s="17"/>
      <c r="DJ575" s="17"/>
      <c r="DK575" s="17"/>
      <c r="DL575" s="17"/>
      <c r="DM575" s="17"/>
      <c r="DN575" s="17"/>
      <c r="DO575" s="17"/>
      <c r="DP575" s="17"/>
      <c r="DQ575" s="17"/>
      <c r="DR575" s="17"/>
      <c r="DS575" s="17"/>
      <c r="DT575" s="17"/>
      <c r="DU575" s="17"/>
      <c r="DV575" s="17"/>
      <c r="DW575" s="17"/>
      <c r="DX575" s="17"/>
      <c r="DY575" s="17"/>
      <c r="DZ575" s="17"/>
      <c r="EA575" s="17"/>
      <c r="EB575" s="17"/>
      <c r="EC575" s="17"/>
      <c r="ED575" s="17"/>
      <c r="EE575" s="17"/>
      <c r="EF575" s="17"/>
      <c r="EG575" s="17"/>
      <c r="EH575" s="17"/>
      <c r="EI575" s="17"/>
      <c r="EJ575" s="17"/>
      <c r="EK575" s="17"/>
      <c r="EL575" s="17"/>
    </row>
    <row r="576" spans="1:142" x14ac:dyDescent="0.35">
      <c r="A576" s="17"/>
      <c r="B576" s="17"/>
      <c r="C576" s="17"/>
      <c r="D576" s="17"/>
      <c r="E576" s="17"/>
      <c r="F576" s="17"/>
      <c r="G576" s="17"/>
      <c r="H576" s="17"/>
      <c r="I576" s="17"/>
      <c r="K576" s="17"/>
      <c r="N576" s="17"/>
      <c r="O576" s="17"/>
      <c r="P576" s="68"/>
      <c r="Q576" s="68"/>
      <c r="R576" s="17"/>
      <c r="S576" s="17"/>
      <c r="T576" s="107"/>
      <c r="V576" s="17"/>
      <c r="W576" s="17"/>
      <c r="Y576" s="17"/>
      <c r="Z576" s="17"/>
      <c r="AA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c r="CA576" s="17"/>
      <c r="CB576" s="17"/>
      <c r="CC576" s="17"/>
      <c r="CD576" s="17"/>
      <c r="CE576" s="17"/>
      <c r="CF576" s="17"/>
      <c r="CG576" s="17"/>
      <c r="CH576" s="17"/>
      <c r="CI576" s="17"/>
      <c r="CJ576" s="17"/>
      <c r="CK576" s="17"/>
      <c r="CL576" s="17"/>
      <c r="CM576" s="17"/>
      <c r="CN576" s="17"/>
      <c r="CO576" s="17"/>
      <c r="CP576" s="17"/>
      <c r="CQ576" s="17"/>
      <c r="CR576" s="17"/>
      <c r="CS576" s="17"/>
      <c r="CT576" s="17"/>
      <c r="CU576" s="17"/>
      <c r="CV576" s="17"/>
      <c r="CW576" s="17"/>
      <c r="CX576" s="17"/>
      <c r="CY576" s="17"/>
      <c r="CZ576" s="17"/>
      <c r="DA576" s="17"/>
      <c r="DB576" s="17"/>
      <c r="DC576" s="17"/>
      <c r="DD576" s="17"/>
      <c r="DE576" s="17"/>
      <c r="DF576" s="17"/>
      <c r="DG576" s="17"/>
      <c r="DH576" s="17"/>
      <c r="DI576" s="17"/>
      <c r="DJ576" s="17"/>
      <c r="DK576" s="17"/>
      <c r="DL576" s="17"/>
      <c r="DM576" s="17"/>
      <c r="DN576" s="17"/>
      <c r="DO576" s="17"/>
      <c r="DP576" s="17"/>
      <c r="DQ576" s="17"/>
      <c r="DR576" s="17"/>
      <c r="DS576" s="17"/>
      <c r="DT576" s="17"/>
      <c r="DU576" s="17"/>
      <c r="DV576" s="17"/>
      <c r="DW576" s="17"/>
      <c r="DX576" s="17"/>
      <c r="DY576" s="17"/>
      <c r="DZ576" s="17"/>
      <c r="EA576" s="17"/>
      <c r="EB576" s="17"/>
      <c r="EC576" s="17"/>
      <c r="ED576" s="17"/>
      <c r="EE576" s="17"/>
      <c r="EF576" s="17"/>
      <c r="EG576" s="17"/>
      <c r="EH576" s="17"/>
      <c r="EI576" s="17"/>
      <c r="EJ576" s="17"/>
      <c r="EK576" s="17"/>
      <c r="EL576" s="17"/>
    </row>
    <row r="577" spans="1:142" x14ac:dyDescent="0.35">
      <c r="A577" s="17"/>
      <c r="B577" s="17"/>
      <c r="C577" s="17"/>
      <c r="D577" s="17"/>
      <c r="E577" s="17"/>
      <c r="F577" s="17"/>
      <c r="G577" s="17"/>
      <c r="H577" s="17"/>
      <c r="I577" s="17"/>
      <c r="K577" s="17"/>
      <c r="N577" s="17"/>
      <c r="O577" s="17"/>
      <c r="P577" s="68"/>
      <c r="Q577" s="68"/>
      <c r="R577" s="17"/>
      <c r="S577" s="17"/>
      <c r="T577" s="107"/>
      <c r="V577" s="17"/>
      <c r="W577" s="17"/>
      <c r="Y577" s="17"/>
      <c r="Z577" s="17"/>
      <c r="AA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c r="CA577" s="17"/>
      <c r="CB577" s="17"/>
      <c r="CC577" s="17"/>
      <c r="CD577" s="17"/>
      <c r="CE577" s="17"/>
      <c r="CF577" s="17"/>
      <c r="CG577" s="17"/>
      <c r="CH577" s="17"/>
      <c r="CI577" s="17"/>
      <c r="CJ577" s="17"/>
      <c r="CK577" s="17"/>
      <c r="CL577" s="17"/>
      <c r="CM577" s="17"/>
      <c r="CN577" s="17"/>
      <c r="CO577" s="17"/>
      <c r="CP577" s="17"/>
      <c r="CQ577" s="17"/>
      <c r="CR577" s="17"/>
      <c r="CS577" s="17"/>
      <c r="CT577" s="17"/>
      <c r="CU577" s="17"/>
      <c r="CV577" s="17"/>
      <c r="CW577" s="17"/>
      <c r="CX577" s="17"/>
      <c r="CY577" s="17"/>
      <c r="CZ577" s="17"/>
      <c r="DA577" s="17"/>
      <c r="DB577" s="17"/>
      <c r="DC577" s="17"/>
      <c r="DD577" s="17"/>
      <c r="DE577" s="17"/>
      <c r="DF577" s="17"/>
      <c r="DG577" s="17"/>
      <c r="DH577" s="17"/>
      <c r="DI577" s="17"/>
      <c r="DJ577" s="17"/>
      <c r="DK577" s="17"/>
      <c r="DL577" s="17"/>
      <c r="DM577" s="17"/>
      <c r="DN577" s="17"/>
      <c r="DO577" s="17"/>
      <c r="DP577" s="17"/>
      <c r="DQ577" s="17"/>
      <c r="DR577" s="17"/>
      <c r="DS577" s="17"/>
      <c r="DT577" s="17"/>
      <c r="DU577" s="17"/>
      <c r="DV577" s="17"/>
      <c r="DW577" s="17"/>
      <c r="DX577" s="17"/>
      <c r="DY577" s="17"/>
      <c r="DZ577" s="17"/>
      <c r="EA577" s="17"/>
      <c r="EB577" s="17"/>
      <c r="EC577" s="17"/>
      <c r="ED577" s="17"/>
      <c r="EE577" s="17"/>
      <c r="EF577" s="17"/>
      <c r="EG577" s="17"/>
      <c r="EH577" s="17"/>
      <c r="EI577" s="17"/>
      <c r="EJ577" s="17"/>
      <c r="EK577" s="17"/>
      <c r="EL577" s="17"/>
    </row>
    <row r="578" spans="1:142" x14ac:dyDescent="0.35">
      <c r="A578" s="17"/>
      <c r="B578" s="17"/>
      <c r="C578" s="17"/>
      <c r="D578" s="17"/>
      <c r="E578" s="17"/>
      <c r="F578" s="17"/>
      <c r="G578" s="17"/>
      <c r="H578" s="17"/>
      <c r="I578" s="17"/>
      <c r="K578" s="17"/>
      <c r="N578" s="17"/>
      <c r="O578" s="17"/>
      <c r="P578" s="68"/>
      <c r="Q578" s="68"/>
      <c r="R578" s="17"/>
      <c r="S578" s="17"/>
      <c r="T578" s="107"/>
      <c r="V578" s="17"/>
      <c r="W578" s="17"/>
      <c r="Y578" s="17"/>
      <c r="Z578" s="17"/>
      <c r="AA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c r="CA578" s="17"/>
      <c r="CB578" s="17"/>
      <c r="CC578" s="17"/>
      <c r="CD578" s="17"/>
      <c r="CE578" s="17"/>
      <c r="CF578" s="17"/>
      <c r="CG578" s="17"/>
      <c r="CH578" s="17"/>
      <c r="CI578" s="17"/>
      <c r="CJ578" s="17"/>
      <c r="CK578" s="17"/>
      <c r="CL578" s="17"/>
      <c r="CM578" s="17"/>
      <c r="CN578" s="17"/>
      <c r="CO578" s="17"/>
      <c r="CP578" s="17"/>
      <c r="CQ578" s="17"/>
      <c r="CR578" s="17"/>
      <c r="CS578" s="17"/>
      <c r="CT578" s="17"/>
      <c r="CU578" s="17"/>
      <c r="CV578" s="17"/>
      <c r="CW578" s="17"/>
      <c r="CX578" s="17"/>
      <c r="CY578" s="17"/>
      <c r="CZ578" s="17"/>
      <c r="DA578" s="17"/>
      <c r="DB578" s="17"/>
      <c r="DC578" s="17"/>
      <c r="DD578" s="17"/>
      <c r="DE578" s="17"/>
      <c r="DF578" s="17"/>
      <c r="DG578" s="17"/>
      <c r="DH578" s="17"/>
      <c r="DI578" s="17"/>
      <c r="DJ578" s="17"/>
      <c r="DK578" s="17"/>
      <c r="DL578" s="17"/>
      <c r="DM578" s="17"/>
      <c r="DN578" s="17"/>
      <c r="DO578" s="17"/>
      <c r="DP578" s="17"/>
      <c r="DQ578" s="17"/>
      <c r="DR578" s="17"/>
      <c r="DS578" s="17"/>
      <c r="DT578" s="17"/>
      <c r="DU578" s="17"/>
      <c r="DV578" s="17"/>
      <c r="DW578" s="17"/>
      <c r="DX578" s="17"/>
      <c r="DY578" s="17"/>
      <c r="DZ578" s="17"/>
      <c r="EA578" s="17"/>
      <c r="EB578" s="17"/>
      <c r="EC578" s="17"/>
      <c r="ED578" s="17"/>
      <c r="EE578" s="17"/>
      <c r="EF578" s="17"/>
      <c r="EG578" s="17"/>
      <c r="EH578" s="17"/>
      <c r="EI578" s="17"/>
      <c r="EJ578" s="17"/>
      <c r="EK578" s="17"/>
      <c r="EL578" s="17"/>
    </row>
    <row r="579" spans="1:142" x14ac:dyDescent="0.35">
      <c r="A579" s="17"/>
      <c r="B579" s="17"/>
      <c r="C579" s="17"/>
      <c r="D579" s="17"/>
      <c r="E579" s="17"/>
      <c r="F579" s="17"/>
      <c r="G579" s="17"/>
      <c r="H579" s="17"/>
      <c r="I579" s="17"/>
      <c r="K579" s="17"/>
      <c r="N579" s="17"/>
      <c r="O579" s="17"/>
      <c r="P579" s="68"/>
      <c r="Q579" s="68"/>
      <c r="R579" s="17"/>
      <c r="S579" s="17"/>
      <c r="T579" s="107"/>
      <c r="V579" s="17"/>
      <c r="W579" s="17"/>
      <c r="Y579" s="17"/>
      <c r="Z579" s="17"/>
      <c r="AA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c r="CA579" s="17"/>
      <c r="CB579" s="17"/>
      <c r="CC579" s="17"/>
      <c r="CD579" s="17"/>
      <c r="CE579" s="17"/>
      <c r="CF579" s="17"/>
      <c r="CG579" s="17"/>
      <c r="CH579" s="17"/>
      <c r="CI579" s="17"/>
      <c r="CJ579" s="17"/>
      <c r="CK579" s="17"/>
      <c r="CL579" s="17"/>
      <c r="CM579" s="17"/>
      <c r="CN579" s="17"/>
      <c r="CO579" s="17"/>
      <c r="CP579" s="17"/>
      <c r="CQ579" s="17"/>
      <c r="CR579" s="17"/>
      <c r="CS579" s="17"/>
      <c r="CT579" s="17"/>
      <c r="CU579" s="17"/>
      <c r="CV579" s="17"/>
      <c r="CW579" s="17"/>
      <c r="CX579" s="17"/>
      <c r="CY579" s="17"/>
      <c r="CZ579" s="17"/>
      <c r="DA579" s="17"/>
      <c r="DB579" s="17"/>
      <c r="DC579" s="17"/>
      <c r="DD579" s="17"/>
      <c r="DE579" s="17"/>
      <c r="DF579" s="17"/>
      <c r="DG579" s="17"/>
      <c r="DH579" s="17"/>
      <c r="DI579" s="17"/>
      <c r="DJ579" s="17"/>
      <c r="DK579" s="17"/>
      <c r="DL579" s="17"/>
      <c r="DM579" s="17"/>
      <c r="DN579" s="17"/>
      <c r="DO579" s="17"/>
      <c r="DP579" s="17"/>
      <c r="DQ579" s="17"/>
      <c r="DR579" s="17"/>
      <c r="DS579" s="17"/>
      <c r="DT579" s="17"/>
      <c r="DU579" s="17"/>
      <c r="DV579" s="17"/>
      <c r="DW579" s="17"/>
      <c r="DX579" s="17"/>
      <c r="DY579" s="17"/>
      <c r="DZ579" s="17"/>
      <c r="EA579" s="17"/>
      <c r="EB579" s="17"/>
      <c r="EC579" s="17"/>
      <c r="ED579" s="17"/>
      <c r="EE579" s="17"/>
      <c r="EF579" s="17"/>
      <c r="EG579" s="17"/>
      <c r="EH579" s="17"/>
      <c r="EI579" s="17"/>
      <c r="EJ579" s="17"/>
      <c r="EK579" s="17"/>
      <c r="EL579" s="17"/>
    </row>
    <row r="580" spans="1:142" x14ac:dyDescent="0.35">
      <c r="A580" s="17"/>
      <c r="B580" s="17"/>
      <c r="C580" s="17"/>
      <c r="D580" s="17"/>
      <c r="E580" s="17"/>
      <c r="F580" s="17"/>
      <c r="G580" s="17"/>
      <c r="H580" s="17"/>
      <c r="I580" s="17"/>
      <c r="K580" s="17"/>
      <c r="N580" s="17"/>
      <c r="O580" s="17"/>
      <c r="P580" s="68"/>
      <c r="Q580" s="68"/>
      <c r="R580" s="17"/>
      <c r="S580" s="17"/>
      <c r="T580" s="107"/>
      <c r="V580" s="17"/>
      <c r="W580" s="17"/>
      <c r="Y580" s="17"/>
      <c r="Z580" s="17"/>
      <c r="AA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c r="CS580" s="17"/>
      <c r="CT580" s="17"/>
      <c r="CU580" s="17"/>
      <c r="CV580" s="17"/>
      <c r="CW580" s="17"/>
      <c r="CX580" s="17"/>
      <c r="CY580" s="17"/>
      <c r="CZ580" s="17"/>
      <c r="DA580" s="17"/>
      <c r="DB580" s="17"/>
      <c r="DC580" s="17"/>
      <c r="DD580" s="17"/>
      <c r="DE580" s="17"/>
      <c r="DF580" s="17"/>
      <c r="DG580" s="17"/>
      <c r="DH580" s="17"/>
      <c r="DI580" s="17"/>
      <c r="DJ580" s="17"/>
      <c r="DK580" s="17"/>
      <c r="DL580" s="17"/>
      <c r="DM580" s="17"/>
      <c r="DN580" s="17"/>
      <c r="DO580" s="17"/>
      <c r="DP580" s="17"/>
      <c r="DQ580" s="17"/>
      <c r="DR580" s="17"/>
      <c r="DS580" s="17"/>
      <c r="DT580" s="17"/>
      <c r="DU580" s="17"/>
      <c r="DV580" s="17"/>
      <c r="DW580" s="17"/>
      <c r="DX580" s="17"/>
      <c r="DY580" s="17"/>
      <c r="DZ580" s="17"/>
      <c r="EA580" s="17"/>
      <c r="EB580" s="17"/>
      <c r="EC580" s="17"/>
      <c r="ED580" s="17"/>
      <c r="EE580" s="17"/>
      <c r="EF580" s="17"/>
      <c r="EG580" s="17"/>
      <c r="EH580" s="17"/>
      <c r="EI580" s="17"/>
      <c r="EJ580" s="17"/>
      <c r="EK580" s="17"/>
      <c r="EL580" s="17"/>
    </row>
    <row r="581" spans="1:142" x14ac:dyDescent="0.35">
      <c r="A581" s="17"/>
      <c r="B581" s="17"/>
      <c r="C581" s="17"/>
      <c r="D581" s="17"/>
      <c r="E581" s="17"/>
      <c r="F581" s="17"/>
      <c r="G581" s="17"/>
      <c r="H581" s="17"/>
      <c r="I581" s="17"/>
      <c r="K581" s="17"/>
      <c r="N581" s="17"/>
      <c r="O581" s="17"/>
      <c r="P581" s="68"/>
      <c r="Q581" s="68"/>
      <c r="R581" s="17"/>
      <c r="S581" s="17"/>
      <c r="T581" s="107"/>
      <c r="V581" s="17"/>
      <c r="W581" s="17"/>
      <c r="Y581" s="17"/>
      <c r="Z581" s="17"/>
      <c r="AA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c r="CS581" s="17"/>
      <c r="CT581" s="17"/>
      <c r="CU581" s="17"/>
      <c r="CV581" s="17"/>
      <c r="CW581" s="17"/>
      <c r="CX581" s="17"/>
      <c r="CY581" s="17"/>
      <c r="CZ581" s="17"/>
      <c r="DA581" s="17"/>
      <c r="DB581" s="17"/>
      <c r="DC581" s="17"/>
      <c r="DD581" s="17"/>
      <c r="DE581" s="17"/>
      <c r="DF581" s="17"/>
      <c r="DG581" s="17"/>
      <c r="DH581" s="17"/>
      <c r="DI581" s="17"/>
      <c r="DJ581" s="17"/>
      <c r="DK581" s="17"/>
      <c r="DL581" s="17"/>
      <c r="DM581" s="17"/>
      <c r="DN581" s="17"/>
      <c r="DO581" s="17"/>
      <c r="DP581" s="17"/>
      <c r="DQ581" s="17"/>
      <c r="DR581" s="17"/>
      <c r="DS581" s="17"/>
      <c r="DT581" s="17"/>
      <c r="DU581" s="17"/>
      <c r="DV581" s="17"/>
      <c r="DW581" s="17"/>
      <c r="DX581" s="17"/>
      <c r="DY581" s="17"/>
      <c r="DZ581" s="17"/>
      <c r="EA581" s="17"/>
      <c r="EB581" s="17"/>
      <c r="EC581" s="17"/>
      <c r="ED581" s="17"/>
      <c r="EE581" s="17"/>
      <c r="EF581" s="17"/>
      <c r="EG581" s="17"/>
      <c r="EH581" s="17"/>
      <c r="EI581" s="17"/>
      <c r="EJ581" s="17"/>
      <c r="EK581" s="17"/>
      <c r="EL581" s="17"/>
    </row>
    <row r="582" spans="1:142" x14ac:dyDescent="0.35">
      <c r="A582" s="17"/>
      <c r="B582" s="17"/>
      <c r="C582" s="17"/>
      <c r="D582" s="17"/>
      <c r="E582" s="17"/>
      <c r="F582" s="17"/>
      <c r="G582" s="17"/>
      <c r="H582" s="17"/>
      <c r="I582" s="17"/>
      <c r="K582" s="17"/>
      <c r="N582" s="17"/>
      <c r="O582" s="17"/>
      <c r="P582" s="68"/>
      <c r="Q582" s="68"/>
      <c r="R582" s="17"/>
      <c r="S582" s="17"/>
      <c r="T582" s="107"/>
      <c r="V582" s="17"/>
      <c r="W582" s="17"/>
      <c r="Y582" s="17"/>
      <c r="Z582" s="17"/>
      <c r="AA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c r="CA582" s="17"/>
      <c r="CB582" s="17"/>
      <c r="CC582" s="17"/>
      <c r="CD582" s="17"/>
      <c r="CE582" s="17"/>
      <c r="CF582" s="17"/>
      <c r="CG582" s="17"/>
      <c r="CH582" s="17"/>
      <c r="CI582" s="17"/>
      <c r="CJ582" s="17"/>
      <c r="CK582" s="17"/>
      <c r="CL582" s="17"/>
      <c r="CM582" s="17"/>
      <c r="CN582" s="17"/>
      <c r="CO582" s="17"/>
      <c r="CP582" s="17"/>
      <c r="CQ582" s="17"/>
      <c r="CR582" s="17"/>
      <c r="CS582" s="17"/>
      <c r="CT582" s="17"/>
      <c r="CU582" s="17"/>
      <c r="CV582" s="17"/>
      <c r="CW582" s="17"/>
      <c r="CX582" s="17"/>
      <c r="CY582" s="17"/>
      <c r="CZ582" s="17"/>
      <c r="DA582" s="17"/>
      <c r="DB582" s="17"/>
      <c r="DC582" s="17"/>
      <c r="DD582" s="17"/>
      <c r="DE582" s="17"/>
      <c r="DF582" s="17"/>
      <c r="DG582" s="17"/>
      <c r="DH582" s="17"/>
      <c r="DI582" s="17"/>
      <c r="DJ582" s="17"/>
      <c r="DK582" s="17"/>
      <c r="DL582" s="17"/>
      <c r="DM582" s="17"/>
      <c r="DN582" s="17"/>
      <c r="DO582" s="17"/>
      <c r="DP582" s="17"/>
      <c r="DQ582" s="17"/>
      <c r="DR582" s="17"/>
      <c r="DS582" s="17"/>
      <c r="DT582" s="17"/>
      <c r="DU582" s="17"/>
      <c r="DV582" s="17"/>
      <c r="DW582" s="17"/>
      <c r="DX582" s="17"/>
      <c r="DY582" s="17"/>
      <c r="DZ582" s="17"/>
      <c r="EA582" s="17"/>
      <c r="EB582" s="17"/>
      <c r="EC582" s="17"/>
      <c r="ED582" s="17"/>
      <c r="EE582" s="17"/>
      <c r="EF582" s="17"/>
      <c r="EG582" s="17"/>
      <c r="EH582" s="17"/>
      <c r="EI582" s="17"/>
      <c r="EJ582" s="17"/>
      <c r="EK582" s="17"/>
      <c r="EL582" s="17"/>
    </row>
    <row r="583" spans="1:142" x14ac:dyDescent="0.35">
      <c r="A583" s="17"/>
      <c r="B583" s="17"/>
      <c r="C583" s="17"/>
      <c r="D583" s="17"/>
      <c r="E583" s="17"/>
      <c r="F583" s="17"/>
      <c r="G583" s="17"/>
      <c r="H583" s="17"/>
      <c r="I583" s="17"/>
      <c r="K583" s="17"/>
      <c r="N583" s="17"/>
      <c r="O583" s="17"/>
      <c r="P583" s="68"/>
      <c r="Q583" s="68"/>
      <c r="R583" s="17"/>
      <c r="S583" s="17"/>
      <c r="T583" s="107"/>
      <c r="V583" s="17"/>
      <c r="W583" s="17"/>
      <c r="Y583" s="17"/>
      <c r="Z583" s="17"/>
      <c r="AA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c r="CA583" s="17"/>
      <c r="CB583" s="17"/>
      <c r="CC583" s="17"/>
      <c r="CD583" s="17"/>
      <c r="CE583" s="17"/>
      <c r="CF583" s="17"/>
      <c r="CG583" s="17"/>
      <c r="CH583" s="17"/>
      <c r="CI583" s="17"/>
      <c r="CJ583" s="17"/>
      <c r="CK583" s="17"/>
      <c r="CL583" s="17"/>
      <c r="CM583" s="17"/>
      <c r="CN583" s="17"/>
      <c r="CO583" s="17"/>
      <c r="CP583" s="17"/>
      <c r="CQ583" s="17"/>
      <c r="CR583" s="17"/>
      <c r="CS583" s="17"/>
      <c r="CT583" s="17"/>
      <c r="CU583" s="17"/>
      <c r="CV583" s="17"/>
      <c r="CW583" s="17"/>
      <c r="CX583" s="17"/>
      <c r="CY583" s="17"/>
      <c r="CZ583" s="17"/>
      <c r="DA583" s="17"/>
      <c r="DB583" s="17"/>
      <c r="DC583" s="17"/>
      <c r="DD583" s="17"/>
      <c r="DE583" s="17"/>
      <c r="DF583" s="17"/>
      <c r="DG583" s="17"/>
      <c r="DH583" s="17"/>
      <c r="DI583" s="17"/>
      <c r="DJ583" s="17"/>
      <c r="DK583" s="17"/>
      <c r="DL583" s="17"/>
      <c r="DM583" s="17"/>
      <c r="DN583" s="17"/>
      <c r="DO583" s="17"/>
      <c r="DP583" s="17"/>
      <c r="DQ583" s="17"/>
      <c r="DR583" s="17"/>
      <c r="DS583" s="17"/>
      <c r="DT583" s="17"/>
      <c r="DU583" s="17"/>
      <c r="DV583" s="17"/>
      <c r="DW583" s="17"/>
      <c r="DX583" s="17"/>
      <c r="DY583" s="17"/>
      <c r="DZ583" s="17"/>
      <c r="EA583" s="17"/>
      <c r="EB583" s="17"/>
      <c r="EC583" s="17"/>
      <c r="ED583" s="17"/>
      <c r="EE583" s="17"/>
      <c r="EF583" s="17"/>
      <c r="EG583" s="17"/>
      <c r="EH583" s="17"/>
      <c r="EI583" s="17"/>
      <c r="EJ583" s="17"/>
      <c r="EK583" s="17"/>
      <c r="EL583" s="17"/>
    </row>
    <row r="584" spans="1:142" x14ac:dyDescent="0.35">
      <c r="A584" s="17"/>
      <c r="B584" s="17"/>
      <c r="C584" s="17"/>
      <c r="D584" s="17"/>
      <c r="E584" s="17"/>
      <c r="F584" s="17"/>
      <c r="G584" s="17"/>
      <c r="H584" s="17"/>
      <c r="I584" s="107"/>
      <c r="K584" s="17"/>
      <c r="N584" s="17"/>
      <c r="O584" s="17"/>
      <c r="P584" s="68"/>
      <c r="Q584" s="68"/>
      <c r="R584" s="17"/>
      <c r="S584" s="17"/>
      <c r="T584" s="107"/>
      <c r="V584" s="17"/>
      <c r="W584" s="17"/>
      <c r="Y584" s="17"/>
      <c r="Z584" s="17"/>
      <c r="AA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c r="CA584" s="17"/>
      <c r="CB584" s="17"/>
      <c r="CC584" s="17"/>
      <c r="CD584" s="17"/>
      <c r="CE584" s="17"/>
      <c r="CF584" s="17"/>
      <c r="CG584" s="17"/>
      <c r="CH584" s="17"/>
      <c r="CI584" s="17"/>
      <c r="CJ584" s="17"/>
      <c r="CK584" s="17"/>
      <c r="CL584" s="17"/>
      <c r="CM584" s="17"/>
      <c r="CN584" s="17"/>
      <c r="CO584" s="17"/>
      <c r="CP584" s="17"/>
      <c r="CQ584" s="17"/>
      <c r="CR584" s="17"/>
      <c r="CS584" s="17"/>
      <c r="CT584" s="17"/>
      <c r="CU584" s="17"/>
      <c r="CV584" s="17"/>
      <c r="CW584" s="17"/>
      <c r="CX584" s="17"/>
      <c r="CY584" s="17"/>
      <c r="CZ584" s="17"/>
      <c r="DA584" s="17"/>
      <c r="DB584" s="17"/>
      <c r="DC584" s="17"/>
      <c r="DD584" s="17"/>
      <c r="DE584" s="17"/>
      <c r="DF584" s="17"/>
      <c r="DG584" s="17"/>
      <c r="DH584" s="17"/>
      <c r="DI584" s="17"/>
      <c r="DJ584" s="17"/>
      <c r="DK584" s="17"/>
      <c r="DL584" s="17"/>
      <c r="DM584" s="17"/>
      <c r="DN584" s="17"/>
      <c r="DO584" s="17"/>
      <c r="DP584" s="17"/>
      <c r="DQ584" s="17"/>
      <c r="DR584" s="17"/>
      <c r="DS584" s="17"/>
      <c r="DT584" s="17"/>
      <c r="DU584" s="17"/>
      <c r="DV584" s="17"/>
      <c r="DW584" s="17"/>
      <c r="DX584" s="17"/>
      <c r="DY584" s="17"/>
      <c r="DZ584" s="17"/>
      <c r="EA584" s="17"/>
      <c r="EB584" s="17"/>
      <c r="EC584" s="17"/>
      <c r="ED584" s="17"/>
      <c r="EE584" s="17"/>
      <c r="EF584" s="17"/>
      <c r="EG584" s="17"/>
      <c r="EH584" s="17"/>
      <c r="EI584" s="17"/>
      <c r="EJ584" s="17"/>
      <c r="EK584" s="17"/>
      <c r="EL584" s="17"/>
    </row>
    <row r="585" spans="1:142" x14ac:dyDescent="0.35">
      <c r="A585" s="17"/>
      <c r="B585" s="17"/>
      <c r="C585" s="17"/>
      <c r="D585" s="17"/>
      <c r="E585" s="17"/>
      <c r="F585" s="17"/>
      <c r="G585" s="17"/>
      <c r="H585" s="17"/>
      <c r="I585" s="107"/>
      <c r="K585" s="17"/>
      <c r="N585" s="17"/>
      <c r="O585" s="17"/>
      <c r="P585" s="68"/>
      <c r="Q585" s="68"/>
      <c r="R585" s="17"/>
      <c r="S585" s="17"/>
      <c r="T585" s="107"/>
      <c r="V585" s="17"/>
      <c r="W585" s="17"/>
      <c r="Y585" s="17"/>
      <c r="Z585" s="17"/>
      <c r="AA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c r="CC585" s="17"/>
      <c r="CD585" s="17"/>
      <c r="CE585" s="17"/>
      <c r="CF585" s="17"/>
      <c r="CG585" s="17"/>
      <c r="CH585" s="17"/>
      <c r="CI585" s="17"/>
      <c r="CJ585" s="17"/>
      <c r="CK585" s="17"/>
      <c r="CL585" s="17"/>
      <c r="CM585" s="17"/>
      <c r="CN585" s="17"/>
      <c r="CO585" s="17"/>
      <c r="CP585" s="17"/>
      <c r="CQ585" s="17"/>
      <c r="CR585" s="17"/>
      <c r="CS585" s="17"/>
      <c r="CT585" s="17"/>
      <c r="CU585" s="17"/>
      <c r="CV585" s="17"/>
      <c r="CW585" s="17"/>
      <c r="CX585" s="17"/>
      <c r="CY585" s="17"/>
      <c r="CZ585" s="17"/>
      <c r="DA585" s="17"/>
      <c r="DB585" s="17"/>
      <c r="DC585" s="17"/>
      <c r="DD585" s="17"/>
      <c r="DE585" s="17"/>
      <c r="DF585" s="17"/>
      <c r="DG585" s="17"/>
      <c r="DH585" s="17"/>
      <c r="DI585" s="17"/>
      <c r="DJ585" s="17"/>
      <c r="DK585" s="17"/>
      <c r="DL585" s="17"/>
      <c r="DM585" s="17"/>
      <c r="DN585" s="17"/>
      <c r="DO585" s="17"/>
      <c r="DP585" s="17"/>
      <c r="DQ585" s="17"/>
      <c r="DR585" s="17"/>
      <c r="DS585" s="17"/>
      <c r="DT585" s="17"/>
      <c r="DU585" s="17"/>
      <c r="DV585" s="17"/>
      <c r="DW585" s="17"/>
      <c r="DX585" s="17"/>
      <c r="DY585" s="17"/>
      <c r="DZ585" s="17"/>
      <c r="EA585" s="17"/>
      <c r="EB585" s="17"/>
      <c r="EC585" s="17"/>
      <c r="ED585" s="17"/>
      <c r="EE585" s="17"/>
      <c r="EF585" s="17"/>
      <c r="EG585" s="17"/>
      <c r="EH585" s="17"/>
      <c r="EI585" s="17"/>
      <c r="EJ585" s="17"/>
      <c r="EK585" s="17"/>
      <c r="EL585" s="17"/>
    </row>
    <row r="586" spans="1:142" x14ac:dyDescent="0.35">
      <c r="A586" s="17"/>
      <c r="B586" s="17"/>
      <c r="C586" s="17"/>
      <c r="D586" s="17"/>
      <c r="E586" s="17"/>
      <c r="F586" s="17"/>
      <c r="G586" s="17"/>
      <c r="H586" s="17"/>
      <c r="I586" s="17"/>
      <c r="K586" s="17"/>
      <c r="N586" s="17"/>
      <c r="O586" s="17"/>
      <c r="P586" s="68"/>
      <c r="Q586" s="68"/>
      <c r="R586" s="17"/>
      <c r="S586" s="17"/>
      <c r="T586" s="107"/>
      <c r="V586" s="17"/>
      <c r="W586" s="17"/>
      <c r="Y586" s="17"/>
      <c r="Z586" s="17"/>
      <c r="AA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c r="CA586" s="17"/>
      <c r="CB586" s="17"/>
      <c r="CC586" s="17"/>
      <c r="CD586" s="17"/>
      <c r="CE586" s="17"/>
      <c r="CF586" s="17"/>
      <c r="CG586" s="17"/>
      <c r="CH586" s="17"/>
      <c r="CI586" s="17"/>
      <c r="CJ586" s="17"/>
      <c r="CK586" s="17"/>
      <c r="CL586" s="17"/>
      <c r="CM586" s="17"/>
      <c r="CN586" s="17"/>
      <c r="CO586" s="17"/>
      <c r="CP586" s="17"/>
      <c r="CQ586" s="17"/>
      <c r="CR586" s="17"/>
      <c r="CS586" s="17"/>
      <c r="CT586" s="17"/>
      <c r="CU586" s="17"/>
      <c r="CV586" s="17"/>
      <c r="CW586" s="17"/>
      <c r="CX586" s="17"/>
      <c r="CY586" s="17"/>
      <c r="CZ586" s="17"/>
      <c r="DA586" s="17"/>
      <c r="DB586" s="17"/>
      <c r="DC586" s="17"/>
      <c r="DD586" s="17"/>
      <c r="DE586" s="17"/>
      <c r="DF586" s="17"/>
      <c r="DG586" s="17"/>
      <c r="DH586" s="17"/>
      <c r="DI586" s="17"/>
      <c r="DJ586" s="17"/>
      <c r="DK586" s="17"/>
      <c r="DL586" s="17"/>
      <c r="DM586" s="17"/>
      <c r="DN586" s="17"/>
      <c r="DO586" s="17"/>
      <c r="DP586" s="17"/>
      <c r="DQ586" s="17"/>
      <c r="DR586" s="17"/>
      <c r="DS586" s="17"/>
      <c r="DT586" s="17"/>
      <c r="DU586" s="17"/>
      <c r="DV586" s="17"/>
      <c r="DW586" s="17"/>
      <c r="DX586" s="17"/>
      <c r="DY586" s="17"/>
      <c r="DZ586" s="17"/>
      <c r="EA586" s="17"/>
      <c r="EB586" s="17"/>
      <c r="EC586" s="17"/>
      <c r="ED586" s="17"/>
      <c r="EE586" s="17"/>
      <c r="EF586" s="17"/>
      <c r="EG586" s="17"/>
      <c r="EH586" s="17"/>
      <c r="EI586" s="17"/>
      <c r="EJ586" s="17"/>
      <c r="EK586" s="17"/>
      <c r="EL586" s="17"/>
    </row>
    <row r="587" spans="1:142" x14ac:dyDescent="0.35">
      <c r="A587" s="17"/>
      <c r="B587" s="17"/>
      <c r="C587" s="17"/>
      <c r="D587" s="17"/>
      <c r="E587" s="17"/>
      <c r="F587" s="17"/>
      <c r="G587" s="17"/>
      <c r="H587" s="17"/>
      <c r="I587" s="17"/>
      <c r="K587" s="17"/>
      <c r="N587" s="17"/>
      <c r="O587" s="17"/>
      <c r="P587" s="68"/>
      <c r="Q587" s="68"/>
      <c r="R587" s="17"/>
      <c r="S587" s="17"/>
      <c r="T587" s="107"/>
      <c r="V587" s="17"/>
      <c r="W587" s="17"/>
      <c r="Y587" s="17"/>
      <c r="Z587" s="17"/>
      <c r="AA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c r="CC587" s="17"/>
      <c r="CD587" s="17"/>
      <c r="CE587" s="17"/>
      <c r="CF587" s="17"/>
      <c r="CG587" s="17"/>
      <c r="CH587" s="17"/>
      <c r="CI587" s="17"/>
      <c r="CJ587" s="17"/>
      <c r="CK587" s="17"/>
      <c r="CL587" s="17"/>
      <c r="CM587" s="17"/>
      <c r="CN587" s="17"/>
      <c r="CO587" s="17"/>
      <c r="CP587" s="17"/>
      <c r="CQ587" s="17"/>
      <c r="CR587" s="17"/>
      <c r="CS587" s="17"/>
      <c r="CT587" s="17"/>
      <c r="CU587" s="17"/>
      <c r="CV587" s="17"/>
      <c r="CW587" s="17"/>
      <c r="CX587" s="17"/>
      <c r="CY587" s="17"/>
      <c r="CZ587" s="17"/>
      <c r="DA587" s="17"/>
      <c r="DB587" s="17"/>
      <c r="DC587" s="17"/>
      <c r="DD587" s="17"/>
      <c r="DE587" s="17"/>
      <c r="DF587" s="17"/>
      <c r="DG587" s="17"/>
      <c r="DH587" s="17"/>
      <c r="DI587" s="17"/>
      <c r="DJ587" s="17"/>
      <c r="DK587" s="17"/>
      <c r="DL587" s="17"/>
      <c r="DM587" s="17"/>
      <c r="DN587" s="17"/>
      <c r="DO587" s="17"/>
      <c r="DP587" s="17"/>
      <c r="DQ587" s="17"/>
      <c r="DR587" s="17"/>
      <c r="DS587" s="17"/>
      <c r="DT587" s="17"/>
      <c r="DU587" s="17"/>
      <c r="DV587" s="17"/>
      <c r="DW587" s="17"/>
      <c r="DX587" s="17"/>
      <c r="DY587" s="17"/>
      <c r="DZ587" s="17"/>
      <c r="EA587" s="17"/>
      <c r="EB587" s="17"/>
      <c r="EC587" s="17"/>
      <c r="ED587" s="17"/>
      <c r="EE587" s="17"/>
      <c r="EF587" s="17"/>
      <c r="EG587" s="17"/>
      <c r="EH587" s="17"/>
      <c r="EI587" s="17"/>
      <c r="EJ587" s="17"/>
      <c r="EK587" s="17"/>
      <c r="EL587" s="17"/>
    </row>
    <row r="588" spans="1:142" x14ac:dyDescent="0.35">
      <c r="A588" s="17"/>
      <c r="B588" s="17"/>
      <c r="C588" s="17"/>
      <c r="D588" s="17"/>
      <c r="E588" s="17"/>
      <c r="F588" s="17"/>
      <c r="G588" s="17"/>
      <c r="H588" s="17"/>
      <c r="I588" s="17"/>
      <c r="K588" s="17"/>
      <c r="N588" s="17"/>
      <c r="O588" s="17"/>
      <c r="P588" s="68"/>
      <c r="Q588" s="68"/>
      <c r="R588" s="17"/>
      <c r="S588" s="17"/>
      <c r="T588" s="107"/>
      <c r="V588" s="17"/>
      <c r="W588" s="17"/>
      <c r="Y588" s="17"/>
      <c r="Z588" s="17"/>
      <c r="AA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c r="DD588" s="17"/>
      <c r="DE588" s="17"/>
      <c r="DF588" s="17"/>
      <c r="DG588" s="17"/>
      <c r="DH588" s="17"/>
      <c r="DI588" s="17"/>
      <c r="DJ588" s="17"/>
      <c r="DK588" s="17"/>
      <c r="DL588" s="17"/>
      <c r="DM588" s="17"/>
      <c r="DN588" s="17"/>
      <c r="DO588" s="17"/>
      <c r="DP588" s="17"/>
      <c r="DQ588" s="17"/>
      <c r="DR588" s="17"/>
      <c r="DS588" s="17"/>
      <c r="DT588" s="17"/>
      <c r="DU588" s="17"/>
      <c r="DV588" s="17"/>
      <c r="DW588" s="17"/>
      <c r="DX588" s="17"/>
      <c r="DY588" s="17"/>
      <c r="DZ588" s="17"/>
      <c r="EA588" s="17"/>
      <c r="EB588" s="17"/>
      <c r="EC588" s="17"/>
      <c r="ED588" s="17"/>
      <c r="EE588" s="17"/>
      <c r="EF588" s="17"/>
      <c r="EG588" s="17"/>
      <c r="EH588" s="17"/>
      <c r="EI588" s="17"/>
      <c r="EJ588" s="17"/>
      <c r="EK588" s="17"/>
      <c r="EL588" s="17"/>
    </row>
    <row r="589" spans="1:142" x14ac:dyDescent="0.35">
      <c r="A589" s="17"/>
      <c r="B589" s="17"/>
      <c r="C589" s="17"/>
      <c r="D589" s="17"/>
      <c r="E589" s="17"/>
      <c r="F589" s="17"/>
      <c r="G589" s="17"/>
      <c r="H589" s="17"/>
      <c r="I589" s="17"/>
      <c r="K589" s="17"/>
      <c r="N589" s="17"/>
      <c r="O589" s="17"/>
      <c r="P589" s="68"/>
      <c r="Q589" s="68"/>
      <c r="R589" s="17"/>
      <c r="S589" s="17"/>
      <c r="T589" s="107"/>
      <c r="V589" s="17"/>
      <c r="W589" s="17"/>
      <c r="Y589" s="17"/>
      <c r="Z589" s="17"/>
      <c r="AA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c r="DD589" s="17"/>
      <c r="DE589" s="17"/>
      <c r="DF589" s="17"/>
      <c r="DG589" s="17"/>
      <c r="DH589" s="17"/>
      <c r="DI589" s="17"/>
      <c r="DJ589" s="17"/>
      <c r="DK589" s="17"/>
      <c r="DL589" s="17"/>
      <c r="DM589" s="17"/>
      <c r="DN589" s="17"/>
      <c r="DO589" s="17"/>
      <c r="DP589" s="17"/>
      <c r="DQ589" s="17"/>
      <c r="DR589" s="17"/>
      <c r="DS589" s="17"/>
      <c r="DT589" s="17"/>
      <c r="DU589" s="17"/>
      <c r="DV589" s="17"/>
      <c r="DW589" s="17"/>
      <c r="DX589" s="17"/>
      <c r="DY589" s="17"/>
      <c r="DZ589" s="17"/>
      <c r="EA589" s="17"/>
      <c r="EB589" s="17"/>
      <c r="EC589" s="17"/>
      <c r="ED589" s="17"/>
      <c r="EE589" s="17"/>
      <c r="EF589" s="17"/>
      <c r="EG589" s="17"/>
      <c r="EH589" s="17"/>
      <c r="EI589" s="17"/>
      <c r="EJ589" s="17"/>
      <c r="EK589" s="17"/>
      <c r="EL589" s="17"/>
    </row>
    <row r="590" spans="1:142" x14ac:dyDescent="0.35">
      <c r="A590" s="17"/>
      <c r="B590" s="17"/>
      <c r="C590" s="17"/>
      <c r="D590" s="17"/>
      <c r="E590" s="17"/>
      <c r="F590" s="17"/>
      <c r="G590" s="17"/>
      <c r="H590" s="17"/>
      <c r="I590" s="17"/>
      <c r="K590" s="17"/>
      <c r="N590" s="17"/>
      <c r="O590" s="17"/>
      <c r="P590" s="68"/>
      <c r="Q590" s="68"/>
      <c r="R590" s="17"/>
      <c r="S590" s="17"/>
      <c r="T590" s="107"/>
      <c r="V590" s="17"/>
      <c r="W590" s="17"/>
      <c r="Y590" s="17"/>
      <c r="Z590" s="17"/>
      <c r="AA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c r="CC590" s="17"/>
      <c r="CD590" s="17"/>
      <c r="CE590" s="17"/>
      <c r="CF590" s="17"/>
      <c r="CG590" s="17"/>
      <c r="CH590" s="17"/>
      <c r="CI590" s="17"/>
      <c r="CJ590" s="17"/>
      <c r="CK590" s="17"/>
      <c r="CL590" s="17"/>
      <c r="CM590" s="17"/>
      <c r="CN590" s="17"/>
      <c r="CO590" s="17"/>
      <c r="CP590" s="17"/>
      <c r="CQ590" s="17"/>
      <c r="CR590" s="17"/>
      <c r="CS590" s="17"/>
      <c r="CT590" s="17"/>
      <c r="CU590" s="17"/>
      <c r="CV590" s="17"/>
      <c r="CW590" s="17"/>
      <c r="CX590" s="17"/>
      <c r="CY590" s="17"/>
      <c r="CZ590" s="17"/>
      <c r="DA590" s="17"/>
      <c r="DB590" s="17"/>
      <c r="DC590" s="17"/>
      <c r="DD590" s="17"/>
      <c r="DE590" s="17"/>
      <c r="DF590" s="17"/>
      <c r="DG590" s="17"/>
      <c r="DH590" s="17"/>
      <c r="DI590" s="17"/>
      <c r="DJ590" s="17"/>
      <c r="DK590" s="17"/>
      <c r="DL590" s="17"/>
      <c r="DM590" s="17"/>
      <c r="DN590" s="17"/>
      <c r="DO590" s="17"/>
      <c r="DP590" s="17"/>
      <c r="DQ590" s="17"/>
      <c r="DR590" s="17"/>
      <c r="DS590" s="17"/>
      <c r="DT590" s="17"/>
      <c r="DU590" s="17"/>
      <c r="DV590" s="17"/>
      <c r="DW590" s="17"/>
      <c r="DX590" s="17"/>
      <c r="DY590" s="17"/>
      <c r="DZ590" s="17"/>
      <c r="EA590" s="17"/>
      <c r="EB590" s="17"/>
      <c r="EC590" s="17"/>
      <c r="ED590" s="17"/>
      <c r="EE590" s="17"/>
      <c r="EF590" s="17"/>
      <c r="EG590" s="17"/>
      <c r="EH590" s="17"/>
      <c r="EI590" s="17"/>
      <c r="EJ590" s="17"/>
      <c r="EK590" s="17"/>
      <c r="EL590" s="17"/>
    </row>
    <row r="591" spans="1:142" x14ac:dyDescent="0.35">
      <c r="A591" s="17"/>
      <c r="B591" s="17"/>
      <c r="C591" s="17"/>
      <c r="D591" s="17"/>
      <c r="E591" s="17"/>
      <c r="F591" s="17"/>
      <c r="G591" s="17"/>
      <c r="H591" s="17"/>
      <c r="I591" s="17"/>
      <c r="K591" s="17"/>
      <c r="N591" s="17"/>
      <c r="O591" s="17"/>
      <c r="P591" s="68"/>
      <c r="Q591" s="68"/>
      <c r="R591" s="17"/>
      <c r="S591" s="17"/>
      <c r="T591" s="107"/>
      <c r="V591" s="17"/>
      <c r="W591" s="17"/>
      <c r="Y591" s="17"/>
      <c r="Z591" s="17"/>
      <c r="AA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c r="CR591" s="17"/>
      <c r="CS591" s="17"/>
      <c r="CT591" s="17"/>
      <c r="CU591" s="17"/>
      <c r="CV591" s="17"/>
      <c r="CW591" s="17"/>
      <c r="CX591" s="17"/>
      <c r="CY591" s="17"/>
      <c r="CZ591" s="17"/>
      <c r="DA591" s="17"/>
      <c r="DB591" s="17"/>
      <c r="DC591" s="17"/>
      <c r="DD591" s="17"/>
      <c r="DE591" s="17"/>
      <c r="DF591" s="17"/>
      <c r="DG591" s="17"/>
      <c r="DH591" s="17"/>
      <c r="DI591" s="17"/>
      <c r="DJ591" s="17"/>
      <c r="DK591" s="17"/>
      <c r="DL591" s="17"/>
      <c r="DM591" s="17"/>
      <c r="DN591" s="17"/>
      <c r="DO591" s="17"/>
      <c r="DP591" s="17"/>
      <c r="DQ591" s="17"/>
      <c r="DR591" s="17"/>
      <c r="DS591" s="17"/>
      <c r="DT591" s="17"/>
      <c r="DU591" s="17"/>
      <c r="DV591" s="17"/>
      <c r="DW591" s="17"/>
      <c r="DX591" s="17"/>
      <c r="DY591" s="17"/>
      <c r="DZ591" s="17"/>
      <c r="EA591" s="17"/>
      <c r="EB591" s="17"/>
      <c r="EC591" s="17"/>
      <c r="ED591" s="17"/>
      <c r="EE591" s="17"/>
      <c r="EF591" s="17"/>
      <c r="EG591" s="17"/>
      <c r="EH591" s="17"/>
      <c r="EI591" s="17"/>
      <c r="EJ591" s="17"/>
      <c r="EK591" s="17"/>
      <c r="EL591" s="17"/>
    </row>
    <row r="592" spans="1:142" x14ac:dyDescent="0.35">
      <c r="A592" s="17"/>
      <c r="B592" s="17"/>
      <c r="C592" s="17"/>
      <c r="D592" s="17"/>
      <c r="E592" s="17"/>
      <c r="F592" s="17"/>
      <c r="G592" s="17"/>
      <c r="H592" s="17"/>
      <c r="I592" s="17"/>
      <c r="K592" s="17"/>
      <c r="N592" s="17"/>
      <c r="O592" s="17"/>
      <c r="P592" s="68"/>
      <c r="Q592" s="68"/>
      <c r="R592" s="17"/>
      <c r="S592" s="17"/>
      <c r="T592" s="107"/>
      <c r="V592" s="17"/>
      <c r="W592" s="17"/>
      <c r="Y592" s="17"/>
      <c r="Z592" s="17"/>
      <c r="AA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c r="CA592" s="17"/>
      <c r="CB592" s="17"/>
      <c r="CC592" s="17"/>
      <c r="CD592" s="17"/>
      <c r="CE592" s="17"/>
      <c r="CF592" s="17"/>
      <c r="CG592" s="17"/>
      <c r="CH592" s="17"/>
      <c r="CI592" s="17"/>
      <c r="CJ592" s="17"/>
      <c r="CK592" s="17"/>
      <c r="CL592" s="17"/>
      <c r="CM592" s="17"/>
      <c r="CN592" s="17"/>
      <c r="CO592" s="17"/>
      <c r="CP592" s="17"/>
      <c r="CQ592" s="17"/>
      <c r="CR592" s="17"/>
      <c r="CS592" s="17"/>
      <c r="CT592" s="17"/>
      <c r="CU592" s="17"/>
      <c r="CV592" s="17"/>
      <c r="CW592" s="17"/>
      <c r="CX592" s="17"/>
      <c r="CY592" s="17"/>
      <c r="CZ592" s="17"/>
      <c r="DA592" s="17"/>
      <c r="DB592" s="17"/>
      <c r="DC592" s="17"/>
      <c r="DD592" s="17"/>
      <c r="DE592" s="17"/>
      <c r="DF592" s="17"/>
      <c r="DG592" s="17"/>
      <c r="DH592" s="17"/>
      <c r="DI592" s="17"/>
      <c r="DJ592" s="17"/>
      <c r="DK592" s="17"/>
      <c r="DL592" s="17"/>
      <c r="DM592" s="17"/>
      <c r="DN592" s="17"/>
      <c r="DO592" s="17"/>
      <c r="DP592" s="17"/>
      <c r="DQ592" s="17"/>
      <c r="DR592" s="17"/>
      <c r="DS592" s="17"/>
      <c r="DT592" s="17"/>
      <c r="DU592" s="17"/>
      <c r="DV592" s="17"/>
      <c r="DW592" s="17"/>
      <c r="DX592" s="17"/>
      <c r="DY592" s="17"/>
      <c r="DZ592" s="17"/>
      <c r="EA592" s="17"/>
      <c r="EB592" s="17"/>
      <c r="EC592" s="17"/>
      <c r="ED592" s="17"/>
      <c r="EE592" s="17"/>
      <c r="EF592" s="17"/>
      <c r="EG592" s="17"/>
      <c r="EH592" s="17"/>
      <c r="EI592" s="17"/>
      <c r="EJ592" s="17"/>
      <c r="EK592" s="17"/>
      <c r="EL592" s="17"/>
    </row>
    <row r="593" spans="1:142" x14ac:dyDescent="0.35">
      <c r="A593" s="17"/>
      <c r="B593" s="17"/>
      <c r="C593" s="17"/>
      <c r="D593" s="17"/>
      <c r="E593" s="17"/>
      <c r="F593" s="17"/>
      <c r="G593" s="17"/>
      <c r="H593" s="17"/>
      <c r="I593" s="17"/>
      <c r="K593" s="17"/>
      <c r="N593" s="17"/>
      <c r="O593" s="17"/>
      <c r="P593" s="68"/>
      <c r="Q593" s="68"/>
      <c r="R593" s="17"/>
      <c r="S593" s="17"/>
      <c r="T593" s="107"/>
      <c r="V593" s="17"/>
      <c r="W593" s="17"/>
      <c r="Y593" s="17"/>
      <c r="Z593" s="17"/>
      <c r="AA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c r="CC593" s="17"/>
      <c r="CD593" s="17"/>
      <c r="CE593" s="17"/>
      <c r="CF593" s="17"/>
      <c r="CG593" s="17"/>
      <c r="CH593" s="17"/>
      <c r="CI593" s="17"/>
      <c r="CJ593" s="17"/>
      <c r="CK593" s="17"/>
      <c r="CL593" s="17"/>
      <c r="CM593" s="17"/>
      <c r="CN593" s="17"/>
      <c r="CO593" s="17"/>
      <c r="CP593" s="17"/>
      <c r="CQ593" s="17"/>
      <c r="CR593" s="17"/>
      <c r="CS593" s="17"/>
      <c r="CT593" s="17"/>
      <c r="CU593" s="17"/>
      <c r="CV593" s="17"/>
      <c r="CW593" s="17"/>
      <c r="CX593" s="17"/>
      <c r="CY593" s="17"/>
      <c r="CZ593" s="17"/>
      <c r="DA593" s="17"/>
      <c r="DB593" s="17"/>
      <c r="DC593" s="17"/>
      <c r="DD593" s="17"/>
      <c r="DE593" s="17"/>
      <c r="DF593" s="17"/>
      <c r="DG593" s="17"/>
      <c r="DH593" s="17"/>
      <c r="DI593" s="17"/>
      <c r="DJ593" s="17"/>
      <c r="DK593" s="17"/>
      <c r="DL593" s="17"/>
      <c r="DM593" s="17"/>
      <c r="DN593" s="17"/>
      <c r="DO593" s="17"/>
      <c r="DP593" s="17"/>
      <c r="DQ593" s="17"/>
      <c r="DR593" s="17"/>
      <c r="DS593" s="17"/>
      <c r="DT593" s="17"/>
      <c r="DU593" s="17"/>
      <c r="DV593" s="17"/>
      <c r="DW593" s="17"/>
      <c r="DX593" s="17"/>
      <c r="DY593" s="17"/>
      <c r="DZ593" s="17"/>
      <c r="EA593" s="17"/>
      <c r="EB593" s="17"/>
      <c r="EC593" s="17"/>
      <c r="ED593" s="17"/>
      <c r="EE593" s="17"/>
      <c r="EF593" s="17"/>
      <c r="EG593" s="17"/>
      <c r="EH593" s="17"/>
      <c r="EI593" s="17"/>
      <c r="EJ593" s="17"/>
      <c r="EK593" s="17"/>
      <c r="EL593" s="17"/>
    </row>
    <row r="594" spans="1:142" x14ac:dyDescent="0.35">
      <c r="A594" s="17"/>
      <c r="B594" s="17"/>
      <c r="C594" s="17"/>
      <c r="D594" s="17"/>
      <c r="E594" s="17"/>
      <c r="F594" s="17"/>
      <c r="G594" s="17"/>
      <c r="H594" s="17"/>
      <c r="I594" s="17"/>
      <c r="K594" s="17"/>
      <c r="N594" s="17"/>
      <c r="O594" s="17"/>
      <c r="P594" s="68"/>
      <c r="Q594" s="68"/>
      <c r="R594" s="17"/>
      <c r="S594" s="17"/>
      <c r="T594" s="107"/>
      <c r="V594" s="17"/>
      <c r="W594" s="17"/>
      <c r="Y594" s="17"/>
      <c r="Z594" s="17"/>
      <c r="AA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c r="CA594" s="17"/>
      <c r="CB594" s="17"/>
      <c r="CC594" s="17"/>
      <c r="CD594" s="17"/>
      <c r="CE594" s="17"/>
      <c r="CF594" s="17"/>
      <c r="CG594" s="17"/>
      <c r="CH594" s="17"/>
      <c r="CI594" s="17"/>
      <c r="CJ594" s="17"/>
      <c r="CK594" s="17"/>
      <c r="CL594" s="17"/>
      <c r="CM594" s="17"/>
      <c r="CN594" s="17"/>
      <c r="CO594" s="17"/>
      <c r="CP594" s="17"/>
      <c r="CQ594" s="17"/>
      <c r="CR594" s="17"/>
      <c r="CS594" s="17"/>
      <c r="CT594" s="17"/>
      <c r="CU594" s="17"/>
      <c r="CV594" s="17"/>
      <c r="CW594" s="17"/>
      <c r="CX594" s="17"/>
      <c r="CY594" s="17"/>
      <c r="CZ594" s="17"/>
      <c r="DA594" s="17"/>
      <c r="DB594" s="17"/>
      <c r="DC594" s="17"/>
      <c r="DD594" s="17"/>
      <c r="DE594" s="17"/>
      <c r="DF594" s="17"/>
      <c r="DG594" s="17"/>
      <c r="DH594" s="17"/>
      <c r="DI594" s="17"/>
      <c r="DJ594" s="17"/>
      <c r="DK594" s="17"/>
      <c r="DL594" s="17"/>
      <c r="DM594" s="17"/>
      <c r="DN594" s="17"/>
      <c r="DO594" s="17"/>
      <c r="DP594" s="17"/>
      <c r="DQ594" s="17"/>
      <c r="DR594" s="17"/>
      <c r="DS594" s="17"/>
      <c r="DT594" s="17"/>
      <c r="DU594" s="17"/>
      <c r="DV594" s="17"/>
      <c r="DW594" s="17"/>
      <c r="DX594" s="17"/>
      <c r="DY594" s="17"/>
      <c r="DZ594" s="17"/>
      <c r="EA594" s="17"/>
      <c r="EB594" s="17"/>
      <c r="EC594" s="17"/>
      <c r="ED594" s="17"/>
      <c r="EE594" s="17"/>
      <c r="EF594" s="17"/>
      <c r="EG594" s="17"/>
      <c r="EH594" s="17"/>
      <c r="EI594" s="17"/>
      <c r="EJ594" s="17"/>
      <c r="EK594" s="17"/>
      <c r="EL594" s="17"/>
    </row>
    <row r="595" spans="1:142" x14ac:dyDescent="0.35">
      <c r="A595" s="17"/>
      <c r="B595" s="17"/>
      <c r="C595" s="17"/>
      <c r="D595" s="17"/>
      <c r="E595" s="17"/>
      <c r="F595" s="17"/>
      <c r="G595" s="17"/>
      <c r="H595" s="17"/>
      <c r="I595" s="17"/>
      <c r="K595" s="17"/>
      <c r="N595" s="17"/>
      <c r="O595" s="17"/>
      <c r="P595" s="68"/>
      <c r="Q595" s="68"/>
      <c r="R595" s="17"/>
      <c r="S595" s="17"/>
      <c r="T595" s="107"/>
      <c r="V595" s="17"/>
      <c r="W595" s="17"/>
      <c r="Y595" s="17"/>
      <c r="Z595" s="17"/>
      <c r="AA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c r="CA595" s="17"/>
      <c r="CB595" s="17"/>
      <c r="CC595" s="17"/>
      <c r="CD595" s="17"/>
      <c r="CE595" s="17"/>
      <c r="CF595" s="17"/>
      <c r="CG595" s="17"/>
      <c r="CH595" s="17"/>
      <c r="CI595" s="17"/>
      <c r="CJ595" s="17"/>
      <c r="CK595" s="17"/>
      <c r="CL595" s="17"/>
      <c r="CM595" s="17"/>
      <c r="CN595" s="17"/>
      <c r="CO595" s="17"/>
      <c r="CP595" s="17"/>
      <c r="CQ595" s="17"/>
      <c r="CR595" s="17"/>
      <c r="CS595" s="17"/>
      <c r="CT595" s="17"/>
      <c r="CU595" s="17"/>
      <c r="CV595" s="17"/>
      <c r="CW595" s="17"/>
      <c r="CX595" s="17"/>
      <c r="CY595" s="17"/>
      <c r="CZ595" s="17"/>
      <c r="DA595" s="17"/>
      <c r="DB595" s="17"/>
      <c r="DC595" s="17"/>
      <c r="DD595" s="17"/>
      <c r="DE595" s="17"/>
      <c r="DF595" s="17"/>
      <c r="DG595" s="17"/>
      <c r="DH595" s="17"/>
      <c r="DI595" s="17"/>
      <c r="DJ595" s="17"/>
      <c r="DK595" s="17"/>
      <c r="DL595" s="17"/>
      <c r="DM595" s="17"/>
      <c r="DN595" s="17"/>
      <c r="DO595" s="17"/>
      <c r="DP595" s="17"/>
      <c r="DQ595" s="17"/>
      <c r="DR595" s="17"/>
      <c r="DS595" s="17"/>
      <c r="DT595" s="17"/>
      <c r="DU595" s="17"/>
      <c r="DV595" s="17"/>
      <c r="DW595" s="17"/>
      <c r="DX595" s="17"/>
      <c r="DY595" s="17"/>
      <c r="DZ595" s="17"/>
      <c r="EA595" s="17"/>
      <c r="EB595" s="17"/>
      <c r="EC595" s="17"/>
      <c r="ED595" s="17"/>
      <c r="EE595" s="17"/>
      <c r="EF595" s="17"/>
      <c r="EG595" s="17"/>
      <c r="EH595" s="17"/>
      <c r="EI595" s="17"/>
      <c r="EJ595" s="17"/>
      <c r="EK595" s="17"/>
      <c r="EL595" s="17"/>
    </row>
    <row r="596" spans="1:142" x14ac:dyDescent="0.35">
      <c r="A596" s="17"/>
      <c r="B596" s="17"/>
      <c r="C596" s="17"/>
      <c r="D596" s="17"/>
      <c r="E596" s="17"/>
      <c r="F596" s="17"/>
      <c r="G596" s="17"/>
      <c r="H596" s="17"/>
      <c r="I596" s="17"/>
      <c r="K596" s="17"/>
      <c r="N596" s="17"/>
      <c r="O596" s="17"/>
      <c r="P596" s="68"/>
      <c r="Q596" s="68"/>
      <c r="R596" s="17"/>
      <c r="S596" s="17"/>
      <c r="T596" s="107"/>
      <c r="V596" s="17"/>
      <c r="W596" s="17"/>
      <c r="Y596" s="17"/>
      <c r="Z596" s="17"/>
      <c r="AA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c r="CA596" s="17"/>
      <c r="CB596" s="17"/>
      <c r="CC596" s="17"/>
      <c r="CD596" s="17"/>
      <c r="CE596" s="17"/>
      <c r="CF596" s="17"/>
      <c r="CG596" s="17"/>
      <c r="CH596" s="17"/>
      <c r="CI596" s="17"/>
      <c r="CJ596" s="17"/>
      <c r="CK596" s="17"/>
      <c r="CL596" s="17"/>
      <c r="CM596" s="17"/>
      <c r="CN596" s="17"/>
      <c r="CO596" s="17"/>
      <c r="CP596" s="17"/>
      <c r="CQ596" s="17"/>
      <c r="CR596" s="17"/>
      <c r="CS596" s="17"/>
      <c r="CT596" s="17"/>
      <c r="CU596" s="17"/>
      <c r="CV596" s="17"/>
      <c r="CW596" s="17"/>
      <c r="CX596" s="17"/>
      <c r="CY596" s="17"/>
      <c r="CZ596" s="17"/>
      <c r="DA596" s="17"/>
      <c r="DB596" s="17"/>
      <c r="DC596" s="17"/>
      <c r="DD596" s="17"/>
      <c r="DE596" s="17"/>
      <c r="DF596" s="17"/>
      <c r="DG596" s="17"/>
      <c r="DH596" s="17"/>
      <c r="DI596" s="17"/>
      <c r="DJ596" s="17"/>
      <c r="DK596" s="17"/>
      <c r="DL596" s="17"/>
      <c r="DM596" s="17"/>
      <c r="DN596" s="17"/>
      <c r="DO596" s="17"/>
      <c r="DP596" s="17"/>
      <c r="DQ596" s="17"/>
      <c r="DR596" s="17"/>
      <c r="DS596" s="17"/>
      <c r="DT596" s="17"/>
      <c r="DU596" s="17"/>
      <c r="DV596" s="17"/>
      <c r="DW596" s="17"/>
      <c r="DX596" s="17"/>
      <c r="DY596" s="17"/>
      <c r="DZ596" s="17"/>
      <c r="EA596" s="17"/>
      <c r="EB596" s="17"/>
      <c r="EC596" s="17"/>
      <c r="ED596" s="17"/>
      <c r="EE596" s="17"/>
      <c r="EF596" s="17"/>
      <c r="EG596" s="17"/>
      <c r="EH596" s="17"/>
      <c r="EI596" s="17"/>
      <c r="EJ596" s="17"/>
      <c r="EK596" s="17"/>
      <c r="EL596" s="17"/>
    </row>
    <row r="597" spans="1:142" x14ac:dyDescent="0.35">
      <c r="A597" s="17"/>
      <c r="B597" s="17"/>
      <c r="C597" s="17"/>
      <c r="D597" s="17"/>
      <c r="E597" s="17"/>
      <c r="F597" s="17"/>
      <c r="G597" s="17"/>
      <c r="H597" s="17"/>
      <c r="I597" s="17"/>
      <c r="K597" s="17"/>
      <c r="N597" s="17"/>
      <c r="O597" s="17"/>
      <c r="P597" s="68"/>
      <c r="Q597" s="68"/>
      <c r="R597" s="17"/>
      <c r="S597" s="17"/>
      <c r="T597" s="107"/>
      <c r="V597" s="17"/>
      <c r="W597" s="17"/>
      <c r="Y597" s="17"/>
      <c r="Z597" s="17"/>
      <c r="AA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c r="CA597" s="17"/>
      <c r="CB597" s="17"/>
      <c r="CC597" s="17"/>
      <c r="CD597" s="17"/>
      <c r="CE597" s="17"/>
      <c r="CF597" s="17"/>
      <c r="CG597" s="17"/>
      <c r="CH597" s="17"/>
      <c r="CI597" s="17"/>
      <c r="CJ597" s="17"/>
      <c r="CK597" s="17"/>
      <c r="CL597" s="17"/>
      <c r="CM597" s="17"/>
      <c r="CN597" s="17"/>
      <c r="CO597" s="17"/>
      <c r="CP597" s="17"/>
      <c r="CQ597" s="17"/>
      <c r="CR597" s="17"/>
      <c r="CS597" s="17"/>
      <c r="CT597" s="17"/>
      <c r="CU597" s="17"/>
      <c r="CV597" s="17"/>
      <c r="CW597" s="17"/>
      <c r="CX597" s="17"/>
      <c r="CY597" s="17"/>
      <c r="CZ597" s="17"/>
      <c r="DA597" s="17"/>
      <c r="DB597" s="17"/>
      <c r="DC597" s="17"/>
      <c r="DD597" s="17"/>
      <c r="DE597" s="17"/>
      <c r="DF597" s="17"/>
      <c r="DG597" s="17"/>
      <c r="DH597" s="17"/>
      <c r="DI597" s="17"/>
      <c r="DJ597" s="17"/>
      <c r="DK597" s="17"/>
      <c r="DL597" s="17"/>
      <c r="DM597" s="17"/>
      <c r="DN597" s="17"/>
      <c r="DO597" s="17"/>
      <c r="DP597" s="17"/>
      <c r="DQ597" s="17"/>
      <c r="DR597" s="17"/>
      <c r="DS597" s="17"/>
      <c r="DT597" s="17"/>
      <c r="DU597" s="17"/>
      <c r="DV597" s="17"/>
      <c r="DW597" s="17"/>
      <c r="DX597" s="17"/>
      <c r="DY597" s="17"/>
      <c r="DZ597" s="17"/>
      <c r="EA597" s="17"/>
      <c r="EB597" s="17"/>
      <c r="EC597" s="17"/>
      <c r="ED597" s="17"/>
      <c r="EE597" s="17"/>
      <c r="EF597" s="17"/>
      <c r="EG597" s="17"/>
      <c r="EH597" s="17"/>
      <c r="EI597" s="17"/>
      <c r="EJ597" s="17"/>
      <c r="EK597" s="17"/>
      <c r="EL597" s="17"/>
    </row>
    <row r="598" spans="1:142" x14ac:dyDescent="0.35">
      <c r="A598" s="17"/>
      <c r="B598" s="17"/>
      <c r="C598" s="17"/>
      <c r="D598" s="17"/>
      <c r="E598" s="17"/>
      <c r="F598" s="17"/>
      <c r="G598" s="17"/>
      <c r="H598" s="17"/>
      <c r="I598" s="17"/>
      <c r="K598" s="17"/>
      <c r="N598" s="17"/>
      <c r="O598" s="17"/>
      <c r="P598" s="68"/>
      <c r="Q598" s="68"/>
      <c r="R598" s="17"/>
      <c r="S598" s="17"/>
      <c r="T598" s="107"/>
      <c r="V598" s="17"/>
      <c r="W598" s="17"/>
      <c r="Y598" s="17"/>
      <c r="Z598" s="17"/>
      <c r="AA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c r="CA598" s="17"/>
      <c r="CB598" s="17"/>
      <c r="CC598" s="17"/>
      <c r="CD598" s="17"/>
      <c r="CE598" s="17"/>
      <c r="CF598" s="17"/>
      <c r="CG598" s="17"/>
      <c r="CH598" s="17"/>
      <c r="CI598" s="17"/>
      <c r="CJ598" s="17"/>
      <c r="CK598" s="17"/>
      <c r="CL598" s="17"/>
      <c r="CM598" s="17"/>
      <c r="CN598" s="17"/>
      <c r="CO598" s="17"/>
      <c r="CP598" s="17"/>
      <c r="CQ598" s="17"/>
      <c r="CR598" s="17"/>
      <c r="CS598" s="17"/>
      <c r="CT598" s="17"/>
      <c r="CU598" s="17"/>
      <c r="CV598" s="17"/>
      <c r="CW598" s="17"/>
      <c r="CX598" s="17"/>
      <c r="CY598" s="17"/>
      <c r="CZ598" s="17"/>
      <c r="DA598" s="17"/>
      <c r="DB598" s="17"/>
      <c r="DC598" s="17"/>
      <c r="DD598" s="17"/>
      <c r="DE598" s="17"/>
      <c r="DF598" s="17"/>
      <c r="DG598" s="17"/>
      <c r="DH598" s="17"/>
      <c r="DI598" s="17"/>
      <c r="DJ598" s="17"/>
      <c r="DK598" s="17"/>
      <c r="DL598" s="17"/>
      <c r="DM598" s="17"/>
      <c r="DN598" s="17"/>
      <c r="DO598" s="17"/>
      <c r="DP598" s="17"/>
      <c r="DQ598" s="17"/>
      <c r="DR598" s="17"/>
      <c r="DS598" s="17"/>
      <c r="DT598" s="17"/>
      <c r="DU598" s="17"/>
      <c r="DV598" s="17"/>
      <c r="DW598" s="17"/>
      <c r="DX598" s="17"/>
      <c r="DY598" s="17"/>
      <c r="DZ598" s="17"/>
      <c r="EA598" s="17"/>
      <c r="EB598" s="17"/>
      <c r="EC598" s="17"/>
      <c r="ED598" s="17"/>
      <c r="EE598" s="17"/>
      <c r="EF598" s="17"/>
      <c r="EG598" s="17"/>
      <c r="EH598" s="17"/>
      <c r="EI598" s="17"/>
      <c r="EJ598" s="17"/>
      <c r="EK598" s="17"/>
      <c r="EL598" s="17"/>
    </row>
    <row r="599" spans="1:142" x14ac:dyDescent="0.35">
      <c r="A599" s="17"/>
      <c r="B599" s="17"/>
      <c r="C599" s="17"/>
      <c r="D599" s="17"/>
      <c r="E599" s="17"/>
      <c r="F599" s="17"/>
      <c r="G599" s="17"/>
      <c r="H599" s="17"/>
      <c r="I599" s="17"/>
      <c r="K599" s="17"/>
      <c r="N599" s="17"/>
      <c r="O599" s="17"/>
      <c r="P599" s="68"/>
      <c r="Q599" s="68"/>
      <c r="R599" s="17"/>
      <c r="S599" s="17"/>
      <c r="T599" s="107"/>
      <c r="V599" s="17"/>
      <c r="W599" s="17"/>
      <c r="Y599" s="17"/>
      <c r="Z599" s="17"/>
      <c r="AA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c r="CA599" s="17"/>
      <c r="CB599" s="17"/>
      <c r="CC599" s="17"/>
      <c r="CD599" s="17"/>
      <c r="CE599" s="17"/>
      <c r="CF599" s="17"/>
      <c r="CG599" s="17"/>
      <c r="CH599" s="17"/>
      <c r="CI599" s="17"/>
      <c r="CJ599" s="17"/>
      <c r="CK599" s="17"/>
      <c r="CL599" s="17"/>
      <c r="CM599" s="17"/>
      <c r="CN599" s="17"/>
      <c r="CO599" s="17"/>
      <c r="CP599" s="17"/>
      <c r="CQ599" s="17"/>
      <c r="CR599" s="17"/>
      <c r="CS599" s="17"/>
      <c r="CT599" s="17"/>
      <c r="CU599" s="17"/>
      <c r="CV599" s="17"/>
      <c r="CW599" s="17"/>
      <c r="CX599" s="17"/>
      <c r="CY599" s="17"/>
      <c r="CZ599" s="17"/>
      <c r="DA599" s="17"/>
      <c r="DB599" s="17"/>
      <c r="DC599" s="17"/>
      <c r="DD599" s="17"/>
      <c r="DE599" s="17"/>
      <c r="DF599" s="17"/>
      <c r="DG599" s="17"/>
      <c r="DH599" s="17"/>
      <c r="DI599" s="17"/>
      <c r="DJ599" s="17"/>
      <c r="DK599" s="17"/>
      <c r="DL599" s="17"/>
      <c r="DM599" s="17"/>
      <c r="DN599" s="17"/>
      <c r="DO599" s="17"/>
      <c r="DP599" s="17"/>
      <c r="DQ599" s="17"/>
      <c r="DR599" s="17"/>
      <c r="DS599" s="17"/>
      <c r="DT599" s="17"/>
      <c r="DU599" s="17"/>
      <c r="DV599" s="17"/>
      <c r="DW599" s="17"/>
      <c r="DX599" s="17"/>
      <c r="DY599" s="17"/>
      <c r="DZ599" s="17"/>
      <c r="EA599" s="17"/>
      <c r="EB599" s="17"/>
      <c r="EC599" s="17"/>
      <c r="ED599" s="17"/>
      <c r="EE599" s="17"/>
      <c r="EF599" s="17"/>
      <c r="EG599" s="17"/>
      <c r="EH599" s="17"/>
      <c r="EI599" s="17"/>
      <c r="EJ599" s="17"/>
      <c r="EK599" s="17"/>
      <c r="EL599" s="17"/>
    </row>
    <row r="600" spans="1:142" x14ac:dyDescent="0.35">
      <c r="A600" s="17"/>
      <c r="B600" s="17"/>
      <c r="C600" s="17"/>
      <c r="D600" s="17"/>
      <c r="E600" s="17"/>
      <c r="F600" s="17"/>
      <c r="G600" s="17"/>
      <c r="H600" s="17"/>
      <c r="I600" s="17"/>
      <c r="K600" s="17"/>
      <c r="N600" s="17"/>
      <c r="O600" s="17"/>
      <c r="P600" s="68"/>
      <c r="Q600" s="68"/>
      <c r="R600" s="17"/>
      <c r="S600" s="17"/>
      <c r="T600" s="107"/>
      <c r="V600" s="17"/>
      <c r="W600" s="17"/>
      <c r="Y600" s="17"/>
      <c r="Z600" s="17"/>
      <c r="AA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c r="CA600" s="17"/>
      <c r="CB600" s="17"/>
      <c r="CC600" s="17"/>
      <c r="CD600" s="17"/>
      <c r="CE600" s="17"/>
      <c r="CF600" s="17"/>
      <c r="CG600" s="17"/>
      <c r="CH600" s="17"/>
      <c r="CI600" s="17"/>
      <c r="CJ600" s="17"/>
      <c r="CK600" s="17"/>
      <c r="CL600" s="17"/>
      <c r="CM600" s="17"/>
      <c r="CN600" s="17"/>
      <c r="CO600" s="17"/>
      <c r="CP600" s="17"/>
      <c r="CQ600" s="17"/>
      <c r="CR600" s="17"/>
      <c r="CS600" s="17"/>
      <c r="CT600" s="17"/>
      <c r="CU600" s="17"/>
      <c r="CV600" s="17"/>
      <c r="CW600" s="17"/>
      <c r="CX600" s="17"/>
      <c r="CY600" s="17"/>
      <c r="CZ600" s="17"/>
      <c r="DA600" s="17"/>
      <c r="DB600" s="17"/>
      <c r="DC600" s="17"/>
      <c r="DD600" s="17"/>
      <c r="DE600" s="17"/>
      <c r="DF600" s="17"/>
      <c r="DG600" s="17"/>
      <c r="DH600" s="17"/>
      <c r="DI600" s="17"/>
      <c r="DJ600" s="17"/>
      <c r="DK600" s="17"/>
      <c r="DL600" s="17"/>
      <c r="DM600" s="17"/>
      <c r="DN600" s="17"/>
      <c r="DO600" s="17"/>
      <c r="DP600" s="17"/>
      <c r="DQ600" s="17"/>
      <c r="DR600" s="17"/>
      <c r="DS600" s="17"/>
      <c r="DT600" s="17"/>
      <c r="DU600" s="17"/>
      <c r="DV600" s="17"/>
      <c r="DW600" s="17"/>
      <c r="DX600" s="17"/>
      <c r="DY600" s="17"/>
      <c r="DZ600" s="17"/>
      <c r="EA600" s="17"/>
      <c r="EB600" s="17"/>
      <c r="EC600" s="17"/>
      <c r="ED600" s="17"/>
      <c r="EE600" s="17"/>
      <c r="EF600" s="17"/>
      <c r="EG600" s="17"/>
      <c r="EH600" s="17"/>
      <c r="EI600" s="17"/>
      <c r="EJ600" s="17"/>
      <c r="EK600" s="17"/>
      <c r="EL600" s="17"/>
    </row>
    <row r="601" spans="1:142" x14ac:dyDescent="0.35">
      <c r="A601" s="17"/>
      <c r="B601" s="17"/>
      <c r="C601" s="17"/>
      <c r="D601" s="17"/>
      <c r="E601" s="17"/>
      <c r="F601" s="17"/>
      <c r="G601" s="17"/>
      <c r="H601" s="17"/>
      <c r="I601" s="17"/>
      <c r="K601" s="17"/>
      <c r="N601" s="17"/>
      <c r="O601" s="17"/>
      <c r="P601" s="68"/>
      <c r="Q601" s="68"/>
      <c r="R601" s="17"/>
      <c r="S601" s="17"/>
      <c r="T601" s="107"/>
      <c r="V601" s="17"/>
      <c r="W601" s="17"/>
      <c r="Y601" s="17"/>
      <c r="Z601" s="17"/>
      <c r="AA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c r="CA601" s="17"/>
      <c r="CB601" s="17"/>
      <c r="CC601" s="17"/>
      <c r="CD601" s="17"/>
      <c r="CE601" s="17"/>
      <c r="CF601" s="17"/>
      <c r="CG601" s="17"/>
      <c r="CH601" s="17"/>
      <c r="CI601" s="17"/>
      <c r="CJ601" s="17"/>
      <c r="CK601" s="17"/>
      <c r="CL601" s="17"/>
      <c r="CM601" s="17"/>
      <c r="CN601" s="17"/>
      <c r="CO601" s="17"/>
      <c r="CP601" s="17"/>
      <c r="CQ601" s="17"/>
      <c r="CR601" s="17"/>
      <c r="CS601" s="17"/>
      <c r="CT601" s="17"/>
      <c r="CU601" s="17"/>
      <c r="CV601" s="17"/>
      <c r="CW601" s="17"/>
      <c r="CX601" s="17"/>
      <c r="CY601" s="17"/>
      <c r="CZ601" s="17"/>
      <c r="DA601" s="17"/>
      <c r="DB601" s="17"/>
      <c r="DC601" s="17"/>
      <c r="DD601" s="17"/>
      <c r="DE601" s="17"/>
      <c r="DF601" s="17"/>
      <c r="DG601" s="17"/>
      <c r="DH601" s="17"/>
      <c r="DI601" s="17"/>
      <c r="DJ601" s="17"/>
      <c r="DK601" s="17"/>
      <c r="DL601" s="17"/>
      <c r="DM601" s="17"/>
      <c r="DN601" s="17"/>
      <c r="DO601" s="17"/>
      <c r="DP601" s="17"/>
      <c r="DQ601" s="17"/>
      <c r="DR601" s="17"/>
      <c r="DS601" s="17"/>
      <c r="DT601" s="17"/>
      <c r="DU601" s="17"/>
      <c r="DV601" s="17"/>
      <c r="DW601" s="17"/>
      <c r="DX601" s="17"/>
      <c r="DY601" s="17"/>
      <c r="DZ601" s="17"/>
      <c r="EA601" s="17"/>
      <c r="EB601" s="17"/>
      <c r="EC601" s="17"/>
      <c r="ED601" s="17"/>
      <c r="EE601" s="17"/>
      <c r="EF601" s="17"/>
      <c r="EG601" s="17"/>
      <c r="EH601" s="17"/>
      <c r="EI601" s="17"/>
      <c r="EJ601" s="17"/>
      <c r="EK601" s="17"/>
      <c r="EL601" s="17"/>
    </row>
    <row r="602" spans="1:142" x14ac:dyDescent="0.35">
      <c r="A602" s="17"/>
      <c r="B602" s="17"/>
      <c r="C602" s="17"/>
      <c r="D602" s="17"/>
      <c r="E602" s="17"/>
      <c r="F602" s="17"/>
      <c r="G602" s="17"/>
      <c r="H602" s="17"/>
      <c r="I602" s="17"/>
      <c r="K602" s="17"/>
      <c r="N602" s="17"/>
      <c r="O602" s="17"/>
      <c r="P602" s="68"/>
      <c r="Q602" s="68"/>
      <c r="R602" s="17"/>
      <c r="S602" s="17"/>
      <c r="T602" s="107"/>
      <c r="V602" s="17"/>
      <c r="W602" s="17"/>
      <c r="Y602" s="17"/>
      <c r="Z602" s="17"/>
      <c r="AA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c r="CA602" s="17"/>
      <c r="CB602" s="17"/>
      <c r="CC602" s="17"/>
      <c r="CD602" s="17"/>
      <c r="CE602" s="17"/>
      <c r="CF602" s="17"/>
      <c r="CG602" s="17"/>
      <c r="CH602" s="17"/>
      <c r="CI602" s="17"/>
      <c r="CJ602" s="17"/>
      <c r="CK602" s="17"/>
      <c r="CL602" s="17"/>
      <c r="CM602" s="17"/>
      <c r="CN602" s="17"/>
      <c r="CO602" s="17"/>
      <c r="CP602" s="17"/>
      <c r="CQ602" s="17"/>
      <c r="CR602" s="17"/>
      <c r="CS602" s="17"/>
      <c r="CT602" s="17"/>
      <c r="CU602" s="17"/>
      <c r="CV602" s="17"/>
      <c r="CW602" s="17"/>
      <c r="CX602" s="17"/>
      <c r="CY602" s="17"/>
      <c r="CZ602" s="17"/>
      <c r="DA602" s="17"/>
      <c r="DB602" s="17"/>
      <c r="DC602" s="17"/>
      <c r="DD602" s="17"/>
      <c r="DE602" s="17"/>
      <c r="DF602" s="17"/>
      <c r="DG602" s="17"/>
      <c r="DH602" s="17"/>
      <c r="DI602" s="17"/>
      <c r="DJ602" s="17"/>
      <c r="DK602" s="17"/>
      <c r="DL602" s="17"/>
      <c r="DM602" s="17"/>
      <c r="DN602" s="17"/>
      <c r="DO602" s="17"/>
      <c r="DP602" s="17"/>
      <c r="DQ602" s="17"/>
      <c r="DR602" s="17"/>
      <c r="DS602" s="17"/>
      <c r="DT602" s="17"/>
      <c r="DU602" s="17"/>
      <c r="DV602" s="17"/>
      <c r="DW602" s="17"/>
      <c r="DX602" s="17"/>
      <c r="DY602" s="17"/>
      <c r="DZ602" s="17"/>
      <c r="EA602" s="17"/>
      <c r="EB602" s="17"/>
      <c r="EC602" s="17"/>
      <c r="ED602" s="17"/>
      <c r="EE602" s="17"/>
      <c r="EF602" s="17"/>
      <c r="EG602" s="17"/>
      <c r="EH602" s="17"/>
      <c r="EI602" s="17"/>
      <c r="EJ602" s="17"/>
      <c r="EK602" s="17"/>
      <c r="EL602" s="17"/>
    </row>
    <row r="603" spans="1:142" x14ac:dyDescent="0.35">
      <c r="A603" s="17"/>
      <c r="B603" s="17"/>
      <c r="C603" s="17"/>
      <c r="D603" s="17"/>
      <c r="E603" s="17"/>
      <c r="F603" s="17"/>
      <c r="G603" s="17"/>
      <c r="H603" s="17"/>
      <c r="I603" s="17"/>
      <c r="K603" s="17"/>
      <c r="N603" s="17"/>
      <c r="O603" s="17"/>
      <c r="P603" s="68"/>
      <c r="Q603" s="68"/>
      <c r="R603" s="17"/>
      <c r="S603" s="17"/>
      <c r="T603" s="107"/>
      <c r="V603" s="17"/>
      <c r="W603" s="17"/>
      <c r="Y603" s="17"/>
      <c r="Z603" s="17"/>
      <c r="AA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c r="CA603" s="17"/>
      <c r="CB603" s="17"/>
      <c r="CC603" s="17"/>
      <c r="CD603" s="17"/>
      <c r="CE603" s="17"/>
      <c r="CF603" s="17"/>
      <c r="CG603" s="17"/>
      <c r="CH603" s="17"/>
      <c r="CI603" s="17"/>
      <c r="CJ603" s="17"/>
      <c r="CK603" s="17"/>
      <c r="CL603" s="17"/>
      <c r="CM603" s="17"/>
      <c r="CN603" s="17"/>
      <c r="CO603" s="17"/>
      <c r="CP603" s="17"/>
      <c r="CQ603" s="17"/>
      <c r="CR603" s="17"/>
      <c r="CS603" s="17"/>
      <c r="CT603" s="17"/>
      <c r="CU603" s="17"/>
      <c r="CV603" s="17"/>
      <c r="CW603" s="17"/>
      <c r="CX603" s="17"/>
      <c r="CY603" s="17"/>
      <c r="CZ603" s="17"/>
      <c r="DA603" s="17"/>
      <c r="DB603" s="17"/>
      <c r="DC603" s="17"/>
      <c r="DD603" s="17"/>
      <c r="DE603" s="17"/>
      <c r="DF603" s="17"/>
      <c r="DG603" s="17"/>
      <c r="DH603" s="17"/>
      <c r="DI603" s="17"/>
      <c r="DJ603" s="17"/>
      <c r="DK603" s="17"/>
      <c r="DL603" s="17"/>
      <c r="DM603" s="17"/>
      <c r="DN603" s="17"/>
      <c r="DO603" s="17"/>
      <c r="DP603" s="17"/>
      <c r="DQ603" s="17"/>
      <c r="DR603" s="17"/>
      <c r="DS603" s="17"/>
      <c r="DT603" s="17"/>
      <c r="DU603" s="17"/>
      <c r="DV603" s="17"/>
      <c r="DW603" s="17"/>
      <c r="DX603" s="17"/>
      <c r="DY603" s="17"/>
      <c r="DZ603" s="17"/>
      <c r="EA603" s="17"/>
      <c r="EB603" s="17"/>
      <c r="EC603" s="17"/>
      <c r="ED603" s="17"/>
      <c r="EE603" s="17"/>
      <c r="EF603" s="17"/>
      <c r="EG603" s="17"/>
      <c r="EH603" s="17"/>
      <c r="EI603" s="17"/>
      <c r="EJ603" s="17"/>
      <c r="EK603" s="17"/>
      <c r="EL603" s="17"/>
    </row>
    <row r="604" spans="1:142" x14ac:dyDescent="0.35">
      <c r="A604" s="17"/>
      <c r="B604" s="17"/>
      <c r="C604" s="17"/>
      <c r="D604" s="17"/>
      <c r="E604" s="17"/>
      <c r="F604" s="17"/>
      <c r="G604" s="17"/>
      <c r="H604" s="17"/>
      <c r="I604" s="17"/>
      <c r="K604" s="17"/>
      <c r="N604" s="17"/>
      <c r="O604" s="17"/>
      <c r="P604" s="68"/>
      <c r="Q604" s="68"/>
      <c r="R604" s="17"/>
      <c r="S604" s="17"/>
      <c r="T604" s="107"/>
      <c r="V604" s="17"/>
      <c r="W604" s="17"/>
      <c r="Y604" s="17"/>
      <c r="Z604" s="17"/>
      <c r="AA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c r="CA604" s="17"/>
      <c r="CB604" s="17"/>
      <c r="CC604" s="17"/>
      <c r="CD604" s="17"/>
      <c r="CE604" s="17"/>
      <c r="CF604" s="17"/>
      <c r="CG604" s="17"/>
      <c r="CH604" s="17"/>
      <c r="CI604" s="17"/>
      <c r="CJ604" s="17"/>
      <c r="CK604" s="17"/>
      <c r="CL604" s="17"/>
      <c r="CM604" s="17"/>
      <c r="CN604" s="17"/>
      <c r="CO604" s="17"/>
      <c r="CP604" s="17"/>
      <c r="CQ604" s="17"/>
      <c r="CR604" s="17"/>
      <c r="CS604" s="17"/>
      <c r="CT604" s="17"/>
      <c r="CU604" s="17"/>
      <c r="CV604" s="17"/>
      <c r="CW604" s="17"/>
      <c r="CX604" s="17"/>
      <c r="CY604" s="17"/>
      <c r="CZ604" s="17"/>
      <c r="DA604" s="17"/>
      <c r="DB604" s="17"/>
      <c r="DC604" s="17"/>
      <c r="DD604" s="17"/>
      <c r="DE604" s="17"/>
      <c r="DF604" s="17"/>
      <c r="DG604" s="17"/>
      <c r="DH604" s="17"/>
      <c r="DI604" s="17"/>
      <c r="DJ604" s="17"/>
      <c r="DK604" s="17"/>
      <c r="DL604" s="17"/>
      <c r="DM604" s="17"/>
      <c r="DN604" s="17"/>
      <c r="DO604" s="17"/>
      <c r="DP604" s="17"/>
      <c r="DQ604" s="17"/>
      <c r="DR604" s="17"/>
      <c r="DS604" s="17"/>
      <c r="DT604" s="17"/>
      <c r="DU604" s="17"/>
      <c r="DV604" s="17"/>
      <c r="DW604" s="17"/>
      <c r="DX604" s="17"/>
      <c r="DY604" s="17"/>
      <c r="DZ604" s="17"/>
      <c r="EA604" s="17"/>
      <c r="EB604" s="17"/>
      <c r="EC604" s="17"/>
      <c r="ED604" s="17"/>
      <c r="EE604" s="17"/>
      <c r="EF604" s="17"/>
      <c r="EG604" s="17"/>
      <c r="EH604" s="17"/>
      <c r="EI604" s="17"/>
      <c r="EJ604" s="17"/>
      <c r="EK604" s="17"/>
      <c r="EL604" s="17"/>
    </row>
    <row r="605" spans="1:142" x14ac:dyDescent="0.35">
      <c r="A605" s="17"/>
      <c r="B605" s="17"/>
      <c r="C605" s="17"/>
      <c r="D605" s="17"/>
      <c r="E605" s="17"/>
      <c r="F605" s="17"/>
      <c r="G605" s="17"/>
      <c r="H605" s="17"/>
      <c r="I605" s="17"/>
      <c r="K605" s="17"/>
      <c r="N605" s="17"/>
      <c r="O605" s="17"/>
      <c r="P605" s="68"/>
      <c r="Q605" s="68"/>
      <c r="R605" s="17"/>
      <c r="S605" s="17"/>
      <c r="T605" s="107"/>
      <c r="V605" s="17"/>
      <c r="W605" s="17"/>
      <c r="Y605" s="17"/>
      <c r="Z605" s="17"/>
      <c r="AA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c r="CA605" s="17"/>
      <c r="CB605" s="17"/>
      <c r="CC605" s="17"/>
      <c r="CD605" s="17"/>
      <c r="CE605" s="17"/>
      <c r="CF605" s="17"/>
      <c r="CG605" s="17"/>
      <c r="CH605" s="17"/>
      <c r="CI605" s="17"/>
      <c r="CJ605" s="17"/>
      <c r="CK605" s="17"/>
      <c r="CL605" s="17"/>
      <c r="CM605" s="17"/>
      <c r="CN605" s="17"/>
      <c r="CO605" s="17"/>
      <c r="CP605" s="17"/>
      <c r="CQ605" s="17"/>
      <c r="CR605" s="17"/>
      <c r="CS605" s="17"/>
      <c r="CT605" s="17"/>
      <c r="CU605" s="17"/>
      <c r="CV605" s="17"/>
      <c r="CW605" s="17"/>
      <c r="CX605" s="17"/>
      <c r="CY605" s="17"/>
      <c r="CZ605" s="17"/>
      <c r="DA605" s="17"/>
      <c r="DB605" s="17"/>
      <c r="DC605" s="17"/>
      <c r="DD605" s="17"/>
      <c r="DE605" s="17"/>
      <c r="DF605" s="17"/>
      <c r="DG605" s="17"/>
      <c r="DH605" s="17"/>
      <c r="DI605" s="17"/>
      <c r="DJ605" s="17"/>
      <c r="DK605" s="17"/>
      <c r="DL605" s="17"/>
      <c r="DM605" s="17"/>
      <c r="DN605" s="17"/>
      <c r="DO605" s="17"/>
      <c r="DP605" s="17"/>
      <c r="DQ605" s="17"/>
      <c r="DR605" s="17"/>
      <c r="DS605" s="17"/>
      <c r="DT605" s="17"/>
      <c r="DU605" s="17"/>
      <c r="DV605" s="17"/>
      <c r="DW605" s="17"/>
      <c r="DX605" s="17"/>
      <c r="DY605" s="17"/>
      <c r="DZ605" s="17"/>
      <c r="EA605" s="17"/>
      <c r="EB605" s="17"/>
      <c r="EC605" s="17"/>
      <c r="ED605" s="17"/>
      <c r="EE605" s="17"/>
      <c r="EF605" s="17"/>
      <c r="EG605" s="17"/>
      <c r="EH605" s="17"/>
      <c r="EI605" s="17"/>
      <c r="EJ605" s="17"/>
      <c r="EK605" s="17"/>
      <c r="EL605" s="17"/>
    </row>
    <row r="606" spans="1:142" x14ac:dyDescent="0.35">
      <c r="A606" s="17"/>
      <c r="B606" s="17"/>
      <c r="C606" s="17"/>
      <c r="D606" s="17"/>
      <c r="E606" s="17"/>
      <c r="F606" s="17"/>
      <c r="G606" s="17"/>
      <c r="H606" s="17"/>
      <c r="I606" s="17"/>
      <c r="K606" s="17"/>
      <c r="N606" s="17"/>
      <c r="O606" s="17"/>
      <c r="P606" s="68"/>
      <c r="Q606" s="68"/>
      <c r="R606" s="17"/>
      <c r="S606" s="17"/>
      <c r="T606" s="107"/>
      <c r="V606" s="17"/>
      <c r="W606" s="17"/>
      <c r="Y606" s="17"/>
      <c r="Z606" s="17"/>
      <c r="AA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c r="CA606" s="17"/>
      <c r="CB606" s="17"/>
      <c r="CC606" s="17"/>
      <c r="CD606" s="17"/>
      <c r="CE606" s="17"/>
      <c r="CF606" s="17"/>
      <c r="CG606" s="17"/>
      <c r="CH606" s="17"/>
      <c r="CI606" s="17"/>
      <c r="CJ606" s="17"/>
      <c r="CK606" s="17"/>
      <c r="CL606" s="17"/>
      <c r="CM606" s="17"/>
      <c r="CN606" s="17"/>
      <c r="CO606" s="17"/>
      <c r="CP606" s="17"/>
      <c r="CQ606" s="17"/>
      <c r="CR606" s="17"/>
      <c r="CS606" s="17"/>
      <c r="CT606" s="17"/>
      <c r="CU606" s="17"/>
      <c r="CV606" s="17"/>
      <c r="CW606" s="17"/>
      <c r="CX606" s="17"/>
      <c r="CY606" s="17"/>
      <c r="CZ606" s="17"/>
      <c r="DA606" s="17"/>
      <c r="DB606" s="17"/>
      <c r="DC606" s="17"/>
      <c r="DD606" s="17"/>
      <c r="DE606" s="17"/>
      <c r="DF606" s="17"/>
      <c r="DG606" s="17"/>
      <c r="DH606" s="17"/>
      <c r="DI606" s="17"/>
      <c r="DJ606" s="17"/>
      <c r="DK606" s="17"/>
      <c r="DL606" s="17"/>
      <c r="DM606" s="17"/>
      <c r="DN606" s="17"/>
      <c r="DO606" s="17"/>
      <c r="DP606" s="17"/>
      <c r="DQ606" s="17"/>
      <c r="DR606" s="17"/>
      <c r="DS606" s="17"/>
      <c r="DT606" s="17"/>
      <c r="DU606" s="17"/>
      <c r="DV606" s="17"/>
      <c r="DW606" s="17"/>
      <c r="DX606" s="17"/>
      <c r="DY606" s="17"/>
      <c r="DZ606" s="17"/>
      <c r="EA606" s="17"/>
      <c r="EB606" s="17"/>
      <c r="EC606" s="17"/>
      <c r="ED606" s="17"/>
      <c r="EE606" s="17"/>
      <c r="EF606" s="17"/>
      <c r="EG606" s="17"/>
      <c r="EH606" s="17"/>
      <c r="EI606" s="17"/>
      <c r="EJ606" s="17"/>
      <c r="EK606" s="17"/>
      <c r="EL606" s="17"/>
    </row>
    <row r="607" spans="1:142" x14ac:dyDescent="0.35">
      <c r="A607" s="17"/>
      <c r="B607" s="17"/>
      <c r="C607" s="17"/>
      <c r="D607" s="17"/>
      <c r="E607" s="17"/>
      <c r="F607" s="17"/>
      <c r="G607" s="17"/>
      <c r="H607" s="17"/>
      <c r="I607" s="17"/>
      <c r="K607" s="17"/>
      <c r="N607" s="17"/>
      <c r="O607" s="17"/>
      <c r="P607" s="68"/>
      <c r="Q607" s="68"/>
      <c r="R607" s="17"/>
      <c r="S607" s="17"/>
      <c r="T607" s="107"/>
      <c r="V607" s="17"/>
      <c r="W607" s="17"/>
      <c r="Y607" s="17"/>
      <c r="Z607" s="17"/>
      <c r="AA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c r="CA607" s="17"/>
      <c r="CB607" s="17"/>
      <c r="CC607" s="17"/>
      <c r="CD607" s="17"/>
      <c r="CE607" s="17"/>
      <c r="CF607" s="17"/>
      <c r="CG607" s="17"/>
      <c r="CH607" s="17"/>
      <c r="CI607" s="17"/>
      <c r="CJ607" s="17"/>
      <c r="CK607" s="17"/>
      <c r="CL607" s="17"/>
      <c r="CM607" s="17"/>
      <c r="CN607" s="17"/>
      <c r="CO607" s="17"/>
      <c r="CP607" s="17"/>
      <c r="CQ607" s="17"/>
      <c r="CR607" s="17"/>
      <c r="CS607" s="17"/>
      <c r="CT607" s="17"/>
      <c r="CU607" s="17"/>
      <c r="CV607" s="17"/>
      <c r="CW607" s="17"/>
      <c r="CX607" s="17"/>
      <c r="CY607" s="17"/>
      <c r="CZ607" s="17"/>
      <c r="DA607" s="17"/>
      <c r="DB607" s="17"/>
      <c r="DC607" s="17"/>
      <c r="DD607" s="17"/>
      <c r="DE607" s="17"/>
      <c r="DF607" s="17"/>
      <c r="DG607" s="17"/>
      <c r="DH607" s="17"/>
      <c r="DI607" s="17"/>
      <c r="DJ607" s="17"/>
      <c r="DK607" s="17"/>
      <c r="DL607" s="17"/>
      <c r="DM607" s="17"/>
      <c r="DN607" s="17"/>
      <c r="DO607" s="17"/>
      <c r="DP607" s="17"/>
      <c r="DQ607" s="17"/>
      <c r="DR607" s="17"/>
      <c r="DS607" s="17"/>
      <c r="DT607" s="17"/>
      <c r="DU607" s="17"/>
      <c r="DV607" s="17"/>
      <c r="DW607" s="17"/>
      <c r="DX607" s="17"/>
      <c r="DY607" s="17"/>
      <c r="DZ607" s="17"/>
      <c r="EA607" s="17"/>
      <c r="EB607" s="17"/>
      <c r="EC607" s="17"/>
      <c r="ED607" s="17"/>
      <c r="EE607" s="17"/>
      <c r="EF607" s="17"/>
      <c r="EG607" s="17"/>
      <c r="EH607" s="17"/>
      <c r="EI607" s="17"/>
      <c r="EJ607" s="17"/>
      <c r="EK607" s="17"/>
      <c r="EL607" s="17"/>
    </row>
    <row r="608" spans="1:142" x14ac:dyDescent="0.35">
      <c r="A608" s="17"/>
      <c r="B608" s="17"/>
      <c r="C608" s="17"/>
      <c r="D608" s="17"/>
      <c r="E608" s="17"/>
      <c r="F608" s="17"/>
      <c r="G608" s="17"/>
      <c r="H608" s="17"/>
      <c r="I608" s="17"/>
      <c r="K608" s="17"/>
      <c r="N608" s="17"/>
      <c r="O608" s="17"/>
      <c r="P608" s="68"/>
      <c r="Q608" s="68"/>
      <c r="R608" s="17"/>
      <c r="S608" s="17"/>
      <c r="T608" s="107"/>
      <c r="V608" s="17"/>
      <c r="W608" s="17"/>
      <c r="Y608" s="17"/>
      <c r="Z608" s="17"/>
      <c r="AA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c r="CA608" s="17"/>
      <c r="CB608" s="17"/>
      <c r="CC608" s="17"/>
      <c r="CD608" s="17"/>
      <c r="CE608" s="17"/>
      <c r="CF608" s="17"/>
      <c r="CG608" s="17"/>
      <c r="CH608" s="17"/>
      <c r="CI608" s="17"/>
      <c r="CJ608" s="17"/>
      <c r="CK608" s="17"/>
      <c r="CL608" s="17"/>
      <c r="CM608" s="17"/>
      <c r="CN608" s="17"/>
      <c r="CO608" s="17"/>
      <c r="CP608" s="17"/>
      <c r="CQ608" s="17"/>
      <c r="CR608" s="17"/>
      <c r="CS608" s="17"/>
      <c r="CT608" s="17"/>
      <c r="CU608" s="17"/>
      <c r="CV608" s="17"/>
      <c r="CW608" s="17"/>
      <c r="CX608" s="17"/>
      <c r="CY608" s="17"/>
      <c r="CZ608" s="17"/>
      <c r="DA608" s="17"/>
      <c r="DB608" s="17"/>
      <c r="DC608" s="17"/>
      <c r="DD608" s="17"/>
      <c r="DE608" s="17"/>
      <c r="DF608" s="17"/>
      <c r="DG608" s="17"/>
      <c r="DH608" s="17"/>
      <c r="DI608" s="17"/>
      <c r="DJ608" s="17"/>
      <c r="DK608" s="17"/>
      <c r="DL608" s="17"/>
      <c r="DM608" s="17"/>
      <c r="DN608" s="17"/>
      <c r="DO608" s="17"/>
      <c r="DP608" s="17"/>
      <c r="DQ608" s="17"/>
      <c r="DR608" s="17"/>
      <c r="DS608" s="17"/>
      <c r="DT608" s="17"/>
      <c r="DU608" s="17"/>
      <c r="DV608" s="17"/>
      <c r="DW608" s="17"/>
      <c r="DX608" s="17"/>
      <c r="DY608" s="17"/>
      <c r="DZ608" s="17"/>
      <c r="EA608" s="17"/>
      <c r="EB608" s="17"/>
      <c r="EC608" s="17"/>
      <c r="ED608" s="17"/>
      <c r="EE608" s="17"/>
      <c r="EF608" s="17"/>
      <c r="EG608" s="17"/>
      <c r="EH608" s="17"/>
      <c r="EI608" s="17"/>
      <c r="EJ608" s="17"/>
      <c r="EK608" s="17"/>
      <c r="EL608" s="17"/>
    </row>
    <row r="609" spans="1:142" x14ac:dyDescent="0.35">
      <c r="A609" s="17"/>
      <c r="B609" s="17"/>
      <c r="C609" s="17"/>
      <c r="D609" s="17"/>
      <c r="E609" s="17"/>
      <c r="F609" s="17"/>
      <c r="G609" s="17"/>
      <c r="H609" s="17"/>
      <c r="I609" s="17"/>
      <c r="K609" s="17"/>
      <c r="N609" s="17"/>
      <c r="O609" s="17"/>
      <c r="P609" s="68"/>
      <c r="Q609" s="68"/>
      <c r="R609" s="17"/>
      <c r="S609" s="17"/>
      <c r="T609" s="107"/>
      <c r="V609" s="17"/>
      <c r="W609" s="17"/>
      <c r="Y609" s="17"/>
      <c r="Z609" s="17"/>
      <c r="AA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c r="CA609" s="17"/>
      <c r="CB609" s="17"/>
      <c r="CC609" s="17"/>
      <c r="CD609" s="17"/>
      <c r="CE609" s="17"/>
      <c r="CF609" s="17"/>
      <c r="CG609" s="17"/>
      <c r="CH609" s="17"/>
      <c r="CI609" s="17"/>
      <c r="CJ609" s="17"/>
      <c r="CK609" s="17"/>
      <c r="CL609" s="17"/>
      <c r="CM609" s="17"/>
      <c r="CN609" s="17"/>
      <c r="CO609" s="17"/>
      <c r="CP609" s="17"/>
      <c r="CQ609" s="17"/>
      <c r="CR609" s="17"/>
      <c r="CS609" s="17"/>
      <c r="CT609" s="17"/>
      <c r="CU609" s="17"/>
      <c r="CV609" s="17"/>
      <c r="CW609" s="17"/>
      <c r="CX609" s="17"/>
      <c r="CY609" s="17"/>
      <c r="CZ609" s="17"/>
      <c r="DA609" s="17"/>
      <c r="DB609" s="17"/>
      <c r="DC609" s="17"/>
      <c r="DD609" s="17"/>
      <c r="DE609" s="17"/>
      <c r="DF609" s="17"/>
      <c r="DG609" s="17"/>
      <c r="DH609" s="17"/>
      <c r="DI609" s="17"/>
      <c r="DJ609" s="17"/>
      <c r="DK609" s="17"/>
      <c r="DL609" s="17"/>
      <c r="DM609" s="17"/>
      <c r="DN609" s="17"/>
      <c r="DO609" s="17"/>
      <c r="DP609" s="17"/>
      <c r="DQ609" s="17"/>
      <c r="DR609" s="17"/>
      <c r="DS609" s="17"/>
      <c r="DT609" s="17"/>
      <c r="DU609" s="17"/>
      <c r="DV609" s="17"/>
      <c r="DW609" s="17"/>
      <c r="DX609" s="17"/>
      <c r="DY609" s="17"/>
      <c r="DZ609" s="17"/>
      <c r="EA609" s="17"/>
      <c r="EB609" s="17"/>
      <c r="EC609" s="17"/>
      <c r="ED609" s="17"/>
      <c r="EE609" s="17"/>
      <c r="EF609" s="17"/>
      <c r="EG609" s="17"/>
      <c r="EH609" s="17"/>
      <c r="EI609" s="17"/>
      <c r="EJ609" s="17"/>
      <c r="EK609" s="17"/>
      <c r="EL609" s="17"/>
    </row>
    <row r="610" spans="1:142" x14ac:dyDescent="0.35">
      <c r="A610" s="17"/>
      <c r="B610" s="17"/>
      <c r="C610" s="17"/>
      <c r="D610" s="17"/>
      <c r="E610" s="17"/>
      <c r="F610" s="17"/>
      <c r="G610" s="17"/>
      <c r="H610" s="17"/>
      <c r="I610" s="17"/>
      <c r="K610" s="17"/>
      <c r="N610" s="17"/>
      <c r="O610" s="17"/>
      <c r="P610" s="68"/>
      <c r="Q610" s="68"/>
      <c r="R610" s="17"/>
      <c r="S610" s="17"/>
      <c r="T610" s="107"/>
      <c r="V610" s="17"/>
      <c r="W610" s="17"/>
      <c r="Y610" s="17"/>
      <c r="Z610" s="17"/>
      <c r="AA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c r="CA610" s="17"/>
      <c r="CB610" s="17"/>
      <c r="CC610" s="17"/>
      <c r="CD610" s="17"/>
      <c r="CE610" s="17"/>
      <c r="CF610" s="17"/>
      <c r="CG610" s="17"/>
      <c r="CH610" s="17"/>
      <c r="CI610" s="17"/>
      <c r="CJ610" s="17"/>
      <c r="CK610" s="17"/>
      <c r="CL610" s="17"/>
      <c r="CM610" s="17"/>
      <c r="CN610" s="17"/>
      <c r="CO610" s="17"/>
      <c r="CP610" s="17"/>
      <c r="CQ610" s="17"/>
      <c r="CR610" s="17"/>
      <c r="CS610" s="17"/>
      <c r="CT610" s="17"/>
      <c r="CU610" s="17"/>
      <c r="CV610" s="17"/>
      <c r="CW610" s="17"/>
      <c r="CX610" s="17"/>
      <c r="CY610" s="17"/>
      <c r="CZ610" s="17"/>
      <c r="DA610" s="17"/>
      <c r="DB610" s="17"/>
      <c r="DC610" s="17"/>
      <c r="DD610" s="17"/>
      <c r="DE610" s="17"/>
      <c r="DF610" s="17"/>
      <c r="DG610" s="17"/>
      <c r="DH610" s="17"/>
      <c r="DI610" s="17"/>
      <c r="DJ610" s="17"/>
      <c r="DK610" s="17"/>
      <c r="DL610" s="17"/>
      <c r="DM610" s="17"/>
      <c r="DN610" s="17"/>
      <c r="DO610" s="17"/>
      <c r="DP610" s="17"/>
      <c r="DQ610" s="17"/>
      <c r="DR610" s="17"/>
      <c r="DS610" s="17"/>
      <c r="DT610" s="17"/>
      <c r="DU610" s="17"/>
      <c r="DV610" s="17"/>
      <c r="DW610" s="17"/>
      <c r="DX610" s="17"/>
      <c r="DY610" s="17"/>
      <c r="DZ610" s="17"/>
      <c r="EA610" s="17"/>
      <c r="EB610" s="17"/>
      <c r="EC610" s="17"/>
      <c r="ED610" s="17"/>
      <c r="EE610" s="17"/>
      <c r="EF610" s="17"/>
      <c r="EG610" s="17"/>
      <c r="EH610" s="17"/>
      <c r="EI610" s="17"/>
      <c r="EJ610" s="17"/>
      <c r="EK610" s="17"/>
      <c r="EL610" s="17"/>
    </row>
    <row r="611" spans="1:142" x14ac:dyDescent="0.35">
      <c r="A611" s="17"/>
      <c r="B611" s="17"/>
      <c r="C611" s="17"/>
      <c r="D611" s="17"/>
      <c r="E611" s="17"/>
      <c r="F611" s="17"/>
      <c r="G611" s="17"/>
      <c r="H611" s="17"/>
      <c r="I611" s="17"/>
      <c r="K611" s="17"/>
      <c r="N611" s="17"/>
      <c r="O611" s="17"/>
      <c r="P611" s="68"/>
      <c r="Q611" s="68"/>
      <c r="R611" s="17"/>
      <c r="S611" s="17"/>
      <c r="T611" s="107"/>
      <c r="V611" s="17"/>
      <c r="W611" s="17"/>
      <c r="Y611" s="17"/>
      <c r="Z611" s="17"/>
      <c r="AA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c r="CA611" s="17"/>
      <c r="CB611" s="17"/>
      <c r="CC611" s="17"/>
      <c r="CD611" s="17"/>
      <c r="CE611" s="17"/>
      <c r="CF611" s="17"/>
      <c r="CG611" s="17"/>
      <c r="CH611" s="17"/>
      <c r="CI611" s="17"/>
      <c r="CJ611" s="17"/>
      <c r="CK611" s="17"/>
      <c r="CL611" s="17"/>
      <c r="CM611" s="17"/>
      <c r="CN611" s="17"/>
      <c r="CO611" s="17"/>
      <c r="CP611" s="17"/>
      <c r="CQ611" s="17"/>
      <c r="CR611" s="17"/>
      <c r="CS611" s="17"/>
      <c r="CT611" s="17"/>
      <c r="CU611" s="17"/>
      <c r="CV611" s="17"/>
      <c r="CW611" s="17"/>
      <c r="CX611" s="17"/>
      <c r="CY611" s="17"/>
      <c r="CZ611" s="17"/>
      <c r="DA611" s="17"/>
      <c r="DB611" s="17"/>
      <c r="DC611" s="17"/>
      <c r="DD611" s="17"/>
      <c r="DE611" s="17"/>
      <c r="DF611" s="17"/>
      <c r="DG611" s="17"/>
      <c r="DH611" s="17"/>
      <c r="DI611" s="17"/>
      <c r="DJ611" s="17"/>
      <c r="DK611" s="17"/>
      <c r="DL611" s="17"/>
      <c r="DM611" s="17"/>
      <c r="DN611" s="17"/>
      <c r="DO611" s="17"/>
      <c r="DP611" s="17"/>
      <c r="DQ611" s="17"/>
      <c r="DR611" s="17"/>
      <c r="DS611" s="17"/>
      <c r="DT611" s="17"/>
      <c r="DU611" s="17"/>
      <c r="DV611" s="17"/>
      <c r="DW611" s="17"/>
      <c r="DX611" s="17"/>
      <c r="DY611" s="17"/>
      <c r="DZ611" s="17"/>
      <c r="EA611" s="17"/>
      <c r="EB611" s="17"/>
      <c r="EC611" s="17"/>
      <c r="ED611" s="17"/>
      <c r="EE611" s="17"/>
      <c r="EF611" s="17"/>
      <c r="EG611" s="17"/>
      <c r="EH611" s="17"/>
      <c r="EI611" s="17"/>
      <c r="EJ611" s="17"/>
      <c r="EK611" s="17"/>
      <c r="EL611" s="17"/>
    </row>
    <row r="612" spans="1:142" x14ac:dyDescent="0.35">
      <c r="A612" s="17"/>
      <c r="B612" s="17"/>
      <c r="C612" s="17"/>
      <c r="D612" s="17"/>
      <c r="E612" s="17"/>
      <c r="F612" s="17"/>
      <c r="G612" s="17"/>
      <c r="H612" s="17"/>
      <c r="I612" s="17"/>
      <c r="K612" s="17"/>
      <c r="N612" s="17"/>
      <c r="O612" s="17"/>
      <c r="P612" s="68"/>
      <c r="Q612" s="68"/>
      <c r="R612" s="17"/>
      <c r="S612" s="17"/>
      <c r="T612" s="107"/>
      <c r="V612" s="17"/>
      <c r="W612" s="17"/>
      <c r="Y612" s="17"/>
      <c r="Z612" s="17"/>
      <c r="AA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c r="CA612" s="17"/>
      <c r="CB612" s="17"/>
      <c r="CC612" s="17"/>
      <c r="CD612" s="17"/>
      <c r="CE612" s="17"/>
      <c r="CF612" s="17"/>
      <c r="CG612" s="17"/>
      <c r="CH612" s="17"/>
      <c r="CI612" s="17"/>
      <c r="CJ612" s="17"/>
      <c r="CK612" s="17"/>
      <c r="CL612" s="17"/>
      <c r="CM612" s="17"/>
      <c r="CN612" s="17"/>
      <c r="CO612" s="17"/>
      <c r="CP612" s="17"/>
      <c r="CQ612" s="17"/>
      <c r="CR612" s="17"/>
      <c r="CS612" s="17"/>
      <c r="CT612" s="17"/>
      <c r="CU612" s="17"/>
      <c r="CV612" s="17"/>
      <c r="CW612" s="17"/>
      <c r="CX612" s="17"/>
      <c r="CY612" s="17"/>
      <c r="CZ612" s="17"/>
      <c r="DA612" s="17"/>
      <c r="DB612" s="17"/>
      <c r="DC612" s="17"/>
      <c r="DD612" s="17"/>
      <c r="DE612" s="17"/>
      <c r="DF612" s="17"/>
      <c r="DG612" s="17"/>
      <c r="DH612" s="17"/>
      <c r="DI612" s="17"/>
      <c r="DJ612" s="17"/>
      <c r="DK612" s="17"/>
      <c r="DL612" s="17"/>
      <c r="DM612" s="17"/>
      <c r="DN612" s="17"/>
      <c r="DO612" s="17"/>
      <c r="DP612" s="17"/>
      <c r="DQ612" s="17"/>
      <c r="DR612" s="17"/>
      <c r="DS612" s="17"/>
      <c r="DT612" s="17"/>
      <c r="DU612" s="17"/>
      <c r="DV612" s="17"/>
      <c r="DW612" s="17"/>
      <c r="DX612" s="17"/>
      <c r="DY612" s="17"/>
      <c r="DZ612" s="17"/>
      <c r="EA612" s="17"/>
      <c r="EB612" s="17"/>
      <c r="EC612" s="17"/>
      <c r="ED612" s="17"/>
      <c r="EE612" s="17"/>
      <c r="EF612" s="17"/>
      <c r="EG612" s="17"/>
      <c r="EH612" s="17"/>
      <c r="EI612" s="17"/>
      <c r="EJ612" s="17"/>
      <c r="EK612" s="17"/>
      <c r="EL612" s="17"/>
    </row>
    <row r="613" spans="1:142" x14ac:dyDescent="0.35">
      <c r="A613" s="17"/>
      <c r="B613" s="17"/>
      <c r="C613" s="17"/>
      <c r="D613" s="17"/>
      <c r="E613" s="17"/>
      <c r="F613" s="17"/>
      <c r="G613" s="17"/>
      <c r="H613" s="17"/>
      <c r="I613" s="17"/>
      <c r="K613" s="17"/>
      <c r="N613" s="17"/>
      <c r="O613" s="17"/>
      <c r="P613" s="68"/>
      <c r="Q613" s="68"/>
      <c r="R613" s="17"/>
      <c r="S613" s="17"/>
      <c r="T613" s="107"/>
      <c r="V613" s="17"/>
      <c r="W613" s="17"/>
      <c r="Y613" s="17"/>
      <c r="Z613" s="17"/>
      <c r="AA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c r="CA613" s="17"/>
      <c r="CB613" s="17"/>
      <c r="CC613" s="17"/>
      <c r="CD613" s="17"/>
      <c r="CE613" s="17"/>
      <c r="CF613" s="17"/>
      <c r="CG613" s="17"/>
      <c r="CH613" s="17"/>
      <c r="CI613" s="17"/>
      <c r="CJ613" s="17"/>
      <c r="CK613" s="17"/>
      <c r="CL613" s="17"/>
      <c r="CM613" s="17"/>
      <c r="CN613" s="17"/>
      <c r="CO613" s="17"/>
      <c r="CP613" s="17"/>
      <c r="CQ613" s="17"/>
      <c r="CR613" s="17"/>
      <c r="CS613" s="17"/>
      <c r="CT613" s="17"/>
      <c r="CU613" s="17"/>
      <c r="CV613" s="17"/>
      <c r="CW613" s="17"/>
      <c r="CX613" s="17"/>
      <c r="CY613" s="17"/>
      <c r="CZ613" s="17"/>
      <c r="DA613" s="17"/>
      <c r="DB613" s="17"/>
      <c r="DC613" s="17"/>
      <c r="DD613" s="17"/>
      <c r="DE613" s="17"/>
      <c r="DF613" s="17"/>
      <c r="DG613" s="17"/>
      <c r="DH613" s="17"/>
      <c r="DI613" s="17"/>
      <c r="DJ613" s="17"/>
      <c r="DK613" s="17"/>
      <c r="DL613" s="17"/>
      <c r="DM613" s="17"/>
      <c r="DN613" s="17"/>
      <c r="DO613" s="17"/>
      <c r="DP613" s="17"/>
      <c r="DQ613" s="17"/>
      <c r="DR613" s="17"/>
      <c r="DS613" s="17"/>
      <c r="DT613" s="17"/>
      <c r="DU613" s="17"/>
      <c r="DV613" s="17"/>
      <c r="DW613" s="17"/>
      <c r="DX613" s="17"/>
      <c r="DY613" s="17"/>
      <c r="DZ613" s="17"/>
      <c r="EA613" s="17"/>
      <c r="EB613" s="17"/>
      <c r="EC613" s="17"/>
      <c r="ED613" s="17"/>
      <c r="EE613" s="17"/>
      <c r="EF613" s="17"/>
      <c r="EG613" s="17"/>
      <c r="EH613" s="17"/>
      <c r="EI613" s="17"/>
      <c r="EJ613" s="17"/>
      <c r="EK613" s="17"/>
      <c r="EL613" s="17"/>
    </row>
    <row r="614" spans="1:142" x14ac:dyDescent="0.35">
      <c r="A614" s="17"/>
      <c r="B614" s="17"/>
      <c r="C614" s="17"/>
      <c r="D614" s="17"/>
      <c r="E614" s="17"/>
      <c r="F614" s="17"/>
      <c r="G614" s="17"/>
      <c r="H614" s="17"/>
      <c r="I614" s="17"/>
      <c r="K614" s="17"/>
      <c r="N614" s="17"/>
      <c r="O614" s="17"/>
      <c r="P614" s="68"/>
      <c r="Q614" s="68"/>
      <c r="R614" s="17"/>
      <c r="S614" s="17"/>
      <c r="T614" s="107"/>
      <c r="V614" s="17"/>
      <c r="W614" s="17"/>
      <c r="Y614" s="17"/>
      <c r="Z614" s="17"/>
      <c r="AA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c r="CA614" s="17"/>
      <c r="CB614" s="17"/>
      <c r="CC614" s="17"/>
      <c r="CD614" s="17"/>
      <c r="CE614" s="17"/>
      <c r="CF614" s="17"/>
      <c r="CG614" s="17"/>
      <c r="CH614" s="17"/>
      <c r="CI614" s="17"/>
      <c r="CJ614" s="17"/>
      <c r="CK614" s="17"/>
      <c r="CL614" s="17"/>
      <c r="CM614" s="17"/>
      <c r="CN614" s="17"/>
      <c r="CO614" s="17"/>
      <c r="CP614" s="17"/>
      <c r="CQ614" s="17"/>
      <c r="CR614" s="17"/>
      <c r="CS614" s="17"/>
      <c r="CT614" s="17"/>
      <c r="CU614" s="17"/>
      <c r="CV614" s="17"/>
      <c r="CW614" s="17"/>
      <c r="CX614" s="17"/>
      <c r="CY614" s="17"/>
      <c r="CZ614" s="17"/>
      <c r="DA614" s="17"/>
      <c r="DB614" s="17"/>
      <c r="DC614" s="17"/>
      <c r="DD614" s="17"/>
      <c r="DE614" s="17"/>
      <c r="DF614" s="17"/>
      <c r="DG614" s="17"/>
      <c r="DH614" s="17"/>
      <c r="DI614" s="17"/>
      <c r="DJ614" s="17"/>
      <c r="DK614" s="17"/>
      <c r="DL614" s="17"/>
      <c r="DM614" s="17"/>
      <c r="DN614" s="17"/>
      <c r="DO614" s="17"/>
      <c r="DP614" s="17"/>
      <c r="DQ614" s="17"/>
      <c r="DR614" s="17"/>
      <c r="DS614" s="17"/>
      <c r="DT614" s="17"/>
      <c r="DU614" s="17"/>
      <c r="DV614" s="17"/>
      <c r="DW614" s="17"/>
      <c r="DX614" s="17"/>
      <c r="DY614" s="17"/>
      <c r="DZ614" s="17"/>
      <c r="EA614" s="17"/>
      <c r="EB614" s="17"/>
      <c r="EC614" s="17"/>
      <c r="ED614" s="17"/>
      <c r="EE614" s="17"/>
      <c r="EF614" s="17"/>
      <c r="EG614" s="17"/>
      <c r="EH614" s="17"/>
      <c r="EI614" s="17"/>
      <c r="EJ614" s="17"/>
      <c r="EK614" s="17"/>
      <c r="EL614" s="17"/>
    </row>
    <row r="615" spans="1:142" x14ac:dyDescent="0.35">
      <c r="A615" s="17"/>
      <c r="B615" s="17"/>
      <c r="C615" s="17"/>
      <c r="D615" s="17"/>
      <c r="E615" s="17"/>
      <c r="F615" s="17"/>
      <c r="G615" s="17"/>
      <c r="H615" s="17"/>
      <c r="I615" s="17"/>
      <c r="K615" s="17"/>
      <c r="N615" s="17"/>
      <c r="O615" s="17"/>
      <c r="P615" s="68"/>
      <c r="Q615" s="68"/>
      <c r="R615" s="17"/>
      <c r="S615" s="17"/>
      <c r="T615" s="107"/>
      <c r="V615" s="17"/>
      <c r="W615" s="17"/>
      <c r="Y615" s="17"/>
      <c r="Z615" s="17"/>
      <c r="AA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c r="CA615" s="17"/>
      <c r="CB615" s="17"/>
      <c r="CC615" s="17"/>
      <c r="CD615" s="17"/>
      <c r="CE615" s="17"/>
      <c r="CF615" s="17"/>
      <c r="CG615" s="17"/>
      <c r="CH615" s="17"/>
      <c r="CI615" s="17"/>
      <c r="CJ615" s="17"/>
      <c r="CK615" s="17"/>
      <c r="CL615" s="17"/>
      <c r="CM615" s="17"/>
      <c r="CN615" s="17"/>
      <c r="CO615" s="17"/>
      <c r="CP615" s="17"/>
      <c r="CQ615" s="17"/>
      <c r="CR615" s="17"/>
      <c r="CS615" s="17"/>
      <c r="CT615" s="17"/>
      <c r="CU615" s="17"/>
      <c r="CV615" s="17"/>
      <c r="CW615" s="17"/>
      <c r="CX615" s="17"/>
      <c r="CY615" s="17"/>
      <c r="CZ615" s="17"/>
      <c r="DA615" s="17"/>
      <c r="DB615" s="17"/>
      <c r="DC615" s="17"/>
      <c r="DD615" s="17"/>
      <c r="DE615" s="17"/>
      <c r="DF615" s="17"/>
      <c r="DG615" s="17"/>
      <c r="DH615" s="17"/>
      <c r="DI615" s="17"/>
      <c r="DJ615" s="17"/>
      <c r="DK615" s="17"/>
      <c r="DL615" s="17"/>
      <c r="DM615" s="17"/>
      <c r="DN615" s="17"/>
      <c r="DO615" s="17"/>
      <c r="DP615" s="17"/>
      <c r="DQ615" s="17"/>
      <c r="DR615" s="17"/>
      <c r="DS615" s="17"/>
      <c r="DT615" s="17"/>
      <c r="DU615" s="17"/>
      <c r="DV615" s="17"/>
      <c r="DW615" s="17"/>
      <c r="DX615" s="17"/>
      <c r="DY615" s="17"/>
      <c r="DZ615" s="17"/>
      <c r="EA615" s="17"/>
      <c r="EB615" s="17"/>
      <c r="EC615" s="17"/>
      <c r="ED615" s="17"/>
      <c r="EE615" s="17"/>
      <c r="EF615" s="17"/>
      <c r="EG615" s="17"/>
      <c r="EH615" s="17"/>
      <c r="EI615" s="17"/>
      <c r="EJ615" s="17"/>
      <c r="EK615" s="17"/>
      <c r="EL615" s="17"/>
    </row>
    <row r="616" spans="1:142" x14ac:dyDescent="0.35">
      <c r="A616" s="17"/>
      <c r="B616" s="17"/>
      <c r="C616" s="17"/>
      <c r="D616" s="17"/>
      <c r="E616" s="17"/>
      <c r="F616" s="17"/>
      <c r="G616" s="17"/>
      <c r="H616" s="17"/>
      <c r="I616" s="107"/>
      <c r="K616" s="17"/>
      <c r="N616" s="17"/>
      <c r="O616" s="17"/>
      <c r="P616" s="68"/>
      <c r="Q616" s="68"/>
      <c r="R616" s="17"/>
      <c r="S616" s="17"/>
      <c r="T616" s="107"/>
      <c r="V616" s="17"/>
      <c r="W616" s="17"/>
      <c r="Y616" s="17"/>
      <c r="Z616" s="17"/>
      <c r="AA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c r="CA616" s="17"/>
      <c r="CB616" s="17"/>
      <c r="CC616" s="17"/>
      <c r="CD616" s="17"/>
      <c r="CE616" s="17"/>
      <c r="CF616" s="17"/>
      <c r="CG616" s="17"/>
      <c r="CH616" s="17"/>
      <c r="CI616" s="17"/>
      <c r="CJ616" s="17"/>
      <c r="CK616" s="17"/>
      <c r="CL616" s="17"/>
      <c r="CM616" s="17"/>
      <c r="CN616" s="17"/>
      <c r="CO616" s="17"/>
      <c r="CP616" s="17"/>
      <c r="CQ616" s="17"/>
      <c r="CR616" s="17"/>
      <c r="CS616" s="17"/>
      <c r="CT616" s="17"/>
      <c r="CU616" s="17"/>
      <c r="CV616" s="17"/>
      <c r="CW616" s="17"/>
      <c r="CX616" s="17"/>
      <c r="CY616" s="17"/>
      <c r="CZ616" s="17"/>
      <c r="DA616" s="17"/>
      <c r="DB616" s="17"/>
      <c r="DC616" s="17"/>
      <c r="DD616" s="17"/>
      <c r="DE616" s="17"/>
      <c r="DF616" s="17"/>
      <c r="DG616" s="17"/>
      <c r="DH616" s="17"/>
      <c r="DI616" s="17"/>
      <c r="DJ616" s="17"/>
      <c r="DK616" s="17"/>
      <c r="DL616" s="17"/>
      <c r="DM616" s="17"/>
      <c r="DN616" s="17"/>
      <c r="DO616" s="17"/>
      <c r="DP616" s="17"/>
      <c r="DQ616" s="17"/>
      <c r="DR616" s="17"/>
      <c r="DS616" s="17"/>
      <c r="DT616" s="17"/>
      <c r="DU616" s="17"/>
      <c r="DV616" s="17"/>
      <c r="DW616" s="17"/>
      <c r="DX616" s="17"/>
      <c r="DY616" s="17"/>
      <c r="DZ616" s="17"/>
      <c r="EA616" s="17"/>
      <c r="EB616" s="17"/>
      <c r="EC616" s="17"/>
      <c r="ED616" s="17"/>
      <c r="EE616" s="17"/>
      <c r="EF616" s="17"/>
      <c r="EG616" s="17"/>
      <c r="EH616" s="17"/>
      <c r="EI616" s="17"/>
      <c r="EJ616" s="17"/>
      <c r="EK616" s="17"/>
      <c r="EL616" s="17"/>
    </row>
    <row r="617" spans="1:142" x14ac:dyDescent="0.35">
      <c r="A617" s="17"/>
      <c r="B617" s="17"/>
      <c r="C617" s="17"/>
      <c r="D617" s="17"/>
      <c r="E617" s="17"/>
      <c r="F617" s="17"/>
      <c r="G617" s="17"/>
      <c r="H617" s="17"/>
      <c r="I617" s="17"/>
      <c r="K617" s="17"/>
      <c r="N617" s="17"/>
      <c r="O617" s="17"/>
      <c r="P617" s="68"/>
      <c r="Q617" s="68"/>
      <c r="R617" s="17"/>
      <c r="S617" s="17"/>
      <c r="T617" s="107"/>
      <c r="V617" s="17"/>
      <c r="W617" s="17"/>
      <c r="Y617" s="17"/>
      <c r="Z617" s="17"/>
      <c r="AA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c r="CA617" s="17"/>
      <c r="CB617" s="17"/>
      <c r="CC617" s="17"/>
      <c r="CD617" s="17"/>
      <c r="CE617" s="17"/>
      <c r="CF617" s="17"/>
      <c r="CG617" s="17"/>
      <c r="CH617" s="17"/>
      <c r="CI617" s="17"/>
      <c r="CJ617" s="17"/>
      <c r="CK617" s="17"/>
      <c r="CL617" s="17"/>
      <c r="CM617" s="17"/>
      <c r="CN617" s="17"/>
      <c r="CO617" s="17"/>
      <c r="CP617" s="17"/>
      <c r="CQ617" s="17"/>
      <c r="CR617" s="17"/>
      <c r="CS617" s="17"/>
      <c r="CT617" s="17"/>
      <c r="CU617" s="17"/>
      <c r="CV617" s="17"/>
      <c r="CW617" s="17"/>
      <c r="CX617" s="17"/>
      <c r="CY617" s="17"/>
      <c r="CZ617" s="17"/>
      <c r="DA617" s="17"/>
      <c r="DB617" s="17"/>
      <c r="DC617" s="17"/>
      <c r="DD617" s="17"/>
      <c r="DE617" s="17"/>
      <c r="DF617" s="17"/>
      <c r="DG617" s="17"/>
      <c r="DH617" s="17"/>
      <c r="DI617" s="17"/>
      <c r="DJ617" s="17"/>
      <c r="DK617" s="17"/>
      <c r="DL617" s="17"/>
      <c r="DM617" s="17"/>
      <c r="DN617" s="17"/>
      <c r="DO617" s="17"/>
      <c r="DP617" s="17"/>
      <c r="DQ617" s="17"/>
      <c r="DR617" s="17"/>
      <c r="DS617" s="17"/>
      <c r="DT617" s="17"/>
      <c r="DU617" s="17"/>
      <c r="DV617" s="17"/>
      <c r="DW617" s="17"/>
      <c r="DX617" s="17"/>
      <c r="DY617" s="17"/>
      <c r="DZ617" s="17"/>
      <c r="EA617" s="17"/>
      <c r="EB617" s="17"/>
      <c r="EC617" s="17"/>
      <c r="ED617" s="17"/>
      <c r="EE617" s="17"/>
      <c r="EF617" s="17"/>
      <c r="EG617" s="17"/>
      <c r="EH617" s="17"/>
      <c r="EI617" s="17"/>
      <c r="EJ617" s="17"/>
      <c r="EK617" s="17"/>
      <c r="EL617" s="17"/>
    </row>
    <row r="618" spans="1:142" x14ac:dyDescent="0.35">
      <c r="A618" s="17"/>
      <c r="B618" s="17"/>
      <c r="C618" s="17"/>
      <c r="D618" s="17"/>
      <c r="E618" s="17"/>
      <c r="F618" s="17"/>
      <c r="G618" s="17"/>
      <c r="H618" s="17"/>
      <c r="I618" s="17"/>
      <c r="K618" s="17"/>
      <c r="N618" s="17"/>
      <c r="O618" s="17"/>
      <c r="P618" s="68"/>
      <c r="Q618" s="68"/>
      <c r="R618" s="17"/>
      <c r="S618" s="17"/>
      <c r="T618" s="107"/>
      <c r="V618" s="17"/>
      <c r="W618" s="17"/>
      <c r="Y618" s="17"/>
      <c r="Z618" s="17"/>
      <c r="AA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c r="CA618" s="17"/>
      <c r="CB618" s="17"/>
      <c r="CC618" s="17"/>
      <c r="CD618" s="17"/>
      <c r="CE618" s="17"/>
      <c r="CF618" s="17"/>
      <c r="CG618" s="17"/>
      <c r="CH618" s="17"/>
      <c r="CI618" s="17"/>
      <c r="CJ618" s="17"/>
      <c r="CK618" s="17"/>
      <c r="CL618" s="17"/>
      <c r="CM618" s="17"/>
      <c r="CN618" s="17"/>
      <c r="CO618" s="17"/>
      <c r="CP618" s="17"/>
      <c r="CQ618" s="17"/>
      <c r="CR618" s="17"/>
      <c r="CS618" s="17"/>
      <c r="CT618" s="17"/>
      <c r="CU618" s="17"/>
      <c r="CV618" s="17"/>
      <c r="CW618" s="17"/>
      <c r="CX618" s="17"/>
      <c r="CY618" s="17"/>
      <c r="CZ618" s="17"/>
      <c r="DA618" s="17"/>
      <c r="DB618" s="17"/>
      <c r="DC618" s="17"/>
      <c r="DD618" s="17"/>
      <c r="DE618" s="17"/>
      <c r="DF618" s="17"/>
      <c r="DG618" s="17"/>
      <c r="DH618" s="17"/>
      <c r="DI618" s="17"/>
      <c r="DJ618" s="17"/>
      <c r="DK618" s="17"/>
      <c r="DL618" s="17"/>
      <c r="DM618" s="17"/>
      <c r="DN618" s="17"/>
      <c r="DO618" s="17"/>
      <c r="DP618" s="17"/>
      <c r="DQ618" s="17"/>
      <c r="DR618" s="17"/>
      <c r="DS618" s="17"/>
      <c r="DT618" s="17"/>
      <c r="DU618" s="17"/>
      <c r="DV618" s="17"/>
      <c r="DW618" s="17"/>
      <c r="DX618" s="17"/>
      <c r="DY618" s="17"/>
      <c r="DZ618" s="17"/>
      <c r="EA618" s="17"/>
      <c r="EB618" s="17"/>
      <c r="EC618" s="17"/>
      <c r="ED618" s="17"/>
      <c r="EE618" s="17"/>
      <c r="EF618" s="17"/>
      <c r="EG618" s="17"/>
      <c r="EH618" s="17"/>
      <c r="EI618" s="17"/>
      <c r="EJ618" s="17"/>
      <c r="EK618" s="17"/>
      <c r="EL618" s="17"/>
    </row>
    <row r="619" spans="1:142" x14ac:dyDescent="0.35">
      <c r="A619" s="17"/>
      <c r="B619" s="17"/>
      <c r="C619" s="17"/>
      <c r="D619" s="17"/>
      <c r="E619" s="17"/>
      <c r="F619" s="17"/>
      <c r="G619" s="17"/>
      <c r="H619" s="17"/>
      <c r="I619" s="107"/>
      <c r="K619" s="17"/>
      <c r="N619" s="17"/>
      <c r="O619" s="17"/>
      <c r="P619" s="68"/>
      <c r="Q619" s="68"/>
      <c r="R619" s="17"/>
      <c r="S619" s="17"/>
      <c r="T619" s="107"/>
      <c r="V619" s="17"/>
      <c r="W619" s="17"/>
      <c r="Y619" s="17"/>
      <c r="Z619" s="17"/>
      <c r="AA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c r="CC619" s="17"/>
      <c r="CD619" s="17"/>
      <c r="CE619" s="17"/>
      <c r="CF619" s="17"/>
      <c r="CG619" s="17"/>
      <c r="CH619" s="17"/>
      <c r="CI619" s="17"/>
      <c r="CJ619" s="17"/>
      <c r="CK619" s="17"/>
      <c r="CL619" s="17"/>
      <c r="CM619" s="17"/>
      <c r="CN619" s="17"/>
      <c r="CO619" s="17"/>
      <c r="CP619" s="17"/>
      <c r="CQ619" s="17"/>
      <c r="CR619" s="17"/>
      <c r="CS619" s="17"/>
      <c r="CT619" s="17"/>
      <c r="CU619" s="17"/>
      <c r="CV619" s="17"/>
      <c r="CW619" s="17"/>
      <c r="CX619" s="17"/>
      <c r="CY619" s="17"/>
      <c r="CZ619" s="17"/>
      <c r="DA619" s="17"/>
      <c r="DB619" s="17"/>
      <c r="DC619" s="17"/>
      <c r="DD619" s="17"/>
      <c r="DE619" s="17"/>
      <c r="DF619" s="17"/>
      <c r="DG619" s="17"/>
      <c r="DH619" s="17"/>
      <c r="DI619" s="17"/>
      <c r="DJ619" s="17"/>
      <c r="DK619" s="17"/>
      <c r="DL619" s="17"/>
      <c r="DM619" s="17"/>
      <c r="DN619" s="17"/>
      <c r="DO619" s="17"/>
      <c r="DP619" s="17"/>
      <c r="DQ619" s="17"/>
      <c r="DR619" s="17"/>
      <c r="DS619" s="17"/>
      <c r="DT619" s="17"/>
      <c r="DU619" s="17"/>
      <c r="DV619" s="17"/>
      <c r="DW619" s="17"/>
      <c r="DX619" s="17"/>
      <c r="DY619" s="17"/>
      <c r="DZ619" s="17"/>
      <c r="EA619" s="17"/>
      <c r="EB619" s="17"/>
      <c r="EC619" s="17"/>
      <c r="ED619" s="17"/>
      <c r="EE619" s="17"/>
      <c r="EF619" s="17"/>
      <c r="EG619" s="17"/>
      <c r="EH619" s="17"/>
      <c r="EI619" s="17"/>
      <c r="EJ619" s="17"/>
      <c r="EK619" s="17"/>
      <c r="EL619" s="17"/>
    </row>
    <row r="620" spans="1:142" x14ac:dyDescent="0.35">
      <c r="A620" s="17"/>
      <c r="B620" s="17"/>
      <c r="C620" s="17"/>
      <c r="D620" s="17"/>
      <c r="E620" s="17"/>
      <c r="F620" s="17"/>
      <c r="G620" s="17"/>
      <c r="H620" s="17"/>
      <c r="I620" s="17"/>
      <c r="K620" s="17"/>
      <c r="N620" s="17"/>
      <c r="O620" s="17"/>
      <c r="P620" s="68"/>
      <c r="Q620" s="68"/>
      <c r="R620" s="17"/>
      <c r="S620" s="17"/>
      <c r="T620" s="107"/>
      <c r="V620" s="17"/>
      <c r="W620" s="17"/>
      <c r="Y620" s="17"/>
      <c r="Z620" s="17"/>
      <c r="AA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c r="CA620" s="17"/>
      <c r="CB620" s="17"/>
      <c r="CC620" s="17"/>
      <c r="CD620" s="17"/>
      <c r="CE620" s="17"/>
      <c r="CF620" s="17"/>
      <c r="CG620" s="17"/>
      <c r="CH620" s="17"/>
      <c r="CI620" s="17"/>
      <c r="CJ620" s="17"/>
      <c r="CK620" s="17"/>
      <c r="CL620" s="17"/>
      <c r="CM620" s="17"/>
      <c r="CN620" s="17"/>
      <c r="CO620" s="17"/>
      <c r="CP620" s="17"/>
      <c r="CQ620" s="17"/>
      <c r="CR620" s="17"/>
      <c r="CS620" s="17"/>
      <c r="CT620" s="17"/>
      <c r="CU620" s="17"/>
      <c r="CV620" s="17"/>
      <c r="CW620" s="17"/>
      <c r="CX620" s="17"/>
      <c r="CY620" s="17"/>
      <c r="CZ620" s="17"/>
      <c r="DA620" s="17"/>
      <c r="DB620" s="17"/>
      <c r="DC620" s="17"/>
      <c r="DD620" s="17"/>
      <c r="DE620" s="17"/>
      <c r="DF620" s="17"/>
      <c r="DG620" s="17"/>
      <c r="DH620" s="17"/>
      <c r="DI620" s="17"/>
      <c r="DJ620" s="17"/>
      <c r="DK620" s="17"/>
      <c r="DL620" s="17"/>
      <c r="DM620" s="17"/>
      <c r="DN620" s="17"/>
      <c r="DO620" s="17"/>
      <c r="DP620" s="17"/>
      <c r="DQ620" s="17"/>
      <c r="DR620" s="17"/>
      <c r="DS620" s="17"/>
      <c r="DT620" s="17"/>
      <c r="DU620" s="17"/>
      <c r="DV620" s="17"/>
      <c r="DW620" s="17"/>
      <c r="DX620" s="17"/>
      <c r="DY620" s="17"/>
      <c r="DZ620" s="17"/>
      <c r="EA620" s="17"/>
      <c r="EB620" s="17"/>
      <c r="EC620" s="17"/>
      <c r="ED620" s="17"/>
      <c r="EE620" s="17"/>
      <c r="EF620" s="17"/>
      <c r="EG620" s="17"/>
      <c r="EH620" s="17"/>
      <c r="EI620" s="17"/>
      <c r="EJ620" s="17"/>
      <c r="EK620" s="17"/>
      <c r="EL620" s="17"/>
    </row>
    <row r="621" spans="1:142" x14ac:dyDescent="0.35">
      <c r="A621" s="17"/>
      <c r="B621" s="17"/>
      <c r="C621" s="17"/>
      <c r="D621" s="17"/>
      <c r="E621" s="17"/>
      <c r="F621" s="17"/>
      <c r="G621" s="17"/>
      <c r="H621" s="17"/>
      <c r="I621" s="17"/>
      <c r="K621" s="17"/>
      <c r="N621" s="17"/>
      <c r="O621" s="17"/>
      <c r="P621" s="68"/>
      <c r="Q621" s="68"/>
      <c r="R621" s="17"/>
      <c r="S621" s="17"/>
      <c r="T621" s="107"/>
      <c r="V621" s="17"/>
      <c r="W621" s="17"/>
      <c r="Y621" s="17"/>
      <c r="Z621" s="17"/>
      <c r="AA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c r="CA621" s="17"/>
      <c r="CB621" s="17"/>
      <c r="CC621" s="17"/>
      <c r="CD621" s="17"/>
      <c r="CE621" s="17"/>
      <c r="CF621" s="17"/>
      <c r="CG621" s="17"/>
      <c r="CH621" s="17"/>
      <c r="CI621" s="17"/>
      <c r="CJ621" s="17"/>
      <c r="CK621" s="17"/>
      <c r="CL621" s="17"/>
      <c r="CM621" s="17"/>
      <c r="CN621" s="17"/>
      <c r="CO621" s="17"/>
      <c r="CP621" s="17"/>
      <c r="CQ621" s="17"/>
      <c r="CR621" s="17"/>
      <c r="CS621" s="17"/>
      <c r="CT621" s="17"/>
      <c r="CU621" s="17"/>
      <c r="CV621" s="17"/>
      <c r="CW621" s="17"/>
      <c r="CX621" s="17"/>
      <c r="CY621" s="17"/>
      <c r="CZ621" s="17"/>
      <c r="DA621" s="17"/>
      <c r="DB621" s="17"/>
      <c r="DC621" s="17"/>
      <c r="DD621" s="17"/>
      <c r="DE621" s="17"/>
      <c r="DF621" s="17"/>
      <c r="DG621" s="17"/>
      <c r="DH621" s="17"/>
      <c r="DI621" s="17"/>
      <c r="DJ621" s="17"/>
      <c r="DK621" s="17"/>
      <c r="DL621" s="17"/>
      <c r="DM621" s="17"/>
      <c r="DN621" s="17"/>
      <c r="DO621" s="17"/>
      <c r="DP621" s="17"/>
      <c r="DQ621" s="17"/>
      <c r="DR621" s="17"/>
      <c r="DS621" s="17"/>
      <c r="DT621" s="17"/>
      <c r="DU621" s="17"/>
      <c r="DV621" s="17"/>
      <c r="DW621" s="17"/>
      <c r="DX621" s="17"/>
      <c r="DY621" s="17"/>
      <c r="DZ621" s="17"/>
      <c r="EA621" s="17"/>
      <c r="EB621" s="17"/>
      <c r="EC621" s="17"/>
      <c r="ED621" s="17"/>
      <c r="EE621" s="17"/>
      <c r="EF621" s="17"/>
      <c r="EG621" s="17"/>
      <c r="EH621" s="17"/>
      <c r="EI621" s="17"/>
      <c r="EJ621" s="17"/>
      <c r="EK621" s="17"/>
      <c r="EL621" s="17"/>
    </row>
    <row r="622" spans="1:142" x14ac:dyDescent="0.35">
      <c r="A622" s="17"/>
      <c r="B622" s="17"/>
      <c r="C622" s="17"/>
      <c r="D622" s="17"/>
      <c r="E622" s="17"/>
      <c r="F622" s="17"/>
      <c r="G622" s="17"/>
      <c r="H622" s="17"/>
      <c r="I622" s="17"/>
      <c r="K622" s="17"/>
      <c r="N622" s="17"/>
      <c r="O622" s="17"/>
      <c r="P622" s="68"/>
      <c r="Q622" s="68"/>
      <c r="R622" s="17"/>
      <c r="S622" s="17"/>
      <c r="T622" s="107"/>
      <c r="V622" s="17"/>
      <c r="W622" s="17"/>
      <c r="Y622" s="17"/>
      <c r="Z622" s="17"/>
      <c r="AA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c r="CA622" s="17"/>
      <c r="CB622" s="17"/>
      <c r="CC622" s="17"/>
      <c r="CD622" s="17"/>
      <c r="CE622" s="17"/>
      <c r="CF622" s="17"/>
      <c r="CG622" s="17"/>
      <c r="CH622" s="17"/>
      <c r="CI622" s="17"/>
      <c r="CJ622" s="17"/>
      <c r="CK622" s="17"/>
      <c r="CL622" s="17"/>
      <c r="CM622" s="17"/>
      <c r="CN622" s="17"/>
      <c r="CO622" s="17"/>
      <c r="CP622" s="17"/>
      <c r="CQ622" s="17"/>
      <c r="CR622" s="17"/>
      <c r="CS622" s="17"/>
      <c r="CT622" s="17"/>
      <c r="CU622" s="17"/>
      <c r="CV622" s="17"/>
      <c r="CW622" s="17"/>
      <c r="CX622" s="17"/>
      <c r="CY622" s="17"/>
      <c r="CZ622" s="17"/>
      <c r="DA622" s="17"/>
      <c r="DB622" s="17"/>
      <c r="DC622" s="17"/>
      <c r="DD622" s="17"/>
      <c r="DE622" s="17"/>
      <c r="DF622" s="17"/>
      <c r="DG622" s="17"/>
      <c r="DH622" s="17"/>
      <c r="DI622" s="17"/>
      <c r="DJ622" s="17"/>
      <c r="DK622" s="17"/>
      <c r="DL622" s="17"/>
      <c r="DM622" s="17"/>
      <c r="DN622" s="17"/>
      <c r="DO622" s="17"/>
      <c r="DP622" s="17"/>
      <c r="DQ622" s="17"/>
      <c r="DR622" s="17"/>
      <c r="DS622" s="17"/>
      <c r="DT622" s="17"/>
      <c r="DU622" s="17"/>
      <c r="DV622" s="17"/>
      <c r="DW622" s="17"/>
      <c r="DX622" s="17"/>
      <c r="DY622" s="17"/>
      <c r="DZ622" s="17"/>
      <c r="EA622" s="17"/>
      <c r="EB622" s="17"/>
      <c r="EC622" s="17"/>
      <c r="ED622" s="17"/>
      <c r="EE622" s="17"/>
      <c r="EF622" s="17"/>
      <c r="EG622" s="17"/>
      <c r="EH622" s="17"/>
      <c r="EI622" s="17"/>
      <c r="EJ622" s="17"/>
      <c r="EK622" s="17"/>
      <c r="EL622" s="17"/>
    </row>
    <row r="623" spans="1:142" x14ac:dyDescent="0.35">
      <c r="A623" s="17"/>
      <c r="B623" s="17"/>
      <c r="C623" s="17"/>
      <c r="D623" s="17"/>
      <c r="E623" s="17"/>
      <c r="F623" s="17"/>
      <c r="G623" s="17"/>
      <c r="H623" s="17"/>
      <c r="I623" s="17"/>
      <c r="K623" s="17"/>
      <c r="N623" s="17"/>
      <c r="O623" s="17"/>
      <c r="P623" s="68"/>
      <c r="Q623" s="68"/>
      <c r="R623" s="17"/>
      <c r="S623" s="17"/>
      <c r="T623" s="107"/>
      <c r="V623" s="17"/>
      <c r="W623" s="17"/>
      <c r="Y623" s="17"/>
      <c r="Z623" s="17"/>
      <c r="AA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c r="CC623" s="17"/>
      <c r="CD623" s="17"/>
      <c r="CE623" s="17"/>
      <c r="CF623" s="17"/>
      <c r="CG623" s="17"/>
      <c r="CH623" s="17"/>
      <c r="CI623" s="17"/>
      <c r="CJ623" s="17"/>
      <c r="CK623" s="17"/>
      <c r="CL623" s="17"/>
      <c r="CM623" s="17"/>
      <c r="CN623" s="17"/>
      <c r="CO623" s="17"/>
      <c r="CP623" s="17"/>
      <c r="CQ623" s="17"/>
      <c r="CR623" s="17"/>
      <c r="CS623" s="17"/>
      <c r="CT623" s="17"/>
      <c r="CU623" s="17"/>
      <c r="CV623" s="17"/>
      <c r="CW623" s="17"/>
      <c r="CX623" s="17"/>
      <c r="CY623" s="17"/>
      <c r="CZ623" s="17"/>
      <c r="DA623" s="17"/>
      <c r="DB623" s="17"/>
      <c r="DC623" s="17"/>
      <c r="DD623" s="17"/>
      <c r="DE623" s="17"/>
      <c r="DF623" s="17"/>
      <c r="DG623" s="17"/>
      <c r="DH623" s="17"/>
      <c r="DI623" s="17"/>
      <c r="DJ623" s="17"/>
      <c r="DK623" s="17"/>
      <c r="DL623" s="17"/>
      <c r="DM623" s="17"/>
      <c r="DN623" s="17"/>
      <c r="DO623" s="17"/>
      <c r="DP623" s="17"/>
      <c r="DQ623" s="17"/>
      <c r="DR623" s="17"/>
      <c r="DS623" s="17"/>
      <c r="DT623" s="17"/>
      <c r="DU623" s="17"/>
      <c r="DV623" s="17"/>
      <c r="DW623" s="17"/>
      <c r="DX623" s="17"/>
      <c r="DY623" s="17"/>
      <c r="DZ623" s="17"/>
      <c r="EA623" s="17"/>
      <c r="EB623" s="17"/>
      <c r="EC623" s="17"/>
      <c r="ED623" s="17"/>
      <c r="EE623" s="17"/>
      <c r="EF623" s="17"/>
      <c r="EG623" s="17"/>
      <c r="EH623" s="17"/>
      <c r="EI623" s="17"/>
      <c r="EJ623" s="17"/>
      <c r="EK623" s="17"/>
      <c r="EL623" s="17"/>
    </row>
    <row r="624" spans="1:142" x14ac:dyDescent="0.35">
      <c r="A624" s="17"/>
      <c r="B624" s="17"/>
      <c r="C624" s="17"/>
      <c r="D624" s="17"/>
      <c r="E624" s="17"/>
      <c r="F624" s="17"/>
      <c r="G624" s="17"/>
      <c r="H624" s="17"/>
      <c r="I624" s="17"/>
      <c r="K624" s="17"/>
      <c r="N624" s="17"/>
      <c r="O624" s="17"/>
      <c r="P624" s="68"/>
      <c r="Q624" s="68"/>
      <c r="R624" s="17"/>
      <c r="S624" s="17"/>
      <c r="T624" s="107"/>
      <c r="V624" s="17"/>
      <c r="W624" s="17"/>
      <c r="Y624" s="17"/>
      <c r="Z624" s="17"/>
      <c r="AA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c r="CA624" s="17"/>
      <c r="CB624" s="17"/>
      <c r="CC624" s="17"/>
      <c r="CD624" s="17"/>
      <c r="CE624" s="17"/>
      <c r="CF624" s="17"/>
      <c r="CG624" s="17"/>
      <c r="CH624" s="17"/>
      <c r="CI624" s="17"/>
      <c r="CJ624" s="17"/>
      <c r="CK624" s="17"/>
      <c r="CL624" s="17"/>
      <c r="CM624" s="17"/>
      <c r="CN624" s="17"/>
      <c r="CO624" s="17"/>
      <c r="CP624" s="17"/>
      <c r="CQ624" s="17"/>
      <c r="CR624" s="17"/>
      <c r="CS624" s="17"/>
      <c r="CT624" s="17"/>
      <c r="CU624" s="17"/>
      <c r="CV624" s="17"/>
      <c r="CW624" s="17"/>
      <c r="CX624" s="17"/>
      <c r="CY624" s="17"/>
      <c r="CZ624" s="17"/>
      <c r="DA624" s="17"/>
      <c r="DB624" s="17"/>
      <c r="DC624" s="17"/>
      <c r="DD624" s="17"/>
      <c r="DE624" s="17"/>
      <c r="DF624" s="17"/>
      <c r="DG624" s="17"/>
      <c r="DH624" s="17"/>
      <c r="DI624" s="17"/>
      <c r="DJ624" s="17"/>
      <c r="DK624" s="17"/>
      <c r="DL624" s="17"/>
      <c r="DM624" s="17"/>
      <c r="DN624" s="17"/>
      <c r="DO624" s="17"/>
      <c r="DP624" s="17"/>
      <c r="DQ624" s="17"/>
      <c r="DR624" s="17"/>
      <c r="DS624" s="17"/>
      <c r="DT624" s="17"/>
      <c r="DU624" s="17"/>
      <c r="DV624" s="17"/>
      <c r="DW624" s="17"/>
      <c r="DX624" s="17"/>
      <c r="DY624" s="17"/>
      <c r="DZ624" s="17"/>
      <c r="EA624" s="17"/>
      <c r="EB624" s="17"/>
      <c r="EC624" s="17"/>
      <c r="ED624" s="17"/>
      <c r="EE624" s="17"/>
      <c r="EF624" s="17"/>
      <c r="EG624" s="17"/>
      <c r="EH624" s="17"/>
      <c r="EI624" s="17"/>
      <c r="EJ624" s="17"/>
      <c r="EK624" s="17"/>
      <c r="EL624" s="17"/>
    </row>
    <row r="625" spans="1:142" x14ac:dyDescent="0.35">
      <c r="A625" s="17"/>
      <c r="B625" s="17"/>
      <c r="C625" s="17"/>
      <c r="D625" s="17"/>
      <c r="E625" s="17"/>
      <c r="F625" s="17"/>
      <c r="G625" s="17"/>
      <c r="H625" s="17"/>
      <c r="I625" s="107"/>
      <c r="K625" s="17"/>
      <c r="N625" s="17"/>
      <c r="O625" s="17"/>
      <c r="P625" s="68"/>
      <c r="Q625" s="68"/>
      <c r="R625" s="17"/>
      <c r="S625" s="17"/>
      <c r="T625" s="107"/>
      <c r="V625" s="17"/>
      <c r="W625" s="17"/>
      <c r="Y625" s="17"/>
      <c r="Z625" s="17"/>
      <c r="AA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c r="CA625" s="17"/>
      <c r="CB625" s="17"/>
      <c r="CC625" s="17"/>
      <c r="CD625" s="17"/>
      <c r="CE625" s="17"/>
      <c r="CF625" s="17"/>
      <c r="CG625" s="17"/>
      <c r="CH625" s="17"/>
      <c r="CI625" s="17"/>
      <c r="CJ625" s="17"/>
      <c r="CK625" s="17"/>
      <c r="CL625" s="17"/>
      <c r="CM625" s="17"/>
      <c r="CN625" s="17"/>
      <c r="CO625" s="17"/>
      <c r="CP625" s="17"/>
      <c r="CQ625" s="17"/>
      <c r="CR625" s="17"/>
      <c r="CS625" s="17"/>
      <c r="CT625" s="17"/>
      <c r="CU625" s="17"/>
      <c r="CV625" s="17"/>
      <c r="CW625" s="17"/>
      <c r="CX625" s="17"/>
      <c r="CY625" s="17"/>
      <c r="CZ625" s="17"/>
      <c r="DA625" s="17"/>
      <c r="DB625" s="17"/>
      <c r="DC625" s="17"/>
      <c r="DD625" s="17"/>
      <c r="DE625" s="17"/>
      <c r="DF625" s="17"/>
      <c r="DG625" s="17"/>
      <c r="DH625" s="17"/>
      <c r="DI625" s="17"/>
      <c r="DJ625" s="17"/>
      <c r="DK625" s="17"/>
      <c r="DL625" s="17"/>
      <c r="DM625" s="17"/>
      <c r="DN625" s="17"/>
      <c r="DO625" s="17"/>
      <c r="DP625" s="17"/>
      <c r="DQ625" s="17"/>
      <c r="DR625" s="17"/>
      <c r="DS625" s="17"/>
      <c r="DT625" s="17"/>
      <c r="DU625" s="17"/>
      <c r="DV625" s="17"/>
      <c r="DW625" s="17"/>
      <c r="DX625" s="17"/>
      <c r="DY625" s="17"/>
      <c r="DZ625" s="17"/>
      <c r="EA625" s="17"/>
      <c r="EB625" s="17"/>
      <c r="EC625" s="17"/>
      <c r="ED625" s="17"/>
      <c r="EE625" s="17"/>
      <c r="EF625" s="17"/>
      <c r="EG625" s="17"/>
      <c r="EH625" s="17"/>
      <c r="EI625" s="17"/>
      <c r="EJ625" s="17"/>
      <c r="EK625" s="17"/>
      <c r="EL625" s="17"/>
    </row>
    <row r="626" spans="1:142" x14ac:dyDescent="0.35">
      <c r="A626" s="17"/>
      <c r="B626" s="17"/>
      <c r="C626" s="17"/>
      <c r="D626" s="17"/>
      <c r="E626" s="17"/>
      <c r="F626" s="17"/>
      <c r="G626" s="17"/>
      <c r="H626" s="17"/>
      <c r="I626" s="17"/>
      <c r="K626" s="17"/>
      <c r="N626" s="17"/>
      <c r="O626" s="17"/>
      <c r="P626" s="68"/>
      <c r="Q626" s="68"/>
      <c r="R626" s="17"/>
      <c r="S626" s="17"/>
      <c r="T626" s="107"/>
      <c r="V626" s="17"/>
      <c r="W626" s="17"/>
      <c r="Y626" s="17"/>
      <c r="Z626" s="17"/>
      <c r="AA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c r="CA626" s="17"/>
      <c r="CB626" s="17"/>
      <c r="CC626" s="17"/>
      <c r="CD626" s="17"/>
      <c r="CE626" s="17"/>
      <c r="CF626" s="17"/>
      <c r="CG626" s="17"/>
      <c r="CH626" s="17"/>
      <c r="CI626" s="17"/>
      <c r="CJ626" s="17"/>
      <c r="CK626" s="17"/>
      <c r="CL626" s="17"/>
      <c r="CM626" s="17"/>
      <c r="CN626" s="17"/>
      <c r="CO626" s="17"/>
      <c r="CP626" s="17"/>
      <c r="CQ626" s="17"/>
      <c r="CR626" s="17"/>
      <c r="CS626" s="17"/>
      <c r="CT626" s="17"/>
      <c r="CU626" s="17"/>
      <c r="CV626" s="17"/>
      <c r="CW626" s="17"/>
      <c r="CX626" s="17"/>
      <c r="CY626" s="17"/>
      <c r="CZ626" s="17"/>
      <c r="DA626" s="17"/>
      <c r="DB626" s="17"/>
      <c r="DC626" s="17"/>
      <c r="DD626" s="17"/>
      <c r="DE626" s="17"/>
      <c r="DF626" s="17"/>
      <c r="DG626" s="17"/>
      <c r="DH626" s="17"/>
      <c r="DI626" s="17"/>
      <c r="DJ626" s="17"/>
      <c r="DK626" s="17"/>
      <c r="DL626" s="17"/>
      <c r="DM626" s="17"/>
      <c r="DN626" s="17"/>
      <c r="DO626" s="17"/>
      <c r="DP626" s="17"/>
      <c r="DQ626" s="17"/>
      <c r="DR626" s="17"/>
      <c r="DS626" s="17"/>
      <c r="DT626" s="17"/>
      <c r="DU626" s="17"/>
      <c r="DV626" s="17"/>
      <c r="DW626" s="17"/>
      <c r="DX626" s="17"/>
      <c r="DY626" s="17"/>
      <c r="DZ626" s="17"/>
      <c r="EA626" s="17"/>
      <c r="EB626" s="17"/>
      <c r="EC626" s="17"/>
      <c r="ED626" s="17"/>
      <c r="EE626" s="17"/>
      <c r="EF626" s="17"/>
      <c r="EG626" s="17"/>
      <c r="EH626" s="17"/>
      <c r="EI626" s="17"/>
      <c r="EJ626" s="17"/>
      <c r="EK626" s="17"/>
      <c r="EL626" s="17"/>
    </row>
    <row r="627" spans="1:142" x14ac:dyDescent="0.35">
      <c r="A627" s="17"/>
      <c r="B627" s="17"/>
      <c r="C627" s="17"/>
      <c r="D627" s="17"/>
      <c r="E627" s="17"/>
      <c r="F627" s="17"/>
      <c r="G627" s="17"/>
      <c r="H627" s="17"/>
      <c r="I627" s="17"/>
      <c r="K627" s="17"/>
      <c r="N627" s="17"/>
      <c r="O627" s="17"/>
      <c r="P627" s="68"/>
      <c r="Q627" s="68"/>
      <c r="R627" s="17"/>
      <c r="S627" s="17"/>
      <c r="T627" s="107"/>
      <c r="V627" s="17"/>
      <c r="W627" s="17"/>
      <c r="Y627" s="17"/>
      <c r="Z627" s="17"/>
      <c r="AA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c r="DD627" s="17"/>
      <c r="DE627" s="17"/>
      <c r="DF627" s="17"/>
      <c r="DG627" s="17"/>
      <c r="DH627" s="17"/>
      <c r="DI627" s="17"/>
      <c r="DJ627" s="17"/>
      <c r="DK627" s="17"/>
      <c r="DL627" s="17"/>
      <c r="DM627" s="17"/>
      <c r="DN627" s="17"/>
      <c r="DO627" s="17"/>
      <c r="DP627" s="17"/>
      <c r="DQ627" s="17"/>
      <c r="DR627" s="17"/>
      <c r="DS627" s="17"/>
      <c r="DT627" s="17"/>
      <c r="DU627" s="17"/>
      <c r="DV627" s="17"/>
      <c r="DW627" s="17"/>
      <c r="DX627" s="17"/>
      <c r="DY627" s="17"/>
      <c r="DZ627" s="17"/>
      <c r="EA627" s="17"/>
      <c r="EB627" s="17"/>
      <c r="EC627" s="17"/>
      <c r="ED627" s="17"/>
      <c r="EE627" s="17"/>
      <c r="EF627" s="17"/>
      <c r="EG627" s="17"/>
      <c r="EH627" s="17"/>
      <c r="EI627" s="17"/>
      <c r="EJ627" s="17"/>
      <c r="EK627" s="17"/>
      <c r="EL627" s="17"/>
    </row>
    <row r="628" spans="1:142" x14ac:dyDescent="0.35">
      <c r="A628" s="17"/>
      <c r="B628" s="17"/>
      <c r="C628" s="17"/>
      <c r="D628" s="17"/>
      <c r="E628" s="17"/>
      <c r="F628" s="17"/>
      <c r="G628" s="17"/>
      <c r="H628" s="17"/>
      <c r="I628" s="17"/>
      <c r="K628" s="17"/>
      <c r="N628" s="17"/>
      <c r="O628" s="17"/>
      <c r="P628" s="68"/>
      <c r="Q628" s="68"/>
      <c r="R628" s="17"/>
      <c r="S628" s="17"/>
      <c r="T628" s="107"/>
      <c r="V628" s="17"/>
      <c r="W628" s="17"/>
      <c r="Y628" s="17"/>
      <c r="Z628" s="17"/>
      <c r="AA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c r="CC628" s="17"/>
      <c r="CD628" s="17"/>
      <c r="CE628" s="17"/>
      <c r="CF628" s="17"/>
      <c r="CG628" s="17"/>
      <c r="CH628" s="17"/>
      <c r="CI628" s="17"/>
      <c r="CJ628" s="17"/>
      <c r="CK628" s="17"/>
      <c r="CL628" s="17"/>
      <c r="CM628" s="17"/>
      <c r="CN628" s="17"/>
      <c r="CO628" s="17"/>
      <c r="CP628" s="17"/>
      <c r="CQ628" s="17"/>
      <c r="CR628" s="17"/>
      <c r="CS628" s="17"/>
      <c r="CT628" s="17"/>
      <c r="CU628" s="17"/>
      <c r="CV628" s="17"/>
      <c r="CW628" s="17"/>
      <c r="CX628" s="17"/>
      <c r="CY628" s="17"/>
      <c r="CZ628" s="17"/>
      <c r="DA628" s="17"/>
      <c r="DB628" s="17"/>
      <c r="DC628" s="17"/>
      <c r="DD628" s="17"/>
      <c r="DE628" s="17"/>
      <c r="DF628" s="17"/>
      <c r="DG628" s="17"/>
      <c r="DH628" s="17"/>
      <c r="DI628" s="17"/>
      <c r="DJ628" s="17"/>
      <c r="DK628" s="17"/>
      <c r="DL628" s="17"/>
      <c r="DM628" s="17"/>
      <c r="DN628" s="17"/>
      <c r="DO628" s="17"/>
      <c r="DP628" s="17"/>
      <c r="DQ628" s="17"/>
      <c r="DR628" s="17"/>
      <c r="DS628" s="17"/>
      <c r="DT628" s="17"/>
      <c r="DU628" s="17"/>
      <c r="DV628" s="17"/>
      <c r="DW628" s="17"/>
      <c r="DX628" s="17"/>
      <c r="DY628" s="17"/>
      <c r="DZ628" s="17"/>
      <c r="EA628" s="17"/>
      <c r="EB628" s="17"/>
      <c r="EC628" s="17"/>
      <c r="ED628" s="17"/>
      <c r="EE628" s="17"/>
      <c r="EF628" s="17"/>
      <c r="EG628" s="17"/>
      <c r="EH628" s="17"/>
      <c r="EI628" s="17"/>
      <c r="EJ628" s="17"/>
      <c r="EK628" s="17"/>
      <c r="EL628" s="17"/>
    </row>
    <row r="629" spans="1:142" x14ac:dyDescent="0.35">
      <c r="A629" s="17"/>
      <c r="B629" s="17"/>
      <c r="C629" s="17"/>
      <c r="D629" s="17"/>
      <c r="E629" s="17"/>
      <c r="F629" s="17"/>
      <c r="G629" s="17"/>
      <c r="H629" s="17"/>
      <c r="I629" s="17"/>
      <c r="K629" s="17"/>
      <c r="N629" s="17"/>
      <c r="O629" s="17"/>
      <c r="P629" s="68"/>
      <c r="Q629" s="68"/>
      <c r="R629" s="17"/>
      <c r="S629" s="17"/>
      <c r="T629" s="107"/>
      <c r="V629" s="17"/>
      <c r="W629" s="17"/>
      <c r="Y629" s="17"/>
      <c r="Z629" s="17"/>
      <c r="AA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7"/>
      <c r="DA629" s="17"/>
      <c r="DB629" s="17"/>
      <c r="DC629" s="17"/>
      <c r="DD629" s="17"/>
      <c r="DE629" s="17"/>
      <c r="DF629" s="17"/>
      <c r="DG629" s="17"/>
      <c r="DH629" s="17"/>
      <c r="DI629" s="17"/>
      <c r="DJ629" s="17"/>
      <c r="DK629" s="17"/>
      <c r="DL629" s="17"/>
      <c r="DM629" s="17"/>
      <c r="DN629" s="17"/>
      <c r="DO629" s="17"/>
      <c r="DP629" s="17"/>
      <c r="DQ629" s="17"/>
      <c r="DR629" s="17"/>
      <c r="DS629" s="17"/>
      <c r="DT629" s="17"/>
      <c r="DU629" s="17"/>
      <c r="DV629" s="17"/>
      <c r="DW629" s="17"/>
      <c r="DX629" s="17"/>
      <c r="DY629" s="17"/>
      <c r="DZ629" s="17"/>
      <c r="EA629" s="17"/>
      <c r="EB629" s="17"/>
      <c r="EC629" s="17"/>
      <c r="ED629" s="17"/>
      <c r="EE629" s="17"/>
      <c r="EF629" s="17"/>
      <c r="EG629" s="17"/>
      <c r="EH629" s="17"/>
      <c r="EI629" s="17"/>
      <c r="EJ629" s="17"/>
      <c r="EK629" s="17"/>
      <c r="EL629" s="17"/>
    </row>
    <row r="630" spans="1:142" x14ac:dyDescent="0.35">
      <c r="A630" s="17"/>
      <c r="B630" s="17"/>
      <c r="C630" s="17"/>
      <c r="D630" s="17"/>
      <c r="E630" s="17"/>
      <c r="F630" s="17"/>
      <c r="G630" s="17"/>
      <c r="H630" s="17"/>
      <c r="I630" s="17"/>
      <c r="K630" s="17"/>
      <c r="N630" s="17"/>
      <c r="O630" s="17"/>
      <c r="P630" s="68"/>
      <c r="Q630" s="68"/>
      <c r="R630" s="17"/>
      <c r="S630" s="17"/>
      <c r="T630" s="107"/>
      <c r="V630" s="17"/>
      <c r="W630" s="17"/>
      <c r="Y630" s="17"/>
      <c r="Z630" s="17"/>
      <c r="AA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7"/>
      <c r="DA630" s="17"/>
      <c r="DB630" s="17"/>
      <c r="DC630" s="17"/>
      <c r="DD630" s="17"/>
      <c r="DE630" s="17"/>
      <c r="DF630" s="17"/>
      <c r="DG630" s="17"/>
      <c r="DH630" s="17"/>
      <c r="DI630" s="17"/>
      <c r="DJ630" s="17"/>
      <c r="DK630" s="17"/>
      <c r="DL630" s="17"/>
      <c r="DM630" s="17"/>
      <c r="DN630" s="17"/>
      <c r="DO630" s="17"/>
      <c r="DP630" s="17"/>
      <c r="DQ630" s="17"/>
      <c r="DR630" s="17"/>
      <c r="DS630" s="17"/>
      <c r="DT630" s="17"/>
      <c r="DU630" s="17"/>
      <c r="DV630" s="17"/>
      <c r="DW630" s="17"/>
      <c r="DX630" s="17"/>
      <c r="DY630" s="17"/>
      <c r="DZ630" s="17"/>
      <c r="EA630" s="17"/>
      <c r="EB630" s="17"/>
      <c r="EC630" s="17"/>
      <c r="ED630" s="17"/>
      <c r="EE630" s="17"/>
      <c r="EF630" s="17"/>
      <c r="EG630" s="17"/>
      <c r="EH630" s="17"/>
      <c r="EI630" s="17"/>
      <c r="EJ630" s="17"/>
      <c r="EK630" s="17"/>
      <c r="EL630" s="17"/>
    </row>
    <row r="631" spans="1:142" x14ac:dyDescent="0.35">
      <c r="A631" s="17"/>
      <c r="B631" s="17"/>
      <c r="C631" s="17"/>
      <c r="D631" s="17"/>
      <c r="E631" s="17"/>
      <c r="F631" s="17"/>
      <c r="G631" s="17"/>
      <c r="H631" s="17"/>
      <c r="I631" s="17"/>
      <c r="K631" s="17"/>
      <c r="N631" s="17"/>
      <c r="O631" s="17"/>
      <c r="P631" s="68"/>
      <c r="Q631" s="68"/>
      <c r="R631" s="17"/>
      <c r="S631" s="17"/>
      <c r="T631" s="107"/>
      <c r="V631" s="17"/>
      <c r="W631" s="17"/>
      <c r="Y631" s="17"/>
      <c r="Z631" s="17"/>
      <c r="AA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7"/>
      <c r="DA631" s="17"/>
      <c r="DB631" s="17"/>
      <c r="DC631" s="17"/>
      <c r="DD631" s="17"/>
      <c r="DE631" s="17"/>
      <c r="DF631" s="17"/>
      <c r="DG631" s="17"/>
      <c r="DH631" s="17"/>
      <c r="DI631" s="17"/>
      <c r="DJ631" s="17"/>
      <c r="DK631" s="17"/>
      <c r="DL631" s="17"/>
      <c r="DM631" s="17"/>
      <c r="DN631" s="17"/>
      <c r="DO631" s="17"/>
      <c r="DP631" s="17"/>
      <c r="DQ631" s="17"/>
      <c r="DR631" s="17"/>
      <c r="DS631" s="17"/>
      <c r="DT631" s="17"/>
      <c r="DU631" s="17"/>
      <c r="DV631" s="17"/>
      <c r="DW631" s="17"/>
      <c r="DX631" s="17"/>
      <c r="DY631" s="17"/>
      <c r="DZ631" s="17"/>
      <c r="EA631" s="17"/>
      <c r="EB631" s="17"/>
      <c r="EC631" s="17"/>
      <c r="ED631" s="17"/>
      <c r="EE631" s="17"/>
      <c r="EF631" s="17"/>
      <c r="EG631" s="17"/>
      <c r="EH631" s="17"/>
      <c r="EI631" s="17"/>
      <c r="EJ631" s="17"/>
      <c r="EK631" s="17"/>
      <c r="EL631" s="17"/>
    </row>
    <row r="632" spans="1:142" x14ac:dyDescent="0.35">
      <c r="A632" s="17"/>
      <c r="B632" s="17"/>
      <c r="C632" s="17"/>
      <c r="D632" s="17"/>
      <c r="E632" s="17"/>
      <c r="F632" s="17"/>
      <c r="G632" s="17"/>
      <c r="H632" s="17"/>
      <c r="I632" s="17"/>
      <c r="K632" s="17"/>
      <c r="N632" s="17"/>
      <c r="O632" s="17"/>
      <c r="P632" s="68"/>
      <c r="Q632" s="68"/>
      <c r="R632" s="17"/>
      <c r="S632" s="17"/>
      <c r="T632" s="107"/>
      <c r="V632" s="17"/>
      <c r="W632" s="17"/>
      <c r="Y632" s="17"/>
      <c r="Z632" s="17"/>
      <c r="AA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c r="CA632" s="17"/>
      <c r="CB632" s="17"/>
      <c r="CC632" s="17"/>
      <c r="CD632" s="17"/>
      <c r="CE632" s="17"/>
      <c r="CF632" s="17"/>
      <c r="CG632" s="17"/>
      <c r="CH632" s="17"/>
      <c r="CI632" s="17"/>
      <c r="CJ632" s="17"/>
      <c r="CK632" s="17"/>
      <c r="CL632" s="17"/>
      <c r="CM632" s="17"/>
      <c r="CN632" s="17"/>
      <c r="CO632" s="17"/>
      <c r="CP632" s="17"/>
      <c r="CQ632" s="17"/>
      <c r="CR632" s="17"/>
      <c r="CS632" s="17"/>
      <c r="CT632" s="17"/>
      <c r="CU632" s="17"/>
      <c r="CV632" s="17"/>
      <c r="CW632" s="17"/>
      <c r="CX632" s="17"/>
      <c r="CY632" s="17"/>
      <c r="CZ632" s="17"/>
      <c r="DA632" s="17"/>
      <c r="DB632" s="17"/>
      <c r="DC632" s="17"/>
      <c r="DD632" s="17"/>
      <c r="DE632" s="17"/>
      <c r="DF632" s="17"/>
      <c r="DG632" s="17"/>
      <c r="DH632" s="17"/>
      <c r="DI632" s="17"/>
      <c r="DJ632" s="17"/>
      <c r="DK632" s="17"/>
      <c r="DL632" s="17"/>
      <c r="DM632" s="17"/>
      <c r="DN632" s="17"/>
      <c r="DO632" s="17"/>
      <c r="DP632" s="17"/>
      <c r="DQ632" s="17"/>
      <c r="DR632" s="17"/>
      <c r="DS632" s="17"/>
      <c r="DT632" s="17"/>
      <c r="DU632" s="17"/>
      <c r="DV632" s="17"/>
      <c r="DW632" s="17"/>
      <c r="DX632" s="17"/>
      <c r="DY632" s="17"/>
      <c r="DZ632" s="17"/>
      <c r="EA632" s="17"/>
      <c r="EB632" s="17"/>
      <c r="EC632" s="17"/>
      <c r="ED632" s="17"/>
      <c r="EE632" s="17"/>
      <c r="EF632" s="17"/>
      <c r="EG632" s="17"/>
      <c r="EH632" s="17"/>
      <c r="EI632" s="17"/>
      <c r="EJ632" s="17"/>
      <c r="EK632" s="17"/>
      <c r="EL632" s="17"/>
    </row>
    <row r="633" spans="1:142" x14ac:dyDescent="0.35">
      <c r="A633" s="17"/>
      <c r="B633" s="17"/>
      <c r="C633" s="17"/>
      <c r="D633" s="17"/>
      <c r="E633" s="17"/>
      <c r="F633" s="17"/>
      <c r="G633" s="17"/>
      <c r="H633" s="17"/>
      <c r="I633" s="17"/>
      <c r="K633" s="17"/>
      <c r="N633" s="17"/>
      <c r="O633" s="17"/>
      <c r="P633" s="68"/>
      <c r="Q633" s="68"/>
      <c r="R633" s="17"/>
      <c r="S633" s="17"/>
      <c r="T633" s="107"/>
      <c r="V633" s="17"/>
      <c r="W633" s="17"/>
      <c r="Y633" s="17"/>
      <c r="Z633" s="17"/>
      <c r="AA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c r="CA633" s="17"/>
      <c r="CB633" s="17"/>
      <c r="CC633" s="17"/>
      <c r="CD633" s="17"/>
      <c r="CE633" s="17"/>
      <c r="CF633" s="17"/>
      <c r="CG633" s="17"/>
      <c r="CH633" s="17"/>
      <c r="CI633" s="17"/>
      <c r="CJ633" s="17"/>
      <c r="CK633" s="17"/>
      <c r="CL633" s="17"/>
      <c r="CM633" s="17"/>
      <c r="CN633" s="17"/>
      <c r="CO633" s="17"/>
      <c r="CP633" s="17"/>
      <c r="CQ633" s="17"/>
      <c r="CR633" s="17"/>
      <c r="CS633" s="17"/>
      <c r="CT633" s="17"/>
      <c r="CU633" s="17"/>
      <c r="CV633" s="17"/>
      <c r="CW633" s="17"/>
      <c r="CX633" s="17"/>
      <c r="CY633" s="17"/>
      <c r="CZ633" s="17"/>
      <c r="DA633" s="17"/>
      <c r="DB633" s="17"/>
      <c r="DC633" s="17"/>
      <c r="DD633" s="17"/>
      <c r="DE633" s="17"/>
      <c r="DF633" s="17"/>
      <c r="DG633" s="17"/>
      <c r="DH633" s="17"/>
      <c r="DI633" s="17"/>
      <c r="DJ633" s="17"/>
      <c r="DK633" s="17"/>
      <c r="DL633" s="17"/>
      <c r="DM633" s="17"/>
      <c r="DN633" s="17"/>
      <c r="DO633" s="17"/>
      <c r="DP633" s="17"/>
      <c r="DQ633" s="17"/>
      <c r="DR633" s="17"/>
      <c r="DS633" s="17"/>
      <c r="DT633" s="17"/>
      <c r="DU633" s="17"/>
      <c r="DV633" s="17"/>
      <c r="DW633" s="17"/>
      <c r="DX633" s="17"/>
      <c r="DY633" s="17"/>
      <c r="DZ633" s="17"/>
      <c r="EA633" s="17"/>
      <c r="EB633" s="17"/>
      <c r="EC633" s="17"/>
      <c r="ED633" s="17"/>
      <c r="EE633" s="17"/>
      <c r="EF633" s="17"/>
      <c r="EG633" s="17"/>
      <c r="EH633" s="17"/>
      <c r="EI633" s="17"/>
      <c r="EJ633" s="17"/>
      <c r="EK633" s="17"/>
      <c r="EL633" s="17"/>
    </row>
    <row r="634" spans="1:142" x14ac:dyDescent="0.35">
      <c r="A634" s="17"/>
      <c r="B634" s="17"/>
      <c r="C634" s="17"/>
      <c r="D634" s="17"/>
      <c r="E634" s="17"/>
      <c r="F634" s="17"/>
      <c r="G634" s="17"/>
      <c r="H634" s="17"/>
      <c r="I634" s="107"/>
      <c r="K634" s="17"/>
      <c r="N634" s="17"/>
      <c r="O634" s="17"/>
      <c r="P634" s="68"/>
      <c r="Q634" s="68"/>
      <c r="R634" s="17"/>
      <c r="S634" s="17"/>
      <c r="T634" s="107"/>
      <c r="V634" s="17"/>
      <c r="W634" s="17"/>
      <c r="Y634" s="17"/>
      <c r="Z634" s="17"/>
      <c r="AA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c r="CA634" s="17"/>
      <c r="CB634" s="17"/>
      <c r="CC634" s="17"/>
      <c r="CD634" s="17"/>
      <c r="CE634" s="17"/>
      <c r="CF634" s="17"/>
      <c r="CG634" s="17"/>
      <c r="CH634" s="17"/>
      <c r="CI634" s="17"/>
      <c r="CJ634" s="17"/>
      <c r="CK634" s="17"/>
      <c r="CL634" s="17"/>
      <c r="CM634" s="17"/>
      <c r="CN634" s="17"/>
      <c r="CO634" s="17"/>
      <c r="CP634" s="17"/>
      <c r="CQ634" s="17"/>
      <c r="CR634" s="17"/>
      <c r="CS634" s="17"/>
      <c r="CT634" s="17"/>
      <c r="CU634" s="17"/>
      <c r="CV634" s="17"/>
      <c r="CW634" s="17"/>
      <c r="CX634" s="17"/>
      <c r="CY634" s="17"/>
      <c r="CZ634" s="17"/>
      <c r="DA634" s="17"/>
      <c r="DB634" s="17"/>
      <c r="DC634" s="17"/>
      <c r="DD634" s="17"/>
      <c r="DE634" s="17"/>
      <c r="DF634" s="17"/>
      <c r="DG634" s="17"/>
      <c r="DH634" s="17"/>
      <c r="DI634" s="17"/>
      <c r="DJ634" s="17"/>
      <c r="DK634" s="17"/>
      <c r="DL634" s="17"/>
      <c r="DM634" s="17"/>
      <c r="DN634" s="17"/>
      <c r="DO634" s="17"/>
      <c r="DP634" s="17"/>
      <c r="DQ634" s="17"/>
      <c r="DR634" s="17"/>
      <c r="DS634" s="17"/>
      <c r="DT634" s="17"/>
      <c r="DU634" s="17"/>
      <c r="DV634" s="17"/>
      <c r="DW634" s="17"/>
      <c r="DX634" s="17"/>
      <c r="DY634" s="17"/>
      <c r="DZ634" s="17"/>
      <c r="EA634" s="17"/>
      <c r="EB634" s="17"/>
      <c r="EC634" s="17"/>
      <c r="ED634" s="17"/>
      <c r="EE634" s="17"/>
      <c r="EF634" s="17"/>
      <c r="EG634" s="17"/>
      <c r="EH634" s="17"/>
      <c r="EI634" s="17"/>
      <c r="EJ634" s="17"/>
      <c r="EK634" s="17"/>
      <c r="EL634" s="17"/>
    </row>
    <row r="635" spans="1:142" x14ac:dyDescent="0.35">
      <c r="A635" s="17"/>
      <c r="B635" s="17"/>
      <c r="C635" s="17"/>
      <c r="D635" s="17"/>
      <c r="E635" s="17"/>
      <c r="F635" s="17"/>
      <c r="G635" s="17"/>
      <c r="H635" s="17"/>
      <c r="I635" s="17"/>
      <c r="K635" s="17"/>
      <c r="N635" s="17"/>
      <c r="O635" s="17"/>
      <c r="P635" s="68"/>
      <c r="Q635" s="68"/>
      <c r="R635" s="17"/>
      <c r="S635" s="17"/>
      <c r="T635" s="107"/>
      <c r="V635" s="17"/>
      <c r="W635" s="17"/>
      <c r="Y635" s="17"/>
      <c r="Z635" s="17"/>
      <c r="AA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c r="CC635" s="17"/>
      <c r="CD635" s="17"/>
      <c r="CE635" s="17"/>
      <c r="CF635" s="17"/>
      <c r="CG635" s="17"/>
      <c r="CH635" s="17"/>
      <c r="CI635" s="17"/>
      <c r="CJ635" s="17"/>
      <c r="CK635" s="17"/>
      <c r="CL635" s="17"/>
      <c r="CM635" s="17"/>
      <c r="CN635" s="17"/>
      <c r="CO635" s="17"/>
      <c r="CP635" s="17"/>
      <c r="CQ635" s="17"/>
      <c r="CR635" s="17"/>
      <c r="CS635" s="17"/>
      <c r="CT635" s="17"/>
      <c r="CU635" s="17"/>
      <c r="CV635" s="17"/>
      <c r="CW635" s="17"/>
      <c r="CX635" s="17"/>
      <c r="CY635" s="17"/>
      <c r="CZ635" s="17"/>
      <c r="DA635" s="17"/>
      <c r="DB635" s="17"/>
      <c r="DC635" s="17"/>
      <c r="DD635" s="17"/>
      <c r="DE635" s="17"/>
      <c r="DF635" s="17"/>
      <c r="DG635" s="17"/>
      <c r="DH635" s="17"/>
      <c r="DI635" s="17"/>
      <c r="DJ635" s="17"/>
      <c r="DK635" s="17"/>
      <c r="DL635" s="17"/>
      <c r="DM635" s="17"/>
      <c r="DN635" s="17"/>
      <c r="DO635" s="17"/>
      <c r="DP635" s="17"/>
      <c r="DQ635" s="17"/>
      <c r="DR635" s="17"/>
      <c r="DS635" s="17"/>
      <c r="DT635" s="17"/>
      <c r="DU635" s="17"/>
      <c r="DV635" s="17"/>
      <c r="DW635" s="17"/>
      <c r="DX635" s="17"/>
      <c r="DY635" s="17"/>
      <c r="DZ635" s="17"/>
      <c r="EA635" s="17"/>
      <c r="EB635" s="17"/>
      <c r="EC635" s="17"/>
      <c r="ED635" s="17"/>
      <c r="EE635" s="17"/>
      <c r="EF635" s="17"/>
      <c r="EG635" s="17"/>
      <c r="EH635" s="17"/>
      <c r="EI635" s="17"/>
      <c r="EJ635" s="17"/>
      <c r="EK635" s="17"/>
      <c r="EL635" s="17"/>
    </row>
    <row r="636" spans="1:142" x14ac:dyDescent="0.35">
      <c r="A636" s="17"/>
      <c r="B636" s="17"/>
      <c r="C636" s="17"/>
      <c r="D636" s="17"/>
      <c r="E636" s="17"/>
      <c r="F636" s="17"/>
      <c r="G636" s="17"/>
      <c r="H636" s="17"/>
      <c r="I636" s="17"/>
      <c r="K636" s="17"/>
      <c r="N636" s="17"/>
      <c r="O636" s="17"/>
      <c r="P636" s="68"/>
      <c r="Q636" s="68"/>
      <c r="R636" s="17"/>
      <c r="S636" s="17"/>
      <c r="T636" s="107"/>
      <c r="V636" s="17"/>
      <c r="W636" s="17"/>
      <c r="Y636" s="17"/>
      <c r="Z636" s="17"/>
      <c r="AA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c r="CA636" s="17"/>
      <c r="CB636" s="17"/>
      <c r="CC636" s="17"/>
      <c r="CD636" s="17"/>
      <c r="CE636" s="17"/>
      <c r="CF636" s="17"/>
      <c r="CG636" s="17"/>
      <c r="CH636" s="17"/>
      <c r="CI636" s="17"/>
      <c r="CJ636" s="17"/>
      <c r="CK636" s="17"/>
      <c r="CL636" s="17"/>
      <c r="CM636" s="17"/>
      <c r="CN636" s="17"/>
      <c r="CO636" s="17"/>
      <c r="CP636" s="17"/>
      <c r="CQ636" s="17"/>
      <c r="CR636" s="17"/>
      <c r="CS636" s="17"/>
      <c r="CT636" s="17"/>
      <c r="CU636" s="17"/>
      <c r="CV636" s="17"/>
      <c r="CW636" s="17"/>
      <c r="CX636" s="17"/>
      <c r="CY636" s="17"/>
      <c r="CZ636" s="17"/>
      <c r="DA636" s="17"/>
      <c r="DB636" s="17"/>
      <c r="DC636" s="17"/>
      <c r="DD636" s="17"/>
      <c r="DE636" s="17"/>
      <c r="DF636" s="17"/>
      <c r="DG636" s="17"/>
      <c r="DH636" s="17"/>
      <c r="DI636" s="17"/>
      <c r="DJ636" s="17"/>
      <c r="DK636" s="17"/>
      <c r="DL636" s="17"/>
      <c r="DM636" s="17"/>
      <c r="DN636" s="17"/>
      <c r="DO636" s="17"/>
      <c r="DP636" s="17"/>
      <c r="DQ636" s="17"/>
      <c r="DR636" s="17"/>
      <c r="DS636" s="17"/>
      <c r="DT636" s="17"/>
      <c r="DU636" s="17"/>
      <c r="DV636" s="17"/>
      <c r="DW636" s="17"/>
      <c r="DX636" s="17"/>
      <c r="DY636" s="17"/>
      <c r="DZ636" s="17"/>
      <c r="EA636" s="17"/>
      <c r="EB636" s="17"/>
      <c r="EC636" s="17"/>
      <c r="ED636" s="17"/>
      <c r="EE636" s="17"/>
      <c r="EF636" s="17"/>
      <c r="EG636" s="17"/>
      <c r="EH636" s="17"/>
      <c r="EI636" s="17"/>
      <c r="EJ636" s="17"/>
      <c r="EK636" s="17"/>
      <c r="EL636" s="17"/>
    </row>
    <row r="637" spans="1:142" x14ac:dyDescent="0.35">
      <c r="A637" s="17"/>
      <c r="B637" s="17"/>
      <c r="C637" s="17"/>
      <c r="D637" s="17"/>
      <c r="E637" s="17"/>
      <c r="F637" s="17"/>
      <c r="G637" s="17"/>
      <c r="H637" s="17"/>
      <c r="I637" s="17"/>
      <c r="K637" s="17"/>
      <c r="N637" s="17"/>
      <c r="O637" s="17"/>
      <c r="P637" s="68"/>
      <c r="Q637" s="68"/>
      <c r="R637" s="17"/>
      <c r="S637" s="17"/>
      <c r="T637" s="107"/>
      <c r="V637" s="17"/>
      <c r="W637" s="17"/>
      <c r="Y637" s="17"/>
      <c r="Z637" s="17"/>
      <c r="AA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c r="CA637" s="17"/>
      <c r="CB637" s="17"/>
      <c r="CC637" s="17"/>
      <c r="CD637" s="17"/>
      <c r="CE637" s="17"/>
      <c r="CF637" s="17"/>
      <c r="CG637" s="17"/>
      <c r="CH637" s="17"/>
      <c r="CI637" s="17"/>
      <c r="CJ637" s="17"/>
      <c r="CK637" s="17"/>
      <c r="CL637" s="17"/>
      <c r="CM637" s="17"/>
      <c r="CN637" s="17"/>
      <c r="CO637" s="17"/>
      <c r="CP637" s="17"/>
      <c r="CQ637" s="17"/>
      <c r="CR637" s="17"/>
      <c r="CS637" s="17"/>
      <c r="CT637" s="17"/>
      <c r="CU637" s="17"/>
      <c r="CV637" s="17"/>
      <c r="CW637" s="17"/>
      <c r="CX637" s="17"/>
      <c r="CY637" s="17"/>
      <c r="CZ637" s="17"/>
      <c r="DA637" s="17"/>
      <c r="DB637" s="17"/>
      <c r="DC637" s="17"/>
      <c r="DD637" s="17"/>
      <c r="DE637" s="17"/>
      <c r="DF637" s="17"/>
      <c r="DG637" s="17"/>
      <c r="DH637" s="17"/>
      <c r="DI637" s="17"/>
      <c r="DJ637" s="17"/>
      <c r="DK637" s="17"/>
      <c r="DL637" s="17"/>
      <c r="DM637" s="17"/>
      <c r="DN637" s="17"/>
      <c r="DO637" s="17"/>
      <c r="DP637" s="17"/>
      <c r="DQ637" s="17"/>
      <c r="DR637" s="17"/>
      <c r="DS637" s="17"/>
      <c r="DT637" s="17"/>
      <c r="DU637" s="17"/>
      <c r="DV637" s="17"/>
      <c r="DW637" s="17"/>
      <c r="DX637" s="17"/>
      <c r="DY637" s="17"/>
      <c r="DZ637" s="17"/>
      <c r="EA637" s="17"/>
      <c r="EB637" s="17"/>
      <c r="EC637" s="17"/>
      <c r="ED637" s="17"/>
      <c r="EE637" s="17"/>
      <c r="EF637" s="17"/>
      <c r="EG637" s="17"/>
      <c r="EH637" s="17"/>
      <c r="EI637" s="17"/>
      <c r="EJ637" s="17"/>
      <c r="EK637" s="17"/>
      <c r="EL637" s="17"/>
    </row>
    <row r="638" spans="1:142" x14ac:dyDescent="0.35">
      <c r="A638" s="17"/>
      <c r="B638" s="17"/>
      <c r="C638" s="17"/>
      <c r="D638" s="17"/>
      <c r="E638" s="17"/>
      <c r="F638" s="17"/>
      <c r="G638" s="17"/>
      <c r="H638" s="17"/>
      <c r="I638" s="17"/>
      <c r="K638" s="17"/>
      <c r="N638" s="17"/>
      <c r="O638" s="17"/>
      <c r="P638" s="68"/>
      <c r="Q638" s="68"/>
      <c r="R638" s="17"/>
      <c r="S638" s="17"/>
      <c r="T638" s="107"/>
      <c r="V638" s="17"/>
      <c r="W638" s="17"/>
      <c r="Y638" s="17"/>
      <c r="Z638" s="17"/>
      <c r="AA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c r="CA638" s="17"/>
      <c r="CB638" s="17"/>
      <c r="CC638" s="17"/>
      <c r="CD638" s="17"/>
      <c r="CE638" s="17"/>
      <c r="CF638" s="17"/>
      <c r="CG638" s="17"/>
      <c r="CH638" s="17"/>
      <c r="CI638" s="17"/>
      <c r="CJ638" s="17"/>
      <c r="CK638" s="17"/>
      <c r="CL638" s="17"/>
      <c r="CM638" s="17"/>
      <c r="CN638" s="17"/>
      <c r="CO638" s="17"/>
      <c r="CP638" s="17"/>
      <c r="CQ638" s="17"/>
      <c r="CR638" s="17"/>
      <c r="CS638" s="17"/>
      <c r="CT638" s="17"/>
      <c r="CU638" s="17"/>
      <c r="CV638" s="17"/>
      <c r="CW638" s="17"/>
      <c r="CX638" s="17"/>
      <c r="CY638" s="17"/>
      <c r="CZ638" s="17"/>
      <c r="DA638" s="17"/>
      <c r="DB638" s="17"/>
      <c r="DC638" s="17"/>
      <c r="DD638" s="17"/>
      <c r="DE638" s="17"/>
      <c r="DF638" s="17"/>
      <c r="DG638" s="17"/>
      <c r="DH638" s="17"/>
      <c r="DI638" s="17"/>
      <c r="DJ638" s="17"/>
      <c r="DK638" s="17"/>
      <c r="DL638" s="17"/>
      <c r="DM638" s="17"/>
      <c r="DN638" s="17"/>
      <c r="DO638" s="17"/>
      <c r="DP638" s="17"/>
      <c r="DQ638" s="17"/>
      <c r="DR638" s="17"/>
      <c r="DS638" s="17"/>
      <c r="DT638" s="17"/>
      <c r="DU638" s="17"/>
      <c r="DV638" s="17"/>
      <c r="DW638" s="17"/>
      <c r="DX638" s="17"/>
      <c r="DY638" s="17"/>
      <c r="DZ638" s="17"/>
      <c r="EA638" s="17"/>
      <c r="EB638" s="17"/>
      <c r="EC638" s="17"/>
      <c r="ED638" s="17"/>
      <c r="EE638" s="17"/>
      <c r="EF638" s="17"/>
      <c r="EG638" s="17"/>
      <c r="EH638" s="17"/>
      <c r="EI638" s="17"/>
      <c r="EJ638" s="17"/>
      <c r="EK638" s="17"/>
      <c r="EL638" s="17"/>
    </row>
    <row r="639" spans="1:142" x14ac:dyDescent="0.35">
      <c r="A639" s="17"/>
      <c r="B639" s="17"/>
      <c r="C639" s="17"/>
      <c r="D639" s="17"/>
      <c r="E639" s="17"/>
      <c r="F639" s="17"/>
      <c r="G639" s="17"/>
      <c r="H639" s="17"/>
      <c r="I639" s="107"/>
      <c r="K639" s="17"/>
      <c r="N639" s="17"/>
      <c r="O639" s="17"/>
      <c r="P639" s="68"/>
      <c r="Q639" s="68"/>
      <c r="R639" s="17"/>
      <c r="S639" s="17"/>
      <c r="T639" s="107"/>
      <c r="V639" s="17"/>
      <c r="W639" s="17"/>
      <c r="Y639" s="17"/>
      <c r="Z639" s="17"/>
      <c r="AA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c r="DD639" s="17"/>
      <c r="DE639" s="17"/>
      <c r="DF639" s="17"/>
      <c r="DG639" s="17"/>
      <c r="DH639" s="17"/>
      <c r="DI639" s="17"/>
      <c r="DJ639" s="17"/>
      <c r="DK639" s="17"/>
      <c r="DL639" s="17"/>
      <c r="DM639" s="17"/>
      <c r="DN639" s="17"/>
      <c r="DO639" s="17"/>
      <c r="DP639" s="17"/>
      <c r="DQ639" s="17"/>
      <c r="DR639" s="17"/>
      <c r="DS639" s="17"/>
      <c r="DT639" s="17"/>
      <c r="DU639" s="17"/>
      <c r="DV639" s="17"/>
      <c r="DW639" s="17"/>
      <c r="DX639" s="17"/>
      <c r="DY639" s="17"/>
      <c r="DZ639" s="17"/>
      <c r="EA639" s="17"/>
      <c r="EB639" s="17"/>
      <c r="EC639" s="17"/>
      <c r="ED639" s="17"/>
      <c r="EE639" s="17"/>
      <c r="EF639" s="17"/>
      <c r="EG639" s="17"/>
      <c r="EH639" s="17"/>
      <c r="EI639" s="17"/>
      <c r="EJ639" s="17"/>
      <c r="EK639" s="17"/>
      <c r="EL639" s="17"/>
    </row>
    <row r="640" spans="1:142" x14ac:dyDescent="0.35">
      <c r="A640" s="17"/>
      <c r="B640" s="17"/>
      <c r="C640" s="17"/>
      <c r="D640" s="17"/>
      <c r="E640" s="17"/>
      <c r="F640" s="17"/>
      <c r="G640" s="17"/>
      <c r="H640" s="17"/>
      <c r="I640" s="17"/>
      <c r="K640" s="17"/>
      <c r="N640" s="17"/>
      <c r="O640" s="17"/>
      <c r="P640" s="68"/>
      <c r="Q640" s="68"/>
      <c r="R640" s="17"/>
      <c r="S640" s="17"/>
      <c r="T640" s="107"/>
      <c r="V640" s="17"/>
      <c r="W640" s="17"/>
      <c r="Y640" s="17"/>
      <c r="Z640" s="17"/>
      <c r="AA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c r="CA640" s="17"/>
      <c r="CB640" s="17"/>
      <c r="CC640" s="17"/>
      <c r="CD640" s="17"/>
      <c r="CE640" s="17"/>
      <c r="CF640" s="17"/>
      <c r="CG640" s="17"/>
      <c r="CH640" s="17"/>
      <c r="CI640" s="17"/>
      <c r="CJ640" s="17"/>
      <c r="CK640" s="17"/>
      <c r="CL640" s="17"/>
      <c r="CM640" s="17"/>
      <c r="CN640" s="17"/>
      <c r="CO640" s="17"/>
      <c r="CP640" s="17"/>
      <c r="CQ640" s="17"/>
      <c r="CR640" s="17"/>
      <c r="CS640" s="17"/>
      <c r="CT640" s="17"/>
      <c r="CU640" s="17"/>
      <c r="CV640" s="17"/>
      <c r="CW640" s="17"/>
      <c r="CX640" s="17"/>
      <c r="CY640" s="17"/>
      <c r="CZ640" s="17"/>
      <c r="DA640" s="17"/>
      <c r="DB640" s="17"/>
      <c r="DC640" s="17"/>
      <c r="DD640" s="17"/>
      <c r="DE640" s="17"/>
      <c r="DF640" s="17"/>
      <c r="DG640" s="17"/>
      <c r="DH640" s="17"/>
      <c r="DI640" s="17"/>
      <c r="DJ640" s="17"/>
      <c r="DK640" s="17"/>
      <c r="DL640" s="17"/>
      <c r="DM640" s="17"/>
      <c r="DN640" s="17"/>
      <c r="DO640" s="17"/>
      <c r="DP640" s="17"/>
      <c r="DQ640" s="17"/>
      <c r="DR640" s="17"/>
      <c r="DS640" s="17"/>
      <c r="DT640" s="17"/>
      <c r="DU640" s="17"/>
      <c r="DV640" s="17"/>
      <c r="DW640" s="17"/>
      <c r="DX640" s="17"/>
      <c r="DY640" s="17"/>
      <c r="DZ640" s="17"/>
      <c r="EA640" s="17"/>
      <c r="EB640" s="17"/>
      <c r="EC640" s="17"/>
      <c r="ED640" s="17"/>
      <c r="EE640" s="17"/>
      <c r="EF640" s="17"/>
      <c r="EG640" s="17"/>
      <c r="EH640" s="17"/>
      <c r="EI640" s="17"/>
      <c r="EJ640" s="17"/>
      <c r="EK640" s="17"/>
      <c r="EL640" s="17"/>
    </row>
    <row r="641" spans="1:142" x14ac:dyDescent="0.35">
      <c r="A641" s="17"/>
      <c r="B641" s="17"/>
      <c r="C641" s="17"/>
      <c r="D641" s="17"/>
      <c r="E641" s="17"/>
      <c r="F641" s="17"/>
      <c r="G641" s="17"/>
      <c r="H641" s="17"/>
      <c r="I641" s="17"/>
      <c r="K641" s="17"/>
      <c r="N641" s="17"/>
      <c r="O641" s="17"/>
      <c r="P641" s="68"/>
      <c r="Q641" s="68"/>
      <c r="R641" s="17"/>
      <c r="S641" s="17"/>
      <c r="T641" s="107"/>
      <c r="V641" s="17"/>
      <c r="W641" s="17"/>
      <c r="Y641" s="17"/>
      <c r="Z641" s="17"/>
      <c r="AA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c r="CA641" s="17"/>
      <c r="CB641" s="17"/>
      <c r="CC641" s="17"/>
      <c r="CD641" s="17"/>
      <c r="CE641" s="17"/>
      <c r="CF641" s="17"/>
      <c r="CG641" s="17"/>
      <c r="CH641" s="17"/>
      <c r="CI641" s="17"/>
      <c r="CJ641" s="17"/>
      <c r="CK641" s="17"/>
      <c r="CL641" s="17"/>
      <c r="CM641" s="17"/>
      <c r="CN641" s="17"/>
      <c r="CO641" s="17"/>
      <c r="CP641" s="17"/>
      <c r="CQ641" s="17"/>
      <c r="CR641" s="17"/>
      <c r="CS641" s="17"/>
      <c r="CT641" s="17"/>
      <c r="CU641" s="17"/>
      <c r="CV641" s="17"/>
      <c r="CW641" s="17"/>
      <c r="CX641" s="17"/>
      <c r="CY641" s="17"/>
      <c r="CZ641" s="17"/>
      <c r="DA641" s="17"/>
      <c r="DB641" s="17"/>
      <c r="DC641" s="17"/>
      <c r="DD641" s="17"/>
      <c r="DE641" s="17"/>
      <c r="DF641" s="17"/>
      <c r="DG641" s="17"/>
      <c r="DH641" s="17"/>
      <c r="DI641" s="17"/>
      <c r="DJ641" s="17"/>
      <c r="DK641" s="17"/>
      <c r="DL641" s="17"/>
      <c r="DM641" s="17"/>
      <c r="DN641" s="17"/>
      <c r="DO641" s="17"/>
      <c r="DP641" s="17"/>
      <c r="DQ641" s="17"/>
      <c r="DR641" s="17"/>
      <c r="DS641" s="17"/>
      <c r="DT641" s="17"/>
      <c r="DU641" s="17"/>
      <c r="DV641" s="17"/>
      <c r="DW641" s="17"/>
      <c r="DX641" s="17"/>
      <c r="DY641" s="17"/>
      <c r="DZ641" s="17"/>
      <c r="EA641" s="17"/>
      <c r="EB641" s="17"/>
      <c r="EC641" s="17"/>
      <c r="ED641" s="17"/>
      <c r="EE641" s="17"/>
      <c r="EF641" s="17"/>
      <c r="EG641" s="17"/>
      <c r="EH641" s="17"/>
      <c r="EI641" s="17"/>
      <c r="EJ641" s="17"/>
      <c r="EK641" s="17"/>
      <c r="EL641" s="17"/>
    </row>
    <row r="642" spans="1:142" x14ac:dyDescent="0.35">
      <c r="A642" s="17"/>
      <c r="B642" s="17"/>
      <c r="C642" s="17"/>
      <c r="D642" s="17"/>
      <c r="E642" s="17"/>
      <c r="F642" s="17"/>
      <c r="G642" s="17"/>
      <c r="H642" s="17"/>
      <c r="I642" s="17"/>
      <c r="K642" s="17"/>
      <c r="N642" s="17"/>
      <c r="O642" s="17"/>
      <c r="P642" s="68"/>
      <c r="Q642" s="68"/>
      <c r="R642" s="17"/>
      <c r="S642" s="17"/>
      <c r="T642" s="107"/>
      <c r="V642" s="17"/>
      <c r="W642" s="17"/>
      <c r="Y642" s="17"/>
      <c r="Z642" s="17"/>
      <c r="AA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c r="CA642" s="17"/>
      <c r="CB642" s="17"/>
      <c r="CC642" s="17"/>
      <c r="CD642" s="17"/>
      <c r="CE642" s="17"/>
      <c r="CF642" s="17"/>
      <c r="CG642" s="17"/>
      <c r="CH642" s="17"/>
      <c r="CI642" s="17"/>
      <c r="CJ642" s="17"/>
      <c r="CK642" s="17"/>
      <c r="CL642" s="17"/>
      <c r="CM642" s="17"/>
      <c r="CN642" s="17"/>
      <c r="CO642" s="17"/>
      <c r="CP642" s="17"/>
      <c r="CQ642" s="17"/>
      <c r="CR642" s="17"/>
      <c r="CS642" s="17"/>
      <c r="CT642" s="17"/>
      <c r="CU642" s="17"/>
      <c r="CV642" s="17"/>
      <c r="CW642" s="17"/>
      <c r="CX642" s="17"/>
      <c r="CY642" s="17"/>
      <c r="CZ642" s="17"/>
      <c r="DA642" s="17"/>
      <c r="DB642" s="17"/>
      <c r="DC642" s="17"/>
      <c r="DD642" s="17"/>
      <c r="DE642" s="17"/>
      <c r="DF642" s="17"/>
      <c r="DG642" s="17"/>
      <c r="DH642" s="17"/>
      <c r="DI642" s="17"/>
      <c r="DJ642" s="17"/>
      <c r="DK642" s="17"/>
      <c r="DL642" s="17"/>
      <c r="DM642" s="17"/>
      <c r="DN642" s="17"/>
      <c r="DO642" s="17"/>
      <c r="DP642" s="17"/>
      <c r="DQ642" s="17"/>
      <c r="DR642" s="17"/>
      <c r="DS642" s="17"/>
      <c r="DT642" s="17"/>
      <c r="DU642" s="17"/>
      <c r="DV642" s="17"/>
      <c r="DW642" s="17"/>
      <c r="DX642" s="17"/>
      <c r="DY642" s="17"/>
      <c r="DZ642" s="17"/>
      <c r="EA642" s="17"/>
      <c r="EB642" s="17"/>
      <c r="EC642" s="17"/>
      <c r="ED642" s="17"/>
      <c r="EE642" s="17"/>
      <c r="EF642" s="17"/>
      <c r="EG642" s="17"/>
      <c r="EH642" s="17"/>
      <c r="EI642" s="17"/>
      <c r="EJ642" s="17"/>
      <c r="EK642" s="17"/>
      <c r="EL642" s="17"/>
    </row>
    <row r="643" spans="1:142" x14ac:dyDescent="0.35">
      <c r="A643" s="17"/>
      <c r="B643" s="17"/>
      <c r="C643" s="17"/>
      <c r="D643" s="17"/>
      <c r="E643" s="17"/>
      <c r="F643" s="17"/>
      <c r="G643" s="17"/>
      <c r="H643" s="17"/>
      <c r="I643" s="17"/>
      <c r="K643" s="17"/>
      <c r="N643" s="17"/>
      <c r="O643" s="17"/>
      <c r="P643" s="68"/>
      <c r="Q643" s="68"/>
      <c r="R643" s="17"/>
      <c r="S643" s="17"/>
      <c r="T643" s="107"/>
      <c r="V643" s="17"/>
      <c r="W643" s="17"/>
      <c r="Y643" s="17"/>
      <c r="Z643" s="17"/>
      <c r="AA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c r="CC643" s="17"/>
      <c r="CD643" s="17"/>
      <c r="CE643" s="17"/>
      <c r="CF643" s="17"/>
      <c r="CG643" s="17"/>
      <c r="CH643" s="17"/>
      <c r="CI643" s="17"/>
      <c r="CJ643" s="17"/>
      <c r="CK643" s="17"/>
      <c r="CL643" s="17"/>
      <c r="CM643" s="17"/>
      <c r="CN643" s="17"/>
      <c r="CO643" s="17"/>
      <c r="CP643" s="17"/>
      <c r="CQ643" s="17"/>
      <c r="CR643" s="17"/>
      <c r="CS643" s="17"/>
      <c r="CT643" s="17"/>
      <c r="CU643" s="17"/>
      <c r="CV643" s="17"/>
      <c r="CW643" s="17"/>
      <c r="CX643" s="17"/>
      <c r="CY643" s="17"/>
      <c r="CZ643" s="17"/>
      <c r="DA643" s="17"/>
      <c r="DB643" s="17"/>
      <c r="DC643" s="17"/>
      <c r="DD643" s="17"/>
      <c r="DE643" s="17"/>
      <c r="DF643" s="17"/>
      <c r="DG643" s="17"/>
      <c r="DH643" s="17"/>
      <c r="DI643" s="17"/>
      <c r="DJ643" s="17"/>
      <c r="DK643" s="17"/>
      <c r="DL643" s="17"/>
      <c r="DM643" s="17"/>
      <c r="DN643" s="17"/>
      <c r="DO643" s="17"/>
      <c r="DP643" s="17"/>
      <c r="DQ643" s="17"/>
      <c r="DR643" s="17"/>
      <c r="DS643" s="17"/>
      <c r="DT643" s="17"/>
      <c r="DU643" s="17"/>
      <c r="DV643" s="17"/>
      <c r="DW643" s="17"/>
      <c r="DX643" s="17"/>
      <c r="DY643" s="17"/>
      <c r="DZ643" s="17"/>
      <c r="EA643" s="17"/>
      <c r="EB643" s="17"/>
      <c r="EC643" s="17"/>
      <c r="ED643" s="17"/>
      <c r="EE643" s="17"/>
      <c r="EF643" s="17"/>
      <c r="EG643" s="17"/>
      <c r="EH643" s="17"/>
      <c r="EI643" s="17"/>
      <c r="EJ643" s="17"/>
      <c r="EK643" s="17"/>
      <c r="EL643" s="17"/>
    </row>
    <row r="644" spans="1:142" x14ac:dyDescent="0.35">
      <c r="A644" s="17"/>
      <c r="B644" s="17"/>
      <c r="C644" s="17"/>
      <c r="D644" s="17"/>
      <c r="E644" s="17"/>
      <c r="F644" s="17"/>
      <c r="G644" s="17"/>
      <c r="H644" s="17"/>
      <c r="I644" s="17"/>
      <c r="K644" s="17"/>
      <c r="N644" s="17"/>
      <c r="O644" s="17"/>
      <c r="P644" s="68"/>
      <c r="Q644" s="68"/>
      <c r="R644" s="17"/>
      <c r="S644" s="17"/>
      <c r="T644" s="107"/>
      <c r="V644" s="17"/>
      <c r="W644" s="17"/>
      <c r="Y644" s="17"/>
      <c r="Z644" s="17"/>
      <c r="AA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c r="CA644" s="17"/>
      <c r="CB644" s="17"/>
      <c r="CC644" s="17"/>
      <c r="CD644" s="17"/>
      <c r="CE644" s="17"/>
      <c r="CF644" s="17"/>
      <c r="CG644" s="17"/>
      <c r="CH644" s="17"/>
      <c r="CI644" s="17"/>
      <c r="CJ644" s="17"/>
      <c r="CK644" s="17"/>
      <c r="CL644" s="17"/>
      <c r="CM644" s="17"/>
      <c r="CN644" s="17"/>
      <c r="CO644" s="17"/>
      <c r="CP644" s="17"/>
      <c r="CQ644" s="17"/>
      <c r="CR644" s="17"/>
      <c r="CS644" s="17"/>
      <c r="CT644" s="17"/>
      <c r="CU644" s="17"/>
      <c r="CV644" s="17"/>
      <c r="CW644" s="17"/>
      <c r="CX644" s="17"/>
      <c r="CY644" s="17"/>
      <c r="CZ644" s="17"/>
      <c r="DA644" s="17"/>
      <c r="DB644" s="17"/>
      <c r="DC644" s="17"/>
      <c r="DD644" s="17"/>
      <c r="DE644" s="17"/>
      <c r="DF644" s="17"/>
      <c r="DG644" s="17"/>
      <c r="DH644" s="17"/>
      <c r="DI644" s="17"/>
      <c r="DJ644" s="17"/>
      <c r="DK644" s="17"/>
      <c r="DL644" s="17"/>
      <c r="DM644" s="17"/>
      <c r="DN644" s="17"/>
      <c r="DO644" s="17"/>
      <c r="DP644" s="17"/>
      <c r="DQ644" s="17"/>
      <c r="DR644" s="17"/>
      <c r="DS644" s="17"/>
      <c r="DT644" s="17"/>
      <c r="DU644" s="17"/>
      <c r="DV644" s="17"/>
      <c r="DW644" s="17"/>
      <c r="DX644" s="17"/>
      <c r="DY644" s="17"/>
      <c r="DZ644" s="17"/>
      <c r="EA644" s="17"/>
      <c r="EB644" s="17"/>
      <c r="EC644" s="17"/>
      <c r="ED644" s="17"/>
      <c r="EE644" s="17"/>
      <c r="EF644" s="17"/>
      <c r="EG644" s="17"/>
      <c r="EH644" s="17"/>
      <c r="EI644" s="17"/>
      <c r="EJ644" s="17"/>
      <c r="EK644" s="17"/>
      <c r="EL644" s="17"/>
    </row>
    <row r="645" spans="1:142" x14ac:dyDescent="0.35">
      <c r="A645" s="17"/>
      <c r="B645" s="17"/>
      <c r="C645" s="17"/>
      <c r="D645" s="17"/>
      <c r="E645" s="17"/>
      <c r="F645" s="17"/>
      <c r="G645" s="17"/>
      <c r="H645" s="17"/>
      <c r="I645" s="17"/>
      <c r="K645" s="17"/>
      <c r="N645" s="17"/>
      <c r="O645" s="17"/>
      <c r="P645" s="68"/>
      <c r="Q645" s="68"/>
      <c r="R645" s="17"/>
      <c r="S645" s="17"/>
      <c r="T645" s="107"/>
      <c r="V645" s="17"/>
      <c r="W645" s="17"/>
      <c r="Y645" s="17"/>
      <c r="Z645" s="17"/>
      <c r="AA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c r="CA645" s="17"/>
      <c r="CB645" s="17"/>
      <c r="CC645" s="17"/>
      <c r="CD645" s="17"/>
      <c r="CE645" s="17"/>
      <c r="CF645" s="17"/>
      <c r="CG645" s="17"/>
      <c r="CH645" s="17"/>
      <c r="CI645" s="17"/>
      <c r="CJ645" s="17"/>
      <c r="CK645" s="17"/>
      <c r="CL645" s="17"/>
      <c r="CM645" s="17"/>
      <c r="CN645" s="17"/>
      <c r="CO645" s="17"/>
      <c r="CP645" s="17"/>
      <c r="CQ645" s="17"/>
      <c r="CR645" s="17"/>
      <c r="CS645" s="17"/>
      <c r="CT645" s="17"/>
      <c r="CU645" s="17"/>
      <c r="CV645" s="17"/>
      <c r="CW645" s="17"/>
      <c r="CX645" s="17"/>
      <c r="CY645" s="17"/>
      <c r="CZ645" s="17"/>
      <c r="DA645" s="17"/>
      <c r="DB645" s="17"/>
      <c r="DC645" s="17"/>
      <c r="DD645" s="17"/>
      <c r="DE645" s="17"/>
      <c r="DF645" s="17"/>
      <c r="DG645" s="17"/>
      <c r="DH645" s="17"/>
      <c r="DI645" s="17"/>
      <c r="DJ645" s="17"/>
      <c r="DK645" s="17"/>
      <c r="DL645" s="17"/>
      <c r="DM645" s="17"/>
      <c r="DN645" s="17"/>
      <c r="DO645" s="17"/>
      <c r="DP645" s="17"/>
      <c r="DQ645" s="17"/>
      <c r="DR645" s="17"/>
      <c r="DS645" s="17"/>
      <c r="DT645" s="17"/>
      <c r="DU645" s="17"/>
      <c r="DV645" s="17"/>
      <c r="DW645" s="17"/>
      <c r="DX645" s="17"/>
      <c r="DY645" s="17"/>
      <c r="DZ645" s="17"/>
      <c r="EA645" s="17"/>
      <c r="EB645" s="17"/>
      <c r="EC645" s="17"/>
      <c r="ED645" s="17"/>
      <c r="EE645" s="17"/>
      <c r="EF645" s="17"/>
      <c r="EG645" s="17"/>
      <c r="EH645" s="17"/>
      <c r="EI645" s="17"/>
      <c r="EJ645" s="17"/>
      <c r="EK645" s="17"/>
      <c r="EL645" s="17"/>
    </row>
    <row r="646" spans="1:142" x14ac:dyDescent="0.35">
      <c r="A646" s="17"/>
      <c r="B646" s="17"/>
      <c r="C646" s="17"/>
      <c r="D646" s="17"/>
      <c r="E646" s="17"/>
      <c r="F646" s="17"/>
      <c r="G646" s="17"/>
      <c r="H646" s="17"/>
      <c r="I646" s="17"/>
      <c r="K646" s="17"/>
      <c r="N646" s="17"/>
      <c r="O646" s="17"/>
      <c r="P646" s="68"/>
      <c r="Q646" s="68"/>
      <c r="R646" s="17"/>
      <c r="S646" s="17"/>
      <c r="T646" s="109"/>
      <c r="V646" s="17"/>
      <c r="W646" s="17"/>
      <c r="Y646" s="17"/>
      <c r="Z646" s="17"/>
      <c r="AA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c r="CA646" s="17"/>
      <c r="CB646" s="17"/>
      <c r="CC646" s="17"/>
      <c r="CD646" s="17"/>
      <c r="CE646" s="17"/>
      <c r="CF646" s="17"/>
      <c r="CG646" s="17"/>
      <c r="CH646" s="17"/>
      <c r="CI646" s="17"/>
      <c r="CJ646" s="17"/>
      <c r="CK646" s="17"/>
      <c r="CL646" s="17"/>
      <c r="CM646" s="17"/>
      <c r="CN646" s="17"/>
      <c r="CO646" s="17"/>
      <c r="CP646" s="17"/>
      <c r="CQ646" s="17"/>
      <c r="CR646" s="17"/>
      <c r="CS646" s="17"/>
      <c r="CT646" s="17"/>
      <c r="CU646" s="17"/>
      <c r="CV646" s="17"/>
      <c r="CW646" s="17"/>
      <c r="CX646" s="17"/>
      <c r="CY646" s="17"/>
      <c r="CZ646" s="17"/>
      <c r="DA646" s="17"/>
      <c r="DB646" s="17"/>
      <c r="DC646" s="17"/>
      <c r="DD646" s="17"/>
      <c r="DE646" s="17"/>
      <c r="DF646" s="17"/>
      <c r="DG646" s="17"/>
      <c r="DH646" s="17"/>
      <c r="DI646" s="17"/>
      <c r="DJ646" s="17"/>
      <c r="DK646" s="17"/>
      <c r="DL646" s="17"/>
      <c r="DM646" s="17"/>
      <c r="DN646" s="17"/>
      <c r="DO646" s="17"/>
      <c r="DP646" s="17"/>
      <c r="DQ646" s="17"/>
      <c r="DR646" s="17"/>
      <c r="DS646" s="17"/>
      <c r="DT646" s="17"/>
      <c r="DU646" s="17"/>
      <c r="DV646" s="17"/>
      <c r="DW646" s="17"/>
      <c r="DX646" s="17"/>
      <c r="DY646" s="17"/>
      <c r="DZ646" s="17"/>
      <c r="EA646" s="17"/>
      <c r="EB646" s="17"/>
      <c r="EC646" s="17"/>
      <c r="ED646" s="17"/>
      <c r="EE646" s="17"/>
      <c r="EF646" s="17"/>
      <c r="EG646" s="17"/>
      <c r="EH646" s="17"/>
      <c r="EI646" s="17"/>
      <c r="EJ646" s="17"/>
      <c r="EK646" s="17"/>
      <c r="EL646" s="17"/>
    </row>
    <row r="647" spans="1:142" x14ac:dyDescent="0.35">
      <c r="A647" s="17"/>
      <c r="B647" s="17"/>
      <c r="C647" s="17"/>
      <c r="D647" s="17"/>
      <c r="E647" s="17"/>
      <c r="F647" s="17"/>
      <c r="G647" s="17"/>
      <c r="H647" s="17"/>
      <c r="I647" s="17"/>
      <c r="K647" s="17"/>
      <c r="N647" s="17"/>
      <c r="O647" s="17"/>
      <c r="P647" s="68"/>
      <c r="Q647" s="68"/>
      <c r="R647" s="17"/>
      <c r="S647" s="17"/>
      <c r="T647" s="107"/>
      <c r="V647" s="17"/>
      <c r="W647" s="17"/>
      <c r="Y647" s="17"/>
      <c r="Z647" s="17"/>
      <c r="AA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c r="CA647" s="17"/>
      <c r="CB647" s="17"/>
      <c r="CC647" s="17"/>
      <c r="CD647" s="17"/>
      <c r="CE647" s="17"/>
      <c r="CF647" s="17"/>
      <c r="CG647" s="17"/>
      <c r="CH647" s="17"/>
      <c r="CI647" s="17"/>
      <c r="CJ647" s="17"/>
      <c r="CK647" s="17"/>
      <c r="CL647" s="17"/>
      <c r="CM647" s="17"/>
      <c r="CN647" s="17"/>
      <c r="CO647" s="17"/>
      <c r="CP647" s="17"/>
      <c r="CQ647" s="17"/>
      <c r="CR647" s="17"/>
      <c r="CS647" s="17"/>
      <c r="CT647" s="17"/>
      <c r="CU647" s="17"/>
      <c r="CV647" s="17"/>
      <c r="CW647" s="17"/>
      <c r="CX647" s="17"/>
      <c r="CY647" s="17"/>
      <c r="CZ647" s="17"/>
      <c r="DA647" s="17"/>
      <c r="DB647" s="17"/>
      <c r="DC647" s="17"/>
      <c r="DD647" s="17"/>
      <c r="DE647" s="17"/>
      <c r="DF647" s="17"/>
      <c r="DG647" s="17"/>
      <c r="DH647" s="17"/>
      <c r="DI647" s="17"/>
      <c r="DJ647" s="17"/>
      <c r="DK647" s="17"/>
      <c r="DL647" s="17"/>
      <c r="DM647" s="17"/>
      <c r="DN647" s="17"/>
      <c r="DO647" s="17"/>
      <c r="DP647" s="17"/>
      <c r="DQ647" s="17"/>
      <c r="DR647" s="17"/>
      <c r="DS647" s="17"/>
      <c r="DT647" s="17"/>
      <c r="DU647" s="17"/>
      <c r="DV647" s="17"/>
      <c r="DW647" s="17"/>
      <c r="DX647" s="17"/>
      <c r="DY647" s="17"/>
      <c r="DZ647" s="17"/>
      <c r="EA647" s="17"/>
      <c r="EB647" s="17"/>
      <c r="EC647" s="17"/>
      <c r="ED647" s="17"/>
      <c r="EE647" s="17"/>
      <c r="EF647" s="17"/>
      <c r="EG647" s="17"/>
      <c r="EH647" s="17"/>
      <c r="EI647" s="17"/>
      <c r="EJ647" s="17"/>
      <c r="EK647" s="17"/>
      <c r="EL647" s="17"/>
    </row>
    <row r="648" spans="1:142" x14ac:dyDescent="0.35">
      <c r="A648" s="17"/>
      <c r="B648" s="17"/>
      <c r="C648" s="17"/>
      <c r="D648" s="17"/>
      <c r="E648" s="17"/>
      <c r="F648" s="17"/>
      <c r="G648" s="17"/>
      <c r="H648" s="17"/>
      <c r="I648" s="17"/>
      <c r="K648" s="17"/>
      <c r="N648" s="17"/>
      <c r="O648" s="17"/>
      <c r="P648" s="68"/>
      <c r="Q648" s="68"/>
      <c r="R648" s="17"/>
      <c r="S648" s="17"/>
      <c r="T648" s="107"/>
      <c r="V648" s="17"/>
      <c r="W648" s="17"/>
      <c r="Y648" s="17"/>
      <c r="Z648" s="17"/>
      <c r="AA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c r="CA648" s="17"/>
      <c r="CB648" s="17"/>
      <c r="CC648" s="17"/>
      <c r="CD648" s="17"/>
      <c r="CE648" s="17"/>
      <c r="CF648" s="17"/>
      <c r="CG648" s="17"/>
      <c r="CH648" s="17"/>
      <c r="CI648" s="17"/>
      <c r="CJ648" s="17"/>
      <c r="CK648" s="17"/>
      <c r="CL648" s="17"/>
      <c r="CM648" s="17"/>
      <c r="CN648" s="17"/>
      <c r="CO648" s="17"/>
      <c r="CP648" s="17"/>
      <c r="CQ648" s="17"/>
      <c r="CR648" s="17"/>
      <c r="CS648" s="17"/>
      <c r="CT648" s="17"/>
      <c r="CU648" s="17"/>
      <c r="CV648" s="17"/>
      <c r="CW648" s="17"/>
      <c r="CX648" s="17"/>
      <c r="CY648" s="17"/>
      <c r="CZ648" s="17"/>
      <c r="DA648" s="17"/>
      <c r="DB648" s="17"/>
      <c r="DC648" s="17"/>
      <c r="DD648" s="17"/>
      <c r="DE648" s="17"/>
      <c r="DF648" s="17"/>
      <c r="DG648" s="17"/>
      <c r="DH648" s="17"/>
      <c r="DI648" s="17"/>
      <c r="DJ648" s="17"/>
      <c r="DK648" s="17"/>
      <c r="DL648" s="17"/>
      <c r="DM648" s="17"/>
      <c r="DN648" s="17"/>
      <c r="DO648" s="17"/>
      <c r="DP648" s="17"/>
      <c r="DQ648" s="17"/>
      <c r="DR648" s="17"/>
      <c r="DS648" s="17"/>
      <c r="DT648" s="17"/>
      <c r="DU648" s="17"/>
      <c r="DV648" s="17"/>
      <c r="DW648" s="17"/>
      <c r="DX648" s="17"/>
      <c r="DY648" s="17"/>
      <c r="DZ648" s="17"/>
      <c r="EA648" s="17"/>
      <c r="EB648" s="17"/>
      <c r="EC648" s="17"/>
      <c r="ED648" s="17"/>
      <c r="EE648" s="17"/>
      <c r="EF648" s="17"/>
      <c r="EG648" s="17"/>
      <c r="EH648" s="17"/>
      <c r="EI648" s="17"/>
      <c r="EJ648" s="17"/>
      <c r="EK648" s="17"/>
      <c r="EL648" s="17"/>
    </row>
    <row r="649" spans="1:142" x14ac:dyDescent="0.35">
      <c r="A649" s="17"/>
      <c r="B649" s="17"/>
      <c r="C649" s="17"/>
      <c r="D649" s="17"/>
      <c r="E649" s="17"/>
      <c r="F649" s="17"/>
      <c r="G649" s="17"/>
      <c r="H649" s="17"/>
      <c r="I649" s="17"/>
      <c r="K649" s="17"/>
      <c r="N649" s="17"/>
      <c r="O649" s="17"/>
      <c r="P649" s="68"/>
      <c r="Q649" s="68"/>
      <c r="R649" s="17"/>
      <c r="S649" s="17"/>
      <c r="T649" s="107"/>
      <c r="V649" s="17"/>
      <c r="W649" s="17"/>
      <c r="Y649" s="17"/>
      <c r="Z649" s="17"/>
      <c r="AA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c r="CA649" s="17"/>
      <c r="CB649" s="17"/>
      <c r="CC649" s="17"/>
      <c r="CD649" s="17"/>
      <c r="CE649" s="17"/>
      <c r="CF649" s="17"/>
      <c r="CG649" s="17"/>
      <c r="CH649" s="17"/>
      <c r="CI649" s="17"/>
      <c r="CJ649" s="17"/>
      <c r="CK649" s="17"/>
      <c r="CL649" s="17"/>
      <c r="CM649" s="17"/>
      <c r="CN649" s="17"/>
      <c r="CO649" s="17"/>
      <c r="CP649" s="17"/>
      <c r="CQ649" s="17"/>
      <c r="CR649" s="17"/>
      <c r="CS649" s="17"/>
      <c r="CT649" s="17"/>
      <c r="CU649" s="17"/>
      <c r="CV649" s="17"/>
      <c r="CW649" s="17"/>
      <c r="CX649" s="17"/>
      <c r="CY649" s="17"/>
      <c r="CZ649" s="17"/>
      <c r="DA649" s="17"/>
      <c r="DB649" s="17"/>
      <c r="DC649" s="17"/>
      <c r="DD649" s="17"/>
      <c r="DE649" s="17"/>
      <c r="DF649" s="17"/>
      <c r="DG649" s="17"/>
      <c r="DH649" s="17"/>
      <c r="DI649" s="17"/>
      <c r="DJ649" s="17"/>
      <c r="DK649" s="17"/>
      <c r="DL649" s="17"/>
      <c r="DM649" s="17"/>
      <c r="DN649" s="17"/>
      <c r="DO649" s="17"/>
      <c r="DP649" s="17"/>
      <c r="DQ649" s="17"/>
      <c r="DR649" s="17"/>
      <c r="DS649" s="17"/>
      <c r="DT649" s="17"/>
      <c r="DU649" s="17"/>
      <c r="DV649" s="17"/>
      <c r="DW649" s="17"/>
      <c r="DX649" s="17"/>
      <c r="DY649" s="17"/>
      <c r="DZ649" s="17"/>
      <c r="EA649" s="17"/>
      <c r="EB649" s="17"/>
      <c r="EC649" s="17"/>
      <c r="ED649" s="17"/>
      <c r="EE649" s="17"/>
      <c r="EF649" s="17"/>
      <c r="EG649" s="17"/>
      <c r="EH649" s="17"/>
      <c r="EI649" s="17"/>
      <c r="EJ649" s="17"/>
      <c r="EK649" s="17"/>
      <c r="EL649" s="17"/>
    </row>
    <row r="650" spans="1:142" x14ac:dyDescent="0.35">
      <c r="A650" s="17"/>
      <c r="B650" s="17"/>
      <c r="C650" s="17"/>
      <c r="D650" s="17"/>
      <c r="E650" s="17"/>
      <c r="F650" s="17"/>
      <c r="G650" s="17"/>
      <c r="H650" s="17"/>
      <c r="I650" s="17"/>
      <c r="K650" s="17"/>
      <c r="N650" s="17"/>
      <c r="O650" s="17"/>
      <c r="P650" s="68"/>
      <c r="Q650" s="68"/>
      <c r="R650" s="17"/>
      <c r="S650" s="17"/>
      <c r="T650" s="107"/>
      <c r="V650" s="17"/>
      <c r="W650" s="17"/>
      <c r="Y650" s="17"/>
      <c r="Z650" s="17"/>
      <c r="AA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c r="CA650" s="17"/>
      <c r="CB650" s="17"/>
      <c r="CC650" s="17"/>
      <c r="CD650" s="17"/>
      <c r="CE650" s="17"/>
      <c r="CF650" s="17"/>
      <c r="CG650" s="17"/>
      <c r="CH650" s="17"/>
      <c r="CI650" s="17"/>
      <c r="CJ650" s="17"/>
      <c r="CK650" s="17"/>
      <c r="CL650" s="17"/>
      <c r="CM650" s="17"/>
      <c r="CN650" s="17"/>
      <c r="CO650" s="17"/>
      <c r="CP650" s="17"/>
      <c r="CQ650" s="17"/>
      <c r="CR650" s="17"/>
      <c r="CS650" s="17"/>
      <c r="CT650" s="17"/>
      <c r="CU650" s="17"/>
      <c r="CV650" s="17"/>
      <c r="CW650" s="17"/>
      <c r="CX650" s="17"/>
      <c r="CY650" s="17"/>
      <c r="CZ650" s="17"/>
      <c r="DA650" s="17"/>
      <c r="DB650" s="17"/>
      <c r="DC650" s="17"/>
      <c r="DD650" s="17"/>
      <c r="DE650" s="17"/>
      <c r="DF650" s="17"/>
      <c r="DG650" s="17"/>
      <c r="DH650" s="17"/>
      <c r="DI650" s="17"/>
      <c r="DJ650" s="17"/>
      <c r="DK650" s="17"/>
      <c r="DL650" s="17"/>
      <c r="DM650" s="17"/>
      <c r="DN650" s="17"/>
      <c r="DO650" s="17"/>
      <c r="DP650" s="17"/>
      <c r="DQ650" s="17"/>
      <c r="DR650" s="17"/>
      <c r="DS650" s="17"/>
      <c r="DT650" s="17"/>
      <c r="DU650" s="17"/>
      <c r="DV650" s="17"/>
      <c r="DW650" s="17"/>
      <c r="DX650" s="17"/>
      <c r="DY650" s="17"/>
      <c r="DZ650" s="17"/>
      <c r="EA650" s="17"/>
      <c r="EB650" s="17"/>
      <c r="EC650" s="17"/>
      <c r="ED650" s="17"/>
      <c r="EE650" s="17"/>
      <c r="EF650" s="17"/>
      <c r="EG650" s="17"/>
      <c r="EH650" s="17"/>
      <c r="EI650" s="17"/>
      <c r="EJ650" s="17"/>
      <c r="EK650" s="17"/>
      <c r="EL650" s="17"/>
    </row>
    <row r="651" spans="1:142" x14ac:dyDescent="0.35">
      <c r="A651" s="17"/>
      <c r="B651" s="17"/>
      <c r="C651" s="17"/>
      <c r="D651" s="17"/>
      <c r="E651" s="17"/>
      <c r="F651" s="17"/>
      <c r="G651" s="17"/>
      <c r="H651" s="17"/>
      <c r="I651" s="17"/>
      <c r="K651" s="17"/>
      <c r="N651" s="17"/>
      <c r="O651" s="17"/>
      <c r="P651" s="68"/>
      <c r="Q651" s="68"/>
      <c r="R651" s="17"/>
      <c r="S651" s="17"/>
      <c r="T651" s="109"/>
      <c r="V651" s="17"/>
      <c r="W651" s="17"/>
      <c r="Y651" s="17"/>
      <c r="Z651" s="17"/>
      <c r="AA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c r="CA651" s="17"/>
      <c r="CB651" s="17"/>
      <c r="CC651" s="17"/>
      <c r="CD651" s="17"/>
      <c r="CE651" s="17"/>
      <c r="CF651" s="17"/>
      <c r="CG651" s="17"/>
      <c r="CH651" s="17"/>
      <c r="CI651" s="17"/>
      <c r="CJ651" s="17"/>
      <c r="CK651" s="17"/>
      <c r="CL651" s="17"/>
      <c r="CM651" s="17"/>
      <c r="CN651" s="17"/>
      <c r="CO651" s="17"/>
      <c r="CP651" s="17"/>
      <c r="CQ651" s="17"/>
      <c r="CR651" s="17"/>
      <c r="CS651" s="17"/>
      <c r="CT651" s="17"/>
      <c r="CU651" s="17"/>
      <c r="CV651" s="17"/>
      <c r="CW651" s="17"/>
      <c r="CX651" s="17"/>
      <c r="CY651" s="17"/>
      <c r="CZ651" s="17"/>
      <c r="DA651" s="17"/>
      <c r="DB651" s="17"/>
      <c r="DC651" s="17"/>
      <c r="DD651" s="17"/>
      <c r="DE651" s="17"/>
      <c r="DF651" s="17"/>
      <c r="DG651" s="17"/>
      <c r="DH651" s="17"/>
      <c r="DI651" s="17"/>
      <c r="DJ651" s="17"/>
      <c r="DK651" s="17"/>
      <c r="DL651" s="17"/>
      <c r="DM651" s="17"/>
      <c r="DN651" s="17"/>
      <c r="DO651" s="17"/>
      <c r="DP651" s="17"/>
      <c r="DQ651" s="17"/>
      <c r="DR651" s="17"/>
      <c r="DS651" s="17"/>
      <c r="DT651" s="17"/>
      <c r="DU651" s="17"/>
      <c r="DV651" s="17"/>
      <c r="DW651" s="17"/>
      <c r="DX651" s="17"/>
      <c r="DY651" s="17"/>
      <c r="DZ651" s="17"/>
      <c r="EA651" s="17"/>
      <c r="EB651" s="17"/>
      <c r="EC651" s="17"/>
      <c r="ED651" s="17"/>
      <c r="EE651" s="17"/>
      <c r="EF651" s="17"/>
      <c r="EG651" s="17"/>
      <c r="EH651" s="17"/>
      <c r="EI651" s="17"/>
      <c r="EJ651" s="17"/>
      <c r="EK651" s="17"/>
      <c r="EL651" s="17"/>
    </row>
    <row r="652" spans="1:142" x14ac:dyDescent="0.35">
      <c r="A652" s="17"/>
      <c r="B652" s="17"/>
      <c r="C652" s="17"/>
      <c r="D652" s="17"/>
      <c r="E652" s="17"/>
      <c r="F652" s="17"/>
      <c r="G652" s="17"/>
      <c r="H652" s="17"/>
      <c r="I652" s="17"/>
      <c r="K652" s="17"/>
      <c r="N652" s="17"/>
      <c r="O652" s="17"/>
      <c r="P652" s="68"/>
      <c r="Q652" s="68"/>
      <c r="R652" s="17"/>
      <c r="S652" s="17"/>
      <c r="T652" s="107"/>
      <c r="V652" s="17"/>
      <c r="W652" s="17"/>
      <c r="Y652" s="17"/>
      <c r="Z652" s="17"/>
      <c r="AA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c r="CA652" s="17"/>
      <c r="CB652" s="17"/>
      <c r="CC652" s="17"/>
      <c r="CD652" s="17"/>
      <c r="CE652" s="17"/>
      <c r="CF652" s="17"/>
      <c r="CG652" s="17"/>
      <c r="CH652" s="17"/>
      <c r="CI652" s="17"/>
      <c r="CJ652" s="17"/>
      <c r="CK652" s="17"/>
      <c r="CL652" s="17"/>
      <c r="CM652" s="17"/>
      <c r="CN652" s="17"/>
      <c r="CO652" s="17"/>
      <c r="CP652" s="17"/>
      <c r="CQ652" s="17"/>
      <c r="CR652" s="17"/>
      <c r="CS652" s="17"/>
      <c r="CT652" s="17"/>
      <c r="CU652" s="17"/>
      <c r="CV652" s="17"/>
      <c r="CW652" s="17"/>
      <c r="CX652" s="17"/>
      <c r="CY652" s="17"/>
      <c r="CZ652" s="17"/>
      <c r="DA652" s="17"/>
      <c r="DB652" s="17"/>
      <c r="DC652" s="17"/>
      <c r="DD652" s="17"/>
      <c r="DE652" s="17"/>
      <c r="DF652" s="17"/>
      <c r="DG652" s="17"/>
      <c r="DH652" s="17"/>
      <c r="DI652" s="17"/>
      <c r="DJ652" s="17"/>
      <c r="DK652" s="17"/>
      <c r="DL652" s="17"/>
      <c r="DM652" s="17"/>
      <c r="DN652" s="17"/>
      <c r="DO652" s="17"/>
      <c r="DP652" s="17"/>
      <c r="DQ652" s="17"/>
      <c r="DR652" s="17"/>
      <c r="DS652" s="17"/>
      <c r="DT652" s="17"/>
      <c r="DU652" s="17"/>
      <c r="DV652" s="17"/>
      <c r="DW652" s="17"/>
      <c r="DX652" s="17"/>
      <c r="DY652" s="17"/>
      <c r="DZ652" s="17"/>
      <c r="EA652" s="17"/>
      <c r="EB652" s="17"/>
      <c r="EC652" s="17"/>
      <c r="ED652" s="17"/>
      <c r="EE652" s="17"/>
      <c r="EF652" s="17"/>
      <c r="EG652" s="17"/>
      <c r="EH652" s="17"/>
      <c r="EI652" s="17"/>
      <c r="EJ652" s="17"/>
      <c r="EK652" s="17"/>
      <c r="EL652" s="17"/>
    </row>
    <row r="653" spans="1:142" x14ac:dyDescent="0.35">
      <c r="A653" s="17"/>
      <c r="B653" s="17"/>
      <c r="C653" s="17"/>
      <c r="D653" s="17"/>
      <c r="E653" s="17"/>
      <c r="F653" s="17"/>
      <c r="G653" s="17"/>
      <c r="H653" s="17"/>
      <c r="I653" s="17"/>
      <c r="K653" s="17"/>
      <c r="N653" s="17"/>
      <c r="O653" s="17"/>
      <c r="P653" s="68"/>
      <c r="Q653" s="68"/>
      <c r="R653" s="17"/>
      <c r="S653" s="17"/>
      <c r="T653" s="109"/>
      <c r="V653" s="17"/>
      <c r="W653" s="17"/>
      <c r="Y653" s="17"/>
      <c r="Z653" s="17"/>
      <c r="AA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c r="CC653" s="17"/>
      <c r="CD653" s="17"/>
      <c r="CE653" s="17"/>
      <c r="CF653" s="17"/>
      <c r="CG653" s="17"/>
      <c r="CH653" s="17"/>
      <c r="CI653" s="17"/>
      <c r="CJ653" s="17"/>
      <c r="CK653" s="17"/>
      <c r="CL653" s="17"/>
      <c r="CM653" s="17"/>
      <c r="CN653" s="17"/>
      <c r="CO653" s="17"/>
      <c r="CP653" s="17"/>
      <c r="CQ653" s="17"/>
      <c r="CR653" s="17"/>
      <c r="CS653" s="17"/>
      <c r="CT653" s="17"/>
      <c r="CU653" s="17"/>
      <c r="CV653" s="17"/>
      <c r="CW653" s="17"/>
      <c r="CX653" s="17"/>
      <c r="CY653" s="17"/>
      <c r="CZ653" s="17"/>
      <c r="DA653" s="17"/>
      <c r="DB653" s="17"/>
      <c r="DC653" s="17"/>
      <c r="DD653" s="17"/>
      <c r="DE653" s="17"/>
      <c r="DF653" s="17"/>
      <c r="DG653" s="17"/>
      <c r="DH653" s="17"/>
      <c r="DI653" s="17"/>
      <c r="DJ653" s="17"/>
      <c r="DK653" s="17"/>
      <c r="DL653" s="17"/>
      <c r="DM653" s="17"/>
      <c r="DN653" s="17"/>
      <c r="DO653" s="17"/>
      <c r="DP653" s="17"/>
      <c r="DQ653" s="17"/>
      <c r="DR653" s="17"/>
      <c r="DS653" s="17"/>
      <c r="DT653" s="17"/>
      <c r="DU653" s="17"/>
      <c r="DV653" s="17"/>
      <c r="DW653" s="17"/>
      <c r="DX653" s="17"/>
      <c r="DY653" s="17"/>
      <c r="DZ653" s="17"/>
      <c r="EA653" s="17"/>
      <c r="EB653" s="17"/>
      <c r="EC653" s="17"/>
      <c r="ED653" s="17"/>
      <c r="EE653" s="17"/>
      <c r="EF653" s="17"/>
      <c r="EG653" s="17"/>
      <c r="EH653" s="17"/>
      <c r="EI653" s="17"/>
      <c r="EJ653" s="17"/>
      <c r="EK653" s="17"/>
      <c r="EL653" s="17"/>
    </row>
    <row r="654" spans="1:142" x14ac:dyDescent="0.35">
      <c r="A654" s="17"/>
      <c r="B654" s="17"/>
      <c r="C654" s="17"/>
      <c r="D654" s="17"/>
      <c r="E654" s="17"/>
      <c r="F654" s="17"/>
      <c r="G654" s="17"/>
      <c r="H654" s="17"/>
      <c r="I654" s="17"/>
      <c r="K654" s="17"/>
      <c r="N654" s="17"/>
      <c r="O654" s="17"/>
      <c r="P654" s="68"/>
      <c r="Q654" s="68"/>
      <c r="R654" s="17"/>
      <c r="S654" s="17"/>
      <c r="T654" s="107"/>
      <c r="V654" s="17"/>
      <c r="W654" s="17"/>
      <c r="Y654" s="17"/>
      <c r="Z654" s="17"/>
      <c r="AA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c r="CC654" s="17"/>
      <c r="CD654" s="17"/>
      <c r="CE654" s="17"/>
      <c r="CF654" s="17"/>
      <c r="CG654" s="17"/>
      <c r="CH654" s="17"/>
      <c r="CI654" s="17"/>
      <c r="CJ654" s="17"/>
      <c r="CK654" s="17"/>
      <c r="CL654" s="17"/>
      <c r="CM654" s="17"/>
      <c r="CN654" s="17"/>
      <c r="CO654" s="17"/>
      <c r="CP654" s="17"/>
      <c r="CQ654" s="17"/>
      <c r="CR654" s="17"/>
      <c r="CS654" s="17"/>
      <c r="CT654" s="17"/>
      <c r="CU654" s="17"/>
      <c r="CV654" s="17"/>
      <c r="CW654" s="17"/>
      <c r="CX654" s="17"/>
      <c r="CY654" s="17"/>
      <c r="CZ654" s="17"/>
      <c r="DA654" s="17"/>
      <c r="DB654" s="17"/>
      <c r="DC654" s="17"/>
      <c r="DD654" s="17"/>
      <c r="DE654" s="17"/>
      <c r="DF654" s="17"/>
      <c r="DG654" s="17"/>
      <c r="DH654" s="17"/>
      <c r="DI654" s="17"/>
      <c r="DJ654" s="17"/>
      <c r="DK654" s="17"/>
      <c r="DL654" s="17"/>
      <c r="DM654" s="17"/>
      <c r="DN654" s="17"/>
      <c r="DO654" s="17"/>
      <c r="DP654" s="17"/>
      <c r="DQ654" s="17"/>
      <c r="DR654" s="17"/>
      <c r="DS654" s="17"/>
      <c r="DT654" s="17"/>
      <c r="DU654" s="17"/>
      <c r="DV654" s="17"/>
      <c r="DW654" s="17"/>
      <c r="DX654" s="17"/>
      <c r="DY654" s="17"/>
      <c r="DZ654" s="17"/>
      <c r="EA654" s="17"/>
      <c r="EB654" s="17"/>
      <c r="EC654" s="17"/>
      <c r="ED654" s="17"/>
      <c r="EE654" s="17"/>
      <c r="EF654" s="17"/>
      <c r="EG654" s="17"/>
      <c r="EH654" s="17"/>
      <c r="EI654" s="17"/>
      <c r="EJ654" s="17"/>
      <c r="EK654" s="17"/>
      <c r="EL654" s="17"/>
    </row>
    <row r="655" spans="1:142" x14ac:dyDescent="0.35">
      <c r="A655" s="17"/>
      <c r="B655" s="17"/>
      <c r="C655" s="17"/>
      <c r="D655" s="17"/>
      <c r="E655" s="17"/>
      <c r="F655" s="17"/>
      <c r="G655" s="17"/>
      <c r="H655" s="17"/>
      <c r="I655" s="17"/>
      <c r="K655" s="17"/>
      <c r="N655" s="17"/>
      <c r="O655" s="17"/>
      <c r="P655" s="68"/>
      <c r="Q655" s="68"/>
      <c r="R655" s="17"/>
      <c r="S655" s="17"/>
      <c r="T655" s="107"/>
      <c r="V655" s="17"/>
      <c r="W655" s="17"/>
      <c r="Y655" s="17"/>
      <c r="Z655" s="17"/>
      <c r="AA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c r="CA655" s="17"/>
      <c r="CB655" s="17"/>
      <c r="CC655" s="17"/>
      <c r="CD655" s="17"/>
      <c r="CE655" s="17"/>
      <c r="CF655" s="17"/>
      <c r="CG655" s="17"/>
      <c r="CH655" s="17"/>
      <c r="CI655" s="17"/>
      <c r="CJ655" s="17"/>
      <c r="CK655" s="17"/>
      <c r="CL655" s="17"/>
      <c r="CM655" s="17"/>
      <c r="CN655" s="17"/>
      <c r="CO655" s="17"/>
      <c r="CP655" s="17"/>
      <c r="CQ655" s="17"/>
      <c r="CR655" s="17"/>
      <c r="CS655" s="17"/>
      <c r="CT655" s="17"/>
      <c r="CU655" s="17"/>
      <c r="CV655" s="17"/>
      <c r="CW655" s="17"/>
      <c r="CX655" s="17"/>
      <c r="CY655" s="17"/>
      <c r="CZ655" s="17"/>
      <c r="DA655" s="17"/>
      <c r="DB655" s="17"/>
      <c r="DC655" s="17"/>
      <c r="DD655" s="17"/>
      <c r="DE655" s="17"/>
      <c r="DF655" s="17"/>
      <c r="DG655" s="17"/>
      <c r="DH655" s="17"/>
      <c r="DI655" s="17"/>
      <c r="DJ655" s="17"/>
      <c r="DK655" s="17"/>
      <c r="DL655" s="17"/>
      <c r="DM655" s="17"/>
      <c r="DN655" s="17"/>
      <c r="DO655" s="17"/>
      <c r="DP655" s="17"/>
      <c r="DQ655" s="17"/>
      <c r="DR655" s="17"/>
      <c r="DS655" s="17"/>
      <c r="DT655" s="17"/>
      <c r="DU655" s="17"/>
      <c r="DV655" s="17"/>
      <c r="DW655" s="17"/>
      <c r="DX655" s="17"/>
      <c r="DY655" s="17"/>
      <c r="DZ655" s="17"/>
      <c r="EA655" s="17"/>
      <c r="EB655" s="17"/>
      <c r="EC655" s="17"/>
      <c r="ED655" s="17"/>
      <c r="EE655" s="17"/>
      <c r="EF655" s="17"/>
      <c r="EG655" s="17"/>
      <c r="EH655" s="17"/>
      <c r="EI655" s="17"/>
      <c r="EJ655" s="17"/>
      <c r="EK655" s="17"/>
      <c r="EL655" s="17"/>
    </row>
    <row r="656" spans="1:142" x14ac:dyDescent="0.35">
      <c r="A656" s="17"/>
      <c r="B656" s="17"/>
      <c r="C656" s="17"/>
      <c r="D656" s="17"/>
      <c r="E656" s="17"/>
      <c r="F656" s="17"/>
      <c r="G656" s="17"/>
      <c r="H656" s="17"/>
      <c r="I656" s="17"/>
      <c r="K656" s="17"/>
      <c r="N656" s="17"/>
      <c r="O656" s="17"/>
      <c r="P656" s="68"/>
      <c r="Q656" s="68"/>
      <c r="R656" s="17"/>
      <c r="S656" s="17"/>
      <c r="T656" s="107"/>
      <c r="V656" s="17"/>
      <c r="W656" s="17"/>
      <c r="Y656" s="17"/>
      <c r="Z656" s="17"/>
      <c r="AA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c r="CA656" s="17"/>
      <c r="CB656" s="17"/>
      <c r="CC656" s="17"/>
      <c r="CD656" s="17"/>
      <c r="CE656" s="17"/>
      <c r="CF656" s="17"/>
      <c r="CG656" s="17"/>
      <c r="CH656" s="17"/>
      <c r="CI656" s="17"/>
      <c r="CJ656" s="17"/>
      <c r="CK656" s="17"/>
      <c r="CL656" s="17"/>
      <c r="CM656" s="17"/>
      <c r="CN656" s="17"/>
      <c r="CO656" s="17"/>
      <c r="CP656" s="17"/>
      <c r="CQ656" s="17"/>
      <c r="CR656" s="17"/>
      <c r="CS656" s="17"/>
      <c r="CT656" s="17"/>
      <c r="CU656" s="17"/>
      <c r="CV656" s="17"/>
      <c r="CW656" s="17"/>
      <c r="CX656" s="17"/>
      <c r="CY656" s="17"/>
      <c r="CZ656" s="17"/>
      <c r="DA656" s="17"/>
      <c r="DB656" s="17"/>
      <c r="DC656" s="17"/>
      <c r="DD656" s="17"/>
      <c r="DE656" s="17"/>
      <c r="DF656" s="17"/>
      <c r="DG656" s="17"/>
      <c r="DH656" s="17"/>
      <c r="DI656" s="17"/>
      <c r="DJ656" s="17"/>
      <c r="DK656" s="17"/>
      <c r="DL656" s="17"/>
      <c r="DM656" s="17"/>
      <c r="DN656" s="17"/>
      <c r="DO656" s="17"/>
      <c r="DP656" s="17"/>
      <c r="DQ656" s="17"/>
      <c r="DR656" s="17"/>
      <c r="DS656" s="17"/>
      <c r="DT656" s="17"/>
      <c r="DU656" s="17"/>
      <c r="DV656" s="17"/>
      <c r="DW656" s="17"/>
      <c r="DX656" s="17"/>
      <c r="DY656" s="17"/>
      <c r="DZ656" s="17"/>
      <c r="EA656" s="17"/>
      <c r="EB656" s="17"/>
      <c r="EC656" s="17"/>
      <c r="ED656" s="17"/>
      <c r="EE656" s="17"/>
      <c r="EF656" s="17"/>
      <c r="EG656" s="17"/>
      <c r="EH656" s="17"/>
      <c r="EI656" s="17"/>
      <c r="EJ656" s="17"/>
      <c r="EK656" s="17"/>
      <c r="EL656" s="17"/>
    </row>
    <row r="657" spans="1:142" x14ac:dyDescent="0.35">
      <c r="A657" s="17"/>
      <c r="B657" s="17"/>
      <c r="C657" s="17"/>
      <c r="D657" s="17"/>
      <c r="E657" s="17"/>
      <c r="F657" s="17"/>
      <c r="G657" s="17"/>
      <c r="H657" s="17"/>
      <c r="I657" s="107"/>
      <c r="K657" s="17"/>
      <c r="N657" s="17"/>
      <c r="O657" s="17"/>
      <c r="P657" s="68"/>
      <c r="Q657" s="68"/>
      <c r="R657" s="17"/>
      <c r="S657" s="17"/>
      <c r="T657" s="107"/>
      <c r="V657" s="17"/>
      <c r="W657" s="17"/>
      <c r="Y657" s="17"/>
      <c r="Z657" s="17"/>
      <c r="AA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c r="CA657" s="17"/>
      <c r="CB657" s="17"/>
      <c r="CC657" s="17"/>
      <c r="CD657" s="17"/>
      <c r="CE657" s="17"/>
      <c r="CF657" s="17"/>
      <c r="CG657" s="17"/>
      <c r="CH657" s="17"/>
      <c r="CI657" s="17"/>
      <c r="CJ657" s="17"/>
      <c r="CK657" s="17"/>
      <c r="CL657" s="17"/>
      <c r="CM657" s="17"/>
      <c r="CN657" s="17"/>
      <c r="CO657" s="17"/>
      <c r="CP657" s="17"/>
      <c r="CQ657" s="17"/>
      <c r="CR657" s="17"/>
      <c r="CS657" s="17"/>
      <c r="CT657" s="17"/>
      <c r="CU657" s="17"/>
      <c r="CV657" s="17"/>
      <c r="CW657" s="17"/>
      <c r="CX657" s="17"/>
      <c r="CY657" s="17"/>
      <c r="CZ657" s="17"/>
      <c r="DA657" s="17"/>
      <c r="DB657" s="17"/>
      <c r="DC657" s="17"/>
      <c r="DD657" s="17"/>
      <c r="DE657" s="17"/>
      <c r="DF657" s="17"/>
      <c r="DG657" s="17"/>
      <c r="DH657" s="17"/>
      <c r="DI657" s="17"/>
      <c r="DJ657" s="17"/>
      <c r="DK657" s="17"/>
      <c r="DL657" s="17"/>
      <c r="DM657" s="17"/>
      <c r="DN657" s="17"/>
      <c r="DO657" s="17"/>
      <c r="DP657" s="17"/>
      <c r="DQ657" s="17"/>
      <c r="DR657" s="17"/>
      <c r="DS657" s="17"/>
      <c r="DT657" s="17"/>
      <c r="DU657" s="17"/>
      <c r="DV657" s="17"/>
      <c r="DW657" s="17"/>
      <c r="DX657" s="17"/>
      <c r="DY657" s="17"/>
      <c r="DZ657" s="17"/>
      <c r="EA657" s="17"/>
      <c r="EB657" s="17"/>
      <c r="EC657" s="17"/>
      <c r="ED657" s="17"/>
      <c r="EE657" s="17"/>
      <c r="EF657" s="17"/>
      <c r="EG657" s="17"/>
      <c r="EH657" s="17"/>
      <c r="EI657" s="17"/>
      <c r="EJ657" s="17"/>
      <c r="EK657" s="17"/>
      <c r="EL657" s="17"/>
    </row>
    <row r="658" spans="1:142" x14ac:dyDescent="0.35">
      <c r="A658" s="17"/>
      <c r="B658" s="17"/>
      <c r="C658" s="17"/>
      <c r="D658" s="17"/>
      <c r="E658" s="17"/>
      <c r="F658" s="17"/>
      <c r="G658" s="17"/>
      <c r="H658" s="17"/>
      <c r="I658" s="17"/>
      <c r="K658" s="17"/>
      <c r="N658" s="17"/>
      <c r="O658" s="17"/>
      <c r="P658" s="68"/>
      <c r="Q658" s="68"/>
      <c r="R658" s="17"/>
      <c r="S658" s="17"/>
      <c r="T658" s="109"/>
      <c r="V658" s="17"/>
      <c r="W658" s="17"/>
      <c r="Y658" s="17"/>
      <c r="Z658" s="17"/>
      <c r="AA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c r="CA658" s="17"/>
      <c r="CB658" s="17"/>
      <c r="CC658" s="17"/>
      <c r="CD658" s="17"/>
      <c r="CE658" s="17"/>
      <c r="CF658" s="17"/>
      <c r="CG658" s="17"/>
      <c r="CH658" s="17"/>
      <c r="CI658" s="17"/>
      <c r="CJ658" s="17"/>
      <c r="CK658" s="17"/>
      <c r="CL658" s="17"/>
      <c r="CM658" s="17"/>
      <c r="CN658" s="17"/>
      <c r="CO658" s="17"/>
      <c r="CP658" s="17"/>
      <c r="CQ658" s="17"/>
      <c r="CR658" s="17"/>
      <c r="CS658" s="17"/>
      <c r="CT658" s="17"/>
      <c r="CU658" s="17"/>
      <c r="CV658" s="17"/>
      <c r="CW658" s="17"/>
      <c r="CX658" s="17"/>
      <c r="CY658" s="17"/>
      <c r="CZ658" s="17"/>
      <c r="DA658" s="17"/>
      <c r="DB658" s="17"/>
      <c r="DC658" s="17"/>
      <c r="DD658" s="17"/>
      <c r="DE658" s="17"/>
      <c r="DF658" s="17"/>
      <c r="DG658" s="17"/>
      <c r="DH658" s="17"/>
      <c r="DI658" s="17"/>
      <c r="DJ658" s="17"/>
      <c r="DK658" s="17"/>
      <c r="DL658" s="17"/>
      <c r="DM658" s="17"/>
      <c r="DN658" s="17"/>
      <c r="DO658" s="17"/>
      <c r="DP658" s="17"/>
      <c r="DQ658" s="17"/>
      <c r="DR658" s="17"/>
      <c r="DS658" s="17"/>
      <c r="DT658" s="17"/>
      <c r="DU658" s="17"/>
      <c r="DV658" s="17"/>
      <c r="DW658" s="17"/>
      <c r="DX658" s="17"/>
      <c r="DY658" s="17"/>
      <c r="DZ658" s="17"/>
      <c r="EA658" s="17"/>
      <c r="EB658" s="17"/>
      <c r="EC658" s="17"/>
      <c r="ED658" s="17"/>
      <c r="EE658" s="17"/>
      <c r="EF658" s="17"/>
      <c r="EG658" s="17"/>
      <c r="EH658" s="17"/>
      <c r="EI658" s="17"/>
      <c r="EJ658" s="17"/>
      <c r="EK658" s="17"/>
      <c r="EL658" s="17"/>
    </row>
    <row r="659" spans="1:142" x14ac:dyDescent="0.35">
      <c r="A659" s="17"/>
      <c r="B659" s="17"/>
      <c r="C659" s="17"/>
      <c r="D659" s="17"/>
      <c r="E659" s="17"/>
      <c r="F659" s="17"/>
      <c r="G659" s="17"/>
      <c r="H659" s="17"/>
      <c r="I659" s="17"/>
      <c r="K659" s="17"/>
      <c r="N659" s="17"/>
      <c r="O659" s="17"/>
      <c r="P659" s="68"/>
      <c r="Q659" s="68"/>
      <c r="R659" s="17"/>
      <c r="S659" s="17"/>
      <c r="T659" s="107"/>
      <c r="V659" s="17"/>
      <c r="W659" s="17"/>
      <c r="Y659" s="17"/>
      <c r="Z659" s="17"/>
      <c r="AA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c r="CC659" s="17"/>
      <c r="CD659" s="17"/>
      <c r="CE659" s="17"/>
      <c r="CF659" s="17"/>
      <c r="CG659" s="17"/>
      <c r="CH659" s="17"/>
      <c r="CI659" s="17"/>
      <c r="CJ659" s="17"/>
      <c r="CK659" s="17"/>
      <c r="CL659" s="17"/>
      <c r="CM659" s="17"/>
      <c r="CN659" s="17"/>
      <c r="CO659" s="17"/>
      <c r="CP659" s="17"/>
      <c r="CQ659" s="17"/>
      <c r="CR659" s="17"/>
      <c r="CS659" s="17"/>
      <c r="CT659" s="17"/>
      <c r="CU659" s="17"/>
      <c r="CV659" s="17"/>
      <c r="CW659" s="17"/>
      <c r="CX659" s="17"/>
      <c r="CY659" s="17"/>
      <c r="CZ659" s="17"/>
      <c r="DA659" s="17"/>
      <c r="DB659" s="17"/>
      <c r="DC659" s="17"/>
      <c r="DD659" s="17"/>
      <c r="DE659" s="17"/>
      <c r="DF659" s="17"/>
      <c r="DG659" s="17"/>
      <c r="DH659" s="17"/>
      <c r="DI659" s="17"/>
      <c r="DJ659" s="17"/>
      <c r="DK659" s="17"/>
      <c r="DL659" s="17"/>
      <c r="DM659" s="17"/>
      <c r="DN659" s="17"/>
      <c r="DO659" s="17"/>
      <c r="DP659" s="17"/>
      <c r="DQ659" s="17"/>
      <c r="DR659" s="17"/>
      <c r="DS659" s="17"/>
      <c r="DT659" s="17"/>
      <c r="DU659" s="17"/>
      <c r="DV659" s="17"/>
      <c r="DW659" s="17"/>
      <c r="DX659" s="17"/>
      <c r="DY659" s="17"/>
      <c r="DZ659" s="17"/>
      <c r="EA659" s="17"/>
      <c r="EB659" s="17"/>
      <c r="EC659" s="17"/>
      <c r="ED659" s="17"/>
      <c r="EE659" s="17"/>
      <c r="EF659" s="17"/>
      <c r="EG659" s="17"/>
      <c r="EH659" s="17"/>
      <c r="EI659" s="17"/>
      <c r="EJ659" s="17"/>
      <c r="EK659" s="17"/>
      <c r="EL659" s="17"/>
    </row>
    <row r="660" spans="1:142" x14ac:dyDescent="0.35">
      <c r="A660" s="17"/>
      <c r="B660" s="17"/>
      <c r="C660" s="17"/>
      <c r="D660" s="17"/>
      <c r="E660" s="17"/>
      <c r="F660" s="17"/>
      <c r="G660" s="17"/>
      <c r="H660" s="17"/>
      <c r="I660" s="17"/>
      <c r="K660" s="17"/>
      <c r="N660" s="17"/>
      <c r="O660" s="17"/>
      <c r="P660" s="68"/>
      <c r="Q660" s="68"/>
      <c r="R660" s="17"/>
      <c r="S660" s="17"/>
      <c r="T660" s="107"/>
      <c r="V660" s="17"/>
      <c r="W660" s="17"/>
      <c r="Y660" s="17"/>
      <c r="Z660" s="17"/>
      <c r="AA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c r="CA660" s="17"/>
      <c r="CB660" s="17"/>
      <c r="CC660" s="17"/>
      <c r="CD660" s="17"/>
      <c r="CE660" s="17"/>
      <c r="CF660" s="17"/>
      <c r="CG660" s="17"/>
      <c r="CH660" s="17"/>
      <c r="CI660" s="17"/>
      <c r="CJ660" s="17"/>
      <c r="CK660" s="17"/>
      <c r="CL660" s="17"/>
      <c r="CM660" s="17"/>
      <c r="CN660" s="17"/>
      <c r="CO660" s="17"/>
      <c r="CP660" s="17"/>
      <c r="CQ660" s="17"/>
      <c r="CR660" s="17"/>
      <c r="CS660" s="17"/>
      <c r="CT660" s="17"/>
      <c r="CU660" s="17"/>
      <c r="CV660" s="17"/>
      <c r="CW660" s="17"/>
      <c r="CX660" s="17"/>
      <c r="CY660" s="17"/>
      <c r="CZ660" s="17"/>
      <c r="DA660" s="17"/>
      <c r="DB660" s="17"/>
      <c r="DC660" s="17"/>
      <c r="DD660" s="17"/>
      <c r="DE660" s="17"/>
      <c r="DF660" s="17"/>
      <c r="DG660" s="17"/>
      <c r="DH660" s="17"/>
      <c r="DI660" s="17"/>
      <c r="DJ660" s="17"/>
      <c r="DK660" s="17"/>
      <c r="DL660" s="17"/>
      <c r="DM660" s="17"/>
      <c r="DN660" s="17"/>
      <c r="DO660" s="17"/>
      <c r="DP660" s="17"/>
      <c r="DQ660" s="17"/>
      <c r="DR660" s="17"/>
      <c r="DS660" s="17"/>
      <c r="DT660" s="17"/>
      <c r="DU660" s="17"/>
      <c r="DV660" s="17"/>
      <c r="DW660" s="17"/>
      <c r="DX660" s="17"/>
      <c r="DY660" s="17"/>
      <c r="DZ660" s="17"/>
      <c r="EA660" s="17"/>
      <c r="EB660" s="17"/>
      <c r="EC660" s="17"/>
      <c r="ED660" s="17"/>
      <c r="EE660" s="17"/>
      <c r="EF660" s="17"/>
      <c r="EG660" s="17"/>
      <c r="EH660" s="17"/>
      <c r="EI660" s="17"/>
      <c r="EJ660" s="17"/>
      <c r="EK660" s="17"/>
      <c r="EL660" s="17"/>
    </row>
    <row r="661" spans="1:142" x14ac:dyDescent="0.35">
      <c r="A661" s="17"/>
      <c r="B661" s="17"/>
      <c r="C661" s="17"/>
      <c r="D661" s="17"/>
      <c r="E661" s="17"/>
      <c r="F661" s="17"/>
      <c r="G661" s="17"/>
      <c r="H661" s="17"/>
      <c r="I661" s="17"/>
      <c r="K661" s="17"/>
      <c r="N661" s="17"/>
      <c r="O661" s="17"/>
      <c r="P661" s="68"/>
      <c r="Q661" s="68"/>
      <c r="R661" s="17"/>
      <c r="S661" s="17"/>
      <c r="T661" s="109"/>
      <c r="V661" s="17"/>
      <c r="W661" s="17"/>
      <c r="Y661" s="17"/>
      <c r="Z661" s="17"/>
      <c r="AA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c r="CA661" s="17"/>
      <c r="CB661" s="17"/>
      <c r="CC661" s="17"/>
      <c r="CD661" s="17"/>
      <c r="CE661" s="17"/>
      <c r="CF661" s="17"/>
      <c r="CG661" s="17"/>
      <c r="CH661" s="17"/>
      <c r="CI661" s="17"/>
      <c r="CJ661" s="17"/>
      <c r="CK661" s="17"/>
      <c r="CL661" s="17"/>
      <c r="CM661" s="17"/>
      <c r="CN661" s="17"/>
      <c r="CO661" s="17"/>
      <c r="CP661" s="17"/>
      <c r="CQ661" s="17"/>
      <c r="CR661" s="17"/>
      <c r="CS661" s="17"/>
      <c r="CT661" s="17"/>
      <c r="CU661" s="17"/>
      <c r="CV661" s="17"/>
      <c r="CW661" s="17"/>
      <c r="CX661" s="17"/>
      <c r="CY661" s="17"/>
      <c r="CZ661" s="17"/>
      <c r="DA661" s="17"/>
      <c r="DB661" s="17"/>
      <c r="DC661" s="17"/>
      <c r="DD661" s="17"/>
      <c r="DE661" s="17"/>
      <c r="DF661" s="17"/>
      <c r="DG661" s="17"/>
      <c r="DH661" s="17"/>
      <c r="DI661" s="17"/>
      <c r="DJ661" s="17"/>
      <c r="DK661" s="17"/>
      <c r="DL661" s="17"/>
      <c r="DM661" s="17"/>
      <c r="DN661" s="17"/>
      <c r="DO661" s="17"/>
      <c r="DP661" s="17"/>
      <c r="DQ661" s="17"/>
      <c r="DR661" s="17"/>
      <c r="DS661" s="17"/>
      <c r="DT661" s="17"/>
      <c r="DU661" s="17"/>
      <c r="DV661" s="17"/>
      <c r="DW661" s="17"/>
      <c r="DX661" s="17"/>
      <c r="DY661" s="17"/>
      <c r="DZ661" s="17"/>
      <c r="EA661" s="17"/>
      <c r="EB661" s="17"/>
      <c r="EC661" s="17"/>
      <c r="ED661" s="17"/>
      <c r="EE661" s="17"/>
      <c r="EF661" s="17"/>
      <c r="EG661" s="17"/>
      <c r="EH661" s="17"/>
      <c r="EI661" s="17"/>
      <c r="EJ661" s="17"/>
      <c r="EK661" s="17"/>
      <c r="EL661" s="17"/>
    </row>
    <row r="662" spans="1:142" x14ac:dyDescent="0.35">
      <c r="A662" s="17"/>
      <c r="B662" s="17"/>
      <c r="C662" s="17"/>
      <c r="D662" s="17"/>
      <c r="E662" s="17"/>
      <c r="F662" s="17"/>
      <c r="G662" s="17"/>
      <c r="H662" s="17"/>
      <c r="I662" s="17"/>
      <c r="K662" s="17"/>
      <c r="N662" s="17"/>
      <c r="O662" s="17"/>
      <c r="P662" s="68"/>
      <c r="Q662" s="68"/>
      <c r="R662" s="17"/>
      <c r="S662" s="17"/>
      <c r="T662" s="107"/>
      <c r="V662" s="17"/>
      <c r="W662" s="17"/>
      <c r="Y662" s="17"/>
      <c r="Z662" s="17"/>
      <c r="AA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c r="CA662" s="17"/>
      <c r="CB662" s="17"/>
      <c r="CC662" s="17"/>
      <c r="CD662" s="17"/>
      <c r="CE662" s="17"/>
      <c r="CF662" s="17"/>
      <c r="CG662" s="17"/>
      <c r="CH662" s="17"/>
      <c r="CI662" s="17"/>
      <c r="CJ662" s="17"/>
      <c r="CK662" s="17"/>
      <c r="CL662" s="17"/>
      <c r="CM662" s="17"/>
      <c r="CN662" s="17"/>
      <c r="CO662" s="17"/>
      <c r="CP662" s="17"/>
      <c r="CQ662" s="17"/>
      <c r="CR662" s="17"/>
      <c r="CS662" s="17"/>
      <c r="CT662" s="17"/>
      <c r="CU662" s="17"/>
      <c r="CV662" s="17"/>
      <c r="CW662" s="17"/>
      <c r="CX662" s="17"/>
      <c r="CY662" s="17"/>
      <c r="CZ662" s="17"/>
      <c r="DA662" s="17"/>
      <c r="DB662" s="17"/>
      <c r="DC662" s="17"/>
      <c r="DD662" s="17"/>
      <c r="DE662" s="17"/>
      <c r="DF662" s="17"/>
      <c r="DG662" s="17"/>
      <c r="DH662" s="17"/>
      <c r="DI662" s="17"/>
      <c r="DJ662" s="17"/>
      <c r="DK662" s="17"/>
      <c r="DL662" s="17"/>
      <c r="DM662" s="17"/>
      <c r="DN662" s="17"/>
      <c r="DO662" s="17"/>
      <c r="DP662" s="17"/>
      <c r="DQ662" s="17"/>
      <c r="DR662" s="17"/>
      <c r="DS662" s="17"/>
      <c r="DT662" s="17"/>
      <c r="DU662" s="17"/>
      <c r="DV662" s="17"/>
      <c r="DW662" s="17"/>
      <c r="DX662" s="17"/>
      <c r="DY662" s="17"/>
      <c r="DZ662" s="17"/>
      <c r="EA662" s="17"/>
      <c r="EB662" s="17"/>
      <c r="EC662" s="17"/>
      <c r="ED662" s="17"/>
      <c r="EE662" s="17"/>
      <c r="EF662" s="17"/>
      <c r="EG662" s="17"/>
      <c r="EH662" s="17"/>
      <c r="EI662" s="17"/>
      <c r="EJ662" s="17"/>
      <c r="EK662" s="17"/>
      <c r="EL662" s="17"/>
    </row>
    <row r="663" spans="1:142" x14ac:dyDescent="0.35">
      <c r="A663" s="17"/>
      <c r="B663" s="17"/>
      <c r="C663" s="17"/>
      <c r="D663" s="17"/>
      <c r="E663" s="17"/>
      <c r="F663" s="17"/>
      <c r="G663" s="17"/>
      <c r="H663" s="17"/>
      <c r="I663" s="17"/>
      <c r="K663" s="17"/>
      <c r="N663" s="17"/>
      <c r="O663" s="17"/>
      <c r="P663" s="68"/>
      <c r="Q663" s="68"/>
      <c r="R663" s="17"/>
      <c r="S663" s="17"/>
      <c r="T663" s="107"/>
      <c r="V663" s="17"/>
      <c r="W663" s="17"/>
      <c r="Y663" s="17"/>
      <c r="Z663" s="17"/>
      <c r="AA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c r="CA663" s="17"/>
      <c r="CB663" s="17"/>
      <c r="CC663" s="17"/>
      <c r="CD663" s="17"/>
      <c r="CE663" s="17"/>
      <c r="CF663" s="17"/>
      <c r="CG663" s="17"/>
      <c r="CH663" s="17"/>
      <c r="CI663" s="17"/>
      <c r="CJ663" s="17"/>
      <c r="CK663" s="17"/>
      <c r="CL663" s="17"/>
      <c r="CM663" s="17"/>
      <c r="CN663" s="17"/>
      <c r="CO663" s="17"/>
      <c r="CP663" s="17"/>
      <c r="CQ663" s="17"/>
      <c r="CR663" s="17"/>
      <c r="CS663" s="17"/>
      <c r="CT663" s="17"/>
      <c r="CU663" s="17"/>
      <c r="CV663" s="17"/>
      <c r="CW663" s="17"/>
      <c r="CX663" s="17"/>
      <c r="CY663" s="17"/>
      <c r="CZ663" s="17"/>
      <c r="DA663" s="17"/>
      <c r="DB663" s="17"/>
      <c r="DC663" s="17"/>
      <c r="DD663" s="17"/>
      <c r="DE663" s="17"/>
      <c r="DF663" s="17"/>
      <c r="DG663" s="17"/>
      <c r="DH663" s="17"/>
      <c r="DI663" s="17"/>
      <c r="DJ663" s="17"/>
      <c r="DK663" s="17"/>
      <c r="DL663" s="17"/>
      <c r="DM663" s="17"/>
      <c r="DN663" s="17"/>
      <c r="DO663" s="17"/>
      <c r="DP663" s="17"/>
      <c r="DQ663" s="17"/>
      <c r="DR663" s="17"/>
      <c r="DS663" s="17"/>
      <c r="DT663" s="17"/>
      <c r="DU663" s="17"/>
      <c r="DV663" s="17"/>
      <c r="DW663" s="17"/>
      <c r="DX663" s="17"/>
      <c r="DY663" s="17"/>
      <c r="DZ663" s="17"/>
      <c r="EA663" s="17"/>
      <c r="EB663" s="17"/>
      <c r="EC663" s="17"/>
      <c r="ED663" s="17"/>
      <c r="EE663" s="17"/>
      <c r="EF663" s="17"/>
      <c r="EG663" s="17"/>
      <c r="EH663" s="17"/>
      <c r="EI663" s="17"/>
      <c r="EJ663" s="17"/>
      <c r="EK663" s="17"/>
      <c r="EL663" s="17"/>
    </row>
    <row r="664" spans="1:142" x14ac:dyDescent="0.35">
      <c r="A664" s="17"/>
      <c r="B664" s="17"/>
      <c r="C664" s="17"/>
      <c r="D664" s="17"/>
      <c r="E664" s="17"/>
      <c r="F664" s="17"/>
      <c r="G664" s="17"/>
      <c r="H664" s="17"/>
      <c r="I664" s="17"/>
      <c r="K664" s="17"/>
      <c r="N664" s="17"/>
      <c r="O664" s="17"/>
      <c r="P664" s="68"/>
      <c r="Q664" s="68"/>
      <c r="R664" s="17"/>
      <c r="S664" s="17"/>
      <c r="T664" s="107"/>
      <c r="V664" s="17"/>
      <c r="W664" s="17"/>
      <c r="Y664" s="17"/>
      <c r="Z664" s="17"/>
      <c r="AA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c r="CA664" s="17"/>
      <c r="CB664" s="17"/>
      <c r="CC664" s="17"/>
      <c r="CD664" s="17"/>
      <c r="CE664" s="17"/>
      <c r="CF664" s="17"/>
      <c r="CG664" s="17"/>
      <c r="CH664" s="17"/>
      <c r="CI664" s="17"/>
      <c r="CJ664" s="17"/>
      <c r="CK664" s="17"/>
      <c r="CL664" s="17"/>
      <c r="CM664" s="17"/>
      <c r="CN664" s="17"/>
      <c r="CO664" s="17"/>
      <c r="CP664" s="17"/>
      <c r="CQ664" s="17"/>
      <c r="CR664" s="17"/>
      <c r="CS664" s="17"/>
      <c r="CT664" s="17"/>
      <c r="CU664" s="17"/>
      <c r="CV664" s="17"/>
      <c r="CW664" s="17"/>
      <c r="CX664" s="17"/>
      <c r="CY664" s="17"/>
      <c r="CZ664" s="17"/>
      <c r="DA664" s="17"/>
      <c r="DB664" s="17"/>
      <c r="DC664" s="17"/>
      <c r="DD664" s="17"/>
      <c r="DE664" s="17"/>
      <c r="DF664" s="17"/>
      <c r="DG664" s="17"/>
      <c r="DH664" s="17"/>
      <c r="DI664" s="17"/>
      <c r="DJ664" s="17"/>
      <c r="DK664" s="17"/>
      <c r="DL664" s="17"/>
      <c r="DM664" s="17"/>
      <c r="DN664" s="17"/>
      <c r="DO664" s="17"/>
      <c r="DP664" s="17"/>
      <c r="DQ664" s="17"/>
      <c r="DR664" s="17"/>
      <c r="DS664" s="17"/>
      <c r="DT664" s="17"/>
      <c r="DU664" s="17"/>
      <c r="DV664" s="17"/>
      <c r="DW664" s="17"/>
      <c r="DX664" s="17"/>
      <c r="DY664" s="17"/>
      <c r="DZ664" s="17"/>
      <c r="EA664" s="17"/>
      <c r="EB664" s="17"/>
      <c r="EC664" s="17"/>
      <c r="ED664" s="17"/>
      <c r="EE664" s="17"/>
      <c r="EF664" s="17"/>
      <c r="EG664" s="17"/>
      <c r="EH664" s="17"/>
      <c r="EI664" s="17"/>
      <c r="EJ664" s="17"/>
      <c r="EK664" s="17"/>
      <c r="EL664" s="17"/>
    </row>
    <row r="665" spans="1:142" x14ac:dyDescent="0.35">
      <c r="A665" s="17"/>
      <c r="B665" s="17"/>
      <c r="C665" s="17"/>
      <c r="D665" s="17"/>
      <c r="E665" s="17"/>
      <c r="F665" s="17"/>
      <c r="G665" s="17"/>
      <c r="H665" s="17"/>
      <c r="I665" s="17"/>
      <c r="K665" s="17"/>
      <c r="N665" s="17"/>
      <c r="O665" s="17"/>
      <c r="P665" s="68"/>
      <c r="Q665" s="68"/>
      <c r="R665" s="17"/>
      <c r="S665" s="17"/>
      <c r="T665" s="107"/>
      <c r="V665" s="17"/>
      <c r="W665" s="17"/>
      <c r="Y665" s="17"/>
      <c r="Z665" s="17"/>
      <c r="AA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c r="CA665" s="17"/>
      <c r="CB665" s="17"/>
      <c r="CC665" s="17"/>
      <c r="CD665" s="17"/>
      <c r="CE665" s="17"/>
      <c r="CF665" s="17"/>
      <c r="CG665" s="17"/>
      <c r="CH665" s="17"/>
      <c r="CI665" s="17"/>
      <c r="CJ665" s="17"/>
      <c r="CK665" s="17"/>
      <c r="CL665" s="17"/>
      <c r="CM665" s="17"/>
      <c r="CN665" s="17"/>
      <c r="CO665" s="17"/>
      <c r="CP665" s="17"/>
      <c r="CQ665" s="17"/>
      <c r="CR665" s="17"/>
      <c r="CS665" s="17"/>
      <c r="CT665" s="17"/>
      <c r="CU665" s="17"/>
      <c r="CV665" s="17"/>
      <c r="CW665" s="17"/>
      <c r="CX665" s="17"/>
      <c r="CY665" s="17"/>
      <c r="CZ665" s="17"/>
      <c r="DA665" s="17"/>
      <c r="DB665" s="17"/>
      <c r="DC665" s="17"/>
      <c r="DD665" s="17"/>
      <c r="DE665" s="17"/>
      <c r="DF665" s="17"/>
      <c r="DG665" s="17"/>
      <c r="DH665" s="17"/>
      <c r="DI665" s="17"/>
      <c r="DJ665" s="17"/>
      <c r="DK665" s="17"/>
      <c r="DL665" s="17"/>
      <c r="DM665" s="17"/>
      <c r="DN665" s="17"/>
      <c r="DO665" s="17"/>
      <c r="DP665" s="17"/>
      <c r="DQ665" s="17"/>
      <c r="DR665" s="17"/>
      <c r="DS665" s="17"/>
      <c r="DT665" s="17"/>
      <c r="DU665" s="17"/>
      <c r="DV665" s="17"/>
      <c r="DW665" s="17"/>
      <c r="DX665" s="17"/>
      <c r="DY665" s="17"/>
      <c r="DZ665" s="17"/>
      <c r="EA665" s="17"/>
      <c r="EB665" s="17"/>
      <c r="EC665" s="17"/>
      <c r="ED665" s="17"/>
      <c r="EE665" s="17"/>
      <c r="EF665" s="17"/>
      <c r="EG665" s="17"/>
      <c r="EH665" s="17"/>
      <c r="EI665" s="17"/>
      <c r="EJ665" s="17"/>
      <c r="EK665" s="17"/>
      <c r="EL665" s="17"/>
    </row>
    <row r="666" spans="1:142" x14ac:dyDescent="0.35">
      <c r="A666" s="17"/>
      <c r="B666" s="17"/>
      <c r="C666" s="17"/>
      <c r="D666" s="17"/>
      <c r="E666" s="17"/>
      <c r="F666" s="17"/>
      <c r="G666" s="17"/>
      <c r="H666" s="17"/>
      <c r="I666" s="17"/>
      <c r="K666" s="17"/>
      <c r="N666" s="17"/>
      <c r="O666" s="17"/>
      <c r="P666" s="68"/>
      <c r="Q666" s="68"/>
      <c r="R666" s="17"/>
      <c r="S666" s="17"/>
      <c r="T666" s="107"/>
      <c r="V666" s="17"/>
      <c r="W666" s="17"/>
      <c r="Y666" s="17"/>
      <c r="Z666" s="17"/>
      <c r="AA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c r="CA666" s="17"/>
      <c r="CB666" s="17"/>
      <c r="CC666" s="17"/>
      <c r="CD666" s="17"/>
      <c r="CE666" s="17"/>
      <c r="CF666" s="17"/>
      <c r="CG666" s="17"/>
      <c r="CH666" s="17"/>
      <c r="CI666" s="17"/>
      <c r="CJ666" s="17"/>
      <c r="CK666" s="17"/>
      <c r="CL666" s="17"/>
      <c r="CM666" s="17"/>
      <c r="CN666" s="17"/>
      <c r="CO666" s="17"/>
      <c r="CP666" s="17"/>
      <c r="CQ666" s="17"/>
      <c r="CR666" s="17"/>
      <c r="CS666" s="17"/>
      <c r="CT666" s="17"/>
      <c r="CU666" s="17"/>
      <c r="CV666" s="17"/>
      <c r="CW666" s="17"/>
      <c r="CX666" s="17"/>
      <c r="CY666" s="17"/>
      <c r="CZ666" s="17"/>
      <c r="DA666" s="17"/>
      <c r="DB666" s="17"/>
      <c r="DC666" s="17"/>
      <c r="DD666" s="17"/>
      <c r="DE666" s="17"/>
      <c r="DF666" s="17"/>
      <c r="DG666" s="17"/>
      <c r="DH666" s="17"/>
      <c r="DI666" s="17"/>
      <c r="DJ666" s="17"/>
      <c r="DK666" s="17"/>
      <c r="DL666" s="17"/>
      <c r="DM666" s="17"/>
      <c r="DN666" s="17"/>
      <c r="DO666" s="17"/>
      <c r="DP666" s="17"/>
      <c r="DQ666" s="17"/>
      <c r="DR666" s="17"/>
      <c r="DS666" s="17"/>
      <c r="DT666" s="17"/>
      <c r="DU666" s="17"/>
      <c r="DV666" s="17"/>
      <c r="DW666" s="17"/>
      <c r="DX666" s="17"/>
      <c r="DY666" s="17"/>
      <c r="DZ666" s="17"/>
      <c r="EA666" s="17"/>
      <c r="EB666" s="17"/>
      <c r="EC666" s="17"/>
      <c r="ED666" s="17"/>
      <c r="EE666" s="17"/>
      <c r="EF666" s="17"/>
      <c r="EG666" s="17"/>
      <c r="EH666" s="17"/>
      <c r="EI666" s="17"/>
      <c r="EJ666" s="17"/>
      <c r="EK666" s="17"/>
      <c r="EL666" s="17"/>
    </row>
    <row r="667" spans="1:142" x14ac:dyDescent="0.35">
      <c r="A667" s="17"/>
      <c r="B667" s="17"/>
      <c r="C667" s="17"/>
      <c r="D667" s="17"/>
      <c r="E667" s="17"/>
      <c r="F667" s="17"/>
      <c r="G667" s="17"/>
      <c r="H667" s="17"/>
      <c r="I667" s="17"/>
      <c r="K667" s="17"/>
      <c r="N667" s="17"/>
      <c r="O667" s="17"/>
      <c r="P667" s="68"/>
      <c r="Q667" s="68"/>
      <c r="R667" s="17"/>
      <c r="S667" s="17"/>
      <c r="T667" s="107"/>
      <c r="V667" s="17"/>
      <c r="W667" s="17"/>
      <c r="Y667" s="17"/>
      <c r="Z667" s="17"/>
      <c r="AA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c r="CA667" s="17"/>
      <c r="CB667" s="17"/>
      <c r="CC667" s="17"/>
      <c r="CD667" s="17"/>
      <c r="CE667" s="17"/>
      <c r="CF667" s="17"/>
      <c r="CG667" s="17"/>
      <c r="CH667" s="17"/>
      <c r="CI667" s="17"/>
      <c r="CJ667" s="17"/>
      <c r="CK667" s="17"/>
      <c r="CL667" s="17"/>
      <c r="CM667" s="17"/>
      <c r="CN667" s="17"/>
      <c r="CO667" s="17"/>
      <c r="CP667" s="17"/>
      <c r="CQ667" s="17"/>
      <c r="CR667" s="17"/>
      <c r="CS667" s="17"/>
      <c r="CT667" s="17"/>
      <c r="CU667" s="17"/>
      <c r="CV667" s="17"/>
      <c r="CW667" s="17"/>
      <c r="CX667" s="17"/>
      <c r="CY667" s="17"/>
      <c r="CZ667" s="17"/>
      <c r="DA667" s="17"/>
      <c r="DB667" s="17"/>
      <c r="DC667" s="17"/>
      <c r="DD667" s="17"/>
      <c r="DE667" s="17"/>
      <c r="DF667" s="17"/>
      <c r="DG667" s="17"/>
      <c r="DH667" s="17"/>
      <c r="DI667" s="17"/>
      <c r="DJ667" s="17"/>
      <c r="DK667" s="17"/>
      <c r="DL667" s="17"/>
      <c r="DM667" s="17"/>
      <c r="DN667" s="17"/>
      <c r="DO667" s="17"/>
      <c r="DP667" s="17"/>
      <c r="DQ667" s="17"/>
      <c r="DR667" s="17"/>
      <c r="DS667" s="17"/>
      <c r="DT667" s="17"/>
      <c r="DU667" s="17"/>
      <c r="DV667" s="17"/>
      <c r="DW667" s="17"/>
      <c r="DX667" s="17"/>
      <c r="DY667" s="17"/>
      <c r="DZ667" s="17"/>
      <c r="EA667" s="17"/>
      <c r="EB667" s="17"/>
      <c r="EC667" s="17"/>
      <c r="ED667" s="17"/>
      <c r="EE667" s="17"/>
      <c r="EF667" s="17"/>
      <c r="EG667" s="17"/>
      <c r="EH667" s="17"/>
      <c r="EI667" s="17"/>
      <c r="EJ667" s="17"/>
      <c r="EK667" s="17"/>
      <c r="EL667" s="17"/>
    </row>
    <row r="668" spans="1:142" x14ac:dyDescent="0.35">
      <c r="A668" s="17"/>
      <c r="B668" s="17"/>
      <c r="C668" s="17"/>
      <c r="D668" s="17"/>
      <c r="E668" s="17"/>
      <c r="F668" s="17"/>
      <c r="G668" s="17"/>
      <c r="H668" s="17"/>
      <c r="I668" s="107"/>
      <c r="K668" s="17"/>
      <c r="N668" s="17"/>
      <c r="O668" s="17"/>
      <c r="P668" s="68"/>
      <c r="Q668" s="68"/>
      <c r="R668" s="17"/>
      <c r="S668" s="17"/>
      <c r="T668" s="107"/>
      <c r="V668" s="17"/>
      <c r="W668" s="17"/>
      <c r="Y668" s="17"/>
      <c r="Z668" s="17"/>
      <c r="AA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c r="CA668" s="17"/>
      <c r="CB668" s="17"/>
      <c r="CC668" s="17"/>
      <c r="CD668" s="17"/>
      <c r="CE668" s="17"/>
      <c r="CF668" s="17"/>
      <c r="CG668" s="17"/>
      <c r="CH668" s="17"/>
      <c r="CI668" s="17"/>
      <c r="CJ668" s="17"/>
      <c r="CK668" s="17"/>
      <c r="CL668" s="17"/>
      <c r="CM668" s="17"/>
      <c r="CN668" s="17"/>
      <c r="CO668" s="17"/>
      <c r="CP668" s="17"/>
      <c r="CQ668" s="17"/>
      <c r="CR668" s="17"/>
      <c r="CS668" s="17"/>
      <c r="CT668" s="17"/>
      <c r="CU668" s="17"/>
      <c r="CV668" s="17"/>
      <c r="CW668" s="17"/>
      <c r="CX668" s="17"/>
      <c r="CY668" s="17"/>
      <c r="CZ668" s="17"/>
      <c r="DA668" s="17"/>
      <c r="DB668" s="17"/>
      <c r="DC668" s="17"/>
      <c r="DD668" s="17"/>
      <c r="DE668" s="17"/>
      <c r="DF668" s="17"/>
      <c r="DG668" s="17"/>
      <c r="DH668" s="17"/>
      <c r="DI668" s="17"/>
      <c r="DJ668" s="17"/>
      <c r="DK668" s="17"/>
      <c r="DL668" s="17"/>
      <c r="DM668" s="17"/>
      <c r="DN668" s="17"/>
      <c r="DO668" s="17"/>
      <c r="DP668" s="17"/>
      <c r="DQ668" s="17"/>
      <c r="DR668" s="17"/>
      <c r="DS668" s="17"/>
      <c r="DT668" s="17"/>
      <c r="DU668" s="17"/>
      <c r="DV668" s="17"/>
      <c r="DW668" s="17"/>
      <c r="DX668" s="17"/>
      <c r="DY668" s="17"/>
      <c r="DZ668" s="17"/>
      <c r="EA668" s="17"/>
      <c r="EB668" s="17"/>
      <c r="EC668" s="17"/>
      <c r="ED668" s="17"/>
      <c r="EE668" s="17"/>
      <c r="EF668" s="17"/>
      <c r="EG668" s="17"/>
      <c r="EH668" s="17"/>
      <c r="EI668" s="17"/>
      <c r="EJ668" s="17"/>
      <c r="EK668" s="17"/>
      <c r="EL668" s="17"/>
    </row>
    <row r="669" spans="1:142" x14ac:dyDescent="0.35">
      <c r="A669" s="17"/>
      <c r="B669" s="17"/>
      <c r="C669" s="17"/>
      <c r="D669" s="17"/>
      <c r="E669" s="17"/>
      <c r="F669" s="17"/>
      <c r="G669" s="17"/>
      <c r="H669" s="17"/>
      <c r="I669" s="17"/>
      <c r="K669" s="17"/>
      <c r="N669" s="17"/>
      <c r="O669" s="17"/>
      <c r="P669" s="68"/>
      <c r="Q669" s="68"/>
      <c r="R669" s="17"/>
      <c r="S669" s="17"/>
      <c r="T669" s="109"/>
      <c r="V669" s="17"/>
      <c r="W669" s="17"/>
      <c r="Y669" s="17"/>
      <c r="Z669" s="17"/>
      <c r="AA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c r="CA669" s="17"/>
      <c r="CB669" s="17"/>
      <c r="CC669" s="17"/>
      <c r="CD669" s="17"/>
      <c r="CE669" s="17"/>
      <c r="CF669" s="17"/>
      <c r="CG669" s="17"/>
      <c r="CH669" s="17"/>
      <c r="CI669" s="17"/>
      <c r="CJ669" s="17"/>
      <c r="CK669" s="17"/>
      <c r="CL669" s="17"/>
      <c r="CM669" s="17"/>
      <c r="CN669" s="17"/>
      <c r="CO669" s="17"/>
      <c r="CP669" s="17"/>
      <c r="CQ669" s="17"/>
      <c r="CR669" s="17"/>
      <c r="CS669" s="17"/>
      <c r="CT669" s="17"/>
      <c r="CU669" s="17"/>
      <c r="CV669" s="17"/>
      <c r="CW669" s="17"/>
      <c r="CX669" s="17"/>
      <c r="CY669" s="17"/>
      <c r="CZ669" s="17"/>
      <c r="DA669" s="17"/>
      <c r="DB669" s="17"/>
      <c r="DC669" s="17"/>
      <c r="DD669" s="17"/>
      <c r="DE669" s="17"/>
      <c r="DF669" s="17"/>
      <c r="DG669" s="17"/>
      <c r="DH669" s="17"/>
      <c r="DI669" s="17"/>
      <c r="DJ669" s="17"/>
      <c r="DK669" s="17"/>
      <c r="DL669" s="17"/>
      <c r="DM669" s="17"/>
      <c r="DN669" s="17"/>
      <c r="DO669" s="17"/>
      <c r="DP669" s="17"/>
      <c r="DQ669" s="17"/>
      <c r="DR669" s="17"/>
      <c r="DS669" s="17"/>
      <c r="DT669" s="17"/>
      <c r="DU669" s="17"/>
      <c r="DV669" s="17"/>
      <c r="DW669" s="17"/>
      <c r="DX669" s="17"/>
      <c r="DY669" s="17"/>
      <c r="DZ669" s="17"/>
      <c r="EA669" s="17"/>
      <c r="EB669" s="17"/>
      <c r="EC669" s="17"/>
      <c r="ED669" s="17"/>
      <c r="EE669" s="17"/>
      <c r="EF669" s="17"/>
      <c r="EG669" s="17"/>
      <c r="EH669" s="17"/>
      <c r="EI669" s="17"/>
      <c r="EJ669" s="17"/>
      <c r="EK669" s="17"/>
      <c r="EL669" s="17"/>
    </row>
    <row r="670" spans="1:142" x14ac:dyDescent="0.35">
      <c r="A670" s="17"/>
      <c r="B670" s="17"/>
      <c r="C670" s="17"/>
      <c r="D670" s="17"/>
      <c r="E670" s="17"/>
      <c r="F670" s="17"/>
      <c r="G670" s="17"/>
      <c r="H670" s="17"/>
      <c r="I670" s="17"/>
      <c r="K670" s="17"/>
      <c r="N670" s="17"/>
      <c r="O670" s="17"/>
      <c r="P670" s="68"/>
      <c r="Q670" s="68"/>
      <c r="R670" s="17"/>
      <c r="S670" s="17"/>
      <c r="T670" s="109"/>
      <c r="V670" s="17"/>
      <c r="W670" s="17"/>
      <c r="Y670" s="17"/>
      <c r="Z670" s="17"/>
      <c r="AA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c r="CA670" s="17"/>
      <c r="CB670" s="17"/>
      <c r="CC670" s="17"/>
      <c r="CD670" s="17"/>
      <c r="CE670" s="17"/>
      <c r="CF670" s="17"/>
      <c r="CG670" s="17"/>
      <c r="CH670" s="17"/>
      <c r="CI670" s="17"/>
      <c r="CJ670" s="17"/>
      <c r="CK670" s="17"/>
      <c r="CL670" s="17"/>
      <c r="CM670" s="17"/>
      <c r="CN670" s="17"/>
      <c r="CO670" s="17"/>
      <c r="CP670" s="17"/>
      <c r="CQ670" s="17"/>
      <c r="CR670" s="17"/>
      <c r="CS670" s="17"/>
      <c r="CT670" s="17"/>
      <c r="CU670" s="17"/>
      <c r="CV670" s="17"/>
      <c r="CW670" s="17"/>
      <c r="CX670" s="17"/>
      <c r="CY670" s="17"/>
      <c r="CZ670" s="17"/>
      <c r="DA670" s="17"/>
      <c r="DB670" s="17"/>
      <c r="DC670" s="17"/>
      <c r="DD670" s="17"/>
      <c r="DE670" s="17"/>
      <c r="DF670" s="17"/>
      <c r="DG670" s="17"/>
      <c r="DH670" s="17"/>
      <c r="DI670" s="17"/>
      <c r="DJ670" s="17"/>
      <c r="DK670" s="17"/>
      <c r="DL670" s="17"/>
      <c r="DM670" s="17"/>
      <c r="DN670" s="17"/>
      <c r="DO670" s="17"/>
      <c r="DP670" s="17"/>
      <c r="DQ670" s="17"/>
      <c r="DR670" s="17"/>
      <c r="DS670" s="17"/>
      <c r="DT670" s="17"/>
      <c r="DU670" s="17"/>
      <c r="DV670" s="17"/>
      <c r="DW670" s="17"/>
      <c r="DX670" s="17"/>
      <c r="DY670" s="17"/>
      <c r="DZ670" s="17"/>
      <c r="EA670" s="17"/>
      <c r="EB670" s="17"/>
      <c r="EC670" s="17"/>
      <c r="ED670" s="17"/>
      <c r="EE670" s="17"/>
      <c r="EF670" s="17"/>
      <c r="EG670" s="17"/>
      <c r="EH670" s="17"/>
      <c r="EI670" s="17"/>
      <c r="EJ670" s="17"/>
      <c r="EK670" s="17"/>
      <c r="EL670" s="17"/>
    </row>
    <row r="671" spans="1:142" x14ac:dyDescent="0.35">
      <c r="A671" s="17"/>
      <c r="B671" s="17"/>
      <c r="C671" s="17"/>
      <c r="D671" s="17"/>
      <c r="E671" s="17"/>
      <c r="F671" s="17"/>
      <c r="G671" s="17"/>
      <c r="H671" s="17"/>
      <c r="I671" s="17"/>
      <c r="K671" s="17"/>
      <c r="N671" s="17"/>
      <c r="O671" s="17"/>
      <c r="P671" s="68"/>
      <c r="Q671" s="68"/>
      <c r="R671" s="17"/>
      <c r="S671" s="17"/>
      <c r="T671" s="107"/>
      <c r="V671" s="17"/>
      <c r="W671" s="17"/>
      <c r="Y671" s="17"/>
      <c r="Z671" s="17"/>
      <c r="AA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c r="CA671" s="17"/>
      <c r="CB671" s="17"/>
      <c r="CC671" s="17"/>
      <c r="CD671" s="17"/>
      <c r="CE671" s="17"/>
      <c r="CF671" s="17"/>
      <c r="CG671" s="17"/>
      <c r="CH671" s="17"/>
      <c r="CI671" s="17"/>
      <c r="CJ671" s="17"/>
      <c r="CK671" s="17"/>
      <c r="CL671" s="17"/>
      <c r="CM671" s="17"/>
      <c r="CN671" s="17"/>
      <c r="CO671" s="17"/>
      <c r="CP671" s="17"/>
      <c r="CQ671" s="17"/>
      <c r="CR671" s="17"/>
      <c r="CS671" s="17"/>
      <c r="CT671" s="17"/>
      <c r="CU671" s="17"/>
      <c r="CV671" s="17"/>
      <c r="CW671" s="17"/>
      <c r="CX671" s="17"/>
      <c r="CY671" s="17"/>
      <c r="CZ671" s="17"/>
      <c r="DA671" s="17"/>
      <c r="DB671" s="17"/>
      <c r="DC671" s="17"/>
      <c r="DD671" s="17"/>
      <c r="DE671" s="17"/>
      <c r="DF671" s="17"/>
      <c r="DG671" s="17"/>
      <c r="DH671" s="17"/>
      <c r="DI671" s="17"/>
      <c r="DJ671" s="17"/>
      <c r="DK671" s="17"/>
      <c r="DL671" s="17"/>
      <c r="DM671" s="17"/>
      <c r="DN671" s="17"/>
      <c r="DO671" s="17"/>
      <c r="DP671" s="17"/>
      <c r="DQ671" s="17"/>
      <c r="DR671" s="17"/>
      <c r="DS671" s="17"/>
      <c r="DT671" s="17"/>
      <c r="DU671" s="17"/>
      <c r="DV671" s="17"/>
      <c r="DW671" s="17"/>
      <c r="DX671" s="17"/>
      <c r="DY671" s="17"/>
      <c r="DZ671" s="17"/>
      <c r="EA671" s="17"/>
      <c r="EB671" s="17"/>
      <c r="EC671" s="17"/>
      <c r="ED671" s="17"/>
      <c r="EE671" s="17"/>
      <c r="EF671" s="17"/>
      <c r="EG671" s="17"/>
      <c r="EH671" s="17"/>
      <c r="EI671" s="17"/>
      <c r="EJ671" s="17"/>
      <c r="EK671" s="17"/>
      <c r="EL671" s="17"/>
    </row>
    <row r="672" spans="1:142" x14ac:dyDescent="0.35">
      <c r="A672" s="17"/>
      <c r="B672" s="17"/>
      <c r="C672" s="17"/>
      <c r="D672" s="17"/>
      <c r="E672" s="17"/>
      <c r="F672" s="17"/>
      <c r="G672" s="17"/>
      <c r="H672" s="17"/>
      <c r="I672" s="17"/>
      <c r="K672" s="17"/>
      <c r="N672" s="17"/>
      <c r="O672" s="17"/>
      <c r="P672" s="68"/>
      <c r="Q672" s="68"/>
      <c r="R672" s="17"/>
      <c r="S672" s="17"/>
      <c r="T672" s="109"/>
      <c r="V672" s="17"/>
      <c r="W672" s="17"/>
      <c r="Y672" s="17"/>
      <c r="Z672" s="17"/>
      <c r="AA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c r="CA672" s="17"/>
      <c r="CB672" s="17"/>
      <c r="CC672" s="17"/>
      <c r="CD672" s="17"/>
      <c r="CE672" s="17"/>
      <c r="CF672" s="17"/>
      <c r="CG672" s="17"/>
      <c r="CH672" s="17"/>
      <c r="CI672" s="17"/>
      <c r="CJ672" s="17"/>
      <c r="CK672" s="17"/>
      <c r="CL672" s="17"/>
      <c r="CM672" s="17"/>
      <c r="CN672" s="17"/>
      <c r="CO672" s="17"/>
      <c r="CP672" s="17"/>
      <c r="CQ672" s="17"/>
      <c r="CR672" s="17"/>
      <c r="CS672" s="17"/>
      <c r="CT672" s="17"/>
      <c r="CU672" s="17"/>
      <c r="CV672" s="17"/>
      <c r="CW672" s="17"/>
      <c r="CX672" s="17"/>
      <c r="CY672" s="17"/>
      <c r="CZ672" s="17"/>
      <c r="DA672" s="17"/>
      <c r="DB672" s="17"/>
      <c r="DC672" s="17"/>
      <c r="DD672" s="17"/>
      <c r="DE672" s="17"/>
      <c r="DF672" s="17"/>
      <c r="DG672" s="17"/>
      <c r="DH672" s="17"/>
      <c r="DI672" s="17"/>
      <c r="DJ672" s="17"/>
      <c r="DK672" s="17"/>
      <c r="DL672" s="17"/>
      <c r="DM672" s="17"/>
      <c r="DN672" s="17"/>
      <c r="DO672" s="17"/>
      <c r="DP672" s="17"/>
      <c r="DQ672" s="17"/>
      <c r="DR672" s="17"/>
      <c r="DS672" s="17"/>
      <c r="DT672" s="17"/>
      <c r="DU672" s="17"/>
      <c r="DV672" s="17"/>
      <c r="DW672" s="17"/>
      <c r="DX672" s="17"/>
      <c r="DY672" s="17"/>
      <c r="DZ672" s="17"/>
      <c r="EA672" s="17"/>
      <c r="EB672" s="17"/>
      <c r="EC672" s="17"/>
      <c r="ED672" s="17"/>
      <c r="EE672" s="17"/>
      <c r="EF672" s="17"/>
      <c r="EG672" s="17"/>
      <c r="EH672" s="17"/>
      <c r="EI672" s="17"/>
      <c r="EJ672" s="17"/>
      <c r="EK672" s="17"/>
      <c r="EL672" s="17"/>
    </row>
    <row r="673" spans="1:142" x14ac:dyDescent="0.35">
      <c r="A673" s="17"/>
      <c r="B673" s="17"/>
      <c r="C673" s="17"/>
      <c r="D673" s="17"/>
      <c r="E673" s="17"/>
      <c r="F673" s="17"/>
      <c r="G673" s="17"/>
      <c r="H673" s="17"/>
      <c r="I673" s="107"/>
      <c r="K673" s="17"/>
      <c r="N673" s="17"/>
      <c r="O673" s="17"/>
      <c r="P673" s="68"/>
      <c r="Q673" s="68"/>
      <c r="R673" s="17"/>
      <c r="S673" s="17"/>
      <c r="T673" s="107"/>
      <c r="V673" s="17"/>
      <c r="W673" s="17"/>
      <c r="Y673" s="17"/>
      <c r="Z673" s="17"/>
      <c r="AA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c r="CA673" s="17"/>
      <c r="CB673" s="17"/>
      <c r="CC673" s="17"/>
      <c r="CD673" s="17"/>
      <c r="CE673" s="17"/>
      <c r="CF673" s="17"/>
      <c r="CG673" s="17"/>
      <c r="CH673" s="17"/>
      <c r="CI673" s="17"/>
      <c r="CJ673" s="17"/>
      <c r="CK673" s="17"/>
      <c r="CL673" s="17"/>
      <c r="CM673" s="17"/>
      <c r="CN673" s="17"/>
      <c r="CO673" s="17"/>
      <c r="CP673" s="17"/>
      <c r="CQ673" s="17"/>
      <c r="CR673" s="17"/>
      <c r="CS673" s="17"/>
      <c r="CT673" s="17"/>
      <c r="CU673" s="17"/>
      <c r="CV673" s="17"/>
      <c r="CW673" s="17"/>
      <c r="CX673" s="17"/>
      <c r="CY673" s="17"/>
      <c r="CZ673" s="17"/>
      <c r="DA673" s="17"/>
      <c r="DB673" s="17"/>
      <c r="DC673" s="17"/>
      <c r="DD673" s="17"/>
      <c r="DE673" s="17"/>
      <c r="DF673" s="17"/>
      <c r="DG673" s="17"/>
      <c r="DH673" s="17"/>
      <c r="DI673" s="17"/>
      <c r="DJ673" s="17"/>
      <c r="DK673" s="17"/>
      <c r="DL673" s="17"/>
      <c r="DM673" s="17"/>
      <c r="DN673" s="17"/>
      <c r="DO673" s="17"/>
      <c r="DP673" s="17"/>
      <c r="DQ673" s="17"/>
      <c r="DR673" s="17"/>
      <c r="DS673" s="17"/>
      <c r="DT673" s="17"/>
      <c r="DU673" s="17"/>
      <c r="DV673" s="17"/>
      <c r="DW673" s="17"/>
      <c r="DX673" s="17"/>
      <c r="DY673" s="17"/>
      <c r="DZ673" s="17"/>
      <c r="EA673" s="17"/>
      <c r="EB673" s="17"/>
      <c r="EC673" s="17"/>
      <c r="ED673" s="17"/>
      <c r="EE673" s="17"/>
      <c r="EF673" s="17"/>
      <c r="EG673" s="17"/>
      <c r="EH673" s="17"/>
      <c r="EI673" s="17"/>
      <c r="EJ673" s="17"/>
      <c r="EK673" s="17"/>
      <c r="EL673" s="17"/>
    </row>
    <row r="674" spans="1:142" x14ac:dyDescent="0.35">
      <c r="A674" s="17"/>
      <c r="B674" s="17"/>
      <c r="C674" s="17"/>
      <c r="D674" s="17"/>
      <c r="E674" s="17"/>
      <c r="F674" s="17"/>
      <c r="G674" s="17"/>
      <c r="H674" s="17"/>
      <c r="I674" s="17"/>
      <c r="K674" s="17"/>
      <c r="N674" s="17"/>
      <c r="O674" s="17"/>
      <c r="P674" s="68"/>
      <c r="Q674" s="68"/>
      <c r="R674" s="17"/>
      <c r="S674" s="17"/>
      <c r="T674" s="107"/>
      <c r="V674" s="17"/>
      <c r="W674" s="17"/>
      <c r="Y674" s="17"/>
      <c r="Z674" s="17"/>
      <c r="AA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c r="CA674" s="17"/>
      <c r="CB674" s="17"/>
      <c r="CC674" s="17"/>
      <c r="CD674" s="17"/>
      <c r="CE674" s="17"/>
      <c r="CF674" s="17"/>
      <c r="CG674" s="17"/>
      <c r="CH674" s="17"/>
      <c r="CI674" s="17"/>
      <c r="CJ674" s="17"/>
      <c r="CK674" s="17"/>
      <c r="CL674" s="17"/>
      <c r="CM674" s="17"/>
      <c r="CN674" s="17"/>
      <c r="CO674" s="17"/>
      <c r="CP674" s="17"/>
      <c r="CQ674" s="17"/>
      <c r="CR674" s="17"/>
      <c r="CS674" s="17"/>
      <c r="CT674" s="17"/>
      <c r="CU674" s="17"/>
      <c r="CV674" s="17"/>
      <c r="CW674" s="17"/>
      <c r="CX674" s="17"/>
      <c r="CY674" s="17"/>
      <c r="CZ674" s="17"/>
      <c r="DA674" s="17"/>
      <c r="DB674" s="17"/>
      <c r="DC674" s="17"/>
      <c r="DD674" s="17"/>
      <c r="DE674" s="17"/>
      <c r="DF674" s="17"/>
      <c r="DG674" s="17"/>
      <c r="DH674" s="17"/>
      <c r="DI674" s="17"/>
      <c r="DJ674" s="17"/>
      <c r="DK674" s="17"/>
      <c r="DL674" s="17"/>
      <c r="DM674" s="17"/>
      <c r="DN674" s="17"/>
      <c r="DO674" s="17"/>
      <c r="DP674" s="17"/>
      <c r="DQ674" s="17"/>
      <c r="DR674" s="17"/>
      <c r="DS674" s="17"/>
      <c r="DT674" s="17"/>
      <c r="DU674" s="17"/>
      <c r="DV674" s="17"/>
      <c r="DW674" s="17"/>
      <c r="DX674" s="17"/>
      <c r="DY674" s="17"/>
      <c r="DZ674" s="17"/>
      <c r="EA674" s="17"/>
      <c r="EB674" s="17"/>
      <c r="EC674" s="17"/>
      <c r="ED674" s="17"/>
      <c r="EE674" s="17"/>
      <c r="EF674" s="17"/>
      <c r="EG674" s="17"/>
      <c r="EH674" s="17"/>
      <c r="EI674" s="17"/>
      <c r="EJ674" s="17"/>
      <c r="EK674" s="17"/>
      <c r="EL674" s="17"/>
    </row>
    <row r="675" spans="1:142" x14ac:dyDescent="0.35">
      <c r="A675" s="17"/>
      <c r="B675" s="17"/>
      <c r="C675" s="17"/>
      <c r="D675" s="17"/>
      <c r="E675" s="17"/>
      <c r="F675" s="17"/>
      <c r="G675" s="17"/>
      <c r="H675" s="17"/>
      <c r="I675" s="17"/>
      <c r="K675" s="17"/>
      <c r="N675" s="17"/>
      <c r="O675" s="17"/>
      <c r="P675" s="68"/>
      <c r="Q675" s="68"/>
      <c r="R675" s="17"/>
      <c r="S675" s="17"/>
      <c r="T675" s="107"/>
      <c r="V675" s="17"/>
      <c r="W675" s="17"/>
      <c r="Y675" s="17"/>
      <c r="Z675" s="17"/>
      <c r="AA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c r="CA675" s="17"/>
      <c r="CB675" s="17"/>
      <c r="CC675" s="17"/>
      <c r="CD675" s="17"/>
      <c r="CE675" s="17"/>
      <c r="CF675" s="17"/>
      <c r="CG675" s="17"/>
      <c r="CH675" s="17"/>
      <c r="CI675" s="17"/>
      <c r="CJ675" s="17"/>
      <c r="CK675" s="17"/>
      <c r="CL675" s="17"/>
      <c r="CM675" s="17"/>
      <c r="CN675" s="17"/>
      <c r="CO675" s="17"/>
      <c r="CP675" s="17"/>
      <c r="CQ675" s="17"/>
      <c r="CR675" s="17"/>
      <c r="CS675" s="17"/>
      <c r="CT675" s="17"/>
      <c r="CU675" s="17"/>
      <c r="CV675" s="17"/>
      <c r="CW675" s="17"/>
      <c r="CX675" s="17"/>
      <c r="CY675" s="17"/>
      <c r="CZ675" s="17"/>
      <c r="DA675" s="17"/>
      <c r="DB675" s="17"/>
      <c r="DC675" s="17"/>
      <c r="DD675" s="17"/>
      <c r="DE675" s="17"/>
      <c r="DF675" s="17"/>
      <c r="DG675" s="17"/>
      <c r="DH675" s="17"/>
      <c r="DI675" s="17"/>
      <c r="DJ675" s="17"/>
      <c r="DK675" s="17"/>
      <c r="DL675" s="17"/>
      <c r="DM675" s="17"/>
      <c r="DN675" s="17"/>
      <c r="DO675" s="17"/>
      <c r="DP675" s="17"/>
      <c r="DQ675" s="17"/>
      <c r="DR675" s="17"/>
      <c r="DS675" s="17"/>
      <c r="DT675" s="17"/>
      <c r="DU675" s="17"/>
      <c r="DV675" s="17"/>
      <c r="DW675" s="17"/>
      <c r="DX675" s="17"/>
      <c r="DY675" s="17"/>
      <c r="DZ675" s="17"/>
      <c r="EA675" s="17"/>
      <c r="EB675" s="17"/>
      <c r="EC675" s="17"/>
      <c r="ED675" s="17"/>
      <c r="EE675" s="17"/>
      <c r="EF675" s="17"/>
      <c r="EG675" s="17"/>
      <c r="EH675" s="17"/>
      <c r="EI675" s="17"/>
      <c r="EJ675" s="17"/>
      <c r="EK675" s="17"/>
      <c r="EL675" s="17"/>
    </row>
    <row r="676" spans="1:142" x14ac:dyDescent="0.35">
      <c r="A676" s="17"/>
      <c r="B676" s="17"/>
      <c r="C676" s="17"/>
      <c r="D676" s="17"/>
      <c r="E676" s="17"/>
      <c r="F676" s="17"/>
      <c r="G676" s="17"/>
      <c r="H676" s="17"/>
      <c r="I676" s="17"/>
      <c r="K676" s="17"/>
      <c r="N676" s="17"/>
      <c r="O676" s="17"/>
      <c r="P676" s="68"/>
      <c r="Q676" s="68"/>
      <c r="R676" s="17"/>
      <c r="S676" s="17"/>
      <c r="T676" s="107"/>
      <c r="V676" s="17"/>
      <c r="W676" s="17"/>
      <c r="Y676" s="17"/>
      <c r="Z676" s="17"/>
      <c r="AA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c r="CA676" s="17"/>
      <c r="CB676" s="17"/>
      <c r="CC676" s="17"/>
      <c r="CD676" s="17"/>
      <c r="CE676" s="17"/>
      <c r="CF676" s="17"/>
      <c r="CG676" s="17"/>
      <c r="CH676" s="17"/>
      <c r="CI676" s="17"/>
      <c r="CJ676" s="17"/>
      <c r="CK676" s="17"/>
      <c r="CL676" s="17"/>
      <c r="CM676" s="17"/>
      <c r="CN676" s="17"/>
      <c r="CO676" s="17"/>
      <c r="CP676" s="17"/>
      <c r="CQ676" s="17"/>
      <c r="CR676" s="17"/>
      <c r="CS676" s="17"/>
      <c r="CT676" s="17"/>
      <c r="CU676" s="17"/>
      <c r="CV676" s="17"/>
      <c r="CW676" s="17"/>
      <c r="CX676" s="17"/>
      <c r="CY676" s="17"/>
      <c r="CZ676" s="17"/>
      <c r="DA676" s="17"/>
      <c r="DB676" s="17"/>
      <c r="DC676" s="17"/>
      <c r="DD676" s="17"/>
      <c r="DE676" s="17"/>
      <c r="DF676" s="17"/>
      <c r="DG676" s="17"/>
      <c r="DH676" s="17"/>
      <c r="DI676" s="17"/>
      <c r="DJ676" s="17"/>
      <c r="DK676" s="17"/>
      <c r="DL676" s="17"/>
      <c r="DM676" s="17"/>
      <c r="DN676" s="17"/>
      <c r="DO676" s="17"/>
      <c r="DP676" s="17"/>
      <c r="DQ676" s="17"/>
      <c r="DR676" s="17"/>
      <c r="DS676" s="17"/>
      <c r="DT676" s="17"/>
      <c r="DU676" s="17"/>
      <c r="DV676" s="17"/>
      <c r="DW676" s="17"/>
      <c r="DX676" s="17"/>
      <c r="DY676" s="17"/>
      <c r="DZ676" s="17"/>
      <c r="EA676" s="17"/>
      <c r="EB676" s="17"/>
      <c r="EC676" s="17"/>
      <c r="ED676" s="17"/>
      <c r="EE676" s="17"/>
      <c r="EF676" s="17"/>
      <c r="EG676" s="17"/>
      <c r="EH676" s="17"/>
      <c r="EI676" s="17"/>
      <c r="EJ676" s="17"/>
      <c r="EK676" s="17"/>
      <c r="EL676" s="17"/>
    </row>
    <row r="677" spans="1:142" x14ac:dyDescent="0.35">
      <c r="A677" s="17"/>
      <c r="B677" s="17"/>
      <c r="C677" s="17"/>
      <c r="D677" s="17"/>
      <c r="E677" s="17"/>
      <c r="F677" s="17"/>
      <c r="G677" s="17"/>
      <c r="H677" s="17"/>
      <c r="I677" s="17"/>
      <c r="K677" s="17"/>
      <c r="N677" s="17"/>
      <c r="O677" s="17"/>
      <c r="P677" s="68"/>
      <c r="Q677" s="68"/>
      <c r="R677" s="17"/>
      <c r="S677" s="17"/>
      <c r="T677" s="107"/>
      <c r="V677" s="17"/>
      <c r="W677" s="17"/>
      <c r="Y677" s="17"/>
      <c r="Z677" s="17"/>
      <c r="AA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c r="CA677" s="17"/>
      <c r="CB677" s="17"/>
      <c r="CC677" s="17"/>
      <c r="CD677" s="17"/>
      <c r="CE677" s="17"/>
      <c r="CF677" s="17"/>
      <c r="CG677" s="17"/>
      <c r="CH677" s="17"/>
      <c r="CI677" s="17"/>
      <c r="CJ677" s="17"/>
      <c r="CK677" s="17"/>
      <c r="CL677" s="17"/>
      <c r="CM677" s="17"/>
      <c r="CN677" s="17"/>
      <c r="CO677" s="17"/>
      <c r="CP677" s="17"/>
      <c r="CQ677" s="17"/>
      <c r="CR677" s="17"/>
      <c r="CS677" s="17"/>
      <c r="CT677" s="17"/>
      <c r="CU677" s="17"/>
      <c r="CV677" s="17"/>
      <c r="CW677" s="17"/>
      <c r="CX677" s="17"/>
      <c r="CY677" s="17"/>
      <c r="CZ677" s="17"/>
      <c r="DA677" s="17"/>
      <c r="DB677" s="17"/>
      <c r="DC677" s="17"/>
      <c r="DD677" s="17"/>
      <c r="DE677" s="17"/>
      <c r="DF677" s="17"/>
      <c r="DG677" s="17"/>
      <c r="DH677" s="17"/>
      <c r="DI677" s="17"/>
      <c r="DJ677" s="17"/>
      <c r="DK677" s="17"/>
      <c r="DL677" s="17"/>
      <c r="DM677" s="17"/>
      <c r="DN677" s="17"/>
      <c r="DO677" s="17"/>
      <c r="DP677" s="17"/>
      <c r="DQ677" s="17"/>
      <c r="DR677" s="17"/>
      <c r="DS677" s="17"/>
      <c r="DT677" s="17"/>
      <c r="DU677" s="17"/>
      <c r="DV677" s="17"/>
      <c r="DW677" s="17"/>
      <c r="DX677" s="17"/>
      <c r="DY677" s="17"/>
      <c r="DZ677" s="17"/>
      <c r="EA677" s="17"/>
      <c r="EB677" s="17"/>
      <c r="EC677" s="17"/>
      <c r="ED677" s="17"/>
      <c r="EE677" s="17"/>
      <c r="EF677" s="17"/>
      <c r="EG677" s="17"/>
      <c r="EH677" s="17"/>
      <c r="EI677" s="17"/>
      <c r="EJ677" s="17"/>
      <c r="EK677" s="17"/>
      <c r="EL677" s="17"/>
    </row>
    <row r="678" spans="1:142" x14ac:dyDescent="0.35">
      <c r="A678" s="17"/>
      <c r="B678" s="17"/>
      <c r="C678" s="17"/>
      <c r="D678" s="17"/>
      <c r="E678" s="17"/>
      <c r="F678" s="17"/>
      <c r="G678" s="17"/>
      <c r="H678" s="17"/>
      <c r="I678" s="17"/>
      <c r="K678" s="17"/>
      <c r="N678" s="17"/>
      <c r="O678" s="17"/>
      <c r="P678" s="68"/>
      <c r="Q678" s="68"/>
      <c r="R678" s="17"/>
      <c r="S678" s="17"/>
      <c r="T678" s="107"/>
      <c r="V678" s="17"/>
      <c r="W678" s="17"/>
      <c r="Y678" s="17"/>
      <c r="Z678" s="17"/>
      <c r="AA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c r="CA678" s="17"/>
      <c r="CB678" s="17"/>
      <c r="CC678" s="17"/>
      <c r="CD678" s="17"/>
      <c r="CE678" s="17"/>
      <c r="CF678" s="17"/>
      <c r="CG678" s="17"/>
      <c r="CH678" s="17"/>
      <c r="CI678" s="17"/>
      <c r="CJ678" s="17"/>
      <c r="CK678" s="17"/>
      <c r="CL678" s="17"/>
      <c r="CM678" s="17"/>
      <c r="CN678" s="17"/>
      <c r="CO678" s="17"/>
      <c r="CP678" s="17"/>
      <c r="CQ678" s="17"/>
      <c r="CR678" s="17"/>
      <c r="CS678" s="17"/>
      <c r="CT678" s="17"/>
      <c r="CU678" s="17"/>
      <c r="CV678" s="17"/>
      <c r="CW678" s="17"/>
      <c r="CX678" s="17"/>
      <c r="CY678" s="17"/>
      <c r="CZ678" s="17"/>
      <c r="DA678" s="17"/>
      <c r="DB678" s="17"/>
      <c r="DC678" s="17"/>
      <c r="DD678" s="17"/>
      <c r="DE678" s="17"/>
      <c r="DF678" s="17"/>
      <c r="DG678" s="17"/>
      <c r="DH678" s="17"/>
      <c r="DI678" s="17"/>
      <c r="DJ678" s="17"/>
      <c r="DK678" s="17"/>
      <c r="DL678" s="17"/>
      <c r="DM678" s="17"/>
      <c r="DN678" s="17"/>
      <c r="DO678" s="17"/>
      <c r="DP678" s="17"/>
      <c r="DQ678" s="17"/>
      <c r="DR678" s="17"/>
      <c r="DS678" s="17"/>
      <c r="DT678" s="17"/>
      <c r="DU678" s="17"/>
      <c r="DV678" s="17"/>
      <c r="DW678" s="17"/>
      <c r="DX678" s="17"/>
      <c r="DY678" s="17"/>
      <c r="DZ678" s="17"/>
      <c r="EA678" s="17"/>
      <c r="EB678" s="17"/>
      <c r="EC678" s="17"/>
      <c r="ED678" s="17"/>
      <c r="EE678" s="17"/>
      <c r="EF678" s="17"/>
      <c r="EG678" s="17"/>
      <c r="EH678" s="17"/>
      <c r="EI678" s="17"/>
      <c r="EJ678" s="17"/>
      <c r="EK678" s="17"/>
      <c r="EL678" s="17"/>
    </row>
    <row r="679" spans="1:142" x14ac:dyDescent="0.35">
      <c r="A679" s="17"/>
      <c r="B679" s="17"/>
      <c r="C679" s="17"/>
      <c r="D679" s="17"/>
      <c r="E679" s="17"/>
      <c r="F679" s="17"/>
      <c r="G679" s="17"/>
      <c r="H679" s="17"/>
      <c r="I679" s="17"/>
      <c r="K679" s="17"/>
      <c r="N679" s="17"/>
      <c r="O679" s="17"/>
      <c r="P679" s="68"/>
      <c r="Q679" s="68"/>
      <c r="R679" s="17"/>
      <c r="S679" s="17"/>
      <c r="T679" s="107"/>
      <c r="V679" s="17"/>
      <c r="W679" s="17"/>
      <c r="Y679" s="17"/>
      <c r="Z679" s="17"/>
      <c r="AA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c r="CA679" s="17"/>
      <c r="CB679" s="17"/>
      <c r="CC679" s="17"/>
      <c r="CD679" s="17"/>
      <c r="CE679" s="17"/>
      <c r="CF679" s="17"/>
      <c r="CG679" s="17"/>
      <c r="CH679" s="17"/>
      <c r="CI679" s="17"/>
      <c r="CJ679" s="17"/>
      <c r="CK679" s="17"/>
      <c r="CL679" s="17"/>
      <c r="CM679" s="17"/>
      <c r="CN679" s="17"/>
      <c r="CO679" s="17"/>
      <c r="CP679" s="17"/>
      <c r="CQ679" s="17"/>
      <c r="CR679" s="17"/>
      <c r="CS679" s="17"/>
      <c r="CT679" s="17"/>
      <c r="CU679" s="17"/>
      <c r="CV679" s="17"/>
      <c r="CW679" s="17"/>
      <c r="CX679" s="17"/>
      <c r="CY679" s="17"/>
      <c r="CZ679" s="17"/>
      <c r="DA679" s="17"/>
      <c r="DB679" s="17"/>
      <c r="DC679" s="17"/>
      <c r="DD679" s="17"/>
      <c r="DE679" s="17"/>
      <c r="DF679" s="17"/>
      <c r="DG679" s="17"/>
      <c r="DH679" s="17"/>
      <c r="DI679" s="17"/>
      <c r="DJ679" s="17"/>
      <c r="DK679" s="17"/>
      <c r="DL679" s="17"/>
      <c r="DM679" s="17"/>
      <c r="DN679" s="17"/>
      <c r="DO679" s="17"/>
      <c r="DP679" s="17"/>
      <c r="DQ679" s="17"/>
      <c r="DR679" s="17"/>
      <c r="DS679" s="17"/>
      <c r="DT679" s="17"/>
      <c r="DU679" s="17"/>
      <c r="DV679" s="17"/>
      <c r="DW679" s="17"/>
      <c r="DX679" s="17"/>
      <c r="DY679" s="17"/>
      <c r="DZ679" s="17"/>
      <c r="EA679" s="17"/>
      <c r="EB679" s="17"/>
      <c r="EC679" s="17"/>
      <c r="ED679" s="17"/>
      <c r="EE679" s="17"/>
      <c r="EF679" s="17"/>
      <c r="EG679" s="17"/>
      <c r="EH679" s="17"/>
      <c r="EI679" s="17"/>
      <c r="EJ679" s="17"/>
      <c r="EK679" s="17"/>
      <c r="EL679" s="17"/>
    </row>
    <row r="680" spans="1:142" x14ac:dyDescent="0.35">
      <c r="A680" s="17"/>
      <c r="B680" s="17"/>
      <c r="C680" s="17"/>
      <c r="D680" s="17"/>
      <c r="E680" s="17"/>
      <c r="F680" s="17"/>
      <c r="G680" s="17"/>
      <c r="H680" s="17"/>
      <c r="I680" s="17"/>
      <c r="K680" s="17"/>
      <c r="N680" s="17"/>
      <c r="O680" s="17"/>
      <c r="P680" s="68"/>
      <c r="Q680" s="68"/>
      <c r="R680" s="17"/>
      <c r="S680" s="17"/>
      <c r="T680" s="109"/>
      <c r="V680" s="17"/>
      <c r="W680" s="17"/>
      <c r="Y680" s="17"/>
      <c r="Z680" s="17"/>
      <c r="AA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c r="CA680" s="17"/>
      <c r="CB680" s="17"/>
      <c r="CC680" s="17"/>
      <c r="CD680" s="17"/>
      <c r="CE680" s="17"/>
      <c r="CF680" s="17"/>
      <c r="CG680" s="17"/>
      <c r="CH680" s="17"/>
      <c r="CI680" s="17"/>
      <c r="CJ680" s="17"/>
      <c r="CK680" s="17"/>
      <c r="CL680" s="17"/>
      <c r="CM680" s="17"/>
      <c r="CN680" s="17"/>
      <c r="CO680" s="17"/>
      <c r="CP680" s="17"/>
      <c r="CQ680" s="17"/>
      <c r="CR680" s="17"/>
      <c r="CS680" s="17"/>
      <c r="CT680" s="17"/>
      <c r="CU680" s="17"/>
      <c r="CV680" s="17"/>
      <c r="CW680" s="17"/>
      <c r="CX680" s="17"/>
      <c r="CY680" s="17"/>
      <c r="CZ680" s="17"/>
      <c r="DA680" s="17"/>
      <c r="DB680" s="17"/>
      <c r="DC680" s="17"/>
      <c r="DD680" s="17"/>
      <c r="DE680" s="17"/>
      <c r="DF680" s="17"/>
      <c r="DG680" s="17"/>
      <c r="DH680" s="17"/>
      <c r="DI680" s="17"/>
      <c r="DJ680" s="17"/>
      <c r="DK680" s="17"/>
      <c r="DL680" s="17"/>
      <c r="DM680" s="17"/>
      <c r="DN680" s="17"/>
      <c r="DO680" s="17"/>
      <c r="DP680" s="17"/>
      <c r="DQ680" s="17"/>
      <c r="DR680" s="17"/>
      <c r="DS680" s="17"/>
      <c r="DT680" s="17"/>
      <c r="DU680" s="17"/>
      <c r="DV680" s="17"/>
      <c r="DW680" s="17"/>
      <c r="DX680" s="17"/>
      <c r="DY680" s="17"/>
      <c r="DZ680" s="17"/>
      <c r="EA680" s="17"/>
      <c r="EB680" s="17"/>
      <c r="EC680" s="17"/>
      <c r="ED680" s="17"/>
      <c r="EE680" s="17"/>
      <c r="EF680" s="17"/>
      <c r="EG680" s="17"/>
      <c r="EH680" s="17"/>
      <c r="EI680" s="17"/>
      <c r="EJ680" s="17"/>
      <c r="EK680" s="17"/>
      <c r="EL680" s="17"/>
    </row>
    <row r="681" spans="1:142" x14ac:dyDescent="0.35">
      <c r="A681" s="17"/>
      <c r="B681" s="17"/>
      <c r="C681" s="17"/>
      <c r="D681" s="17"/>
      <c r="E681" s="17"/>
      <c r="F681" s="17"/>
      <c r="G681" s="17"/>
      <c r="H681" s="17"/>
      <c r="I681" s="17"/>
      <c r="K681" s="17"/>
      <c r="N681" s="17"/>
      <c r="O681" s="17"/>
      <c r="P681" s="68"/>
      <c r="Q681" s="68"/>
      <c r="R681" s="17"/>
      <c r="S681" s="17"/>
      <c r="T681" s="107"/>
      <c r="V681" s="17"/>
      <c r="W681" s="17"/>
      <c r="Y681" s="17"/>
      <c r="Z681" s="17"/>
      <c r="AA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c r="CA681" s="17"/>
      <c r="CB681" s="17"/>
      <c r="CC681" s="17"/>
      <c r="CD681" s="17"/>
      <c r="CE681" s="17"/>
      <c r="CF681" s="17"/>
      <c r="CG681" s="17"/>
      <c r="CH681" s="17"/>
      <c r="CI681" s="17"/>
      <c r="CJ681" s="17"/>
      <c r="CK681" s="17"/>
      <c r="CL681" s="17"/>
      <c r="CM681" s="17"/>
      <c r="CN681" s="17"/>
      <c r="CO681" s="17"/>
      <c r="CP681" s="17"/>
      <c r="CQ681" s="17"/>
      <c r="CR681" s="17"/>
      <c r="CS681" s="17"/>
      <c r="CT681" s="17"/>
      <c r="CU681" s="17"/>
      <c r="CV681" s="17"/>
      <c r="CW681" s="17"/>
      <c r="CX681" s="17"/>
      <c r="CY681" s="17"/>
      <c r="CZ681" s="17"/>
      <c r="DA681" s="17"/>
      <c r="DB681" s="17"/>
      <c r="DC681" s="17"/>
      <c r="DD681" s="17"/>
      <c r="DE681" s="17"/>
      <c r="DF681" s="17"/>
      <c r="DG681" s="17"/>
      <c r="DH681" s="17"/>
      <c r="DI681" s="17"/>
      <c r="DJ681" s="17"/>
      <c r="DK681" s="17"/>
      <c r="DL681" s="17"/>
      <c r="DM681" s="17"/>
      <c r="DN681" s="17"/>
      <c r="DO681" s="17"/>
      <c r="DP681" s="17"/>
      <c r="DQ681" s="17"/>
      <c r="DR681" s="17"/>
      <c r="DS681" s="17"/>
      <c r="DT681" s="17"/>
      <c r="DU681" s="17"/>
      <c r="DV681" s="17"/>
      <c r="DW681" s="17"/>
      <c r="DX681" s="17"/>
      <c r="DY681" s="17"/>
      <c r="DZ681" s="17"/>
      <c r="EA681" s="17"/>
      <c r="EB681" s="17"/>
      <c r="EC681" s="17"/>
      <c r="ED681" s="17"/>
      <c r="EE681" s="17"/>
      <c r="EF681" s="17"/>
      <c r="EG681" s="17"/>
      <c r="EH681" s="17"/>
      <c r="EI681" s="17"/>
      <c r="EJ681" s="17"/>
      <c r="EK681" s="17"/>
      <c r="EL681" s="17"/>
    </row>
    <row r="682" spans="1:142" x14ac:dyDescent="0.35">
      <c r="A682" s="17"/>
      <c r="B682" s="17"/>
      <c r="C682" s="17"/>
      <c r="D682" s="17"/>
      <c r="E682" s="17"/>
      <c r="F682" s="17"/>
      <c r="G682" s="17"/>
      <c r="H682" s="17"/>
      <c r="I682" s="17"/>
      <c r="K682" s="17"/>
      <c r="N682" s="17"/>
      <c r="O682" s="17"/>
      <c r="P682" s="68"/>
      <c r="Q682" s="68"/>
      <c r="R682" s="17"/>
      <c r="S682" s="17"/>
      <c r="T682" s="107"/>
      <c r="V682" s="17"/>
      <c r="W682" s="17"/>
      <c r="Y682" s="17"/>
      <c r="Z682" s="17"/>
      <c r="AA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c r="CA682" s="17"/>
      <c r="CB682" s="17"/>
      <c r="CC682" s="17"/>
      <c r="CD682" s="17"/>
      <c r="CE682" s="17"/>
      <c r="CF682" s="17"/>
      <c r="CG682" s="17"/>
      <c r="CH682" s="17"/>
      <c r="CI682" s="17"/>
      <c r="CJ682" s="17"/>
      <c r="CK682" s="17"/>
      <c r="CL682" s="17"/>
      <c r="CM682" s="17"/>
      <c r="CN682" s="17"/>
      <c r="CO682" s="17"/>
      <c r="CP682" s="17"/>
      <c r="CQ682" s="17"/>
      <c r="CR682" s="17"/>
      <c r="CS682" s="17"/>
      <c r="CT682" s="17"/>
      <c r="CU682" s="17"/>
      <c r="CV682" s="17"/>
      <c r="CW682" s="17"/>
      <c r="CX682" s="17"/>
      <c r="CY682" s="17"/>
      <c r="CZ682" s="17"/>
      <c r="DA682" s="17"/>
      <c r="DB682" s="17"/>
      <c r="DC682" s="17"/>
      <c r="DD682" s="17"/>
      <c r="DE682" s="17"/>
      <c r="DF682" s="17"/>
      <c r="DG682" s="17"/>
      <c r="DH682" s="17"/>
      <c r="DI682" s="17"/>
      <c r="DJ682" s="17"/>
      <c r="DK682" s="17"/>
      <c r="DL682" s="17"/>
      <c r="DM682" s="17"/>
      <c r="DN682" s="17"/>
      <c r="DO682" s="17"/>
      <c r="DP682" s="17"/>
      <c r="DQ682" s="17"/>
      <c r="DR682" s="17"/>
      <c r="DS682" s="17"/>
      <c r="DT682" s="17"/>
      <c r="DU682" s="17"/>
      <c r="DV682" s="17"/>
      <c r="DW682" s="17"/>
      <c r="DX682" s="17"/>
      <c r="DY682" s="17"/>
      <c r="DZ682" s="17"/>
      <c r="EA682" s="17"/>
      <c r="EB682" s="17"/>
      <c r="EC682" s="17"/>
      <c r="ED682" s="17"/>
      <c r="EE682" s="17"/>
      <c r="EF682" s="17"/>
      <c r="EG682" s="17"/>
      <c r="EH682" s="17"/>
      <c r="EI682" s="17"/>
      <c r="EJ682" s="17"/>
      <c r="EK682" s="17"/>
      <c r="EL682" s="17"/>
    </row>
    <row r="683" spans="1:142" x14ac:dyDescent="0.35">
      <c r="A683" s="17"/>
      <c r="B683" s="17"/>
      <c r="C683" s="17"/>
      <c r="D683" s="17"/>
      <c r="E683" s="17"/>
      <c r="F683" s="17"/>
      <c r="G683" s="17"/>
      <c r="H683" s="17"/>
      <c r="I683" s="17"/>
      <c r="K683" s="17"/>
      <c r="N683" s="17"/>
      <c r="O683" s="17"/>
      <c r="P683" s="68"/>
      <c r="Q683" s="68"/>
      <c r="R683" s="17"/>
      <c r="S683" s="17"/>
      <c r="T683" s="107"/>
      <c r="V683" s="17"/>
      <c r="W683" s="17"/>
      <c r="Y683" s="17"/>
      <c r="Z683" s="17"/>
      <c r="AA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c r="CA683" s="17"/>
      <c r="CB683" s="17"/>
      <c r="CC683" s="17"/>
      <c r="CD683" s="17"/>
      <c r="CE683" s="17"/>
      <c r="CF683" s="17"/>
      <c r="CG683" s="17"/>
      <c r="CH683" s="17"/>
      <c r="CI683" s="17"/>
      <c r="CJ683" s="17"/>
      <c r="CK683" s="17"/>
      <c r="CL683" s="17"/>
      <c r="CM683" s="17"/>
      <c r="CN683" s="17"/>
      <c r="CO683" s="17"/>
      <c r="CP683" s="17"/>
      <c r="CQ683" s="17"/>
      <c r="CR683" s="17"/>
      <c r="CS683" s="17"/>
      <c r="CT683" s="17"/>
      <c r="CU683" s="17"/>
      <c r="CV683" s="17"/>
      <c r="CW683" s="17"/>
      <c r="CX683" s="17"/>
      <c r="CY683" s="17"/>
      <c r="CZ683" s="17"/>
      <c r="DA683" s="17"/>
      <c r="DB683" s="17"/>
      <c r="DC683" s="17"/>
      <c r="DD683" s="17"/>
      <c r="DE683" s="17"/>
      <c r="DF683" s="17"/>
      <c r="DG683" s="17"/>
      <c r="DH683" s="17"/>
      <c r="DI683" s="17"/>
      <c r="DJ683" s="17"/>
      <c r="DK683" s="17"/>
      <c r="DL683" s="17"/>
      <c r="DM683" s="17"/>
      <c r="DN683" s="17"/>
      <c r="DO683" s="17"/>
      <c r="DP683" s="17"/>
      <c r="DQ683" s="17"/>
      <c r="DR683" s="17"/>
      <c r="DS683" s="17"/>
      <c r="DT683" s="17"/>
      <c r="DU683" s="17"/>
      <c r="DV683" s="17"/>
      <c r="DW683" s="17"/>
      <c r="DX683" s="17"/>
      <c r="DY683" s="17"/>
      <c r="DZ683" s="17"/>
      <c r="EA683" s="17"/>
      <c r="EB683" s="17"/>
      <c r="EC683" s="17"/>
      <c r="ED683" s="17"/>
      <c r="EE683" s="17"/>
      <c r="EF683" s="17"/>
      <c r="EG683" s="17"/>
      <c r="EH683" s="17"/>
      <c r="EI683" s="17"/>
      <c r="EJ683" s="17"/>
      <c r="EK683" s="17"/>
      <c r="EL683" s="17"/>
    </row>
    <row r="684" spans="1:142" x14ac:dyDescent="0.35">
      <c r="A684" s="17"/>
      <c r="B684" s="17"/>
      <c r="C684" s="17"/>
      <c r="D684" s="17"/>
      <c r="E684" s="17"/>
      <c r="F684" s="17"/>
      <c r="G684" s="17"/>
      <c r="H684" s="17"/>
      <c r="I684" s="17"/>
      <c r="K684" s="17"/>
      <c r="N684" s="17"/>
      <c r="O684" s="17"/>
      <c r="P684" s="68"/>
      <c r="Q684" s="68"/>
      <c r="R684" s="17"/>
      <c r="S684" s="17"/>
      <c r="T684" s="107"/>
      <c r="V684" s="17"/>
      <c r="W684" s="17"/>
      <c r="Y684" s="17"/>
      <c r="Z684" s="17"/>
      <c r="AA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c r="CA684" s="17"/>
      <c r="CB684" s="17"/>
      <c r="CC684" s="17"/>
      <c r="CD684" s="17"/>
      <c r="CE684" s="17"/>
      <c r="CF684" s="17"/>
      <c r="CG684" s="17"/>
      <c r="CH684" s="17"/>
      <c r="CI684" s="17"/>
      <c r="CJ684" s="17"/>
      <c r="CK684" s="17"/>
      <c r="CL684" s="17"/>
      <c r="CM684" s="17"/>
      <c r="CN684" s="17"/>
      <c r="CO684" s="17"/>
      <c r="CP684" s="17"/>
      <c r="CQ684" s="17"/>
      <c r="CR684" s="17"/>
      <c r="CS684" s="17"/>
      <c r="CT684" s="17"/>
      <c r="CU684" s="17"/>
      <c r="CV684" s="17"/>
      <c r="CW684" s="17"/>
      <c r="CX684" s="17"/>
      <c r="CY684" s="17"/>
      <c r="CZ684" s="17"/>
      <c r="DA684" s="17"/>
      <c r="DB684" s="17"/>
      <c r="DC684" s="17"/>
      <c r="DD684" s="17"/>
      <c r="DE684" s="17"/>
      <c r="DF684" s="17"/>
      <c r="DG684" s="17"/>
      <c r="DH684" s="17"/>
      <c r="DI684" s="17"/>
      <c r="DJ684" s="17"/>
      <c r="DK684" s="17"/>
      <c r="DL684" s="17"/>
      <c r="DM684" s="17"/>
      <c r="DN684" s="17"/>
      <c r="DO684" s="17"/>
      <c r="DP684" s="17"/>
      <c r="DQ684" s="17"/>
      <c r="DR684" s="17"/>
      <c r="DS684" s="17"/>
      <c r="DT684" s="17"/>
      <c r="DU684" s="17"/>
      <c r="DV684" s="17"/>
      <c r="DW684" s="17"/>
      <c r="DX684" s="17"/>
      <c r="DY684" s="17"/>
      <c r="DZ684" s="17"/>
      <c r="EA684" s="17"/>
      <c r="EB684" s="17"/>
      <c r="EC684" s="17"/>
      <c r="ED684" s="17"/>
      <c r="EE684" s="17"/>
      <c r="EF684" s="17"/>
      <c r="EG684" s="17"/>
      <c r="EH684" s="17"/>
      <c r="EI684" s="17"/>
      <c r="EJ684" s="17"/>
      <c r="EK684" s="17"/>
      <c r="EL684" s="17"/>
    </row>
    <row r="685" spans="1:142" x14ac:dyDescent="0.35">
      <c r="A685" s="17"/>
      <c r="B685" s="17"/>
      <c r="C685" s="17"/>
      <c r="D685" s="17"/>
      <c r="E685" s="17"/>
      <c r="F685" s="17"/>
      <c r="G685" s="17"/>
      <c r="H685" s="17"/>
      <c r="I685" s="17"/>
      <c r="K685" s="17"/>
      <c r="N685" s="17"/>
      <c r="O685" s="17"/>
      <c r="P685" s="68"/>
      <c r="Q685" s="68"/>
      <c r="R685" s="17"/>
      <c r="S685" s="17"/>
      <c r="T685" s="107"/>
      <c r="V685" s="17"/>
      <c r="W685" s="17"/>
      <c r="Y685" s="17"/>
      <c r="Z685" s="17"/>
      <c r="AA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c r="CA685" s="17"/>
      <c r="CB685" s="17"/>
      <c r="CC685" s="17"/>
      <c r="CD685" s="17"/>
      <c r="CE685" s="17"/>
      <c r="CF685" s="17"/>
      <c r="CG685" s="17"/>
      <c r="CH685" s="17"/>
      <c r="CI685" s="17"/>
      <c r="CJ685" s="17"/>
      <c r="CK685" s="17"/>
      <c r="CL685" s="17"/>
      <c r="CM685" s="17"/>
      <c r="CN685" s="17"/>
      <c r="CO685" s="17"/>
      <c r="CP685" s="17"/>
      <c r="CQ685" s="17"/>
      <c r="CR685" s="17"/>
      <c r="CS685" s="17"/>
      <c r="CT685" s="17"/>
      <c r="CU685" s="17"/>
      <c r="CV685" s="17"/>
      <c r="CW685" s="17"/>
      <c r="CX685" s="17"/>
      <c r="CY685" s="17"/>
      <c r="CZ685" s="17"/>
      <c r="DA685" s="17"/>
      <c r="DB685" s="17"/>
      <c r="DC685" s="17"/>
      <c r="DD685" s="17"/>
      <c r="DE685" s="17"/>
      <c r="DF685" s="17"/>
      <c r="DG685" s="17"/>
      <c r="DH685" s="17"/>
      <c r="DI685" s="17"/>
      <c r="DJ685" s="17"/>
      <c r="DK685" s="17"/>
      <c r="DL685" s="17"/>
      <c r="DM685" s="17"/>
      <c r="DN685" s="17"/>
      <c r="DO685" s="17"/>
      <c r="DP685" s="17"/>
      <c r="DQ685" s="17"/>
      <c r="DR685" s="17"/>
      <c r="DS685" s="17"/>
      <c r="DT685" s="17"/>
      <c r="DU685" s="17"/>
      <c r="DV685" s="17"/>
      <c r="DW685" s="17"/>
      <c r="DX685" s="17"/>
      <c r="DY685" s="17"/>
      <c r="DZ685" s="17"/>
      <c r="EA685" s="17"/>
      <c r="EB685" s="17"/>
      <c r="EC685" s="17"/>
      <c r="ED685" s="17"/>
      <c r="EE685" s="17"/>
      <c r="EF685" s="17"/>
      <c r="EG685" s="17"/>
      <c r="EH685" s="17"/>
      <c r="EI685" s="17"/>
      <c r="EJ685" s="17"/>
      <c r="EK685" s="17"/>
      <c r="EL685" s="17"/>
    </row>
    <row r="686" spans="1:142" x14ac:dyDescent="0.35">
      <c r="A686" s="17"/>
      <c r="B686" s="17"/>
      <c r="C686" s="17"/>
      <c r="D686" s="17"/>
      <c r="E686" s="17"/>
      <c r="F686" s="17"/>
      <c r="G686" s="17"/>
      <c r="H686" s="17"/>
      <c r="I686" s="17"/>
      <c r="K686" s="17"/>
      <c r="N686" s="17"/>
      <c r="O686" s="17"/>
      <c r="P686" s="68"/>
      <c r="Q686" s="68"/>
      <c r="R686" s="17"/>
      <c r="S686" s="17"/>
      <c r="T686" s="109"/>
      <c r="V686" s="17"/>
      <c r="W686" s="17"/>
      <c r="Y686" s="17"/>
      <c r="Z686" s="17"/>
      <c r="AA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c r="CA686" s="17"/>
      <c r="CB686" s="17"/>
      <c r="CC686" s="17"/>
      <c r="CD686" s="17"/>
      <c r="CE686" s="17"/>
      <c r="CF686" s="17"/>
      <c r="CG686" s="17"/>
      <c r="CH686" s="17"/>
      <c r="CI686" s="17"/>
      <c r="CJ686" s="17"/>
      <c r="CK686" s="17"/>
      <c r="CL686" s="17"/>
      <c r="CM686" s="17"/>
      <c r="CN686" s="17"/>
      <c r="CO686" s="17"/>
      <c r="CP686" s="17"/>
      <c r="CQ686" s="17"/>
      <c r="CR686" s="17"/>
      <c r="CS686" s="17"/>
      <c r="CT686" s="17"/>
      <c r="CU686" s="17"/>
      <c r="CV686" s="17"/>
      <c r="CW686" s="17"/>
      <c r="CX686" s="17"/>
      <c r="CY686" s="17"/>
      <c r="CZ686" s="17"/>
      <c r="DA686" s="17"/>
      <c r="DB686" s="17"/>
      <c r="DC686" s="17"/>
      <c r="DD686" s="17"/>
      <c r="DE686" s="17"/>
      <c r="DF686" s="17"/>
      <c r="DG686" s="17"/>
      <c r="DH686" s="17"/>
      <c r="DI686" s="17"/>
      <c r="DJ686" s="17"/>
      <c r="DK686" s="17"/>
      <c r="DL686" s="17"/>
      <c r="DM686" s="17"/>
      <c r="DN686" s="17"/>
      <c r="DO686" s="17"/>
      <c r="DP686" s="17"/>
      <c r="DQ686" s="17"/>
      <c r="DR686" s="17"/>
      <c r="DS686" s="17"/>
      <c r="DT686" s="17"/>
      <c r="DU686" s="17"/>
      <c r="DV686" s="17"/>
      <c r="DW686" s="17"/>
      <c r="DX686" s="17"/>
      <c r="DY686" s="17"/>
      <c r="DZ686" s="17"/>
      <c r="EA686" s="17"/>
      <c r="EB686" s="17"/>
      <c r="EC686" s="17"/>
      <c r="ED686" s="17"/>
      <c r="EE686" s="17"/>
      <c r="EF686" s="17"/>
      <c r="EG686" s="17"/>
      <c r="EH686" s="17"/>
      <c r="EI686" s="17"/>
      <c r="EJ686" s="17"/>
      <c r="EK686" s="17"/>
      <c r="EL686" s="17"/>
    </row>
    <row r="687" spans="1:142" x14ac:dyDescent="0.35">
      <c r="A687" s="17"/>
      <c r="B687" s="17"/>
      <c r="C687" s="17"/>
      <c r="D687" s="17"/>
      <c r="E687" s="17"/>
      <c r="F687" s="17"/>
      <c r="G687" s="17"/>
      <c r="H687" s="17"/>
      <c r="I687" s="17"/>
      <c r="K687" s="17"/>
      <c r="N687" s="17"/>
      <c r="O687" s="17"/>
      <c r="P687" s="68"/>
      <c r="Q687" s="68"/>
      <c r="R687" s="17"/>
      <c r="S687" s="17"/>
      <c r="T687" s="107"/>
      <c r="V687" s="17"/>
      <c r="W687" s="17"/>
      <c r="Y687" s="17"/>
      <c r="Z687" s="17"/>
      <c r="AA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c r="CA687" s="17"/>
      <c r="CB687" s="17"/>
      <c r="CC687" s="17"/>
      <c r="CD687" s="17"/>
      <c r="CE687" s="17"/>
      <c r="CF687" s="17"/>
      <c r="CG687" s="17"/>
      <c r="CH687" s="17"/>
      <c r="CI687" s="17"/>
      <c r="CJ687" s="17"/>
      <c r="CK687" s="17"/>
      <c r="CL687" s="17"/>
      <c r="CM687" s="17"/>
      <c r="CN687" s="17"/>
      <c r="CO687" s="17"/>
      <c r="CP687" s="17"/>
      <c r="CQ687" s="17"/>
      <c r="CR687" s="17"/>
      <c r="CS687" s="17"/>
      <c r="CT687" s="17"/>
      <c r="CU687" s="17"/>
      <c r="CV687" s="17"/>
      <c r="CW687" s="17"/>
      <c r="CX687" s="17"/>
      <c r="CY687" s="17"/>
      <c r="CZ687" s="17"/>
      <c r="DA687" s="17"/>
      <c r="DB687" s="17"/>
      <c r="DC687" s="17"/>
      <c r="DD687" s="17"/>
      <c r="DE687" s="17"/>
      <c r="DF687" s="17"/>
      <c r="DG687" s="17"/>
      <c r="DH687" s="17"/>
      <c r="DI687" s="17"/>
      <c r="DJ687" s="17"/>
      <c r="DK687" s="17"/>
      <c r="DL687" s="17"/>
      <c r="DM687" s="17"/>
      <c r="DN687" s="17"/>
      <c r="DO687" s="17"/>
      <c r="DP687" s="17"/>
      <c r="DQ687" s="17"/>
      <c r="DR687" s="17"/>
      <c r="DS687" s="17"/>
      <c r="DT687" s="17"/>
      <c r="DU687" s="17"/>
      <c r="DV687" s="17"/>
      <c r="DW687" s="17"/>
      <c r="DX687" s="17"/>
      <c r="DY687" s="17"/>
      <c r="DZ687" s="17"/>
      <c r="EA687" s="17"/>
      <c r="EB687" s="17"/>
      <c r="EC687" s="17"/>
      <c r="ED687" s="17"/>
      <c r="EE687" s="17"/>
      <c r="EF687" s="17"/>
      <c r="EG687" s="17"/>
      <c r="EH687" s="17"/>
      <c r="EI687" s="17"/>
      <c r="EJ687" s="17"/>
      <c r="EK687" s="17"/>
      <c r="EL687" s="17"/>
    </row>
    <row r="688" spans="1:142" x14ac:dyDescent="0.35">
      <c r="A688" s="17"/>
      <c r="B688" s="17"/>
      <c r="C688" s="17"/>
      <c r="D688" s="17"/>
      <c r="E688" s="17"/>
      <c r="F688" s="17"/>
      <c r="G688" s="17"/>
      <c r="H688" s="17"/>
      <c r="I688" s="17"/>
      <c r="K688" s="17"/>
      <c r="N688" s="17"/>
      <c r="O688" s="17"/>
      <c r="P688" s="68"/>
      <c r="Q688" s="68"/>
      <c r="R688" s="17"/>
      <c r="S688" s="17"/>
      <c r="T688" s="107"/>
      <c r="V688" s="17"/>
      <c r="W688" s="17"/>
      <c r="Y688" s="17"/>
      <c r="Z688" s="17"/>
      <c r="AA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c r="CA688" s="17"/>
      <c r="CB688" s="17"/>
      <c r="CC688" s="17"/>
      <c r="CD688" s="17"/>
      <c r="CE688" s="17"/>
      <c r="CF688" s="17"/>
      <c r="CG688" s="17"/>
      <c r="CH688" s="17"/>
      <c r="CI688" s="17"/>
      <c r="CJ688" s="17"/>
      <c r="CK688" s="17"/>
      <c r="CL688" s="17"/>
      <c r="CM688" s="17"/>
      <c r="CN688" s="17"/>
      <c r="CO688" s="17"/>
      <c r="CP688" s="17"/>
      <c r="CQ688" s="17"/>
      <c r="CR688" s="17"/>
      <c r="CS688" s="17"/>
      <c r="CT688" s="17"/>
      <c r="CU688" s="17"/>
      <c r="CV688" s="17"/>
      <c r="CW688" s="17"/>
      <c r="CX688" s="17"/>
      <c r="CY688" s="17"/>
      <c r="CZ688" s="17"/>
      <c r="DA688" s="17"/>
      <c r="DB688" s="17"/>
      <c r="DC688" s="17"/>
      <c r="DD688" s="17"/>
      <c r="DE688" s="17"/>
      <c r="DF688" s="17"/>
      <c r="DG688" s="17"/>
      <c r="DH688" s="17"/>
      <c r="DI688" s="17"/>
      <c r="DJ688" s="17"/>
      <c r="DK688" s="17"/>
      <c r="DL688" s="17"/>
      <c r="DM688" s="17"/>
      <c r="DN688" s="17"/>
      <c r="DO688" s="17"/>
      <c r="DP688" s="17"/>
      <c r="DQ688" s="17"/>
      <c r="DR688" s="17"/>
      <c r="DS688" s="17"/>
      <c r="DT688" s="17"/>
      <c r="DU688" s="17"/>
      <c r="DV688" s="17"/>
      <c r="DW688" s="17"/>
      <c r="DX688" s="17"/>
      <c r="DY688" s="17"/>
      <c r="DZ688" s="17"/>
      <c r="EA688" s="17"/>
      <c r="EB688" s="17"/>
      <c r="EC688" s="17"/>
      <c r="ED688" s="17"/>
      <c r="EE688" s="17"/>
      <c r="EF688" s="17"/>
      <c r="EG688" s="17"/>
      <c r="EH688" s="17"/>
      <c r="EI688" s="17"/>
      <c r="EJ688" s="17"/>
      <c r="EK688" s="17"/>
      <c r="EL688" s="17"/>
    </row>
    <row r="689" spans="1:142" x14ac:dyDescent="0.35">
      <c r="A689" s="17"/>
      <c r="B689" s="17"/>
      <c r="C689" s="17"/>
      <c r="D689" s="17"/>
      <c r="E689" s="17"/>
      <c r="F689" s="17"/>
      <c r="G689" s="17"/>
      <c r="H689" s="17"/>
      <c r="I689" s="107"/>
      <c r="K689" s="17"/>
      <c r="N689" s="17"/>
      <c r="O689" s="17"/>
      <c r="P689" s="68"/>
      <c r="Q689" s="68"/>
      <c r="R689" s="17"/>
      <c r="S689" s="17"/>
      <c r="T689" s="107"/>
      <c r="V689" s="17"/>
      <c r="W689" s="17"/>
      <c r="Y689" s="17"/>
      <c r="Z689" s="17"/>
      <c r="AA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c r="CA689" s="17"/>
      <c r="CB689" s="17"/>
      <c r="CC689" s="17"/>
      <c r="CD689" s="17"/>
      <c r="CE689" s="17"/>
      <c r="CF689" s="17"/>
      <c r="CG689" s="17"/>
      <c r="CH689" s="17"/>
      <c r="CI689" s="17"/>
      <c r="CJ689" s="17"/>
      <c r="CK689" s="17"/>
      <c r="CL689" s="17"/>
      <c r="CM689" s="17"/>
      <c r="CN689" s="17"/>
      <c r="CO689" s="17"/>
      <c r="CP689" s="17"/>
      <c r="CQ689" s="17"/>
      <c r="CR689" s="17"/>
      <c r="CS689" s="17"/>
      <c r="CT689" s="17"/>
      <c r="CU689" s="17"/>
      <c r="CV689" s="17"/>
      <c r="CW689" s="17"/>
      <c r="CX689" s="17"/>
      <c r="CY689" s="17"/>
      <c r="CZ689" s="17"/>
      <c r="DA689" s="17"/>
      <c r="DB689" s="17"/>
      <c r="DC689" s="17"/>
      <c r="DD689" s="17"/>
      <c r="DE689" s="17"/>
      <c r="DF689" s="17"/>
      <c r="DG689" s="17"/>
      <c r="DH689" s="17"/>
      <c r="DI689" s="17"/>
      <c r="DJ689" s="17"/>
      <c r="DK689" s="17"/>
      <c r="DL689" s="17"/>
      <c r="DM689" s="17"/>
      <c r="DN689" s="17"/>
      <c r="DO689" s="17"/>
      <c r="DP689" s="17"/>
      <c r="DQ689" s="17"/>
      <c r="DR689" s="17"/>
      <c r="DS689" s="17"/>
      <c r="DT689" s="17"/>
      <c r="DU689" s="17"/>
      <c r="DV689" s="17"/>
      <c r="DW689" s="17"/>
      <c r="DX689" s="17"/>
      <c r="DY689" s="17"/>
      <c r="DZ689" s="17"/>
      <c r="EA689" s="17"/>
      <c r="EB689" s="17"/>
      <c r="EC689" s="17"/>
      <c r="ED689" s="17"/>
      <c r="EE689" s="17"/>
      <c r="EF689" s="17"/>
      <c r="EG689" s="17"/>
      <c r="EH689" s="17"/>
      <c r="EI689" s="17"/>
      <c r="EJ689" s="17"/>
      <c r="EK689" s="17"/>
      <c r="EL689" s="17"/>
    </row>
    <row r="690" spans="1:142" x14ac:dyDescent="0.35">
      <c r="A690" s="17"/>
      <c r="B690" s="17"/>
      <c r="C690" s="17"/>
      <c r="D690" s="17"/>
      <c r="E690" s="17"/>
      <c r="F690" s="17"/>
      <c r="G690" s="17"/>
      <c r="H690" s="17"/>
      <c r="I690" s="17"/>
      <c r="K690" s="17"/>
      <c r="N690" s="17"/>
      <c r="O690" s="17"/>
      <c r="P690" s="68"/>
      <c r="Q690" s="68"/>
      <c r="R690" s="17"/>
      <c r="S690" s="17"/>
      <c r="T690" s="107"/>
      <c r="V690" s="17"/>
      <c r="W690" s="17"/>
      <c r="Y690" s="17"/>
      <c r="Z690" s="17"/>
      <c r="AA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c r="CA690" s="17"/>
      <c r="CB690" s="17"/>
      <c r="CC690" s="17"/>
      <c r="CD690" s="17"/>
      <c r="CE690" s="17"/>
      <c r="CF690" s="17"/>
      <c r="CG690" s="17"/>
      <c r="CH690" s="17"/>
      <c r="CI690" s="17"/>
      <c r="CJ690" s="17"/>
      <c r="CK690" s="17"/>
      <c r="CL690" s="17"/>
      <c r="CM690" s="17"/>
      <c r="CN690" s="17"/>
      <c r="CO690" s="17"/>
      <c r="CP690" s="17"/>
      <c r="CQ690" s="17"/>
      <c r="CR690" s="17"/>
      <c r="CS690" s="17"/>
      <c r="CT690" s="17"/>
      <c r="CU690" s="17"/>
      <c r="CV690" s="17"/>
      <c r="CW690" s="17"/>
      <c r="CX690" s="17"/>
      <c r="CY690" s="17"/>
      <c r="CZ690" s="17"/>
      <c r="DA690" s="17"/>
      <c r="DB690" s="17"/>
      <c r="DC690" s="17"/>
      <c r="DD690" s="17"/>
      <c r="DE690" s="17"/>
      <c r="DF690" s="17"/>
      <c r="DG690" s="17"/>
      <c r="DH690" s="17"/>
      <c r="DI690" s="17"/>
      <c r="DJ690" s="17"/>
      <c r="DK690" s="17"/>
      <c r="DL690" s="17"/>
      <c r="DM690" s="17"/>
      <c r="DN690" s="17"/>
      <c r="DO690" s="17"/>
      <c r="DP690" s="17"/>
      <c r="DQ690" s="17"/>
      <c r="DR690" s="17"/>
      <c r="DS690" s="17"/>
      <c r="DT690" s="17"/>
      <c r="DU690" s="17"/>
      <c r="DV690" s="17"/>
      <c r="DW690" s="17"/>
      <c r="DX690" s="17"/>
      <c r="DY690" s="17"/>
      <c r="DZ690" s="17"/>
      <c r="EA690" s="17"/>
      <c r="EB690" s="17"/>
      <c r="EC690" s="17"/>
      <c r="ED690" s="17"/>
      <c r="EE690" s="17"/>
      <c r="EF690" s="17"/>
      <c r="EG690" s="17"/>
      <c r="EH690" s="17"/>
      <c r="EI690" s="17"/>
      <c r="EJ690" s="17"/>
      <c r="EK690" s="17"/>
      <c r="EL690" s="17"/>
    </row>
    <row r="691" spans="1:142" x14ac:dyDescent="0.35">
      <c r="A691" s="17"/>
      <c r="B691" s="17"/>
      <c r="C691" s="17"/>
      <c r="D691" s="17"/>
      <c r="E691" s="17"/>
      <c r="F691" s="17"/>
      <c r="G691" s="17"/>
      <c r="H691" s="17"/>
      <c r="I691" s="17"/>
      <c r="K691" s="17"/>
      <c r="N691" s="17"/>
      <c r="O691" s="17"/>
      <c r="P691" s="68"/>
      <c r="Q691" s="68"/>
      <c r="R691" s="17"/>
      <c r="S691" s="17"/>
      <c r="T691" s="109"/>
      <c r="V691" s="17"/>
      <c r="W691" s="17"/>
      <c r="Y691" s="17"/>
      <c r="Z691" s="17"/>
      <c r="AA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c r="CA691" s="17"/>
      <c r="CB691" s="17"/>
      <c r="CC691" s="17"/>
      <c r="CD691" s="17"/>
      <c r="CE691" s="17"/>
      <c r="CF691" s="17"/>
      <c r="CG691" s="17"/>
      <c r="CH691" s="17"/>
      <c r="CI691" s="17"/>
      <c r="CJ691" s="17"/>
      <c r="CK691" s="17"/>
      <c r="CL691" s="17"/>
      <c r="CM691" s="17"/>
      <c r="CN691" s="17"/>
      <c r="CO691" s="17"/>
      <c r="CP691" s="17"/>
      <c r="CQ691" s="17"/>
      <c r="CR691" s="17"/>
      <c r="CS691" s="17"/>
      <c r="CT691" s="17"/>
      <c r="CU691" s="17"/>
      <c r="CV691" s="17"/>
      <c r="CW691" s="17"/>
      <c r="CX691" s="17"/>
      <c r="CY691" s="17"/>
      <c r="CZ691" s="17"/>
      <c r="DA691" s="17"/>
      <c r="DB691" s="17"/>
      <c r="DC691" s="17"/>
      <c r="DD691" s="17"/>
      <c r="DE691" s="17"/>
      <c r="DF691" s="17"/>
      <c r="DG691" s="17"/>
      <c r="DH691" s="17"/>
      <c r="DI691" s="17"/>
      <c r="DJ691" s="17"/>
      <c r="DK691" s="17"/>
      <c r="DL691" s="17"/>
      <c r="DM691" s="17"/>
      <c r="DN691" s="17"/>
      <c r="DO691" s="17"/>
      <c r="DP691" s="17"/>
      <c r="DQ691" s="17"/>
      <c r="DR691" s="17"/>
      <c r="DS691" s="17"/>
      <c r="DT691" s="17"/>
      <c r="DU691" s="17"/>
      <c r="DV691" s="17"/>
      <c r="DW691" s="17"/>
      <c r="DX691" s="17"/>
      <c r="DY691" s="17"/>
      <c r="DZ691" s="17"/>
      <c r="EA691" s="17"/>
      <c r="EB691" s="17"/>
      <c r="EC691" s="17"/>
      <c r="ED691" s="17"/>
      <c r="EE691" s="17"/>
      <c r="EF691" s="17"/>
      <c r="EG691" s="17"/>
      <c r="EH691" s="17"/>
      <c r="EI691" s="17"/>
      <c r="EJ691" s="17"/>
      <c r="EK691" s="17"/>
      <c r="EL691" s="17"/>
    </row>
    <row r="692" spans="1:142" x14ac:dyDescent="0.35">
      <c r="A692" s="17"/>
      <c r="B692" s="17"/>
      <c r="C692" s="17"/>
      <c r="D692" s="17"/>
      <c r="E692" s="17"/>
      <c r="F692" s="17"/>
      <c r="G692" s="17"/>
      <c r="H692" s="17"/>
      <c r="I692" s="17"/>
      <c r="K692" s="17"/>
      <c r="N692" s="17"/>
      <c r="O692" s="17"/>
      <c r="P692" s="68"/>
      <c r="Q692" s="68"/>
      <c r="R692" s="17"/>
      <c r="S692" s="17"/>
      <c r="T692" s="107"/>
      <c r="V692" s="17"/>
      <c r="W692" s="17"/>
      <c r="Y692" s="17"/>
      <c r="Z692" s="17"/>
      <c r="AA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c r="CA692" s="17"/>
      <c r="CB692" s="17"/>
      <c r="CC692" s="17"/>
      <c r="CD692" s="17"/>
      <c r="CE692" s="17"/>
      <c r="CF692" s="17"/>
      <c r="CG692" s="17"/>
      <c r="CH692" s="17"/>
      <c r="CI692" s="17"/>
      <c r="CJ692" s="17"/>
      <c r="CK692" s="17"/>
      <c r="CL692" s="17"/>
      <c r="CM692" s="17"/>
      <c r="CN692" s="17"/>
      <c r="CO692" s="17"/>
      <c r="CP692" s="17"/>
      <c r="CQ692" s="17"/>
      <c r="CR692" s="17"/>
      <c r="CS692" s="17"/>
      <c r="CT692" s="17"/>
      <c r="CU692" s="17"/>
      <c r="CV692" s="17"/>
      <c r="CW692" s="17"/>
      <c r="CX692" s="17"/>
      <c r="CY692" s="17"/>
      <c r="CZ692" s="17"/>
      <c r="DA692" s="17"/>
      <c r="DB692" s="17"/>
      <c r="DC692" s="17"/>
      <c r="DD692" s="17"/>
      <c r="DE692" s="17"/>
      <c r="DF692" s="17"/>
      <c r="DG692" s="17"/>
      <c r="DH692" s="17"/>
      <c r="DI692" s="17"/>
      <c r="DJ692" s="17"/>
      <c r="DK692" s="17"/>
      <c r="DL692" s="17"/>
      <c r="DM692" s="17"/>
      <c r="DN692" s="17"/>
      <c r="DO692" s="17"/>
      <c r="DP692" s="17"/>
      <c r="DQ692" s="17"/>
      <c r="DR692" s="17"/>
      <c r="DS692" s="17"/>
      <c r="DT692" s="17"/>
      <c r="DU692" s="17"/>
      <c r="DV692" s="17"/>
      <c r="DW692" s="17"/>
      <c r="DX692" s="17"/>
      <c r="DY692" s="17"/>
      <c r="DZ692" s="17"/>
      <c r="EA692" s="17"/>
      <c r="EB692" s="17"/>
      <c r="EC692" s="17"/>
      <c r="ED692" s="17"/>
      <c r="EE692" s="17"/>
      <c r="EF692" s="17"/>
      <c r="EG692" s="17"/>
      <c r="EH692" s="17"/>
      <c r="EI692" s="17"/>
      <c r="EJ692" s="17"/>
      <c r="EK692" s="17"/>
      <c r="EL692" s="17"/>
    </row>
    <row r="693" spans="1:142" x14ac:dyDescent="0.35">
      <c r="A693" s="17"/>
      <c r="B693" s="17"/>
      <c r="C693" s="17"/>
      <c r="D693" s="17"/>
      <c r="E693" s="17"/>
      <c r="F693" s="17"/>
      <c r="G693" s="17"/>
      <c r="H693" s="17"/>
      <c r="I693" s="17"/>
      <c r="K693" s="17"/>
      <c r="N693" s="17"/>
      <c r="O693" s="17"/>
      <c r="P693" s="68"/>
      <c r="Q693" s="68"/>
      <c r="R693" s="17"/>
      <c r="S693" s="17"/>
      <c r="T693" s="107"/>
      <c r="V693" s="17"/>
      <c r="W693" s="17"/>
      <c r="Y693" s="17"/>
      <c r="Z693" s="17"/>
      <c r="AA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c r="CA693" s="17"/>
      <c r="CB693" s="17"/>
      <c r="CC693" s="17"/>
      <c r="CD693" s="17"/>
      <c r="CE693" s="17"/>
      <c r="CF693" s="17"/>
      <c r="CG693" s="17"/>
      <c r="CH693" s="17"/>
      <c r="CI693" s="17"/>
      <c r="CJ693" s="17"/>
      <c r="CK693" s="17"/>
      <c r="CL693" s="17"/>
      <c r="CM693" s="17"/>
      <c r="CN693" s="17"/>
      <c r="CO693" s="17"/>
      <c r="CP693" s="17"/>
      <c r="CQ693" s="17"/>
      <c r="CR693" s="17"/>
      <c r="CS693" s="17"/>
      <c r="CT693" s="17"/>
      <c r="CU693" s="17"/>
      <c r="CV693" s="17"/>
      <c r="CW693" s="17"/>
      <c r="CX693" s="17"/>
      <c r="CY693" s="17"/>
      <c r="CZ693" s="17"/>
      <c r="DA693" s="17"/>
      <c r="DB693" s="17"/>
      <c r="DC693" s="17"/>
      <c r="DD693" s="17"/>
      <c r="DE693" s="17"/>
      <c r="DF693" s="17"/>
      <c r="DG693" s="17"/>
      <c r="DH693" s="17"/>
      <c r="DI693" s="17"/>
      <c r="DJ693" s="17"/>
      <c r="DK693" s="17"/>
      <c r="DL693" s="17"/>
      <c r="DM693" s="17"/>
      <c r="DN693" s="17"/>
      <c r="DO693" s="17"/>
      <c r="DP693" s="17"/>
      <c r="DQ693" s="17"/>
      <c r="DR693" s="17"/>
      <c r="DS693" s="17"/>
      <c r="DT693" s="17"/>
      <c r="DU693" s="17"/>
      <c r="DV693" s="17"/>
      <c r="DW693" s="17"/>
      <c r="DX693" s="17"/>
      <c r="DY693" s="17"/>
      <c r="DZ693" s="17"/>
      <c r="EA693" s="17"/>
      <c r="EB693" s="17"/>
      <c r="EC693" s="17"/>
      <c r="ED693" s="17"/>
      <c r="EE693" s="17"/>
      <c r="EF693" s="17"/>
      <c r="EG693" s="17"/>
      <c r="EH693" s="17"/>
      <c r="EI693" s="17"/>
      <c r="EJ693" s="17"/>
      <c r="EK693" s="17"/>
      <c r="EL693" s="17"/>
    </row>
    <row r="694" spans="1:142" x14ac:dyDescent="0.35">
      <c r="A694" s="17"/>
      <c r="B694" s="17"/>
      <c r="C694" s="17"/>
      <c r="D694" s="17"/>
      <c r="E694" s="17"/>
      <c r="F694" s="17"/>
      <c r="G694" s="17"/>
      <c r="H694" s="17"/>
      <c r="I694" s="17"/>
      <c r="K694" s="17"/>
      <c r="N694" s="17"/>
      <c r="O694" s="17"/>
      <c r="P694" s="68"/>
      <c r="Q694" s="68"/>
      <c r="R694" s="17"/>
      <c r="S694" s="17"/>
      <c r="T694" s="107"/>
      <c r="V694" s="17"/>
      <c r="W694" s="17"/>
      <c r="Y694" s="17"/>
      <c r="Z694" s="17"/>
      <c r="AA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c r="CA694" s="17"/>
      <c r="CB694" s="17"/>
      <c r="CC694" s="17"/>
      <c r="CD694" s="17"/>
      <c r="CE694" s="17"/>
      <c r="CF694" s="17"/>
      <c r="CG694" s="17"/>
      <c r="CH694" s="17"/>
      <c r="CI694" s="17"/>
      <c r="CJ694" s="17"/>
      <c r="CK694" s="17"/>
      <c r="CL694" s="17"/>
      <c r="CM694" s="17"/>
      <c r="CN694" s="17"/>
      <c r="CO694" s="17"/>
      <c r="CP694" s="17"/>
      <c r="CQ694" s="17"/>
      <c r="CR694" s="17"/>
      <c r="CS694" s="17"/>
      <c r="CT694" s="17"/>
      <c r="CU694" s="17"/>
      <c r="CV694" s="17"/>
      <c r="CW694" s="17"/>
      <c r="CX694" s="17"/>
      <c r="CY694" s="17"/>
      <c r="CZ694" s="17"/>
      <c r="DA694" s="17"/>
      <c r="DB694" s="17"/>
      <c r="DC694" s="17"/>
      <c r="DD694" s="17"/>
      <c r="DE694" s="17"/>
      <c r="DF694" s="17"/>
      <c r="DG694" s="17"/>
      <c r="DH694" s="17"/>
      <c r="DI694" s="17"/>
      <c r="DJ694" s="17"/>
      <c r="DK694" s="17"/>
      <c r="DL694" s="17"/>
      <c r="DM694" s="17"/>
      <c r="DN694" s="17"/>
      <c r="DO694" s="17"/>
      <c r="DP694" s="17"/>
      <c r="DQ694" s="17"/>
      <c r="DR694" s="17"/>
      <c r="DS694" s="17"/>
      <c r="DT694" s="17"/>
      <c r="DU694" s="17"/>
      <c r="DV694" s="17"/>
      <c r="DW694" s="17"/>
      <c r="DX694" s="17"/>
      <c r="DY694" s="17"/>
      <c r="DZ694" s="17"/>
      <c r="EA694" s="17"/>
      <c r="EB694" s="17"/>
      <c r="EC694" s="17"/>
      <c r="ED694" s="17"/>
      <c r="EE694" s="17"/>
      <c r="EF694" s="17"/>
      <c r="EG694" s="17"/>
      <c r="EH694" s="17"/>
      <c r="EI694" s="17"/>
      <c r="EJ694" s="17"/>
      <c r="EK694" s="17"/>
      <c r="EL694" s="17"/>
    </row>
    <row r="695" spans="1:142" x14ac:dyDescent="0.35">
      <c r="A695" s="17"/>
      <c r="B695" s="17"/>
      <c r="C695" s="17"/>
      <c r="D695" s="17"/>
      <c r="E695" s="17"/>
      <c r="F695" s="17"/>
      <c r="G695" s="17"/>
      <c r="H695" s="17"/>
      <c r="I695" s="17"/>
      <c r="K695" s="17"/>
      <c r="N695" s="17"/>
      <c r="O695" s="17"/>
      <c r="P695" s="68"/>
      <c r="Q695" s="68"/>
      <c r="R695" s="17"/>
      <c r="S695" s="17"/>
      <c r="T695" s="107"/>
      <c r="V695" s="17"/>
      <c r="W695" s="17"/>
      <c r="Y695" s="17"/>
      <c r="Z695" s="17"/>
      <c r="AA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c r="CA695" s="17"/>
      <c r="CB695" s="17"/>
      <c r="CC695" s="17"/>
      <c r="CD695" s="17"/>
      <c r="CE695" s="17"/>
      <c r="CF695" s="17"/>
      <c r="CG695" s="17"/>
      <c r="CH695" s="17"/>
      <c r="CI695" s="17"/>
      <c r="CJ695" s="17"/>
      <c r="CK695" s="17"/>
      <c r="CL695" s="17"/>
      <c r="CM695" s="17"/>
      <c r="CN695" s="17"/>
      <c r="CO695" s="17"/>
      <c r="CP695" s="17"/>
      <c r="CQ695" s="17"/>
      <c r="CR695" s="17"/>
      <c r="CS695" s="17"/>
      <c r="CT695" s="17"/>
      <c r="CU695" s="17"/>
      <c r="CV695" s="17"/>
      <c r="CW695" s="17"/>
      <c r="CX695" s="17"/>
      <c r="CY695" s="17"/>
      <c r="CZ695" s="17"/>
      <c r="DA695" s="17"/>
      <c r="DB695" s="17"/>
      <c r="DC695" s="17"/>
      <c r="DD695" s="17"/>
      <c r="DE695" s="17"/>
      <c r="DF695" s="17"/>
      <c r="DG695" s="17"/>
      <c r="DH695" s="17"/>
      <c r="DI695" s="17"/>
      <c r="DJ695" s="17"/>
      <c r="DK695" s="17"/>
      <c r="DL695" s="17"/>
      <c r="DM695" s="17"/>
      <c r="DN695" s="17"/>
      <c r="DO695" s="17"/>
      <c r="DP695" s="17"/>
      <c r="DQ695" s="17"/>
      <c r="DR695" s="17"/>
      <c r="DS695" s="17"/>
      <c r="DT695" s="17"/>
      <c r="DU695" s="17"/>
      <c r="DV695" s="17"/>
      <c r="DW695" s="17"/>
      <c r="DX695" s="17"/>
      <c r="DY695" s="17"/>
      <c r="DZ695" s="17"/>
      <c r="EA695" s="17"/>
      <c r="EB695" s="17"/>
      <c r="EC695" s="17"/>
      <c r="ED695" s="17"/>
      <c r="EE695" s="17"/>
      <c r="EF695" s="17"/>
      <c r="EG695" s="17"/>
      <c r="EH695" s="17"/>
      <c r="EI695" s="17"/>
      <c r="EJ695" s="17"/>
      <c r="EK695" s="17"/>
      <c r="EL695" s="17"/>
    </row>
    <row r="696" spans="1:142" x14ac:dyDescent="0.35">
      <c r="A696" s="17"/>
      <c r="B696" s="17"/>
      <c r="C696" s="17"/>
      <c r="D696" s="17"/>
      <c r="E696" s="17"/>
      <c r="F696" s="17"/>
      <c r="G696" s="17"/>
      <c r="H696" s="17"/>
      <c r="I696" s="17"/>
      <c r="K696" s="17"/>
      <c r="N696" s="17"/>
      <c r="O696" s="17"/>
      <c r="P696" s="68"/>
      <c r="Q696" s="68"/>
      <c r="R696" s="17"/>
      <c r="S696" s="17"/>
      <c r="T696" s="107"/>
      <c r="V696" s="17"/>
      <c r="W696" s="17"/>
      <c r="Y696" s="17"/>
      <c r="Z696" s="17"/>
      <c r="AA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c r="CC696" s="17"/>
      <c r="CD696" s="17"/>
      <c r="CE696" s="17"/>
      <c r="CF696" s="17"/>
      <c r="CG696" s="17"/>
      <c r="CH696" s="17"/>
      <c r="CI696" s="17"/>
      <c r="CJ696" s="17"/>
      <c r="CK696" s="17"/>
      <c r="CL696" s="17"/>
      <c r="CM696" s="17"/>
      <c r="CN696" s="17"/>
      <c r="CO696" s="17"/>
      <c r="CP696" s="17"/>
      <c r="CQ696" s="17"/>
      <c r="CR696" s="17"/>
      <c r="CS696" s="17"/>
      <c r="CT696" s="17"/>
      <c r="CU696" s="17"/>
      <c r="CV696" s="17"/>
      <c r="CW696" s="17"/>
      <c r="CX696" s="17"/>
      <c r="CY696" s="17"/>
      <c r="CZ696" s="17"/>
      <c r="DA696" s="17"/>
      <c r="DB696" s="17"/>
      <c r="DC696" s="17"/>
      <c r="DD696" s="17"/>
      <c r="DE696" s="17"/>
      <c r="DF696" s="17"/>
      <c r="DG696" s="17"/>
      <c r="DH696" s="17"/>
      <c r="DI696" s="17"/>
      <c r="DJ696" s="17"/>
      <c r="DK696" s="17"/>
      <c r="DL696" s="17"/>
      <c r="DM696" s="17"/>
      <c r="DN696" s="17"/>
      <c r="DO696" s="17"/>
      <c r="DP696" s="17"/>
      <c r="DQ696" s="17"/>
      <c r="DR696" s="17"/>
      <c r="DS696" s="17"/>
      <c r="DT696" s="17"/>
      <c r="DU696" s="17"/>
      <c r="DV696" s="17"/>
      <c r="DW696" s="17"/>
      <c r="DX696" s="17"/>
      <c r="DY696" s="17"/>
      <c r="DZ696" s="17"/>
      <c r="EA696" s="17"/>
      <c r="EB696" s="17"/>
      <c r="EC696" s="17"/>
      <c r="ED696" s="17"/>
      <c r="EE696" s="17"/>
      <c r="EF696" s="17"/>
      <c r="EG696" s="17"/>
      <c r="EH696" s="17"/>
      <c r="EI696" s="17"/>
      <c r="EJ696" s="17"/>
      <c r="EK696" s="17"/>
      <c r="EL696" s="17"/>
    </row>
    <row r="697" spans="1:142" x14ac:dyDescent="0.35">
      <c r="A697" s="17"/>
      <c r="B697" s="17"/>
      <c r="C697" s="17"/>
      <c r="D697" s="17"/>
      <c r="E697" s="17"/>
      <c r="F697" s="17"/>
      <c r="G697" s="17"/>
      <c r="H697" s="17"/>
      <c r="I697" s="17"/>
      <c r="K697" s="17"/>
      <c r="N697" s="17"/>
      <c r="O697" s="17"/>
      <c r="P697" s="68"/>
      <c r="Q697" s="68"/>
      <c r="R697" s="17"/>
      <c r="S697" s="17"/>
      <c r="T697" s="109"/>
      <c r="V697" s="17"/>
      <c r="W697" s="17"/>
      <c r="Y697" s="17"/>
      <c r="Z697" s="17"/>
      <c r="AA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c r="CC697" s="17"/>
      <c r="CD697" s="17"/>
      <c r="CE697" s="17"/>
      <c r="CF697" s="17"/>
      <c r="CG697" s="17"/>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c r="DD697" s="17"/>
      <c r="DE697" s="17"/>
      <c r="DF697" s="17"/>
      <c r="DG697" s="17"/>
      <c r="DH697" s="17"/>
      <c r="DI697" s="17"/>
      <c r="DJ697" s="17"/>
      <c r="DK697" s="17"/>
      <c r="DL697" s="17"/>
      <c r="DM697" s="17"/>
      <c r="DN697" s="17"/>
      <c r="DO697" s="17"/>
      <c r="DP697" s="17"/>
      <c r="DQ697" s="17"/>
      <c r="DR697" s="17"/>
      <c r="DS697" s="17"/>
      <c r="DT697" s="17"/>
      <c r="DU697" s="17"/>
      <c r="DV697" s="17"/>
      <c r="DW697" s="17"/>
      <c r="DX697" s="17"/>
      <c r="DY697" s="17"/>
      <c r="DZ697" s="17"/>
      <c r="EA697" s="17"/>
      <c r="EB697" s="17"/>
      <c r="EC697" s="17"/>
      <c r="ED697" s="17"/>
      <c r="EE697" s="17"/>
      <c r="EF697" s="17"/>
      <c r="EG697" s="17"/>
      <c r="EH697" s="17"/>
      <c r="EI697" s="17"/>
      <c r="EJ697" s="17"/>
      <c r="EK697" s="17"/>
      <c r="EL697" s="17"/>
    </row>
    <row r="698" spans="1:142" x14ac:dyDescent="0.35">
      <c r="A698" s="17"/>
      <c r="B698" s="17"/>
      <c r="C698" s="17"/>
      <c r="D698" s="17"/>
      <c r="E698" s="17"/>
      <c r="F698" s="17"/>
      <c r="G698" s="17"/>
      <c r="H698" s="17"/>
      <c r="I698" s="17"/>
      <c r="K698" s="17"/>
      <c r="N698" s="17"/>
      <c r="O698" s="17"/>
      <c r="P698" s="68"/>
      <c r="Q698" s="68"/>
      <c r="R698" s="17"/>
      <c r="S698" s="17"/>
      <c r="T698" s="107"/>
      <c r="V698" s="17"/>
      <c r="W698" s="17"/>
      <c r="Y698" s="17"/>
      <c r="Z698" s="17"/>
      <c r="AA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c r="CC698" s="17"/>
      <c r="CD698" s="17"/>
      <c r="CE698" s="17"/>
      <c r="CF698" s="17"/>
      <c r="CG698" s="17"/>
      <c r="CH698" s="17"/>
      <c r="CI698" s="17"/>
      <c r="CJ698" s="17"/>
      <c r="CK698" s="17"/>
      <c r="CL698" s="17"/>
      <c r="CM698" s="17"/>
      <c r="CN698" s="17"/>
      <c r="CO698" s="17"/>
      <c r="CP698" s="17"/>
      <c r="CQ698" s="17"/>
      <c r="CR698" s="17"/>
      <c r="CS698" s="17"/>
      <c r="CT698" s="17"/>
      <c r="CU698" s="17"/>
      <c r="CV698" s="17"/>
      <c r="CW698" s="17"/>
      <c r="CX698" s="17"/>
      <c r="CY698" s="17"/>
      <c r="CZ698" s="17"/>
      <c r="DA698" s="17"/>
      <c r="DB698" s="17"/>
      <c r="DC698" s="17"/>
      <c r="DD698" s="17"/>
      <c r="DE698" s="17"/>
      <c r="DF698" s="17"/>
      <c r="DG698" s="17"/>
      <c r="DH698" s="17"/>
      <c r="DI698" s="17"/>
      <c r="DJ698" s="17"/>
      <c r="DK698" s="17"/>
      <c r="DL698" s="17"/>
      <c r="DM698" s="17"/>
      <c r="DN698" s="17"/>
      <c r="DO698" s="17"/>
      <c r="DP698" s="17"/>
      <c r="DQ698" s="17"/>
      <c r="DR698" s="17"/>
      <c r="DS698" s="17"/>
      <c r="DT698" s="17"/>
      <c r="DU698" s="17"/>
      <c r="DV698" s="17"/>
      <c r="DW698" s="17"/>
      <c r="DX698" s="17"/>
      <c r="DY698" s="17"/>
      <c r="DZ698" s="17"/>
      <c r="EA698" s="17"/>
      <c r="EB698" s="17"/>
      <c r="EC698" s="17"/>
      <c r="ED698" s="17"/>
      <c r="EE698" s="17"/>
      <c r="EF698" s="17"/>
      <c r="EG698" s="17"/>
      <c r="EH698" s="17"/>
      <c r="EI698" s="17"/>
      <c r="EJ698" s="17"/>
      <c r="EK698" s="17"/>
      <c r="EL698" s="17"/>
    </row>
    <row r="699" spans="1:142" x14ac:dyDescent="0.35">
      <c r="A699" s="17"/>
      <c r="B699" s="17"/>
      <c r="C699" s="17"/>
      <c r="D699" s="17"/>
      <c r="E699" s="17"/>
      <c r="F699" s="17"/>
      <c r="G699" s="17"/>
      <c r="H699" s="17"/>
      <c r="I699" s="107"/>
      <c r="K699" s="17"/>
      <c r="N699" s="17"/>
      <c r="O699" s="17"/>
      <c r="P699" s="68"/>
      <c r="Q699" s="68"/>
      <c r="R699" s="17"/>
      <c r="S699" s="17"/>
      <c r="T699" s="107"/>
      <c r="V699" s="17"/>
      <c r="W699" s="17"/>
      <c r="Y699" s="17"/>
      <c r="Z699" s="17"/>
      <c r="AA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c r="CC699" s="17"/>
      <c r="CD699" s="17"/>
      <c r="CE699" s="17"/>
      <c r="CF699" s="17"/>
      <c r="CG699" s="17"/>
      <c r="CH699" s="17"/>
      <c r="CI699" s="17"/>
      <c r="CJ699" s="17"/>
      <c r="CK699" s="17"/>
      <c r="CL699" s="17"/>
      <c r="CM699" s="17"/>
      <c r="CN699" s="17"/>
      <c r="CO699" s="17"/>
      <c r="CP699" s="17"/>
      <c r="CQ699" s="17"/>
      <c r="CR699" s="17"/>
      <c r="CS699" s="17"/>
      <c r="CT699" s="17"/>
      <c r="CU699" s="17"/>
      <c r="CV699" s="17"/>
      <c r="CW699" s="17"/>
      <c r="CX699" s="17"/>
      <c r="CY699" s="17"/>
      <c r="CZ699" s="17"/>
      <c r="DA699" s="17"/>
      <c r="DB699" s="17"/>
      <c r="DC699" s="17"/>
      <c r="DD699" s="17"/>
      <c r="DE699" s="17"/>
      <c r="DF699" s="17"/>
      <c r="DG699" s="17"/>
      <c r="DH699" s="17"/>
      <c r="DI699" s="17"/>
      <c r="DJ699" s="17"/>
      <c r="DK699" s="17"/>
      <c r="DL699" s="17"/>
      <c r="DM699" s="17"/>
      <c r="DN699" s="17"/>
      <c r="DO699" s="17"/>
      <c r="DP699" s="17"/>
      <c r="DQ699" s="17"/>
      <c r="DR699" s="17"/>
      <c r="DS699" s="17"/>
      <c r="DT699" s="17"/>
      <c r="DU699" s="17"/>
      <c r="DV699" s="17"/>
      <c r="DW699" s="17"/>
      <c r="DX699" s="17"/>
      <c r="DY699" s="17"/>
      <c r="DZ699" s="17"/>
      <c r="EA699" s="17"/>
      <c r="EB699" s="17"/>
      <c r="EC699" s="17"/>
      <c r="ED699" s="17"/>
      <c r="EE699" s="17"/>
      <c r="EF699" s="17"/>
      <c r="EG699" s="17"/>
      <c r="EH699" s="17"/>
      <c r="EI699" s="17"/>
      <c r="EJ699" s="17"/>
      <c r="EK699" s="17"/>
      <c r="EL699" s="17"/>
    </row>
    <row r="700" spans="1:142" x14ac:dyDescent="0.35">
      <c r="A700" s="17"/>
      <c r="B700" s="17"/>
      <c r="C700" s="17"/>
      <c r="D700" s="17"/>
      <c r="E700" s="17"/>
      <c r="F700" s="17"/>
      <c r="G700" s="17"/>
      <c r="H700" s="17"/>
      <c r="I700" s="107"/>
      <c r="K700" s="17"/>
      <c r="N700" s="17"/>
      <c r="O700" s="17"/>
      <c r="P700" s="68"/>
      <c r="Q700" s="68"/>
      <c r="R700" s="17"/>
      <c r="S700" s="17"/>
      <c r="T700" s="107"/>
      <c r="V700" s="17"/>
      <c r="W700" s="17"/>
      <c r="Y700" s="17"/>
      <c r="Z700" s="17"/>
      <c r="AA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c r="CC700" s="17"/>
      <c r="CD700" s="17"/>
      <c r="CE700" s="17"/>
      <c r="CF700" s="17"/>
      <c r="CG700" s="17"/>
      <c r="CH700" s="17"/>
      <c r="CI700" s="17"/>
      <c r="CJ700" s="17"/>
      <c r="CK700" s="17"/>
      <c r="CL700" s="17"/>
      <c r="CM700" s="17"/>
      <c r="CN700" s="17"/>
      <c r="CO700" s="17"/>
      <c r="CP700" s="17"/>
      <c r="CQ700" s="17"/>
      <c r="CR700" s="17"/>
      <c r="CS700" s="17"/>
      <c r="CT700" s="17"/>
      <c r="CU700" s="17"/>
      <c r="CV700" s="17"/>
      <c r="CW700" s="17"/>
      <c r="CX700" s="17"/>
      <c r="CY700" s="17"/>
      <c r="CZ700" s="17"/>
      <c r="DA700" s="17"/>
      <c r="DB700" s="17"/>
      <c r="DC700" s="17"/>
      <c r="DD700" s="17"/>
      <c r="DE700" s="17"/>
      <c r="DF700" s="17"/>
      <c r="DG700" s="17"/>
      <c r="DH700" s="17"/>
      <c r="DI700" s="17"/>
      <c r="DJ700" s="17"/>
      <c r="DK700" s="17"/>
      <c r="DL700" s="17"/>
      <c r="DM700" s="17"/>
      <c r="DN700" s="17"/>
      <c r="DO700" s="17"/>
      <c r="DP700" s="17"/>
      <c r="DQ700" s="17"/>
      <c r="DR700" s="17"/>
      <c r="DS700" s="17"/>
      <c r="DT700" s="17"/>
      <c r="DU700" s="17"/>
      <c r="DV700" s="17"/>
      <c r="DW700" s="17"/>
      <c r="DX700" s="17"/>
      <c r="DY700" s="17"/>
      <c r="DZ700" s="17"/>
      <c r="EA700" s="17"/>
      <c r="EB700" s="17"/>
      <c r="EC700" s="17"/>
      <c r="ED700" s="17"/>
      <c r="EE700" s="17"/>
      <c r="EF700" s="17"/>
      <c r="EG700" s="17"/>
      <c r="EH700" s="17"/>
      <c r="EI700" s="17"/>
      <c r="EJ700" s="17"/>
      <c r="EK700" s="17"/>
      <c r="EL700" s="17"/>
    </row>
    <row r="701" spans="1:142" x14ac:dyDescent="0.35">
      <c r="A701" s="17"/>
      <c r="B701" s="17"/>
      <c r="C701" s="17"/>
      <c r="D701" s="17"/>
      <c r="E701" s="17"/>
      <c r="F701" s="17"/>
      <c r="G701" s="17"/>
      <c r="H701" s="17"/>
      <c r="I701" s="17"/>
      <c r="K701" s="17"/>
      <c r="N701" s="17"/>
      <c r="O701" s="17"/>
      <c r="P701" s="68"/>
      <c r="Q701" s="68"/>
      <c r="R701" s="17"/>
      <c r="S701" s="17"/>
      <c r="T701" s="107"/>
      <c r="V701" s="17"/>
      <c r="W701" s="17"/>
      <c r="Y701" s="17"/>
      <c r="Z701" s="17"/>
      <c r="AA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c r="CC701" s="17"/>
      <c r="CD701" s="17"/>
      <c r="CE701" s="17"/>
      <c r="CF701" s="17"/>
      <c r="CG701" s="17"/>
      <c r="CH701" s="17"/>
      <c r="CI701" s="17"/>
      <c r="CJ701" s="17"/>
      <c r="CK701" s="17"/>
      <c r="CL701" s="17"/>
      <c r="CM701" s="17"/>
      <c r="CN701" s="17"/>
      <c r="CO701" s="17"/>
      <c r="CP701" s="17"/>
      <c r="CQ701" s="17"/>
      <c r="CR701" s="17"/>
      <c r="CS701" s="17"/>
      <c r="CT701" s="17"/>
      <c r="CU701" s="17"/>
      <c r="CV701" s="17"/>
      <c r="CW701" s="17"/>
      <c r="CX701" s="17"/>
      <c r="CY701" s="17"/>
      <c r="CZ701" s="17"/>
      <c r="DA701" s="17"/>
      <c r="DB701" s="17"/>
      <c r="DC701" s="17"/>
      <c r="DD701" s="17"/>
      <c r="DE701" s="17"/>
      <c r="DF701" s="17"/>
      <c r="DG701" s="17"/>
      <c r="DH701" s="17"/>
      <c r="DI701" s="17"/>
      <c r="DJ701" s="17"/>
      <c r="DK701" s="17"/>
      <c r="DL701" s="17"/>
      <c r="DM701" s="17"/>
      <c r="DN701" s="17"/>
      <c r="DO701" s="17"/>
      <c r="DP701" s="17"/>
      <c r="DQ701" s="17"/>
      <c r="DR701" s="17"/>
      <c r="DS701" s="17"/>
      <c r="DT701" s="17"/>
      <c r="DU701" s="17"/>
      <c r="DV701" s="17"/>
      <c r="DW701" s="17"/>
      <c r="DX701" s="17"/>
      <c r="DY701" s="17"/>
      <c r="DZ701" s="17"/>
      <c r="EA701" s="17"/>
      <c r="EB701" s="17"/>
      <c r="EC701" s="17"/>
      <c r="ED701" s="17"/>
      <c r="EE701" s="17"/>
      <c r="EF701" s="17"/>
      <c r="EG701" s="17"/>
      <c r="EH701" s="17"/>
      <c r="EI701" s="17"/>
      <c r="EJ701" s="17"/>
      <c r="EK701" s="17"/>
      <c r="EL701" s="17"/>
    </row>
    <row r="702" spans="1:142" x14ac:dyDescent="0.35">
      <c r="A702" s="17"/>
      <c r="B702" s="17"/>
      <c r="C702" s="17"/>
      <c r="D702" s="17"/>
      <c r="E702" s="17"/>
      <c r="F702" s="17"/>
      <c r="G702" s="17"/>
      <c r="H702" s="17"/>
      <c r="I702" s="17"/>
      <c r="K702" s="17"/>
      <c r="N702" s="17"/>
      <c r="O702" s="17"/>
      <c r="P702" s="68"/>
      <c r="Q702" s="68"/>
      <c r="R702" s="17"/>
      <c r="S702" s="17"/>
      <c r="T702" s="107"/>
      <c r="V702" s="17"/>
      <c r="W702" s="17"/>
      <c r="Y702" s="17"/>
      <c r="Z702" s="17"/>
      <c r="AA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c r="CC702" s="17"/>
      <c r="CD702" s="17"/>
      <c r="CE702" s="17"/>
      <c r="CF702" s="17"/>
      <c r="CG702" s="17"/>
      <c r="CH702" s="17"/>
      <c r="CI702" s="17"/>
      <c r="CJ702" s="17"/>
      <c r="CK702" s="17"/>
      <c r="CL702" s="17"/>
      <c r="CM702" s="17"/>
      <c r="CN702" s="17"/>
      <c r="CO702" s="17"/>
      <c r="CP702" s="17"/>
      <c r="CQ702" s="17"/>
      <c r="CR702" s="17"/>
      <c r="CS702" s="17"/>
      <c r="CT702" s="17"/>
      <c r="CU702" s="17"/>
      <c r="CV702" s="17"/>
      <c r="CW702" s="17"/>
      <c r="CX702" s="17"/>
      <c r="CY702" s="17"/>
      <c r="CZ702" s="17"/>
      <c r="DA702" s="17"/>
      <c r="DB702" s="17"/>
      <c r="DC702" s="17"/>
      <c r="DD702" s="17"/>
      <c r="DE702" s="17"/>
      <c r="DF702" s="17"/>
      <c r="DG702" s="17"/>
      <c r="DH702" s="17"/>
      <c r="DI702" s="17"/>
      <c r="DJ702" s="17"/>
      <c r="DK702" s="17"/>
      <c r="DL702" s="17"/>
      <c r="DM702" s="17"/>
      <c r="DN702" s="17"/>
      <c r="DO702" s="17"/>
      <c r="DP702" s="17"/>
      <c r="DQ702" s="17"/>
      <c r="DR702" s="17"/>
      <c r="DS702" s="17"/>
      <c r="DT702" s="17"/>
      <c r="DU702" s="17"/>
      <c r="DV702" s="17"/>
      <c r="DW702" s="17"/>
      <c r="DX702" s="17"/>
      <c r="DY702" s="17"/>
      <c r="DZ702" s="17"/>
      <c r="EA702" s="17"/>
      <c r="EB702" s="17"/>
      <c r="EC702" s="17"/>
      <c r="ED702" s="17"/>
      <c r="EE702" s="17"/>
      <c r="EF702" s="17"/>
      <c r="EG702" s="17"/>
      <c r="EH702" s="17"/>
      <c r="EI702" s="17"/>
      <c r="EJ702" s="17"/>
      <c r="EK702" s="17"/>
      <c r="EL702" s="17"/>
    </row>
    <row r="703" spans="1:142" x14ac:dyDescent="0.35">
      <c r="A703" s="17"/>
      <c r="B703" s="17"/>
      <c r="C703" s="17"/>
      <c r="D703" s="17"/>
      <c r="E703" s="17"/>
      <c r="F703" s="17"/>
      <c r="G703" s="17"/>
      <c r="H703" s="17"/>
      <c r="I703" s="17"/>
      <c r="K703" s="17"/>
      <c r="N703" s="17"/>
      <c r="O703" s="17"/>
      <c r="P703" s="68"/>
      <c r="Q703" s="68"/>
      <c r="R703" s="17"/>
      <c r="S703" s="17"/>
      <c r="T703" s="109"/>
      <c r="V703" s="17"/>
      <c r="W703" s="17"/>
      <c r="Y703" s="17"/>
      <c r="Z703" s="17"/>
      <c r="AA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c r="CC703" s="17"/>
      <c r="CD703" s="17"/>
      <c r="CE703" s="17"/>
      <c r="CF703" s="17"/>
      <c r="CG703" s="17"/>
      <c r="CH703" s="17"/>
      <c r="CI703" s="17"/>
      <c r="CJ703" s="17"/>
      <c r="CK703" s="17"/>
      <c r="CL703" s="17"/>
      <c r="CM703" s="17"/>
      <c r="CN703" s="17"/>
      <c r="CO703" s="17"/>
      <c r="CP703" s="17"/>
      <c r="CQ703" s="17"/>
      <c r="CR703" s="17"/>
      <c r="CS703" s="17"/>
      <c r="CT703" s="17"/>
      <c r="CU703" s="17"/>
      <c r="CV703" s="17"/>
      <c r="CW703" s="17"/>
      <c r="CX703" s="17"/>
      <c r="CY703" s="17"/>
      <c r="CZ703" s="17"/>
      <c r="DA703" s="17"/>
      <c r="DB703" s="17"/>
      <c r="DC703" s="17"/>
      <c r="DD703" s="17"/>
      <c r="DE703" s="17"/>
      <c r="DF703" s="17"/>
      <c r="DG703" s="17"/>
      <c r="DH703" s="17"/>
      <c r="DI703" s="17"/>
      <c r="DJ703" s="17"/>
      <c r="DK703" s="17"/>
      <c r="DL703" s="17"/>
      <c r="DM703" s="17"/>
      <c r="DN703" s="17"/>
      <c r="DO703" s="17"/>
      <c r="DP703" s="17"/>
      <c r="DQ703" s="17"/>
      <c r="DR703" s="17"/>
      <c r="DS703" s="17"/>
      <c r="DT703" s="17"/>
      <c r="DU703" s="17"/>
      <c r="DV703" s="17"/>
      <c r="DW703" s="17"/>
      <c r="DX703" s="17"/>
      <c r="DY703" s="17"/>
      <c r="DZ703" s="17"/>
      <c r="EA703" s="17"/>
      <c r="EB703" s="17"/>
      <c r="EC703" s="17"/>
      <c r="ED703" s="17"/>
      <c r="EE703" s="17"/>
      <c r="EF703" s="17"/>
      <c r="EG703" s="17"/>
      <c r="EH703" s="17"/>
      <c r="EI703" s="17"/>
      <c r="EJ703" s="17"/>
      <c r="EK703" s="17"/>
      <c r="EL703" s="17"/>
    </row>
    <row r="704" spans="1:142" x14ac:dyDescent="0.35">
      <c r="A704" s="17"/>
      <c r="B704" s="17"/>
      <c r="C704" s="17"/>
      <c r="D704" s="17"/>
      <c r="E704" s="17"/>
      <c r="F704" s="17"/>
      <c r="G704" s="17"/>
      <c r="H704" s="17"/>
      <c r="I704" s="17"/>
      <c r="K704" s="17"/>
      <c r="N704" s="17"/>
      <c r="O704" s="17"/>
      <c r="P704" s="68"/>
      <c r="Q704" s="68"/>
      <c r="R704" s="17"/>
      <c r="S704" s="17"/>
      <c r="T704" s="107"/>
      <c r="V704" s="17"/>
      <c r="W704" s="17"/>
      <c r="Y704" s="17"/>
      <c r="Z704" s="17"/>
      <c r="AA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c r="CC704" s="17"/>
      <c r="CD704" s="17"/>
      <c r="CE704" s="17"/>
      <c r="CF704" s="17"/>
      <c r="CG704" s="17"/>
      <c r="CH704" s="17"/>
      <c r="CI704" s="17"/>
      <c r="CJ704" s="17"/>
      <c r="CK704" s="17"/>
      <c r="CL704" s="17"/>
      <c r="CM704" s="17"/>
      <c r="CN704" s="17"/>
      <c r="CO704" s="17"/>
      <c r="CP704" s="17"/>
      <c r="CQ704" s="17"/>
      <c r="CR704" s="17"/>
      <c r="CS704" s="17"/>
      <c r="CT704" s="17"/>
      <c r="CU704" s="17"/>
      <c r="CV704" s="17"/>
      <c r="CW704" s="17"/>
      <c r="CX704" s="17"/>
      <c r="CY704" s="17"/>
      <c r="CZ704" s="17"/>
      <c r="DA704" s="17"/>
      <c r="DB704" s="17"/>
      <c r="DC704" s="17"/>
      <c r="DD704" s="17"/>
      <c r="DE704" s="17"/>
      <c r="DF704" s="17"/>
      <c r="DG704" s="17"/>
      <c r="DH704" s="17"/>
      <c r="DI704" s="17"/>
      <c r="DJ704" s="17"/>
      <c r="DK704" s="17"/>
      <c r="DL704" s="17"/>
      <c r="DM704" s="17"/>
      <c r="DN704" s="17"/>
      <c r="DO704" s="17"/>
      <c r="DP704" s="17"/>
      <c r="DQ704" s="17"/>
      <c r="DR704" s="17"/>
      <c r="DS704" s="17"/>
      <c r="DT704" s="17"/>
      <c r="DU704" s="17"/>
      <c r="DV704" s="17"/>
      <c r="DW704" s="17"/>
      <c r="DX704" s="17"/>
      <c r="DY704" s="17"/>
      <c r="DZ704" s="17"/>
      <c r="EA704" s="17"/>
      <c r="EB704" s="17"/>
      <c r="EC704" s="17"/>
      <c r="ED704" s="17"/>
      <c r="EE704" s="17"/>
      <c r="EF704" s="17"/>
      <c r="EG704" s="17"/>
      <c r="EH704" s="17"/>
      <c r="EI704" s="17"/>
      <c r="EJ704" s="17"/>
      <c r="EK704" s="17"/>
      <c r="EL704" s="17"/>
    </row>
    <row r="705" spans="1:142" x14ac:dyDescent="0.35">
      <c r="A705" s="17"/>
      <c r="B705" s="17"/>
      <c r="C705" s="17"/>
      <c r="D705" s="17"/>
      <c r="E705" s="17"/>
      <c r="F705" s="17"/>
      <c r="G705" s="17"/>
      <c r="H705" s="17"/>
      <c r="I705" s="17"/>
      <c r="K705" s="17"/>
      <c r="N705" s="17"/>
      <c r="O705" s="17"/>
      <c r="P705" s="68"/>
      <c r="Q705" s="68"/>
      <c r="R705" s="17"/>
      <c r="S705" s="17"/>
      <c r="T705" s="107"/>
      <c r="V705" s="17"/>
      <c r="W705" s="17"/>
      <c r="Y705" s="17"/>
      <c r="Z705" s="17"/>
      <c r="AA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c r="CC705" s="17"/>
      <c r="CD705" s="17"/>
      <c r="CE705" s="17"/>
      <c r="CF705" s="17"/>
      <c r="CG705" s="17"/>
      <c r="CH705" s="17"/>
      <c r="CI705" s="17"/>
      <c r="CJ705" s="17"/>
      <c r="CK705" s="17"/>
      <c r="CL705" s="17"/>
      <c r="CM705" s="17"/>
      <c r="CN705" s="17"/>
      <c r="CO705" s="17"/>
      <c r="CP705" s="17"/>
      <c r="CQ705" s="17"/>
      <c r="CR705" s="17"/>
      <c r="CS705" s="17"/>
      <c r="CT705" s="17"/>
      <c r="CU705" s="17"/>
      <c r="CV705" s="17"/>
      <c r="CW705" s="17"/>
      <c r="CX705" s="17"/>
      <c r="CY705" s="17"/>
      <c r="CZ705" s="17"/>
      <c r="DA705" s="17"/>
      <c r="DB705" s="17"/>
      <c r="DC705" s="17"/>
      <c r="DD705" s="17"/>
      <c r="DE705" s="17"/>
      <c r="DF705" s="17"/>
      <c r="DG705" s="17"/>
      <c r="DH705" s="17"/>
      <c r="DI705" s="17"/>
      <c r="DJ705" s="17"/>
      <c r="DK705" s="17"/>
      <c r="DL705" s="17"/>
      <c r="DM705" s="17"/>
      <c r="DN705" s="17"/>
      <c r="DO705" s="17"/>
      <c r="DP705" s="17"/>
      <c r="DQ705" s="17"/>
      <c r="DR705" s="17"/>
      <c r="DS705" s="17"/>
      <c r="DT705" s="17"/>
      <c r="DU705" s="17"/>
      <c r="DV705" s="17"/>
      <c r="DW705" s="17"/>
      <c r="DX705" s="17"/>
      <c r="DY705" s="17"/>
      <c r="DZ705" s="17"/>
      <c r="EA705" s="17"/>
      <c r="EB705" s="17"/>
      <c r="EC705" s="17"/>
      <c r="ED705" s="17"/>
      <c r="EE705" s="17"/>
      <c r="EF705" s="17"/>
      <c r="EG705" s="17"/>
      <c r="EH705" s="17"/>
      <c r="EI705" s="17"/>
      <c r="EJ705" s="17"/>
      <c r="EK705" s="17"/>
      <c r="EL705" s="17"/>
    </row>
    <row r="706" spans="1:142" x14ac:dyDescent="0.35">
      <c r="A706" s="17"/>
      <c r="B706" s="17"/>
      <c r="C706" s="17"/>
      <c r="D706" s="17"/>
      <c r="E706" s="17"/>
      <c r="F706" s="17"/>
      <c r="G706" s="17"/>
      <c r="H706" s="17"/>
      <c r="I706" s="17"/>
      <c r="K706" s="17"/>
      <c r="N706" s="17"/>
      <c r="O706" s="17"/>
      <c r="P706" s="68"/>
      <c r="Q706" s="68"/>
      <c r="R706" s="17"/>
      <c r="S706" s="17"/>
      <c r="T706" s="109"/>
      <c r="V706" s="17"/>
      <c r="W706" s="17"/>
      <c r="Y706" s="17"/>
      <c r="Z706" s="17"/>
      <c r="AA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c r="CC706" s="17"/>
      <c r="CD706" s="17"/>
      <c r="CE706" s="17"/>
      <c r="CF706" s="17"/>
      <c r="CG706" s="17"/>
      <c r="CH706" s="17"/>
      <c r="CI706" s="17"/>
      <c r="CJ706" s="17"/>
      <c r="CK706" s="17"/>
      <c r="CL706" s="17"/>
      <c r="CM706" s="17"/>
      <c r="CN706" s="17"/>
      <c r="CO706" s="17"/>
      <c r="CP706" s="17"/>
      <c r="CQ706" s="17"/>
      <c r="CR706" s="17"/>
      <c r="CS706" s="17"/>
      <c r="CT706" s="17"/>
      <c r="CU706" s="17"/>
      <c r="CV706" s="17"/>
      <c r="CW706" s="17"/>
      <c r="CX706" s="17"/>
      <c r="CY706" s="17"/>
      <c r="CZ706" s="17"/>
      <c r="DA706" s="17"/>
      <c r="DB706" s="17"/>
      <c r="DC706" s="17"/>
      <c r="DD706" s="17"/>
      <c r="DE706" s="17"/>
      <c r="DF706" s="17"/>
      <c r="DG706" s="17"/>
      <c r="DH706" s="17"/>
      <c r="DI706" s="17"/>
      <c r="DJ706" s="17"/>
      <c r="DK706" s="17"/>
      <c r="DL706" s="17"/>
      <c r="DM706" s="17"/>
      <c r="DN706" s="17"/>
      <c r="DO706" s="17"/>
      <c r="DP706" s="17"/>
      <c r="DQ706" s="17"/>
      <c r="DR706" s="17"/>
      <c r="DS706" s="17"/>
      <c r="DT706" s="17"/>
      <c r="DU706" s="17"/>
      <c r="DV706" s="17"/>
      <c r="DW706" s="17"/>
      <c r="DX706" s="17"/>
      <c r="DY706" s="17"/>
      <c r="DZ706" s="17"/>
      <c r="EA706" s="17"/>
      <c r="EB706" s="17"/>
      <c r="EC706" s="17"/>
      <c r="ED706" s="17"/>
      <c r="EE706" s="17"/>
      <c r="EF706" s="17"/>
      <c r="EG706" s="17"/>
      <c r="EH706" s="17"/>
      <c r="EI706" s="17"/>
      <c r="EJ706" s="17"/>
      <c r="EK706" s="17"/>
      <c r="EL706" s="17"/>
    </row>
    <row r="707" spans="1:142" x14ac:dyDescent="0.35">
      <c r="A707" s="17"/>
      <c r="B707" s="17"/>
      <c r="C707" s="17"/>
      <c r="D707" s="17"/>
      <c r="E707" s="17"/>
      <c r="F707" s="17"/>
      <c r="G707" s="17"/>
      <c r="H707" s="17"/>
      <c r="I707" s="17"/>
      <c r="K707" s="17"/>
      <c r="N707" s="17"/>
      <c r="O707" s="17"/>
      <c r="P707" s="68"/>
      <c r="Q707" s="68"/>
      <c r="R707" s="17"/>
      <c r="S707" s="17"/>
      <c r="T707" s="109"/>
      <c r="V707" s="17"/>
      <c r="W707" s="17"/>
      <c r="Y707" s="17"/>
      <c r="Z707" s="17"/>
      <c r="AA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c r="CC707" s="17"/>
      <c r="CD707" s="17"/>
      <c r="CE707" s="17"/>
      <c r="CF707" s="17"/>
      <c r="CG707" s="17"/>
      <c r="CH707" s="17"/>
      <c r="CI707" s="17"/>
      <c r="CJ707" s="17"/>
      <c r="CK707" s="17"/>
      <c r="CL707" s="17"/>
      <c r="CM707" s="17"/>
      <c r="CN707" s="17"/>
      <c r="CO707" s="17"/>
      <c r="CP707" s="17"/>
      <c r="CQ707" s="17"/>
      <c r="CR707" s="17"/>
      <c r="CS707" s="17"/>
      <c r="CT707" s="17"/>
      <c r="CU707" s="17"/>
      <c r="CV707" s="17"/>
      <c r="CW707" s="17"/>
      <c r="CX707" s="17"/>
      <c r="CY707" s="17"/>
      <c r="CZ707" s="17"/>
      <c r="DA707" s="17"/>
      <c r="DB707" s="17"/>
      <c r="DC707" s="17"/>
      <c r="DD707" s="17"/>
      <c r="DE707" s="17"/>
      <c r="DF707" s="17"/>
      <c r="DG707" s="17"/>
      <c r="DH707" s="17"/>
      <c r="DI707" s="17"/>
      <c r="DJ707" s="17"/>
      <c r="DK707" s="17"/>
      <c r="DL707" s="17"/>
      <c r="DM707" s="17"/>
      <c r="DN707" s="17"/>
      <c r="DO707" s="17"/>
      <c r="DP707" s="17"/>
      <c r="DQ707" s="17"/>
      <c r="DR707" s="17"/>
      <c r="DS707" s="17"/>
      <c r="DT707" s="17"/>
      <c r="DU707" s="17"/>
      <c r="DV707" s="17"/>
      <c r="DW707" s="17"/>
      <c r="DX707" s="17"/>
      <c r="DY707" s="17"/>
      <c r="DZ707" s="17"/>
      <c r="EA707" s="17"/>
      <c r="EB707" s="17"/>
      <c r="EC707" s="17"/>
      <c r="ED707" s="17"/>
      <c r="EE707" s="17"/>
      <c r="EF707" s="17"/>
      <c r="EG707" s="17"/>
      <c r="EH707" s="17"/>
      <c r="EI707" s="17"/>
      <c r="EJ707" s="17"/>
      <c r="EK707" s="17"/>
      <c r="EL707" s="17"/>
    </row>
    <row r="708" spans="1:142" x14ac:dyDescent="0.35">
      <c r="A708" s="17"/>
      <c r="B708" s="17"/>
      <c r="C708" s="17"/>
      <c r="D708" s="17"/>
      <c r="E708" s="17"/>
      <c r="F708" s="17"/>
      <c r="G708" s="17"/>
      <c r="H708" s="17"/>
      <c r="I708" s="17"/>
      <c r="K708" s="17"/>
      <c r="N708" s="17"/>
      <c r="O708" s="17"/>
      <c r="P708" s="68"/>
      <c r="Q708" s="68"/>
      <c r="R708" s="17"/>
      <c r="S708" s="17"/>
      <c r="T708" s="107"/>
      <c r="V708" s="17"/>
      <c r="W708" s="17"/>
      <c r="Y708" s="17"/>
      <c r="Z708" s="17"/>
      <c r="AA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c r="CC708" s="17"/>
      <c r="CD708" s="17"/>
      <c r="CE708" s="17"/>
      <c r="CF708" s="17"/>
      <c r="CG708" s="17"/>
      <c r="CH708" s="17"/>
      <c r="CI708" s="17"/>
      <c r="CJ708" s="17"/>
      <c r="CK708" s="17"/>
      <c r="CL708" s="17"/>
      <c r="CM708" s="17"/>
      <c r="CN708" s="17"/>
      <c r="CO708" s="17"/>
      <c r="CP708" s="17"/>
      <c r="CQ708" s="17"/>
      <c r="CR708" s="17"/>
      <c r="CS708" s="17"/>
      <c r="CT708" s="17"/>
      <c r="CU708" s="17"/>
      <c r="CV708" s="17"/>
      <c r="CW708" s="17"/>
      <c r="CX708" s="17"/>
      <c r="CY708" s="17"/>
      <c r="CZ708" s="17"/>
      <c r="DA708" s="17"/>
      <c r="DB708" s="17"/>
      <c r="DC708" s="17"/>
      <c r="DD708" s="17"/>
      <c r="DE708" s="17"/>
      <c r="DF708" s="17"/>
      <c r="DG708" s="17"/>
      <c r="DH708" s="17"/>
      <c r="DI708" s="17"/>
      <c r="DJ708" s="17"/>
      <c r="DK708" s="17"/>
      <c r="DL708" s="17"/>
      <c r="DM708" s="17"/>
      <c r="DN708" s="17"/>
      <c r="DO708" s="17"/>
      <c r="DP708" s="17"/>
      <c r="DQ708" s="17"/>
      <c r="DR708" s="17"/>
      <c r="DS708" s="17"/>
      <c r="DT708" s="17"/>
      <c r="DU708" s="17"/>
      <c r="DV708" s="17"/>
      <c r="DW708" s="17"/>
      <c r="DX708" s="17"/>
      <c r="DY708" s="17"/>
      <c r="DZ708" s="17"/>
      <c r="EA708" s="17"/>
      <c r="EB708" s="17"/>
      <c r="EC708" s="17"/>
      <c r="ED708" s="17"/>
      <c r="EE708" s="17"/>
      <c r="EF708" s="17"/>
      <c r="EG708" s="17"/>
      <c r="EH708" s="17"/>
      <c r="EI708" s="17"/>
      <c r="EJ708" s="17"/>
      <c r="EK708" s="17"/>
      <c r="EL708" s="17"/>
    </row>
    <row r="709" spans="1:142" x14ac:dyDescent="0.35">
      <c r="A709" s="17"/>
      <c r="B709" s="17"/>
      <c r="C709" s="17"/>
      <c r="D709" s="17"/>
      <c r="E709" s="17"/>
      <c r="F709" s="17"/>
      <c r="G709" s="17"/>
      <c r="H709" s="17"/>
      <c r="I709" s="17"/>
      <c r="K709" s="17"/>
      <c r="N709" s="17"/>
      <c r="O709" s="17"/>
      <c r="P709" s="68"/>
      <c r="Q709" s="68"/>
      <c r="R709" s="17"/>
      <c r="S709" s="17"/>
      <c r="T709" s="107"/>
      <c r="V709" s="17"/>
      <c r="W709" s="17"/>
      <c r="Y709" s="17"/>
      <c r="Z709" s="17"/>
      <c r="AA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c r="CC709" s="17"/>
      <c r="CD709" s="17"/>
      <c r="CE709" s="17"/>
      <c r="CF709" s="17"/>
      <c r="CG709" s="17"/>
      <c r="CH709" s="17"/>
      <c r="CI709" s="17"/>
      <c r="CJ709" s="17"/>
      <c r="CK709" s="17"/>
      <c r="CL709" s="17"/>
      <c r="CM709" s="17"/>
      <c r="CN709" s="17"/>
      <c r="CO709" s="17"/>
      <c r="CP709" s="17"/>
      <c r="CQ709" s="17"/>
      <c r="CR709" s="17"/>
      <c r="CS709" s="17"/>
      <c r="CT709" s="17"/>
      <c r="CU709" s="17"/>
      <c r="CV709" s="17"/>
      <c r="CW709" s="17"/>
      <c r="CX709" s="17"/>
      <c r="CY709" s="17"/>
      <c r="CZ709" s="17"/>
      <c r="DA709" s="17"/>
      <c r="DB709" s="17"/>
      <c r="DC709" s="17"/>
      <c r="DD709" s="17"/>
      <c r="DE709" s="17"/>
      <c r="DF709" s="17"/>
      <c r="DG709" s="17"/>
      <c r="DH709" s="17"/>
      <c r="DI709" s="17"/>
      <c r="DJ709" s="17"/>
      <c r="DK709" s="17"/>
      <c r="DL709" s="17"/>
      <c r="DM709" s="17"/>
      <c r="DN709" s="17"/>
      <c r="DO709" s="17"/>
      <c r="DP709" s="17"/>
      <c r="DQ709" s="17"/>
      <c r="DR709" s="17"/>
      <c r="DS709" s="17"/>
      <c r="DT709" s="17"/>
      <c r="DU709" s="17"/>
      <c r="DV709" s="17"/>
      <c r="DW709" s="17"/>
      <c r="DX709" s="17"/>
      <c r="DY709" s="17"/>
      <c r="DZ709" s="17"/>
      <c r="EA709" s="17"/>
      <c r="EB709" s="17"/>
      <c r="EC709" s="17"/>
      <c r="ED709" s="17"/>
      <c r="EE709" s="17"/>
      <c r="EF709" s="17"/>
      <c r="EG709" s="17"/>
      <c r="EH709" s="17"/>
      <c r="EI709" s="17"/>
      <c r="EJ709" s="17"/>
      <c r="EK709" s="17"/>
      <c r="EL709" s="17"/>
    </row>
    <row r="710" spans="1:142" x14ac:dyDescent="0.35">
      <c r="A710" s="17"/>
      <c r="B710" s="17"/>
      <c r="C710" s="17"/>
      <c r="D710" s="17"/>
      <c r="E710" s="17"/>
      <c r="F710" s="17"/>
      <c r="G710" s="17"/>
      <c r="H710" s="17"/>
      <c r="I710" s="17"/>
      <c r="K710" s="17"/>
      <c r="N710" s="17"/>
      <c r="O710" s="17"/>
      <c r="P710" s="68"/>
      <c r="Q710" s="68"/>
      <c r="R710" s="17"/>
      <c r="S710" s="17"/>
      <c r="T710" s="107"/>
      <c r="V710" s="17"/>
      <c r="W710" s="17"/>
      <c r="Y710" s="17"/>
      <c r="Z710" s="17"/>
      <c r="AA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c r="CC710" s="17"/>
      <c r="CD710" s="17"/>
      <c r="CE710" s="17"/>
      <c r="CF710" s="17"/>
      <c r="CG710" s="17"/>
      <c r="CH710" s="17"/>
      <c r="CI710" s="17"/>
      <c r="CJ710" s="17"/>
      <c r="CK710" s="17"/>
      <c r="CL710" s="17"/>
      <c r="CM710" s="17"/>
      <c r="CN710" s="17"/>
      <c r="CO710" s="17"/>
      <c r="CP710" s="17"/>
      <c r="CQ710" s="17"/>
      <c r="CR710" s="17"/>
      <c r="CS710" s="17"/>
      <c r="CT710" s="17"/>
      <c r="CU710" s="17"/>
      <c r="CV710" s="17"/>
      <c r="CW710" s="17"/>
      <c r="CX710" s="17"/>
      <c r="CY710" s="17"/>
      <c r="CZ710" s="17"/>
      <c r="DA710" s="17"/>
      <c r="DB710" s="17"/>
      <c r="DC710" s="17"/>
      <c r="DD710" s="17"/>
      <c r="DE710" s="17"/>
      <c r="DF710" s="17"/>
      <c r="DG710" s="17"/>
      <c r="DH710" s="17"/>
      <c r="DI710" s="17"/>
      <c r="DJ710" s="17"/>
      <c r="DK710" s="17"/>
      <c r="DL710" s="17"/>
      <c r="DM710" s="17"/>
      <c r="DN710" s="17"/>
      <c r="DO710" s="17"/>
      <c r="DP710" s="17"/>
      <c r="DQ710" s="17"/>
      <c r="DR710" s="17"/>
      <c r="DS710" s="17"/>
      <c r="DT710" s="17"/>
      <c r="DU710" s="17"/>
      <c r="DV710" s="17"/>
      <c r="DW710" s="17"/>
      <c r="DX710" s="17"/>
      <c r="DY710" s="17"/>
      <c r="DZ710" s="17"/>
      <c r="EA710" s="17"/>
      <c r="EB710" s="17"/>
      <c r="EC710" s="17"/>
      <c r="ED710" s="17"/>
      <c r="EE710" s="17"/>
      <c r="EF710" s="17"/>
      <c r="EG710" s="17"/>
      <c r="EH710" s="17"/>
      <c r="EI710" s="17"/>
      <c r="EJ710" s="17"/>
      <c r="EK710" s="17"/>
      <c r="EL710" s="17"/>
    </row>
    <row r="711" spans="1:142" x14ac:dyDescent="0.35">
      <c r="A711" s="17"/>
      <c r="B711" s="17"/>
      <c r="C711" s="17"/>
      <c r="D711" s="17"/>
      <c r="E711" s="17"/>
      <c r="F711" s="17"/>
      <c r="G711" s="17"/>
      <c r="H711" s="17"/>
      <c r="I711" s="17"/>
      <c r="K711" s="17"/>
      <c r="N711" s="17"/>
      <c r="O711" s="17"/>
      <c r="P711" s="68"/>
      <c r="Q711" s="68"/>
      <c r="R711" s="17"/>
      <c r="S711" s="17"/>
      <c r="T711" s="107"/>
      <c r="V711" s="17"/>
      <c r="W711" s="17"/>
      <c r="Y711" s="17"/>
      <c r="Z711" s="17"/>
      <c r="AA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c r="CC711" s="17"/>
      <c r="CD711" s="17"/>
      <c r="CE711" s="17"/>
      <c r="CF711" s="17"/>
      <c r="CG711" s="17"/>
      <c r="CH711" s="17"/>
      <c r="CI711" s="17"/>
      <c r="CJ711" s="17"/>
      <c r="CK711" s="17"/>
      <c r="CL711" s="17"/>
      <c r="CM711" s="17"/>
      <c r="CN711" s="17"/>
      <c r="CO711" s="17"/>
      <c r="CP711" s="17"/>
      <c r="CQ711" s="17"/>
      <c r="CR711" s="17"/>
      <c r="CS711" s="17"/>
      <c r="CT711" s="17"/>
      <c r="CU711" s="17"/>
      <c r="CV711" s="17"/>
      <c r="CW711" s="17"/>
      <c r="CX711" s="17"/>
      <c r="CY711" s="17"/>
      <c r="CZ711" s="17"/>
      <c r="DA711" s="17"/>
      <c r="DB711" s="17"/>
      <c r="DC711" s="17"/>
      <c r="DD711" s="17"/>
      <c r="DE711" s="17"/>
      <c r="DF711" s="17"/>
      <c r="DG711" s="17"/>
      <c r="DH711" s="17"/>
      <c r="DI711" s="17"/>
      <c r="DJ711" s="17"/>
      <c r="DK711" s="17"/>
      <c r="DL711" s="17"/>
      <c r="DM711" s="17"/>
      <c r="DN711" s="17"/>
      <c r="DO711" s="17"/>
      <c r="DP711" s="17"/>
      <c r="DQ711" s="17"/>
      <c r="DR711" s="17"/>
      <c r="DS711" s="17"/>
      <c r="DT711" s="17"/>
      <c r="DU711" s="17"/>
      <c r="DV711" s="17"/>
      <c r="DW711" s="17"/>
      <c r="DX711" s="17"/>
      <c r="DY711" s="17"/>
      <c r="DZ711" s="17"/>
      <c r="EA711" s="17"/>
      <c r="EB711" s="17"/>
      <c r="EC711" s="17"/>
      <c r="ED711" s="17"/>
      <c r="EE711" s="17"/>
      <c r="EF711" s="17"/>
      <c r="EG711" s="17"/>
      <c r="EH711" s="17"/>
      <c r="EI711" s="17"/>
      <c r="EJ711" s="17"/>
      <c r="EK711" s="17"/>
      <c r="EL711" s="17"/>
    </row>
    <row r="712" spans="1:142" x14ac:dyDescent="0.35">
      <c r="A712" s="17"/>
      <c r="B712" s="17"/>
      <c r="C712" s="17"/>
      <c r="D712" s="17"/>
      <c r="E712" s="17"/>
      <c r="F712" s="17"/>
      <c r="G712" s="17"/>
      <c r="H712" s="17"/>
      <c r="I712" s="17"/>
      <c r="K712" s="17"/>
      <c r="N712" s="17"/>
      <c r="O712" s="17"/>
      <c r="P712" s="68"/>
      <c r="Q712" s="68"/>
      <c r="R712" s="17"/>
      <c r="S712" s="17"/>
      <c r="T712" s="107"/>
      <c r="V712" s="17"/>
      <c r="W712" s="17"/>
      <c r="Y712" s="17"/>
      <c r="Z712" s="17"/>
      <c r="AA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c r="CC712" s="17"/>
      <c r="CD712" s="17"/>
      <c r="CE712" s="17"/>
      <c r="CF712" s="17"/>
      <c r="CG712" s="17"/>
      <c r="CH712" s="17"/>
      <c r="CI712" s="17"/>
      <c r="CJ712" s="17"/>
      <c r="CK712" s="17"/>
      <c r="CL712" s="17"/>
      <c r="CM712" s="17"/>
      <c r="CN712" s="17"/>
      <c r="CO712" s="17"/>
      <c r="CP712" s="17"/>
      <c r="CQ712" s="17"/>
      <c r="CR712" s="17"/>
      <c r="CS712" s="17"/>
      <c r="CT712" s="17"/>
      <c r="CU712" s="17"/>
      <c r="CV712" s="17"/>
      <c r="CW712" s="17"/>
      <c r="CX712" s="17"/>
      <c r="CY712" s="17"/>
      <c r="CZ712" s="17"/>
      <c r="DA712" s="17"/>
      <c r="DB712" s="17"/>
      <c r="DC712" s="17"/>
      <c r="DD712" s="17"/>
      <c r="DE712" s="17"/>
      <c r="DF712" s="17"/>
      <c r="DG712" s="17"/>
      <c r="DH712" s="17"/>
      <c r="DI712" s="17"/>
      <c r="DJ712" s="17"/>
      <c r="DK712" s="17"/>
      <c r="DL712" s="17"/>
      <c r="DM712" s="17"/>
      <c r="DN712" s="17"/>
      <c r="DO712" s="17"/>
      <c r="DP712" s="17"/>
      <c r="DQ712" s="17"/>
      <c r="DR712" s="17"/>
      <c r="DS712" s="17"/>
      <c r="DT712" s="17"/>
      <c r="DU712" s="17"/>
      <c r="DV712" s="17"/>
      <c r="DW712" s="17"/>
      <c r="DX712" s="17"/>
      <c r="DY712" s="17"/>
      <c r="DZ712" s="17"/>
      <c r="EA712" s="17"/>
      <c r="EB712" s="17"/>
      <c r="EC712" s="17"/>
      <c r="ED712" s="17"/>
      <c r="EE712" s="17"/>
      <c r="EF712" s="17"/>
      <c r="EG712" s="17"/>
      <c r="EH712" s="17"/>
      <c r="EI712" s="17"/>
      <c r="EJ712" s="17"/>
      <c r="EK712" s="17"/>
      <c r="EL712" s="17"/>
    </row>
    <row r="713" spans="1:142" x14ac:dyDescent="0.35">
      <c r="A713" s="17"/>
      <c r="B713" s="17"/>
      <c r="C713" s="17"/>
      <c r="D713" s="17"/>
      <c r="E713" s="17"/>
      <c r="F713" s="17"/>
      <c r="G713" s="17"/>
      <c r="H713" s="17"/>
      <c r="I713" s="17"/>
      <c r="K713" s="17"/>
      <c r="N713" s="17"/>
      <c r="O713" s="17"/>
      <c r="P713" s="68"/>
      <c r="Q713" s="68"/>
      <c r="R713" s="17"/>
      <c r="S713" s="17"/>
      <c r="T713" s="107"/>
      <c r="V713" s="17"/>
      <c r="W713" s="17"/>
      <c r="Y713" s="17"/>
      <c r="Z713" s="17"/>
      <c r="AA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c r="CC713" s="17"/>
      <c r="CD713" s="17"/>
      <c r="CE713" s="17"/>
      <c r="CF713" s="17"/>
      <c r="CG713" s="17"/>
      <c r="CH713" s="17"/>
      <c r="CI713" s="17"/>
      <c r="CJ713" s="17"/>
      <c r="CK713" s="17"/>
      <c r="CL713" s="17"/>
      <c r="CM713" s="17"/>
      <c r="CN713" s="17"/>
      <c r="CO713" s="17"/>
      <c r="CP713" s="17"/>
      <c r="CQ713" s="17"/>
      <c r="CR713" s="17"/>
      <c r="CS713" s="17"/>
      <c r="CT713" s="17"/>
      <c r="CU713" s="17"/>
      <c r="CV713" s="17"/>
      <c r="CW713" s="17"/>
      <c r="CX713" s="17"/>
      <c r="CY713" s="17"/>
      <c r="CZ713" s="17"/>
      <c r="DA713" s="17"/>
      <c r="DB713" s="17"/>
      <c r="DC713" s="17"/>
      <c r="DD713" s="17"/>
      <c r="DE713" s="17"/>
      <c r="DF713" s="17"/>
      <c r="DG713" s="17"/>
      <c r="DH713" s="17"/>
      <c r="DI713" s="17"/>
      <c r="DJ713" s="17"/>
      <c r="DK713" s="17"/>
      <c r="DL713" s="17"/>
      <c r="DM713" s="17"/>
      <c r="DN713" s="17"/>
      <c r="DO713" s="17"/>
      <c r="DP713" s="17"/>
      <c r="DQ713" s="17"/>
      <c r="DR713" s="17"/>
      <c r="DS713" s="17"/>
      <c r="DT713" s="17"/>
      <c r="DU713" s="17"/>
      <c r="DV713" s="17"/>
      <c r="DW713" s="17"/>
      <c r="DX713" s="17"/>
      <c r="DY713" s="17"/>
      <c r="DZ713" s="17"/>
      <c r="EA713" s="17"/>
      <c r="EB713" s="17"/>
      <c r="EC713" s="17"/>
      <c r="ED713" s="17"/>
      <c r="EE713" s="17"/>
      <c r="EF713" s="17"/>
      <c r="EG713" s="17"/>
      <c r="EH713" s="17"/>
      <c r="EI713" s="17"/>
      <c r="EJ713" s="17"/>
      <c r="EK713" s="17"/>
      <c r="EL713" s="17"/>
    </row>
    <row r="714" spans="1:142" x14ac:dyDescent="0.35">
      <c r="A714" s="17"/>
      <c r="B714" s="17"/>
      <c r="C714" s="17"/>
      <c r="D714" s="17"/>
      <c r="E714" s="17"/>
      <c r="F714" s="17"/>
      <c r="G714" s="17"/>
      <c r="H714" s="17"/>
      <c r="I714" s="107"/>
      <c r="K714" s="17"/>
      <c r="N714" s="17"/>
      <c r="O714" s="17"/>
      <c r="P714" s="68"/>
      <c r="Q714" s="68"/>
      <c r="R714" s="17"/>
      <c r="S714" s="17"/>
      <c r="T714" s="107"/>
      <c r="V714" s="17"/>
      <c r="W714" s="17"/>
      <c r="Y714" s="17"/>
      <c r="Z714" s="17"/>
      <c r="AA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c r="CC714" s="17"/>
      <c r="CD714" s="17"/>
      <c r="CE714" s="17"/>
      <c r="CF714" s="17"/>
      <c r="CG714" s="17"/>
      <c r="CH714" s="17"/>
      <c r="CI714" s="17"/>
      <c r="CJ714" s="17"/>
      <c r="CK714" s="17"/>
      <c r="CL714" s="17"/>
      <c r="CM714" s="17"/>
      <c r="CN714" s="17"/>
      <c r="CO714" s="17"/>
      <c r="CP714" s="17"/>
      <c r="CQ714" s="17"/>
      <c r="CR714" s="17"/>
      <c r="CS714" s="17"/>
      <c r="CT714" s="17"/>
      <c r="CU714" s="17"/>
      <c r="CV714" s="17"/>
      <c r="CW714" s="17"/>
      <c r="CX714" s="17"/>
      <c r="CY714" s="17"/>
      <c r="CZ714" s="17"/>
      <c r="DA714" s="17"/>
      <c r="DB714" s="17"/>
      <c r="DC714" s="17"/>
      <c r="DD714" s="17"/>
      <c r="DE714" s="17"/>
      <c r="DF714" s="17"/>
      <c r="DG714" s="17"/>
      <c r="DH714" s="17"/>
      <c r="DI714" s="17"/>
      <c r="DJ714" s="17"/>
      <c r="DK714" s="17"/>
      <c r="DL714" s="17"/>
      <c r="DM714" s="17"/>
      <c r="DN714" s="17"/>
      <c r="DO714" s="17"/>
      <c r="DP714" s="17"/>
      <c r="DQ714" s="17"/>
      <c r="DR714" s="17"/>
      <c r="DS714" s="17"/>
      <c r="DT714" s="17"/>
      <c r="DU714" s="17"/>
      <c r="DV714" s="17"/>
      <c r="DW714" s="17"/>
      <c r="DX714" s="17"/>
      <c r="DY714" s="17"/>
      <c r="DZ714" s="17"/>
      <c r="EA714" s="17"/>
      <c r="EB714" s="17"/>
      <c r="EC714" s="17"/>
      <c r="ED714" s="17"/>
      <c r="EE714" s="17"/>
      <c r="EF714" s="17"/>
      <c r="EG714" s="17"/>
      <c r="EH714" s="17"/>
      <c r="EI714" s="17"/>
      <c r="EJ714" s="17"/>
      <c r="EK714" s="17"/>
      <c r="EL714" s="17"/>
    </row>
    <row r="715" spans="1:142" x14ac:dyDescent="0.35">
      <c r="A715" s="17"/>
      <c r="B715" s="17"/>
      <c r="C715" s="17"/>
      <c r="D715" s="17"/>
      <c r="E715" s="17"/>
      <c r="F715" s="17"/>
      <c r="G715" s="17"/>
      <c r="H715" s="17"/>
      <c r="I715" s="17"/>
      <c r="K715" s="17"/>
      <c r="N715" s="17"/>
      <c r="O715" s="17"/>
      <c r="P715" s="68"/>
      <c r="Q715" s="68"/>
      <c r="R715" s="17"/>
      <c r="S715" s="17"/>
      <c r="T715" s="109"/>
      <c r="V715" s="17"/>
      <c r="W715" s="17"/>
      <c r="Y715" s="17"/>
      <c r="Z715" s="17"/>
      <c r="AA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c r="CA715" s="17"/>
      <c r="CB715" s="17"/>
      <c r="CC715" s="17"/>
      <c r="CD715" s="17"/>
      <c r="CE715" s="17"/>
      <c r="CF715" s="17"/>
      <c r="CG715" s="17"/>
      <c r="CH715" s="17"/>
      <c r="CI715" s="17"/>
      <c r="CJ715" s="17"/>
      <c r="CK715" s="17"/>
      <c r="CL715" s="17"/>
      <c r="CM715" s="17"/>
      <c r="CN715" s="17"/>
      <c r="CO715" s="17"/>
      <c r="CP715" s="17"/>
      <c r="CQ715" s="17"/>
      <c r="CR715" s="17"/>
      <c r="CS715" s="17"/>
      <c r="CT715" s="17"/>
      <c r="CU715" s="17"/>
      <c r="CV715" s="17"/>
      <c r="CW715" s="17"/>
      <c r="CX715" s="17"/>
      <c r="CY715" s="17"/>
      <c r="CZ715" s="17"/>
      <c r="DA715" s="17"/>
      <c r="DB715" s="17"/>
      <c r="DC715" s="17"/>
      <c r="DD715" s="17"/>
      <c r="DE715" s="17"/>
      <c r="DF715" s="17"/>
      <c r="DG715" s="17"/>
      <c r="DH715" s="17"/>
      <c r="DI715" s="17"/>
      <c r="DJ715" s="17"/>
      <c r="DK715" s="17"/>
      <c r="DL715" s="17"/>
      <c r="DM715" s="17"/>
      <c r="DN715" s="17"/>
      <c r="DO715" s="17"/>
      <c r="DP715" s="17"/>
      <c r="DQ715" s="17"/>
      <c r="DR715" s="17"/>
      <c r="DS715" s="17"/>
      <c r="DT715" s="17"/>
      <c r="DU715" s="17"/>
      <c r="DV715" s="17"/>
      <c r="DW715" s="17"/>
      <c r="DX715" s="17"/>
      <c r="DY715" s="17"/>
      <c r="DZ715" s="17"/>
      <c r="EA715" s="17"/>
      <c r="EB715" s="17"/>
      <c r="EC715" s="17"/>
      <c r="ED715" s="17"/>
      <c r="EE715" s="17"/>
      <c r="EF715" s="17"/>
      <c r="EG715" s="17"/>
      <c r="EH715" s="17"/>
      <c r="EI715" s="17"/>
      <c r="EJ715" s="17"/>
      <c r="EK715" s="17"/>
      <c r="EL715" s="17"/>
    </row>
    <row r="716" spans="1:142" x14ac:dyDescent="0.35">
      <c r="A716" s="17"/>
      <c r="B716" s="17"/>
      <c r="C716" s="17"/>
      <c r="D716" s="17"/>
      <c r="E716" s="17"/>
      <c r="F716" s="17"/>
      <c r="G716" s="17"/>
      <c r="H716" s="17"/>
      <c r="I716" s="17"/>
      <c r="K716" s="17"/>
      <c r="N716" s="17"/>
      <c r="O716" s="17"/>
      <c r="P716" s="68"/>
      <c r="Q716" s="68"/>
      <c r="R716" s="17"/>
      <c r="S716" s="17"/>
      <c r="T716" s="107"/>
      <c r="V716" s="17"/>
      <c r="W716" s="17"/>
      <c r="Y716" s="17"/>
      <c r="Z716" s="17"/>
      <c r="AA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c r="CA716" s="17"/>
      <c r="CB716" s="17"/>
      <c r="CC716" s="17"/>
      <c r="CD716" s="17"/>
      <c r="CE716" s="17"/>
      <c r="CF716" s="17"/>
      <c r="CG716" s="17"/>
      <c r="CH716" s="17"/>
      <c r="CI716" s="17"/>
      <c r="CJ716" s="17"/>
      <c r="CK716" s="17"/>
      <c r="CL716" s="17"/>
      <c r="CM716" s="17"/>
      <c r="CN716" s="17"/>
      <c r="CO716" s="17"/>
      <c r="CP716" s="17"/>
      <c r="CQ716" s="17"/>
      <c r="CR716" s="17"/>
      <c r="CS716" s="17"/>
      <c r="CT716" s="17"/>
      <c r="CU716" s="17"/>
      <c r="CV716" s="17"/>
      <c r="CW716" s="17"/>
      <c r="CX716" s="17"/>
      <c r="CY716" s="17"/>
      <c r="CZ716" s="17"/>
      <c r="DA716" s="17"/>
      <c r="DB716" s="17"/>
      <c r="DC716" s="17"/>
      <c r="DD716" s="17"/>
      <c r="DE716" s="17"/>
      <c r="DF716" s="17"/>
      <c r="DG716" s="17"/>
      <c r="DH716" s="17"/>
      <c r="DI716" s="17"/>
      <c r="DJ716" s="17"/>
      <c r="DK716" s="17"/>
      <c r="DL716" s="17"/>
      <c r="DM716" s="17"/>
      <c r="DN716" s="17"/>
      <c r="DO716" s="17"/>
      <c r="DP716" s="17"/>
      <c r="DQ716" s="17"/>
      <c r="DR716" s="17"/>
      <c r="DS716" s="17"/>
      <c r="DT716" s="17"/>
      <c r="DU716" s="17"/>
      <c r="DV716" s="17"/>
      <c r="DW716" s="17"/>
      <c r="DX716" s="17"/>
      <c r="DY716" s="17"/>
      <c r="DZ716" s="17"/>
      <c r="EA716" s="17"/>
      <c r="EB716" s="17"/>
      <c r="EC716" s="17"/>
      <c r="ED716" s="17"/>
      <c r="EE716" s="17"/>
      <c r="EF716" s="17"/>
      <c r="EG716" s="17"/>
      <c r="EH716" s="17"/>
      <c r="EI716" s="17"/>
      <c r="EJ716" s="17"/>
      <c r="EK716" s="17"/>
      <c r="EL716" s="17"/>
    </row>
    <row r="717" spans="1:142" x14ac:dyDescent="0.35">
      <c r="A717" s="17"/>
      <c r="B717" s="17"/>
      <c r="C717" s="17"/>
      <c r="D717" s="17"/>
      <c r="E717" s="17"/>
      <c r="F717" s="17"/>
      <c r="G717" s="17"/>
      <c r="H717" s="17"/>
      <c r="I717" s="17"/>
      <c r="K717" s="17"/>
      <c r="N717" s="17"/>
      <c r="O717" s="17"/>
      <c r="P717" s="68"/>
      <c r="Q717" s="68"/>
      <c r="R717" s="17"/>
      <c r="S717" s="17"/>
      <c r="T717" s="109"/>
      <c r="V717" s="17"/>
      <c r="W717" s="17"/>
      <c r="Y717" s="17"/>
      <c r="Z717" s="17"/>
      <c r="AA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c r="CA717" s="17"/>
      <c r="CB717" s="17"/>
      <c r="CC717" s="17"/>
      <c r="CD717" s="17"/>
      <c r="CE717" s="17"/>
      <c r="CF717" s="17"/>
      <c r="CG717" s="17"/>
      <c r="CH717" s="17"/>
      <c r="CI717" s="17"/>
      <c r="CJ717" s="17"/>
      <c r="CK717" s="17"/>
      <c r="CL717" s="17"/>
      <c r="CM717" s="17"/>
      <c r="CN717" s="17"/>
      <c r="CO717" s="17"/>
      <c r="CP717" s="17"/>
      <c r="CQ717" s="17"/>
      <c r="CR717" s="17"/>
      <c r="CS717" s="17"/>
      <c r="CT717" s="17"/>
      <c r="CU717" s="17"/>
      <c r="CV717" s="17"/>
      <c r="CW717" s="17"/>
      <c r="CX717" s="17"/>
      <c r="CY717" s="17"/>
      <c r="CZ717" s="17"/>
      <c r="DA717" s="17"/>
      <c r="DB717" s="17"/>
      <c r="DC717" s="17"/>
      <c r="DD717" s="17"/>
      <c r="DE717" s="17"/>
      <c r="DF717" s="17"/>
      <c r="DG717" s="17"/>
      <c r="DH717" s="17"/>
      <c r="DI717" s="17"/>
      <c r="DJ717" s="17"/>
      <c r="DK717" s="17"/>
      <c r="DL717" s="17"/>
      <c r="DM717" s="17"/>
      <c r="DN717" s="17"/>
      <c r="DO717" s="17"/>
      <c r="DP717" s="17"/>
      <c r="DQ717" s="17"/>
      <c r="DR717" s="17"/>
      <c r="DS717" s="17"/>
      <c r="DT717" s="17"/>
      <c r="DU717" s="17"/>
      <c r="DV717" s="17"/>
      <c r="DW717" s="17"/>
      <c r="DX717" s="17"/>
      <c r="DY717" s="17"/>
      <c r="DZ717" s="17"/>
      <c r="EA717" s="17"/>
      <c r="EB717" s="17"/>
      <c r="EC717" s="17"/>
      <c r="ED717" s="17"/>
      <c r="EE717" s="17"/>
      <c r="EF717" s="17"/>
      <c r="EG717" s="17"/>
      <c r="EH717" s="17"/>
      <c r="EI717" s="17"/>
      <c r="EJ717" s="17"/>
      <c r="EK717" s="17"/>
      <c r="EL717" s="17"/>
    </row>
    <row r="718" spans="1:142" x14ac:dyDescent="0.35">
      <c r="A718" s="17"/>
      <c r="B718" s="17"/>
      <c r="C718" s="17"/>
      <c r="D718" s="17"/>
      <c r="E718" s="17"/>
      <c r="F718" s="17"/>
      <c r="G718" s="17"/>
      <c r="H718" s="17"/>
      <c r="I718" s="17"/>
      <c r="K718" s="17"/>
      <c r="N718" s="17"/>
      <c r="O718" s="17"/>
      <c r="P718" s="68"/>
      <c r="Q718" s="68"/>
      <c r="R718" s="17"/>
      <c r="S718" s="17"/>
      <c r="T718" s="107"/>
      <c r="V718" s="17"/>
      <c r="W718" s="17"/>
      <c r="Y718" s="17"/>
      <c r="Z718" s="17"/>
      <c r="AA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c r="CA718" s="17"/>
      <c r="CB718" s="17"/>
      <c r="CC718" s="17"/>
      <c r="CD718" s="17"/>
      <c r="CE718" s="17"/>
      <c r="CF718" s="17"/>
      <c r="CG718" s="17"/>
      <c r="CH718" s="17"/>
      <c r="CI718" s="17"/>
      <c r="CJ718" s="17"/>
      <c r="CK718" s="17"/>
      <c r="CL718" s="17"/>
      <c r="CM718" s="17"/>
      <c r="CN718" s="17"/>
      <c r="CO718" s="17"/>
      <c r="CP718" s="17"/>
      <c r="CQ718" s="17"/>
      <c r="CR718" s="17"/>
      <c r="CS718" s="17"/>
      <c r="CT718" s="17"/>
      <c r="CU718" s="17"/>
      <c r="CV718" s="17"/>
      <c r="CW718" s="17"/>
      <c r="CX718" s="17"/>
      <c r="CY718" s="17"/>
      <c r="CZ718" s="17"/>
      <c r="DA718" s="17"/>
      <c r="DB718" s="17"/>
      <c r="DC718" s="17"/>
      <c r="DD718" s="17"/>
      <c r="DE718" s="17"/>
      <c r="DF718" s="17"/>
      <c r="DG718" s="17"/>
      <c r="DH718" s="17"/>
      <c r="DI718" s="17"/>
      <c r="DJ718" s="17"/>
      <c r="DK718" s="17"/>
      <c r="DL718" s="17"/>
      <c r="DM718" s="17"/>
      <c r="DN718" s="17"/>
      <c r="DO718" s="17"/>
      <c r="DP718" s="17"/>
      <c r="DQ718" s="17"/>
      <c r="DR718" s="17"/>
      <c r="DS718" s="17"/>
      <c r="DT718" s="17"/>
      <c r="DU718" s="17"/>
      <c r="DV718" s="17"/>
      <c r="DW718" s="17"/>
      <c r="DX718" s="17"/>
      <c r="DY718" s="17"/>
      <c r="DZ718" s="17"/>
      <c r="EA718" s="17"/>
      <c r="EB718" s="17"/>
      <c r="EC718" s="17"/>
      <c r="ED718" s="17"/>
      <c r="EE718" s="17"/>
      <c r="EF718" s="17"/>
      <c r="EG718" s="17"/>
      <c r="EH718" s="17"/>
      <c r="EI718" s="17"/>
      <c r="EJ718" s="17"/>
      <c r="EK718" s="17"/>
      <c r="EL718" s="17"/>
    </row>
    <row r="719" spans="1:142" x14ac:dyDescent="0.35">
      <c r="A719" s="17"/>
      <c r="B719" s="17"/>
      <c r="C719" s="17"/>
      <c r="D719" s="17"/>
      <c r="E719" s="17"/>
      <c r="F719" s="17"/>
      <c r="G719" s="17"/>
      <c r="H719" s="17"/>
      <c r="I719" s="17"/>
      <c r="K719" s="17"/>
      <c r="N719" s="17"/>
      <c r="O719" s="17"/>
      <c r="P719" s="68"/>
      <c r="Q719" s="68"/>
      <c r="R719" s="17"/>
      <c r="S719" s="17"/>
      <c r="T719" s="107"/>
      <c r="V719" s="17"/>
      <c r="W719" s="17"/>
      <c r="Y719" s="17"/>
      <c r="Z719" s="17"/>
      <c r="AA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c r="CC719" s="17"/>
      <c r="CD719" s="17"/>
      <c r="CE719" s="17"/>
      <c r="CF719" s="17"/>
      <c r="CG719" s="17"/>
      <c r="CH719" s="17"/>
      <c r="CI719" s="17"/>
      <c r="CJ719" s="17"/>
      <c r="CK719" s="17"/>
      <c r="CL719" s="17"/>
      <c r="CM719" s="17"/>
      <c r="CN719" s="17"/>
      <c r="CO719" s="17"/>
      <c r="CP719" s="17"/>
      <c r="CQ719" s="17"/>
      <c r="CR719" s="17"/>
      <c r="CS719" s="17"/>
      <c r="CT719" s="17"/>
      <c r="CU719" s="17"/>
      <c r="CV719" s="17"/>
      <c r="CW719" s="17"/>
      <c r="CX719" s="17"/>
      <c r="CY719" s="17"/>
      <c r="CZ719" s="17"/>
      <c r="DA719" s="17"/>
      <c r="DB719" s="17"/>
      <c r="DC719" s="17"/>
      <c r="DD719" s="17"/>
      <c r="DE719" s="17"/>
      <c r="DF719" s="17"/>
      <c r="DG719" s="17"/>
      <c r="DH719" s="17"/>
      <c r="DI719" s="17"/>
      <c r="DJ719" s="17"/>
      <c r="DK719" s="17"/>
      <c r="DL719" s="17"/>
      <c r="DM719" s="17"/>
      <c r="DN719" s="17"/>
      <c r="DO719" s="17"/>
      <c r="DP719" s="17"/>
      <c r="DQ719" s="17"/>
      <c r="DR719" s="17"/>
      <c r="DS719" s="17"/>
      <c r="DT719" s="17"/>
      <c r="DU719" s="17"/>
      <c r="DV719" s="17"/>
      <c r="DW719" s="17"/>
      <c r="DX719" s="17"/>
      <c r="DY719" s="17"/>
      <c r="DZ719" s="17"/>
      <c r="EA719" s="17"/>
      <c r="EB719" s="17"/>
      <c r="EC719" s="17"/>
      <c r="ED719" s="17"/>
      <c r="EE719" s="17"/>
      <c r="EF719" s="17"/>
      <c r="EG719" s="17"/>
      <c r="EH719" s="17"/>
      <c r="EI719" s="17"/>
      <c r="EJ719" s="17"/>
      <c r="EK719" s="17"/>
      <c r="EL719" s="17"/>
    </row>
    <row r="720" spans="1:142" x14ac:dyDescent="0.35">
      <c r="A720" s="17"/>
      <c r="B720" s="17"/>
      <c r="C720" s="17"/>
      <c r="D720" s="17"/>
      <c r="E720" s="17"/>
      <c r="F720" s="17"/>
      <c r="G720" s="17"/>
      <c r="H720" s="17"/>
      <c r="I720" s="17"/>
      <c r="K720" s="17"/>
      <c r="N720" s="17"/>
      <c r="O720" s="17"/>
      <c r="P720" s="68"/>
      <c r="Q720" s="68"/>
      <c r="R720" s="17"/>
      <c r="S720" s="17"/>
      <c r="T720" s="107"/>
      <c r="V720" s="17"/>
      <c r="W720" s="17"/>
      <c r="Y720" s="17"/>
      <c r="Z720" s="17"/>
      <c r="AA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c r="CA720" s="17"/>
      <c r="CB720" s="17"/>
      <c r="CC720" s="17"/>
      <c r="CD720" s="17"/>
      <c r="CE720" s="17"/>
      <c r="CF720" s="17"/>
      <c r="CG720" s="17"/>
      <c r="CH720" s="17"/>
      <c r="CI720" s="17"/>
      <c r="CJ720" s="17"/>
      <c r="CK720" s="17"/>
      <c r="CL720" s="17"/>
      <c r="CM720" s="17"/>
      <c r="CN720" s="17"/>
      <c r="CO720" s="17"/>
      <c r="CP720" s="17"/>
      <c r="CQ720" s="17"/>
      <c r="CR720" s="17"/>
      <c r="CS720" s="17"/>
      <c r="CT720" s="17"/>
      <c r="CU720" s="17"/>
      <c r="CV720" s="17"/>
      <c r="CW720" s="17"/>
      <c r="CX720" s="17"/>
      <c r="CY720" s="17"/>
      <c r="CZ720" s="17"/>
      <c r="DA720" s="17"/>
      <c r="DB720" s="17"/>
      <c r="DC720" s="17"/>
      <c r="DD720" s="17"/>
      <c r="DE720" s="17"/>
      <c r="DF720" s="17"/>
      <c r="DG720" s="17"/>
      <c r="DH720" s="17"/>
      <c r="DI720" s="17"/>
      <c r="DJ720" s="17"/>
      <c r="DK720" s="17"/>
      <c r="DL720" s="17"/>
      <c r="DM720" s="17"/>
      <c r="DN720" s="17"/>
      <c r="DO720" s="17"/>
      <c r="DP720" s="17"/>
      <c r="DQ720" s="17"/>
      <c r="DR720" s="17"/>
      <c r="DS720" s="17"/>
      <c r="DT720" s="17"/>
      <c r="DU720" s="17"/>
      <c r="DV720" s="17"/>
      <c r="DW720" s="17"/>
      <c r="DX720" s="17"/>
      <c r="DY720" s="17"/>
      <c r="DZ720" s="17"/>
      <c r="EA720" s="17"/>
      <c r="EB720" s="17"/>
      <c r="EC720" s="17"/>
      <c r="ED720" s="17"/>
      <c r="EE720" s="17"/>
      <c r="EF720" s="17"/>
      <c r="EG720" s="17"/>
      <c r="EH720" s="17"/>
      <c r="EI720" s="17"/>
      <c r="EJ720" s="17"/>
      <c r="EK720" s="17"/>
      <c r="EL720" s="17"/>
    </row>
    <row r="721" spans="1:142" x14ac:dyDescent="0.35">
      <c r="A721" s="17"/>
      <c r="B721" s="17"/>
      <c r="C721" s="17"/>
      <c r="D721" s="17"/>
      <c r="E721" s="17"/>
      <c r="F721" s="17"/>
      <c r="G721" s="17"/>
      <c r="H721" s="17"/>
      <c r="I721" s="17"/>
      <c r="K721" s="17"/>
      <c r="N721" s="17"/>
      <c r="O721" s="17"/>
      <c r="P721" s="68"/>
      <c r="Q721" s="68"/>
      <c r="R721" s="17"/>
      <c r="S721" s="17"/>
      <c r="T721" s="107"/>
      <c r="V721" s="17"/>
      <c r="W721" s="17"/>
      <c r="Y721" s="17"/>
      <c r="Z721" s="17"/>
      <c r="AA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c r="CA721" s="17"/>
      <c r="CB721" s="17"/>
      <c r="CC721" s="17"/>
      <c r="CD721" s="17"/>
      <c r="CE721" s="17"/>
      <c r="CF721" s="17"/>
      <c r="CG721" s="17"/>
      <c r="CH721" s="17"/>
      <c r="CI721" s="17"/>
      <c r="CJ721" s="17"/>
      <c r="CK721" s="17"/>
      <c r="CL721" s="17"/>
      <c r="CM721" s="17"/>
      <c r="CN721" s="17"/>
      <c r="CO721" s="17"/>
      <c r="CP721" s="17"/>
      <c r="CQ721" s="17"/>
      <c r="CR721" s="17"/>
      <c r="CS721" s="17"/>
      <c r="CT721" s="17"/>
      <c r="CU721" s="17"/>
      <c r="CV721" s="17"/>
      <c r="CW721" s="17"/>
      <c r="CX721" s="17"/>
      <c r="CY721" s="17"/>
      <c r="CZ721" s="17"/>
      <c r="DA721" s="17"/>
      <c r="DB721" s="17"/>
      <c r="DC721" s="17"/>
      <c r="DD721" s="17"/>
      <c r="DE721" s="17"/>
      <c r="DF721" s="17"/>
      <c r="DG721" s="17"/>
      <c r="DH721" s="17"/>
      <c r="DI721" s="17"/>
      <c r="DJ721" s="17"/>
      <c r="DK721" s="17"/>
      <c r="DL721" s="17"/>
      <c r="DM721" s="17"/>
      <c r="DN721" s="17"/>
      <c r="DO721" s="17"/>
      <c r="DP721" s="17"/>
      <c r="DQ721" s="17"/>
      <c r="DR721" s="17"/>
      <c r="DS721" s="17"/>
      <c r="DT721" s="17"/>
      <c r="DU721" s="17"/>
      <c r="DV721" s="17"/>
      <c r="DW721" s="17"/>
      <c r="DX721" s="17"/>
      <c r="DY721" s="17"/>
      <c r="DZ721" s="17"/>
      <c r="EA721" s="17"/>
      <c r="EB721" s="17"/>
      <c r="EC721" s="17"/>
      <c r="ED721" s="17"/>
      <c r="EE721" s="17"/>
      <c r="EF721" s="17"/>
      <c r="EG721" s="17"/>
      <c r="EH721" s="17"/>
      <c r="EI721" s="17"/>
      <c r="EJ721" s="17"/>
      <c r="EK721" s="17"/>
      <c r="EL721" s="17"/>
    </row>
    <row r="722" spans="1:142" x14ac:dyDescent="0.35">
      <c r="A722" s="17"/>
      <c r="B722" s="17"/>
      <c r="C722" s="17"/>
      <c r="D722" s="17"/>
      <c r="E722" s="17"/>
      <c r="F722" s="17"/>
      <c r="G722" s="17"/>
      <c r="H722" s="17"/>
      <c r="I722" s="17"/>
      <c r="K722" s="17"/>
      <c r="N722" s="17"/>
      <c r="O722" s="17"/>
      <c r="P722" s="68"/>
      <c r="Q722" s="68"/>
      <c r="R722" s="17"/>
      <c r="S722" s="17"/>
      <c r="T722" s="107"/>
      <c r="V722" s="17"/>
      <c r="W722" s="17"/>
      <c r="Y722" s="17"/>
      <c r="Z722" s="17"/>
      <c r="AA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c r="CA722" s="17"/>
      <c r="CB722" s="17"/>
      <c r="CC722" s="17"/>
      <c r="CD722" s="17"/>
      <c r="CE722" s="17"/>
      <c r="CF722" s="17"/>
      <c r="CG722" s="17"/>
      <c r="CH722" s="17"/>
      <c r="CI722" s="17"/>
      <c r="CJ722" s="17"/>
      <c r="CK722" s="17"/>
      <c r="CL722" s="17"/>
      <c r="CM722" s="17"/>
      <c r="CN722" s="17"/>
      <c r="CO722" s="17"/>
      <c r="CP722" s="17"/>
      <c r="CQ722" s="17"/>
      <c r="CR722" s="17"/>
      <c r="CS722" s="17"/>
      <c r="CT722" s="17"/>
      <c r="CU722" s="17"/>
      <c r="CV722" s="17"/>
      <c r="CW722" s="17"/>
      <c r="CX722" s="17"/>
      <c r="CY722" s="17"/>
      <c r="CZ722" s="17"/>
      <c r="DA722" s="17"/>
      <c r="DB722" s="17"/>
      <c r="DC722" s="17"/>
      <c r="DD722" s="17"/>
      <c r="DE722" s="17"/>
      <c r="DF722" s="17"/>
      <c r="DG722" s="17"/>
      <c r="DH722" s="17"/>
      <c r="DI722" s="17"/>
      <c r="DJ722" s="17"/>
      <c r="DK722" s="17"/>
      <c r="DL722" s="17"/>
      <c r="DM722" s="17"/>
      <c r="DN722" s="17"/>
      <c r="DO722" s="17"/>
      <c r="DP722" s="17"/>
      <c r="DQ722" s="17"/>
      <c r="DR722" s="17"/>
      <c r="DS722" s="17"/>
      <c r="DT722" s="17"/>
      <c r="DU722" s="17"/>
      <c r="DV722" s="17"/>
      <c r="DW722" s="17"/>
      <c r="DX722" s="17"/>
      <c r="DY722" s="17"/>
      <c r="DZ722" s="17"/>
      <c r="EA722" s="17"/>
      <c r="EB722" s="17"/>
      <c r="EC722" s="17"/>
      <c r="ED722" s="17"/>
      <c r="EE722" s="17"/>
      <c r="EF722" s="17"/>
      <c r="EG722" s="17"/>
      <c r="EH722" s="17"/>
      <c r="EI722" s="17"/>
      <c r="EJ722" s="17"/>
      <c r="EK722" s="17"/>
      <c r="EL722" s="17"/>
    </row>
    <row r="723" spans="1:142" x14ac:dyDescent="0.35">
      <c r="A723" s="17"/>
      <c r="B723" s="17"/>
      <c r="C723" s="17"/>
      <c r="D723" s="17"/>
      <c r="E723" s="17"/>
      <c r="F723" s="17"/>
      <c r="G723" s="17"/>
      <c r="H723" s="17"/>
      <c r="I723" s="17"/>
      <c r="K723" s="17"/>
      <c r="N723" s="17"/>
      <c r="O723" s="17"/>
      <c r="P723" s="68"/>
      <c r="Q723" s="68"/>
      <c r="R723" s="17"/>
      <c r="S723" s="17"/>
      <c r="T723" s="107"/>
      <c r="V723" s="17"/>
      <c r="W723" s="17"/>
      <c r="Y723" s="17"/>
      <c r="Z723" s="17"/>
      <c r="AA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c r="CA723" s="17"/>
      <c r="CB723" s="17"/>
      <c r="CC723" s="17"/>
      <c r="CD723" s="17"/>
      <c r="CE723" s="17"/>
      <c r="CF723" s="17"/>
      <c r="CG723" s="17"/>
      <c r="CH723" s="17"/>
      <c r="CI723" s="17"/>
      <c r="CJ723" s="17"/>
      <c r="CK723" s="17"/>
      <c r="CL723" s="17"/>
      <c r="CM723" s="17"/>
      <c r="CN723" s="17"/>
      <c r="CO723" s="17"/>
      <c r="CP723" s="17"/>
      <c r="CQ723" s="17"/>
      <c r="CR723" s="17"/>
      <c r="CS723" s="17"/>
      <c r="CT723" s="17"/>
      <c r="CU723" s="17"/>
      <c r="CV723" s="17"/>
      <c r="CW723" s="17"/>
      <c r="CX723" s="17"/>
      <c r="CY723" s="17"/>
      <c r="CZ723" s="17"/>
      <c r="DA723" s="17"/>
      <c r="DB723" s="17"/>
      <c r="DC723" s="17"/>
      <c r="DD723" s="17"/>
      <c r="DE723" s="17"/>
      <c r="DF723" s="17"/>
      <c r="DG723" s="17"/>
      <c r="DH723" s="17"/>
      <c r="DI723" s="17"/>
      <c r="DJ723" s="17"/>
      <c r="DK723" s="17"/>
      <c r="DL723" s="17"/>
      <c r="DM723" s="17"/>
      <c r="DN723" s="17"/>
      <c r="DO723" s="17"/>
      <c r="DP723" s="17"/>
      <c r="DQ723" s="17"/>
      <c r="DR723" s="17"/>
      <c r="DS723" s="17"/>
      <c r="DT723" s="17"/>
      <c r="DU723" s="17"/>
      <c r="DV723" s="17"/>
      <c r="DW723" s="17"/>
      <c r="DX723" s="17"/>
      <c r="DY723" s="17"/>
      <c r="DZ723" s="17"/>
      <c r="EA723" s="17"/>
      <c r="EB723" s="17"/>
      <c r="EC723" s="17"/>
      <c r="ED723" s="17"/>
      <c r="EE723" s="17"/>
      <c r="EF723" s="17"/>
      <c r="EG723" s="17"/>
      <c r="EH723" s="17"/>
      <c r="EI723" s="17"/>
      <c r="EJ723" s="17"/>
      <c r="EK723" s="17"/>
      <c r="EL723" s="17"/>
    </row>
    <row r="724" spans="1:142" x14ac:dyDescent="0.35">
      <c r="A724" s="17"/>
      <c r="B724" s="17"/>
      <c r="C724" s="17"/>
      <c r="D724" s="17"/>
      <c r="E724" s="17"/>
      <c r="F724" s="17"/>
      <c r="G724" s="17"/>
      <c r="H724" s="17"/>
      <c r="I724" s="17"/>
      <c r="K724" s="17"/>
      <c r="N724" s="17"/>
      <c r="O724" s="17"/>
      <c r="P724" s="68"/>
      <c r="Q724" s="68"/>
      <c r="R724" s="17"/>
      <c r="S724" s="17"/>
      <c r="T724" s="107"/>
      <c r="V724" s="17"/>
      <c r="W724" s="17"/>
      <c r="Y724" s="17"/>
      <c r="Z724" s="17"/>
      <c r="AA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c r="CA724" s="17"/>
      <c r="CB724" s="17"/>
      <c r="CC724" s="17"/>
      <c r="CD724" s="17"/>
      <c r="CE724" s="17"/>
      <c r="CF724" s="17"/>
      <c r="CG724" s="17"/>
      <c r="CH724" s="17"/>
      <c r="CI724" s="17"/>
      <c r="CJ724" s="17"/>
      <c r="CK724" s="17"/>
      <c r="CL724" s="17"/>
      <c r="CM724" s="17"/>
      <c r="CN724" s="17"/>
      <c r="CO724" s="17"/>
      <c r="CP724" s="17"/>
      <c r="CQ724" s="17"/>
      <c r="CR724" s="17"/>
      <c r="CS724" s="17"/>
      <c r="CT724" s="17"/>
      <c r="CU724" s="17"/>
      <c r="CV724" s="17"/>
      <c r="CW724" s="17"/>
      <c r="CX724" s="17"/>
      <c r="CY724" s="17"/>
      <c r="CZ724" s="17"/>
      <c r="DA724" s="17"/>
      <c r="DB724" s="17"/>
      <c r="DC724" s="17"/>
      <c r="DD724" s="17"/>
      <c r="DE724" s="17"/>
      <c r="DF724" s="17"/>
      <c r="DG724" s="17"/>
      <c r="DH724" s="17"/>
      <c r="DI724" s="17"/>
      <c r="DJ724" s="17"/>
      <c r="DK724" s="17"/>
      <c r="DL724" s="17"/>
      <c r="DM724" s="17"/>
      <c r="DN724" s="17"/>
      <c r="DO724" s="17"/>
      <c r="DP724" s="17"/>
      <c r="DQ724" s="17"/>
      <c r="DR724" s="17"/>
      <c r="DS724" s="17"/>
      <c r="DT724" s="17"/>
      <c r="DU724" s="17"/>
      <c r="DV724" s="17"/>
      <c r="DW724" s="17"/>
      <c r="DX724" s="17"/>
      <c r="DY724" s="17"/>
      <c r="DZ724" s="17"/>
      <c r="EA724" s="17"/>
      <c r="EB724" s="17"/>
      <c r="EC724" s="17"/>
      <c r="ED724" s="17"/>
      <c r="EE724" s="17"/>
      <c r="EF724" s="17"/>
      <c r="EG724" s="17"/>
      <c r="EH724" s="17"/>
      <c r="EI724" s="17"/>
      <c r="EJ724" s="17"/>
      <c r="EK724" s="17"/>
      <c r="EL724" s="17"/>
    </row>
    <row r="725" spans="1:142" x14ac:dyDescent="0.35">
      <c r="A725" s="17"/>
      <c r="B725" s="17"/>
      <c r="C725" s="17"/>
      <c r="D725" s="17"/>
      <c r="E725" s="17"/>
      <c r="F725" s="17"/>
      <c r="G725" s="17"/>
      <c r="H725" s="17"/>
      <c r="I725" s="17"/>
      <c r="K725" s="17"/>
      <c r="N725" s="17"/>
      <c r="O725" s="17"/>
      <c r="P725" s="68"/>
      <c r="Q725" s="68"/>
      <c r="R725" s="17"/>
      <c r="S725" s="17"/>
      <c r="T725" s="107"/>
      <c r="V725" s="17"/>
      <c r="W725" s="17"/>
      <c r="Y725" s="17"/>
      <c r="Z725" s="17"/>
      <c r="AA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c r="CA725" s="17"/>
      <c r="CB725" s="17"/>
      <c r="CC725" s="17"/>
      <c r="CD725" s="17"/>
      <c r="CE725" s="17"/>
      <c r="CF725" s="17"/>
      <c r="CG725" s="17"/>
      <c r="CH725" s="17"/>
      <c r="CI725" s="17"/>
      <c r="CJ725" s="17"/>
      <c r="CK725" s="17"/>
      <c r="CL725" s="17"/>
      <c r="CM725" s="17"/>
      <c r="CN725" s="17"/>
      <c r="CO725" s="17"/>
      <c r="CP725" s="17"/>
      <c r="CQ725" s="17"/>
      <c r="CR725" s="17"/>
      <c r="CS725" s="17"/>
      <c r="CT725" s="17"/>
      <c r="CU725" s="17"/>
      <c r="CV725" s="17"/>
      <c r="CW725" s="17"/>
      <c r="CX725" s="17"/>
      <c r="CY725" s="17"/>
      <c r="CZ725" s="17"/>
      <c r="DA725" s="17"/>
      <c r="DB725" s="17"/>
      <c r="DC725" s="17"/>
      <c r="DD725" s="17"/>
      <c r="DE725" s="17"/>
      <c r="DF725" s="17"/>
      <c r="DG725" s="17"/>
      <c r="DH725" s="17"/>
      <c r="DI725" s="17"/>
      <c r="DJ725" s="17"/>
      <c r="DK725" s="17"/>
      <c r="DL725" s="17"/>
      <c r="DM725" s="17"/>
      <c r="DN725" s="17"/>
      <c r="DO725" s="17"/>
      <c r="DP725" s="17"/>
      <c r="DQ725" s="17"/>
      <c r="DR725" s="17"/>
      <c r="DS725" s="17"/>
      <c r="DT725" s="17"/>
      <c r="DU725" s="17"/>
      <c r="DV725" s="17"/>
      <c r="DW725" s="17"/>
      <c r="DX725" s="17"/>
      <c r="DY725" s="17"/>
      <c r="DZ725" s="17"/>
      <c r="EA725" s="17"/>
      <c r="EB725" s="17"/>
      <c r="EC725" s="17"/>
      <c r="ED725" s="17"/>
      <c r="EE725" s="17"/>
      <c r="EF725" s="17"/>
      <c r="EG725" s="17"/>
      <c r="EH725" s="17"/>
      <c r="EI725" s="17"/>
      <c r="EJ725" s="17"/>
      <c r="EK725" s="17"/>
      <c r="EL725" s="17"/>
    </row>
    <row r="726" spans="1:142" x14ac:dyDescent="0.35">
      <c r="A726" s="17"/>
      <c r="B726" s="17"/>
      <c r="C726" s="17"/>
      <c r="D726" s="17"/>
      <c r="E726" s="17"/>
      <c r="F726" s="17"/>
      <c r="G726" s="17"/>
      <c r="H726" s="17"/>
      <c r="I726" s="17"/>
      <c r="K726" s="17"/>
      <c r="N726" s="17"/>
      <c r="O726" s="17"/>
      <c r="P726" s="68"/>
      <c r="Q726" s="68"/>
      <c r="R726" s="17"/>
      <c r="S726" s="17"/>
      <c r="T726" s="107"/>
      <c r="V726" s="17"/>
      <c r="W726" s="17"/>
      <c r="Y726" s="17"/>
      <c r="Z726" s="17"/>
      <c r="AA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c r="CA726" s="17"/>
      <c r="CB726" s="17"/>
      <c r="CC726" s="17"/>
      <c r="CD726" s="17"/>
      <c r="CE726" s="17"/>
      <c r="CF726" s="17"/>
      <c r="CG726" s="17"/>
      <c r="CH726" s="17"/>
      <c r="CI726" s="17"/>
      <c r="CJ726" s="17"/>
      <c r="CK726" s="17"/>
      <c r="CL726" s="17"/>
      <c r="CM726" s="17"/>
      <c r="CN726" s="17"/>
      <c r="CO726" s="17"/>
      <c r="CP726" s="17"/>
      <c r="CQ726" s="17"/>
      <c r="CR726" s="17"/>
      <c r="CS726" s="17"/>
      <c r="CT726" s="17"/>
      <c r="CU726" s="17"/>
      <c r="CV726" s="17"/>
      <c r="CW726" s="17"/>
      <c r="CX726" s="17"/>
      <c r="CY726" s="17"/>
      <c r="CZ726" s="17"/>
      <c r="DA726" s="17"/>
      <c r="DB726" s="17"/>
      <c r="DC726" s="17"/>
      <c r="DD726" s="17"/>
      <c r="DE726" s="17"/>
      <c r="DF726" s="17"/>
      <c r="DG726" s="17"/>
      <c r="DH726" s="17"/>
      <c r="DI726" s="17"/>
      <c r="DJ726" s="17"/>
      <c r="DK726" s="17"/>
      <c r="DL726" s="17"/>
      <c r="DM726" s="17"/>
      <c r="DN726" s="17"/>
      <c r="DO726" s="17"/>
      <c r="DP726" s="17"/>
      <c r="DQ726" s="17"/>
      <c r="DR726" s="17"/>
      <c r="DS726" s="17"/>
      <c r="DT726" s="17"/>
      <c r="DU726" s="17"/>
      <c r="DV726" s="17"/>
      <c r="DW726" s="17"/>
      <c r="DX726" s="17"/>
      <c r="DY726" s="17"/>
      <c r="DZ726" s="17"/>
      <c r="EA726" s="17"/>
      <c r="EB726" s="17"/>
      <c r="EC726" s="17"/>
      <c r="ED726" s="17"/>
      <c r="EE726" s="17"/>
      <c r="EF726" s="17"/>
      <c r="EG726" s="17"/>
      <c r="EH726" s="17"/>
      <c r="EI726" s="17"/>
      <c r="EJ726" s="17"/>
      <c r="EK726" s="17"/>
      <c r="EL726" s="17"/>
    </row>
    <row r="727" spans="1:142" x14ac:dyDescent="0.35">
      <c r="A727" s="17"/>
      <c r="B727" s="17"/>
      <c r="C727" s="17"/>
      <c r="D727" s="17"/>
      <c r="E727" s="17"/>
      <c r="F727" s="17"/>
      <c r="G727" s="17"/>
      <c r="H727" s="17"/>
      <c r="I727" s="17"/>
      <c r="K727" s="17"/>
      <c r="N727" s="17"/>
      <c r="O727" s="17"/>
      <c r="P727" s="68"/>
      <c r="Q727" s="68"/>
      <c r="R727" s="17"/>
      <c r="S727" s="17"/>
      <c r="T727" s="109"/>
      <c r="V727" s="17"/>
      <c r="W727" s="17"/>
      <c r="Y727" s="17"/>
      <c r="Z727" s="17"/>
      <c r="AA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c r="CA727" s="17"/>
      <c r="CB727" s="17"/>
      <c r="CC727" s="17"/>
      <c r="CD727" s="17"/>
      <c r="CE727" s="17"/>
      <c r="CF727" s="17"/>
      <c r="CG727" s="17"/>
      <c r="CH727" s="17"/>
      <c r="CI727" s="17"/>
      <c r="CJ727" s="17"/>
      <c r="CK727" s="17"/>
      <c r="CL727" s="17"/>
      <c r="CM727" s="17"/>
      <c r="CN727" s="17"/>
      <c r="CO727" s="17"/>
      <c r="CP727" s="17"/>
      <c r="CQ727" s="17"/>
      <c r="CR727" s="17"/>
      <c r="CS727" s="17"/>
      <c r="CT727" s="17"/>
      <c r="CU727" s="17"/>
      <c r="CV727" s="17"/>
      <c r="CW727" s="17"/>
      <c r="CX727" s="17"/>
      <c r="CY727" s="17"/>
      <c r="CZ727" s="17"/>
      <c r="DA727" s="17"/>
      <c r="DB727" s="17"/>
      <c r="DC727" s="17"/>
      <c r="DD727" s="17"/>
      <c r="DE727" s="17"/>
      <c r="DF727" s="17"/>
      <c r="DG727" s="17"/>
      <c r="DH727" s="17"/>
      <c r="DI727" s="17"/>
      <c r="DJ727" s="17"/>
      <c r="DK727" s="17"/>
      <c r="DL727" s="17"/>
      <c r="DM727" s="17"/>
      <c r="DN727" s="17"/>
      <c r="DO727" s="17"/>
      <c r="DP727" s="17"/>
      <c r="DQ727" s="17"/>
      <c r="DR727" s="17"/>
      <c r="DS727" s="17"/>
      <c r="DT727" s="17"/>
      <c r="DU727" s="17"/>
      <c r="DV727" s="17"/>
      <c r="DW727" s="17"/>
      <c r="DX727" s="17"/>
      <c r="DY727" s="17"/>
      <c r="DZ727" s="17"/>
      <c r="EA727" s="17"/>
      <c r="EB727" s="17"/>
      <c r="EC727" s="17"/>
      <c r="ED727" s="17"/>
      <c r="EE727" s="17"/>
      <c r="EF727" s="17"/>
      <c r="EG727" s="17"/>
      <c r="EH727" s="17"/>
      <c r="EI727" s="17"/>
      <c r="EJ727" s="17"/>
      <c r="EK727" s="17"/>
      <c r="EL727" s="17"/>
    </row>
    <row r="728" spans="1:142" x14ac:dyDescent="0.35">
      <c r="A728" s="17"/>
      <c r="B728" s="17"/>
      <c r="C728" s="17"/>
      <c r="D728" s="17"/>
      <c r="E728" s="17"/>
      <c r="F728" s="17"/>
      <c r="G728" s="17"/>
      <c r="H728" s="17"/>
      <c r="I728" s="107"/>
      <c r="K728" s="17"/>
      <c r="N728" s="17"/>
      <c r="O728" s="17"/>
      <c r="P728" s="68"/>
      <c r="Q728" s="68"/>
      <c r="R728" s="17"/>
      <c r="S728" s="17"/>
      <c r="T728" s="109"/>
      <c r="V728" s="17"/>
      <c r="W728" s="17"/>
      <c r="Y728" s="17"/>
      <c r="Z728" s="17"/>
      <c r="AA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c r="CA728" s="17"/>
      <c r="CB728" s="17"/>
      <c r="CC728" s="17"/>
      <c r="CD728" s="17"/>
      <c r="CE728" s="17"/>
      <c r="CF728" s="17"/>
      <c r="CG728" s="17"/>
      <c r="CH728" s="17"/>
      <c r="CI728" s="17"/>
      <c r="CJ728" s="17"/>
      <c r="CK728" s="17"/>
      <c r="CL728" s="17"/>
      <c r="CM728" s="17"/>
      <c r="CN728" s="17"/>
      <c r="CO728" s="17"/>
      <c r="CP728" s="17"/>
      <c r="CQ728" s="17"/>
      <c r="CR728" s="17"/>
      <c r="CS728" s="17"/>
      <c r="CT728" s="17"/>
      <c r="CU728" s="17"/>
      <c r="CV728" s="17"/>
      <c r="CW728" s="17"/>
      <c r="CX728" s="17"/>
      <c r="CY728" s="17"/>
      <c r="CZ728" s="17"/>
      <c r="DA728" s="17"/>
      <c r="DB728" s="17"/>
      <c r="DC728" s="17"/>
      <c r="DD728" s="17"/>
      <c r="DE728" s="17"/>
      <c r="DF728" s="17"/>
      <c r="DG728" s="17"/>
      <c r="DH728" s="17"/>
      <c r="DI728" s="17"/>
      <c r="DJ728" s="17"/>
      <c r="DK728" s="17"/>
      <c r="DL728" s="17"/>
      <c r="DM728" s="17"/>
      <c r="DN728" s="17"/>
      <c r="DO728" s="17"/>
      <c r="DP728" s="17"/>
      <c r="DQ728" s="17"/>
      <c r="DR728" s="17"/>
      <c r="DS728" s="17"/>
      <c r="DT728" s="17"/>
      <c r="DU728" s="17"/>
      <c r="DV728" s="17"/>
      <c r="DW728" s="17"/>
      <c r="DX728" s="17"/>
      <c r="DY728" s="17"/>
      <c r="DZ728" s="17"/>
      <c r="EA728" s="17"/>
      <c r="EB728" s="17"/>
      <c r="EC728" s="17"/>
      <c r="ED728" s="17"/>
      <c r="EE728" s="17"/>
      <c r="EF728" s="17"/>
      <c r="EG728" s="17"/>
      <c r="EH728" s="17"/>
      <c r="EI728" s="17"/>
      <c r="EJ728" s="17"/>
      <c r="EK728" s="17"/>
      <c r="EL728" s="17"/>
    </row>
    <row r="729" spans="1:142" x14ac:dyDescent="0.35">
      <c r="A729" s="17"/>
      <c r="B729" s="17"/>
      <c r="C729" s="17"/>
      <c r="D729" s="17"/>
      <c r="E729" s="17"/>
      <c r="F729" s="17"/>
      <c r="G729" s="17"/>
      <c r="H729" s="17"/>
      <c r="I729" s="17"/>
      <c r="K729" s="17"/>
      <c r="N729" s="17"/>
      <c r="O729" s="17"/>
      <c r="P729" s="68"/>
      <c r="Q729" s="68"/>
      <c r="R729" s="17"/>
      <c r="S729" s="17"/>
      <c r="T729" s="107"/>
      <c r="V729" s="17"/>
      <c r="W729" s="17"/>
      <c r="Y729" s="17"/>
      <c r="Z729" s="17"/>
      <c r="AA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c r="CA729" s="17"/>
      <c r="CB729" s="17"/>
      <c r="CC729" s="17"/>
      <c r="CD729" s="17"/>
      <c r="CE729" s="17"/>
      <c r="CF729" s="17"/>
      <c r="CG729" s="17"/>
      <c r="CH729" s="17"/>
      <c r="CI729" s="17"/>
      <c r="CJ729" s="17"/>
      <c r="CK729" s="17"/>
      <c r="CL729" s="17"/>
      <c r="CM729" s="17"/>
      <c r="CN729" s="17"/>
      <c r="CO729" s="17"/>
      <c r="CP729" s="17"/>
      <c r="CQ729" s="17"/>
      <c r="CR729" s="17"/>
      <c r="CS729" s="17"/>
      <c r="CT729" s="17"/>
      <c r="CU729" s="17"/>
      <c r="CV729" s="17"/>
      <c r="CW729" s="17"/>
      <c r="CX729" s="17"/>
      <c r="CY729" s="17"/>
      <c r="CZ729" s="17"/>
      <c r="DA729" s="17"/>
      <c r="DB729" s="17"/>
      <c r="DC729" s="17"/>
      <c r="DD729" s="17"/>
      <c r="DE729" s="17"/>
      <c r="DF729" s="17"/>
      <c r="DG729" s="17"/>
      <c r="DH729" s="17"/>
      <c r="DI729" s="17"/>
      <c r="DJ729" s="17"/>
      <c r="DK729" s="17"/>
      <c r="DL729" s="17"/>
      <c r="DM729" s="17"/>
      <c r="DN729" s="17"/>
      <c r="DO729" s="17"/>
      <c r="DP729" s="17"/>
      <c r="DQ729" s="17"/>
      <c r="DR729" s="17"/>
      <c r="DS729" s="17"/>
      <c r="DT729" s="17"/>
      <c r="DU729" s="17"/>
      <c r="DV729" s="17"/>
      <c r="DW729" s="17"/>
      <c r="DX729" s="17"/>
      <c r="DY729" s="17"/>
      <c r="DZ729" s="17"/>
      <c r="EA729" s="17"/>
      <c r="EB729" s="17"/>
      <c r="EC729" s="17"/>
      <c r="ED729" s="17"/>
      <c r="EE729" s="17"/>
      <c r="EF729" s="17"/>
      <c r="EG729" s="17"/>
      <c r="EH729" s="17"/>
      <c r="EI729" s="17"/>
      <c r="EJ729" s="17"/>
      <c r="EK729" s="17"/>
      <c r="EL729" s="17"/>
    </row>
    <row r="730" spans="1:142" x14ac:dyDescent="0.35">
      <c r="A730" s="17"/>
      <c r="B730" s="17"/>
      <c r="C730" s="17"/>
      <c r="D730" s="17"/>
      <c r="E730" s="17"/>
      <c r="F730" s="17"/>
      <c r="G730" s="17"/>
      <c r="H730" s="17"/>
      <c r="I730" s="17"/>
      <c r="K730" s="17"/>
      <c r="N730" s="17"/>
      <c r="O730" s="17"/>
      <c r="P730" s="68"/>
      <c r="Q730" s="68"/>
      <c r="R730" s="17"/>
      <c r="S730" s="17"/>
      <c r="T730" s="107"/>
      <c r="V730" s="17"/>
      <c r="W730" s="17"/>
      <c r="Y730" s="17"/>
      <c r="Z730" s="17"/>
      <c r="AA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c r="CA730" s="17"/>
      <c r="CB730" s="17"/>
      <c r="CC730" s="17"/>
      <c r="CD730" s="17"/>
      <c r="CE730" s="17"/>
      <c r="CF730" s="17"/>
      <c r="CG730" s="17"/>
      <c r="CH730" s="17"/>
      <c r="CI730" s="17"/>
      <c r="CJ730" s="17"/>
      <c r="CK730" s="17"/>
      <c r="CL730" s="17"/>
      <c r="CM730" s="17"/>
      <c r="CN730" s="17"/>
      <c r="CO730" s="17"/>
      <c r="CP730" s="17"/>
      <c r="CQ730" s="17"/>
      <c r="CR730" s="17"/>
      <c r="CS730" s="17"/>
      <c r="CT730" s="17"/>
      <c r="CU730" s="17"/>
      <c r="CV730" s="17"/>
      <c r="CW730" s="17"/>
      <c r="CX730" s="17"/>
      <c r="CY730" s="17"/>
      <c r="CZ730" s="17"/>
      <c r="DA730" s="17"/>
      <c r="DB730" s="17"/>
      <c r="DC730" s="17"/>
      <c r="DD730" s="17"/>
      <c r="DE730" s="17"/>
      <c r="DF730" s="17"/>
      <c r="DG730" s="17"/>
      <c r="DH730" s="17"/>
      <c r="DI730" s="17"/>
      <c r="DJ730" s="17"/>
      <c r="DK730" s="17"/>
      <c r="DL730" s="17"/>
      <c r="DM730" s="17"/>
      <c r="DN730" s="17"/>
      <c r="DO730" s="17"/>
      <c r="DP730" s="17"/>
      <c r="DQ730" s="17"/>
      <c r="DR730" s="17"/>
      <c r="DS730" s="17"/>
      <c r="DT730" s="17"/>
      <c r="DU730" s="17"/>
      <c r="DV730" s="17"/>
      <c r="DW730" s="17"/>
      <c r="DX730" s="17"/>
      <c r="DY730" s="17"/>
      <c r="DZ730" s="17"/>
      <c r="EA730" s="17"/>
      <c r="EB730" s="17"/>
      <c r="EC730" s="17"/>
      <c r="ED730" s="17"/>
      <c r="EE730" s="17"/>
      <c r="EF730" s="17"/>
      <c r="EG730" s="17"/>
      <c r="EH730" s="17"/>
      <c r="EI730" s="17"/>
      <c r="EJ730" s="17"/>
      <c r="EK730" s="17"/>
      <c r="EL730" s="17"/>
    </row>
    <row r="731" spans="1:142" x14ac:dyDescent="0.35">
      <c r="A731" s="17"/>
      <c r="B731" s="17"/>
      <c r="C731" s="17"/>
      <c r="D731" s="17"/>
      <c r="E731" s="17"/>
      <c r="F731" s="17"/>
      <c r="G731" s="17"/>
      <c r="H731" s="17"/>
      <c r="I731" s="17"/>
      <c r="K731" s="17"/>
      <c r="N731" s="17"/>
      <c r="O731" s="17"/>
      <c r="P731" s="68"/>
      <c r="Q731" s="68"/>
      <c r="R731" s="17"/>
      <c r="S731" s="17"/>
      <c r="T731" s="107"/>
      <c r="V731" s="17"/>
      <c r="W731" s="17"/>
      <c r="Y731" s="17"/>
      <c r="Z731" s="17"/>
      <c r="AA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c r="CA731" s="17"/>
      <c r="CB731" s="17"/>
      <c r="CC731" s="17"/>
      <c r="CD731" s="17"/>
      <c r="CE731" s="17"/>
      <c r="CF731" s="17"/>
      <c r="CG731" s="17"/>
      <c r="CH731" s="17"/>
      <c r="CI731" s="17"/>
      <c r="CJ731" s="17"/>
      <c r="CK731" s="17"/>
      <c r="CL731" s="17"/>
      <c r="CM731" s="17"/>
      <c r="CN731" s="17"/>
      <c r="CO731" s="17"/>
      <c r="CP731" s="17"/>
      <c r="CQ731" s="17"/>
      <c r="CR731" s="17"/>
      <c r="CS731" s="17"/>
      <c r="CT731" s="17"/>
      <c r="CU731" s="17"/>
      <c r="CV731" s="17"/>
      <c r="CW731" s="17"/>
      <c r="CX731" s="17"/>
      <c r="CY731" s="17"/>
      <c r="CZ731" s="17"/>
      <c r="DA731" s="17"/>
      <c r="DB731" s="17"/>
      <c r="DC731" s="17"/>
      <c r="DD731" s="17"/>
      <c r="DE731" s="17"/>
      <c r="DF731" s="17"/>
      <c r="DG731" s="17"/>
      <c r="DH731" s="17"/>
      <c r="DI731" s="17"/>
      <c r="DJ731" s="17"/>
      <c r="DK731" s="17"/>
      <c r="DL731" s="17"/>
      <c r="DM731" s="17"/>
      <c r="DN731" s="17"/>
      <c r="DO731" s="17"/>
      <c r="DP731" s="17"/>
      <c r="DQ731" s="17"/>
      <c r="DR731" s="17"/>
      <c r="DS731" s="17"/>
      <c r="DT731" s="17"/>
      <c r="DU731" s="17"/>
      <c r="DV731" s="17"/>
      <c r="DW731" s="17"/>
      <c r="DX731" s="17"/>
      <c r="DY731" s="17"/>
      <c r="DZ731" s="17"/>
      <c r="EA731" s="17"/>
      <c r="EB731" s="17"/>
      <c r="EC731" s="17"/>
      <c r="ED731" s="17"/>
      <c r="EE731" s="17"/>
      <c r="EF731" s="17"/>
      <c r="EG731" s="17"/>
      <c r="EH731" s="17"/>
      <c r="EI731" s="17"/>
      <c r="EJ731" s="17"/>
      <c r="EK731" s="17"/>
      <c r="EL731" s="17"/>
    </row>
    <row r="732" spans="1:142" x14ac:dyDescent="0.35">
      <c r="A732" s="17"/>
      <c r="B732" s="17"/>
      <c r="C732" s="17"/>
      <c r="D732" s="17"/>
      <c r="E732" s="17"/>
      <c r="F732" s="17"/>
      <c r="G732" s="17"/>
      <c r="H732" s="17"/>
      <c r="I732" s="17"/>
      <c r="K732" s="17"/>
      <c r="N732" s="17"/>
      <c r="O732" s="17"/>
      <c r="P732" s="68"/>
      <c r="Q732" s="68"/>
      <c r="R732" s="17"/>
      <c r="S732" s="17"/>
      <c r="T732" s="107"/>
      <c r="V732" s="17"/>
      <c r="W732" s="17"/>
      <c r="Y732" s="17"/>
      <c r="Z732" s="17"/>
      <c r="AA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c r="CA732" s="17"/>
      <c r="CB732" s="17"/>
      <c r="CC732" s="17"/>
      <c r="CD732" s="17"/>
      <c r="CE732" s="17"/>
      <c r="CF732" s="17"/>
      <c r="CG732" s="17"/>
      <c r="CH732" s="17"/>
      <c r="CI732" s="17"/>
      <c r="CJ732" s="17"/>
      <c r="CK732" s="17"/>
      <c r="CL732" s="17"/>
      <c r="CM732" s="17"/>
      <c r="CN732" s="17"/>
      <c r="CO732" s="17"/>
      <c r="CP732" s="17"/>
      <c r="CQ732" s="17"/>
      <c r="CR732" s="17"/>
      <c r="CS732" s="17"/>
      <c r="CT732" s="17"/>
      <c r="CU732" s="17"/>
      <c r="CV732" s="17"/>
      <c r="CW732" s="17"/>
      <c r="CX732" s="17"/>
      <c r="CY732" s="17"/>
      <c r="CZ732" s="17"/>
      <c r="DA732" s="17"/>
      <c r="DB732" s="17"/>
      <c r="DC732" s="17"/>
      <c r="DD732" s="17"/>
      <c r="DE732" s="17"/>
      <c r="DF732" s="17"/>
      <c r="DG732" s="17"/>
      <c r="DH732" s="17"/>
      <c r="DI732" s="17"/>
      <c r="DJ732" s="17"/>
      <c r="DK732" s="17"/>
      <c r="DL732" s="17"/>
      <c r="DM732" s="17"/>
      <c r="DN732" s="17"/>
      <c r="DO732" s="17"/>
      <c r="DP732" s="17"/>
      <c r="DQ732" s="17"/>
      <c r="DR732" s="17"/>
      <c r="DS732" s="17"/>
      <c r="DT732" s="17"/>
      <c r="DU732" s="17"/>
      <c r="DV732" s="17"/>
      <c r="DW732" s="17"/>
      <c r="DX732" s="17"/>
      <c r="DY732" s="17"/>
      <c r="DZ732" s="17"/>
      <c r="EA732" s="17"/>
      <c r="EB732" s="17"/>
      <c r="EC732" s="17"/>
      <c r="ED732" s="17"/>
      <c r="EE732" s="17"/>
      <c r="EF732" s="17"/>
      <c r="EG732" s="17"/>
      <c r="EH732" s="17"/>
      <c r="EI732" s="17"/>
      <c r="EJ732" s="17"/>
      <c r="EK732" s="17"/>
      <c r="EL732" s="17"/>
    </row>
    <row r="733" spans="1:142" x14ac:dyDescent="0.35">
      <c r="A733" s="17"/>
      <c r="B733" s="17"/>
      <c r="C733" s="17"/>
      <c r="D733" s="17"/>
      <c r="E733" s="17"/>
      <c r="F733" s="17"/>
      <c r="G733" s="17"/>
      <c r="H733" s="17"/>
      <c r="I733" s="17"/>
      <c r="K733" s="17"/>
      <c r="N733" s="17"/>
      <c r="O733" s="17"/>
      <c r="P733" s="68"/>
      <c r="Q733" s="68"/>
      <c r="R733" s="17"/>
      <c r="S733" s="17"/>
      <c r="T733" s="107"/>
      <c r="V733" s="17"/>
      <c r="W733" s="17"/>
      <c r="Y733" s="17"/>
      <c r="Z733" s="17"/>
      <c r="AA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c r="CA733" s="17"/>
      <c r="CB733" s="17"/>
      <c r="CC733" s="17"/>
      <c r="CD733" s="17"/>
      <c r="CE733" s="17"/>
      <c r="CF733" s="17"/>
      <c r="CG733" s="17"/>
      <c r="CH733" s="17"/>
      <c r="CI733" s="17"/>
      <c r="CJ733" s="17"/>
      <c r="CK733" s="17"/>
      <c r="CL733" s="17"/>
      <c r="CM733" s="17"/>
      <c r="CN733" s="17"/>
      <c r="CO733" s="17"/>
      <c r="CP733" s="17"/>
      <c r="CQ733" s="17"/>
      <c r="CR733" s="17"/>
      <c r="CS733" s="17"/>
      <c r="CT733" s="17"/>
      <c r="CU733" s="17"/>
      <c r="CV733" s="17"/>
      <c r="CW733" s="17"/>
      <c r="CX733" s="17"/>
      <c r="CY733" s="17"/>
      <c r="CZ733" s="17"/>
      <c r="DA733" s="17"/>
      <c r="DB733" s="17"/>
      <c r="DC733" s="17"/>
      <c r="DD733" s="17"/>
      <c r="DE733" s="17"/>
      <c r="DF733" s="17"/>
      <c r="DG733" s="17"/>
      <c r="DH733" s="17"/>
      <c r="DI733" s="17"/>
      <c r="DJ733" s="17"/>
      <c r="DK733" s="17"/>
      <c r="DL733" s="17"/>
      <c r="DM733" s="17"/>
      <c r="DN733" s="17"/>
      <c r="DO733" s="17"/>
      <c r="DP733" s="17"/>
      <c r="DQ733" s="17"/>
      <c r="DR733" s="17"/>
      <c r="DS733" s="17"/>
      <c r="DT733" s="17"/>
      <c r="DU733" s="17"/>
      <c r="DV733" s="17"/>
      <c r="DW733" s="17"/>
      <c r="DX733" s="17"/>
      <c r="DY733" s="17"/>
      <c r="DZ733" s="17"/>
      <c r="EA733" s="17"/>
      <c r="EB733" s="17"/>
      <c r="EC733" s="17"/>
      <c r="ED733" s="17"/>
      <c r="EE733" s="17"/>
      <c r="EF733" s="17"/>
      <c r="EG733" s="17"/>
      <c r="EH733" s="17"/>
      <c r="EI733" s="17"/>
      <c r="EJ733" s="17"/>
      <c r="EK733" s="17"/>
      <c r="EL733" s="17"/>
    </row>
    <row r="734" spans="1:142" x14ac:dyDescent="0.35">
      <c r="A734" s="17"/>
      <c r="B734" s="17"/>
      <c r="C734" s="17"/>
      <c r="D734" s="17"/>
      <c r="E734" s="17"/>
      <c r="F734" s="17"/>
      <c r="G734" s="17"/>
      <c r="H734" s="17"/>
      <c r="I734" s="17"/>
      <c r="K734" s="17"/>
      <c r="N734" s="17"/>
      <c r="O734" s="17"/>
      <c r="P734" s="68"/>
      <c r="Q734" s="68"/>
      <c r="R734" s="17"/>
      <c r="S734" s="17"/>
      <c r="T734" s="107"/>
      <c r="V734" s="17"/>
      <c r="W734" s="17"/>
      <c r="Y734" s="17"/>
      <c r="Z734" s="17"/>
      <c r="AA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c r="CA734" s="17"/>
      <c r="CB734" s="17"/>
      <c r="CC734" s="17"/>
      <c r="CD734" s="17"/>
      <c r="CE734" s="17"/>
      <c r="CF734" s="17"/>
      <c r="CG734" s="17"/>
      <c r="CH734" s="17"/>
      <c r="CI734" s="17"/>
      <c r="CJ734" s="17"/>
      <c r="CK734" s="17"/>
      <c r="CL734" s="17"/>
      <c r="CM734" s="17"/>
      <c r="CN734" s="17"/>
      <c r="CO734" s="17"/>
      <c r="CP734" s="17"/>
      <c r="CQ734" s="17"/>
      <c r="CR734" s="17"/>
      <c r="CS734" s="17"/>
      <c r="CT734" s="17"/>
      <c r="CU734" s="17"/>
      <c r="CV734" s="17"/>
      <c r="CW734" s="17"/>
      <c r="CX734" s="17"/>
      <c r="CY734" s="17"/>
      <c r="CZ734" s="17"/>
      <c r="DA734" s="17"/>
      <c r="DB734" s="17"/>
      <c r="DC734" s="17"/>
      <c r="DD734" s="17"/>
      <c r="DE734" s="17"/>
      <c r="DF734" s="17"/>
      <c r="DG734" s="17"/>
      <c r="DH734" s="17"/>
      <c r="DI734" s="17"/>
      <c r="DJ734" s="17"/>
      <c r="DK734" s="17"/>
      <c r="DL734" s="17"/>
      <c r="DM734" s="17"/>
      <c r="DN734" s="17"/>
      <c r="DO734" s="17"/>
      <c r="DP734" s="17"/>
      <c r="DQ734" s="17"/>
      <c r="DR734" s="17"/>
      <c r="DS734" s="17"/>
      <c r="DT734" s="17"/>
      <c r="DU734" s="17"/>
      <c r="DV734" s="17"/>
      <c r="DW734" s="17"/>
      <c r="DX734" s="17"/>
      <c r="DY734" s="17"/>
      <c r="DZ734" s="17"/>
      <c r="EA734" s="17"/>
      <c r="EB734" s="17"/>
      <c r="EC734" s="17"/>
      <c r="ED734" s="17"/>
      <c r="EE734" s="17"/>
      <c r="EF734" s="17"/>
      <c r="EG734" s="17"/>
      <c r="EH734" s="17"/>
      <c r="EI734" s="17"/>
      <c r="EJ734" s="17"/>
      <c r="EK734" s="17"/>
      <c r="EL734" s="17"/>
    </row>
    <row r="735" spans="1:142" x14ac:dyDescent="0.35">
      <c r="A735" s="17"/>
      <c r="B735" s="17"/>
      <c r="C735" s="17"/>
      <c r="D735" s="17"/>
      <c r="E735" s="17"/>
      <c r="F735" s="17"/>
      <c r="G735" s="17"/>
      <c r="H735" s="17"/>
      <c r="I735" s="17"/>
      <c r="K735" s="17"/>
      <c r="N735" s="17"/>
      <c r="O735" s="17"/>
      <c r="P735" s="68"/>
      <c r="Q735" s="68"/>
      <c r="R735" s="17"/>
      <c r="S735" s="17"/>
      <c r="T735" s="109"/>
      <c r="V735" s="17"/>
      <c r="W735" s="17"/>
      <c r="Y735" s="17"/>
      <c r="Z735" s="17"/>
      <c r="AA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c r="CA735" s="17"/>
      <c r="CB735" s="17"/>
      <c r="CC735" s="17"/>
      <c r="CD735" s="17"/>
      <c r="CE735" s="17"/>
      <c r="CF735" s="17"/>
      <c r="CG735" s="17"/>
      <c r="CH735" s="17"/>
      <c r="CI735" s="17"/>
      <c r="CJ735" s="17"/>
      <c r="CK735" s="17"/>
      <c r="CL735" s="17"/>
      <c r="CM735" s="17"/>
      <c r="CN735" s="17"/>
      <c r="CO735" s="17"/>
      <c r="CP735" s="17"/>
      <c r="CQ735" s="17"/>
      <c r="CR735" s="17"/>
      <c r="CS735" s="17"/>
      <c r="CT735" s="17"/>
      <c r="CU735" s="17"/>
      <c r="CV735" s="17"/>
      <c r="CW735" s="17"/>
      <c r="CX735" s="17"/>
      <c r="CY735" s="17"/>
      <c r="CZ735" s="17"/>
      <c r="DA735" s="17"/>
      <c r="DB735" s="17"/>
      <c r="DC735" s="17"/>
      <c r="DD735" s="17"/>
      <c r="DE735" s="17"/>
      <c r="DF735" s="17"/>
      <c r="DG735" s="17"/>
      <c r="DH735" s="17"/>
      <c r="DI735" s="17"/>
      <c r="DJ735" s="17"/>
      <c r="DK735" s="17"/>
      <c r="DL735" s="17"/>
      <c r="DM735" s="17"/>
      <c r="DN735" s="17"/>
      <c r="DO735" s="17"/>
      <c r="DP735" s="17"/>
      <c r="DQ735" s="17"/>
      <c r="DR735" s="17"/>
      <c r="DS735" s="17"/>
      <c r="DT735" s="17"/>
      <c r="DU735" s="17"/>
      <c r="DV735" s="17"/>
      <c r="DW735" s="17"/>
      <c r="DX735" s="17"/>
      <c r="DY735" s="17"/>
      <c r="DZ735" s="17"/>
      <c r="EA735" s="17"/>
      <c r="EB735" s="17"/>
      <c r="EC735" s="17"/>
      <c r="ED735" s="17"/>
      <c r="EE735" s="17"/>
      <c r="EF735" s="17"/>
      <c r="EG735" s="17"/>
      <c r="EH735" s="17"/>
      <c r="EI735" s="17"/>
      <c r="EJ735" s="17"/>
      <c r="EK735" s="17"/>
      <c r="EL735" s="17"/>
    </row>
    <row r="736" spans="1:142" x14ac:dyDescent="0.35">
      <c r="A736" s="17"/>
      <c r="B736" s="17"/>
      <c r="C736" s="17"/>
      <c r="D736" s="17"/>
      <c r="E736" s="17"/>
      <c r="F736" s="17"/>
      <c r="G736" s="17"/>
      <c r="H736" s="17"/>
      <c r="I736" s="17"/>
      <c r="K736" s="17"/>
      <c r="N736" s="17"/>
      <c r="O736" s="17"/>
      <c r="P736" s="68"/>
      <c r="Q736" s="68"/>
      <c r="R736" s="17"/>
      <c r="S736" s="17"/>
      <c r="T736" s="107"/>
      <c r="V736" s="17"/>
      <c r="W736" s="17"/>
      <c r="Y736" s="17"/>
      <c r="Z736" s="17"/>
      <c r="AA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c r="CA736" s="17"/>
      <c r="CB736" s="17"/>
      <c r="CC736" s="17"/>
      <c r="CD736" s="17"/>
      <c r="CE736" s="17"/>
      <c r="CF736" s="17"/>
      <c r="CG736" s="17"/>
      <c r="CH736" s="17"/>
      <c r="CI736" s="17"/>
      <c r="CJ736" s="17"/>
      <c r="CK736" s="17"/>
      <c r="CL736" s="17"/>
      <c r="CM736" s="17"/>
      <c r="CN736" s="17"/>
      <c r="CO736" s="17"/>
      <c r="CP736" s="17"/>
      <c r="CQ736" s="17"/>
      <c r="CR736" s="17"/>
      <c r="CS736" s="17"/>
      <c r="CT736" s="17"/>
      <c r="CU736" s="17"/>
      <c r="CV736" s="17"/>
      <c r="CW736" s="17"/>
      <c r="CX736" s="17"/>
      <c r="CY736" s="17"/>
      <c r="CZ736" s="17"/>
      <c r="DA736" s="17"/>
      <c r="DB736" s="17"/>
      <c r="DC736" s="17"/>
      <c r="DD736" s="17"/>
      <c r="DE736" s="17"/>
      <c r="DF736" s="17"/>
      <c r="DG736" s="17"/>
      <c r="DH736" s="17"/>
      <c r="DI736" s="17"/>
      <c r="DJ736" s="17"/>
      <c r="DK736" s="17"/>
      <c r="DL736" s="17"/>
      <c r="DM736" s="17"/>
      <c r="DN736" s="17"/>
      <c r="DO736" s="17"/>
      <c r="DP736" s="17"/>
      <c r="DQ736" s="17"/>
      <c r="DR736" s="17"/>
      <c r="DS736" s="17"/>
      <c r="DT736" s="17"/>
      <c r="DU736" s="17"/>
      <c r="DV736" s="17"/>
      <c r="DW736" s="17"/>
      <c r="DX736" s="17"/>
      <c r="DY736" s="17"/>
      <c r="DZ736" s="17"/>
      <c r="EA736" s="17"/>
      <c r="EB736" s="17"/>
      <c r="EC736" s="17"/>
      <c r="ED736" s="17"/>
      <c r="EE736" s="17"/>
      <c r="EF736" s="17"/>
      <c r="EG736" s="17"/>
      <c r="EH736" s="17"/>
      <c r="EI736" s="17"/>
      <c r="EJ736" s="17"/>
      <c r="EK736" s="17"/>
      <c r="EL736" s="17"/>
    </row>
    <row r="737" spans="1:142" x14ac:dyDescent="0.35">
      <c r="A737" s="17"/>
      <c r="B737" s="17"/>
      <c r="C737" s="17"/>
      <c r="D737" s="17"/>
      <c r="E737" s="17"/>
      <c r="F737" s="17"/>
      <c r="G737" s="17"/>
      <c r="H737" s="17"/>
      <c r="I737" s="17"/>
      <c r="K737" s="17"/>
      <c r="N737" s="17"/>
      <c r="O737" s="17"/>
      <c r="P737" s="68"/>
      <c r="Q737" s="68"/>
      <c r="R737" s="17"/>
      <c r="S737" s="17"/>
      <c r="T737" s="107"/>
      <c r="V737" s="17"/>
      <c r="W737" s="17"/>
      <c r="Y737" s="17"/>
      <c r="Z737" s="17"/>
      <c r="AA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c r="CA737" s="17"/>
      <c r="CB737" s="17"/>
      <c r="CC737" s="17"/>
      <c r="CD737" s="17"/>
      <c r="CE737" s="17"/>
      <c r="CF737" s="17"/>
      <c r="CG737" s="17"/>
      <c r="CH737" s="17"/>
      <c r="CI737" s="17"/>
      <c r="CJ737" s="17"/>
      <c r="CK737" s="17"/>
      <c r="CL737" s="17"/>
      <c r="CM737" s="17"/>
      <c r="CN737" s="17"/>
      <c r="CO737" s="17"/>
      <c r="CP737" s="17"/>
      <c r="CQ737" s="17"/>
      <c r="CR737" s="17"/>
      <c r="CS737" s="17"/>
      <c r="CT737" s="17"/>
      <c r="CU737" s="17"/>
      <c r="CV737" s="17"/>
      <c r="CW737" s="17"/>
      <c r="CX737" s="17"/>
      <c r="CY737" s="17"/>
      <c r="CZ737" s="17"/>
      <c r="DA737" s="17"/>
      <c r="DB737" s="17"/>
      <c r="DC737" s="17"/>
      <c r="DD737" s="17"/>
      <c r="DE737" s="17"/>
      <c r="DF737" s="17"/>
      <c r="DG737" s="17"/>
      <c r="DH737" s="17"/>
      <c r="DI737" s="17"/>
      <c r="DJ737" s="17"/>
      <c r="DK737" s="17"/>
      <c r="DL737" s="17"/>
      <c r="DM737" s="17"/>
      <c r="DN737" s="17"/>
      <c r="DO737" s="17"/>
      <c r="DP737" s="17"/>
      <c r="DQ737" s="17"/>
      <c r="DR737" s="17"/>
      <c r="DS737" s="17"/>
      <c r="DT737" s="17"/>
      <c r="DU737" s="17"/>
      <c r="DV737" s="17"/>
      <c r="DW737" s="17"/>
      <c r="DX737" s="17"/>
      <c r="DY737" s="17"/>
      <c r="DZ737" s="17"/>
      <c r="EA737" s="17"/>
      <c r="EB737" s="17"/>
      <c r="EC737" s="17"/>
      <c r="ED737" s="17"/>
      <c r="EE737" s="17"/>
      <c r="EF737" s="17"/>
      <c r="EG737" s="17"/>
      <c r="EH737" s="17"/>
      <c r="EI737" s="17"/>
      <c r="EJ737" s="17"/>
      <c r="EK737" s="17"/>
      <c r="EL737" s="17"/>
    </row>
    <row r="738" spans="1:142" x14ac:dyDescent="0.35">
      <c r="A738" s="17"/>
      <c r="B738" s="17"/>
      <c r="C738" s="17"/>
      <c r="D738" s="17"/>
      <c r="E738" s="17"/>
      <c r="F738" s="17"/>
      <c r="G738" s="17"/>
      <c r="H738" s="17"/>
      <c r="I738" s="17"/>
      <c r="K738" s="17"/>
      <c r="N738" s="17"/>
      <c r="O738" s="17"/>
      <c r="P738" s="68"/>
      <c r="Q738" s="68"/>
      <c r="R738" s="17"/>
      <c r="S738" s="17"/>
      <c r="T738" s="107"/>
      <c r="V738" s="17"/>
      <c r="W738" s="17"/>
      <c r="Y738" s="17"/>
      <c r="Z738" s="17"/>
      <c r="AA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c r="CA738" s="17"/>
      <c r="CB738" s="17"/>
      <c r="CC738" s="17"/>
      <c r="CD738" s="17"/>
      <c r="CE738" s="17"/>
      <c r="CF738" s="17"/>
      <c r="CG738" s="17"/>
      <c r="CH738" s="17"/>
      <c r="CI738" s="17"/>
      <c r="CJ738" s="17"/>
      <c r="CK738" s="17"/>
      <c r="CL738" s="17"/>
      <c r="CM738" s="17"/>
      <c r="CN738" s="17"/>
      <c r="CO738" s="17"/>
      <c r="CP738" s="17"/>
      <c r="CQ738" s="17"/>
      <c r="CR738" s="17"/>
      <c r="CS738" s="17"/>
      <c r="CT738" s="17"/>
      <c r="CU738" s="17"/>
      <c r="CV738" s="17"/>
      <c r="CW738" s="17"/>
      <c r="CX738" s="17"/>
      <c r="CY738" s="17"/>
      <c r="CZ738" s="17"/>
      <c r="DA738" s="17"/>
      <c r="DB738" s="17"/>
      <c r="DC738" s="17"/>
      <c r="DD738" s="17"/>
      <c r="DE738" s="17"/>
      <c r="DF738" s="17"/>
      <c r="DG738" s="17"/>
      <c r="DH738" s="17"/>
      <c r="DI738" s="17"/>
      <c r="DJ738" s="17"/>
      <c r="DK738" s="17"/>
      <c r="DL738" s="17"/>
      <c r="DM738" s="17"/>
      <c r="DN738" s="17"/>
      <c r="DO738" s="17"/>
      <c r="DP738" s="17"/>
      <c r="DQ738" s="17"/>
      <c r="DR738" s="17"/>
      <c r="DS738" s="17"/>
      <c r="DT738" s="17"/>
      <c r="DU738" s="17"/>
      <c r="DV738" s="17"/>
      <c r="DW738" s="17"/>
      <c r="DX738" s="17"/>
      <c r="DY738" s="17"/>
      <c r="DZ738" s="17"/>
      <c r="EA738" s="17"/>
      <c r="EB738" s="17"/>
      <c r="EC738" s="17"/>
      <c r="ED738" s="17"/>
      <c r="EE738" s="17"/>
      <c r="EF738" s="17"/>
      <c r="EG738" s="17"/>
      <c r="EH738" s="17"/>
      <c r="EI738" s="17"/>
      <c r="EJ738" s="17"/>
      <c r="EK738" s="17"/>
      <c r="EL738" s="17"/>
    </row>
    <row r="739" spans="1:142" x14ac:dyDescent="0.35">
      <c r="A739" s="17"/>
      <c r="B739" s="17"/>
      <c r="C739" s="17"/>
      <c r="D739" s="17"/>
      <c r="E739" s="17"/>
      <c r="F739" s="17"/>
      <c r="G739" s="17"/>
      <c r="H739" s="17"/>
      <c r="I739" s="17"/>
      <c r="K739" s="17"/>
      <c r="N739" s="17"/>
      <c r="O739" s="17"/>
      <c r="P739" s="68"/>
      <c r="Q739" s="68"/>
      <c r="R739" s="17"/>
      <c r="S739" s="17"/>
      <c r="T739" s="109"/>
      <c r="V739" s="17"/>
      <c r="W739" s="17"/>
      <c r="Y739" s="17"/>
      <c r="Z739" s="17"/>
      <c r="AA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c r="CA739" s="17"/>
      <c r="CB739" s="17"/>
      <c r="CC739" s="17"/>
      <c r="CD739" s="17"/>
      <c r="CE739" s="17"/>
      <c r="CF739" s="17"/>
      <c r="CG739" s="17"/>
      <c r="CH739" s="17"/>
      <c r="CI739" s="17"/>
      <c r="CJ739" s="17"/>
      <c r="CK739" s="17"/>
      <c r="CL739" s="17"/>
      <c r="CM739" s="17"/>
      <c r="CN739" s="17"/>
      <c r="CO739" s="17"/>
      <c r="CP739" s="17"/>
      <c r="CQ739" s="17"/>
      <c r="CR739" s="17"/>
      <c r="CS739" s="17"/>
      <c r="CT739" s="17"/>
      <c r="CU739" s="17"/>
      <c r="CV739" s="17"/>
      <c r="CW739" s="17"/>
      <c r="CX739" s="17"/>
      <c r="CY739" s="17"/>
      <c r="CZ739" s="17"/>
      <c r="DA739" s="17"/>
      <c r="DB739" s="17"/>
      <c r="DC739" s="17"/>
      <c r="DD739" s="17"/>
      <c r="DE739" s="17"/>
      <c r="DF739" s="17"/>
      <c r="DG739" s="17"/>
      <c r="DH739" s="17"/>
      <c r="DI739" s="17"/>
      <c r="DJ739" s="17"/>
      <c r="DK739" s="17"/>
      <c r="DL739" s="17"/>
      <c r="DM739" s="17"/>
      <c r="DN739" s="17"/>
      <c r="DO739" s="17"/>
      <c r="DP739" s="17"/>
      <c r="DQ739" s="17"/>
      <c r="DR739" s="17"/>
      <c r="DS739" s="17"/>
      <c r="DT739" s="17"/>
      <c r="DU739" s="17"/>
      <c r="DV739" s="17"/>
      <c r="DW739" s="17"/>
      <c r="DX739" s="17"/>
      <c r="DY739" s="17"/>
      <c r="DZ739" s="17"/>
      <c r="EA739" s="17"/>
      <c r="EB739" s="17"/>
      <c r="EC739" s="17"/>
      <c r="ED739" s="17"/>
      <c r="EE739" s="17"/>
      <c r="EF739" s="17"/>
      <c r="EG739" s="17"/>
      <c r="EH739" s="17"/>
      <c r="EI739" s="17"/>
      <c r="EJ739" s="17"/>
      <c r="EK739" s="17"/>
      <c r="EL739" s="17"/>
    </row>
    <row r="740" spans="1:142" x14ac:dyDescent="0.35">
      <c r="A740" s="17"/>
      <c r="B740" s="17"/>
      <c r="C740" s="17"/>
      <c r="D740" s="17"/>
      <c r="E740" s="17"/>
      <c r="F740" s="17"/>
      <c r="G740" s="17"/>
      <c r="H740" s="17"/>
      <c r="I740" s="17"/>
      <c r="K740" s="17"/>
      <c r="N740" s="17"/>
      <c r="O740" s="17"/>
      <c r="P740" s="68"/>
      <c r="Q740" s="68"/>
      <c r="R740" s="17"/>
      <c r="S740" s="17"/>
      <c r="T740" s="107"/>
      <c r="V740" s="17"/>
      <c r="W740" s="17"/>
      <c r="Y740" s="17"/>
      <c r="Z740" s="17"/>
      <c r="AA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c r="CA740" s="17"/>
      <c r="CB740" s="17"/>
      <c r="CC740" s="17"/>
      <c r="CD740" s="17"/>
      <c r="CE740" s="17"/>
      <c r="CF740" s="17"/>
      <c r="CG740" s="17"/>
      <c r="CH740" s="17"/>
      <c r="CI740" s="17"/>
      <c r="CJ740" s="17"/>
      <c r="CK740" s="17"/>
      <c r="CL740" s="17"/>
      <c r="CM740" s="17"/>
      <c r="CN740" s="17"/>
      <c r="CO740" s="17"/>
      <c r="CP740" s="17"/>
      <c r="CQ740" s="17"/>
      <c r="CR740" s="17"/>
      <c r="CS740" s="17"/>
      <c r="CT740" s="17"/>
      <c r="CU740" s="17"/>
      <c r="CV740" s="17"/>
      <c r="CW740" s="17"/>
      <c r="CX740" s="17"/>
      <c r="CY740" s="17"/>
      <c r="CZ740" s="17"/>
      <c r="DA740" s="17"/>
      <c r="DB740" s="17"/>
      <c r="DC740" s="17"/>
      <c r="DD740" s="17"/>
      <c r="DE740" s="17"/>
      <c r="DF740" s="17"/>
      <c r="DG740" s="17"/>
      <c r="DH740" s="17"/>
      <c r="DI740" s="17"/>
      <c r="DJ740" s="17"/>
      <c r="DK740" s="17"/>
      <c r="DL740" s="17"/>
      <c r="DM740" s="17"/>
      <c r="DN740" s="17"/>
      <c r="DO740" s="17"/>
      <c r="DP740" s="17"/>
      <c r="DQ740" s="17"/>
      <c r="DR740" s="17"/>
      <c r="DS740" s="17"/>
      <c r="DT740" s="17"/>
      <c r="DU740" s="17"/>
      <c r="DV740" s="17"/>
      <c r="DW740" s="17"/>
      <c r="DX740" s="17"/>
      <c r="DY740" s="17"/>
      <c r="DZ740" s="17"/>
      <c r="EA740" s="17"/>
      <c r="EB740" s="17"/>
      <c r="EC740" s="17"/>
      <c r="ED740" s="17"/>
      <c r="EE740" s="17"/>
      <c r="EF740" s="17"/>
      <c r="EG740" s="17"/>
      <c r="EH740" s="17"/>
      <c r="EI740" s="17"/>
      <c r="EJ740" s="17"/>
      <c r="EK740" s="17"/>
      <c r="EL740" s="17"/>
    </row>
    <row r="741" spans="1:142" x14ac:dyDescent="0.35">
      <c r="A741" s="17"/>
      <c r="B741" s="17"/>
      <c r="C741" s="17"/>
      <c r="D741" s="17"/>
      <c r="E741" s="17"/>
      <c r="F741" s="17"/>
      <c r="G741" s="17"/>
      <c r="H741" s="17"/>
      <c r="I741" s="17"/>
      <c r="K741" s="17"/>
      <c r="N741" s="17"/>
      <c r="O741" s="17"/>
      <c r="P741" s="68"/>
      <c r="Q741" s="68"/>
      <c r="R741" s="17"/>
      <c r="S741" s="17"/>
      <c r="T741" s="107"/>
      <c r="V741" s="17"/>
      <c r="W741" s="17"/>
      <c r="Y741" s="17"/>
      <c r="Z741" s="17"/>
      <c r="AA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c r="CA741" s="17"/>
      <c r="CB741" s="17"/>
      <c r="CC741" s="17"/>
      <c r="CD741" s="17"/>
      <c r="CE741" s="17"/>
      <c r="CF741" s="17"/>
      <c r="CG741" s="17"/>
      <c r="CH741" s="17"/>
      <c r="CI741" s="17"/>
      <c r="CJ741" s="17"/>
      <c r="CK741" s="17"/>
      <c r="CL741" s="17"/>
      <c r="CM741" s="17"/>
      <c r="CN741" s="17"/>
      <c r="CO741" s="17"/>
      <c r="CP741" s="17"/>
      <c r="CQ741" s="17"/>
      <c r="CR741" s="17"/>
      <c r="CS741" s="17"/>
      <c r="CT741" s="17"/>
      <c r="CU741" s="17"/>
      <c r="CV741" s="17"/>
      <c r="CW741" s="17"/>
      <c r="CX741" s="17"/>
      <c r="CY741" s="17"/>
      <c r="CZ741" s="17"/>
      <c r="DA741" s="17"/>
      <c r="DB741" s="17"/>
      <c r="DC741" s="17"/>
      <c r="DD741" s="17"/>
      <c r="DE741" s="17"/>
      <c r="DF741" s="17"/>
      <c r="DG741" s="17"/>
      <c r="DH741" s="17"/>
      <c r="DI741" s="17"/>
      <c r="DJ741" s="17"/>
      <c r="DK741" s="17"/>
      <c r="DL741" s="17"/>
      <c r="DM741" s="17"/>
      <c r="DN741" s="17"/>
      <c r="DO741" s="17"/>
      <c r="DP741" s="17"/>
      <c r="DQ741" s="17"/>
      <c r="DR741" s="17"/>
      <c r="DS741" s="17"/>
      <c r="DT741" s="17"/>
      <c r="DU741" s="17"/>
      <c r="DV741" s="17"/>
      <c r="DW741" s="17"/>
      <c r="DX741" s="17"/>
      <c r="DY741" s="17"/>
      <c r="DZ741" s="17"/>
      <c r="EA741" s="17"/>
      <c r="EB741" s="17"/>
      <c r="EC741" s="17"/>
      <c r="ED741" s="17"/>
      <c r="EE741" s="17"/>
      <c r="EF741" s="17"/>
      <c r="EG741" s="17"/>
      <c r="EH741" s="17"/>
      <c r="EI741" s="17"/>
      <c r="EJ741" s="17"/>
      <c r="EK741" s="17"/>
      <c r="EL741" s="17"/>
    </row>
    <row r="742" spans="1:142" x14ac:dyDescent="0.35">
      <c r="A742" s="17"/>
      <c r="B742" s="17"/>
      <c r="C742" s="17"/>
      <c r="D742" s="17"/>
      <c r="E742" s="17"/>
      <c r="F742" s="17"/>
      <c r="G742" s="17"/>
      <c r="H742" s="17"/>
      <c r="I742" s="17"/>
      <c r="K742" s="17"/>
      <c r="N742" s="17"/>
      <c r="O742" s="17"/>
      <c r="P742" s="68"/>
      <c r="Q742" s="68"/>
      <c r="R742" s="17"/>
      <c r="S742" s="17"/>
      <c r="T742" s="107"/>
      <c r="V742" s="17"/>
      <c r="W742" s="17"/>
      <c r="Y742" s="17"/>
      <c r="Z742" s="17"/>
      <c r="AA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c r="CA742" s="17"/>
      <c r="CB742" s="17"/>
      <c r="CC742" s="17"/>
      <c r="CD742" s="17"/>
      <c r="CE742" s="17"/>
      <c r="CF742" s="17"/>
      <c r="CG742" s="17"/>
      <c r="CH742" s="17"/>
      <c r="CI742" s="17"/>
      <c r="CJ742" s="17"/>
      <c r="CK742" s="17"/>
      <c r="CL742" s="17"/>
      <c r="CM742" s="17"/>
      <c r="CN742" s="17"/>
      <c r="CO742" s="17"/>
      <c r="CP742" s="17"/>
      <c r="CQ742" s="17"/>
      <c r="CR742" s="17"/>
      <c r="CS742" s="17"/>
      <c r="CT742" s="17"/>
      <c r="CU742" s="17"/>
      <c r="CV742" s="17"/>
      <c r="CW742" s="17"/>
      <c r="CX742" s="17"/>
      <c r="CY742" s="17"/>
      <c r="CZ742" s="17"/>
      <c r="DA742" s="17"/>
      <c r="DB742" s="17"/>
      <c r="DC742" s="17"/>
      <c r="DD742" s="17"/>
      <c r="DE742" s="17"/>
      <c r="DF742" s="17"/>
      <c r="DG742" s="17"/>
      <c r="DH742" s="17"/>
      <c r="DI742" s="17"/>
      <c r="DJ742" s="17"/>
      <c r="DK742" s="17"/>
      <c r="DL742" s="17"/>
      <c r="DM742" s="17"/>
      <c r="DN742" s="17"/>
      <c r="DO742" s="17"/>
      <c r="DP742" s="17"/>
      <c r="DQ742" s="17"/>
      <c r="DR742" s="17"/>
      <c r="DS742" s="17"/>
      <c r="DT742" s="17"/>
      <c r="DU742" s="17"/>
      <c r="DV742" s="17"/>
      <c r="DW742" s="17"/>
      <c r="DX742" s="17"/>
      <c r="DY742" s="17"/>
      <c r="DZ742" s="17"/>
      <c r="EA742" s="17"/>
      <c r="EB742" s="17"/>
      <c r="EC742" s="17"/>
      <c r="ED742" s="17"/>
      <c r="EE742" s="17"/>
      <c r="EF742" s="17"/>
      <c r="EG742" s="17"/>
      <c r="EH742" s="17"/>
      <c r="EI742" s="17"/>
      <c r="EJ742" s="17"/>
      <c r="EK742" s="17"/>
      <c r="EL742" s="17"/>
    </row>
    <row r="743" spans="1:142" x14ac:dyDescent="0.35">
      <c r="A743" s="17"/>
      <c r="B743" s="17"/>
      <c r="C743" s="17"/>
      <c r="D743" s="17"/>
      <c r="E743" s="17"/>
      <c r="F743" s="17"/>
      <c r="G743" s="17"/>
      <c r="H743" s="17"/>
      <c r="I743" s="17"/>
      <c r="K743" s="17"/>
      <c r="N743" s="17"/>
      <c r="O743" s="17"/>
      <c r="P743" s="68"/>
      <c r="Q743" s="68"/>
      <c r="R743" s="17"/>
      <c r="S743" s="17"/>
      <c r="T743" s="107"/>
      <c r="V743" s="17"/>
      <c r="W743" s="17"/>
      <c r="Y743" s="17"/>
      <c r="Z743" s="17"/>
      <c r="AA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c r="CA743" s="17"/>
      <c r="CB743" s="17"/>
      <c r="CC743" s="17"/>
      <c r="CD743" s="17"/>
      <c r="CE743" s="17"/>
      <c r="CF743" s="17"/>
      <c r="CG743" s="17"/>
      <c r="CH743" s="17"/>
      <c r="CI743" s="17"/>
      <c r="CJ743" s="17"/>
      <c r="CK743" s="17"/>
      <c r="CL743" s="17"/>
      <c r="CM743" s="17"/>
      <c r="CN743" s="17"/>
      <c r="CO743" s="17"/>
      <c r="CP743" s="17"/>
      <c r="CQ743" s="17"/>
      <c r="CR743" s="17"/>
      <c r="CS743" s="17"/>
      <c r="CT743" s="17"/>
      <c r="CU743" s="17"/>
      <c r="CV743" s="17"/>
      <c r="CW743" s="17"/>
      <c r="CX743" s="17"/>
      <c r="CY743" s="17"/>
      <c r="CZ743" s="17"/>
      <c r="DA743" s="17"/>
      <c r="DB743" s="17"/>
      <c r="DC743" s="17"/>
      <c r="DD743" s="17"/>
      <c r="DE743" s="17"/>
      <c r="DF743" s="17"/>
      <c r="DG743" s="17"/>
      <c r="DH743" s="17"/>
      <c r="DI743" s="17"/>
      <c r="DJ743" s="17"/>
      <c r="DK743" s="17"/>
      <c r="DL743" s="17"/>
      <c r="DM743" s="17"/>
      <c r="DN743" s="17"/>
      <c r="DO743" s="17"/>
      <c r="DP743" s="17"/>
      <c r="DQ743" s="17"/>
      <c r="DR743" s="17"/>
      <c r="DS743" s="17"/>
      <c r="DT743" s="17"/>
      <c r="DU743" s="17"/>
      <c r="DV743" s="17"/>
      <c r="DW743" s="17"/>
      <c r="DX743" s="17"/>
      <c r="DY743" s="17"/>
      <c r="DZ743" s="17"/>
      <c r="EA743" s="17"/>
      <c r="EB743" s="17"/>
      <c r="EC743" s="17"/>
      <c r="ED743" s="17"/>
      <c r="EE743" s="17"/>
      <c r="EF743" s="17"/>
      <c r="EG743" s="17"/>
      <c r="EH743" s="17"/>
      <c r="EI743" s="17"/>
      <c r="EJ743" s="17"/>
      <c r="EK743" s="17"/>
      <c r="EL743" s="17"/>
    </row>
    <row r="744" spans="1:142" x14ac:dyDescent="0.35">
      <c r="A744" s="17"/>
      <c r="B744" s="17"/>
      <c r="C744" s="17"/>
      <c r="D744" s="17"/>
      <c r="E744" s="17"/>
      <c r="F744" s="17"/>
      <c r="G744" s="17"/>
      <c r="H744" s="17"/>
      <c r="I744" s="17"/>
      <c r="K744" s="17"/>
      <c r="N744" s="17"/>
      <c r="O744" s="17"/>
      <c r="P744" s="68"/>
      <c r="Q744" s="68"/>
      <c r="R744" s="17"/>
      <c r="S744" s="17"/>
      <c r="T744" s="107"/>
      <c r="V744" s="17"/>
      <c r="W744" s="17"/>
      <c r="Y744" s="17"/>
      <c r="Z744" s="17"/>
      <c r="AA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c r="CA744" s="17"/>
      <c r="CB744" s="17"/>
      <c r="CC744" s="17"/>
      <c r="CD744" s="17"/>
      <c r="CE744" s="17"/>
      <c r="CF744" s="17"/>
      <c r="CG744" s="17"/>
      <c r="CH744" s="17"/>
      <c r="CI744" s="17"/>
      <c r="CJ744" s="17"/>
      <c r="CK744" s="17"/>
      <c r="CL744" s="17"/>
      <c r="CM744" s="17"/>
      <c r="CN744" s="17"/>
      <c r="CO744" s="17"/>
      <c r="CP744" s="17"/>
      <c r="CQ744" s="17"/>
      <c r="CR744" s="17"/>
      <c r="CS744" s="17"/>
      <c r="CT744" s="17"/>
      <c r="CU744" s="17"/>
      <c r="CV744" s="17"/>
      <c r="CW744" s="17"/>
      <c r="CX744" s="17"/>
      <c r="CY744" s="17"/>
      <c r="CZ744" s="17"/>
      <c r="DA744" s="17"/>
      <c r="DB744" s="17"/>
      <c r="DC744" s="17"/>
      <c r="DD744" s="17"/>
      <c r="DE744" s="17"/>
      <c r="DF744" s="17"/>
      <c r="DG744" s="17"/>
      <c r="DH744" s="17"/>
      <c r="DI744" s="17"/>
      <c r="DJ744" s="17"/>
      <c r="DK744" s="17"/>
      <c r="DL744" s="17"/>
      <c r="DM744" s="17"/>
      <c r="DN744" s="17"/>
      <c r="DO744" s="17"/>
      <c r="DP744" s="17"/>
      <c r="DQ744" s="17"/>
      <c r="DR744" s="17"/>
      <c r="DS744" s="17"/>
      <c r="DT744" s="17"/>
      <c r="DU744" s="17"/>
      <c r="DV744" s="17"/>
      <c r="DW744" s="17"/>
      <c r="DX744" s="17"/>
      <c r="DY744" s="17"/>
      <c r="DZ744" s="17"/>
      <c r="EA744" s="17"/>
      <c r="EB744" s="17"/>
      <c r="EC744" s="17"/>
      <c r="ED744" s="17"/>
      <c r="EE744" s="17"/>
      <c r="EF744" s="17"/>
      <c r="EG744" s="17"/>
      <c r="EH744" s="17"/>
      <c r="EI744" s="17"/>
      <c r="EJ744" s="17"/>
      <c r="EK744" s="17"/>
      <c r="EL744" s="17"/>
    </row>
    <row r="745" spans="1:142" x14ac:dyDescent="0.35">
      <c r="A745" s="17"/>
      <c r="B745" s="17"/>
      <c r="C745" s="17"/>
      <c r="D745" s="17"/>
      <c r="E745" s="17"/>
      <c r="F745" s="17"/>
      <c r="G745" s="17"/>
      <c r="H745" s="17"/>
      <c r="I745" s="17"/>
      <c r="K745" s="17"/>
      <c r="N745" s="17"/>
      <c r="O745" s="17"/>
      <c r="P745" s="68"/>
      <c r="Q745" s="68"/>
      <c r="R745" s="17"/>
      <c r="S745" s="17"/>
      <c r="T745" s="107"/>
      <c r="V745" s="17"/>
      <c r="W745" s="17"/>
      <c r="Y745" s="17"/>
      <c r="Z745" s="17"/>
      <c r="AA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c r="CA745" s="17"/>
      <c r="CB745" s="17"/>
      <c r="CC745" s="17"/>
      <c r="CD745" s="17"/>
      <c r="CE745" s="17"/>
      <c r="CF745" s="17"/>
      <c r="CG745" s="17"/>
      <c r="CH745" s="17"/>
      <c r="CI745" s="17"/>
      <c r="CJ745" s="17"/>
      <c r="CK745" s="17"/>
      <c r="CL745" s="17"/>
      <c r="CM745" s="17"/>
      <c r="CN745" s="17"/>
      <c r="CO745" s="17"/>
      <c r="CP745" s="17"/>
      <c r="CQ745" s="17"/>
      <c r="CR745" s="17"/>
      <c r="CS745" s="17"/>
      <c r="CT745" s="17"/>
      <c r="CU745" s="17"/>
      <c r="CV745" s="17"/>
      <c r="CW745" s="17"/>
      <c r="CX745" s="17"/>
      <c r="CY745" s="17"/>
      <c r="CZ745" s="17"/>
      <c r="DA745" s="17"/>
      <c r="DB745" s="17"/>
      <c r="DC745" s="17"/>
      <c r="DD745" s="17"/>
      <c r="DE745" s="17"/>
      <c r="DF745" s="17"/>
      <c r="DG745" s="17"/>
      <c r="DH745" s="17"/>
      <c r="DI745" s="17"/>
      <c r="DJ745" s="17"/>
      <c r="DK745" s="17"/>
      <c r="DL745" s="17"/>
      <c r="DM745" s="17"/>
      <c r="DN745" s="17"/>
      <c r="DO745" s="17"/>
      <c r="DP745" s="17"/>
      <c r="DQ745" s="17"/>
      <c r="DR745" s="17"/>
      <c r="DS745" s="17"/>
      <c r="DT745" s="17"/>
      <c r="DU745" s="17"/>
      <c r="DV745" s="17"/>
      <c r="DW745" s="17"/>
      <c r="DX745" s="17"/>
      <c r="DY745" s="17"/>
      <c r="DZ745" s="17"/>
      <c r="EA745" s="17"/>
      <c r="EB745" s="17"/>
      <c r="EC745" s="17"/>
      <c r="ED745" s="17"/>
      <c r="EE745" s="17"/>
      <c r="EF745" s="17"/>
      <c r="EG745" s="17"/>
      <c r="EH745" s="17"/>
      <c r="EI745" s="17"/>
      <c r="EJ745" s="17"/>
      <c r="EK745" s="17"/>
      <c r="EL745" s="17"/>
    </row>
    <row r="746" spans="1:142" x14ac:dyDescent="0.35">
      <c r="A746" s="17"/>
      <c r="B746" s="17"/>
      <c r="C746" s="17"/>
      <c r="D746" s="17"/>
      <c r="E746" s="17"/>
      <c r="F746" s="17"/>
      <c r="G746" s="17"/>
      <c r="H746" s="17"/>
      <c r="I746" s="107"/>
      <c r="K746" s="17"/>
      <c r="N746" s="17"/>
      <c r="O746" s="17"/>
      <c r="P746" s="68"/>
      <c r="Q746" s="68"/>
      <c r="R746" s="17"/>
      <c r="S746" s="17"/>
      <c r="T746" s="107"/>
      <c r="V746" s="17"/>
      <c r="W746" s="17"/>
      <c r="Y746" s="17"/>
      <c r="Z746" s="17"/>
      <c r="AA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c r="CA746" s="17"/>
      <c r="CB746" s="17"/>
      <c r="CC746" s="17"/>
      <c r="CD746" s="17"/>
      <c r="CE746" s="17"/>
      <c r="CF746" s="17"/>
      <c r="CG746" s="17"/>
      <c r="CH746" s="17"/>
      <c r="CI746" s="17"/>
      <c r="CJ746" s="17"/>
      <c r="CK746" s="17"/>
      <c r="CL746" s="17"/>
      <c r="CM746" s="17"/>
      <c r="CN746" s="17"/>
      <c r="CO746" s="17"/>
      <c r="CP746" s="17"/>
      <c r="CQ746" s="17"/>
      <c r="CR746" s="17"/>
      <c r="CS746" s="17"/>
      <c r="CT746" s="17"/>
      <c r="CU746" s="17"/>
      <c r="CV746" s="17"/>
      <c r="CW746" s="17"/>
      <c r="CX746" s="17"/>
      <c r="CY746" s="17"/>
      <c r="CZ746" s="17"/>
      <c r="DA746" s="17"/>
      <c r="DB746" s="17"/>
      <c r="DC746" s="17"/>
      <c r="DD746" s="17"/>
      <c r="DE746" s="17"/>
      <c r="DF746" s="17"/>
      <c r="DG746" s="17"/>
      <c r="DH746" s="17"/>
      <c r="DI746" s="17"/>
      <c r="DJ746" s="17"/>
      <c r="DK746" s="17"/>
      <c r="DL746" s="17"/>
      <c r="DM746" s="17"/>
      <c r="DN746" s="17"/>
      <c r="DO746" s="17"/>
      <c r="DP746" s="17"/>
      <c r="DQ746" s="17"/>
      <c r="DR746" s="17"/>
      <c r="DS746" s="17"/>
      <c r="DT746" s="17"/>
      <c r="DU746" s="17"/>
      <c r="DV746" s="17"/>
      <c r="DW746" s="17"/>
      <c r="DX746" s="17"/>
      <c r="DY746" s="17"/>
      <c r="DZ746" s="17"/>
      <c r="EA746" s="17"/>
      <c r="EB746" s="17"/>
      <c r="EC746" s="17"/>
      <c r="ED746" s="17"/>
      <c r="EE746" s="17"/>
      <c r="EF746" s="17"/>
      <c r="EG746" s="17"/>
      <c r="EH746" s="17"/>
      <c r="EI746" s="17"/>
      <c r="EJ746" s="17"/>
      <c r="EK746" s="17"/>
      <c r="EL746" s="17"/>
    </row>
    <row r="747" spans="1:142" x14ac:dyDescent="0.35">
      <c r="A747" s="17"/>
      <c r="B747" s="17"/>
      <c r="C747" s="17"/>
      <c r="D747" s="17"/>
      <c r="E747" s="17"/>
      <c r="F747" s="17"/>
      <c r="G747" s="17"/>
      <c r="H747" s="17"/>
      <c r="I747" s="17"/>
      <c r="K747" s="17"/>
      <c r="N747" s="17"/>
      <c r="O747" s="17"/>
      <c r="P747" s="68"/>
      <c r="Q747" s="68"/>
      <c r="R747" s="17"/>
      <c r="S747" s="17"/>
      <c r="T747" s="107"/>
      <c r="V747" s="17"/>
      <c r="W747" s="17"/>
      <c r="Y747" s="17"/>
      <c r="Z747" s="17"/>
      <c r="AA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c r="CA747" s="17"/>
      <c r="CB747" s="17"/>
      <c r="CC747" s="17"/>
      <c r="CD747" s="17"/>
      <c r="CE747" s="17"/>
      <c r="CF747" s="17"/>
      <c r="CG747" s="17"/>
      <c r="CH747" s="17"/>
      <c r="CI747" s="17"/>
      <c r="CJ747" s="17"/>
      <c r="CK747" s="17"/>
      <c r="CL747" s="17"/>
      <c r="CM747" s="17"/>
      <c r="CN747" s="17"/>
      <c r="CO747" s="17"/>
      <c r="CP747" s="17"/>
      <c r="CQ747" s="17"/>
      <c r="CR747" s="17"/>
      <c r="CS747" s="17"/>
      <c r="CT747" s="17"/>
      <c r="CU747" s="17"/>
      <c r="CV747" s="17"/>
      <c r="CW747" s="17"/>
      <c r="CX747" s="17"/>
      <c r="CY747" s="17"/>
      <c r="CZ747" s="17"/>
      <c r="DA747" s="17"/>
      <c r="DB747" s="17"/>
      <c r="DC747" s="17"/>
      <c r="DD747" s="17"/>
      <c r="DE747" s="17"/>
      <c r="DF747" s="17"/>
      <c r="DG747" s="17"/>
      <c r="DH747" s="17"/>
      <c r="DI747" s="17"/>
      <c r="DJ747" s="17"/>
      <c r="DK747" s="17"/>
      <c r="DL747" s="17"/>
      <c r="DM747" s="17"/>
      <c r="DN747" s="17"/>
      <c r="DO747" s="17"/>
      <c r="DP747" s="17"/>
      <c r="DQ747" s="17"/>
      <c r="DR747" s="17"/>
      <c r="DS747" s="17"/>
      <c r="DT747" s="17"/>
      <c r="DU747" s="17"/>
      <c r="DV747" s="17"/>
      <c r="DW747" s="17"/>
      <c r="DX747" s="17"/>
      <c r="DY747" s="17"/>
      <c r="DZ747" s="17"/>
      <c r="EA747" s="17"/>
      <c r="EB747" s="17"/>
      <c r="EC747" s="17"/>
      <c r="ED747" s="17"/>
      <c r="EE747" s="17"/>
      <c r="EF747" s="17"/>
      <c r="EG747" s="17"/>
      <c r="EH747" s="17"/>
      <c r="EI747" s="17"/>
      <c r="EJ747" s="17"/>
      <c r="EK747" s="17"/>
      <c r="EL747" s="17"/>
    </row>
    <row r="748" spans="1:142" x14ac:dyDescent="0.35">
      <c r="A748" s="17"/>
      <c r="B748" s="17"/>
      <c r="C748" s="17"/>
      <c r="D748" s="17"/>
      <c r="E748" s="17"/>
      <c r="F748" s="17"/>
      <c r="G748" s="17"/>
      <c r="H748" s="17"/>
      <c r="I748" s="17"/>
      <c r="K748" s="17"/>
      <c r="N748" s="17"/>
      <c r="O748" s="17"/>
      <c r="P748" s="68"/>
      <c r="Q748" s="68"/>
      <c r="R748" s="17"/>
      <c r="S748" s="17"/>
      <c r="T748" s="107"/>
      <c r="V748" s="17"/>
      <c r="W748" s="17"/>
      <c r="Y748" s="17"/>
      <c r="Z748" s="17"/>
      <c r="AA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c r="CA748" s="17"/>
      <c r="CB748" s="17"/>
      <c r="CC748" s="17"/>
      <c r="CD748" s="17"/>
      <c r="CE748" s="17"/>
      <c r="CF748" s="17"/>
      <c r="CG748" s="17"/>
      <c r="CH748" s="17"/>
      <c r="CI748" s="17"/>
      <c r="CJ748" s="17"/>
      <c r="CK748" s="17"/>
      <c r="CL748" s="17"/>
      <c r="CM748" s="17"/>
      <c r="CN748" s="17"/>
      <c r="CO748" s="17"/>
      <c r="CP748" s="17"/>
      <c r="CQ748" s="17"/>
      <c r="CR748" s="17"/>
      <c r="CS748" s="17"/>
      <c r="CT748" s="17"/>
      <c r="CU748" s="17"/>
      <c r="CV748" s="17"/>
      <c r="CW748" s="17"/>
      <c r="CX748" s="17"/>
      <c r="CY748" s="17"/>
      <c r="CZ748" s="17"/>
      <c r="DA748" s="17"/>
      <c r="DB748" s="17"/>
      <c r="DC748" s="17"/>
      <c r="DD748" s="17"/>
      <c r="DE748" s="17"/>
      <c r="DF748" s="17"/>
      <c r="DG748" s="17"/>
      <c r="DH748" s="17"/>
      <c r="DI748" s="17"/>
      <c r="DJ748" s="17"/>
      <c r="DK748" s="17"/>
      <c r="DL748" s="17"/>
      <c r="DM748" s="17"/>
      <c r="DN748" s="17"/>
      <c r="DO748" s="17"/>
      <c r="DP748" s="17"/>
      <c r="DQ748" s="17"/>
      <c r="DR748" s="17"/>
      <c r="DS748" s="17"/>
      <c r="DT748" s="17"/>
      <c r="DU748" s="17"/>
      <c r="DV748" s="17"/>
      <c r="DW748" s="17"/>
      <c r="DX748" s="17"/>
      <c r="DY748" s="17"/>
      <c r="DZ748" s="17"/>
      <c r="EA748" s="17"/>
      <c r="EB748" s="17"/>
      <c r="EC748" s="17"/>
      <c r="ED748" s="17"/>
      <c r="EE748" s="17"/>
      <c r="EF748" s="17"/>
      <c r="EG748" s="17"/>
      <c r="EH748" s="17"/>
      <c r="EI748" s="17"/>
      <c r="EJ748" s="17"/>
      <c r="EK748" s="17"/>
      <c r="EL748" s="17"/>
    </row>
    <row r="749" spans="1:142" x14ac:dyDescent="0.35">
      <c r="A749" s="17"/>
      <c r="B749" s="17"/>
      <c r="C749" s="17"/>
      <c r="D749" s="17"/>
      <c r="E749" s="17"/>
      <c r="F749" s="17"/>
      <c r="G749" s="17"/>
      <c r="H749" s="17"/>
      <c r="I749" s="17"/>
      <c r="K749" s="17"/>
      <c r="N749" s="17"/>
      <c r="O749" s="17"/>
      <c r="P749" s="68"/>
      <c r="Q749" s="68"/>
      <c r="R749" s="17"/>
      <c r="S749" s="17"/>
      <c r="T749" s="107"/>
      <c r="V749" s="17"/>
      <c r="W749" s="17"/>
      <c r="Y749" s="17"/>
      <c r="Z749" s="17"/>
      <c r="AA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c r="CA749" s="17"/>
      <c r="CB749" s="17"/>
      <c r="CC749" s="17"/>
      <c r="CD749" s="17"/>
      <c r="CE749" s="17"/>
      <c r="CF749" s="17"/>
      <c r="CG749" s="17"/>
      <c r="CH749" s="17"/>
      <c r="CI749" s="17"/>
      <c r="CJ749" s="17"/>
      <c r="CK749" s="17"/>
      <c r="CL749" s="17"/>
      <c r="CM749" s="17"/>
      <c r="CN749" s="17"/>
      <c r="CO749" s="17"/>
      <c r="CP749" s="17"/>
      <c r="CQ749" s="17"/>
      <c r="CR749" s="17"/>
      <c r="CS749" s="17"/>
      <c r="CT749" s="17"/>
      <c r="CU749" s="17"/>
      <c r="CV749" s="17"/>
      <c r="CW749" s="17"/>
      <c r="CX749" s="17"/>
      <c r="CY749" s="17"/>
      <c r="CZ749" s="17"/>
      <c r="DA749" s="17"/>
      <c r="DB749" s="17"/>
      <c r="DC749" s="17"/>
      <c r="DD749" s="17"/>
      <c r="DE749" s="17"/>
      <c r="DF749" s="17"/>
      <c r="DG749" s="17"/>
      <c r="DH749" s="17"/>
      <c r="DI749" s="17"/>
      <c r="DJ749" s="17"/>
      <c r="DK749" s="17"/>
      <c r="DL749" s="17"/>
      <c r="DM749" s="17"/>
      <c r="DN749" s="17"/>
      <c r="DO749" s="17"/>
      <c r="DP749" s="17"/>
      <c r="DQ749" s="17"/>
      <c r="DR749" s="17"/>
      <c r="DS749" s="17"/>
      <c r="DT749" s="17"/>
      <c r="DU749" s="17"/>
      <c r="DV749" s="17"/>
      <c r="DW749" s="17"/>
      <c r="DX749" s="17"/>
      <c r="DY749" s="17"/>
      <c r="DZ749" s="17"/>
      <c r="EA749" s="17"/>
      <c r="EB749" s="17"/>
      <c r="EC749" s="17"/>
      <c r="ED749" s="17"/>
      <c r="EE749" s="17"/>
      <c r="EF749" s="17"/>
      <c r="EG749" s="17"/>
      <c r="EH749" s="17"/>
      <c r="EI749" s="17"/>
      <c r="EJ749" s="17"/>
      <c r="EK749" s="17"/>
      <c r="EL749" s="17"/>
    </row>
    <row r="750" spans="1:142" x14ac:dyDescent="0.35">
      <c r="A750" s="17"/>
      <c r="B750" s="17"/>
      <c r="C750" s="17"/>
      <c r="D750" s="17"/>
      <c r="E750" s="17"/>
      <c r="F750" s="17"/>
      <c r="G750" s="17"/>
      <c r="H750" s="17"/>
      <c r="I750" s="17"/>
      <c r="K750" s="17"/>
      <c r="N750" s="17"/>
      <c r="O750" s="17"/>
      <c r="P750" s="68"/>
      <c r="Q750" s="68"/>
      <c r="R750" s="17"/>
      <c r="S750" s="17"/>
      <c r="T750" s="109"/>
      <c r="V750" s="17"/>
      <c r="W750" s="17"/>
      <c r="Y750" s="17"/>
      <c r="Z750" s="17"/>
      <c r="AA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c r="CA750" s="17"/>
      <c r="CB750" s="17"/>
      <c r="CC750" s="17"/>
      <c r="CD750" s="17"/>
      <c r="CE750" s="17"/>
      <c r="CF750" s="17"/>
      <c r="CG750" s="17"/>
      <c r="CH750" s="17"/>
      <c r="CI750" s="17"/>
      <c r="CJ750" s="17"/>
      <c r="CK750" s="17"/>
      <c r="CL750" s="17"/>
      <c r="CM750" s="17"/>
      <c r="CN750" s="17"/>
      <c r="CO750" s="17"/>
      <c r="CP750" s="17"/>
      <c r="CQ750" s="17"/>
      <c r="CR750" s="17"/>
      <c r="CS750" s="17"/>
      <c r="CT750" s="17"/>
      <c r="CU750" s="17"/>
      <c r="CV750" s="17"/>
      <c r="CW750" s="17"/>
      <c r="CX750" s="17"/>
      <c r="CY750" s="17"/>
      <c r="CZ750" s="17"/>
      <c r="DA750" s="17"/>
      <c r="DB750" s="17"/>
      <c r="DC750" s="17"/>
      <c r="DD750" s="17"/>
      <c r="DE750" s="17"/>
      <c r="DF750" s="17"/>
      <c r="DG750" s="17"/>
      <c r="DH750" s="17"/>
      <c r="DI750" s="17"/>
      <c r="DJ750" s="17"/>
      <c r="DK750" s="17"/>
      <c r="DL750" s="17"/>
      <c r="DM750" s="17"/>
      <c r="DN750" s="17"/>
      <c r="DO750" s="17"/>
      <c r="DP750" s="17"/>
      <c r="DQ750" s="17"/>
      <c r="DR750" s="17"/>
      <c r="DS750" s="17"/>
      <c r="DT750" s="17"/>
      <c r="DU750" s="17"/>
      <c r="DV750" s="17"/>
      <c r="DW750" s="17"/>
      <c r="DX750" s="17"/>
      <c r="DY750" s="17"/>
      <c r="DZ750" s="17"/>
      <c r="EA750" s="17"/>
      <c r="EB750" s="17"/>
      <c r="EC750" s="17"/>
      <c r="ED750" s="17"/>
      <c r="EE750" s="17"/>
      <c r="EF750" s="17"/>
      <c r="EG750" s="17"/>
      <c r="EH750" s="17"/>
      <c r="EI750" s="17"/>
      <c r="EJ750" s="17"/>
      <c r="EK750" s="17"/>
      <c r="EL750" s="17"/>
    </row>
    <row r="751" spans="1:142" x14ac:dyDescent="0.35">
      <c r="A751" s="17"/>
      <c r="B751" s="17"/>
      <c r="C751" s="17"/>
      <c r="D751" s="17"/>
      <c r="E751" s="17"/>
      <c r="F751" s="17"/>
      <c r="G751" s="17"/>
      <c r="H751" s="17"/>
      <c r="I751" s="17"/>
      <c r="K751" s="17"/>
      <c r="N751" s="17"/>
      <c r="O751" s="17"/>
      <c r="P751" s="68"/>
      <c r="Q751" s="68"/>
      <c r="R751" s="17"/>
      <c r="S751" s="17"/>
      <c r="T751" s="107"/>
      <c r="V751" s="17"/>
      <c r="W751" s="17"/>
      <c r="Y751" s="17"/>
      <c r="Z751" s="17"/>
      <c r="AA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c r="CA751" s="17"/>
      <c r="CB751" s="17"/>
      <c r="CC751" s="17"/>
      <c r="CD751" s="17"/>
      <c r="CE751" s="17"/>
      <c r="CF751" s="17"/>
      <c r="CG751" s="17"/>
      <c r="CH751" s="17"/>
      <c r="CI751" s="17"/>
      <c r="CJ751" s="17"/>
      <c r="CK751" s="17"/>
      <c r="CL751" s="17"/>
      <c r="CM751" s="17"/>
      <c r="CN751" s="17"/>
      <c r="CO751" s="17"/>
      <c r="CP751" s="17"/>
      <c r="CQ751" s="17"/>
      <c r="CR751" s="17"/>
      <c r="CS751" s="17"/>
      <c r="CT751" s="17"/>
      <c r="CU751" s="17"/>
      <c r="CV751" s="17"/>
      <c r="CW751" s="17"/>
      <c r="CX751" s="17"/>
      <c r="CY751" s="17"/>
      <c r="CZ751" s="17"/>
      <c r="DA751" s="17"/>
      <c r="DB751" s="17"/>
      <c r="DC751" s="17"/>
      <c r="DD751" s="17"/>
      <c r="DE751" s="17"/>
      <c r="DF751" s="17"/>
      <c r="DG751" s="17"/>
      <c r="DH751" s="17"/>
      <c r="DI751" s="17"/>
      <c r="DJ751" s="17"/>
      <c r="DK751" s="17"/>
      <c r="DL751" s="17"/>
      <c r="DM751" s="17"/>
      <c r="DN751" s="17"/>
      <c r="DO751" s="17"/>
      <c r="DP751" s="17"/>
      <c r="DQ751" s="17"/>
      <c r="DR751" s="17"/>
      <c r="DS751" s="17"/>
      <c r="DT751" s="17"/>
      <c r="DU751" s="17"/>
      <c r="DV751" s="17"/>
      <c r="DW751" s="17"/>
      <c r="DX751" s="17"/>
      <c r="DY751" s="17"/>
      <c r="DZ751" s="17"/>
      <c r="EA751" s="17"/>
      <c r="EB751" s="17"/>
      <c r="EC751" s="17"/>
      <c r="ED751" s="17"/>
      <c r="EE751" s="17"/>
      <c r="EF751" s="17"/>
      <c r="EG751" s="17"/>
      <c r="EH751" s="17"/>
      <c r="EI751" s="17"/>
      <c r="EJ751" s="17"/>
      <c r="EK751" s="17"/>
      <c r="EL751" s="17"/>
    </row>
    <row r="752" spans="1:142" x14ac:dyDescent="0.35">
      <c r="A752" s="17"/>
      <c r="B752" s="17"/>
      <c r="C752" s="17"/>
      <c r="D752" s="17"/>
      <c r="E752" s="17"/>
      <c r="F752" s="17"/>
      <c r="G752" s="17"/>
      <c r="H752" s="17"/>
      <c r="I752" s="17"/>
      <c r="K752" s="17"/>
      <c r="N752" s="17"/>
      <c r="O752" s="17"/>
      <c r="P752" s="68"/>
      <c r="Q752" s="68"/>
      <c r="R752" s="17"/>
      <c r="S752" s="17"/>
      <c r="T752" s="107"/>
      <c r="V752" s="17"/>
      <c r="W752" s="17"/>
      <c r="Y752" s="17"/>
      <c r="Z752" s="17"/>
      <c r="AA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c r="CA752" s="17"/>
      <c r="CB752" s="17"/>
      <c r="CC752" s="17"/>
      <c r="CD752" s="17"/>
      <c r="CE752" s="17"/>
      <c r="CF752" s="17"/>
      <c r="CG752" s="17"/>
      <c r="CH752" s="17"/>
      <c r="CI752" s="17"/>
      <c r="CJ752" s="17"/>
      <c r="CK752" s="17"/>
      <c r="CL752" s="17"/>
      <c r="CM752" s="17"/>
      <c r="CN752" s="17"/>
      <c r="CO752" s="17"/>
      <c r="CP752" s="17"/>
      <c r="CQ752" s="17"/>
      <c r="CR752" s="17"/>
      <c r="CS752" s="17"/>
      <c r="CT752" s="17"/>
      <c r="CU752" s="17"/>
      <c r="CV752" s="17"/>
      <c r="CW752" s="17"/>
      <c r="CX752" s="17"/>
      <c r="CY752" s="17"/>
      <c r="CZ752" s="17"/>
      <c r="DA752" s="17"/>
      <c r="DB752" s="17"/>
      <c r="DC752" s="17"/>
      <c r="DD752" s="17"/>
      <c r="DE752" s="17"/>
      <c r="DF752" s="17"/>
      <c r="DG752" s="17"/>
      <c r="DH752" s="17"/>
      <c r="DI752" s="17"/>
      <c r="DJ752" s="17"/>
      <c r="DK752" s="17"/>
      <c r="DL752" s="17"/>
      <c r="DM752" s="17"/>
      <c r="DN752" s="17"/>
      <c r="DO752" s="17"/>
      <c r="DP752" s="17"/>
      <c r="DQ752" s="17"/>
      <c r="DR752" s="17"/>
      <c r="DS752" s="17"/>
      <c r="DT752" s="17"/>
      <c r="DU752" s="17"/>
      <c r="DV752" s="17"/>
      <c r="DW752" s="17"/>
      <c r="DX752" s="17"/>
      <c r="DY752" s="17"/>
      <c r="DZ752" s="17"/>
      <c r="EA752" s="17"/>
      <c r="EB752" s="17"/>
      <c r="EC752" s="17"/>
      <c r="ED752" s="17"/>
      <c r="EE752" s="17"/>
      <c r="EF752" s="17"/>
      <c r="EG752" s="17"/>
      <c r="EH752" s="17"/>
      <c r="EI752" s="17"/>
      <c r="EJ752" s="17"/>
      <c r="EK752" s="17"/>
      <c r="EL752" s="17"/>
    </row>
    <row r="753" spans="1:142" x14ac:dyDescent="0.35">
      <c r="A753" s="17"/>
      <c r="B753" s="17"/>
      <c r="C753" s="17"/>
      <c r="D753" s="17"/>
      <c r="E753" s="17"/>
      <c r="F753" s="17"/>
      <c r="G753" s="17"/>
      <c r="H753" s="17"/>
      <c r="I753" s="17"/>
      <c r="K753" s="17"/>
      <c r="N753" s="17"/>
      <c r="O753" s="17"/>
      <c r="P753" s="68"/>
      <c r="Q753" s="68"/>
      <c r="R753" s="17"/>
      <c r="S753" s="17"/>
      <c r="T753" s="107"/>
      <c r="V753" s="17"/>
      <c r="W753" s="17"/>
      <c r="Y753" s="17"/>
      <c r="Z753" s="17"/>
      <c r="AA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c r="CA753" s="17"/>
      <c r="CB753" s="17"/>
      <c r="CC753" s="17"/>
      <c r="CD753" s="17"/>
      <c r="CE753" s="17"/>
      <c r="CF753" s="17"/>
      <c r="CG753" s="17"/>
      <c r="CH753" s="17"/>
      <c r="CI753" s="17"/>
      <c r="CJ753" s="17"/>
      <c r="CK753" s="17"/>
      <c r="CL753" s="17"/>
      <c r="CM753" s="17"/>
      <c r="CN753" s="17"/>
      <c r="CO753" s="17"/>
      <c r="CP753" s="17"/>
      <c r="CQ753" s="17"/>
      <c r="CR753" s="17"/>
      <c r="CS753" s="17"/>
      <c r="CT753" s="17"/>
      <c r="CU753" s="17"/>
      <c r="CV753" s="17"/>
      <c r="CW753" s="17"/>
      <c r="CX753" s="17"/>
      <c r="CY753" s="17"/>
      <c r="CZ753" s="17"/>
      <c r="DA753" s="17"/>
      <c r="DB753" s="17"/>
      <c r="DC753" s="17"/>
      <c r="DD753" s="17"/>
      <c r="DE753" s="17"/>
      <c r="DF753" s="17"/>
      <c r="DG753" s="17"/>
      <c r="DH753" s="17"/>
      <c r="DI753" s="17"/>
      <c r="DJ753" s="17"/>
      <c r="DK753" s="17"/>
      <c r="DL753" s="17"/>
      <c r="DM753" s="17"/>
      <c r="DN753" s="17"/>
      <c r="DO753" s="17"/>
      <c r="DP753" s="17"/>
      <c r="DQ753" s="17"/>
      <c r="DR753" s="17"/>
      <c r="DS753" s="17"/>
      <c r="DT753" s="17"/>
      <c r="DU753" s="17"/>
      <c r="DV753" s="17"/>
      <c r="DW753" s="17"/>
      <c r="DX753" s="17"/>
      <c r="DY753" s="17"/>
      <c r="DZ753" s="17"/>
      <c r="EA753" s="17"/>
      <c r="EB753" s="17"/>
      <c r="EC753" s="17"/>
      <c r="ED753" s="17"/>
      <c r="EE753" s="17"/>
      <c r="EF753" s="17"/>
      <c r="EG753" s="17"/>
      <c r="EH753" s="17"/>
      <c r="EI753" s="17"/>
      <c r="EJ753" s="17"/>
      <c r="EK753" s="17"/>
      <c r="EL753" s="17"/>
    </row>
    <row r="754" spans="1:142" x14ac:dyDescent="0.35">
      <c r="A754" s="17"/>
      <c r="B754" s="17"/>
      <c r="C754" s="17"/>
      <c r="D754" s="17"/>
      <c r="E754" s="17"/>
      <c r="F754" s="17"/>
      <c r="G754" s="17"/>
      <c r="H754" s="17"/>
      <c r="I754" s="17"/>
      <c r="K754" s="17"/>
      <c r="N754" s="17"/>
      <c r="O754" s="17"/>
      <c r="P754" s="68"/>
      <c r="Q754" s="68"/>
      <c r="R754" s="17"/>
      <c r="S754" s="17"/>
      <c r="T754" s="107"/>
      <c r="V754" s="17"/>
      <c r="W754" s="17"/>
      <c r="Y754" s="17"/>
      <c r="Z754" s="17"/>
      <c r="AA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c r="CA754" s="17"/>
      <c r="CB754" s="17"/>
      <c r="CC754" s="17"/>
      <c r="CD754" s="17"/>
      <c r="CE754" s="17"/>
      <c r="CF754" s="17"/>
      <c r="CG754" s="17"/>
      <c r="CH754" s="17"/>
      <c r="CI754" s="17"/>
      <c r="CJ754" s="17"/>
      <c r="CK754" s="17"/>
      <c r="CL754" s="17"/>
      <c r="CM754" s="17"/>
      <c r="CN754" s="17"/>
      <c r="CO754" s="17"/>
      <c r="CP754" s="17"/>
      <c r="CQ754" s="17"/>
      <c r="CR754" s="17"/>
      <c r="CS754" s="17"/>
      <c r="CT754" s="17"/>
      <c r="CU754" s="17"/>
      <c r="CV754" s="17"/>
      <c r="CW754" s="17"/>
      <c r="CX754" s="17"/>
      <c r="CY754" s="17"/>
      <c r="CZ754" s="17"/>
      <c r="DA754" s="17"/>
      <c r="DB754" s="17"/>
      <c r="DC754" s="17"/>
      <c r="DD754" s="17"/>
      <c r="DE754" s="17"/>
      <c r="DF754" s="17"/>
      <c r="DG754" s="17"/>
      <c r="DH754" s="17"/>
      <c r="DI754" s="17"/>
      <c r="DJ754" s="17"/>
      <c r="DK754" s="17"/>
      <c r="DL754" s="17"/>
      <c r="DM754" s="17"/>
      <c r="DN754" s="17"/>
      <c r="DO754" s="17"/>
      <c r="DP754" s="17"/>
      <c r="DQ754" s="17"/>
      <c r="DR754" s="17"/>
      <c r="DS754" s="17"/>
      <c r="DT754" s="17"/>
      <c r="DU754" s="17"/>
      <c r="DV754" s="17"/>
      <c r="DW754" s="17"/>
      <c r="DX754" s="17"/>
      <c r="DY754" s="17"/>
      <c r="DZ754" s="17"/>
      <c r="EA754" s="17"/>
      <c r="EB754" s="17"/>
      <c r="EC754" s="17"/>
      <c r="ED754" s="17"/>
      <c r="EE754" s="17"/>
      <c r="EF754" s="17"/>
      <c r="EG754" s="17"/>
      <c r="EH754" s="17"/>
      <c r="EI754" s="17"/>
      <c r="EJ754" s="17"/>
      <c r="EK754" s="17"/>
      <c r="EL754" s="17"/>
    </row>
    <row r="755" spans="1:142" x14ac:dyDescent="0.35">
      <c r="A755" s="17"/>
      <c r="B755" s="17"/>
      <c r="C755" s="17"/>
      <c r="D755" s="17"/>
      <c r="E755" s="17"/>
      <c r="F755" s="17"/>
      <c r="G755" s="17"/>
      <c r="H755" s="17"/>
      <c r="I755" s="17"/>
      <c r="K755" s="17"/>
      <c r="N755" s="17"/>
      <c r="O755" s="17"/>
      <c r="P755" s="68"/>
      <c r="Q755" s="68"/>
      <c r="R755" s="17"/>
      <c r="S755" s="17"/>
      <c r="T755" s="107"/>
      <c r="V755" s="17"/>
      <c r="W755" s="17"/>
      <c r="Y755" s="17"/>
      <c r="Z755" s="17"/>
      <c r="AA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c r="BU755" s="17"/>
      <c r="BV755" s="17"/>
      <c r="BW755" s="17"/>
      <c r="BX755" s="17"/>
      <c r="BY755" s="17"/>
      <c r="BZ755" s="17"/>
      <c r="CA755" s="17"/>
      <c r="CB755" s="17"/>
      <c r="CC755" s="17"/>
      <c r="CD755" s="17"/>
      <c r="CE755" s="17"/>
      <c r="CF755" s="17"/>
      <c r="CG755" s="17"/>
      <c r="CH755" s="17"/>
      <c r="CI755" s="17"/>
      <c r="CJ755" s="17"/>
      <c r="CK755" s="17"/>
      <c r="CL755" s="17"/>
      <c r="CM755" s="17"/>
      <c r="CN755" s="17"/>
      <c r="CO755" s="17"/>
      <c r="CP755" s="17"/>
      <c r="CQ755" s="17"/>
      <c r="CR755" s="17"/>
      <c r="CS755" s="17"/>
      <c r="CT755" s="17"/>
      <c r="CU755" s="17"/>
      <c r="CV755" s="17"/>
      <c r="CW755" s="17"/>
      <c r="CX755" s="17"/>
      <c r="CY755" s="17"/>
      <c r="CZ755" s="17"/>
      <c r="DA755" s="17"/>
      <c r="DB755" s="17"/>
      <c r="DC755" s="17"/>
      <c r="DD755" s="17"/>
      <c r="DE755" s="17"/>
      <c r="DF755" s="17"/>
      <c r="DG755" s="17"/>
      <c r="DH755" s="17"/>
      <c r="DI755" s="17"/>
      <c r="DJ755" s="17"/>
      <c r="DK755" s="17"/>
      <c r="DL755" s="17"/>
      <c r="DM755" s="17"/>
      <c r="DN755" s="17"/>
      <c r="DO755" s="17"/>
      <c r="DP755" s="17"/>
      <c r="DQ755" s="17"/>
      <c r="DR755" s="17"/>
      <c r="DS755" s="17"/>
      <c r="DT755" s="17"/>
      <c r="DU755" s="17"/>
      <c r="DV755" s="17"/>
      <c r="DW755" s="17"/>
      <c r="DX755" s="17"/>
      <c r="DY755" s="17"/>
      <c r="DZ755" s="17"/>
      <c r="EA755" s="17"/>
      <c r="EB755" s="17"/>
      <c r="EC755" s="17"/>
      <c r="ED755" s="17"/>
      <c r="EE755" s="17"/>
      <c r="EF755" s="17"/>
      <c r="EG755" s="17"/>
      <c r="EH755" s="17"/>
      <c r="EI755" s="17"/>
      <c r="EJ755" s="17"/>
      <c r="EK755" s="17"/>
      <c r="EL755" s="17"/>
    </row>
    <row r="756" spans="1:142" x14ac:dyDescent="0.35">
      <c r="A756" s="17"/>
      <c r="B756" s="17"/>
      <c r="C756" s="17"/>
      <c r="D756" s="17"/>
      <c r="E756" s="17"/>
      <c r="F756" s="17"/>
      <c r="G756" s="17"/>
      <c r="H756" s="17"/>
      <c r="I756" s="17"/>
      <c r="K756" s="17"/>
      <c r="N756" s="17"/>
      <c r="O756" s="17"/>
      <c r="P756" s="68"/>
      <c r="Q756" s="68"/>
      <c r="R756" s="17"/>
      <c r="S756" s="17"/>
      <c r="T756" s="107"/>
      <c r="V756" s="17"/>
      <c r="W756" s="17"/>
      <c r="Y756" s="17"/>
      <c r="Z756" s="17"/>
      <c r="AA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c r="BU756" s="17"/>
      <c r="BV756" s="17"/>
      <c r="BW756" s="17"/>
      <c r="BX756" s="17"/>
      <c r="BY756" s="17"/>
      <c r="BZ756" s="17"/>
      <c r="CA756" s="17"/>
      <c r="CB756" s="17"/>
      <c r="CC756" s="17"/>
      <c r="CD756" s="17"/>
      <c r="CE756" s="17"/>
      <c r="CF756" s="17"/>
      <c r="CG756" s="17"/>
      <c r="CH756" s="17"/>
      <c r="CI756" s="17"/>
      <c r="CJ756" s="17"/>
      <c r="CK756" s="17"/>
      <c r="CL756" s="17"/>
      <c r="CM756" s="17"/>
      <c r="CN756" s="17"/>
      <c r="CO756" s="17"/>
      <c r="CP756" s="17"/>
      <c r="CQ756" s="17"/>
      <c r="CR756" s="17"/>
      <c r="CS756" s="17"/>
      <c r="CT756" s="17"/>
      <c r="CU756" s="17"/>
      <c r="CV756" s="17"/>
      <c r="CW756" s="17"/>
      <c r="CX756" s="17"/>
      <c r="CY756" s="17"/>
      <c r="CZ756" s="17"/>
      <c r="DA756" s="17"/>
      <c r="DB756" s="17"/>
      <c r="DC756" s="17"/>
      <c r="DD756" s="17"/>
      <c r="DE756" s="17"/>
      <c r="DF756" s="17"/>
      <c r="DG756" s="17"/>
      <c r="DH756" s="17"/>
      <c r="DI756" s="17"/>
      <c r="DJ756" s="17"/>
      <c r="DK756" s="17"/>
      <c r="DL756" s="17"/>
      <c r="DM756" s="17"/>
      <c r="DN756" s="17"/>
      <c r="DO756" s="17"/>
      <c r="DP756" s="17"/>
      <c r="DQ756" s="17"/>
      <c r="DR756" s="17"/>
      <c r="DS756" s="17"/>
      <c r="DT756" s="17"/>
      <c r="DU756" s="17"/>
      <c r="DV756" s="17"/>
      <c r="DW756" s="17"/>
      <c r="DX756" s="17"/>
      <c r="DY756" s="17"/>
      <c r="DZ756" s="17"/>
      <c r="EA756" s="17"/>
      <c r="EB756" s="17"/>
      <c r="EC756" s="17"/>
      <c r="ED756" s="17"/>
      <c r="EE756" s="17"/>
      <c r="EF756" s="17"/>
      <c r="EG756" s="17"/>
      <c r="EH756" s="17"/>
      <c r="EI756" s="17"/>
      <c r="EJ756" s="17"/>
      <c r="EK756" s="17"/>
      <c r="EL756" s="17"/>
    </row>
    <row r="757" spans="1:142" x14ac:dyDescent="0.35">
      <c r="A757" s="17"/>
      <c r="B757" s="17"/>
      <c r="C757" s="17"/>
      <c r="D757" s="17"/>
      <c r="E757" s="17"/>
      <c r="F757" s="17"/>
      <c r="G757" s="17"/>
      <c r="H757" s="17"/>
      <c r="I757" s="17"/>
      <c r="K757" s="17"/>
      <c r="N757" s="17"/>
      <c r="O757" s="17"/>
      <c r="P757" s="68"/>
      <c r="Q757" s="68"/>
      <c r="R757" s="17"/>
      <c r="S757" s="17"/>
      <c r="T757" s="109"/>
      <c r="V757" s="17"/>
      <c r="W757" s="17"/>
      <c r="Y757" s="17"/>
      <c r="Z757" s="17"/>
      <c r="AA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c r="BU757" s="17"/>
      <c r="BV757" s="17"/>
      <c r="BW757" s="17"/>
      <c r="BX757" s="17"/>
      <c r="BY757" s="17"/>
      <c r="BZ757" s="17"/>
      <c r="CA757" s="17"/>
      <c r="CB757" s="17"/>
      <c r="CC757" s="17"/>
      <c r="CD757" s="17"/>
      <c r="CE757" s="17"/>
      <c r="CF757" s="17"/>
      <c r="CG757" s="17"/>
      <c r="CH757" s="17"/>
      <c r="CI757" s="17"/>
      <c r="CJ757" s="17"/>
      <c r="CK757" s="17"/>
      <c r="CL757" s="17"/>
      <c r="CM757" s="17"/>
      <c r="CN757" s="17"/>
      <c r="CO757" s="17"/>
      <c r="CP757" s="17"/>
      <c r="CQ757" s="17"/>
      <c r="CR757" s="17"/>
      <c r="CS757" s="17"/>
      <c r="CT757" s="17"/>
      <c r="CU757" s="17"/>
      <c r="CV757" s="17"/>
      <c r="CW757" s="17"/>
      <c r="CX757" s="17"/>
      <c r="CY757" s="17"/>
      <c r="CZ757" s="17"/>
      <c r="DA757" s="17"/>
      <c r="DB757" s="17"/>
      <c r="DC757" s="17"/>
      <c r="DD757" s="17"/>
      <c r="DE757" s="17"/>
      <c r="DF757" s="17"/>
      <c r="DG757" s="17"/>
      <c r="DH757" s="17"/>
      <c r="DI757" s="17"/>
      <c r="DJ757" s="17"/>
      <c r="DK757" s="17"/>
      <c r="DL757" s="17"/>
      <c r="DM757" s="17"/>
      <c r="DN757" s="17"/>
      <c r="DO757" s="17"/>
      <c r="DP757" s="17"/>
      <c r="DQ757" s="17"/>
      <c r="DR757" s="17"/>
      <c r="DS757" s="17"/>
      <c r="DT757" s="17"/>
      <c r="DU757" s="17"/>
      <c r="DV757" s="17"/>
      <c r="DW757" s="17"/>
      <c r="DX757" s="17"/>
      <c r="DY757" s="17"/>
      <c r="DZ757" s="17"/>
      <c r="EA757" s="17"/>
      <c r="EB757" s="17"/>
      <c r="EC757" s="17"/>
      <c r="ED757" s="17"/>
      <c r="EE757" s="17"/>
      <c r="EF757" s="17"/>
      <c r="EG757" s="17"/>
      <c r="EH757" s="17"/>
      <c r="EI757" s="17"/>
      <c r="EJ757" s="17"/>
      <c r="EK757" s="17"/>
      <c r="EL757" s="17"/>
    </row>
    <row r="758" spans="1:142" x14ac:dyDescent="0.35">
      <c r="A758" s="17"/>
      <c r="B758" s="17"/>
      <c r="C758" s="17"/>
      <c r="D758" s="17"/>
      <c r="E758" s="17"/>
      <c r="F758" s="17"/>
      <c r="G758" s="17"/>
      <c r="H758" s="17"/>
      <c r="I758" s="17"/>
      <c r="K758" s="17"/>
      <c r="N758" s="17"/>
      <c r="O758" s="17"/>
      <c r="P758" s="68"/>
      <c r="Q758" s="68"/>
      <c r="R758" s="17"/>
      <c r="S758" s="17"/>
      <c r="T758" s="109"/>
      <c r="V758" s="17"/>
      <c r="W758" s="17"/>
      <c r="Y758" s="17"/>
      <c r="Z758" s="17"/>
      <c r="AA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c r="BU758" s="17"/>
      <c r="BV758" s="17"/>
      <c r="BW758" s="17"/>
      <c r="BX758" s="17"/>
      <c r="BY758" s="17"/>
      <c r="BZ758" s="17"/>
      <c r="CA758" s="17"/>
      <c r="CB758" s="17"/>
      <c r="CC758" s="17"/>
      <c r="CD758" s="17"/>
      <c r="CE758" s="17"/>
      <c r="CF758" s="17"/>
      <c r="CG758" s="17"/>
      <c r="CH758" s="17"/>
      <c r="CI758" s="17"/>
      <c r="CJ758" s="17"/>
      <c r="CK758" s="17"/>
      <c r="CL758" s="17"/>
      <c r="CM758" s="17"/>
      <c r="CN758" s="17"/>
      <c r="CO758" s="17"/>
      <c r="CP758" s="17"/>
      <c r="CQ758" s="17"/>
      <c r="CR758" s="17"/>
      <c r="CS758" s="17"/>
      <c r="CT758" s="17"/>
      <c r="CU758" s="17"/>
      <c r="CV758" s="17"/>
      <c r="CW758" s="17"/>
      <c r="CX758" s="17"/>
      <c r="CY758" s="17"/>
      <c r="CZ758" s="17"/>
      <c r="DA758" s="17"/>
      <c r="DB758" s="17"/>
      <c r="DC758" s="17"/>
      <c r="DD758" s="17"/>
      <c r="DE758" s="17"/>
      <c r="DF758" s="17"/>
      <c r="DG758" s="17"/>
      <c r="DH758" s="17"/>
      <c r="DI758" s="17"/>
      <c r="DJ758" s="17"/>
      <c r="DK758" s="17"/>
      <c r="DL758" s="17"/>
      <c r="DM758" s="17"/>
      <c r="DN758" s="17"/>
      <c r="DO758" s="17"/>
      <c r="DP758" s="17"/>
      <c r="DQ758" s="17"/>
      <c r="DR758" s="17"/>
      <c r="DS758" s="17"/>
      <c r="DT758" s="17"/>
      <c r="DU758" s="17"/>
      <c r="DV758" s="17"/>
      <c r="DW758" s="17"/>
      <c r="DX758" s="17"/>
      <c r="DY758" s="17"/>
      <c r="DZ758" s="17"/>
      <c r="EA758" s="17"/>
      <c r="EB758" s="17"/>
      <c r="EC758" s="17"/>
      <c r="ED758" s="17"/>
      <c r="EE758" s="17"/>
      <c r="EF758" s="17"/>
      <c r="EG758" s="17"/>
      <c r="EH758" s="17"/>
      <c r="EI758" s="17"/>
      <c r="EJ758" s="17"/>
      <c r="EK758" s="17"/>
      <c r="EL758" s="17"/>
    </row>
    <row r="759" spans="1:142" x14ac:dyDescent="0.35">
      <c r="A759" s="17"/>
      <c r="B759" s="17"/>
      <c r="C759" s="17"/>
      <c r="D759" s="17"/>
      <c r="E759" s="17"/>
      <c r="F759" s="17"/>
      <c r="G759" s="17"/>
      <c r="H759" s="17"/>
      <c r="I759" s="17"/>
      <c r="K759" s="17"/>
      <c r="N759" s="17"/>
      <c r="O759" s="17"/>
      <c r="P759" s="68"/>
      <c r="Q759" s="68"/>
      <c r="R759" s="17"/>
      <c r="S759" s="17"/>
      <c r="T759" s="107"/>
      <c r="V759" s="17"/>
      <c r="W759" s="17"/>
      <c r="Y759" s="17"/>
      <c r="Z759" s="17"/>
      <c r="AA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c r="BU759" s="17"/>
      <c r="BV759" s="17"/>
      <c r="BW759" s="17"/>
      <c r="BX759" s="17"/>
      <c r="BY759" s="17"/>
      <c r="BZ759" s="17"/>
      <c r="CA759" s="17"/>
      <c r="CB759" s="17"/>
      <c r="CC759" s="17"/>
      <c r="CD759" s="17"/>
      <c r="CE759" s="17"/>
      <c r="CF759" s="17"/>
      <c r="CG759" s="17"/>
      <c r="CH759" s="17"/>
      <c r="CI759" s="17"/>
      <c r="CJ759" s="17"/>
      <c r="CK759" s="17"/>
      <c r="CL759" s="17"/>
      <c r="CM759" s="17"/>
      <c r="CN759" s="17"/>
      <c r="CO759" s="17"/>
      <c r="CP759" s="17"/>
      <c r="CQ759" s="17"/>
      <c r="CR759" s="17"/>
      <c r="CS759" s="17"/>
      <c r="CT759" s="17"/>
      <c r="CU759" s="17"/>
      <c r="CV759" s="17"/>
      <c r="CW759" s="17"/>
      <c r="CX759" s="17"/>
      <c r="CY759" s="17"/>
      <c r="CZ759" s="17"/>
      <c r="DA759" s="17"/>
      <c r="DB759" s="17"/>
      <c r="DC759" s="17"/>
      <c r="DD759" s="17"/>
      <c r="DE759" s="17"/>
      <c r="DF759" s="17"/>
      <c r="DG759" s="17"/>
      <c r="DH759" s="17"/>
      <c r="DI759" s="17"/>
      <c r="DJ759" s="17"/>
      <c r="DK759" s="17"/>
      <c r="DL759" s="17"/>
      <c r="DM759" s="17"/>
      <c r="DN759" s="17"/>
      <c r="DO759" s="17"/>
      <c r="DP759" s="17"/>
      <c r="DQ759" s="17"/>
      <c r="DR759" s="17"/>
      <c r="DS759" s="17"/>
      <c r="DT759" s="17"/>
      <c r="DU759" s="17"/>
      <c r="DV759" s="17"/>
      <c r="DW759" s="17"/>
      <c r="DX759" s="17"/>
      <c r="DY759" s="17"/>
      <c r="DZ759" s="17"/>
      <c r="EA759" s="17"/>
      <c r="EB759" s="17"/>
      <c r="EC759" s="17"/>
      <c r="ED759" s="17"/>
      <c r="EE759" s="17"/>
      <c r="EF759" s="17"/>
      <c r="EG759" s="17"/>
      <c r="EH759" s="17"/>
      <c r="EI759" s="17"/>
      <c r="EJ759" s="17"/>
      <c r="EK759" s="17"/>
      <c r="EL759" s="17"/>
    </row>
    <row r="760" spans="1:142" x14ac:dyDescent="0.35">
      <c r="A760" s="17"/>
      <c r="B760" s="17"/>
      <c r="C760" s="17"/>
      <c r="D760" s="17"/>
      <c r="E760" s="17"/>
      <c r="F760" s="17"/>
      <c r="G760" s="17"/>
      <c r="H760" s="17"/>
      <c r="I760" s="17"/>
      <c r="K760" s="17"/>
      <c r="N760" s="17"/>
      <c r="O760" s="17"/>
      <c r="P760" s="68"/>
      <c r="Q760" s="68"/>
      <c r="R760" s="17"/>
      <c r="S760" s="17"/>
      <c r="T760" s="107"/>
      <c r="V760" s="17"/>
      <c r="W760" s="17"/>
      <c r="Y760" s="17"/>
      <c r="Z760" s="17"/>
      <c r="AA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c r="BU760" s="17"/>
      <c r="BV760" s="17"/>
      <c r="BW760" s="17"/>
      <c r="BX760" s="17"/>
      <c r="BY760" s="17"/>
      <c r="BZ760" s="17"/>
      <c r="CA760" s="17"/>
      <c r="CB760" s="17"/>
      <c r="CC760" s="17"/>
      <c r="CD760" s="17"/>
      <c r="CE760" s="17"/>
      <c r="CF760" s="17"/>
      <c r="CG760" s="17"/>
      <c r="CH760" s="17"/>
      <c r="CI760" s="17"/>
      <c r="CJ760" s="17"/>
      <c r="CK760" s="17"/>
      <c r="CL760" s="17"/>
      <c r="CM760" s="17"/>
      <c r="CN760" s="17"/>
      <c r="CO760" s="17"/>
      <c r="CP760" s="17"/>
      <c r="CQ760" s="17"/>
      <c r="CR760" s="17"/>
      <c r="CS760" s="17"/>
      <c r="CT760" s="17"/>
      <c r="CU760" s="17"/>
      <c r="CV760" s="17"/>
      <c r="CW760" s="17"/>
      <c r="CX760" s="17"/>
      <c r="CY760" s="17"/>
      <c r="CZ760" s="17"/>
      <c r="DA760" s="17"/>
      <c r="DB760" s="17"/>
      <c r="DC760" s="17"/>
      <c r="DD760" s="17"/>
      <c r="DE760" s="17"/>
      <c r="DF760" s="17"/>
      <c r="DG760" s="17"/>
      <c r="DH760" s="17"/>
      <c r="DI760" s="17"/>
      <c r="DJ760" s="17"/>
      <c r="DK760" s="17"/>
      <c r="DL760" s="17"/>
      <c r="DM760" s="17"/>
      <c r="DN760" s="17"/>
      <c r="DO760" s="17"/>
      <c r="DP760" s="17"/>
      <c r="DQ760" s="17"/>
      <c r="DR760" s="17"/>
      <c r="DS760" s="17"/>
      <c r="DT760" s="17"/>
      <c r="DU760" s="17"/>
      <c r="DV760" s="17"/>
      <c r="DW760" s="17"/>
      <c r="DX760" s="17"/>
      <c r="DY760" s="17"/>
      <c r="DZ760" s="17"/>
      <c r="EA760" s="17"/>
      <c r="EB760" s="17"/>
      <c r="EC760" s="17"/>
      <c r="ED760" s="17"/>
      <c r="EE760" s="17"/>
      <c r="EF760" s="17"/>
      <c r="EG760" s="17"/>
      <c r="EH760" s="17"/>
      <c r="EI760" s="17"/>
      <c r="EJ760" s="17"/>
      <c r="EK760" s="17"/>
      <c r="EL760" s="17"/>
    </row>
    <row r="761" spans="1:142" x14ac:dyDescent="0.35">
      <c r="A761" s="17"/>
      <c r="B761" s="17"/>
      <c r="C761" s="17"/>
      <c r="D761" s="17"/>
      <c r="E761" s="17"/>
      <c r="F761" s="17"/>
      <c r="G761" s="17"/>
      <c r="H761" s="17"/>
      <c r="I761" s="17"/>
      <c r="K761" s="17"/>
      <c r="N761" s="17"/>
      <c r="O761" s="17"/>
      <c r="P761" s="68"/>
      <c r="Q761" s="68"/>
      <c r="R761" s="17"/>
      <c r="S761" s="17"/>
      <c r="T761" s="107"/>
      <c r="V761" s="17"/>
      <c r="W761" s="17"/>
      <c r="Y761" s="17"/>
      <c r="Z761" s="17"/>
      <c r="AA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c r="BU761" s="17"/>
      <c r="BV761" s="17"/>
      <c r="BW761" s="17"/>
      <c r="BX761" s="17"/>
      <c r="BY761" s="17"/>
      <c r="BZ761" s="17"/>
      <c r="CA761" s="17"/>
      <c r="CB761" s="17"/>
      <c r="CC761" s="17"/>
      <c r="CD761" s="17"/>
      <c r="CE761" s="17"/>
      <c r="CF761" s="17"/>
      <c r="CG761" s="17"/>
      <c r="CH761" s="17"/>
      <c r="CI761" s="17"/>
      <c r="CJ761" s="17"/>
      <c r="CK761" s="17"/>
      <c r="CL761" s="17"/>
      <c r="CM761" s="17"/>
      <c r="CN761" s="17"/>
      <c r="CO761" s="17"/>
      <c r="CP761" s="17"/>
      <c r="CQ761" s="17"/>
      <c r="CR761" s="17"/>
      <c r="CS761" s="17"/>
      <c r="CT761" s="17"/>
      <c r="CU761" s="17"/>
      <c r="CV761" s="17"/>
      <c r="CW761" s="17"/>
      <c r="CX761" s="17"/>
      <c r="CY761" s="17"/>
      <c r="CZ761" s="17"/>
      <c r="DA761" s="17"/>
      <c r="DB761" s="17"/>
      <c r="DC761" s="17"/>
      <c r="DD761" s="17"/>
      <c r="DE761" s="17"/>
      <c r="DF761" s="17"/>
      <c r="DG761" s="17"/>
      <c r="DH761" s="17"/>
      <c r="DI761" s="17"/>
      <c r="DJ761" s="17"/>
      <c r="DK761" s="17"/>
      <c r="DL761" s="17"/>
      <c r="DM761" s="17"/>
      <c r="DN761" s="17"/>
      <c r="DO761" s="17"/>
      <c r="DP761" s="17"/>
      <c r="DQ761" s="17"/>
      <c r="DR761" s="17"/>
      <c r="DS761" s="17"/>
      <c r="DT761" s="17"/>
      <c r="DU761" s="17"/>
      <c r="DV761" s="17"/>
      <c r="DW761" s="17"/>
      <c r="DX761" s="17"/>
      <c r="DY761" s="17"/>
      <c r="DZ761" s="17"/>
      <c r="EA761" s="17"/>
      <c r="EB761" s="17"/>
      <c r="EC761" s="17"/>
      <c r="ED761" s="17"/>
      <c r="EE761" s="17"/>
      <c r="EF761" s="17"/>
      <c r="EG761" s="17"/>
      <c r="EH761" s="17"/>
      <c r="EI761" s="17"/>
      <c r="EJ761" s="17"/>
      <c r="EK761" s="17"/>
      <c r="EL761" s="17"/>
    </row>
    <row r="762" spans="1:142" x14ac:dyDescent="0.35">
      <c r="A762" s="17"/>
      <c r="B762" s="17"/>
      <c r="C762" s="17"/>
      <c r="D762" s="17"/>
      <c r="E762" s="17"/>
      <c r="F762" s="17"/>
      <c r="G762" s="17"/>
      <c r="H762" s="17"/>
      <c r="I762" s="17"/>
      <c r="K762" s="17"/>
      <c r="N762" s="17"/>
      <c r="O762" s="17"/>
      <c r="P762" s="68"/>
      <c r="Q762" s="68"/>
      <c r="R762" s="17"/>
      <c r="S762" s="17"/>
      <c r="T762" s="107"/>
      <c r="V762" s="17"/>
      <c r="W762" s="17"/>
      <c r="Y762" s="17"/>
      <c r="Z762" s="17"/>
      <c r="AA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c r="CA762" s="17"/>
      <c r="CB762" s="17"/>
      <c r="CC762" s="17"/>
      <c r="CD762" s="17"/>
      <c r="CE762" s="17"/>
      <c r="CF762" s="17"/>
      <c r="CG762" s="17"/>
      <c r="CH762" s="17"/>
      <c r="CI762" s="17"/>
      <c r="CJ762" s="17"/>
      <c r="CK762" s="17"/>
      <c r="CL762" s="17"/>
      <c r="CM762" s="17"/>
      <c r="CN762" s="17"/>
      <c r="CO762" s="17"/>
      <c r="CP762" s="17"/>
      <c r="CQ762" s="17"/>
      <c r="CR762" s="17"/>
      <c r="CS762" s="17"/>
      <c r="CT762" s="17"/>
      <c r="CU762" s="17"/>
      <c r="CV762" s="17"/>
      <c r="CW762" s="17"/>
      <c r="CX762" s="17"/>
      <c r="CY762" s="17"/>
      <c r="CZ762" s="17"/>
      <c r="DA762" s="17"/>
      <c r="DB762" s="17"/>
      <c r="DC762" s="17"/>
      <c r="DD762" s="17"/>
      <c r="DE762" s="17"/>
      <c r="DF762" s="17"/>
      <c r="DG762" s="17"/>
      <c r="DH762" s="17"/>
      <c r="DI762" s="17"/>
      <c r="DJ762" s="17"/>
      <c r="DK762" s="17"/>
      <c r="DL762" s="17"/>
      <c r="DM762" s="17"/>
      <c r="DN762" s="17"/>
      <c r="DO762" s="17"/>
      <c r="DP762" s="17"/>
      <c r="DQ762" s="17"/>
      <c r="DR762" s="17"/>
      <c r="DS762" s="17"/>
      <c r="DT762" s="17"/>
      <c r="DU762" s="17"/>
      <c r="DV762" s="17"/>
      <c r="DW762" s="17"/>
      <c r="DX762" s="17"/>
      <c r="DY762" s="17"/>
      <c r="DZ762" s="17"/>
      <c r="EA762" s="17"/>
      <c r="EB762" s="17"/>
      <c r="EC762" s="17"/>
      <c r="ED762" s="17"/>
      <c r="EE762" s="17"/>
      <c r="EF762" s="17"/>
      <c r="EG762" s="17"/>
      <c r="EH762" s="17"/>
      <c r="EI762" s="17"/>
      <c r="EJ762" s="17"/>
      <c r="EK762" s="17"/>
      <c r="EL762" s="17"/>
    </row>
    <row r="763" spans="1:142" x14ac:dyDescent="0.35">
      <c r="A763" s="17"/>
      <c r="B763" s="17"/>
      <c r="C763" s="17"/>
      <c r="D763" s="17"/>
      <c r="E763" s="17"/>
      <c r="F763" s="17"/>
      <c r="G763" s="17"/>
      <c r="H763" s="17"/>
      <c r="I763" s="17"/>
      <c r="K763" s="17"/>
      <c r="N763" s="17"/>
      <c r="O763" s="17"/>
      <c r="P763" s="68"/>
      <c r="Q763" s="68"/>
      <c r="R763" s="17"/>
      <c r="S763" s="17"/>
      <c r="T763" s="107"/>
      <c r="V763" s="17"/>
      <c r="W763" s="17"/>
      <c r="Y763" s="17"/>
      <c r="Z763" s="17"/>
      <c r="AA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17"/>
      <c r="BZ763" s="17"/>
      <c r="CA763" s="17"/>
      <c r="CB763" s="17"/>
      <c r="CC763" s="17"/>
      <c r="CD763" s="17"/>
      <c r="CE763" s="17"/>
      <c r="CF763" s="17"/>
      <c r="CG763" s="17"/>
      <c r="CH763" s="17"/>
      <c r="CI763" s="17"/>
      <c r="CJ763" s="17"/>
      <c r="CK763" s="17"/>
      <c r="CL763" s="17"/>
      <c r="CM763" s="17"/>
      <c r="CN763" s="17"/>
      <c r="CO763" s="17"/>
      <c r="CP763" s="17"/>
      <c r="CQ763" s="17"/>
      <c r="CR763" s="17"/>
      <c r="CS763" s="17"/>
      <c r="CT763" s="17"/>
      <c r="CU763" s="17"/>
      <c r="CV763" s="17"/>
      <c r="CW763" s="17"/>
      <c r="CX763" s="17"/>
      <c r="CY763" s="17"/>
      <c r="CZ763" s="17"/>
      <c r="DA763" s="17"/>
      <c r="DB763" s="17"/>
      <c r="DC763" s="17"/>
      <c r="DD763" s="17"/>
      <c r="DE763" s="17"/>
      <c r="DF763" s="17"/>
      <c r="DG763" s="17"/>
      <c r="DH763" s="17"/>
      <c r="DI763" s="17"/>
      <c r="DJ763" s="17"/>
      <c r="DK763" s="17"/>
      <c r="DL763" s="17"/>
      <c r="DM763" s="17"/>
      <c r="DN763" s="17"/>
      <c r="DO763" s="17"/>
      <c r="DP763" s="17"/>
      <c r="DQ763" s="17"/>
      <c r="DR763" s="17"/>
      <c r="DS763" s="17"/>
      <c r="DT763" s="17"/>
      <c r="DU763" s="17"/>
      <c r="DV763" s="17"/>
      <c r="DW763" s="17"/>
      <c r="DX763" s="17"/>
      <c r="DY763" s="17"/>
      <c r="DZ763" s="17"/>
      <c r="EA763" s="17"/>
      <c r="EB763" s="17"/>
      <c r="EC763" s="17"/>
      <c r="ED763" s="17"/>
      <c r="EE763" s="17"/>
      <c r="EF763" s="17"/>
      <c r="EG763" s="17"/>
      <c r="EH763" s="17"/>
      <c r="EI763" s="17"/>
      <c r="EJ763" s="17"/>
      <c r="EK763" s="17"/>
      <c r="EL763" s="17"/>
    </row>
    <row r="764" spans="1:142" x14ac:dyDescent="0.35">
      <c r="A764" s="17"/>
      <c r="B764" s="17"/>
      <c r="C764" s="17"/>
      <c r="D764" s="17"/>
      <c r="E764" s="17"/>
      <c r="F764" s="17"/>
      <c r="G764" s="17"/>
      <c r="H764" s="17"/>
      <c r="I764" s="17"/>
      <c r="K764" s="17"/>
      <c r="N764" s="17"/>
      <c r="O764" s="17"/>
      <c r="P764" s="68"/>
      <c r="Q764" s="68"/>
      <c r="R764" s="17"/>
      <c r="S764" s="17"/>
      <c r="T764" s="107"/>
      <c r="V764" s="17"/>
      <c r="W764" s="17"/>
      <c r="Y764" s="17"/>
      <c r="Z764" s="17"/>
      <c r="AA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c r="CA764" s="17"/>
      <c r="CB764" s="17"/>
      <c r="CC764" s="17"/>
      <c r="CD764" s="17"/>
      <c r="CE764" s="17"/>
      <c r="CF764" s="17"/>
      <c r="CG764" s="17"/>
      <c r="CH764" s="17"/>
      <c r="CI764" s="17"/>
      <c r="CJ764" s="17"/>
      <c r="CK764" s="17"/>
      <c r="CL764" s="17"/>
      <c r="CM764" s="17"/>
      <c r="CN764" s="17"/>
      <c r="CO764" s="17"/>
      <c r="CP764" s="17"/>
      <c r="CQ764" s="17"/>
      <c r="CR764" s="17"/>
      <c r="CS764" s="17"/>
      <c r="CT764" s="17"/>
      <c r="CU764" s="17"/>
      <c r="CV764" s="17"/>
      <c r="CW764" s="17"/>
      <c r="CX764" s="17"/>
      <c r="CY764" s="17"/>
      <c r="CZ764" s="17"/>
      <c r="DA764" s="17"/>
      <c r="DB764" s="17"/>
      <c r="DC764" s="17"/>
      <c r="DD764" s="17"/>
      <c r="DE764" s="17"/>
      <c r="DF764" s="17"/>
      <c r="DG764" s="17"/>
      <c r="DH764" s="17"/>
      <c r="DI764" s="17"/>
      <c r="DJ764" s="17"/>
      <c r="DK764" s="17"/>
      <c r="DL764" s="17"/>
      <c r="DM764" s="17"/>
      <c r="DN764" s="17"/>
      <c r="DO764" s="17"/>
      <c r="DP764" s="17"/>
      <c r="DQ764" s="17"/>
      <c r="DR764" s="17"/>
      <c r="DS764" s="17"/>
      <c r="DT764" s="17"/>
      <c r="DU764" s="17"/>
      <c r="DV764" s="17"/>
      <c r="DW764" s="17"/>
      <c r="DX764" s="17"/>
      <c r="DY764" s="17"/>
      <c r="DZ764" s="17"/>
      <c r="EA764" s="17"/>
      <c r="EB764" s="17"/>
      <c r="EC764" s="17"/>
      <c r="ED764" s="17"/>
      <c r="EE764" s="17"/>
      <c r="EF764" s="17"/>
      <c r="EG764" s="17"/>
      <c r="EH764" s="17"/>
      <c r="EI764" s="17"/>
      <c r="EJ764" s="17"/>
      <c r="EK764" s="17"/>
      <c r="EL764" s="17"/>
    </row>
    <row r="765" spans="1:142" x14ac:dyDescent="0.35">
      <c r="A765" s="17"/>
      <c r="B765" s="17"/>
      <c r="C765" s="17"/>
      <c r="D765" s="17"/>
      <c r="E765" s="17"/>
      <c r="F765" s="17"/>
      <c r="G765" s="17"/>
      <c r="H765" s="17"/>
      <c r="I765" s="17"/>
      <c r="K765" s="17"/>
      <c r="N765" s="17"/>
      <c r="O765" s="17"/>
      <c r="P765" s="68"/>
      <c r="Q765" s="68"/>
      <c r="R765" s="17"/>
      <c r="S765" s="17"/>
      <c r="T765" s="107"/>
      <c r="V765" s="17"/>
      <c r="W765" s="17"/>
      <c r="Y765" s="17"/>
      <c r="Z765" s="17"/>
      <c r="AA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c r="CA765" s="17"/>
      <c r="CB765" s="17"/>
      <c r="CC765" s="17"/>
      <c r="CD765" s="17"/>
      <c r="CE765" s="17"/>
      <c r="CF765" s="17"/>
      <c r="CG765" s="17"/>
      <c r="CH765" s="17"/>
      <c r="CI765" s="17"/>
      <c r="CJ765" s="17"/>
      <c r="CK765" s="17"/>
      <c r="CL765" s="17"/>
      <c r="CM765" s="17"/>
      <c r="CN765" s="17"/>
      <c r="CO765" s="17"/>
      <c r="CP765" s="17"/>
      <c r="CQ765" s="17"/>
      <c r="CR765" s="17"/>
      <c r="CS765" s="17"/>
      <c r="CT765" s="17"/>
      <c r="CU765" s="17"/>
      <c r="CV765" s="17"/>
      <c r="CW765" s="17"/>
      <c r="CX765" s="17"/>
      <c r="CY765" s="17"/>
      <c r="CZ765" s="17"/>
      <c r="DA765" s="17"/>
      <c r="DB765" s="17"/>
      <c r="DC765" s="17"/>
      <c r="DD765" s="17"/>
      <c r="DE765" s="17"/>
      <c r="DF765" s="17"/>
      <c r="DG765" s="17"/>
      <c r="DH765" s="17"/>
      <c r="DI765" s="17"/>
      <c r="DJ765" s="17"/>
      <c r="DK765" s="17"/>
      <c r="DL765" s="17"/>
      <c r="DM765" s="17"/>
      <c r="DN765" s="17"/>
      <c r="DO765" s="17"/>
      <c r="DP765" s="17"/>
      <c r="DQ765" s="17"/>
      <c r="DR765" s="17"/>
      <c r="DS765" s="17"/>
      <c r="DT765" s="17"/>
      <c r="DU765" s="17"/>
      <c r="DV765" s="17"/>
      <c r="DW765" s="17"/>
      <c r="DX765" s="17"/>
      <c r="DY765" s="17"/>
      <c r="DZ765" s="17"/>
      <c r="EA765" s="17"/>
      <c r="EB765" s="17"/>
      <c r="EC765" s="17"/>
      <c r="ED765" s="17"/>
      <c r="EE765" s="17"/>
      <c r="EF765" s="17"/>
      <c r="EG765" s="17"/>
      <c r="EH765" s="17"/>
      <c r="EI765" s="17"/>
      <c r="EJ765" s="17"/>
      <c r="EK765" s="17"/>
      <c r="EL765" s="17"/>
    </row>
    <row r="766" spans="1:142" x14ac:dyDescent="0.35">
      <c r="A766" s="17"/>
      <c r="B766" s="17"/>
      <c r="C766" s="17"/>
      <c r="D766" s="17"/>
      <c r="E766" s="17"/>
      <c r="F766" s="17"/>
      <c r="G766" s="17"/>
      <c r="H766" s="17"/>
      <c r="I766" s="17"/>
      <c r="K766" s="17"/>
      <c r="N766" s="17"/>
      <c r="O766" s="17"/>
      <c r="P766" s="68"/>
      <c r="Q766" s="68"/>
      <c r="R766" s="17"/>
      <c r="S766" s="17"/>
      <c r="T766" s="107"/>
      <c r="V766" s="17"/>
      <c r="W766" s="17"/>
      <c r="Y766" s="17"/>
      <c r="Z766" s="17"/>
      <c r="AA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17"/>
      <c r="BZ766" s="17"/>
      <c r="CA766" s="17"/>
      <c r="CB766" s="17"/>
      <c r="CC766" s="17"/>
      <c r="CD766" s="17"/>
      <c r="CE766" s="17"/>
      <c r="CF766" s="17"/>
      <c r="CG766" s="17"/>
      <c r="CH766" s="17"/>
      <c r="CI766" s="17"/>
      <c r="CJ766" s="17"/>
      <c r="CK766" s="17"/>
      <c r="CL766" s="17"/>
      <c r="CM766" s="17"/>
      <c r="CN766" s="17"/>
      <c r="CO766" s="17"/>
      <c r="CP766" s="17"/>
      <c r="CQ766" s="17"/>
      <c r="CR766" s="17"/>
      <c r="CS766" s="17"/>
      <c r="CT766" s="17"/>
      <c r="CU766" s="17"/>
      <c r="CV766" s="17"/>
      <c r="CW766" s="17"/>
      <c r="CX766" s="17"/>
      <c r="CY766" s="17"/>
      <c r="CZ766" s="17"/>
      <c r="DA766" s="17"/>
      <c r="DB766" s="17"/>
      <c r="DC766" s="17"/>
      <c r="DD766" s="17"/>
      <c r="DE766" s="17"/>
      <c r="DF766" s="17"/>
      <c r="DG766" s="17"/>
      <c r="DH766" s="17"/>
      <c r="DI766" s="17"/>
      <c r="DJ766" s="17"/>
      <c r="DK766" s="17"/>
      <c r="DL766" s="17"/>
      <c r="DM766" s="17"/>
      <c r="DN766" s="17"/>
      <c r="DO766" s="17"/>
      <c r="DP766" s="17"/>
      <c r="DQ766" s="17"/>
      <c r="DR766" s="17"/>
      <c r="DS766" s="17"/>
      <c r="DT766" s="17"/>
      <c r="DU766" s="17"/>
      <c r="DV766" s="17"/>
      <c r="DW766" s="17"/>
      <c r="DX766" s="17"/>
      <c r="DY766" s="17"/>
      <c r="DZ766" s="17"/>
      <c r="EA766" s="17"/>
      <c r="EB766" s="17"/>
      <c r="EC766" s="17"/>
      <c r="ED766" s="17"/>
      <c r="EE766" s="17"/>
      <c r="EF766" s="17"/>
      <c r="EG766" s="17"/>
      <c r="EH766" s="17"/>
      <c r="EI766" s="17"/>
      <c r="EJ766" s="17"/>
      <c r="EK766" s="17"/>
      <c r="EL766" s="17"/>
    </row>
    <row r="767" spans="1:142" x14ac:dyDescent="0.35">
      <c r="A767" s="17"/>
      <c r="B767" s="17"/>
      <c r="C767" s="17"/>
      <c r="D767" s="17"/>
      <c r="E767" s="17"/>
      <c r="F767" s="17"/>
      <c r="G767" s="17"/>
      <c r="H767" s="17"/>
      <c r="I767" s="17"/>
      <c r="K767" s="17"/>
      <c r="N767" s="17"/>
      <c r="O767" s="17"/>
      <c r="P767" s="68"/>
      <c r="Q767" s="68"/>
      <c r="R767" s="17"/>
      <c r="S767" s="17"/>
      <c r="T767" s="107"/>
      <c r="V767" s="17"/>
      <c r="W767" s="17"/>
      <c r="Y767" s="17"/>
      <c r="Z767" s="17"/>
      <c r="AA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17"/>
      <c r="BZ767" s="17"/>
      <c r="CA767" s="17"/>
      <c r="CB767" s="17"/>
      <c r="CC767" s="17"/>
      <c r="CD767" s="17"/>
      <c r="CE767" s="17"/>
      <c r="CF767" s="17"/>
      <c r="CG767" s="17"/>
      <c r="CH767" s="17"/>
      <c r="CI767" s="17"/>
      <c r="CJ767" s="17"/>
      <c r="CK767" s="17"/>
      <c r="CL767" s="17"/>
      <c r="CM767" s="17"/>
      <c r="CN767" s="17"/>
      <c r="CO767" s="17"/>
      <c r="CP767" s="17"/>
      <c r="CQ767" s="17"/>
      <c r="CR767" s="17"/>
      <c r="CS767" s="17"/>
      <c r="CT767" s="17"/>
      <c r="CU767" s="17"/>
      <c r="CV767" s="17"/>
      <c r="CW767" s="17"/>
      <c r="CX767" s="17"/>
      <c r="CY767" s="17"/>
      <c r="CZ767" s="17"/>
      <c r="DA767" s="17"/>
      <c r="DB767" s="17"/>
      <c r="DC767" s="17"/>
      <c r="DD767" s="17"/>
      <c r="DE767" s="17"/>
      <c r="DF767" s="17"/>
      <c r="DG767" s="17"/>
      <c r="DH767" s="17"/>
      <c r="DI767" s="17"/>
      <c r="DJ767" s="17"/>
      <c r="DK767" s="17"/>
      <c r="DL767" s="17"/>
      <c r="DM767" s="17"/>
      <c r="DN767" s="17"/>
      <c r="DO767" s="17"/>
      <c r="DP767" s="17"/>
      <c r="DQ767" s="17"/>
      <c r="DR767" s="17"/>
      <c r="DS767" s="17"/>
      <c r="DT767" s="17"/>
      <c r="DU767" s="17"/>
      <c r="DV767" s="17"/>
      <c r="DW767" s="17"/>
      <c r="DX767" s="17"/>
      <c r="DY767" s="17"/>
      <c r="DZ767" s="17"/>
      <c r="EA767" s="17"/>
      <c r="EB767" s="17"/>
      <c r="EC767" s="17"/>
      <c r="ED767" s="17"/>
      <c r="EE767" s="17"/>
      <c r="EF767" s="17"/>
      <c r="EG767" s="17"/>
      <c r="EH767" s="17"/>
      <c r="EI767" s="17"/>
      <c r="EJ767" s="17"/>
      <c r="EK767" s="17"/>
      <c r="EL767" s="17"/>
    </row>
    <row r="768" spans="1:142" x14ac:dyDescent="0.35">
      <c r="A768" s="17"/>
      <c r="B768" s="17"/>
      <c r="C768" s="17"/>
      <c r="D768" s="17"/>
      <c r="E768" s="17"/>
      <c r="F768" s="17"/>
      <c r="G768" s="17"/>
      <c r="H768" s="17"/>
      <c r="I768" s="17"/>
      <c r="K768" s="17"/>
      <c r="N768" s="17"/>
      <c r="O768" s="17"/>
      <c r="P768" s="68"/>
      <c r="Q768" s="68"/>
      <c r="R768" s="17"/>
      <c r="S768" s="17"/>
      <c r="T768" s="107"/>
      <c r="V768" s="17"/>
      <c r="W768" s="17"/>
      <c r="Y768" s="17"/>
      <c r="Z768" s="17"/>
      <c r="AA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17"/>
      <c r="BZ768" s="17"/>
      <c r="CA768" s="17"/>
      <c r="CB768" s="17"/>
      <c r="CC768" s="17"/>
      <c r="CD768" s="17"/>
      <c r="CE768" s="17"/>
      <c r="CF768" s="17"/>
      <c r="CG768" s="17"/>
      <c r="CH768" s="17"/>
      <c r="CI768" s="17"/>
      <c r="CJ768" s="17"/>
      <c r="CK768" s="17"/>
      <c r="CL768" s="17"/>
      <c r="CM768" s="17"/>
      <c r="CN768" s="17"/>
      <c r="CO768" s="17"/>
      <c r="CP768" s="17"/>
      <c r="CQ768" s="17"/>
      <c r="CR768" s="17"/>
      <c r="CS768" s="17"/>
      <c r="CT768" s="17"/>
      <c r="CU768" s="17"/>
      <c r="CV768" s="17"/>
      <c r="CW768" s="17"/>
      <c r="CX768" s="17"/>
      <c r="CY768" s="17"/>
      <c r="CZ768" s="17"/>
      <c r="DA768" s="17"/>
      <c r="DB768" s="17"/>
      <c r="DC768" s="17"/>
      <c r="DD768" s="17"/>
      <c r="DE768" s="17"/>
      <c r="DF768" s="17"/>
      <c r="DG768" s="17"/>
      <c r="DH768" s="17"/>
      <c r="DI768" s="17"/>
      <c r="DJ768" s="17"/>
      <c r="DK768" s="17"/>
      <c r="DL768" s="17"/>
      <c r="DM768" s="17"/>
      <c r="DN768" s="17"/>
      <c r="DO768" s="17"/>
      <c r="DP768" s="17"/>
      <c r="DQ768" s="17"/>
      <c r="DR768" s="17"/>
      <c r="DS768" s="17"/>
      <c r="DT768" s="17"/>
      <c r="DU768" s="17"/>
      <c r="DV768" s="17"/>
      <c r="DW768" s="17"/>
      <c r="DX768" s="17"/>
      <c r="DY768" s="17"/>
      <c r="DZ768" s="17"/>
      <c r="EA768" s="17"/>
      <c r="EB768" s="17"/>
      <c r="EC768" s="17"/>
      <c r="ED768" s="17"/>
      <c r="EE768" s="17"/>
      <c r="EF768" s="17"/>
      <c r="EG768" s="17"/>
      <c r="EH768" s="17"/>
      <c r="EI768" s="17"/>
      <c r="EJ768" s="17"/>
      <c r="EK768" s="17"/>
      <c r="EL768" s="17"/>
    </row>
    <row r="769" spans="1:142" x14ac:dyDescent="0.35">
      <c r="A769" s="17"/>
      <c r="B769" s="17"/>
      <c r="C769" s="17"/>
      <c r="D769" s="17"/>
      <c r="E769" s="17"/>
      <c r="F769" s="17"/>
      <c r="G769" s="17"/>
      <c r="H769" s="17"/>
      <c r="I769" s="17"/>
      <c r="K769" s="17"/>
      <c r="N769" s="17"/>
      <c r="O769" s="17"/>
      <c r="P769" s="68"/>
      <c r="Q769" s="68"/>
      <c r="R769" s="17"/>
      <c r="S769" s="17"/>
      <c r="T769" s="107"/>
      <c r="V769" s="17"/>
      <c r="W769" s="17"/>
      <c r="Y769" s="17"/>
      <c r="Z769" s="17"/>
      <c r="AA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c r="CA769" s="17"/>
      <c r="CB769" s="17"/>
      <c r="CC769" s="17"/>
      <c r="CD769" s="17"/>
      <c r="CE769" s="17"/>
      <c r="CF769" s="17"/>
      <c r="CG769" s="17"/>
      <c r="CH769" s="17"/>
      <c r="CI769" s="17"/>
      <c r="CJ769" s="17"/>
      <c r="CK769" s="17"/>
      <c r="CL769" s="17"/>
      <c r="CM769" s="17"/>
      <c r="CN769" s="17"/>
      <c r="CO769" s="17"/>
      <c r="CP769" s="17"/>
      <c r="CQ769" s="17"/>
      <c r="CR769" s="17"/>
      <c r="CS769" s="17"/>
      <c r="CT769" s="17"/>
      <c r="CU769" s="17"/>
      <c r="CV769" s="17"/>
      <c r="CW769" s="17"/>
      <c r="CX769" s="17"/>
      <c r="CY769" s="17"/>
      <c r="CZ769" s="17"/>
      <c r="DA769" s="17"/>
      <c r="DB769" s="17"/>
      <c r="DC769" s="17"/>
      <c r="DD769" s="17"/>
      <c r="DE769" s="17"/>
      <c r="DF769" s="17"/>
      <c r="DG769" s="17"/>
      <c r="DH769" s="17"/>
      <c r="DI769" s="17"/>
      <c r="DJ769" s="17"/>
      <c r="DK769" s="17"/>
      <c r="DL769" s="17"/>
      <c r="DM769" s="17"/>
      <c r="DN769" s="17"/>
      <c r="DO769" s="17"/>
      <c r="DP769" s="17"/>
      <c r="DQ769" s="17"/>
      <c r="DR769" s="17"/>
      <c r="DS769" s="17"/>
      <c r="DT769" s="17"/>
      <c r="DU769" s="17"/>
      <c r="DV769" s="17"/>
      <c r="DW769" s="17"/>
      <c r="DX769" s="17"/>
      <c r="DY769" s="17"/>
      <c r="DZ769" s="17"/>
      <c r="EA769" s="17"/>
      <c r="EB769" s="17"/>
      <c r="EC769" s="17"/>
      <c r="ED769" s="17"/>
      <c r="EE769" s="17"/>
      <c r="EF769" s="17"/>
      <c r="EG769" s="17"/>
      <c r="EH769" s="17"/>
      <c r="EI769" s="17"/>
      <c r="EJ769" s="17"/>
      <c r="EK769" s="17"/>
      <c r="EL769" s="17"/>
    </row>
    <row r="770" spans="1:142" x14ac:dyDescent="0.35">
      <c r="A770" s="17"/>
      <c r="B770" s="17"/>
      <c r="C770" s="17"/>
      <c r="D770" s="17"/>
      <c r="E770" s="17"/>
      <c r="F770" s="17"/>
      <c r="G770" s="17"/>
      <c r="H770" s="17"/>
      <c r="I770" s="17"/>
      <c r="K770" s="17"/>
      <c r="N770" s="17"/>
      <c r="O770" s="17"/>
      <c r="P770" s="68"/>
      <c r="Q770" s="68"/>
      <c r="R770" s="17"/>
      <c r="S770" s="17"/>
      <c r="T770" s="107"/>
      <c r="V770" s="17"/>
      <c r="W770" s="17"/>
      <c r="Y770" s="17"/>
      <c r="Z770" s="17"/>
      <c r="AA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17"/>
      <c r="BZ770" s="17"/>
      <c r="CA770" s="17"/>
      <c r="CB770" s="17"/>
      <c r="CC770" s="17"/>
      <c r="CD770" s="17"/>
      <c r="CE770" s="17"/>
      <c r="CF770" s="17"/>
      <c r="CG770" s="17"/>
      <c r="CH770" s="17"/>
      <c r="CI770" s="17"/>
      <c r="CJ770" s="17"/>
      <c r="CK770" s="17"/>
      <c r="CL770" s="17"/>
      <c r="CM770" s="17"/>
      <c r="CN770" s="17"/>
      <c r="CO770" s="17"/>
      <c r="CP770" s="17"/>
      <c r="CQ770" s="17"/>
      <c r="CR770" s="17"/>
      <c r="CS770" s="17"/>
      <c r="CT770" s="17"/>
      <c r="CU770" s="17"/>
      <c r="CV770" s="17"/>
      <c r="CW770" s="17"/>
      <c r="CX770" s="17"/>
      <c r="CY770" s="17"/>
      <c r="CZ770" s="17"/>
      <c r="DA770" s="17"/>
      <c r="DB770" s="17"/>
      <c r="DC770" s="17"/>
      <c r="DD770" s="17"/>
      <c r="DE770" s="17"/>
      <c r="DF770" s="17"/>
      <c r="DG770" s="17"/>
      <c r="DH770" s="17"/>
      <c r="DI770" s="17"/>
      <c r="DJ770" s="17"/>
      <c r="DK770" s="17"/>
      <c r="DL770" s="17"/>
      <c r="DM770" s="17"/>
      <c r="DN770" s="17"/>
      <c r="DO770" s="17"/>
      <c r="DP770" s="17"/>
      <c r="DQ770" s="17"/>
      <c r="DR770" s="17"/>
      <c r="DS770" s="17"/>
      <c r="DT770" s="17"/>
      <c r="DU770" s="17"/>
      <c r="DV770" s="17"/>
      <c r="DW770" s="17"/>
      <c r="DX770" s="17"/>
      <c r="DY770" s="17"/>
      <c r="DZ770" s="17"/>
      <c r="EA770" s="17"/>
      <c r="EB770" s="17"/>
      <c r="EC770" s="17"/>
      <c r="ED770" s="17"/>
      <c r="EE770" s="17"/>
      <c r="EF770" s="17"/>
      <c r="EG770" s="17"/>
      <c r="EH770" s="17"/>
      <c r="EI770" s="17"/>
      <c r="EJ770" s="17"/>
      <c r="EK770" s="17"/>
      <c r="EL770" s="17"/>
    </row>
    <row r="771" spans="1:142" x14ac:dyDescent="0.35">
      <c r="A771" s="17"/>
      <c r="B771" s="17"/>
      <c r="C771" s="17"/>
      <c r="D771" s="17"/>
      <c r="E771" s="17"/>
      <c r="F771" s="17"/>
      <c r="G771" s="17"/>
      <c r="H771" s="17"/>
      <c r="I771" s="17"/>
      <c r="K771" s="17"/>
      <c r="N771" s="17"/>
      <c r="O771" s="17"/>
      <c r="P771" s="68"/>
      <c r="Q771" s="68"/>
      <c r="R771" s="17"/>
      <c r="S771" s="17"/>
      <c r="T771" s="107"/>
      <c r="V771" s="17"/>
      <c r="W771" s="17"/>
      <c r="Y771" s="17"/>
      <c r="Z771" s="17"/>
      <c r="AA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c r="CC771" s="17"/>
      <c r="CD771" s="17"/>
      <c r="CE771" s="17"/>
      <c r="CF771" s="17"/>
      <c r="CG771" s="17"/>
      <c r="CH771" s="17"/>
      <c r="CI771" s="17"/>
      <c r="CJ771" s="17"/>
      <c r="CK771" s="17"/>
      <c r="CL771" s="17"/>
      <c r="CM771" s="17"/>
      <c r="CN771" s="17"/>
      <c r="CO771" s="17"/>
      <c r="CP771" s="17"/>
      <c r="CQ771" s="17"/>
      <c r="CR771" s="17"/>
      <c r="CS771" s="17"/>
      <c r="CT771" s="17"/>
      <c r="CU771" s="17"/>
      <c r="CV771" s="17"/>
      <c r="CW771" s="17"/>
      <c r="CX771" s="17"/>
      <c r="CY771" s="17"/>
      <c r="CZ771" s="17"/>
      <c r="DA771" s="17"/>
      <c r="DB771" s="17"/>
      <c r="DC771" s="17"/>
      <c r="DD771" s="17"/>
      <c r="DE771" s="17"/>
      <c r="DF771" s="17"/>
      <c r="DG771" s="17"/>
      <c r="DH771" s="17"/>
      <c r="DI771" s="17"/>
      <c r="DJ771" s="17"/>
      <c r="DK771" s="17"/>
      <c r="DL771" s="17"/>
      <c r="DM771" s="17"/>
      <c r="DN771" s="17"/>
      <c r="DO771" s="17"/>
      <c r="DP771" s="17"/>
      <c r="DQ771" s="17"/>
      <c r="DR771" s="17"/>
      <c r="DS771" s="17"/>
      <c r="DT771" s="17"/>
      <c r="DU771" s="17"/>
      <c r="DV771" s="17"/>
      <c r="DW771" s="17"/>
      <c r="DX771" s="17"/>
      <c r="DY771" s="17"/>
      <c r="DZ771" s="17"/>
      <c r="EA771" s="17"/>
      <c r="EB771" s="17"/>
      <c r="EC771" s="17"/>
      <c r="ED771" s="17"/>
      <c r="EE771" s="17"/>
      <c r="EF771" s="17"/>
      <c r="EG771" s="17"/>
      <c r="EH771" s="17"/>
      <c r="EI771" s="17"/>
      <c r="EJ771" s="17"/>
      <c r="EK771" s="17"/>
      <c r="EL771" s="17"/>
    </row>
    <row r="772" spans="1:142" x14ac:dyDescent="0.35">
      <c r="A772" s="17"/>
      <c r="B772" s="17"/>
      <c r="C772" s="17"/>
      <c r="D772" s="17"/>
      <c r="E772" s="17"/>
      <c r="F772" s="17"/>
      <c r="G772" s="17"/>
      <c r="H772" s="17"/>
      <c r="I772" s="17"/>
      <c r="K772" s="17"/>
      <c r="N772" s="17"/>
      <c r="O772" s="17"/>
      <c r="P772" s="68"/>
      <c r="Q772" s="68"/>
      <c r="R772" s="17"/>
      <c r="S772" s="17"/>
      <c r="T772" s="107"/>
      <c r="V772" s="17"/>
      <c r="W772" s="17"/>
      <c r="Y772" s="17"/>
      <c r="Z772" s="17"/>
      <c r="AA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c r="CA772" s="17"/>
      <c r="CB772" s="17"/>
      <c r="CC772" s="17"/>
      <c r="CD772" s="17"/>
      <c r="CE772" s="17"/>
      <c r="CF772" s="17"/>
      <c r="CG772" s="17"/>
      <c r="CH772" s="17"/>
      <c r="CI772" s="17"/>
      <c r="CJ772" s="17"/>
      <c r="CK772" s="17"/>
      <c r="CL772" s="17"/>
      <c r="CM772" s="17"/>
      <c r="CN772" s="17"/>
      <c r="CO772" s="17"/>
      <c r="CP772" s="17"/>
      <c r="CQ772" s="17"/>
      <c r="CR772" s="17"/>
      <c r="CS772" s="17"/>
      <c r="CT772" s="17"/>
      <c r="CU772" s="17"/>
      <c r="CV772" s="17"/>
      <c r="CW772" s="17"/>
      <c r="CX772" s="17"/>
      <c r="CY772" s="17"/>
      <c r="CZ772" s="17"/>
      <c r="DA772" s="17"/>
      <c r="DB772" s="17"/>
      <c r="DC772" s="17"/>
      <c r="DD772" s="17"/>
      <c r="DE772" s="17"/>
      <c r="DF772" s="17"/>
      <c r="DG772" s="17"/>
      <c r="DH772" s="17"/>
      <c r="DI772" s="17"/>
      <c r="DJ772" s="17"/>
      <c r="DK772" s="17"/>
      <c r="DL772" s="17"/>
      <c r="DM772" s="17"/>
      <c r="DN772" s="17"/>
      <c r="DO772" s="17"/>
      <c r="DP772" s="17"/>
      <c r="DQ772" s="17"/>
      <c r="DR772" s="17"/>
      <c r="DS772" s="17"/>
      <c r="DT772" s="17"/>
      <c r="DU772" s="17"/>
      <c r="DV772" s="17"/>
      <c r="DW772" s="17"/>
      <c r="DX772" s="17"/>
      <c r="DY772" s="17"/>
      <c r="DZ772" s="17"/>
      <c r="EA772" s="17"/>
      <c r="EB772" s="17"/>
      <c r="EC772" s="17"/>
      <c r="ED772" s="17"/>
      <c r="EE772" s="17"/>
      <c r="EF772" s="17"/>
      <c r="EG772" s="17"/>
      <c r="EH772" s="17"/>
      <c r="EI772" s="17"/>
      <c r="EJ772" s="17"/>
      <c r="EK772" s="17"/>
      <c r="EL772" s="17"/>
    </row>
    <row r="773" spans="1:142" x14ac:dyDescent="0.35">
      <c r="A773" s="17"/>
      <c r="B773" s="17"/>
      <c r="C773" s="17"/>
      <c r="D773" s="17"/>
      <c r="E773" s="17"/>
      <c r="F773" s="17"/>
      <c r="G773" s="17"/>
      <c r="H773" s="17"/>
      <c r="I773" s="17"/>
      <c r="K773" s="17"/>
      <c r="N773" s="17"/>
      <c r="O773" s="17"/>
      <c r="P773" s="68"/>
      <c r="Q773" s="68"/>
      <c r="R773" s="17"/>
      <c r="S773" s="17"/>
      <c r="T773" s="109"/>
      <c r="V773" s="17"/>
      <c r="W773" s="17"/>
      <c r="Y773" s="17"/>
      <c r="Z773" s="17"/>
      <c r="AA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17"/>
      <c r="BZ773" s="17"/>
      <c r="CA773" s="17"/>
      <c r="CB773" s="17"/>
      <c r="CC773" s="17"/>
      <c r="CD773" s="17"/>
      <c r="CE773" s="17"/>
      <c r="CF773" s="17"/>
      <c r="CG773" s="17"/>
      <c r="CH773" s="17"/>
      <c r="CI773" s="17"/>
      <c r="CJ773" s="17"/>
      <c r="CK773" s="17"/>
      <c r="CL773" s="17"/>
      <c r="CM773" s="17"/>
      <c r="CN773" s="17"/>
      <c r="CO773" s="17"/>
      <c r="CP773" s="17"/>
      <c r="CQ773" s="17"/>
      <c r="CR773" s="17"/>
      <c r="CS773" s="17"/>
      <c r="CT773" s="17"/>
      <c r="CU773" s="17"/>
      <c r="CV773" s="17"/>
      <c r="CW773" s="17"/>
      <c r="CX773" s="17"/>
      <c r="CY773" s="17"/>
      <c r="CZ773" s="17"/>
      <c r="DA773" s="17"/>
      <c r="DB773" s="17"/>
      <c r="DC773" s="17"/>
      <c r="DD773" s="17"/>
      <c r="DE773" s="17"/>
      <c r="DF773" s="17"/>
      <c r="DG773" s="17"/>
      <c r="DH773" s="17"/>
      <c r="DI773" s="17"/>
      <c r="DJ773" s="17"/>
      <c r="DK773" s="17"/>
      <c r="DL773" s="17"/>
      <c r="DM773" s="17"/>
      <c r="DN773" s="17"/>
      <c r="DO773" s="17"/>
      <c r="DP773" s="17"/>
      <c r="DQ773" s="17"/>
      <c r="DR773" s="17"/>
      <c r="DS773" s="17"/>
      <c r="DT773" s="17"/>
      <c r="DU773" s="17"/>
      <c r="DV773" s="17"/>
      <c r="DW773" s="17"/>
      <c r="DX773" s="17"/>
      <c r="DY773" s="17"/>
      <c r="DZ773" s="17"/>
      <c r="EA773" s="17"/>
      <c r="EB773" s="17"/>
      <c r="EC773" s="17"/>
      <c r="ED773" s="17"/>
      <c r="EE773" s="17"/>
      <c r="EF773" s="17"/>
      <c r="EG773" s="17"/>
      <c r="EH773" s="17"/>
      <c r="EI773" s="17"/>
      <c r="EJ773" s="17"/>
      <c r="EK773" s="17"/>
      <c r="EL773" s="17"/>
    </row>
    <row r="774" spans="1:142" x14ac:dyDescent="0.35">
      <c r="A774" s="17"/>
      <c r="B774" s="17"/>
      <c r="C774" s="17"/>
      <c r="D774" s="17"/>
      <c r="E774" s="17"/>
      <c r="F774" s="17"/>
      <c r="G774" s="17"/>
      <c r="H774" s="17"/>
      <c r="I774" s="17"/>
      <c r="K774" s="17"/>
      <c r="N774" s="17"/>
      <c r="O774" s="17"/>
      <c r="P774" s="68"/>
      <c r="Q774" s="68"/>
      <c r="R774" s="17"/>
      <c r="S774" s="17"/>
      <c r="T774" s="107"/>
      <c r="V774" s="17"/>
      <c r="W774" s="17"/>
      <c r="Y774" s="17"/>
      <c r="Z774" s="17"/>
      <c r="AA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17"/>
      <c r="BZ774" s="17"/>
      <c r="CA774" s="17"/>
      <c r="CB774" s="17"/>
      <c r="CC774" s="17"/>
      <c r="CD774" s="17"/>
      <c r="CE774" s="17"/>
      <c r="CF774" s="17"/>
      <c r="CG774" s="17"/>
      <c r="CH774" s="17"/>
      <c r="CI774" s="17"/>
      <c r="CJ774" s="17"/>
      <c r="CK774" s="17"/>
      <c r="CL774" s="17"/>
      <c r="CM774" s="17"/>
      <c r="CN774" s="17"/>
      <c r="CO774" s="17"/>
      <c r="CP774" s="17"/>
      <c r="CQ774" s="17"/>
      <c r="CR774" s="17"/>
      <c r="CS774" s="17"/>
      <c r="CT774" s="17"/>
      <c r="CU774" s="17"/>
      <c r="CV774" s="17"/>
      <c r="CW774" s="17"/>
      <c r="CX774" s="17"/>
      <c r="CY774" s="17"/>
      <c r="CZ774" s="17"/>
      <c r="DA774" s="17"/>
      <c r="DB774" s="17"/>
      <c r="DC774" s="17"/>
      <c r="DD774" s="17"/>
      <c r="DE774" s="17"/>
      <c r="DF774" s="17"/>
      <c r="DG774" s="17"/>
      <c r="DH774" s="17"/>
      <c r="DI774" s="17"/>
      <c r="DJ774" s="17"/>
      <c r="DK774" s="17"/>
      <c r="DL774" s="17"/>
      <c r="DM774" s="17"/>
      <c r="DN774" s="17"/>
      <c r="DO774" s="17"/>
      <c r="DP774" s="17"/>
      <c r="DQ774" s="17"/>
      <c r="DR774" s="17"/>
      <c r="DS774" s="17"/>
      <c r="DT774" s="17"/>
      <c r="DU774" s="17"/>
      <c r="DV774" s="17"/>
      <c r="DW774" s="17"/>
      <c r="DX774" s="17"/>
      <c r="DY774" s="17"/>
      <c r="DZ774" s="17"/>
      <c r="EA774" s="17"/>
      <c r="EB774" s="17"/>
      <c r="EC774" s="17"/>
      <c r="ED774" s="17"/>
      <c r="EE774" s="17"/>
      <c r="EF774" s="17"/>
      <c r="EG774" s="17"/>
      <c r="EH774" s="17"/>
      <c r="EI774" s="17"/>
      <c r="EJ774" s="17"/>
      <c r="EK774" s="17"/>
      <c r="EL774" s="17"/>
    </row>
    <row r="775" spans="1:142" x14ac:dyDescent="0.35">
      <c r="A775" s="17"/>
      <c r="B775" s="17"/>
      <c r="C775" s="17"/>
      <c r="D775" s="17"/>
      <c r="E775" s="17"/>
      <c r="F775" s="17"/>
      <c r="G775" s="17"/>
      <c r="H775" s="17"/>
      <c r="I775" s="17"/>
      <c r="K775" s="17"/>
      <c r="N775" s="17"/>
      <c r="O775" s="17"/>
      <c r="P775" s="68"/>
      <c r="Q775" s="68"/>
      <c r="R775" s="17"/>
      <c r="S775" s="17"/>
      <c r="T775" s="107"/>
      <c r="V775" s="17"/>
      <c r="W775" s="17"/>
      <c r="Y775" s="17"/>
      <c r="Z775" s="17"/>
      <c r="AA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17"/>
      <c r="BZ775" s="17"/>
      <c r="CA775" s="17"/>
      <c r="CB775" s="17"/>
      <c r="CC775" s="17"/>
      <c r="CD775" s="17"/>
      <c r="CE775" s="17"/>
      <c r="CF775" s="17"/>
      <c r="CG775" s="17"/>
      <c r="CH775" s="17"/>
      <c r="CI775" s="17"/>
      <c r="CJ775" s="17"/>
      <c r="CK775" s="17"/>
      <c r="CL775" s="17"/>
      <c r="CM775" s="17"/>
      <c r="CN775" s="17"/>
      <c r="CO775" s="17"/>
      <c r="CP775" s="17"/>
      <c r="CQ775" s="17"/>
      <c r="CR775" s="17"/>
      <c r="CS775" s="17"/>
      <c r="CT775" s="17"/>
      <c r="CU775" s="17"/>
      <c r="CV775" s="17"/>
      <c r="CW775" s="17"/>
      <c r="CX775" s="17"/>
      <c r="CY775" s="17"/>
      <c r="CZ775" s="17"/>
      <c r="DA775" s="17"/>
      <c r="DB775" s="17"/>
      <c r="DC775" s="17"/>
      <c r="DD775" s="17"/>
      <c r="DE775" s="17"/>
      <c r="DF775" s="17"/>
      <c r="DG775" s="17"/>
      <c r="DH775" s="17"/>
      <c r="DI775" s="17"/>
      <c r="DJ775" s="17"/>
      <c r="DK775" s="17"/>
      <c r="DL775" s="17"/>
      <c r="DM775" s="17"/>
      <c r="DN775" s="17"/>
      <c r="DO775" s="17"/>
      <c r="DP775" s="17"/>
      <c r="DQ775" s="17"/>
      <c r="DR775" s="17"/>
      <c r="DS775" s="17"/>
      <c r="DT775" s="17"/>
      <c r="DU775" s="17"/>
      <c r="DV775" s="17"/>
      <c r="DW775" s="17"/>
      <c r="DX775" s="17"/>
      <c r="DY775" s="17"/>
      <c r="DZ775" s="17"/>
      <c r="EA775" s="17"/>
      <c r="EB775" s="17"/>
      <c r="EC775" s="17"/>
      <c r="ED775" s="17"/>
      <c r="EE775" s="17"/>
      <c r="EF775" s="17"/>
      <c r="EG775" s="17"/>
      <c r="EH775" s="17"/>
      <c r="EI775" s="17"/>
      <c r="EJ775" s="17"/>
      <c r="EK775" s="17"/>
      <c r="EL775" s="17"/>
    </row>
    <row r="776" spans="1:142" x14ac:dyDescent="0.35">
      <c r="A776" s="17"/>
      <c r="B776" s="17"/>
      <c r="C776" s="17"/>
      <c r="D776" s="17"/>
      <c r="E776" s="17"/>
      <c r="F776" s="17"/>
      <c r="G776" s="17"/>
      <c r="H776" s="17"/>
      <c r="I776" s="17"/>
      <c r="K776" s="17"/>
      <c r="N776" s="17"/>
      <c r="O776" s="17"/>
      <c r="P776" s="68"/>
      <c r="Q776" s="68"/>
      <c r="R776" s="17"/>
      <c r="S776" s="17"/>
      <c r="T776" s="109"/>
      <c r="V776" s="17"/>
      <c r="W776" s="17"/>
      <c r="Y776" s="17"/>
      <c r="Z776" s="17"/>
      <c r="AA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c r="BU776" s="17"/>
      <c r="BV776" s="17"/>
      <c r="BW776" s="17"/>
      <c r="BX776" s="17"/>
      <c r="BY776" s="17"/>
      <c r="BZ776" s="17"/>
      <c r="CA776" s="17"/>
      <c r="CB776" s="17"/>
      <c r="CC776" s="17"/>
      <c r="CD776" s="17"/>
      <c r="CE776" s="17"/>
      <c r="CF776" s="17"/>
      <c r="CG776" s="17"/>
      <c r="CH776" s="17"/>
      <c r="CI776" s="17"/>
      <c r="CJ776" s="17"/>
      <c r="CK776" s="17"/>
      <c r="CL776" s="17"/>
      <c r="CM776" s="17"/>
      <c r="CN776" s="17"/>
      <c r="CO776" s="17"/>
      <c r="CP776" s="17"/>
      <c r="CQ776" s="17"/>
      <c r="CR776" s="17"/>
      <c r="CS776" s="17"/>
      <c r="CT776" s="17"/>
      <c r="CU776" s="17"/>
      <c r="CV776" s="17"/>
      <c r="CW776" s="17"/>
      <c r="CX776" s="17"/>
      <c r="CY776" s="17"/>
      <c r="CZ776" s="17"/>
      <c r="DA776" s="17"/>
      <c r="DB776" s="17"/>
      <c r="DC776" s="17"/>
      <c r="DD776" s="17"/>
      <c r="DE776" s="17"/>
      <c r="DF776" s="17"/>
      <c r="DG776" s="17"/>
      <c r="DH776" s="17"/>
      <c r="DI776" s="17"/>
      <c r="DJ776" s="17"/>
      <c r="DK776" s="17"/>
      <c r="DL776" s="17"/>
      <c r="DM776" s="17"/>
      <c r="DN776" s="17"/>
      <c r="DO776" s="17"/>
      <c r="DP776" s="17"/>
      <c r="DQ776" s="17"/>
      <c r="DR776" s="17"/>
      <c r="DS776" s="17"/>
      <c r="DT776" s="17"/>
      <c r="DU776" s="17"/>
      <c r="DV776" s="17"/>
      <c r="DW776" s="17"/>
      <c r="DX776" s="17"/>
      <c r="DY776" s="17"/>
      <c r="DZ776" s="17"/>
      <c r="EA776" s="17"/>
      <c r="EB776" s="17"/>
      <c r="EC776" s="17"/>
      <c r="ED776" s="17"/>
      <c r="EE776" s="17"/>
      <c r="EF776" s="17"/>
      <c r="EG776" s="17"/>
      <c r="EH776" s="17"/>
      <c r="EI776" s="17"/>
      <c r="EJ776" s="17"/>
      <c r="EK776" s="17"/>
      <c r="EL776" s="17"/>
    </row>
    <row r="777" spans="1:142" x14ac:dyDescent="0.35">
      <c r="A777" s="17"/>
      <c r="B777" s="17"/>
      <c r="C777" s="17"/>
      <c r="D777" s="17"/>
      <c r="E777" s="17"/>
      <c r="F777" s="17"/>
      <c r="G777" s="17"/>
      <c r="H777" s="17"/>
      <c r="I777" s="17"/>
      <c r="K777" s="17"/>
      <c r="N777" s="17"/>
      <c r="O777" s="17"/>
      <c r="P777" s="68"/>
      <c r="Q777" s="68"/>
      <c r="R777" s="17"/>
      <c r="S777" s="17"/>
      <c r="T777" s="109"/>
      <c r="V777" s="17"/>
      <c r="W777" s="17"/>
      <c r="Y777" s="17"/>
      <c r="Z777" s="17"/>
      <c r="AA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c r="BU777" s="17"/>
      <c r="BV777" s="17"/>
      <c r="BW777" s="17"/>
      <c r="BX777" s="17"/>
      <c r="BY777" s="17"/>
      <c r="BZ777" s="17"/>
      <c r="CA777" s="17"/>
      <c r="CB777" s="17"/>
      <c r="CC777" s="17"/>
      <c r="CD777" s="17"/>
      <c r="CE777" s="17"/>
      <c r="CF777" s="17"/>
      <c r="CG777" s="17"/>
      <c r="CH777" s="17"/>
      <c r="CI777" s="17"/>
      <c r="CJ777" s="17"/>
      <c r="CK777" s="17"/>
      <c r="CL777" s="17"/>
      <c r="CM777" s="17"/>
      <c r="CN777" s="17"/>
      <c r="CO777" s="17"/>
      <c r="CP777" s="17"/>
      <c r="CQ777" s="17"/>
      <c r="CR777" s="17"/>
      <c r="CS777" s="17"/>
      <c r="CT777" s="17"/>
      <c r="CU777" s="17"/>
      <c r="CV777" s="17"/>
      <c r="CW777" s="17"/>
      <c r="CX777" s="17"/>
      <c r="CY777" s="17"/>
      <c r="CZ777" s="17"/>
      <c r="DA777" s="17"/>
      <c r="DB777" s="17"/>
      <c r="DC777" s="17"/>
      <c r="DD777" s="17"/>
      <c r="DE777" s="17"/>
      <c r="DF777" s="17"/>
      <c r="DG777" s="17"/>
      <c r="DH777" s="17"/>
      <c r="DI777" s="17"/>
      <c r="DJ777" s="17"/>
      <c r="DK777" s="17"/>
      <c r="DL777" s="17"/>
      <c r="DM777" s="17"/>
      <c r="DN777" s="17"/>
      <c r="DO777" s="17"/>
      <c r="DP777" s="17"/>
      <c r="DQ777" s="17"/>
      <c r="DR777" s="17"/>
      <c r="DS777" s="17"/>
      <c r="DT777" s="17"/>
      <c r="DU777" s="17"/>
      <c r="DV777" s="17"/>
      <c r="DW777" s="17"/>
      <c r="DX777" s="17"/>
      <c r="DY777" s="17"/>
      <c r="DZ777" s="17"/>
      <c r="EA777" s="17"/>
      <c r="EB777" s="17"/>
      <c r="EC777" s="17"/>
      <c r="ED777" s="17"/>
      <c r="EE777" s="17"/>
      <c r="EF777" s="17"/>
      <c r="EG777" s="17"/>
      <c r="EH777" s="17"/>
      <c r="EI777" s="17"/>
      <c r="EJ777" s="17"/>
      <c r="EK777" s="17"/>
      <c r="EL777" s="17"/>
    </row>
    <row r="778" spans="1:142" x14ac:dyDescent="0.35">
      <c r="A778" s="17"/>
      <c r="B778" s="17"/>
      <c r="C778" s="17"/>
      <c r="D778" s="17"/>
      <c r="E778" s="17"/>
      <c r="F778" s="17"/>
      <c r="G778" s="17"/>
      <c r="H778" s="17"/>
      <c r="I778" s="17"/>
      <c r="K778" s="17"/>
      <c r="N778" s="17"/>
      <c r="O778" s="17"/>
      <c r="P778" s="68"/>
      <c r="Q778" s="68"/>
      <c r="R778" s="17"/>
      <c r="S778" s="17"/>
      <c r="T778" s="107"/>
      <c r="V778" s="17"/>
      <c r="W778" s="17"/>
      <c r="Y778" s="17"/>
      <c r="Z778" s="17"/>
      <c r="AA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c r="BU778" s="17"/>
      <c r="BV778" s="17"/>
      <c r="BW778" s="17"/>
      <c r="BX778" s="17"/>
      <c r="BY778" s="17"/>
      <c r="BZ778" s="17"/>
      <c r="CA778" s="17"/>
      <c r="CB778" s="17"/>
      <c r="CC778" s="17"/>
      <c r="CD778" s="17"/>
      <c r="CE778" s="17"/>
      <c r="CF778" s="17"/>
      <c r="CG778" s="17"/>
      <c r="CH778" s="17"/>
      <c r="CI778" s="17"/>
      <c r="CJ778" s="17"/>
      <c r="CK778" s="17"/>
      <c r="CL778" s="17"/>
      <c r="CM778" s="17"/>
      <c r="CN778" s="17"/>
      <c r="CO778" s="17"/>
      <c r="CP778" s="17"/>
      <c r="CQ778" s="17"/>
      <c r="CR778" s="17"/>
      <c r="CS778" s="17"/>
      <c r="CT778" s="17"/>
      <c r="CU778" s="17"/>
      <c r="CV778" s="17"/>
      <c r="CW778" s="17"/>
      <c r="CX778" s="17"/>
      <c r="CY778" s="17"/>
      <c r="CZ778" s="17"/>
      <c r="DA778" s="17"/>
      <c r="DB778" s="17"/>
      <c r="DC778" s="17"/>
      <c r="DD778" s="17"/>
      <c r="DE778" s="17"/>
      <c r="DF778" s="17"/>
      <c r="DG778" s="17"/>
      <c r="DH778" s="17"/>
      <c r="DI778" s="17"/>
      <c r="DJ778" s="17"/>
      <c r="DK778" s="17"/>
      <c r="DL778" s="17"/>
      <c r="DM778" s="17"/>
      <c r="DN778" s="17"/>
      <c r="DO778" s="17"/>
      <c r="DP778" s="17"/>
      <c r="DQ778" s="17"/>
      <c r="DR778" s="17"/>
      <c r="DS778" s="17"/>
      <c r="DT778" s="17"/>
      <c r="DU778" s="17"/>
      <c r="DV778" s="17"/>
      <c r="DW778" s="17"/>
      <c r="DX778" s="17"/>
      <c r="DY778" s="17"/>
      <c r="DZ778" s="17"/>
      <c r="EA778" s="17"/>
      <c r="EB778" s="17"/>
      <c r="EC778" s="17"/>
      <c r="ED778" s="17"/>
      <c r="EE778" s="17"/>
      <c r="EF778" s="17"/>
      <c r="EG778" s="17"/>
      <c r="EH778" s="17"/>
      <c r="EI778" s="17"/>
      <c r="EJ778" s="17"/>
      <c r="EK778" s="17"/>
      <c r="EL778" s="17"/>
    </row>
    <row r="779" spans="1:142" x14ac:dyDescent="0.35">
      <c r="A779" s="17"/>
      <c r="B779" s="17"/>
      <c r="C779" s="17"/>
      <c r="D779" s="17"/>
      <c r="E779" s="17"/>
      <c r="F779" s="17"/>
      <c r="G779" s="17"/>
      <c r="H779" s="17"/>
      <c r="I779" s="17"/>
      <c r="K779" s="17"/>
      <c r="N779" s="17"/>
      <c r="O779" s="17"/>
      <c r="P779" s="68"/>
      <c r="Q779" s="68"/>
      <c r="R779" s="17"/>
      <c r="S779" s="17"/>
      <c r="T779" s="107"/>
      <c r="V779" s="17"/>
      <c r="W779" s="17"/>
      <c r="Y779" s="17"/>
      <c r="Z779" s="17"/>
      <c r="AA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c r="BU779" s="17"/>
      <c r="BV779" s="17"/>
      <c r="BW779" s="17"/>
      <c r="BX779" s="17"/>
      <c r="BY779" s="17"/>
      <c r="BZ779" s="17"/>
      <c r="CA779" s="17"/>
      <c r="CB779" s="17"/>
      <c r="CC779" s="17"/>
      <c r="CD779" s="17"/>
      <c r="CE779" s="17"/>
      <c r="CF779" s="17"/>
      <c r="CG779" s="17"/>
      <c r="CH779" s="17"/>
      <c r="CI779" s="17"/>
      <c r="CJ779" s="17"/>
      <c r="CK779" s="17"/>
      <c r="CL779" s="17"/>
      <c r="CM779" s="17"/>
      <c r="CN779" s="17"/>
      <c r="CO779" s="17"/>
      <c r="CP779" s="17"/>
      <c r="CQ779" s="17"/>
      <c r="CR779" s="17"/>
      <c r="CS779" s="17"/>
      <c r="CT779" s="17"/>
      <c r="CU779" s="17"/>
      <c r="CV779" s="17"/>
      <c r="CW779" s="17"/>
      <c r="CX779" s="17"/>
      <c r="CY779" s="17"/>
      <c r="CZ779" s="17"/>
      <c r="DA779" s="17"/>
      <c r="DB779" s="17"/>
      <c r="DC779" s="17"/>
      <c r="DD779" s="17"/>
      <c r="DE779" s="17"/>
      <c r="DF779" s="17"/>
      <c r="DG779" s="17"/>
      <c r="DH779" s="17"/>
      <c r="DI779" s="17"/>
      <c r="DJ779" s="17"/>
      <c r="DK779" s="17"/>
      <c r="DL779" s="17"/>
      <c r="DM779" s="17"/>
      <c r="DN779" s="17"/>
      <c r="DO779" s="17"/>
      <c r="DP779" s="17"/>
      <c r="DQ779" s="17"/>
      <c r="DR779" s="17"/>
      <c r="DS779" s="17"/>
      <c r="DT779" s="17"/>
      <c r="DU779" s="17"/>
      <c r="DV779" s="17"/>
      <c r="DW779" s="17"/>
      <c r="DX779" s="17"/>
      <c r="DY779" s="17"/>
      <c r="DZ779" s="17"/>
      <c r="EA779" s="17"/>
      <c r="EB779" s="17"/>
      <c r="EC779" s="17"/>
      <c r="ED779" s="17"/>
      <c r="EE779" s="17"/>
      <c r="EF779" s="17"/>
      <c r="EG779" s="17"/>
      <c r="EH779" s="17"/>
      <c r="EI779" s="17"/>
      <c r="EJ779" s="17"/>
      <c r="EK779" s="17"/>
      <c r="EL779" s="17"/>
    </row>
    <row r="780" spans="1:142" x14ac:dyDescent="0.35">
      <c r="A780" s="17"/>
      <c r="B780" s="17"/>
      <c r="C780" s="17"/>
      <c r="D780" s="17"/>
      <c r="E780" s="17"/>
      <c r="F780" s="17"/>
      <c r="G780" s="17"/>
      <c r="H780" s="17"/>
      <c r="I780" s="17"/>
      <c r="K780" s="17"/>
      <c r="N780" s="17"/>
      <c r="O780" s="17"/>
      <c r="P780" s="68"/>
      <c r="Q780" s="68"/>
      <c r="R780" s="17"/>
      <c r="S780" s="17"/>
      <c r="T780" s="109"/>
      <c r="V780" s="17"/>
      <c r="W780" s="17"/>
      <c r="Y780" s="17"/>
      <c r="Z780" s="17"/>
      <c r="AA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c r="BU780" s="17"/>
      <c r="BV780" s="17"/>
      <c r="BW780" s="17"/>
      <c r="BX780" s="17"/>
      <c r="BY780" s="17"/>
      <c r="BZ780" s="17"/>
      <c r="CA780" s="17"/>
      <c r="CB780" s="17"/>
      <c r="CC780" s="17"/>
      <c r="CD780" s="17"/>
      <c r="CE780" s="17"/>
      <c r="CF780" s="17"/>
      <c r="CG780" s="17"/>
      <c r="CH780" s="17"/>
      <c r="CI780" s="17"/>
      <c r="CJ780" s="17"/>
      <c r="CK780" s="17"/>
      <c r="CL780" s="17"/>
      <c r="CM780" s="17"/>
      <c r="CN780" s="17"/>
      <c r="CO780" s="17"/>
      <c r="CP780" s="17"/>
      <c r="CQ780" s="17"/>
      <c r="CR780" s="17"/>
      <c r="CS780" s="17"/>
      <c r="CT780" s="17"/>
      <c r="CU780" s="17"/>
      <c r="CV780" s="17"/>
      <c r="CW780" s="17"/>
      <c r="CX780" s="17"/>
      <c r="CY780" s="17"/>
      <c r="CZ780" s="17"/>
      <c r="DA780" s="17"/>
      <c r="DB780" s="17"/>
      <c r="DC780" s="17"/>
      <c r="DD780" s="17"/>
      <c r="DE780" s="17"/>
      <c r="DF780" s="17"/>
      <c r="DG780" s="17"/>
      <c r="DH780" s="17"/>
      <c r="DI780" s="17"/>
      <c r="DJ780" s="17"/>
      <c r="DK780" s="17"/>
      <c r="DL780" s="17"/>
      <c r="DM780" s="17"/>
      <c r="DN780" s="17"/>
      <c r="DO780" s="17"/>
      <c r="DP780" s="17"/>
      <c r="DQ780" s="17"/>
      <c r="DR780" s="17"/>
      <c r="DS780" s="17"/>
      <c r="DT780" s="17"/>
      <c r="DU780" s="17"/>
      <c r="DV780" s="17"/>
      <c r="DW780" s="17"/>
      <c r="DX780" s="17"/>
      <c r="DY780" s="17"/>
      <c r="DZ780" s="17"/>
      <c r="EA780" s="17"/>
      <c r="EB780" s="17"/>
      <c r="EC780" s="17"/>
      <c r="ED780" s="17"/>
      <c r="EE780" s="17"/>
      <c r="EF780" s="17"/>
      <c r="EG780" s="17"/>
      <c r="EH780" s="17"/>
      <c r="EI780" s="17"/>
      <c r="EJ780" s="17"/>
      <c r="EK780" s="17"/>
      <c r="EL780" s="17"/>
    </row>
    <row r="781" spans="1:142" x14ac:dyDescent="0.35">
      <c r="A781" s="17"/>
      <c r="B781" s="17"/>
      <c r="C781" s="17"/>
      <c r="D781" s="17"/>
      <c r="E781" s="17"/>
      <c r="F781" s="17"/>
      <c r="G781" s="17"/>
      <c r="H781" s="17"/>
      <c r="I781" s="17"/>
      <c r="K781" s="17"/>
      <c r="N781" s="17"/>
      <c r="O781" s="17"/>
      <c r="P781" s="68"/>
      <c r="Q781" s="68"/>
      <c r="R781" s="17"/>
      <c r="S781" s="17"/>
      <c r="T781" s="107"/>
      <c r="V781" s="17"/>
      <c r="W781" s="17"/>
      <c r="Y781" s="17"/>
      <c r="Z781" s="17"/>
      <c r="AA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c r="BU781" s="17"/>
      <c r="BV781" s="17"/>
      <c r="BW781" s="17"/>
      <c r="BX781" s="17"/>
      <c r="BY781" s="17"/>
      <c r="BZ781" s="17"/>
      <c r="CA781" s="17"/>
      <c r="CB781" s="17"/>
      <c r="CC781" s="17"/>
      <c r="CD781" s="17"/>
      <c r="CE781" s="17"/>
      <c r="CF781" s="17"/>
      <c r="CG781" s="17"/>
      <c r="CH781" s="17"/>
      <c r="CI781" s="17"/>
      <c r="CJ781" s="17"/>
      <c r="CK781" s="17"/>
      <c r="CL781" s="17"/>
      <c r="CM781" s="17"/>
      <c r="CN781" s="17"/>
      <c r="CO781" s="17"/>
      <c r="CP781" s="17"/>
      <c r="CQ781" s="17"/>
      <c r="CR781" s="17"/>
      <c r="CS781" s="17"/>
      <c r="CT781" s="17"/>
      <c r="CU781" s="17"/>
      <c r="CV781" s="17"/>
      <c r="CW781" s="17"/>
      <c r="CX781" s="17"/>
      <c r="CY781" s="17"/>
      <c r="CZ781" s="17"/>
      <c r="DA781" s="17"/>
      <c r="DB781" s="17"/>
      <c r="DC781" s="17"/>
      <c r="DD781" s="17"/>
      <c r="DE781" s="17"/>
      <c r="DF781" s="17"/>
      <c r="DG781" s="17"/>
      <c r="DH781" s="17"/>
      <c r="DI781" s="17"/>
      <c r="DJ781" s="17"/>
      <c r="DK781" s="17"/>
      <c r="DL781" s="17"/>
      <c r="DM781" s="17"/>
      <c r="DN781" s="17"/>
      <c r="DO781" s="17"/>
      <c r="DP781" s="17"/>
      <c r="DQ781" s="17"/>
      <c r="DR781" s="17"/>
      <c r="DS781" s="17"/>
      <c r="DT781" s="17"/>
      <c r="DU781" s="17"/>
      <c r="DV781" s="17"/>
      <c r="DW781" s="17"/>
      <c r="DX781" s="17"/>
      <c r="DY781" s="17"/>
      <c r="DZ781" s="17"/>
      <c r="EA781" s="17"/>
      <c r="EB781" s="17"/>
      <c r="EC781" s="17"/>
      <c r="ED781" s="17"/>
      <c r="EE781" s="17"/>
      <c r="EF781" s="17"/>
      <c r="EG781" s="17"/>
      <c r="EH781" s="17"/>
      <c r="EI781" s="17"/>
      <c r="EJ781" s="17"/>
      <c r="EK781" s="17"/>
      <c r="EL781" s="17"/>
    </row>
    <row r="782" spans="1:142" x14ac:dyDescent="0.35">
      <c r="A782" s="17"/>
      <c r="B782" s="17"/>
      <c r="C782" s="17"/>
      <c r="D782" s="17"/>
      <c r="E782" s="17"/>
      <c r="F782" s="17"/>
      <c r="G782" s="17"/>
      <c r="H782" s="17"/>
      <c r="I782" s="17"/>
      <c r="K782" s="17"/>
      <c r="N782" s="17"/>
      <c r="O782" s="17"/>
      <c r="P782" s="68"/>
      <c r="Q782" s="68"/>
      <c r="R782" s="17"/>
      <c r="S782" s="17"/>
      <c r="T782" s="107"/>
      <c r="V782" s="17"/>
      <c r="W782" s="17"/>
      <c r="Y782" s="17"/>
      <c r="Z782" s="17"/>
      <c r="AA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c r="BU782" s="17"/>
      <c r="BV782" s="17"/>
      <c r="BW782" s="17"/>
      <c r="BX782" s="17"/>
      <c r="BY782" s="17"/>
      <c r="BZ782" s="17"/>
      <c r="CA782" s="17"/>
      <c r="CB782" s="17"/>
      <c r="CC782" s="17"/>
      <c r="CD782" s="17"/>
      <c r="CE782" s="17"/>
      <c r="CF782" s="17"/>
      <c r="CG782" s="17"/>
      <c r="CH782" s="17"/>
      <c r="CI782" s="17"/>
      <c r="CJ782" s="17"/>
      <c r="CK782" s="17"/>
      <c r="CL782" s="17"/>
      <c r="CM782" s="17"/>
      <c r="CN782" s="17"/>
      <c r="CO782" s="17"/>
      <c r="CP782" s="17"/>
      <c r="CQ782" s="17"/>
      <c r="CR782" s="17"/>
      <c r="CS782" s="17"/>
      <c r="CT782" s="17"/>
      <c r="CU782" s="17"/>
      <c r="CV782" s="17"/>
      <c r="CW782" s="17"/>
      <c r="CX782" s="17"/>
      <c r="CY782" s="17"/>
      <c r="CZ782" s="17"/>
      <c r="DA782" s="17"/>
      <c r="DB782" s="17"/>
      <c r="DC782" s="17"/>
      <c r="DD782" s="17"/>
      <c r="DE782" s="17"/>
      <c r="DF782" s="17"/>
      <c r="DG782" s="17"/>
      <c r="DH782" s="17"/>
      <c r="DI782" s="17"/>
      <c r="DJ782" s="17"/>
      <c r="DK782" s="17"/>
      <c r="DL782" s="17"/>
      <c r="DM782" s="17"/>
      <c r="DN782" s="17"/>
      <c r="DO782" s="17"/>
      <c r="DP782" s="17"/>
      <c r="DQ782" s="17"/>
      <c r="DR782" s="17"/>
      <c r="DS782" s="17"/>
      <c r="DT782" s="17"/>
      <c r="DU782" s="17"/>
      <c r="DV782" s="17"/>
      <c r="DW782" s="17"/>
      <c r="DX782" s="17"/>
      <c r="DY782" s="17"/>
      <c r="DZ782" s="17"/>
      <c r="EA782" s="17"/>
      <c r="EB782" s="17"/>
      <c r="EC782" s="17"/>
      <c r="ED782" s="17"/>
      <c r="EE782" s="17"/>
      <c r="EF782" s="17"/>
      <c r="EG782" s="17"/>
      <c r="EH782" s="17"/>
      <c r="EI782" s="17"/>
      <c r="EJ782" s="17"/>
      <c r="EK782" s="17"/>
      <c r="EL782" s="17"/>
    </row>
    <row r="783" spans="1:142" x14ac:dyDescent="0.35">
      <c r="A783" s="17"/>
      <c r="B783" s="17"/>
      <c r="C783" s="17"/>
      <c r="D783" s="17"/>
      <c r="E783" s="17"/>
      <c r="F783" s="17"/>
      <c r="G783" s="17"/>
      <c r="H783" s="17"/>
      <c r="I783" s="107"/>
      <c r="K783" s="17"/>
      <c r="N783" s="17"/>
      <c r="O783" s="17"/>
      <c r="P783" s="68"/>
      <c r="Q783" s="68"/>
      <c r="R783" s="17"/>
      <c r="S783" s="17"/>
      <c r="T783" s="107"/>
      <c r="V783" s="17"/>
      <c r="W783" s="17"/>
      <c r="Y783" s="17"/>
      <c r="Z783" s="17"/>
      <c r="AA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c r="BU783" s="17"/>
      <c r="BV783" s="17"/>
      <c r="BW783" s="17"/>
      <c r="BX783" s="17"/>
      <c r="BY783" s="17"/>
      <c r="BZ783" s="17"/>
      <c r="CA783" s="17"/>
      <c r="CB783" s="17"/>
      <c r="CC783" s="17"/>
      <c r="CD783" s="17"/>
      <c r="CE783" s="17"/>
      <c r="CF783" s="17"/>
      <c r="CG783" s="17"/>
      <c r="CH783" s="17"/>
      <c r="CI783" s="17"/>
      <c r="CJ783" s="17"/>
      <c r="CK783" s="17"/>
      <c r="CL783" s="17"/>
      <c r="CM783" s="17"/>
      <c r="CN783" s="17"/>
      <c r="CO783" s="17"/>
      <c r="CP783" s="17"/>
      <c r="CQ783" s="17"/>
      <c r="CR783" s="17"/>
      <c r="CS783" s="17"/>
      <c r="CT783" s="17"/>
      <c r="CU783" s="17"/>
      <c r="CV783" s="17"/>
      <c r="CW783" s="17"/>
      <c r="CX783" s="17"/>
      <c r="CY783" s="17"/>
      <c r="CZ783" s="17"/>
      <c r="DA783" s="17"/>
      <c r="DB783" s="17"/>
      <c r="DC783" s="17"/>
      <c r="DD783" s="17"/>
      <c r="DE783" s="17"/>
      <c r="DF783" s="17"/>
      <c r="DG783" s="17"/>
      <c r="DH783" s="17"/>
      <c r="DI783" s="17"/>
      <c r="DJ783" s="17"/>
      <c r="DK783" s="17"/>
      <c r="DL783" s="17"/>
      <c r="DM783" s="17"/>
      <c r="DN783" s="17"/>
      <c r="DO783" s="17"/>
      <c r="DP783" s="17"/>
      <c r="DQ783" s="17"/>
      <c r="DR783" s="17"/>
      <c r="DS783" s="17"/>
      <c r="DT783" s="17"/>
      <c r="DU783" s="17"/>
      <c r="DV783" s="17"/>
      <c r="DW783" s="17"/>
      <c r="DX783" s="17"/>
      <c r="DY783" s="17"/>
      <c r="DZ783" s="17"/>
      <c r="EA783" s="17"/>
      <c r="EB783" s="17"/>
      <c r="EC783" s="17"/>
      <c r="ED783" s="17"/>
      <c r="EE783" s="17"/>
      <c r="EF783" s="17"/>
      <c r="EG783" s="17"/>
      <c r="EH783" s="17"/>
      <c r="EI783" s="17"/>
      <c r="EJ783" s="17"/>
      <c r="EK783" s="17"/>
      <c r="EL783" s="17"/>
    </row>
    <row r="784" spans="1:142" x14ac:dyDescent="0.35">
      <c r="A784" s="17"/>
      <c r="B784" s="17"/>
      <c r="C784" s="17"/>
      <c r="D784" s="17"/>
      <c r="E784" s="17"/>
      <c r="F784" s="17"/>
      <c r="G784" s="17"/>
      <c r="H784" s="17"/>
      <c r="I784" s="17"/>
      <c r="K784" s="17"/>
      <c r="N784" s="17"/>
      <c r="O784" s="17"/>
      <c r="P784" s="68"/>
      <c r="Q784" s="68"/>
      <c r="R784" s="17"/>
      <c r="S784" s="17"/>
      <c r="T784" s="107"/>
      <c r="V784" s="17"/>
      <c r="W784" s="17"/>
      <c r="Y784" s="17"/>
      <c r="Z784" s="17"/>
      <c r="AA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c r="BU784" s="17"/>
      <c r="BV784" s="17"/>
      <c r="BW784" s="17"/>
      <c r="BX784" s="17"/>
      <c r="BY784" s="17"/>
      <c r="BZ784" s="17"/>
      <c r="CA784" s="17"/>
      <c r="CB784" s="17"/>
      <c r="CC784" s="17"/>
      <c r="CD784" s="17"/>
      <c r="CE784" s="17"/>
      <c r="CF784" s="17"/>
      <c r="CG784" s="17"/>
      <c r="CH784" s="17"/>
      <c r="CI784" s="17"/>
      <c r="CJ784" s="17"/>
      <c r="CK784" s="17"/>
      <c r="CL784" s="17"/>
      <c r="CM784" s="17"/>
      <c r="CN784" s="17"/>
      <c r="CO784" s="17"/>
      <c r="CP784" s="17"/>
      <c r="CQ784" s="17"/>
      <c r="CR784" s="17"/>
      <c r="CS784" s="17"/>
      <c r="CT784" s="17"/>
      <c r="CU784" s="17"/>
      <c r="CV784" s="17"/>
      <c r="CW784" s="17"/>
      <c r="CX784" s="17"/>
      <c r="CY784" s="17"/>
      <c r="CZ784" s="17"/>
      <c r="DA784" s="17"/>
      <c r="DB784" s="17"/>
      <c r="DC784" s="17"/>
      <c r="DD784" s="17"/>
      <c r="DE784" s="17"/>
      <c r="DF784" s="17"/>
      <c r="DG784" s="17"/>
      <c r="DH784" s="17"/>
      <c r="DI784" s="17"/>
      <c r="DJ784" s="17"/>
      <c r="DK784" s="17"/>
      <c r="DL784" s="17"/>
      <c r="DM784" s="17"/>
      <c r="DN784" s="17"/>
      <c r="DO784" s="17"/>
      <c r="DP784" s="17"/>
      <c r="DQ784" s="17"/>
      <c r="DR784" s="17"/>
      <c r="DS784" s="17"/>
      <c r="DT784" s="17"/>
      <c r="DU784" s="17"/>
      <c r="DV784" s="17"/>
      <c r="DW784" s="17"/>
      <c r="DX784" s="17"/>
      <c r="DY784" s="17"/>
      <c r="DZ784" s="17"/>
      <c r="EA784" s="17"/>
      <c r="EB784" s="17"/>
      <c r="EC784" s="17"/>
      <c r="ED784" s="17"/>
      <c r="EE784" s="17"/>
      <c r="EF784" s="17"/>
      <c r="EG784" s="17"/>
      <c r="EH784" s="17"/>
      <c r="EI784" s="17"/>
      <c r="EJ784" s="17"/>
      <c r="EK784" s="17"/>
      <c r="EL784" s="17"/>
    </row>
    <row r="785" spans="1:142" x14ac:dyDescent="0.35">
      <c r="A785" s="17"/>
      <c r="B785" s="17"/>
      <c r="C785" s="17"/>
      <c r="D785" s="17"/>
      <c r="E785" s="17"/>
      <c r="F785" s="17"/>
      <c r="G785" s="17"/>
      <c r="H785" s="17"/>
      <c r="I785" s="17"/>
      <c r="K785" s="17"/>
      <c r="N785" s="17"/>
      <c r="O785" s="17"/>
      <c r="P785" s="68"/>
      <c r="Q785" s="68"/>
      <c r="R785" s="17"/>
      <c r="S785" s="17"/>
      <c r="T785" s="109"/>
      <c r="V785" s="17"/>
      <c r="W785" s="17"/>
      <c r="Y785" s="17"/>
      <c r="Z785" s="17"/>
      <c r="AA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c r="BU785" s="17"/>
      <c r="BV785" s="17"/>
      <c r="BW785" s="17"/>
      <c r="BX785" s="17"/>
      <c r="BY785" s="17"/>
      <c r="BZ785" s="17"/>
      <c r="CA785" s="17"/>
      <c r="CB785" s="17"/>
      <c r="CC785" s="17"/>
      <c r="CD785" s="17"/>
      <c r="CE785" s="17"/>
      <c r="CF785" s="17"/>
      <c r="CG785" s="17"/>
      <c r="CH785" s="17"/>
      <c r="CI785" s="17"/>
      <c r="CJ785" s="17"/>
      <c r="CK785" s="17"/>
      <c r="CL785" s="17"/>
      <c r="CM785" s="17"/>
      <c r="CN785" s="17"/>
      <c r="CO785" s="17"/>
      <c r="CP785" s="17"/>
      <c r="CQ785" s="17"/>
      <c r="CR785" s="17"/>
      <c r="CS785" s="17"/>
      <c r="CT785" s="17"/>
      <c r="CU785" s="17"/>
      <c r="CV785" s="17"/>
      <c r="CW785" s="17"/>
      <c r="CX785" s="17"/>
      <c r="CY785" s="17"/>
      <c r="CZ785" s="17"/>
      <c r="DA785" s="17"/>
      <c r="DB785" s="17"/>
      <c r="DC785" s="17"/>
      <c r="DD785" s="17"/>
      <c r="DE785" s="17"/>
      <c r="DF785" s="17"/>
      <c r="DG785" s="17"/>
      <c r="DH785" s="17"/>
      <c r="DI785" s="17"/>
      <c r="DJ785" s="17"/>
      <c r="DK785" s="17"/>
      <c r="DL785" s="17"/>
      <c r="DM785" s="17"/>
      <c r="DN785" s="17"/>
      <c r="DO785" s="17"/>
      <c r="DP785" s="17"/>
      <c r="DQ785" s="17"/>
      <c r="DR785" s="17"/>
      <c r="DS785" s="17"/>
      <c r="DT785" s="17"/>
      <c r="DU785" s="17"/>
      <c r="DV785" s="17"/>
      <c r="DW785" s="17"/>
      <c r="DX785" s="17"/>
      <c r="DY785" s="17"/>
      <c r="DZ785" s="17"/>
      <c r="EA785" s="17"/>
      <c r="EB785" s="17"/>
      <c r="EC785" s="17"/>
      <c r="ED785" s="17"/>
      <c r="EE785" s="17"/>
      <c r="EF785" s="17"/>
      <c r="EG785" s="17"/>
      <c r="EH785" s="17"/>
      <c r="EI785" s="17"/>
      <c r="EJ785" s="17"/>
      <c r="EK785" s="17"/>
      <c r="EL785" s="17"/>
    </row>
    <row r="786" spans="1:142" x14ac:dyDescent="0.35">
      <c r="A786" s="17"/>
      <c r="B786" s="17"/>
      <c r="C786" s="17"/>
      <c r="D786" s="17"/>
      <c r="E786" s="17"/>
      <c r="F786" s="17"/>
      <c r="G786" s="17"/>
      <c r="H786" s="17"/>
      <c r="I786" s="17"/>
      <c r="K786" s="17"/>
      <c r="N786" s="17"/>
      <c r="O786" s="17"/>
      <c r="P786" s="68"/>
      <c r="Q786" s="68"/>
      <c r="R786" s="17"/>
      <c r="S786" s="17"/>
      <c r="T786" s="107"/>
      <c r="V786" s="17"/>
      <c r="W786" s="17"/>
      <c r="Y786" s="17"/>
      <c r="Z786" s="17"/>
      <c r="AA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c r="CA786" s="17"/>
      <c r="CB786" s="17"/>
      <c r="CC786" s="17"/>
      <c r="CD786" s="17"/>
      <c r="CE786" s="17"/>
      <c r="CF786" s="17"/>
      <c r="CG786" s="17"/>
      <c r="CH786" s="17"/>
      <c r="CI786" s="17"/>
      <c r="CJ786" s="17"/>
      <c r="CK786" s="17"/>
      <c r="CL786" s="17"/>
      <c r="CM786" s="17"/>
      <c r="CN786" s="17"/>
      <c r="CO786" s="17"/>
      <c r="CP786" s="17"/>
      <c r="CQ786" s="17"/>
      <c r="CR786" s="17"/>
      <c r="CS786" s="17"/>
      <c r="CT786" s="17"/>
      <c r="CU786" s="17"/>
      <c r="CV786" s="17"/>
      <c r="CW786" s="17"/>
      <c r="CX786" s="17"/>
      <c r="CY786" s="17"/>
      <c r="CZ786" s="17"/>
      <c r="DA786" s="17"/>
      <c r="DB786" s="17"/>
      <c r="DC786" s="17"/>
      <c r="DD786" s="17"/>
      <c r="DE786" s="17"/>
      <c r="DF786" s="17"/>
      <c r="DG786" s="17"/>
      <c r="DH786" s="17"/>
      <c r="DI786" s="17"/>
      <c r="DJ786" s="17"/>
      <c r="DK786" s="17"/>
      <c r="DL786" s="17"/>
      <c r="DM786" s="17"/>
      <c r="DN786" s="17"/>
      <c r="DO786" s="17"/>
      <c r="DP786" s="17"/>
      <c r="DQ786" s="17"/>
      <c r="DR786" s="17"/>
      <c r="DS786" s="17"/>
      <c r="DT786" s="17"/>
      <c r="DU786" s="17"/>
      <c r="DV786" s="17"/>
      <c r="DW786" s="17"/>
      <c r="DX786" s="17"/>
      <c r="DY786" s="17"/>
      <c r="DZ786" s="17"/>
      <c r="EA786" s="17"/>
      <c r="EB786" s="17"/>
      <c r="EC786" s="17"/>
      <c r="ED786" s="17"/>
      <c r="EE786" s="17"/>
      <c r="EF786" s="17"/>
      <c r="EG786" s="17"/>
      <c r="EH786" s="17"/>
      <c r="EI786" s="17"/>
      <c r="EJ786" s="17"/>
      <c r="EK786" s="17"/>
      <c r="EL786" s="17"/>
    </row>
    <row r="787" spans="1:142" x14ac:dyDescent="0.35">
      <c r="A787" s="17"/>
      <c r="B787" s="17"/>
      <c r="C787" s="17"/>
      <c r="D787" s="17"/>
      <c r="E787" s="17"/>
      <c r="F787" s="17"/>
      <c r="G787" s="17"/>
      <c r="H787" s="17"/>
      <c r="I787" s="17"/>
      <c r="K787" s="17"/>
      <c r="N787" s="17"/>
      <c r="O787" s="17"/>
      <c r="P787" s="68"/>
      <c r="Q787" s="68"/>
      <c r="R787" s="17"/>
      <c r="S787" s="17"/>
      <c r="T787" s="107"/>
      <c r="V787" s="17"/>
      <c r="W787" s="17"/>
      <c r="Y787" s="17"/>
      <c r="Z787" s="17"/>
      <c r="AA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c r="BU787" s="17"/>
      <c r="BV787" s="17"/>
      <c r="BW787" s="17"/>
      <c r="BX787" s="17"/>
      <c r="BY787" s="17"/>
      <c r="BZ787" s="17"/>
      <c r="CA787" s="17"/>
      <c r="CB787" s="17"/>
      <c r="CC787" s="17"/>
      <c r="CD787" s="17"/>
      <c r="CE787" s="17"/>
      <c r="CF787" s="17"/>
      <c r="CG787" s="17"/>
      <c r="CH787" s="17"/>
      <c r="CI787" s="17"/>
      <c r="CJ787" s="17"/>
      <c r="CK787" s="17"/>
      <c r="CL787" s="17"/>
      <c r="CM787" s="17"/>
      <c r="CN787" s="17"/>
      <c r="CO787" s="17"/>
      <c r="CP787" s="17"/>
      <c r="CQ787" s="17"/>
      <c r="CR787" s="17"/>
      <c r="CS787" s="17"/>
      <c r="CT787" s="17"/>
      <c r="CU787" s="17"/>
      <c r="CV787" s="17"/>
      <c r="CW787" s="17"/>
      <c r="CX787" s="17"/>
      <c r="CY787" s="17"/>
      <c r="CZ787" s="17"/>
      <c r="DA787" s="17"/>
      <c r="DB787" s="17"/>
      <c r="DC787" s="17"/>
      <c r="DD787" s="17"/>
      <c r="DE787" s="17"/>
      <c r="DF787" s="17"/>
      <c r="DG787" s="17"/>
      <c r="DH787" s="17"/>
      <c r="DI787" s="17"/>
      <c r="DJ787" s="17"/>
      <c r="DK787" s="17"/>
      <c r="DL787" s="17"/>
      <c r="DM787" s="17"/>
      <c r="DN787" s="17"/>
      <c r="DO787" s="17"/>
      <c r="DP787" s="17"/>
      <c r="DQ787" s="17"/>
      <c r="DR787" s="17"/>
      <c r="DS787" s="17"/>
      <c r="DT787" s="17"/>
      <c r="DU787" s="17"/>
      <c r="DV787" s="17"/>
      <c r="DW787" s="17"/>
      <c r="DX787" s="17"/>
      <c r="DY787" s="17"/>
      <c r="DZ787" s="17"/>
      <c r="EA787" s="17"/>
      <c r="EB787" s="17"/>
      <c r="EC787" s="17"/>
      <c r="ED787" s="17"/>
      <c r="EE787" s="17"/>
      <c r="EF787" s="17"/>
      <c r="EG787" s="17"/>
      <c r="EH787" s="17"/>
      <c r="EI787" s="17"/>
      <c r="EJ787" s="17"/>
      <c r="EK787" s="17"/>
      <c r="EL787" s="17"/>
    </row>
    <row r="788" spans="1:142" x14ac:dyDescent="0.35">
      <c r="A788" s="17"/>
      <c r="B788" s="17"/>
      <c r="C788" s="17"/>
      <c r="D788" s="17"/>
      <c r="E788" s="17"/>
      <c r="F788" s="17"/>
      <c r="G788" s="17"/>
      <c r="H788" s="17"/>
      <c r="I788" s="17"/>
      <c r="K788" s="17"/>
      <c r="N788" s="17"/>
      <c r="O788" s="17"/>
      <c r="P788" s="68"/>
      <c r="Q788" s="68"/>
      <c r="R788" s="17"/>
      <c r="S788" s="17"/>
      <c r="T788" s="109"/>
      <c r="V788" s="17"/>
      <c r="W788" s="17"/>
      <c r="Y788" s="17"/>
      <c r="Z788" s="17"/>
      <c r="AA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c r="BU788" s="17"/>
      <c r="BV788" s="17"/>
      <c r="BW788" s="17"/>
      <c r="BX788" s="17"/>
      <c r="BY788" s="17"/>
      <c r="BZ788" s="17"/>
      <c r="CA788" s="17"/>
      <c r="CB788" s="17"/>
      <c r="CC788" s="17"/>
      <c r="CD788" s="17"/>
      <c r="CE788" s="17"/>
      <c r="CF788" s="17"/>
      <c r="CG788" s="17"/>
      <c r="CH788" s="17"/>
      <c r="CI788" s="17"/>
      <c r="CJ788" s="17"/>
      <c r="CK788" s="17"/>
      <c r="CL788" s="17"/>
      <c r="CM788" s="17"/>
      <c r="CN788" s="17"/>
      <c r="CO788" s="17"/>
      <c r="CP788" s="17"/>
      <c r="CQ788" s="17"/>
      <c r="CR788" s="17"/>
      <c r="CS788" s="17"/>
      <c r="CT788" s="17"/>
      <c r="CU788" s="17"/>
      <c r="CV788" s="17"/>
      <c r="CW788" s="17"/>
      <c r="CX788" s="17"/>
      <c r="CY788" s="17"/>
      <c r="CZ788" s="17"/>
      <c r="DA788" s="17"/>
      <c r="DB788" s="17"/>
      <c r="DC788" s="17"/>
      <c r="DD788" s="17"/>
      <c r="DE788" s="17"/>
      <c r="DF788" s="17"/>
      <c r="DG788" s="17"/>
      <c r="DH788" s="17"/>
      <c r="DI788" s="17"/>
      <c r="DJ788" s="17"/>
      <c r="DK788" s="17"/>
      <c r="DL788" s="17"/>
      <c r="DM788" s="17"/>
      <c r="DN788" s="17"/>
      <c r="DO788" s="17"/>
      <c r="DP788" s="17"/>
      <c r="DQ788" s="17"/>
      <c r="DR788" s="17"/>
      <c r="DS788" s="17"/>
      <c r="DT788" s="17"/>
      <c r="DU788" s="17"/>
      <c r="DV788" s="17"/>
      <c r="DW788" s="17"/>
      <c r="DX788" s="17"/>
      <c r="DY788" s="17"/>
      <c r="DZ788" s="17"/>
      <c r="EA788" s="17"/>
      <c r="EB788" s="17"/>
      <c r="EC788" s="17"/>
      <c r="ED788" s="17"/>
      <c r="EE788" s="17"/>
      <c r="EF788" s="17"/>
      <c r="EG788" s="17"/>
      <c r="EH788" s="17"/>
      <c r="EI788" s="17"/>
      <c r="EJ788" s="17"/>
      <c r="EK788" s="17"/>
      <c r="EL788" s="17"/>
    </row>
    <row r="789" spans="1:142" x14ac:dyDescent="0.35">
      <c r="A789" s="17"/>
      <c r="B789" s="17"/>
      <c r="C789" s="17"/>
      <c r="D789" s="17"/>
      <c r="E789" s="17"/>
      <c r="F789" s="17"/>
      <c r="G789" s="17"/>
      <c r="H789" s="17"/>
      <c r="I789" s="17"/>
      <c r="K789" s="17"/>
      <c r="N789" s="17"/>
      <c r="O789" s="17"/>
      <c r="P789" s="68"/>
      <c r="Q789" s="68"/>
      <c r="R789" s="17"/>
      <c r="S789" s="17"/>
      <c r="T789" s="107"/>
      <c r="V789" s="17"/>
      <c r="W789" s="17"/>
      <c r="Y789" s="17"/>
      <c r="Z789" s="17"/>
      <c r="AA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c r="BU789" s="17"/>
      <c r="BV789" s="17"/>
      <c r="BW789" s="17"/>
      <c r="BX789" s="17"/>
      <c r="BY789" s="17"/>
      <c r="BZ789" s="17"/>
      <c r="CA789" s="17"/>
      <c r="CB789" s="17"/>
      <c r="CC789" s="17"/>
      <c r="CD789" s="17"/>
      <c r="CE789" s="17"/>
      <c r="CF789" s="17"/>
      <c r="CG789" s="17"/>
      <c r="CH789" s="17"/>
      <c r="CI789" s="17"/>
      <c r="CJ789" s="17"/>
      <c r="CK789" s="17"/>
      <c r="CL789" s="17"/>
      <c r="CM789" s="17"/>
      <c r="CN789" s="17"/>
      <c r="CO789" s="17"/>
      <c r="CP789" s="17"/>
      <c r="CQ789" s="17"/>
      <c r="CR789" s="17"/>
      <c r="CS789" s="17"/>
      <c r="CT789" s="17"/>
      <c r="CU789" s="17"/>
      <c r="CV789" s="17"/>
      <c r="CW789" s="17"/>
      <c r="CX789" s="17"/>
      <c r="CY789" s="17"/>
      <c r="CZ789" s="17"/>
      <c r="DA789" s="17"/>
      <c r="DB789" s="17"/>
      <c r="DC789" s="17"/>
      <c r="DD789" s="17"/>
      <c r="DE789" s="17"/>
      <c r="DF789" s="17"/>
      <c r="DG789" s="17"/>
      <c r="DH789" s="17"/>
      <c r="DI789" s="17"/>
      <c r="DJ789" s="17"/>
      <c r="DK789" s="17"/>
      <c r="DL789" s="17"/>
      <c r="DM789" s="17"/>
      <c r="DN789" s="17"/>
      <c r="DO789" s="17"/>
      <c r="DP789" s="17"/>
      <c r="DQ789" s="17"/>
      <c r="DR789" s="17"/>
      <c r="DS789" s="17"/>
      <c r="DT789" s="17"/>
      <c r="DU789" s="17"/>
      <c r="DV789" s="17"/>
      <c r="DW789" s="17"/>
      <c r="DX789" s="17"/>
      <c r="DY789" s="17"/>
      <c r="DZ789" s="17"/>
      <c r="EA789" s="17"/>
      <c r="EB789" s="17"/>
      <c r="EC789" s="17"/>
      <c r="ED789" s="17"/>
      <c r="EE789" s="17"/>
      <c r="EF789" s="17"/>
      <c r="EG789" s="17"/>
      <c r="EH789" s="17"/>
      <c r="EI789" s="17"/>
      <c r="EJ789" s="17"/>
      <c r="EK789" s="17"/>
      <c r="EL789" s="17"/>
    </row>
    <row r="790" spans="1:142" x14ac:dyDescent="0.35">
      <c r="A790" s="17"/>
      <c r="B790" s="17"/>
      <c r="C790" s="17"/>
      <c r="D790" s="17"/>
      <c r="E790" s="17"/>
      <c r="F790" s="17"/>
      <c r="G790" s="17"/>
      <c r="H790" s="17"/>
      <c r="I790" s="107"/>
      <c r="K790" s="17"/>
      <c r="N790" s="17"/>
      <c r="O790" s="17"/>
      <c r="P790" s="68"/>
      <c r="Q790" s="68"/>
      <c r="R790" s="17"/>
      <c r="S790" s="17"/>
      <c r="T790" s="107"/>
      <c r="V790" s="17"/>
      <c r="W790" s="17"/>
      <c r="Y790" s="17"/>
      <c r="Z790" s="17"/>
      <c r="AA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c r="BU790" s="17"/>
      <c r="BV790" s="17"/>
      <c r="BW790" s="17"/>
      <c r="BX790" s="17"/>
      <c r="BY790" s="17"/>
      <c r="BZ790" s="17"/>
      <c r="CA790" s="17"/>
      <c r="CB790" s="17"/>
      <c r="CC790" s="17"/>
      <c r="CD790" s="17"/>
      <c r="CE790" s="17"/>
      <c r="CF790" s="17"/>
      <c r="CG790" s="17"/>
      <c r="CH790" s="17"/>
      <c r="CI790" s="17"/>
      <c r="CJ790" s="17"/>
      <c r="CK790" s="17"/>
      <c r="CL790" s="17"/>
      <c r="CM790" s="17"/>
      <c r="CN790" s="17"/>
      <c r="CO790" s="17"/>
      <c r="CP790" s="17"/>
      <c r="CQ790" s="17"/>
      <c r="CR790" s="17"/>
      <c r="CS790" s="17"/>
      <c r="CT790" s="17"/>
      <c r="CU790" s="17"/>
      <c r="CV790" s="17"/>
      <c r="CW790" s="17"/>
      <c r="CX790" s="17"/>
      <c r="CY790" s="17"/>
      <c r="CZ790" s="17"/>
      <c r="DA790" s="17"/>
      <c r="DB790" s="17"/>
      <c r="DC790" s="17"/>
      <c r="DD790" s="17"/>
      <c r="DE790" s="17"/>
      <c r="DF790" s="17"/>
      <c r="DG790" s="17"/>
      <c r="DH790" s="17"/>
      <c r="DI790" s="17"/>
      <c r="DJ790" s="17"/>
      <c r="DK790" s="17"/>
      <c r="DL790" s="17"/>
      <c r="DM790" s="17"/>
      <c r="DN790" s="17"/>
      <c r="DO790" s="17"/>
      <c r="DP790" s="17"/>
      <c r="DQ790" s="17"/>
      <c r="DR790" s="17"/>
      <c r="DS790" s="17"/>
      <c r="DT790" s="17"/>
      <c r="DU790" s="17"/>
      <c r="DV790" s="17"/>
      <c r="DW790" s="17"/>
      <c r="DX790" s="17"/>
      <c r="DY790" s="17"/>
      <c r="DZ790" s="17"/>
      <c r="EA790" s="17"/>
      <c r="EB790" s="17"/>
      <c r="EC790" s="17"/>
      <c r="ED790" s="17"/>
      <c r="EE790" s="17"/>
      <c r="EF790" s="17"/>
      <c r="EG790" s="17"/>
      <c r="EH790" s="17"/>
      <c r="EI790" s="17"/>
      <c r="EJ790" s="17"/>
      <c r="EK790" s="17"/>
      <c r="EL790" s="17"/>
    </row>
    <row r="791" spans="1:142" x14ac:dyDescent="0.35">
      <c r="A791" s="17"/>
      <c r="B791" s="17"/>
      <c r="C791" s="17"/>
      <c r="D791" s="17"/>
      <c r="E791" s="17"/>
      <c r="F791" s="17"/>
      <c r="G791" s="17"/>
      <c r="H791" s="17"/>
      <c r="I791" s="17"/>
      <c r="K791" s="17"/>
      <c r="N791" s="17"/>
      <c r="O791" s="17"/>
      <c r="P791" s="68"/>
      <c r="Q791" s="68"/>
      <c r="R791" s="17"/>
      <c r="S791" s="17"/>
      <c r="T791" s="107"/>
      <c r="V791" s="17"/>
      <c r="W791" s="17"/>
      <c r="Y791" s="17"/>
      <c r="Z791" s="17"/>
      <c r="AA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c r="CA791" s="17"/>
      <c r="CB791" s="17"/>
      <c r="CC791" s="17"/>
      <c r="CD791" s="17"/>
      <c r="CE791" s="17"/>
      <c r="CF791" s="17"/>
      <c r="CG791" s="17"/>
      <c r="CH791" s="17"/>
      <c r="CI791" s="17"/>
      <c r="CJ791" s="17"/>
      <c r="CK791" s="17"/>
      <c r="CL791" s="17"/>
      <c r="CM791" s="17"/>
      <c r="CN791" s="17"/>
      <c r="CO791" s="17"/>
      <c r="CP791" s="17"/>
      <c r="CQ791" s="17"/>
      <c r="CR791" s="17"/>
      <c r="CS791" s="17"/>
      <c r="CT791" s="17"/>
      <c r="CU791" s="17"/>
      <c r="CV791" s="17"/>
      <c r="CW791" s="17"/>
      <c r="CX791" s="17"/>
      <c r="CY791" s="17"/>
      <c r="CZ791" s="17"/>
      <c r="DA791" s="17"/>
      <c r="DB791" s="17"/>
      <c r="DC791" s="17"/>
      <c r="DD791" s="17"/>
      <c r="DE791" s="17"/>
      <c r="DF791" s="17"/>
      <c r="DG791" s="17"/>
      <c r="DH791" s="17"/>
      <c r="DI791" s="17"/>
      <c r="DJ791" s="17"/>
      <c r="DK791" s="17"/>
      <c r="DL791" s="17"/>
      <c r="DM791" s="17"/>
      <c r="DN791" s="17"/>
      <c r="DO791" s="17"/>
      <c r="DP791" s="17"/>
      <c r="DQ791" s="17"/>
      <c r="DR791" s="17"/>
      <c r="DS791" s="17"/>
      <c r="DT791" s="17"/>
      <c r="DU791" s="17"/>
      <c r="DV791" s="17"/>
      <c r="DW791" s="17"/>
      <c r="DX791" s="17"/>
      <c r="DY791" s="17"/>
      <c r="DZ791" s="17"/>
      <c r="EA791" s="17"/>
      <c r="EB791" s="17"/>
      <c r="EC791" s="17"/>
      <c r="ED791" s="17"/>
      <c r="EE791" s="17"/>
      <c r="EF791" s="17"/>
      <c r="EG791" s="17"/>
      <c r="EH791" s="17"/>
      <c r="EI791" s="17"/>
      <c r="EJ791" s="17"/>
      <c r="EK791" s="17"/>
      <c r="EL791" s="17"/>
    </row>
    <row r="792" spans="1:142" x14ac:dyDescent="0.35">
      <c r="A792" s="17"/>
      <c r="B792" s="17"/>
      <c r="C792" s="17"/>
      <c r="D792" s="17"/>
      <c r="E792" s="17"/>
      <c r="F792" s="17"/>
      <c r="G792" s="17"/>
      <c r="H792" s="17"/>
      <c r="I792" s="17"/>
      <c r="K792" s="17"/>
      <c r="N792" s="17"/>
      <c r="O792" s="17"/>
      <c r="P792" s="68"/>
      <c r="Q792" s="68"/>
      <c r="R792" s="17"/>
      <c r="S792" s="17"/>
      <c r="T792" s="109"/>
      <c r="V792" s="17"/>
      <c r="W792" s="17"/>
      <c r="Y792" s="17"/>
      <c r="Z792" s="17"/>
      <c r="AA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c r="BU792" s="17"/>
      <c r="BV792" s="17"/>
      <c r="BW792" s="17"/>
      <c r="BX792" s="17"/>
      <c r="BY792" s="17"/>
      <c r="BZ792" s="17"/>
      <c r="CA792" s="17"/>
      <c r="CB792" s="17"/>
      <c r="CC792" s="17"/>
      <c r="CD792" s="17"/>
      <c r="CE792" s="17"/>
      <c r="CF792" s="17"/>
      <c r="CG792" s="17"/>
      <c r="CH792" s="17"/>
      <c r="CI792" s="17"/>
      <c r="CJ792" s="17"/>
      <c r="CK792" s="17"/>
      <c r="CL792" s="17"/>
      <c r="CM792" s="17"/>
      <c r="CN792" s="17"/>
      <c r="CO792" s="17"/>
      <c r="CP792" s="17"/>
      <c r="CQ792" s="17"/>
      <c r="CR792" s="17"/>
      <c r="CS792" s="17"/>
      <c r="CT792" s="17"/>
      <c r="CU792" s="17"/>
      <c r="CV792" s="17"/>
      <c r="CW792" s="17"/>
      <c r="CX792" s="17"/>
      <c r="CY792" s="17"/>
      <c r="CZ792" s="17"/>
      <c r="DA792" s="17"/>
      <c r="DB792" s="17"/>
      <c r="DC792" s="17"/>
      <c r="DD792" s="17"/>
      <c r="DE792" s="17"/>
      <c r="DF792" s="17"/>
      <c r="DG792" s="17"/>
      <c r="DH792" s="17"/>
      <c r="DI792" s="17"/>
      <c r="DJ792" s="17"/>
      <c r="DK792" s="17"/>
      <c r="DL792" s="17"/>
      <c r="DM792" s="17"/>
      <c r="DN792" s="17"/>
      <c r="DO792" s="17"/>
      <c r="DP792" s="17"/>
      <c r="DQ792" s="17"/>
      <c r="DR792" s="17"/>
      <c r="DS792" s="17"/>
      <c r="DT792" s="17"/>
      <c r="DU792" s="17"/>
      <c r="DV792" s="17"/>
      <c r="DW792" s="17"/>
      <c r="DX792" s="17"/>
      <c r="DY792" s="17"/>
      <c r="DZ792" s="17"/>
      <c r="EA792" s="17"/>
      <c r="EB792" s="17"/>
      <c r="EC792" s="17"/>
      <c r="ED792" s="17"/>
      <c r="EE792" s="17"/>
      <c r="EF792" s="17"/>
      <c r="EG792" s="17"/>
      <c r="EH792" s="17"/>
      <c r="EI792" s="17"/>
      <c r="EJ792" s="17"/>
      <c r="EK792" s="17"/>
      <c r="EL792" s="17"/>
    </row>
    <row r="793" spans="1:142" x14ac:dyDescent="0.35">
      <c r="A793" s="17"/>
      <c r="B793" s="17"/>
      <c r="C793" s="17"/>
      <c r="D793" s="17"/>
      <c r="E793" s="17"/>
      <c r="F793" s="17"/>
      <c r="G793" s="17"/>
      <c r="H793" s="17"/>
      <c r="I793" s="17"/>
      <c r="K793" s="17"/>
      <c r="N793" s="17"/>
      <c r="O793" s="17"/>
      <c r="P793" s="68"/>
      <c r="Q793" s="68"/>
      <c r="R793" s="17"/>
      <c r="S793" s="17"/>
      <c r="T793" s="107"/>
      <c r="V793" s="17"/>
      <c r="W793" s="17"/>
      <c r="Y793" s="17"/>
      <c r="Z793" s="17"/>
      <c r="AA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c r="BU793" s="17"/>
      <c r="BV793" s="17"/>
      <c r="BW793" s="17"/>
      <c r="BX793" s="17"/>
      <c r="BY793" s="17"/>
      <c r="BZ793" s="17"/>
      <c r="CA793" s="17"/>
      <c r="CB793" s="17"/>
      <c r="CC793" s="17"/>
      <c r="CD793" s="17"/>
      <c r="CE793" s="17"/>
      <c r="CF793" s="17"/>
      <c r="CG793" s="17"/>
      <c r="CH793" s="17"/>
      <c r="CI793" s="17"/>
      <c r="CJ793" s="17"/>
      <c r="CK793" s="17"/>
      <c r="CL793" s="17"/>
      <c r="CM793" s="17"/>
      <c r="CN793" s="17"/>
      <c r="CO793" s="17"/>
      <c r="CP793" s="17"/>
      <c r="CQ793" s="17"/>
      <c r="CR793" s="17"/>
      <c r="CS793" s="17"/>
      <c r="CT793" s="17"/>
      <c r="CU793" s="17"/>
      <c r="CV793" s="17"/>
      <c r="CW793" s="17"/>
      <c r="CX793" s="17"/>
      <c r="CY793" s="17"/>
      <c r="CZ793" s="17"/>
      <c r="DA793" s="17"/>
      <c r="DB793" s="17"/>
      <c r="DC793" s="17"/>
      <c r="DD793" s="17"/>
      <c r="DE793" s="17"/>
      <c r="DF793" s="17"/>
      <c r="DG793" s="17"/>
      <c r="DH793" s="17"/>
      <c r="DI793" s="17"/>
      <c r="DJ793" s="17"/>
      <c r="DK793" s="17"/>
      <c r="DL793" s="17"/>
      <c r="DM793" s="17"/>
      <c r="DN793" s="17"/>
      <c r="DO793" s="17"/>
      <c r="DP793" s="17"/>
      <c r="DQ793" s="17"/>
      <c r="DR793" s="17"/>
      <c r="DS793" s="17"/>
      <c r="DT793" s="17"/>
      <c r="DU793" s="17"/>
      <c r="DV793" s="17"/>
      <c r="DW793" s="17"/>
      <c r="DX793" s="17"/>
      <c r="DY793" s="17"/>
      <c r="DZ793" s="17"/>
      <c r="EA793" s="17"/>
      <c r="EB793" s="17"/>
      <c r="EC793" s="17"/>
      <c r="ED793" s="17"/>
      <c r="EE793" s="17"/>
      <c r="EF793" s="17"/>
      <c r="EG793" s="17"/>
      <c r="EH793" s="17"/>
      <c r="EI793" s="17"/>
      <c r="EJ793" s="17"/>
      <c r="EK793" s="17"/>
      <c r="EL793" s="17"/>
    </row>
    <row r="794" spans="1:142" x14ac:dyDescent="0.35">
      <c r="A794" s="17"/>
      <c r="B794" s="17"/>
      <c r="C794" s="17"/>
      <c r="D794" s="17"/>
      <c r="E794" s="17"/>
      <c r="F794" s="17"/>
      <c r="G794" s="17"/>
      <c r="H794" s="17"/>
      <c r="I794" s="17"/>
      <c r="K794" s="17"/>
      <c r="N794" s="17"/>
      <c r="O794" s="17"/>
      <c r="P794" s="68"/>
      <c r="Q794" s="68"/>
      <c r="R794" s="17"/>
      <c r="S794" s="17"/>
      <c r="T794" s="107"/>
      <c r="V794" s="17"/>
      <c r="W794" s="17"/>
      <c r="Y794" s="17"/>
      <c r="Z794" s="17"/>
      <c r="AA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c r="BU794" s="17"/>
      <c r="BV794" s="17"/>
      <c r="BW794" s="17"/>
      <c r="BX794" s="17"/>
      <c r="BY794" s="17"/>
      <c r="BZ794" s="17"/>
      <c r="CA794" s="17"/>
      <c r="CB794" s="17"/>
      <c r="CC794" s="17"/>
      <c r="CD794" s="17"/>
      <c r="CE794" s="17"/>
      <c r="CF794" s="17"/>
      <c r="CG794" s="17"/>
      <c r="CH794" s="17"/>
      <c r="CI794" s="17"/>
      <c r="CJ794" s="17"/>
      <c r="CK794" s="17"/>
      <c r="CL794" s="17"/>
      <c r="CM794" s="17"/>
      <c r="CN794" s="17"/>
      <c r="CO794" s="17"/>
      <c r="CP794" s="17"/>
      <c r="CQ794" s="17"/>
      <c r="CR794" s="17"/>
      <c r="CS794" s="17"/>
      <c r="CT794" s="17"/>
      <c r="CU794" s="17"/>
      <c r="CV794" s="17"/>
      <c r="CW794" s="17"/>
      <c r="CX794" s="17"/>
      <c r="CY794" s="17"/>
      <c r="CZ794" s="17"/>
      <c r="DA794" s="17"/>
      <c r="DB794" s="17"/>
      <c r="DC794" s="17"/>
      <c r="DD794" s="17"/>
      <c r="DE794" s="17"/>
      <c r="DF794" s="17"/>
      <c r="DG794" s="17"/>
      <c r="DH794" s="17"/>
      <c r="DI794" s="17"/>
      <c r="DJ794" s="17"/>
      <c r="DK794" s="17"/>
      <c r="DL794" s="17"/>
      <c r="DM794" s="17"/>
      <c r="DN794" s="17"/>
      <c r="DO794" s="17"/>
      <c r="DP794" s="17"/>
      <c r="DQ794" s="17"/>
      <c r="DR794" s="17"/>
      <c r="DS794" s="17"/>
      <c r="DT794" s="17"/>
      <c r="DU794" s="17"/>
      <c r="DV794" s="17"/>
      <c r="DW794" s="17"/>
      <c r="DX794" s="17"/>
      <c r="DY794" s="17"/>
      <c r="DZ794" s="17"/>
      <c r="EA794" s="17"/>
      <c r="EB794" s="17"/>
      <c r="EC794" s="17"/>
      <c r="ED794" s="17"/>
      <c r="EE794" s="17"/>
      <c r="EF794" s="17"/>
      <c r="EG794" s="17"/>
      <c r="EH794" s="17"/>
      <c r="EI794" s="17"/>
      <c r="EJ794" s="17"/>
      <c r="EK794" s="17"/>
      <c r="EL794" s="17"/>
    </row>
    <row r="795" spans="1:142" x14ac:dyDescent="0.35">
      <c r="A795" s="17"/>
      <c r="B795" s="17"/>
      <c r="C795" s="17"/>
      <c r="D795" s="17"/>
      <c r="E795" s="17"/>
      <c r="F795" s="17"/>
      <c r="G795" s="17"/>
      <c r="H795" s="17"/>
      <c r="I795" s="107"/>
      <c r="K795" s="17"/>
      <c r="N795" s="17"/>
      <c r="O795" s="17"/>
      <c r="P795" s="68"/>
      <c r="Q795" s="68"/>
      <c r="R795" s="17"/>
      <c r="S795" s="17"/>
      <c r="T795" s="107"/>
      <c r="V795" s="17"/>
      <c r="W795" s="17"/>
      <c r="Y795" s="17"/>
      <c r="Z795" s="17"/>
      <c r="AA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c r="BU795" s="17"/>
      <c r="BV795" s="17"/>
      <c r="BW795" s="17"/>
      <c r="BX795" s="17"/>
      <c r="BY795" s="17"/>
      <c r="BZ795" s="17"/>
      <c r="CA795" s="17"/>
      <c r="CB795" s="17"/>
      <c r="CC795" s="17"/>
      <c r="CD795" s="17"/>
      <c r="CE795" s="17"/>
      <c r="CF795" s="17"/>
      <c r="CG795" s="17"/>
      <c r="CH795" s="17"/>
      <c r="CI795" s="17"/>
      <c r="CJ795" s="17"/>
      <c r="CK795" s="17"/>
      <c r="CL795" s="17"/>
      <c r="CM795" s="17"/>
      <c r="CN795" s="17"/>
      <c r="CO795" s="17"/>
      <c r="CP795" s="17"/>
      <c r="CQ795" s="17"/>
      <c r="CR795" s="17"/>
      <c r="CS795" s="17"/>
      <c r="CT795" s="17"/>
      <c r="CU795" s="17"/>
      <c r="CV795" s="17"/>
      <c r="CW795" s="17"/>
      <c r="CX795" s="17"/>
      <c r="CY795" s="17"/>
      <c r="CZ795" s="17"/>
      <c r="DA795" s="17"/>
      <c r="DB795" s="17"/>
      <c r="DC795" s="17"/>
      <c r="DD795" s="17"/>
      <c r="DE795" s="17"/>
      <c r="DF795" s="17"/>
      <c r="DG795" s="17"/>
      <c r="DH795" s="17"/>
      <c r="DI795" s="17"/>
      <c r="DJ795" s="17"/>
      <c r="DK795" s="17"/>
      <c r="DL795" s="17"/>
      <c r="DM795" s="17"/>
      <c r="DN795" s="17"/>
      <c r="DO795" s="17"/>
      <c r="DP795" s="17"/>
      <c r="DQ795" s="17"/>
      <c r="DR795" s="17"/>
      <c r="DS795" s="17"/>
      <c r="DT795" s="17"/>
      <c r="DU795" s="17"/>
      <c r="DV795" s="17"/>
      <c r="DW795" s="17"/>
      <c r="DX795" s="17"/>
      <c r="DY795" s="17"/>
      <c r="DZ795" s="17"/>
      <c r="EA795" s="17"/>
      <c r="EB795" s="17"/>
      <c r="EC795" s="17"/>
      <c r="ED795" s="17"/>
      <c r="EE795" s="17"/>
      <c r="EF795" s="17"/>
      <c r="EG795" s="17"/>
      <c r="EH795" s="17"/>
      <c r="EI795" s="17"/>
      <c r="EJ795" s="17"/>
      <c r="EK795" s="17"/>
      <c r="EL795" s="17"/>
    </row>
    <row r="796" spans="1:142" x14ac:dyDescent="0.35">
      <c r="A796" s="17"/>
      <c r="B796" s="17"/>
      <c r="C796" s="17"/>
      <c r="D796" s="17"/>
      <c r="E796" s="17"/>
      <c r="F796" s="17"/>
      <c r="G796" s="17"/>
      <c r="H796" s="17"/>
      <c r="I796" s="17"/>
      <c r="K796" s="17"/>
      <c r="N796" s="17"/>
      <c r="O796" s="17"/>
      <c r="P796" s="68"/>
      <c r="Q796" s="68"/>
      <c r="R796" s="17"/>
      <c r="S796" s="17"/>
      <c r="T796" s="107"/>
      <c r="V796" s="17"/>
      <c r="W796" s="17"/>
      <c r="Y796" s="17"/>
      <c r="Z796" s="17"/>
      <c r="AA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c r="BU796" s="17"/>
      <c r="BV796" s="17"/>
      <c r="BW796" s="17"/>
      <c r="BX796" s="17"/>
      <c r="BY796" s="17"/>
      <c r="BZ796" s="17"/>
      <c r="CA796" s="17"/>
      <c r="CB796" s="17"/>
      <c r="CC796" s="17"/>
      <c r="CD796" s="17"/>
      <c r="CE796" s="17"/>
      <c r="CF796" s="17"/>
      <c r="CG796" s="17"/>
      <c r="CH796" s="17"/>
      <c r="CI796" s="17"/>
      <c r="CJ796" s="17"/>
      <c r="CK796" s="17"/>
      <c r="CL796" s="17"/>
      <c r="CM796" s="17"/>
      <c r="CN796" s="17"/>
      <c r="CO796" s="17"/>
      <c r="CP796" s="17"/>
      <c r="CQ796" s="17"/>
      <c r="CR796" s="17"/>
      <c r="CS796" s="17"/>
      <c r="CT796" s="17"/>
      <c r="CU796" s="17"/>
      <c r="CV796" s="17"/>
      <c r="CW796" s="17"/>
      <c r="CX796" s="17"/>
      <c r="CY796" s="17"/>
      <c r="CZ796" s="17"/>
      <c r="DA796" s="17"/>
      <c r="DB796" s="17"/>
      <c r="DC796" s="17"/>
      <c r="DD796" s="17"/>
      <c r="DE796" s="17"/>
      <c r="DF796" s="17"/>
      <c r="DG796" s="17"/>
      <c r="DH796" s="17"/>
      <c r="DI796" s="17"/>
      <c r="DJ796" s="17"/>
      <c r="DK796" s="17"/>
      <c r="DL796" s="17"/>
      <c r="DM796" s="17"/>
      <c r="DN796" s="17"/>
      <c r="DO796" s="17"/>
      <c r="DP796" s="17"/>
      <c r="DQ796" s="17"/>
      <c r="DR796" s="17"/>
      <c r="DS796" s="17"/>
      <c r="DT796" s="17"/>
      <c r="DU796" s="17"/>
      <c r="DV796" s="17"/>
      <c r="DW796" s="17"/>
      <c r="DX796" s="17"/>
      <c r="DY796" s="17"/>
      <c r="DZ796" s="17"/>
      <c r="EA796" s="17"/>
      <c r="EB796" s="17"/>
      <c r="EC796" s="17"/>
      <c r="ED796" s="17"/>
      <c r="EE796" s="17"/>
      <c r="EF796" s="17"/>
      <c r="EG796" s="17"/>
      <c r="EH796" s="17"/>
      <c r="EI796" s="17"/>
      <c r="EJ796" s="17"/>
      <c r="EK796" s="17"/>
      <c r="EL796" s="17"/>
    </row>
    <row r="797" spans="1:142" x14ac:dyDescent="0.35">
      <c r="A797" s="17"/>
      <c r="B797" s="17"/>
      <c r="C797" s="17"/>
      <c r="D797" s="17"/>
      <c r="E797" s="17"/>
      <c r="F797" s="17"/>
      <c r="G797" s="17"/>
      <c r="H797" s="17"/>
      <c r="I797" s="17"/>
      <c r="K797" s="17"/>
      <c r="N797" s="17"/>
      <c r="O797" s="17"/>
      <c r="P797" s="68"/>
      <c r="Q797" s="68"/>
      <c r="R797" s="17"/>
      <c r="S797" s="17"/>
      <c r="T797" s="107"/>
      <c r="V797" s="17"/>
      <c r="W797" s="17"/>
      <c r="Y797" s="17"/>
      <c r="Z797" s="17"/>
      <c r="AA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c r="BU797" s="17"/>
      <c r="BV797" s="17"/>
      <c r="BW797" s="17"/>
      <c r="BX797" s="17"/>
      <c r="BY797" s="17"/>
      <c r="BZ797" s="17"/>
      <c r="CA797" s="17"/>
      <c r="CB797" s="17"/>
      <c r="CC797" s="17"/>
      <c r="CD797" s="17"/>
      <c r="CE797" s="17"/>
      <c r="CF797" s="17"/>
      <c r="CG797" s="17"/>
      <c r="CH797" s="17"/>
      <c r="CI797" s="17"/>
      <c r="CJ797" s="17"/>
      <c r="CK797" s="17"/>
      <c r="CL797" s="17"/>
      <c r="CM797" s="17"/>
      <c r="CN797" s="17"/>
      <c r="CO797" s="17"/>
      <c r="CP797" s="17"/>
      <c r="CQ797" s="17"/>
      <c r="CR797" s="17"/>
      <c r="CS797" s="17"/>
      <c r="CT797" s="17"/>
      <c r="CU797" s="17"/>
      <c r="CV797" s="17"/>
      <c r="CW797" s="17"/>
      <c r="CX797" s="17"/>
      <c r="CY797" s="17"/>
      <c r="CZ797" s="17"/>
      <c r="DA797" s="17"/>
      <c r="DB797" s="17"/>
      <c r="DC797" s="17"/>
      <c r="DD797" s="17"/>
      <c r="DE797" s="17"/>
      <c r="DF797" s="17"/>
      <c r="DG797" s="17"/>
      <c r="DH797" s="17"/>
      <c r="DI797" s="17"/>
      <c r="DJ797" s="17"/>
      <c r="DK797" s="17"/>
      <c r="DL797" s="17"/>
      <c r="DM797" s="17"/>
      <c r="DN797" s="17"/>
      <c r="DO797" s="17"/>
      <c r="DP797" s="17"/>
      <c r="DQ797" s="17"/>
      <c r="DR797" s="17"/>
      <c r="DS797" s="17"/>
      <c r="DT797" s="17"/>
      <c r="DU797" s="17"/>
      <c r="DV797" s="17"/>
      <c r="DW797" s="17"/>
      <c r="DX797" s="17"/>
      <c r="DY797" s="17"/>
      <c r="DZ797" s="17"/>
      <c r="EA797" s="17"/>
      <c r="EB797" s="17"/>
      <c r="EC797" s="17"/>
      <c r="ED797" s="17"/>
      <c r="EE797" s="17"/>
      <c r="EF797" s="17"/>
      <c r="EG797" s="17"/>
      <c r="EH797" s="17"/>
      <c r="EI797" s="17"/>
      <c r="EJ797" s="17"/>
      <c r="EK797" s="17"/>
      <c r="EL797" s="17"/>
    </row>
    <row r="798" spans="1:142" x14ac:dyDescent="0.35">
      <c r="A798" s="17"/>
      <c r="B798" s="17"/>
      <c r="C798" s="17"/>
      <c r="D798" s="17"/>
      <c r="E798" s="17"/>
      <c r="F798" s="17"/>
      <c r="G798" s="17"/>
      <c r="H798" s="17"/>
      <c r="I798" s="17"/>
      <c r="K798" s="17"/>
      <c r="N798" s="17"/>
      <c r="O798" s="17"/>
      <c r="P798" s="68"/>
      <c r="Q798" s="68"/>
      <c r="R798" s="17"/>
      <c r="S798" s="17"/>
      <c r="T798" s="107"/>
      <c r="V798" s="17"/>
      <c r="W798" s="17"/>
      <c r="Y798" s="17"/>
      <c r="Z798" s="17"/>
      <c r="AA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c r="BU798" s="17"/>
      <c r="BV798" s="17"/>
      <c r="BW798" s="17"/>
      <c r="BX798" s="17"/>
      <c r="BY798" s="17"/>
      <c r="BZ798" s="17"/>
      <c r="CA798" s="17"/>
      <c r="CB798" s="17"/>
      <c r="CC798" s="17"/>
      <c r="CD798" s="17"/>
      <c r="CE798" s="17"/>
      <c r="CF798" s="17"/>
      <c r="CG798" s="17"/>
      <c r="CH798" s="17"/>
      <c r="CI798" s="17"/>
      <c r="CJ798" s="17"/>
      <c r="CK798" s="17"/>
      <c r="CL798" s="17"/>
      <c r="CM798" s="17"/>
      <c r="CN798" s="17"/>
      <c r="CO798" s="17"/>
      <c r="CP798" s="17"/>
      <c r="CQ798" s="17"/>
      <c r="CR798" s="17"/>
      <c r="CS798" s="17"/>
      <c r="CT798" s="17"/>
      <c r="CU798" s="17"/>
      <c r="CV798" s="17"/>
      <c r="CW798" s="17"/>
      <c r="CX798" s="17"/>
      <c r="CY798" s="17"/>
      <c r="CZ798" s="17"/>
      <c r="DA798" s="17"/>
      <c r="DB798" s="17"/>
      <c r="DC798" s="17"/>
      <c r="DD798" s="17"/>
      <c r="DE798" s="17"/>
      <c r="DF798" s="17"/>
      <c r="DG798" s="17"/>
      <c r="DH798" s="17"/>
      <c r="DI798" s="17"/>
      <c r="DJ798" s="17"/>
      <c r="DK798" s="17"/>
      <c r="DL798" s="17"/>
      <c r="DM798" s="17"/>
      <c r="DN798" s="17"/>
      <c r="DO798" s="17"/>
      <c r="DP798" s="17"/>
      <c r="DQ798" s="17"/>
      <c r="DR798" s="17"/>
      <c r="DS798" s="17"/>
      <c r="DT798" s="17"/>
      <c r="DU798" s="17"/>
      <c r="DV798" s="17"/>
      <c r="DW798" s="17"/>
      <c r="DX798" s="17"/>
      <c r="DY798" s="17"/>
      <c r="DZ798" s="17"/>
      <c r="EA798" s="17"/>
      <c r="EB798" s="17"/>
      <c r="EC798" s="17"/>
      <c r="ED798" s="17"/>
      <c r="EE798" s="17"/>
      <c r="EF798" s="17"/>
      <c r="EG798" s="17"/>
      <c r="EH798" s="17"/>
      <c r="EI798" s="17"/>
      <c r="EJ798" s="17"/>
      <c r="EK798" s="17"/>
      <c r="EL798" s="17"/>
    </row>
    <row r="799" spans="1:142" x14ac:dyDescent="0.35">
      <c r="A799" s="17"/>
      <c r="B799" s="17"/>
      <c r="C799" s="17"/>
      <c r="D799" s="17"/>
      <c r="E799" s="17"/>
      <c r="F799" s="17"/>
      <c r="G799" s="17"/>
      <c r="H799" s="17"/>
      <c r="I799" s="17"/>
      <c r="K799" s="17"/>
      <c r="N799" s="17"/>
      <c r="O799" s="17"/>
      <c r="P799" s="68"/>
      <c r="Q799" s="68"/>
      <c r="R799" s="17"/>
      <c r="S799" s="17"/>
      <c r="T799" s="107"/>
      <c r="V799" s="17"/>
      <c r="W799" s="17"/>
      <c r="Y799" s="17"/>
      <c r="Z799" s="17"/>
      <c r="AA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c r="BU799" s="17"/>
      <c r="BV799" s="17"/>
      <c r="BW799" s="17"/>
      <c r="BX799" s="17"/>
      <c r="BY799" s="17"/>
      <c r="BZ799" s="17"/>
      <c r="CA799" s="17"/>
      <c r="CB799" s="17"/>
      <c r="CC799" s="17"/>
      <c r="CD799" s="17"/>
      <c r="CE799" s="17"/>
      <c r="CF799" s="17"/>
      <c r="CG799" s="17"/>
      <c r="CH799" s="17"/>
      <c r="CI799" s="17"/>
      <c r="CJ799" s="17"/>
      <c r="CK799" s="17"/>
      <c r="CL799" s="17"/>
      <c r="CM799" s="17"/>
      <c r="CN799" s="17"/>
      <c r="CO799" s="17"/>
      <c r="CP799" s="17"/>
      <c r="CQ799" s="17"/>
      <c r="CR799" s="17"/>
      <c r="CS799" s="17"/>
      <c r="CT799" s="17"/>
      <c r="CU799" s="17"/>
      <c r="CV799" s="17"/>
      <c r="CW799" s="17"/>
      <c r="CX799" s="17"/>
      <c r="CY799" s="17"/>
      <c r="CZ799" s="17"/>
      <c r="DA799" s="17"/>
      <c r="DB799" s="17"/>
      <c r="DC799" s="17"/>
      <c r="DD799" s="17"/>
      <c r="DE799" s="17"/>
      <c r="DF799" s="17"/>
      <c r="DG799" s="17"/>
      <c r="DH799" s="17"/>
      <c r="DI799" s="17"/>
      <c r="DJ799" s="17"/>
      <c r="DK799" s="17"/>
      <c r="DL799" s="17"/>
      <c r="DM799" s="17"/>
      <c r="DN799" s="17"/>
      <c r="DO799" s="17"/>
      <c r="DP799" s="17"/>
      <c r="DQ799" s="17"/>
      <c r="DR799" s="17"/>
      <c r="DS799" s="17"/>
      <c r="DT799" s="17"/>
      <c r="DU799" s="17"/>
      <c r="DV799" s="17"/>
      <c r="DW799" s="17"/>
      <c r="DX799" s="17"/>
      <c r="DY799" s="17"/>
      <c r="DZ799" s="17"/>
      <c r="EA799" s="17"/>
      <c r="EB799" s="17"/>
      <c r="EC799" s="17"/>
      <c r="ED799" s="17"/>
      <c r="EE799" s="17"/>
      <c r="EF799" s="17"/>
      <c r="EG799" s="17"/>
      <c r="EH799" s="17"/>
      <c r="EI799" s="17"/>
      <c r="EJ799" s="17"/>
      <c r="EK799" s="17"/>
      <c r="EL799" s="17"/>
    </row>
    <row r="800" spans="1:142" x14ac:dyDescent="0.35">
      <c r="A800" s="17"/>
      <c r="B800" s="17"/>
      <c r="C800" s="17"/>
      <c r="D800" s="17"/>
      <c r="E800" s="17"/>
      <c r="F800" s="17"/>
      <c r="G800" s="17"/>
      <c r="H800" s="17"/>
      <c r="I800" s="17"/>
      <c r="K800" s="17"/>
      <c r="N800" s="17"/>
      <c r="O800" s="17"/>
      <c r="P800" s="68"/>
      <c r="Q800" s="68"/>
      <c r="R800" s="17"/>
      <c r="S800" s="17"/>
      <c r="T800" s="107"/>
      <c r="V800" s="17"/>
      <c r="W800" s="17"/>
      <c r="Y800" s="17"/>
      <c r="Z800" s="17"/>
      <c r="AA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c r="BU800" s="17"/>
      <c r="BV800" s="17"/>
      <c r="BW800" s="17"/>
      <c r="BX800" s="17"/>
      <c r="BY800" s="17"/>
      <c r="BZ800" s="17"/>
      <c r="CA800" s="17"/>
      <c r="CB800" s="17"/>
      <c r="CC800" s="17"/>
      <c r="CD800" s="17"/>
      <c r="CE800" s="17"/>
      <c r="CF800" s="17"/>
      <c r="CG800" s="17"/>
      <c r="CH800" s="17"/>
      <c r="CI800" s="17"/>
      <c r="CJ800" s="17"/>
      <c r="CK800" s="17"/>
      <c r="CL800" s="17"/>
      <c r="CM800" s="17"/>
      <c r="CN800" s="17"/>
      <c r="CO800" s="17"/>
      <c r="CP800" s="17"/>
      <c r="CQ800" s="17"/>
      <c r="CR800" s="17"/>
      <c r="CS800" s="17"/>
      <c r="CT800" s="17"/>
      <c r="CU800" s="17"/>
      <c r="CV800" s="17"/>
      <c r="CW800" s="17"/>
      <c r="CX800" s="17"/>
      <c r="CY800" s="17"/>
      <c r="CZ800" s="17"/>
      <c r="DA800" s="17"/>
      <c r="DB800" s="17"/>
      <c r="DC800" s="17"/>
      <c r="DD800" s="17"/>
      <c r="DE800" s="17"/>
      <c r="DF800" s="17"/>
      <c r="DG800" s="17"/>
      <c r="DH800" s="17"/>
      <c r="DI800" s="17"/>
      <c r="DJ800" s="17"/>
      <c r="DK800" s="17"/>
      <c r="DL800" s="17"/>
      <c r="DM800" s="17"/>
      <c r="DN800" s="17"/>
      <c r="DO800" s="17"/>
      <c r="DP800" s="17"/>
      <c r="DQ800" s="17"/>
      <c r="DR800" s="17"/>
      <c r="DS800" s="17"/>
      <c r="DT800" s="17"/>
      <c r="DU800" s="17"/>
      <c r="DV800" s="17"/>
      <c r="DW800" s="17"/>
      <c r="DX800" s="17"/>
      <c r="DY800" s="17"/>
      <c r="DZ800" s="17"/>
      <c r="EA800" s="17"/>
      <c r="EB800" s="17"/>
      <c r="EC800" s="17"/>
      <c r="ED800" s="17"/>
      <c r="EE800" s="17"/>
      <c r="EF800" s="17"/>
      <c r="EG800" s="17"/>
      <c r="EH800" s="17"/>
      <c r="EI800" s="17"/>
      <c r="EJ800" s="17"/>
      <c r="EK800" s="17"/>
      <c r="EL800" s="17"/>
    </row>
    <row r="801" spans="1:142" x14ac:dyDescent="0.35">
      <c r="A801" s="17"/>
      <c r="B801" s="17"/>
      <c r="C801" s="17"/>
      <c r="D801" s="17"/>
      <c r="E801" s="17"/>
      <c r="F801" s="17"/>
      <c r="G801" s="17"/>
      <c r="H801" s="17"/>
      <c r="I801" s="17"/>
      <c r="K801" s="17"/>
      <c r="N801" s="17"/>
      <c r="O801" s="17"/>
      <c r="P801" s="68"/>
      <c r="Q801" s="68"/>
      <c r="R801" s="17"/>
      <c r="S801" s="17"/>
      <c r="T801" s="107"/>
      <c r="V801" s="17"/>
      <c r="W801" s="17"/>
      <c r="Y801" s="17"/>
      <c r="Z801" s="17"/>
      <c r="AA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c r="BU801" s="17"/>
      <c r="BV801" s="17"/>
      <c r="BW801" s="17"/>
      <c r="BX801" s="17"/>
      <c r="BY801" s="17"/>
      <c r="BZ801" s="17"/>
      <c r="CA801" s="17"/>
      <c r="CB801" s="17"/>
      <c r="CC801" s="17"/>
      <c r="CD801" s="17"/>
      <c r="CE801" s="17"/>
      <c r="CF801" s="17"/>
      <c r="CG801" s="17"/>
      <c r="CH801" s="17"/>
      <c r="CI801" s="17"/>
      <c r="CJ801" s="17"/>
      <c r="CK801" s="17"/>
      <c r="CL801" s="17"/>
      <c r="CM801" s="17"/>
      <c r="CN801" s="17"/>
      <c r="CO801" s="17"/>
      <c r="CP801" s="17"/>
      <c r="CQ801" s="17"/>
      <c r="CR801" s="17"/>
      <c r="CS801" s="17"/>
      <c r="CT801" s="17"/>
      <c r="CU801" s="17"/>
      <c r="CV801" s="17"/>
      <c r="CW801" s="17"/>
      <c r="CX801" s="17"/>
      <c r="CY801" s="17"/>
      <c r="CZ801" s="17"/>
      <c r="DA801" s="17"/>
      <c r="DB801" s="17"/>
      <c r="DC801" s="17"/>
      <c r="DD801" s="17"/>
      <c r="DE801" s="17"/>
      <c r="DF801" s="17"/>
      <c r="DG801" s="17"/>
      <c r="DH801" s="17"/>
      <c r="DI801" s="17"/>
      <c r="DJ801" s="17"/>
      <c r="DK801" s="17"/>
      <c r="DL801" s="17"/>
      <c r="DM801" s="17"/>
      <c r="DN801" s="17"/>
      <c r="DO801" s="17"/>
      <c r="DP801" s="17"/>
      <c r="DQ801" s="17"/>
      <c r="DR801" s="17"/>
      <c r="DS801" s="17"/>
      <c r="DT801" s="17"/>
      <c r="DU801" s="17"/>
      <c r="DV801" s="17"/>
      <c r="DW801" s="17"/>
      <c r="DX801" s="17"/>
      <c r="DY801" s="17"/>
      <c r="DZ801" s="17"/>
      <c r="EA801" s="17"/>
      <c r="EB801" s="17"/>
      <c r="EC801" s="17"/>
      <c r="ED801" s="17"/>
      <c r="EE801" s="17"/>
      <c r="EF801" s="17"/>
      <c r="EG801" s="17"/>
      <c r="EH801" s="17"/>
      <c r="EI801" s="17"/>
      <c r="EJ801" s="17"/>
      <c r="EK801" s="17"/>
      <c r="EL801" s="17"/>
    </row>
    <row r="802" spans="1:142" x14ac:dyDescent="0.35">
      <c r="A802" s="17"/>
      <c r="B802" s="17"/>
      <c r="C802" s="17"/>
      <c r="D802" s="17"/>
      <c r="E802" s="17"/>
      <c r="F802" s="17"/>
      <c r="G802" s="17"/>
      <c r="H802" s="17"/>
      <c r="I802" s="17"/>
      <c r="K802" s="17"/>
      <c r="N802" s="17"/>
      <c r="O802" s="17"/>
      <c r="P802" s="68"/>
      <c r="Q802" s="68"/>
      <c r="R802" s="17"/>
      <c r="S802" s="17"/>
      <c r="T802" s="107"/>
      <c r="V802" s="17"/>
      <c r="W802" s="17"/>
      <c r="Y802" s="17"/>
      <c r="Z802" s="17"/>
      <c r="AA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c r="BU802" s="17"/>
      <c r="BV802" s="17"/>
      <c r="BW802" s="17"/>
      <c r="BX802" s="17"/>
      <c r="BY802" s="17"/>
      <c r="BZ802" s="17"/>
      <c r="CA802" s="17"/>
      <c r="CB802" s="17"/>
      <c r="CC802" s="17"/>
      <c r="CD802" s="17"/>
      <c r="CE802" s="17"/>
      <c r="CF802" s="17"/>
      <c r="CG802" s="17"/>
      <c r="CH802" s="17"/>
      <c r="CI802" s="17"/>
      <c r="CJ802" s="17"/>
      <c r="CK802" s="17"/>
      <c r="CL802" s="17"/>
      <c r="CM802" s="17"/>
      <c r="CN802" s="17"/>
      <c r="CO802" s="17"/>
      <c r="CP802" s="17"/>
      <c r="CQ802" s="17"/>
      <c r="CR802" s="17"/>
      <c r="CS802" s="17"/>
      <c r="CT802" s="17"/>
      <c r="CU802" s="17"/>
      <c r="CV802" s="17"/>
      <c r="CW802" s="17"/>
      <c r="CX802" s="17"/>
      <c r="CY802" s="17"/>
      <c r="CZ802" s="17"/>
      <c r="DA802" s="17"/>
      <c r="DB802" s="17"/>
      <c r="DC802" s="17"/>
      <c r="DD802" s="17"/>
      <c r="DE802" s="17"/>
      <c r="DF802" s="17"/>
      <c r="DG802" s="17"/>
      <c r="DH802" s="17"/>
      <c r="DI802" s="17"/>
      <c r="DJ802" s="17"/>
      <c r="DK802" s="17"/>
      <c r="DL802" s="17"/>
      <c r="DM802" s="17"/>
      <c r="DN802" s="17"/>
      <c r="DO802" s="17"/>
      <c r="DP802" s="17"/>
      <c r="DQ802" s="17"/>
      <c r="DR802" s="17"/>
      <c r="DS802" s="17"/>
      <c r="DT802" s="17"/>
      <c r="DU802" s="17"/>
      <c r="DV802" s="17"/>
      <c r="DW802" s="17"/>
      <c r="DX802" s="17"/>
      <c r="DY802" s="17"/>
      <c r="DZ802" s="17"/>
      <c r="EA802" s="17"/>
      <c r="EB802" s="17"/>
      <c r="EC802" s="17"/>
      <c r="ED802" s="17"/>
      <c r="EE802" s="17"/>
      <c r="EF802" s="17"/>
      <c r="EG802" s="17"/>
      <c r="EH802" s="17"/>
      <c r="EI802" s="17"/>
      <c r="EJ802" s="17"/>
      <c r="EK802" s="17"/>
      <c r="EL802" s="17"/>
    </row>
    <row r="803" spans="1:142" x14ac:dyDescent="0.35">
      <c r="A803" s="17"/>
      <c r="B803" s="17"/>
      <c r="C803" s="17"/>
      <c r="D803" s="17"/>
      <c r="E803" s="17"/>
      <c r="F803" s="17"/>
      <c r="G803" s="17"/>
      <c r="H803" s="17"/>
      <c r="I803" s="17"/>
      <c r="K803" s="17"/>
      <c r="N803" s="17"/>
      <c r="O803" s="17"/>
      <c r="P803" s="68"/>
      <c r="Q803" s="68"/>
      <c r="R803" s="17"/>
      <c r="S803" s="17"/>
      <c r="T803" s="107"/>
      <c r="V803" s="17"/>
      <c r="W803" s="17"/>
      <c r="Y803" s="17"/>
      <c r="Z803" s="17"/>
      <c r="AA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c r="BU803" s="17"/>
      <c r="BV803" s="17"/>
      <c r="BW803" s="17"/>
      <c r="BX803" s="17"/>
      <c r="BY803" s="17"/>
      <c r="BZ803" s="17"/>
      <c r="CA803" s="17"/>
      <c r="CB803" s="17"/>
      <c r="CC803" s="17"/>
      <c r="CD803" s="17"/>
      <c r="CE803" s="17"/>
      <c r="CF803" s="17"/>
      <c r="CG803" s="17"/>
      <c r="CH803" s="17"/>
      <c r="CI803" s="17"/>
      <c r="CJ803" s="17"/>
      <c r="CK803" s="17"/>
      <c r="CL803" s="17"/>
      <c r="CM803" s="17"/>
      <c r="CN803" s="17"/>
      <c r="CO803" s="17"/>
      <c r="CP803" s="17"/>
      <c r="CQ803" s="17"/>
      <c r="CR803" s="17"/>
      <c r="CS803" s="17"/>
      <c r="CT803" s="17"/>
      <c r="CU803" s="17"/>
      <c r="CV803" s="17"/>
      <c r="CW803" s="17"/>
      <c r="CX803" s="17"/>
      <c r="CY803" s="17"/>
      <c r="CZ803" s="17"/>
      <c r="DA803" s="17"/>
      <c r="DB803" s="17"/>
      <c r="DC803" s="17"/>
      <c r="DD803" s="17"/>
      <c r="DE803" s="17"/>
      <c r="DF803" s="17"/>
      <c r="DG803" s="17"/>
      <c r="DH803" s="17"/>
      <c r="DI803" s="17"/>
      <c r="DJ803" s="17"/>
      <c r="DK803" s="17"/>
      <c r="DL803" s="17"/>
      <c r="DM803" s="17"/>
      <c r="DN803" s="17"/>
      <c r="DO803" s="17"/>
      <c r="DP803" s="17"/>
      <c r="DQ803" s="17"/>
      <c r="DR803" s="17"/>
      <c r="DS803" s="17"/>
      <c r="DT803" s="17"/>
      <c r="DU803" s="17"/>
      <c r="DV803" s="17"/>
      <c r="DW803" s="17"/>
      <c r="DX803" s="17"/>
      <c r="DY803" s="17"/>
      <c r="DZ803" s="17"/>
      <c r="EA803" s="17"/>
      <c r="EB803" s="17"/>
      <c r="EC803" s="17"/>
      <c r="ED803" s="17"/>
      <c r="EE803" s="17"/>
      <c r="EF803" s="17"/>
      <c r="EG803" s="17"/>
      <c r="EH803" s="17"/>
      <c r="EI803" s="17"/>
      <c r="EJ803" s="17"/>
      <c r="EK803" s="17"/>
      <c r="EL803" s="17"/>
    </row>
    <row r="804" spans="1:142" x14ac:dyDescent="0.35">
      <c r="A804" s="17"/>
      <c r="B804" s="17"/>
      <c r="C804" s="17"/>
      <c r="D804" s="17"/>
      <c r="E804" s="17"/>
      <c r="F804" s="17"/>
      <c r="G804" s="17"/>
      <c r="H804" s="17"/>
      <c r="I804" s="17"/>
      <c r="K804" s="17"/>
      <c r="N804" s="17"/>
      <c r="O804" s="17"/>
      <c r="P804" s="68"/>
      <c r="Q804" s="68"/>
      <c r="R804" s="17"/>
      <c r="S804" s="17"/>
      <c r="T804" s="107"/>
      <c r="V804" s="17"/>
      <c r="W804" s="17"/>
      <c r="Y804" s="17"/>
      <c r="Z804" s="17"/>
      <c r="AA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c r="BU804" s="17"/>
      <c r="BV804" s="17"/>
      <c r="BW804" s="17"/>
      <c r="BX804" s="17"/>
      <c r="BY804" s="17"/>
      <c r="BZ804" s="17"/>
      <c r="CA804" s="17"/>
      <c r="CB804" s="17"/>
      <c r="CC804" s="17"/>
      <c r="CD804" s="17"/>
      <c r="CE804" s="17"/>
      <c r="CF804" s="17"/>
      <c r="CG804" s="17"/>
      <c r="CH804" s="17"/>
      <c r="CI804" s="17"/>
      <c r="CJ804" s="17"/>
      <c r="CK804" s="17"/>
      <c r="CL804" s="17"/>
      <c r="CM804" s="17"/>
      <c r="CN804" s="17"/>
      <c r="CO804" s="17"/>
      <c r="CP804" s="17"/>
      <c r="CQ804" s="17"/>
      <c r="CR804" s="17"/>
      <c r="CS804" s="17"/>
      <c r="CT804" s="17"/>
      <c r="CU804" s="17"/>
      <c r="CV804" s="17"/>
      <c r="CW804" s="17"/>
      <c r="CX804" s="17"/>
      <c r="CY804" s="17"/>
      <c r="CZ804" s="17"/>
      <c r="DA804" s="17"/>
      <c r="DB804" s="17"/>
      <c r="DC804" s="17"/>
      <c r="DD804" s="17"/>
      <c r="DE804" s="17"/>
      <c r="DF804" s="17"/>
      <c r="DG804" s="17"/>
      <c r="DH804" s="17"/>
      <c r="DI804" s="17"/>
      <c r="DJ804" s="17"/>
      <c r="DK804" s="17"/>
      <c r="DL804" s="17"/>
      <c r="DM804" s="17"/>
      <c r="DN804" s="17"/>
      <c r="DO804" s="17"/>
      <c r="DP804" s="17"/>
      <c r="DQ804" s="17"/>
      <c r="DR804" s="17"/>
      <c r="DS804" s="17"/>
      <c r="DT804" s="17"/>
      <c r="DU804" s="17"/>
      <c r="DV804" s="17"/>
      <c r="DW804" s="17"/>
      <c r="DX804" s="17"/>
      <c r="DY804" s="17"/>
      <c r="DZ804" s="17"/>
      <c r="EA804" s="17"/>
      <c r="EB804" s="17"/>
      <c r="EC804" s="17"/>
      <c r="ED804" s="17"/>
      <c r="EE804" s="17"/>
      <c r="EF804" s="17"/>
      <c r="EG804" s="17"/>
      <c r="EH804" s="17"/>
      <c r="EI804" s="17"/>
      <c r="EJ804" s="17"/>
      <c r="EK804" s="17"/>
      <c r="EL804" s="17"/>
    </row>
    <row r="805" spans="1:142" x14ac:dyDescent="0.35">
      <c r="A805" s="17"/>
      <c r="B805" s="17"/>
      <c r="C805" s="17"/>
      <c r="D805" s="17"/>
      <c r="E805" s="17"/>
      <c r="F805" s="17"/>
      <c r="G805" s="17"/>
      <c r="H805" s="17"/>
      <c r="I805" s="17"/>
      <c r="K805" s="17"/>
      <c r="N805" s="17"/>
      <c r="O805" s="17"/>
      <c r="P805" s="68"/>
      <c r="Q805" s="68"/>
      <c r="R805" s="17"/>
      <c r="S805" s="17"/>
      <c r="T805" s="107"/>
      <c r="V805" s="17"/>
      <c r="W805" s="17"/>
      <c r="Y805" s="17"/>
      <c r="Z805" s="17"/>
      <c r="AA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c r="BU805" s="17"/>
      <c r="BV805" s="17"/>
      <c r="BW805" s="17"/>
      <c r="BX805" s="17"/>
      <c r="BY805" s="17"/>
      <c r="BZ805" s="17"/>
      <c r="CA805" s="17"/>
      <c r="CB805" s="17"/>
      <c r="CC805" s="17"/>
      <c r="CD805" s="17"/>
      <c r="CE805" s="17"/>
      <c r="CF805" s="17"/>
      <c r="CG805" s="17"/>
      <c r="CH805" s="17"/>
      <c r="CI805" s="17"/>
      <c r="CJ805" s="17"/>
      <c r="CK805" s="17"/>
      <c r="CL805" s="17"/>
      <c r="CM805" s="17"/>
      <c r="CN805" s="17"/>
      <c r="CO805" s="17"/>
      <c r="CP805" s="17"/>
      <c r="CQ805" s="17"/>
      <c r="CR805" s="17"/>
      <c r="CS805" s="17"/>
      <c r="CT805" s="17"/>
      <c r="CU805" s="17"/>
      <c r="CV805" s="17"/>
      <c r="CW805" s="17"/>
      <c r="CX805" s="17"/>
      <c r="CY805" s="17"/>
      <c r="CZ805" s="17"/>
      <c r="DA805" s="17"/>
      <c r="DB805" s="17"/>
      <c r="DC805" s="17"/>
      <c r="DD805" s="17"/>
      <c r="DE805" s="17"/>
      <c r="DF805" s="17"/>
      <c r="DG805" s="17"/>
      <c r="DH805" s="17"/>
      <c r="DI805" s="17"/>
      <c r="DJ805" s="17"/>
      <c r="DK805" s="17"/>
      <c r="DL805" s="17"/>
      <c r="DM805" s="17"/>
      <c r="DN805" s="17"/>
      <c r="DO805" s="17"/>
      <c r="DP805" s="17"/>
      <c r="DQ805" s="17"/>
      <c r="DR805" s="17"/>
      <c r="DS805" s="17"/>
      <c r="DT805" s="17"/>
      <c r="DU805" s="17"/>
      <c r="DV805" s="17"/>
      <c r="DW805" s="17"/>
      <c r="DX805" s="17"/>
      <c r="DY805" s="17"/>
      <c r="DZ805" s="17"/>
      <c r="EA805" s="17"/>
      <c r="EB805" s="17"/>
      <c r="EC805" s="17"/>
      <c r="ED805" s="17"/>
      <c r="EE805" s="17"/>
      <c r="EF805" s="17"/>
      <c r="EG805" s="17"/>
      <c r="EH805" s="17"/>
      <c r="EI805" s="17"/>
      <c r="EJ805" s="17"/>
      <c r="EK805" s="17"/>
      <c r="EL805" s="17"/>
    </row>
    <row r="806" spans="1:142" x14ac:dyDescent="0.35">
      <c r="A806" s="17"/>
      <c r="B806" s="17"/>
      <c r="C806" s="17"/>
      <c r="D806" s="17"/>
      <c r="E806" s="17"/>
      <c r="F806" s="17"/>
      <c r="G806" s="17"/>
      <c r="H806" s="17"/>
      <c r="I806" s="17"/>
      <c r="K806" s="17"/>
      <c r="N806" s="17"/>
      <c r="O806" s="17"/>
      <c r="P806" s="68"/>
      <c r="Q806" s="68"/>
      <c r="R806" s="17"/>
      <c r="S806" s="17"/>
      <c r="T806" s="107"/>
      <c r="V806" s="17"/>
      <c r="W806" s="17"/>
      <c r="Y806" s="17"/>
      <c r="Z806" s="17"/>
      <c r="AA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c r="BU806" s="17"/>
      <c r="BV806" s="17"/>
      <c r="BW806" s="17"/>
      <c r="BX806" s="17"/>
      <c r="BY806" s="17"/>
      <c r="BZ806" s="17"/>
      <c r="CA806" s="17"/>
      <c r="CB806" s="17"/>
      <c r="CC806" s="17"/>
      <c r="CD806" s="17"/>
      <c r="CE806" s="17"/>
      <c r="CF806" s="17"/>
      <c r="CG806" s="17"/>
      <c r="CH806" s="17"/>
      <c r="CI806" s="17"/>
      <c r="CJ806" s="17"/>
      <c r="CK806" s="17"/>
      <c r="CL806" s="17"/>
      <c r="CM806" s="17"/>
      <c r="CN806" s="17"/>
      <c r="CO806" s="17"/>
      <c r="CP806" s="17"/>
      <c r="CQ806" s="17"/>
      <c r="CR806" s="17"/>
      <c r="CS806" s="17"/>
      <c r="CT806" s="17"/>
      <c r="CU806" s="17"/>
      <c r="CV806" s="17"/>
      <c r="CW806" s="17"/>
      <c r="CX806" s="17"/>
      <c r="CY806" s="17"/>
      <c r="CZ806" s="17"/>
      <c r="DA806" s="17"/>
      <c r="DB806" s="17"/>
      <c r="DC806" s="17"/>
      <c r="DD806" s="17"/>
      <c r="DE806" s="17"/>
      <c r="DF806" s="17"/>
      <c r="DG806" s="17"/>
      <c r="DH806" s="17"/>
      <c r="DI806" s="17"/>
      <c r="DJ806" s="17"/>
      <c r="DK806" s="17"/>
      <c r="DL806" s="17"/>
      <c r="DM806" s="17"/>
      <c r="DN806" s="17"/>
      <c r="DO806" s="17"/>
      <c r="DP806" s="17"/>
      <c r="DQ806" s="17"/>
      <c r="DR806" s="17"/>
      <c r="DS806" s="17"/>
      <c r="DT806" s="17"/>
      <c r="DU806" s="17"/>
      <c r="DV806" s="17"/>
      <c r="DW806" s="17"/>
      <c r="DX806" s="17"/>
      <c r="DY806" s="17"/>
      <c r="DZ806" s="17"/>
      <c r="EA806" s="17"/>
      <c r="EB806" s="17"/>
      <c r="EC806" s="17"/>
      <c r="ED806" s="17"/>
      <c r="EE806" s="17"/>
      <c r="EF806" s="17"/>
      <c r="EG806" s="17"/>
      <c r="EH806" s="17"/>
      <c r="EI806" s="17"/>
      <c r="EJ806" s="17"/>
      <c r="EK806" s="17"/>
      <c r="EL806" s="17"/>
    </row>
    <row r="807" spans="1:142" x14ac:dyDescent="0.35">
      <c r="A807" s="17"/>
      <c r="B807" s="17"/>
      <c r="C807" s="17"/>
      <c r="D807" s="17"/>
      <c r="E807" s="17"/>
      <c r="F807" s="17"/>
      <c r="G807" s="17"/>
      <c r="H807" s="17"/>
      <c r="I807" s="17"/>
      <c r="K807" s="17"/>
      <c r="N807" s="17"/>
      <c r="O807" s="17"/>
      <c r="P807" s="68"/>
      <c r="Q807" s="68"/>
      <c r="R807" s="17"/>
      <c r="S807" s="17"/>
      <c r="T807" s="107"/>
      <c r="V807" s="17"/>
      <c r="W807" s="17"/>
      <c r="Y807" s="17"/>
      <c r="Z807" s="17"/>
      <c r="AA807" s="17"/>
      <c r="AI807" s="17"/>
      <c r="AJ807" s="17"/>
      <c r="AK807" s="17"/>
      <c r="AL807" s="17"/>
      <c r="AM807" s="17"/>
      <c r="AN807" s="17"/>
      <c r="AO807" s="17"/>
      <c r="AP807" s="17"/>
      <c r="AQ807" s="17"/>
      <c r="AR807" s="17"/>
      <c r="AS807" s="17"/>
      <c r="AT807" s="17"/>
      <c r="AU807" s="17"/>
      <c r="AV807" s="17"/>
      <c r="AW807" s="17"/>
      <c r="AX807" s="17"/>
      <c r="AY807" s="17"/>
      <c r="AZ807" s="17"/>
      <c r="BA807" s="17"/>
      <c r="BB807" s="17"/>
      <c r="BC807" s="17"/>
      <c r="BD807" s="17"/>
      <c r="BE807" s="17"/>
      <c r="BF807" s="17"/>
      <c r="BG807" s="17"/>
      <c r="BH807" s="17"/>
      <c r="BI807" s="17"/>
      <c r="BJ807" s="17"/>
      <c r="BK807" s="17"/>
      <c r="BL807" s="17"/>
      <c r="BM807" s="17"/>
      <c r="BN807" s="17"/>
      <c r="BO807" s="17"/>
      <c r="BP807" s="17"/>
      <c r="BQ807" s="17"/>
      <c r="BR807" s="17"/>
      <c r="BS807" s="17"/>
      <c r="BT807" s="17"/>
      <c r="BU807" s="17"/>
      <c r="BV807" s="17"/>
      <c r="BW807" s="17"/>
      <c r="BX807" s="17"/>
      <c r="BY807" s="17"/>
      <c r="BZ807" s="17"/>
      <c r="CA807" s="17"/>
      <c r="CB807" s="17"/>
      <c r="CC807" s="17"/>
      <c r="CD807" s="17"/>
      <c r="CE807" s="17"/>
      <c r="CF807" s="17"/>
      <c r="CG807" s="17"/>
      <c r="CH807" s="17"/>
      <c r="CI807" s="17"/>
      <c r="CJ807" s="17"/>
      <c r="CK807" s="17"/>
      <c r="CL807" s="17"/>
      <c r="CM807" s="17"/>
      <c r="CN807" s="17"/>
      <c r="CO807" s="17"/>
      <c r="CP807" s="17"/>
      <c r="CQ807" s="17"/>
      <c r="CR807" s="17"/>
      <c r="CS807" s="17"/>
      <c r="CT807" s="17"/>
      <c r="CU807" s="17"/>
      <c r="CV807" s="17"/>
      <c r="CW807" s="17"/>
      <c r="CX807" s="17"/>
      <c r="CY807" s="17"/>
      <c r="CZ807" s="17"/>
      <c r="DA807" s="17"/>
      <c r="DB807" s="17"/>
      <c r="DC807" s="17"/>
      <c r="DD807" s="17"/>
      <c r="DE807" s="17"/>
      <c r="DF807" s="17"/>
      <c r="DG807" s="17"/>
      <c r="DH807" s="17"/>
      <c r="DI807" s="17"/>
      <c r="DJ807" s="17"/>
      <c r="DK807" s="17"/>
      <c r="DL807" s="17"/>
      <c r="DM807" s="17"/>
      <c r="DN807" s="17"/>
      <c r="DO807" s="17"/>
      <c r="DP807" s="17"/>
      <c r="DQ807" s="17"/>
      <c r="DR807" s="17"/>
      <c r="DS807" s="17"/>
      <c r="DT807" s="17"/>
      <c r="DU807" s="17"/>
      <c r="DV807" s="17"/>
      <c r="DW807" s="17"/>
      <c r="DX807" s="17"/>
      <c r="DY807" s="17"/>
      <c r="DZ807" s="17"/>
      <c r="EA807" s="17"/>
      <c r="EB807" s="17"/>
      <c r="EC807" s="17"/>
      <c r="ED807" s="17"/>
      <c r="EE807" s="17"/>
      <c r="EF807" s="17"/>
      <c r="EG807" s="17"/>
      <c r="EH807" s="17"/>
      <c r="EI807" s="17"/>
      <c r="EJ807" s="17"/>
      <c r="EK807" s="17"/>
      <c r="EL807" s="17"/>
    </row>
    <row r="808" spans="1:142" x14ac:dyDescent="0.35">
      <c r="A808" s="17"/>
      <c r="B808" s="17"/>
      <c r="C808" s="17"/>
      <c r="D808" s="17"/>
      <c r="E808" s="17"/>
      <c r="F808" s="17"/>
      <c r="G808" s="17"/>
      <c r="H808" s="17"/>
      <c r="I808" s="17"/>
      <c r="K808" s="17"/>
      <c r="N808" s="17"/>
      <c r="O808" s="17"/>
      <c r="P808" s="68"/>
      <c r="Q808" s="68"/>
      <c r="R808" s="17"/>
      <c r="S808" s="17"/>
      <c r="T808" s="107"/>
      <c r="V808" s="17"/>
      <c r="W808" s="17"/>
      <c r="Y808" s="17"/>
      <c r="Z808" s="17"/>
      <c r="AA808" s="17"/>
      <c r="AI808" s="17"/>
      <c r="AJ808" s="17"/>
      <c r="AK808" s="17"/>
      <c r="AL808" s="17"/>
      <c r="AM808" s="17"/>
      <c r="AN808" s="17"/>
      <c r="AO808" s="17"/>
      <c r="AP808" s="17"/>
      <c r="AQ808" s="17"/>
      <c r="AR808" s="17"/>
      <c r="AS808" s="17"/>
      <c r="AT808" s="17"/>
      <c r="AU808" s="17"/>
      <c r="AV808" s="17"/>
      <c r="AW808" s="17"/>
      <c r="AX808" s="17"/>
      <c r="AY808" s="17"/>
      <c r="AZ808" s="17"/>
      <c r="BA808" s="17"/>
      <c r="BB808" s="17"/>
      <c r="BC808" s="17"/>
      <c r="BD808" s="17"/>
      <c r="BE808" s="17"/>
      <c r="BF808" s="17"/>
      <c r="BG808" s="17"/>
      <c r="BH808" s="17"/>
      <c r="BI808" s="17"/>
      <c r="BJ808" s="17"/>
      <c r="BK808" s="17"/>
      <c r="BL808" s="17"/>
      <c r="BM808" s="17"/>
      <c r="BN808" s="17"/>
      <c r="BO808" s="17"/>
      <c r="BP808" s="17"/>
      <c r="BQ808" s="17"/>
      <c r="BR808" s="17"/>
      <c r="BS808" s="17"/>
      <c r="BT808" s="17"/>
      <c r="BU808" s="17"/>
      <c r="BV808" s="17"/>
      <c r="BW808" s="17"/>
      <c r="BX808" s="17"/>
      <c r="BY808" s="17"/>
      <c r="BZ808" s="17"/>
      <c r="CA808" s="17"/>
      <c r="CB808" s="17"/>
      <c r="CC808" s="17"/>
      <c r="CD808" s="17"/>
      <c r="CE808" s="17"/>
      <c r="CF808" s="17"/>
      <c r="CG808" s="17"/>
      <c r="CH808" s="17"/>
      <c r="CI808" s="17"/>
      <c r="CJ808" s="17"/>
      <c r="CK808" s="17"/>
      <c r="CL808" s="17"/>
      <c r="CM808" s="17"/>
      <c r="CN808" s="17"/>
      <c r="CO808" s="17"/>
      <c r="CP808" s="17"/>
      <c r="CQ808" s="17"/>
      <c r="CR808" s="17"/>
      <c r="CS808" s="17"/>
      <c r="CT808" s="17"/>
      <c r="CU808" s="17"/>
      <c r="CV808" s="17"/>
      <c r="CW808" s="17"/>
      <c r="CX808" s="17"/>
      <c r="CY808" s="17"/>
      <c r="CZ808" s="17"/>
      <c r="DA808" s="17"/>
      <c r="DB808" s="17"/>
      <c r="DC808" s="17"/>
      <c r="DD808" s="17"/>
      <c r="DE808" s="17"/>
      <c r="DF808" s="17"/>
      <c r="DG808" s="17"/>
      <c r="DH808" s="17"/>
      <c r="DI808" s="17"/>
      <c r="DJ808" s="17"/>
      <c r="DK808" s="17"/>
      <c r="DL808" s="17"/>
      <c r="DM808" s="17"/>
      <c r="DN808" s="17"/>
      <c r="DO808" s="17"/>
      <c r="DP808" s="17"/>
      <c r="DQ808" s="17"/>
      <c r="DR808" s="17"/>
      <c r="DS808" s="17"/>
      <c r="DT808" s="17"/>
      <c r="DU808" s="17"/>
      <c r="DV808" s="17"/>
      <c r="DW808" s="17"/>
      <c r="DX808" s="17"/>
      <c r="DY808" s="17"/>
      <c r="DZ808" s="17"/>
      <c r="EA808" s="17"/>
      <c r="EB808" s="17"/>
      <c r="EC808" s="17"/>
      <c r="ED808" s="17"/>
      <c r="EE808" s="17"/>
      <c r="EF808" s="17"/>
      <c r="EG808" s="17"/>
      <c r="EH808" s="17"/>
      <c r="EI808" s="17"/>
      <c r="EJ808" s="17"/>
      <c r="EK808" s="17"/>
      <c r="EL808" s="17"/>
    </row>
    <row r="809" spans="1:142" x14ac:dyDescent="0.35">
      <c r="A809" s="17"/>
      <c r="B809" s="17"/>
      <c r="C809" s="17"/>
      <c r="D809" s="17"/>
      <c r="E809" s="17"/>
      <c r="F809" s="17"/>
      <c r="G809" s="17"/>
      <c r="H809" s="17"/>
      <c r="I809" s="107"/>
      <c r="K809" s="17"/>
      <c r="N809" s="17"/>
      <c r="O809" s="17"/>
      <c r="P809" s="68"/>
      <c r="Q809" s="68"/>
      <c r="R809" s="17"/>
      <c r="S809" s="17"/>
      <c r="T809" s="107"/>
      <c r="V809" s="17"/>
      <c r="W809" s="17"/>
      <c r="Y809" s="17"/>
      <c r="Z809" s="17"/>
      <c r="AA809" s="17"/>
      <c r="AI809" s="17"/>
      <c r="AJ809" s="17"/>
      <c r="AK809" s="17"/>
      <c r="AL809" s="17"/>
      <c r="AM809" s="17"/>
      <c r="AN809" s="17"/>
      <c r="AO809" s="17"/>
      <c r="AP809" s="17"/>
      <c r="AQ809" s="17"/>
      <c r="AR809" s="17"/>
      <c r="AS809" s="17"/>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c r="BP809" s="17"/>
      <c r="BQ809" s="17"/>
      <c r="BR809" s="17"/>
      <c r="BS809" s="17"/>
      <c r="BT809" s="17"/>
      <c r="BU809" s="17"/>
      <c r="BV809" s="17"/>
      <c r="BW809" s="17"/>
      <c r="BX809" s="17"/>
      <c r="BY809" s="17"/>
      <c r="BZ809" s="17"/>
      <c r="CA809" s="17"/>
      <c r="CB809" s="17"/>
      <c r="CC809" s="17"/>
      <c r="CD809" s="17"/>
      <c r="CE809" s="17"/>
      <c r="CF809" s="17"/>
      <c r="CG809" s="17"/>
      <c r="CH809" s="17"/>
      <c r="CI809" s="17"/>
      <c r="CJ809" s="17"/>
      <c r="CK809" s="17"/>
      <c r="CL809" s="17"/>
      <c r="CM809" s="17"/>
      <c r="CN809" s="17"/>
      <c r="CO809" s="17"/>
      <c r="CP809" s="17"/>
      <c r="CQ809" s="17"/>
      <c r="CR809" s="17"/>
      <c r="CS809" s="17"/>
      <c r="CT809" s="17"/>
      <c r="CU809" s="17"/>
      <c r="CV809" s="17"/>
      <c r="CW809" s="17"/>
      <c r="CX809" s="17"/>
      <c r="CY809" s="17"/>
      <c r="CZ809" s="17"/>
      <c r="DA809" s="17"/>
      <c r="DB809" s="17"/>
      <c r="DC809" s="17"/>
      <c r="DD809" s="17"/>
      <c r="DE809" s="17"/>
      <c r="DF809" s="17"/>
      <c r="DG809" s="17"/>
      <c r="DH809" s="17"/>
      <c r="DI809" s="17"/>
      <c r="DJ809" s="17"/>
      <c r="DK809" s="17"/>
      <c r="DL809" s="17"/>
      <c r="DM809" s="17"/>
      <c r="DN809" s="17"/>
      <c r="DO809" s="17"/>
      <c r="DP809" s="17"/>
      <c r="DQ809" s="17"/>
      <c r="DR809" s="17"/>
      <c r="DS809" s="17"/>
      <c r="DT809" s="17"/>
      <c r="DU809" s="17"/>
      <c r="DV809" s="17"/>
      <c r="DW809" s="17"/>
      <c r="DX809" s="17"/>
      <c r="DY809" s="17"/>
      <c r="DZ809" s="17"/>
      <c r="EA809" s="17"/>
      <c r="EB809" s="17"/>
      <c r="EC809" s="17"/>
      <c r="ED809" s="17"/>
      <c r="EE809" s="17"/>
      <c r="EF809" s="17"/>
      <c r="EG809" s="17"/>
      <c r="EH809" s="17"/>
      <c r="EI809" s="17"/>
      <c r="EJ809" s="17"/>
      <c r="EK809" s="17"/>
      <c r="EL809" s="17"/>
    </row>
    <row r="810" spans="1:142" x14ac:dyDescent="0.35">
      <c r="A810" s="17"/>
      <c r="B810" s="17"/>
      <c r="C810" s="17"/>
      <c r="D810" s="17"/>
      <c r="E810" s="17"/>
      <c r="F810" s="17"/>
      <c r="G810" s="17"/>
      <c r="H810" s="17"/>
      <c r="I810" s="107"/>
      <c r="K810" s="17"/>
      <c r="N810" s="17"/>
      <c r="O810" s="17"/>
      <c r="P810" s="68"/>
      <c r="Q810" s="68"/>
      <c r="R810" s="17"/>
      <c r="S810" s="17"/>
      <c r="T810" s="107"/>
      <c r="V810" s="17"/>
      <c r="W810" s="17"/>
      <c r="Y810" s="17"/>
      <c r="Z810" s="17"/>
      <c r="AA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17"/>
      <c r="BI810" s="17"/>
      <c r="BJ810" s="17"/>
      <c r="BK810" s="17"/>
      <c r="BL810" s="17"/>
      <c r="BM810" s="17"/>
      <c r="BN810" s="17"/>
      <c r="BO810" s="17"/>
      <c r="BP810" s="17"/>
      <c r="BQ810" s="17"/>
      <c r="BR810" s="17"/>
      <c r="BS810" s="17"/>
      <c r="BT810" s="17"/>
      <c r="BU810" s="17"/>
      <c r="BV810" s="17"/>
      <c r="BW810" s="17"/>
      <c r="BX810" s="17"/>
      <c r="BY810" s="17"/>
      <c r="BZ810" s="17"/>
      <c r="CA810" s="17"/>
      <c r="CB810" s="17"/>
      <c r="CC810" s="17"/>
      <c r="CD810" s="17"/>
      <c r="CE810" s="17"/>
      <c r="CF810" s="17"/>
      <c r="CG810" s="17"/>
      <c r="CH810" s="17"/>
      <c r="CI810" s="17"/>
      <c r="CJ810" s="17"/>
      <c r="CK810" s="17"/>
      <c r="CL810" s="17"/>
      <c r="CM810" s="17"/>
      <c r="CN810" s="17"/>
      <c r="CO810" s="17"/>
      <c r="CP810" s="17"/>
      <c r="CQ810" s="17"/>
      <c r="CR810" s="17"/>
      <c r="CS810" s="17"/>
      <c r="CT810" s="17"/>
      <c r="CU810" s="17"/>
      <c r="CV810" s="17"/>
      <c r="CW810" s="17"/>
      <c r="CX810" s="17"/>
      <c r="CY810" s="17"/>
      <c r="CZ810" s="17"/>
      <c r="DA810" s="17"/>
      <c r="DB810" s="17"/>
      <c r="DC810" s="17"/>
      <c r="DD810" s="17"/>
      <c r="DE810" s="17"/>
      <c r="DF810" s="17"/>
      <c r="DG810" s="17"/>
      <c r="DH810" s="17"/>
      <c r="DI810" s="17"/>
      <c r="DJ810" s="17"/>
      <c r="DK810" s="17"/>
      <c r="DL810" s="17"/>
      <c r="DM810" s="17"/>
      <c r="DN810" s="17"/>
      <c r="DO810" s="17"/>
      <c r="DP810" s="17"/>
      <c r="DQ810" s="17"/>
      <c r="DR810" s="17"/>
      <c r="DS810" s="17"/>
      <c r="DT810" s="17"/>
      <c r="DU810" s="17"/>
      <c r="DV810" s="17"/>
      <c r="DW810" s="17"/>
      <c r="DX810" s="17"/>
      <c r="DY810" s="17"/>
      <c r="DZ810" s="17"/>
      <c r="EA810" s="17"/>
      <c r="EB810" s="17"/>
      <c r="EC810" s="17"/>
      <c r="ED810" s="17"/>
      <c r="EE810" s="17"/>
      <c r="EF810" s="17"/>
      <c r="EG810" s="17"/>
      <c r="EH810" s="17"/>
      <c r="EI810" s="17"/>
      <c r="EJ810" s="17"/>
      <c r="EK810" s="17"/>
      <c r="EL810" s="17"/>
    </row>
    <row r="811" spans="1:142" x14ac:dyDescent="0.35">
      <c r="A811" s="17"/>
      <c r="B811" s="17"/>
      <c r="C811" s="17"/>
      <c r="D811" s="17"/>
      <c r="E811" s="17"/>
      <c r="F811" s="17"/>
      <c r="G811" s="17"/>
      <c r="H811" s="17"/>
      <c r="I811" s="107"/>
      <c r="K811" s="17"/>
      <c r="N811" s="17"/>
      <c r="O811" s="17"/>
      <c r="P811" s="68"/>
      <c r="Q811" s="68"/>
      <c r="R811" s="17"/>
      <c r="S811" s="17"/>
      <c r="T811" s="107"/>
      <c r="V811" s="17"/>
      <c r="W811" s="17"/>
      <c r="Y811" s="17"/>
      <c r="Z811" s="17"/>
      <c r="AA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c r="BH811" s="17"/>
      <c r="BI811" s="17"/>
      <c r="BJ811" s="17"/>
      <c r="BK811" s="17"/>
      <c r="BL811" s="17"/>
      <c r="BM811" s="17"/>
      <c r="BN811" s="17"/>
      <c r="BO811" s="17"/>
      <c r="BP811" s="17"/>
      <c r="BQ811" s="17"/>
      <c r="BR811" s="17"/>
      <c r="BS811" s="17"/>
      <c r="BT811" s="17"/>
      <c r="BU811" s="17"/>
      <c r="BV811" s="17"/>
      <c r="BW811" s="17"/>
      <c r="BX811" s="17"/>
      <c r="BY811" s="17"/>
      <c r="BZ811" s="17"/>
      <c r="CA811" s="17"/>
      <c r="CB811" s="17"/>
      <c r="CC811" s="17"/>
      <c r="CD811" s="17"/>
      <c r="CE811" s="17"/>
      <c r="CF811" s="17"/>
      <c r="CG811" s="17"/>
      <c r="CH811" s="17"/>
      <c r="CI811" s="17"/>
      <c r="CJ811" s="17"/>
      <c r="CK811" s="17"/>
      <c r="CL811" s="17"/>
      <c r="CM811" s="17"/>
      <c r="CN811" s="17"/>
      <c r="CO811" s="17"/>
      <c r="CP811" s="17"/>
      <c r="CQ811" s="17"/>
      <c r="CR811" s="17"/>
      <c r="CS811" s="17"/>
      <c r="CT811" s="17"/>
      <c r="CU811" s="17"/>
      <c r="CV811" s="17"/>
      <c r="CW811" s="17"/>
      <c r="CX811" s="17"/>
      <c r="CY811" s="17"/>
      <c r="CZ811" s="17"/>
      <c r="DA811" s="17"/>
      <c r="DB811" s="17"/>
      <c r="DC811" s="17"/>
      <c r="DD811" s="17"/>
      <c r="DE811" s="17"/>
      <c r="DF811" s="17"/>
      <c r="DG811" s="17"/>
      <c r="DH811" s="17"/>
      <c r="DI811" s="17"/>
      <c r="DJ811" s="17"/>
      <c r="DK811" s="17"/>
      <c r="DL811" s="17"/>
      <c r="DM811" s="17"/>
      <c r="DN811" s="17"/>
      <c r="DO811" s="17"/>
      <c r="DP811" s="17"/>
      <c r="DQ811" s="17"/>
      <c r="DR811" s="17"/>
      <c r="DS811" s="17"/>
      <c r="DT811" s="17"/>
      <c r="DU811" s="17"/>
      <c r="DV811" s="17"/>
      <c r="DW811" s="17"/>
      <c r="DX811" s="17"/>
      <c r="DY811" s="17"/>
      <c r="DZ811" s="17"/>
      <c r="EA811" s="17"/>
      <c r="EB811" s="17"/>
      <c r="EC811" s="17"/>
      <c r="ED811" s="17"/>
      <c r="EE811" s="17"/>
      <c r="EF811" s="17"/>
      <c r="EG811" s="17"/>
      <c r="EH811" s="17"/>
      <c r="EI811" s="17"/>
      <c r="EJ811" s="17"/>
      <c r="EK811" s="17"/>
      <c r="EL811" s="17"/>
    </row>
    <row r="812" spans="1:142" x14ac:dyDescent="0.35">
      <c r="A812" s="17"/>
      <c r="B812" s="17"/>
      <c r="C812" s="17"/>
      <c r="D812" s="17"/>
      <c r="E812" s="17"/>
      <c r="F812" s="17"/>
      <c r="G812" s="17"/>
      <c r="H812" s="17"/>
      <c r="I812" s="17"/>
      <c r="K812" s="17"/>
      <c r="N812" s="17"/>
      <c r="O812" s="17"/>
      <c r="P812" s="68"/>
      <c r="Q812" s="68"/>
      <c r="R812" s="17"/>
      <c r="S812" s="17"/>
      <c r="T812" s="107"/>
      <c r="V812" s="17"/>
      <c r="W812" s="17"/>
      <c r="Y812" s="17"/>
      <c r="Z812" s="17"/>
      <c r="AA812" s="17"/>
      <c r="AI812" s="17"/>
      <c r="AJ812" s="17"/>
      <c r="AK812" s="17"/>
      <c r="AL812" s="17"/>
      <c r="AM812" s="17"/>
      <c r="AN812" s="17"/>
      <c r="AO812" s="17"/>
      <c r="AP812" s="17"/>
      <c r="AQ812" s="17"/>
      <c r="AR812" s="17"/>
      <c r="AS812" s="17"/>
      <c r="AT812" s="17"/>
      <c r="AU812" s="17"/>
      <c r="AV812" s="17"/>
      <c r="AW812" s="17"/>
      <c r="AX812" s="17"/>
      <c r="AY812" s="17"/>
      <c r="AZ812" s="17"/>
      <c r="BA812" s="17"/>
      <c r="BB812" s="17"/>
      <c r="BC812" s="17"/>
      <c r="BD812" s="17"/>
      <c r="BE812" s="17"/>
      <c r="BF812" s="17"/>
      <c r="BG812" s="17"/>
      <c r="BH812" s="17"/>
      <c r="BI812" s="17"/>
      <c r="BJ812" s="17"/>
      <c r="BK812" s="17"/>
      <c r="BL812" s="17"/>
      <c r="BM812" s="17"/>
      <c r="BN812" s="17"/>
      <c r="BO812" s="17"/>
      <c r="BP812" s="17"/>
      <c r="BQ812" s="17"/>
      <c r="BR812" s="17"/>
      <c r="BS812" s="17"/>
      <c r="BT812" s="17"/>
      <c r="BU812" s="17"/>
      <c r="BV812" s="17"/>
      <c r="BW812" s="17"/>
      <c r="BX812" s="17"/>
      <c r="BY812" s="17"/>
      <c r="BZ812" s="17"/>
      <c r="CA812" s="17"/>
      <c r="CB812" s="17"/>
      <c r="CC812" s="17"/>
      <c r="CD812" s="17"/>
      <c r="CE812" s="17"/>
      <c r="CF812" s="17"/>
      <c r="CG812" s="17"/>
      <c r="CH812" s="17"/>
      <c r="CI812" s="17"/>
      <c r="CJ812" s="17"/>
      <c r="CK812" s="17"/>
      <c r="CL812" s="17"/>
      <c r="CM812" s="17"/>
      <c r="CN812" s="17"/>
      <c r="CO812" s="17"/>
      <c r="CP812" s="17"/>
      <c r="CQ812" s="17"/>
      <c r="CR812" s="17"/>
      <c r="CS812" s="17"/>
      <c r="CT812" s="17"/>
      <c r="CU812" s="17"/>
      <c r="CV812" s="17"/>
      <c r="CW812" s="17"/>
      <c r="CX812" s="17"/>
      <c r="CY812" s="17"/>
      <c r="CZ812" s="17"/>
      <c r="DA812" s="17"/>
      <c r="DB812" s="17"/>
      <c r="DC812" s="17"/>
      <c r="DD812" s="17"/>
      <c r="DE812" s="17"/>
      <c r="DF812" s="17"/>
      <c r="DG812" s="17"/>
      <c r="DH812" s="17"/>
      <c r="DI812" s="17"/>
      <c r="DJ812" s="17"/>
      <c r="DK812" s="17"/>
      <c r="DL812" s="17"/>
      <c r="DM812" s="17"/>
      <c r="DN812" s="17"/>
      <c r="DO812" s="17"/>
      <c r="DP812" s="17"/>
      <c r="DQ812" s="17"/>
      <c r="DR812" s="17"/>
      <c r="DS812" s="17"/>
      <c r="DT812" s="17"/>
      <c r="DU812" s="17"/>
      <c r="DV812" s="17"/>
      <c r="DW812" s="17"/>
      <c r="DX812" s="17"/>
      <c r="DY812" s="17"/>
      <c r="DZ812" s="17"/>
      <c r="EA812" s="17"/>
      <c r="EB812" s="17"/>
      <c r="EC812" s="17"/>
      <c r="ED812" s="17"/>
      <c r="EE812" s="17"/>
      <c r="EF812" s="17"/>
      <c r="EG812" s="17"/>
      <c r="EH812" s="17"/>
      <c r="EI812" s="17"/>
      <c r="EJ812" s="17"/>
      <c r="EK812" s="17"/>
      <c r="EL812" s="17"/>
    </row>
    <row r="813" spans="1:142" x14ac:dyDescent="0.35">
      <c r="A813" s="17"/>
      <c r="B813" s="17"/>
      <c r="C813" s="17"/>
      <c r="D813" s="17"/>
      <c r="E813" s="17"/>
      <c r="F813" s="17"/>
      <c r="G813" s="17"/>
      <c r="H813" s="17"/>
      <c r="I813" s="17"/>
      <c r="K813" s="17"/>
      <c r="N813" s="17"/>
      <c r="O813" s="17"/>
      <c r="P813" s="68"/>
      <c r="Q813" s="68"/>
      <c r="R813" s="17"/>
      <c r="S813" s="17"/>
      <c r="T813" s="107"/>
      <c r="V813" s="17"/>
      <c r="W813" s="17"/>
      <c r="Y813" s="17"/>
      <c r="Z813" s="17"/>
      <c r="AA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c r="BR813" s="17"/>
      <c r="BS813" s="17"/>
      <c r="BT813" s="17"/>
      <c r="BU813" s="17"/>
      <c r="BV813" s="17"/>
      <c r="BW813" s="17"/>
      <c r="BX813" s="17"/>
      <c r="BY813" s="17"/>
      <c r="BZ813" s="17"/>
      <c r="CA813" s="17"/>
      <c r="CB813" s="17"/>
      <c r="CC813" s="17"/>
      <c r="CD813" s="17"/>
      <c r="CE813" s="17"/>
      <c r="CF813" s="17"/>
      <c r="CG813" s="17"/>
      <c r="CH813" s="17"/>
      <c r="CI813" s="17"/>
      <c r="CJ813" s="17"/>
      <c r="CK813" s="17"/>
      <c r="CL813" s="17"/>
      <c r="CM813" s="17"/>
      <c r="CN813" s="17"/>
      <c r="CO813" s="17"/>
      <c r="CP813" s="17"/>
      <c r="CQ813" s="17"/>
      <c r="CR813" s="17"/>
      <c r="CS813" s="17"/>
      <c r="CT813" s="17"/>
      <c r="CU813" s="17"/>
      <c r="CV813" s="17"/>
      <c r="CW813" s="17"/>
      <c r="CX813" s="17"/>
      <c r="CY813" s="17"/>
      <c r="CZ813" s="17"/>
      <c r="DA813" s="17"/>
      <c r="DB813" s="17"/>
      <c r="DC813" s="17"/>
      <c r="DD813" s="17"/>
      <c r="DE813" s="17"/>
      <c r="DF813" s="17"/>
      <c r="DG813" s="17"/>
      <c r="DH813" s="17"/>
      <c r="DI813" s="17"/>
      <c r="DJ813" s="17"/>
      <c r="DK813" s="17"/>
      <c r="DL813" s="17"/>
      <c r="DM813" s="17"/>
      <c r="DN813" s="17"/>
      <c r="DO813" s="17"/>
      <c r="DP813" s="17"/>
      <c r="DQ813" s="17"/>
      <c r="DR813" s="17"/>
      <c r="DS813" s="17"/>
      <c r="DT813" s="17"/>
      <c r="DU813" s="17"/>
      <c r="DV813" s="17"/>
      <c r="DW813" s="17"/>
      <c r="DX813" s="17"/>
      <c r="DY813" s="17"/>
      <c r="DZ813" s="17"/>
      <c r="EA813" s="17"/>
      <c r="EB813" s="17"/>
      <c r="EC813" s="17"/>
      <c r="ED813" s="17"/>
      <c r="EE813" s="17"/>
      <c r="EF813" s="17"/>
      <c r="EG813" s="17"/>
      <c r="EH813" s="17"/>
      <c r="EI813" s="17"/>
      <c r="EJ813" s="17"/>
      <c r="EK813" s="17"/>
      <c r="EL813" s="17"/>
    </row>
    <row r="814" spans="1:142" x14ac:dyDescent="0.35">
      <c r="A814" s="17"/>
      <c r="B814" s="17"/>
      <c r="C814" s="17"/>
      <c r="D814" s="17"/>
      <c r="E814" s="17"/>
      <c r="F814" s="17"/>
      <c r="G814" s="17"/>
      <c r="H814" s="17"/>
      <c r="I814" s="17"/>
      <c r="K814" s="17"/>
      <c r="N814" s="17"/>
      <c r="O814" s="17"/>
      <c r="P814" s="68"/>
      <c r="Q814" s="68"/>
      <c r="R814" s="17"/>
      <c r="S814" s="17"/>
      <c r="T814" s="107"/>
      <c r="V814" s="17"/>
      <c r="W814" s="17"/>
      <c r="Y814" s="17"/>
      <c r="Z814" s="17"/>
      <c r="AA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17"/>
      <c r="BI814" s="17"/>
      <c r="BJ814" s="17"/>
      <c r="BK814" s="17"/>
      <c r="BL814" s="17"/>
      <c r="BM814" s="17"/>
      <c r="BN814" s="17"/>
      <c r="BO814" s="17"/>
      <c r="BP814" s="17"/>
      <c r="BQ814" s="17"/>
      <c r="BR814" s="17"/>
      <c r="BS814" s="17"/>
      <c r="BT814" s="17"/>
      <c r="BU814" s="17"/>
      <c r="BV814" s="17"/>
      <c r="BW814" s="17"/>
      <c r="BX814" s="17"/>
      <c r="BY814" s="17"/>
      <c r="BZ814" s="17"/>
      <c r="CA814" s="17"/>
      <c r="CB814" s="17"/>
      <c r="CC814" s="17"/>
      <c r="CD814" s="17"/>
      <c r="CE814" s="17"/>
      <c r="CF814" s="17"/>
      <c r="CG814" s="17"/>
      <c r="CH814" s="17"/>
      <c r="CI814" s="17"/>
      <c r="CJ814" s="17"/>
      <c r="CK814" s="17"/>
      <c r="CL814" s="17"/>
      <c r="CM814" s="17"/>
      <c r="CN814" s="17"/>
      <c r="CO814" s="17"/>
      <c r="CP814" s="17"/>
      <c r="CQ814" s="17"/>
      <c r="CR814" s="17"/>
      <c r="CS814" s="17"/>
      <c r="CT814" s="17"/>
      <c r="CU814" s="17"/>
      <c r="CV814" s="17"/>
      <c r="CW814" s="17"/>
      <c r="CX814" s="17"/>
      <c r="CY814" s="17"/>
      <c r="CZ814" s="17"/>
      <c r="DA814" s="17"/>
      <c r="DB814" s="17"/>
      <c r="DC814" s="17"/>
      <c r="DD814" s="17"/>
      <c r="DE814" s="17"/>
      <c r="DF814" s="17"/>
      <c r="DG814" s="17"/>
      <c r="DH814" s="17"/>
      <c r="DI814" s="17"/>
      <c r="DJ814" s="17"/>
      <c r="DK814" s="17"/>
      <c r="DL814" s="17"/>
      <c r="DM814" s="17"/>
      <c r="DN814" s="17"/>
      <c r="DO814" s="17"/>
      <c r="DP814" s="17"/>
      <c r="DQ814" s="17"/>
      <c r="DR814" s="17"/>
      <c r="DS814" s="17"/>
      <c r="DT814" s="17"/>
      <c r="DU814" s="17"/>
      <c r="DV814" s="17"/>
      <c r="DW814" s="17"/>
      <c r="DX814" s="17"/>
      <c r="DY814" s="17"/>
      <c r="DZ814" s="17"/>
      <c r="EA814" s="17"/>
      <c r="EB814" s="17"/>
      <c r="EC814" s="17"/>
      <c r="ED814" s="17"/>
      <c r="EE814" s="17"/>
      <c r="EF814" s="17"/>
      <c r="EG814" s="17"/>
      <c r="EH814" s="17"/>
      <c r="EI814" s="17"/>
      <c r="EJ814" s="17"/>
      <c r="EK814" s="17"/>
      <c r="EL814" s="17"/>
    </row>
    <row r="815" spans="1:142" x14ac:dyDescent="0.35">
      <c r="A815" s="17"/>
      <c r="B815" s="17"/>
      <c r="C815" s="17"/>
      <c r="D815" s="17"/>
      <c r="E815" s="17"/>
      <c r="F815" s="17"/>
      <c r="G815" s="17"/>
      <c r="H815" s="17"/>
      <c r="I815" s="17"/>
      <c r="K815" s="17"/>
      <c r="N815" s="17"/>
      <c r="O815" s="17"/>
      <c r="P815" s="68"/>
      <c r="Q815" s="68"/>
      <c r="R815" s="17"/>
      <c r="S815" s="17"/>
      <c r="T815" s="107"/>
      <c r="V815" s="17"/>
      <c r="W815" s="17"/>
      <c r="Y815" s="17"/>
      <c r="Z815" s="17"/>
      <c r="AA815" s="17"/>
      <c r="AI815" s="17"/>
      <c r="AJ815" s="17"/>
      <c r="AK815" s="17"/>
      <c r="AL815" s="17"/>
      <c r="AM815" s="17"/>
      <c r="AN815" s="17"/>
      <c r="AO815" s="17"/>
      <c r="AP815" s="17"/>
      <c r="AQ815" s="17"/>
      <c r="AR815" s="17"/>
      <c r="AS815" s="17"/>
      <c r="AT815" s="17"/>
      <c r="AU815" s="17"/>
      <c r="AV815" s="17"/>
      <c r="AW815" s="17"/>
      <c r="AX815" s="17"/>
      <c r="AY815" s="17"/>
      <c r="AZ815" s="17"/>
      <c r="BA815" s="17"/>
      <c r="BB815" s="17"/>
      <c r="BC815" s="17"/>
      <c r="BD815" s="17"/>
      <c r="BE815" s="17"/>
      <c r="BF815" s="17"/>
      <c r="BG815" s="17"/>
      <c r="BH815" s="17"/>
      <c r="BI815" s="17"/>
      <c r="BJ815" s="17"/>
      <c r="BK815" s="17"/>
      <c r="BL815" s="17"/>
      <c r="BM815" s="17"/>
      <c r="BN815" s="17"/>
      <c r="BO815" s="17"/>
      <c r="BP815" s="17"/>
      <c r="BQ815" s="17"/>
      <c r="BR815" s="17"/>
      <c r="BS815" s="17"/>
      <c r="BT815" s="17"/>
      <c r="BU815" s="17"/>
      <c r="BV815" s="17"/>
      <c r="BW815" s="17"/>
      <c r="BX815" s="17"/>
      <c r="BY815" s="17"/>
      <c r="BZ815" s="17"/>
      <c r="CA815" s="17"/>
      <c r="CB815" s="17"/>
      <c r="CC815" s="17"/>
      <c r="CD815" s="17"/>
      <c r="CE815" s="17"/>
      <c r="CF815" s="17"/>
      <c r="CG815" s="17"/>
      <c r="CH815" s="17"/>
      <c r="CI815" s="17"/>
      <c r="CJ815" s="17"/>
      <c r="CK815" s="17"/>
      <c r="CL815" s="17"/>
      <c r="CM815" s="17"/>
      <c r="CN815" s="17"/>
      <c r="CO815" s="17"/>
      <c r="CP815" s="17"/>
      <c r="CQ815" s="17"/>
      <c r="CR815" s="17"/>
      <c r="CS815" s="17"/>
      <c r="CT815" s="17"/>
      <c r="CU815" s="17"/>
      <c r="CV815" s="17"/>
      <c r="CW815" s="17"/>
      <c r="CX815" s="17"/>
      <c r="CY815" s="17"/>
      <c r="CZ815" s="17"/>
      <c r="DA815" s="17"/>
      <c r="DB815" s="17"/>
      <c r="DC815" s="17"/>
      <c r="DD815" s="17"/>
      <c r="DE815" s="17"/>
      <c r="DF815" s="17"/>
      <c r="DG815" s="17"/>
      <c r="DH815" s="17"/>
      <c r="DI815" s="17"/>
      <c r="DJ815" s="17"/>
      <c r="DK815" s="17"/>
      <c r="DL815" s="17"/>
      <c r="DM815" s="17"/>
      <c r="DN815" s="17"/>
      <c r="DO815" s="17"/>
      <c r="DP815" s="17"/>
      <c r="DQ815" s="17"/>
      <c r="DR815" s="17"/>
      <c r="DS815" s="17"/>
      <c r="DT815" s="17"/>
      <c r="DU815" s="17"/>
      <c r="DV815" s="17"/>
      <c r="DW815" s="17"/>
      <c r="DX815" s="17"/>
      <c r="DY815" s="17"/>
      <c r="DZ815" s="17"/>
      <c r="EA815" s="17"/>
      <c r="EB815" s="17"/>
      <c r="EC815" s="17"/>
      <c r="ED815" s="17"/>
      <c r="EE815" s="17"/>
      <c r="EF815" s="17"/>
      <c r="EG815" s="17"/>
      <c r="EH815" s="17"/>
      <c r="EI815" s="17"/>
      <c r="EJ815" s="17"/>
      <c r="EK815" s="17"/>
      <c r="EL815" s="17"/>
    </row>
    <row r="816" spans="1:142" x14ac:dyDescent="0.35">
      <c r="A816" s="17"/>
      <c r="B816" s="17"/>
      <c r="C816" s="17"/>
      <c r="D816" s="17"/>
      <c r="E816" s="17"/>
      <c r="F816" s="17"/>
      <c r="G816" s="17"/>
      <c r="H816" s="17"/>
      <c r="I816" s="17"/>
      <c r="K816" s="17"/>
      <c r="N816" s="17"/>
      <c r="O816" s="17"/>
      <c r="P816" s="68"/>
      <c r="Q816" s="68"/>
      <c r="R816" s="17"/>
      <c r="S816" s="17"/>
      <c r="T816" s="107"/>
      <c r="V816" s="17"/>
      <c r="W816" s="17"/>
      <c r="Y816" s="17"/>
      <c r="Z816" s="17"/>
      <c r="AA816" s="17"/>
      <c r="AI816" s="17"/>
      <c r="AJ816" s="17"/>
      <c r="AK816" s="17"/>
      <c r="AL816" s="17"/>
      <c r="AM816" s="17"/>
      <c r="AN816" s="17"/>
      <c r="AO816" s="17"/>
      <c r="AP816" s="17"/>
      <c r="AQ816" s="17"/>
      <c r="AR816" s="17"/>
      <c r="AS816" s="17"/>
      <c r="AT816" s="17"/>
      <c r="AU816" s="17"/>
      <c r="AV816" s="17"/>
      <c r="AW816" s="17"/>
      <c r="AX816" s="17"/>
      <c r="AY816" s="17"/>
      <c r="AZ816" s="17"/>
      <c r="BA816" s="17"/>
      <c r="BB816" s="17"/>
      <c r="BC816" s="17"/>
      <c r="BD816" s="17"/>
      <c r="BE816" s="17"/>
      <c r="BF816" s="17"/>
      <c r="BG816" s="17"/>
      <c r="BH816" s="17"/>
      <c r="BI816" s="17"/>
      <c r="BJ816" s="17"/>
      <c r="BK816" s="17"/>
      <c r="BL816" s="17"/>
      <c r="BM816" s="17"/>
      <c r="BN816" s="17"/>
      <c r="BO816" s="17"/>
      <c r="BP816" s="17"/>
      <c r="BQ816" s="17"/>
      <c r="BR816" s="17"/>
      <c r="BS816" s="17"/>
      <c r="BT816" s="17"/>
      <c r="BU816" s="17"/>
      <c r="BV816" s="17"/>
      <c r="BW816" s="17"/>
      <c r="BX816" s="17"/>
      <c r="BY816" s="17"/>
      <c r="BZ816" s="17"/>
      <c r="CA816" s="17"/>
      <c r="CB816" s="17"/>
      <c r="CC816" s="17"/>
      <c r="CD816" s="17"/>
      <c r="CE816" s="17"/>
      <c r="CF816" s="17"/>
      <c r="CG816" s="17"/>
      <c r="CH816" s="17"/>
      <c r="CI816" s="17"/>
      <c r="CJ816" s="17"/>
      <c r="CK816" s="17"/>
      <c r="CL816" s="17"/>
      <c r="CM816" s="17"/>
      <c r="CN816" s="17"/>
      <c r="CO816" s="17"/>
      <c r="CP816" s="17"/>
      <c r="CQ816" s="17"/>
      <c r="CR816" s="17"/>
      <c r="CS816" s="17"/>
      <c r="CT816" s="17"/>
      <c r="CU816" s="17"/>
      <c r="CV816" s="17"/>
      <c r="CW816" s="17"/>
      <c r="CX816" s="17"/>
      <c r="CY816" s="17"/>
      <c r="CZ816" s="17"/>
      <c r="DA816" s="17"/>
      <c r="DB816" s="17"/>
      <c r="DC816" s="17"/>
      <c r="DD816" s="17"/>
      <c r="DE816" s="17"/>
      <c r="DF816" s="17"/>
      <c r="DG816" s="17"/>
      <c r="DH816" s="17"/>
      <c r="DI816" s="17"/>
      <c r="DJ816" s="17"/>
      <c r="DK816" s="17"/>
      <c r="DL816" s="17"/>
      <c r="DM816" s="17"/>
      <c r="DN816" s="17"/>
      <c r="DO816" s="17"/>
      <c r="DP816" s="17"/>
      <c r="DQ816" s="17"/>
      <c r="DR816" s="17"/>
      <c r="DS816" s="17"/>
      <c r="DT816" s="17"/>
      <c r="DU816" s="17"/>
      <c r="DV816" s="17"/>
      <c r="DW816" s="17"/>
      <c r="DX816" s="17"/>
      <c r="DY816" s="17"/>
      <c r="DZ816" s="17"/>
      <c r="EA816" s="17"/>
      <c r="EB816" s="17"/>
      <c r="EC816" s="17"/>
      <c r="ED816" s="17"/>
      <c r="EE816" s="17"/>
      <c r="EF816" s="17"/>
      <c r="EG816" s="17"/>
      <c r="EH816" s="17"/>
      <c r="EI816" s="17"/>
      <c r="EJ816" s="17"/>
      <c r="EK816" s="17"/>
      <c r="EL816" s="17"/>
    </row>
    <row r="817" spans="1:142" x14ac:dyDescent="0.35">
      <c r="A817" s="17"/>
      <c r="B817" s="17"/>
      <c r="C817" s="17"/>
      <c r="D817" s="17"/>
      <c r="E817" s="17"/>
      <c r="F817" s="17"/>
      <c r="G817" s="17"/>
      <c r="H817" s="17"/>
      <c r="I817" s="17"/>
      <c r="K817" s="17"/>
      <c r="N817" s="17"/>
      <c r="O817" s="17"/>
      <c r="P817" s="68"/>
      <c r="Q817" s="68"/>
      <c r="R817" s="17"/>
      <c r="S817" s="17"/>
      <c r="T817" s="107"/>
      <c r="V817" s="17"/>
      <c r="W817" s="17"/>
      <c r="Y817" s="17"/>
      <c r="Z817" s="17"/>
      <c r="AA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c r="BR817" s="17"/>
      <c r="BS817" s="17"/>
      <c r="BT817" s="17"/>
      <c r="BU817" s="17"/>
      <c r="BV817" s="17"/>
      <c r="BW817" s="17"/>
      <c r="BX817" s="17"/>
      <c r="BY817" s="17"/>
      <c r="BZ817" s="17"/>
      <c r="CA817" s="17"/>
      <c r="CB817" s="17"/>
      <c r="CC817" s="17"/>
      <c r="CD817" s="17"/>
      <c r="CE817" s="17"/>
      <c r="CF817" s="17"/>
      <c r="CG817" s="17"/>
      <c r="CH817" s="17"/>
      <c r="CI817" s="17"/>
      <c r="CJ817" s="17"/>
      <c r="CK817" s="17"/>
      <c r="CL817" s="17"/>
      <c r="CM817" s="17"/>
      <c r="CN817" s="17"/>
      <c r="CO817" s="17"/>
      <c r="CP817" s="17"/>
      <c r="CQ817" s="17"/>
      <c r="CR817" s="17"/>
      <c r="CS817" s="17"/>
      <c r="CT817" s="17"/>
      <c r="CU817" s="17"/>
      <c r="CV817" s="17"/>
      <c r="CW817" s="17"/>
      <c r="CX817" s="17"/>
      <c r="CY817" s="17"/>
      <c r="CZ817" s="17"/>
      <c r="DA817" s="17"/>
      <c r="DB817" s="17"/>
      <c r="DC817" s="17"/>
      <c r="DD817" s="17"/>
      <c r="DE817" s="17"/>
      <c r="DF817" s="17"/>
      <c r="DG817" s="17"/>
      <c r="DH817" s="17"/>
      <c r="DI817" s="17"/>
      <c r="DJ817" s="17"/>
      <c r="DK817" s="17"/>
      <c r="DL817" s="17"/>
      <c r="DM817" s="17"/>
      <c r="DN817" s="17"/>
      <c r="DO817" s="17"/>
      <c r="DP817" s="17"/>
      <c r="DQ817" s="17"/>
      <c r="DR817" s="17"/>
      <c r="DS817" s="17"/>
      <c r="DT817" s="17"/>
      <c r="DU817" s="17"/>
      <c r="DV817" s="17"/>
      <c r="DW817" s="17"/>
      <c r="DX817" s="17"/>
      <c r="DY817" s="17"/>
      <c r="DZ817" s="17"/>
      <c r="EA817" s="17"/>
      <c r="EB817" s="17"/>
      <c r="EC817" s="17"/>
      <c r="ED817" s="17"/>
      <c r="EE817" s="17"/>
      <c r="EF817" s="17"/>
      <c r="EG817" s="17"/>
      <c r="EH817" s="17"/>
      <c r="EI817" s="17"/>
      <c r="EJ817" s="17"/>
      <c r="EK817" s="17"/>
      <c r="EL817" s="17"/>
    </row>
    <row r="818" spans="1:142" x14ac:dyDescent="0.35">
      <c r="A818" s="17"/>
      <c r="B818" s="17"/>
      <c r="C818" s="17"/>
      <c r="D818" s="17"/>
      <c r="E818" s="17"/>
      <c r="F818" s="17"/>
      <c r="G818" s="17"/>
      <c r="H818" s="17"/>
      <c r="I818" s="17"/>
      <c r="K818" s="17"/>
      <c r="N818" s="17"/>
      <c r="O818" s="17"/>
      <c r="P818" s="68"/>
      <c r="Q818" s="68"/>
      <c r="R818" s="17"/>
      <c r="S818" s="17"/>
      <c r="T818" s="107"/>
      <c r="V818" s="17"/>
      <c r="W818" s="17"/>
      <c r="Y818" s="17"/>
      <c r="Z818" s="17"/>
      <c r="AA818" s="17"/>
      <c r="AI818" s="17"/>
      <c r="AJ818" s="17"/>
      <c r="AK818" s="17"/>
      <c r="AL818" s="17"/>
      <c r="AM818" s="17"/>
      <c r="AN818" s="17"/>
      <c r="AO818" s="17"/>
      <c r="AP818" s="17"/>
      <c r="AQ818" s="17"/>
      <c r="AR818" s="17"/>
      <c r="AS818" s="17"/>
      <c r="AT818" s="17"/>
      <c r="AU818" s="17"/>
      <c r="AV818" s="17"/>
      <c r="AW818" s="17"/>
      <c r="AX818" s="17"/>
      <c r="AY818" s="17"/>
      <c r="AZ818" s="17"/>
      <c r="BA818" s="17"/>
      <c r="BB818" s="17"/>
      <c r="BC818" s="17"/>
      <c r="BD818" s="17"/>
      <c r="BE818" s="17"/>
      <c r="BF818" s="17"/>
      <c r="BG818" s="17"/>
      <c r="BH818" s="17"/>
      <c r="BI818" s="17"/>
      <c r="BJ818" s="17"/>
      <c r="BK818" s="17"/>
      <c r="BL818" s="17"/>
      <c r="BM818" s="17"/>
      <c r="BN818" s="17"/>
      <c r="BO818" s="17"/>
      <c r="BP818" s="17"/>
      <c r="BQ818" s="17"/>
      <c r="BR818" s="17"/>
      <c r="BS818" s="17"/>
      <c r="BT818" s="17"/>
      <c r="BU818" s="17"/>
      <c r="BV818" s="17"/>
      <c r="BW818" s="17"/>
      <c r="BX818" s="17"/>
      <c r="BY818" s="17"/>
      <c r="BZ818" s="17"/>
      <c r="CA818" s="17"/>
      <c r="CB818" s="17"/>
      <c r="CC818" s="17"/>
      <c r="CD818" s="17"/>
      <c r="CE818" s="17"/>
      <c r="CF818" s="17"/>
      <c r="CG818" s="17"/>
      <c r="CH818" s="17"/>
      <c r="CI818" s="17"/>
      <c r="CJ818" s="17"/>
      <c r="CK818" s="17"/>
      <c r="CL818" s="17"/>
      <c r="CM818" s="17"/>
      <c r="CN818" s="17"/>
      <c r="CO818" s="17"/>
      <c r="CP818" s="17"/>
      <c r="CQ818" s="17"/>
      <c r="CR818" s="17"/>
      <c r="CS818" s="17"/>
      <c r="CT818" s="17"/>
      <c r="CU818" s="17"/>
      <c r="CV818" s="17"/>
      <c r="CW818" s="17"/>
      <c r="CX818" s="17"/>
      <c r="CY818" s="17"/>
      <c r="CZ818" s="17"/>
      <c r="DA818" s="17"/>
      <c r="DB818" s="17"/>
      <c r="DC818" s="17"/>
      <c r="DD818" s="17"/>
      <c r="DE818" s="17"/>
      <c r="DF818" s="17"/>
      <c r="DG818" s="17"/>
      <c r="DH818" s="17"/>
      <c r="DI818" s="17"/>
      <c r="DJ818" s="17"/>
      <c r="DK818" s="17"/>
      <c r="DL818" s="17"/>
      <c r="DM818" s="17"/>
      <c r="DN818" s="17"/>
      <c r="DO818" s="17"/>
      <c r="DP818" s="17"/>
      <c r="DQ818" s="17"/>
      <c r="DR818" s="17"/>
      <c r="DS818" s="17"/>
      <c r="DT818" s="17"/>
      <c r="DU818" s="17"/>
      <c r="DV818" s="17"/>
      <c r="DW818" s="17"/>
      <c r="DX818" s="17"/>
      <c r="DY818" s="17"/>
      <c r="DZ818" s="17"/>
      <c r="EA818" s="17"/>
      <c r="EB818" s="17"/>
      <c r="EC818" s="17"/>
      <c r="ED818" s="17"/>
      <c r="EE818" s="17"/>
      <c r="EF818" s="17"/>
      <c r="EG818" s="17"/>
      <c r="EH818" s="17"/>
      <c r="EI818" s="17"/>
      <c r="EJ818" s="17"/>
      <c r="EK818" s="17"/>
      <c r="EL818" s="17"/>
    </row>
    <row r="819" spans="1:142" x14ac:dyDescent="0.35">
      <c r="A819" s="17"/>
      <c r="B819" s="17"/>
      <c r="C819" s="17"/>
      <c r="D819" s="17"/>
      <c r="E819" s="17"/>
      <c r="F819" s="17"/>
      <c r="G819" s="17"/>
      <c r="H819" s="17"/>
      <c r="I819" s="17"/>
      <c r="K819" s="17"/>
      <c r="N819" s="17"/>
      <c r="O819" s="17"/>
      <c r="P819" s="68"/>
      <c r="Q819" s="68"/>
      <c r="R819" s="17"/>
      <c r="S819" s="17"/>
      <c r="T819" s="107"/>
      <c r="V819" s="17"/>
      <c r="W819" s="17"/>
      <c r="Y819" s="17"/>
      <c r="Z819" s="17"/>
      <c r="AA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c r="BR819" s="17"/>
      <c r="BS819" s="17"/>
      <c r="BT819" s="17"/>
      <c r="BU819" s="17"/>
      <c r="BV819" s="17"/>
      <c r="BW819" s="17"/>
      <c r="BX819" s="17"/>
      <c r="BY819" s="17"/>
      <c r="BZ819" s="17"/>
      <c r="CA819" s="17"/>
      <c r="CB819" s="17"/>
      <c r="CC819" s="17"/>
      <c r="CD819" s="17"/>
      <c r="CE819" s="17"/>
      <c r="CF819" s="17"/>
      <c r="CG819" s="17"/>
      <c r="CH819" s="17"/>
      <c r="CI819" s="17"/>
      <c r="CJ819" s="17"/>
      <c r="CK819" s="17"/>
      <c r="CL819" s="17"/>
      <c r="CM819" s="17"/>
      <c r="CN819" s="17"/>
      <c r="CO819" s="17"/>
      <c r="CP819" s="17"/>
      <c r="CQ819" s="17"/>
      <c r="CR819" s="17"/>
      <c r="CS819" s="17"/>
      <c r="CT819" s="17"/>
      <c r="CU819" s="17"/>
      <c r="CV819" s="17"/>
      <c r="CW819" s="17"/>
      <c r="CX819" s="17"/>
      <c r="CY819" s="17"/>
      <c r="CZ819" s="17"/>
      <c r="DA819" s="17"/>
      <c r="DB819" s="17"/>
      <c r="DC819" s="17"/>
      <c r="DD819" s="17"/>
      <c r="DE819" s="17"/>
      <c r="DF819" s="17"/>
      <c r="DG819" s="17"/>
      <c r="DH819" s="17"/>
      <c r="DI819" s="17"/>
      <c r="DJ819" s="17"/>
      <c r="DK819" s="17"/>
      <c r="DL819" s="17"/>
      <c r="DM819" s="17"/>
      <c r="DN819" s="17"/>
      <c r="DO819" s="17"/>
      <c r="DP819" s="17"/>
      <c r="DQ819" s="17"/>
      <c r="DR819" s="17"/>
      <c r="DS819" s="17"/>
      <c r="DT819" s="17"/>
      <c r="DU819" s="17"/>
      <c r="DV819" s="17"/>
      <c r="DW819" s="17"/>
      <c r="DX819" s="17"/>
      <c r="DY819" s="17"/>
      <c r="DZ819" s="17"/>
      <c r="EA819" s="17"/>
      <c r="EB819" s="17"/>
      <c r="EC819" s="17"/>
      <c r="ED819" s="17"/>
      <c r="EE819" s="17"/>
      <c r="EF819" s="17"/>
      <c r="EG819" s="17"/>
      <c r="EH819" s="17"/>
      <c r="EI819" s="17"/>
      <c r="EJ819" s="17"/>
      <c r="EK819" s="17"/>
      <c r="EL819" s="17"/>
    </row>
    <row r="820" spans="1:142" x14ac:dyDescent="0.35">
      <c r="A820" s="17"/>
      <c r="B820" s="17"/>
      <c r="C820" s="17"/>
      <c r="D820" s="17"/>
      <c r="E820" s="17"/>
      <c r="F820" s="17"/>
      <c r="G820" s="17"/>
      <c r="H820" s="17"/>
      <c r="I820" s="17"/>
      <c r="K820" s="17"/>
      <c r="N820" s="17"/>
      <c r="O820" s="17"/>
      <c r="P820" s="68"/>
      <c r="Q820" s="68"/>
      <c r="R820" s="17"/>
      <c r="S820" s="17"/>
      <c r="T820" s="107"/>
      <c r="V820" s="17"/>
      <c r="W820" s="17"/>
      <c r="Y820" s="17"/>
      <c r="Z820" s="17"/>
      <c r="AA820" s="17"/>
      <c r="AI820" s="17"/>
      <c r="AJ820" s="17"/>
      <c r="AK820" s="17"/>
      <c r="AL820" s="17"/>
      <c r="AM820" s="17"/>
      <c r="AN820" s="17"/>
      <c r="AO820" s="17"/>
      <c r="AP820" s="17"/>
      <c r="AQ820" s="17"/>
      <c r="AR820" s="17"/>
      <c r="AS820" s="17"/>
      <c r="AT820" s="17"/>
      <c r="AU820" s="17"/>
      <c r="AV820" s="17"/>
      <c r="AW820" s="17"/>
      <c r="AX820" s="17"/>
      <c r="AY820" s="17"/>
      <c r="AZ820" s="17"/>
      <c r="BA820" s="17"/>
      <c r="BB820" s="17"/>
      <c r="BC820" s="17"/>
      <c r="BD820" s="17"/>
      <c r="BE820" s="17"/>
      <c r="BF820" s="17"/>
      <c r="BG820" s="17"/>
      <c r="BH820" s="17"/>
      <c r="BI820" s="17"/>
      <c r="BJ820" s="17"/>
      <c r="BK820" s="17"/>
      <c r="BL820" s="17"/>
      <c r="BM820" s="17"/>
      <c r="BN820" s="17"/>
      <c r="BO820" s="17"/>
      <c r="BP820" s="17"/>
      <c r="BQ820" s="17"/>
      <c r="BR820" s="17"/>
      <c r="BS820" s="17"/>
      <c r="BT820" s="17"/>
      <c r="BU820" s="17"/>
      <c r="BV820" s="17"/>
      <c r="BW820" s="17"/>
      <c r="BX820" s="17"/>
      <c r="BY820" s="17"/>
      <c r="BZ820" s="17"/>
      <c r="CA820" s="17"/>
      <c r="CB820" s="17"/>
      <c r="CC820" s="17"/>
      <c r="CD820" s="17"/>
      <c r="CE820" s="17"/>
      <c r="CF820" s="17"/>
      <c r="CG820" s="17"/>
      <c r="CH820" s="17"/>
      <c r="CI820" s="17"/>
      <c r="CJ820" s="17"/>
      <c r="CK820" s="17"/>
      <c r="CL820" s="17"/>
      <c r="CM820" s="17"/>
      <c r="CN820" s="17"/>
      <c r="CO820" s="17"/>
      <c r="CP820" s="17"/>
      <c r="CQ820" s="17"/>
      <c r="CR820" s="17"/>
      <c r="CS820" s="17"/>
      <c r="CT820" s="17"/>
      <c r="CU820" s="17"/>
      <c r="CV820" s="17"/>
      <c r="CW820" s="17"/>
      <c r="CX820" s="17"/>
      <c r="CY820" s="17"/>
      <c r="CZ820" s="17"/>
      <c r="DA820" s="17"/>
      <c r="DB820" s="17"/>
      <c r="DC820" s="17"/>
      <c r="DD820" s="17"/>
      <c r="DE820" s="17"/>
      <c r="DF820" s="17"/>
      <c r="DG820" s="17"/>
      <c r="DH820" s="17"/>
      <c r="DI820" s="17"/>
      <c r="DJ820" s="17"/>
      <c r="DK820" s="17"/>
      <c r="DL820" s="17"/>
      <c r="DM820" s="17"/>
      <c r="DN820" s="17"/>
      <c r="DO820" s="17"/>
      <c r="DP820" s="17"/>
      <c r="DQ820" s="17"/>
      <c r="DR820" s="17"/>
      <c r="DS820" s="17"/>
      <c r="DT820" s="17"/>
      <c r="DU820" s="17"/>
      <c r="DV820" s="17"/>
      <c r="DW820" s="17"/>
      <c r="DX820" s="17"/>
      <c r="DY820" s="17"/>
      <c r="DZ820" s="17"/>
      <c r="EA820" s="17"/>
      <c r="EB820" s="17"/>
      <c r="EC820" s="17"/>
      <c r="ED820" s="17"/>
      <c r="EE820" s="17"/>
      <c r="EF820" s="17"/>
      <c r="EG820" s="17"/>
      <c r="EH820" s="17"/>
      <c r="EI820" s="17"/>
      <c r="EJ820" s="17"/>
      <c r="EK820" s="17"/>
      <c r="EL820" s="17"/>
    </row>
    <row r="821" spans="1:142" x14ac:dyDescent="0.35">
      <c r="A821" s="17"/>
      <c r="B821" s="17"/>
      <c r="C821" s="17"/>
      <c r="D821" s="17"/>
      <c r="E821" s="17"/>
      <c r="F821" s="17"/>
      <c r="G821" s="17"/>
      <c r="H821" s="17"/>
      <c r="I821" s="17"/>
      <c r="K821" s="17"/>
      <c r="N821" s="17"/>
      <c r="O821" s="17"/>
      <c r="P821" s="68"/>
      <c r="Q821" s="68"/>
      <c r="R821" s="17"/>
      <c r="S821" s="17"/>
      <c r="T821" s="107"/>
      <c r="V821" s="17"/>
      <c r="W821" s="17"/>
      <c r="Y821" s="17"/>
      <c r="Z821" s="17"/>
      <c r="AA821" s="17"/>
      <c r="AI821" s="17"/>
      <c r="AJ821" s="17"/>
      <c r="AK821" s="17"/>
      <c r="AL821" s="17"/>
      <c r="AM821" s="17"/>
      <c r="AN821" s="17"/>
      <c r="AO821" s="17"/>
      <c r="AP821" s="17"/>
      <c r="AQ821" s="17"/>
      <c r="AR821" s="17"/>
      <c r="AS821" s="17"/>
      <c r="AT821" s="17"/>
      <c r="AU821" s="17"/>
      <c r="AV821" s="17"/>
      <c r="AW821" s="17"/>
      <c r="AX821" s="17"/>
      <c r="AY821" s="17"/>
      <c r="AZ821" s="17"/>
      <c r="BA821" s="17"/>
      <c r="BB821" s="17"/>
      <c r="BC821" s="17"/>
      <c r="BD821" s="17"/>
      <c r="BE821" s="17"/>
      <c r="BF821" s="17"/>
      <c r="BG821" s="17"/>
      <c r="BH821" s="17"/>
      <c r="BI821" s="17"/>
      <c r="BJ821" s="17"/>
      <c r="BK821" s="17"/>
      <c r="BL821" s="17"/>
      <c r="BM821" s="17"/>
      <c r="BN821" s="17"/>
      <c r="BO821" s="17"/>
      <c r="BP821" s="17"/>
      <c r="BQ821" s="17"/>
      <c r="BR821" s="17"/>
      <c r="BS821" s="17"/>
      <c r="BT821" s="17"/>
      <c r="BU821" s="17"/>
      <c r="BV821" s="17"/>
      <c r="BW821" s="17"/>
      <c r="BX821" s="17"/>
      <c r="BY821" s="17"/>
      <c r="BZ821" s="17"/>
      <c r="CA821" s="17"/>
      <c r="CB821" s="17"/>
      <c r="CC821" s="17"/>
      <c r="CD821" s="17"/>
      <c r="CE821" s="17"/>
      <c r="CF821" s="17"/>
      <c r="CG821" s="17"/>
      <c r="CH821" s="17"/>
      <c r="CI821" s="17"/>
      <c r="CJ821" s="17"/>
      <c r="CK821" s="17"/>
      <c r="CL821" s="17"/>
      <c r="CM821" s="17"/>
      <c r="CN821" s="17"/>
      <c r="CO821" s="17"/>
      <c r="CP821" s="17"/>
      <c r="CQ821" s="17"/>
      <c r="CR821" s="17"/>
      <c r="CS821" s="17"/>
      <c r="CT821" s="17"/>
      <c r="CU821" s="17"/>
      <c r="CV821" s="17"/>
      <c r="CW821" s="17"/>
      <c r="CX821" s="17"/>
      <c r="CY821" s="17"/>
      <c r="CZ821" s="17"/>
      <c r="DA821" s="17"/>
      <c r="DB821" s="17"/>
      <c r="DC821" s="17"/>
      <c r="DD821" s="17"/>
      <c r="DE821" s="17"/>
      <c r="DF821" s="17"/>
      <c r="DG821" s="17"/>
      <c r="DH821" s="17"/>
      <c r="DI821" s="17"/>
      <c r="DJ821" s="17"/>
      <c r="DK821" s="17"/>
      <c r="DL821" s="17"/>
      <c r="DM821" s="17"/>
      <c r="DN821" s="17"/>
      <c r="DO821" s="17"/>
      <c r="DP821" s="17"/>
      <c r="DQ821" s="17"/>
      <c r="DR821" s="17"/>
      <c r="DS821" s="17"/>
      <c r="DT821" s="17"/>
      <c r="DU821" s="17"/>
      <c r="DV821" s="17"/>
      <c r="DW821" s="17"/>
      <c r="DX821" s="17"/>
      <c r="DY821" s="17"/>
      <c r="DZ821" s="17"/>
      <c r="EA821" s="17"/>
      <c r="EB821" s="17"/>
      <c r="EC821" s="17"/>
      <c r="ED821" s="17"/>
      <c r="EE821" s="17"/>
      <c r="EF821" s="17"/>
      <c r="EG821" s="17"/>
      <c r="EH821" s="17"/>
      <c r="EI821" s="17"/>
      <c r="EJ821" s="17"/>
      <c r="EK821" s="17"/>
      <c r="EL821" s="17"/>
    </row>
    <row r="822" spans="1:142" x14ac:dyDescent="0.35">
      <c r="A822" s="17"/>
      <c r="B822" s="17"/>
      <c r="C822" s="17"/>
      <c r="D822" s="17"/>
      <c r="E822" s="17"/>
      <c r="F822" s="17"/>
      <c r="G822" s="17"/>
      <c r="H822" s="17"/>
      <c r="I822" s="17"/>
      <c r="K822" s="17"/>
      <c r="N822" s="17"/>
      <c r="O822" s="17"/>
      <c r="P822" s="68"/>
      <c r="Q822" s="68"/>
      <c r="R822" s="17"/>
      <c r="S822" s="17"/>
      <c r="T822" s="109"/>
      <c r="V822" s="17"/>
      <c r="W822" s="17"/>
      <c r="Y822" s="17"/>
      <c r="Z822" s="17"/>
      <c r="AA822" s="17"/>
      <c r="AI822" s="17"/>
      <c r="AJ822" s="17"/>
      <c r="AK822" s="17"/>
      <c r="AL822" s="17"/>
      <c r="AM822" s="17"/>
      <c r="AN822" s="17"/>
      <c r="AO822" s="17"/>
      <c r="AP822" s="17"/>
      <c r="AQ822" s="17"/>
      <c r="AR822" s="17"/>
      <c r="AS822" s="17"/>
      <c r="AT822" s="17"/>
      <c r="AU822" s="17"/>
      <c r="AV822" s="17"/>
      <c r="AW822" s="17"/>
      <c r="AX822" s="17"/>
      <c r="AY822" s="17"/>
      <c r="AZ822" s="17"/>
      <c r="BA822" s="17"/>
      <c r="BB822" s="17"/>
      <c r="BC822" s="17"/>
      <c r="BD822" s="17"/>
      <c r="BE822" s="17"/>
      <c r="BF822" s="17"/>
      <c r="BG822" s="17"/>
      <c r="BH822" s="17"/>
      <c r="BI822" s="17"/>
      <c r="BJ822" s="17"/>
      <c r="BK822" s="17"/>
      <c r="BL822" s="17"/>
      <c r="BM822" s="17"/>
      <c r="BN822" s="17"/>
      <c r="BO822" s="17"/>
      <c r="BP822" s="17"/>
      <c r="BQ822" s="17"/>
      <c r="BR822" s="17"/>
      <c r="BS822" s="17"/>
      <c r="BT822" s="17"/>
      <c r="BU822" s="17"/>
      <c r="BV822" s="17"/>
      <c r="BW822" s="17"/>
      <c r="BX822" s="17"/>
      <c r="BY822" s="17"/>
      <c r="BZ822" s="17"/>
      <c r="CA822" s="17"/>
      <c r="CB822" s="17"/>
      <c r="CC822" s="17"/>
      <c r="CD822" s="17"/>
      <c r="CE822" s="17"/>
      <c r="CF822" s="17"/>
      <c r="CG822" s="17"/>
      <c r="CH822" s="17"/>
      <c r="CI822" s="17"/>
      <c r="CJ822" s="17"/>
      <c r="CK822" s="17"/>
      <c r="CL822" s="17"/>
      <c r="CM822" s="17"/>
      <c r="CN822" s="17"/>
      <c r="CO822" s="17"/>
      <c r="CP822" s="17"/>
      <c r="CQ822" s="17"/>
      <c r="CR822" s="17"/>
      <c r="CS822" s="17"/>
      <c r="CT822" s="17"/>
      <c r="CU822" s="17"/>
      <c r="CV822" s="17"/>
      <c r="CW822" s="17"/>
      <c r="CX822" s="17"/>
      <c r="CY822" s="17"/>
      <c r="CZ822" s="17"/>
      <c r="DA822" s="17"/>
      <c r="DB822" s="17"/>
      <c r="DC822" s="17"/>
      <c r="DD822" s="17"/>
      <c r="DE822" s="17"/>
      <c r="DF822" s="17"/>
      <c r="DG822" s="17"/>
      <c r="DH822" s="17"/>
      <c r="DI822" s="17"/>
      <c r="DJ822" s="17"/>
      <c r="DK822" s="17"/>
      <c r="DL822" s="17"/>
      <c r="DM822" s="17"/>
      <c r="DN822" s="17"/>
      <c r="DO822" s="17"/>
      <c r="DP822" s="17"/>
      <c r="DQ822" s="17"/>
      <c r="DR822" s="17"/>
      <c r="DS822" s="17"/>
      <c r="DT822" s="17"/>
      <c r="DU822" s="17"/>
      <c r="DV822" s="17"/>
      <c r="DW822" s="17"/>
      <c r="DX822" s="17"/>
      <c r="DY822" s="17"/>
      <c r="DZ822" s="17"/>
      <c r="EA822" s="17"/>
      <c r="EB822" s="17"/>
      <c r="EC822" s="17"/>
      <c r="ED822" s="17"/>
      <c r="EE822" s="17"/>
      <c r="EF822" s="17"/>
      <c r="EG822" s="17"/>
      <c r="EH822" s="17"/>
      <c r="EI822" s="17"/>
      <c r="EJ822" s="17"/>
      <c r="EK822" s="17"/>
      <c r="EL822" s="17"/>
    </row>
    <row r="823" spans="1:142" x14ac:dyDescent="0.35">
      <c r="A823" s="17"/>
      <c r="B823" s="17"/>
      <c r="C823" s="17"/>
      <c r="D823" s="17"/>
      <c r="E823" s="17"/>
      <c r="F823" s="17"/>
      <c r="G823" s="17"/>
      <c r="H823" s="17"/>
      <c r="I823" s="107"/>
      <c r="K823" s="17"/>
      <c r="N823" s="17"/>
      <c r="O823" s="17"/>
      <c r="P823" s="68"/>
      <c r="Q823" s="68"/>
      <c r="R823" s="17"/>
      <c r="S823" s="17"/>
      <c r="T823" s="107"/>
      <c r="V823" s="17"/>
      <c r="W823" s="17"/>
      <c r="Y823" s="17"/>
      <c r="Z823" s="17"/>
      <c r="AA823" s="17"/>
      <c r="AI823" s="17"/>
      <c r="AJ823" s="17"/>
      <c r="AK823" s="17"/>
      <c r="AL823" s="17"/>
      <c r="AM823" s="17"/>
      <c r="AN823" s="17"/>
      <c r="AO823" s="17"/>
      <c r="AP823" s="17"/>
      <c r="AQ823" s="17"/>
      <c r="AR823" s="17"/>
      <c r="AS823" s="17"/>
      <c r="AT823" s="17"/>
      <c r="AU823" s="17"/>
      <c r="AV823" s="17"/>
      <c r="AW823" s="17"/>
      <c r="AX823" s="17"/>
      <c r="AY823" s="17"/>
      <c r="AZ823" s="17"/>
      <c r="BA823" s="17"/>
      <c r="BB823" s="17"/>
      <c r="BC823" s="17"/>
      <c r="BD823" s="17"/>
      <c r="BE823" s="17"/>
      <c r="BF823" s="17"/>
      <c r="BG823" s="17"/>
      <c r="BH823" s="17"/>
      <c r="BI823" s="17"/>
      <c r="BJ823" s="17"/>
      <c r="BK823" s="17"/>
      <c r="BL823" s="17"/>
      <c r="BM823" s="17"/>
      <c r="BN823" s="17"/>
      <c r="BO823" s="17"/>
      <c r="BP823" s="17"/>
      <c r="BQ823" s="17"/>
      <c r="BR823" s="17"/>
      <c r="BS823" s="17"/>
      <c r="BT823" s="17"/>
      <c r="BU823" s="17"/>
      <c r="BV823" s="17"/>
      <c r="BW823" s="17"/>
      <c r="BX823" s="17"/>
      <c r="BY823" s="17"/>
      <c r="BZ823" s="17"/>
      <c r="CA823" s="17"/>
      <c r="CB823" s="17"/>
      <c r="CC823" s="17"/>
      <c r="CD823" s="17"/>
      <c r="CE823" s="17"/>
      <c r="CF823" s="17"/>
      <c r="CG823" s="17"/>
      <c r="CH823" s="17"/>
      <c r="CI823" s="17"/>
      <c r="CJ823" s="17"/>
      <c r="CK823" s="17"/>
      <c r="CL823" s="17"/>
      <c r="CM823" s="17"/>
      <c r="CN823" s="17"/>
      <c r="CO823" s="17"/>
      <c r="CP823" s="17"/>
      <c r="CQ823" s="17"/>
      <c r="CR823" s="17"/>
      <c r="CS823" s="17"/>
      <c r="CT823" s="17"/>
      <c r="CU823" s="17"/>
      <c r="CV823" s="17"/>
      <c r="CW823" s="17"/>
      <c r="CX823" s="17"/>
      <c r="CY823" s="17"/>
      <c r="CZ823" s="17"/>
      <c r="DA823" s="17"/>
      <c r="DB823" s="17"/>
      <c r="DC823" s="17"/>
      <c r="DD823" s="17"/>
      <c r="DE823" s="17"/>
      <c r="DF823" s="17"/>
      <c r="DG823" s="17"/>
      <c r="DH823" s="17"/>
      <c r="DI823" s="17"/>
      <c r="DJ823" s="17"/>
      <c r="DK823" s="17"/>
      <c r="DL823" s="17"/>
      <c r="DM823" s="17"/>
      <c r="DN823" s="17"/>
      <c r="DO823" s="17"/>
      <c r="DP823" s="17"/>
      <c r="DQ823" s="17"/>
      <c r="DR823" s="17"/>
      <c r="DS823" s="17"/>
      <c r="DT823" s="17"/>
      <c r="DU823" s="17"/>
      <c r="DV823" s="17"/>
      <c r="DW823" s="17"/>
      <c r="DX823" s="17"/>
      <c r="DY823" s="17"/>
      <c r="DZ823" s="17"/>
      <c r="EA823" s="17"/>
      <c r="EB823" s="17"/>
      <c r="EC823" s="17"/>
      <c r="ED823" s="17"/>
      <c r="EE823" s="17"/>
      <c r="EF823" s="17"/>
      <c r="EG823" s="17"/>
      <c r="EH823" s="17"/>
      <c r="EI823" s="17"/>
      <c r="EJ823" s="17"/>
      <c r="EK823" s="17"/>
      <c r="EL823" s="17"/>
    </row>
    <row r="824" spans="1:142" x14ac:dyDescent="0.35">
      <c r="A824" s="17"/>
      <c r="B824" s="17"/>
      <c r="C824" s="17"/>
      <c r="D824" s="17"/>
      <c r="E824" s="17"/>
      <c r="F824" s="17"/>
      <c r="G824" s="17"/>
      <c r="H824" s="17"/>
      <c r="I824" s="17"/>
      <c r="K824" s="17"/>
      <c r="N824" s="17"/>
      <c r="O824" s="17"/>
      <c r="P824" s="68"/>
      <c r="Q824" s="68"/>
      <c r="R824" s="17"/>
      <c r="S824" s="17"/>
      <c r="T824" s="107"/>
      <c r="V824" s="17"/>
      <c r="W824" s="17"/>
      <c r="Y824" s="17"/>
      <c r="Z824" s="17"/>
      <c r="AA824" s="17"/>
      <c r="AI824" s="17"/>
      <c r="AJ824" s="17"/>
      <c r="AK824" s="17"/>
      <c r="AL824" s="17"/>
      <c r="AM824" s="17"/>
      <c r="AN824" s="17"/>
      <c r="AO824" s="17"/>
      <c r="AP824" s="17"/>
      <c r="AQ824" s="17"/>
      <c r="AR824" s="17"/>
      <c r="AS824" s="17"/>
      <c r="AT824" s="17"/>
      <c r="AU824" s="17"/>
      <c r="AV824" s="17"/>
      <c r="AW824" s="17"/>
      <c r="AX824" s="17"/>
      <c r="AY824" s="17"/>
      <c r="AZ824" s="17"/>
      <c r="BA824" s="17"/>
      <c r="BB824" s="17"/>
      <c r="BC824" s="17"/>
      <c r="BD824" s="17"/>
      <c r="BE824" s="17"/>
      <c r="BF824" s="17"/>
      <c r="BG824" s="17"/>
      <c r="BH824" s="17"/>
      <c r="BI824" s="17"/>
      <c r="BJ824" s="17"/>
      <c r="BK824" s="17"/>
      <c r="BL824" s="17"/>
      <c r="BM824" s="17"/>
      <c r="BN824" s="17"/>
      <c r="BO824" s="17"/>
      <c r="BP824" s="17"/>
      <c r="BQ824" s="17"/>
      <c r="BR824" s="17"/>
      <c r="BS824" s="17"/>
      <c r="BT824" s="17"/>
      <c r="BU824" s="17"/>
      <c r="BV824" s="17"/>
      <c r="BW824" s="17"/>
      <c r="BX824" s="17"/>
      <c r="BY824" s="17"/>
      <c r="BZ824" s="17"/>
      <c r="CA824" s="17"/>
      <c r="CB824" s="17"/>
      <c r="CC824" s="17"/>
      <c r="CD824" s="17"/>
      <c r="CE824" s="17"/>
      <c r="CF824" s="17"/>
      <c r="CG824" s="17"/>
      <c r="CH824" s="17"/>
      <c r="CI824" s="17"/>
      <c r="CJ824" s="17"/>
      <c r="CK824" s="17"/>
      <c r="CL824" s="17"/>
      <c r="CM824" s="17"/>
      <c r="CN824" s="17"/>
      <c r="CO824" s="17"/>
      <c r="CP824" s="17"/>
      <c r="CQ824" s="17"/>
      <c r="CR824" s="17"/>
      <c r="CS824" s="17"/>
      <c r="CT824" s="17"/>
      <c r="CU824" s="17"/>
      <c r="CV824" s="17"/>
      <c r="CW824" s="17"/>
      <c r="CX824" s="17"/>
      <c r="CY824" s="17"/>
      <c r="CZ824" s="17"/>
      <c r="DA824" s="17"/>
      <c r="DB824" s="17"/>
      <c r="DC824" s="17"/>
      <c r="DD824" s="17"/>
      <c r="DE824" s="17"/>
      <c r="DF824" s="17"/>
      <c r="DG824" s="17"/>
      <c r="DH824" s="17"/>
      <c r="DI824" s="17"/>
      <c r="DJ824" s="17"/>
      <c r="DK824" s="17"/>
      <c r="DL824" s="17"/>
      <c r="DM824" s="17"/>
      <c r="DN824" s="17"/>
      <c r="DO824" s="17"/>
      <c r="DP824" s="17"/>
      <c r="DQ824" s="17"/>
      <c r="DR824" s="17"/>
      <c r="DS824" s="17"/>
      <c r="DT824" s="17"/>
      <c r="DU824" s="17"/>
      <c r="DV824" s="17"/>
      <c r="DW824" s="17"/>
      <c r="DX824" s="17"/>
      <c r="DY824" s="17"/>
      <c r="DZ824" s="17"/>
      <c r="EA824" s="17"/>
      <c r="EB824" s="17"/>
      <c r="EC824" s="17"/>
      <c r="ED824" s="17"/>
      <c r="EE824" s="17"/>
      <c r="EF824" s="17"/>
      <c r="EG824" s="17"/>
      <c r="EH824" s="17"/>
      <c r="EI824" s="17"/>
      <c r="EJ824" s="17"/>
      <c r="EK824" s="17"/>
      <c r="EL824" s="17"/>
    </row>
    <row r="825" spans="1:142" x14ac:dyDescent="0.35">
      <c r="A825" s="17"/>
      <c r="B825" s="17"/>
      <c r="C825" s="17"/>
      <c r="D825" s="17"/>
      <c r="E825" s="17"/>
      <c r="F825" s="17"/>
      <c r="G825" s="17"/>
      <c r="H825" s="17"/>
      <c r="I825" s="17"/>
      <c r="K825" s="17"/>
      <c r="N825" s="17"/>
      <c r="O825" s="17"/>
      <c r="P825" s="68"/>
      <c r="Q825" s="68"/>
      <c r="R825" s="17"/>
      <c r="S825" s="17"/>
      <c r="T825" s="107"/>
      <c r="V825" s="17"/>
      <c r="W825" s="17"/>
      <c r="Y825" s="17"/>
      <c r="Z825" s="17"/>
      <c r="AA825" s="17"/>
      <c r="AI825" s="17"/>
      <c r="AJ825" s="17"/>
      <c r="AK825" s="17"/>
      <c r="AL825" s="17"/>
      <c r="AM825" s="17"/>
      <c r="AN825" s="17"/>
      <c r="AO825" s="17"/>
      <c r="AP825" s="17"/>
      <c r="AQ825" s="17"/>
      <c r="AR825" s="17"/>
      <c r="AS825" s="17"/>
      <c r="AT825" s="17"/>
      <c r="AU825" s="17"/>
      <c r="AV825" s="17"/>
      <c r="AW825" s="17"/>
      <c r="AX825" s="17"/>
      <c r="AY825" s="17"/>
      <c r="AZ825" s="17"/>
      <c r="BA825" s="17"/>
      <c r="BB825" s="17"/>
      <c r="BC825" s="17"/>
      <c r="BD825" s="17"/>
      <c r="BE825" s="17"/>
      <c r="BF825" s="17"/>
      <c r="BG825" s="17"/>
      <c r="BH825" s="17"/>
      <c r="BI825" s="17"/>
      <c r="BJ825" s="17"/>
      <c r="BK825" s="17"/>
      <c r="BL825" s="17"/>
      <c r="BM825" s="17"/>
      <c r="BN825" s="17"/>
      <c r="BO825" s="17"/>
      <c r="BP825" s="17"/>
      <c r="BQ825" s="17"/>
      <c r="BR825" s="17"/>
      <c r="BS825" s="17"/>
      <c r="BT825" s="17"/>
      <c r="BU825" s="17"/>
      <c r="BV825" s="17"/>
      <c r="BW825" s="17"/>
      <c r="BX825" s="17"/>
      <c r="BY825" s="17"/>
      <c r="BZ825" s="17"/>
      <c r="CA825" s="17"/>
      <c r="CB825" s="17"/>
      <c r="CC825" s="17"/>
      <c r="CD825" s="17"/>
      <c r="CE825" s="17"/>
      <c r="CF825" s="17"/>
      <c r="CG825" s="17"/>
      <c r="CH825" s="17"/>
      <c r="CI825" s="17"/>
      <c r="CJ825" s="17"/>
      <c r="CK825" s="17"/>
      <c r="CL825" s="17"/>
      <c r="CM825" s="17"/>
      <c r="CN825" s="17"/>
      <c r="CO825" s="17"/>
      <c r="CP825" s="17"/>
      <c r="CQ825" s="17"/>
      <c r="CR825" s="17"/>
      <c r="CS825" s="17"/>
      <c r="CT825" s="17"/>
      <c r="CU825" s="17"/>
      <c r="CV825" s="17"/>
      <c r="CW825" s="17"/>
      <c r="CX825" s="17"/>
      <c r="CY825" s="17"/>
      <c r="CZ825" s="17"/>
      <c r="DA825" s="17"/>
      <c r="DB825" s="17"/>
      <c r="DC825" s="17"/>
      <c r="DD825" s="17"/>
      <c r="DE825" s="17"/>
      <c r="DF825" s="17"/>
      <c r="DG825" s="17"/>
      <c r="DH825" s="17"/>
      <c r="DI825" s="17"/>
      <c r="DJ825" s="17"/>
      <c r="DK825" s="17"/>
      <c r="DL825" s="17"/>
      <c r="DM825" s="17"/>
      <c r="DN825" s="17"/>
      <c r="DO825" s="17"/>
      <c r="DP825" s="17"/>
      <c r="DQ825" s="17"/>
      <c r="DR825" s="17"/>
      <c r="DS825" s="17"/>
      <c r="DT825" s="17"/>
      <c r="DU825" s="17"/>
      <c r="DV825" s="17"/>
      <c r="DW825" s="17"/>
      <c r="DX825" s="17"/>
      <c r="DY825" s="17"/>
      <c r="DZ825" s="17"/>
      <c r="EA825" s="17"/>
      <c r="EB825" s="17"/>
      <c r="EC825" s="17"/>
      <c r="ED825" s="17"/>
      <c r="EE825" s="17"/>
      <c r="EF825" s="17"/>
      <c r="EG825" s="17"/>
      <c r="EH825" s="17"/>
      <c r="EI825" s="17"/>
      <c r="EJ825" s="17"/>
      <c r="EK825" s="17"/>
      <c r="EL825" s="17"/>
    </row>
    <row r="826" spans="1:142" x14ac:dyDescent="0.35">
      <c r="A826" s="17"/>
      <c r="B826" s="17"/>
      <c r="C826" s="17"/>
      <c r="D826" s="17"/>
      <c r="E826" s="17"/>
      <c r="F826" s="17"/>
      <c r="G826" s="17"/>
      <c r="H826" s="17"/>
      <c r="I826" s="17"/>
      <c r="K826" s="17"/>
      <c r="N826" s="17"/>
      <c r="O826" s="17"/>
      <c r="P826" s="68"/>
      <c r="Q826" s="68"/>
      <c r="R826" s="17"/>
      <c r="S826" s="17"/>
      <c r="T826" s="107"/>
      <c r="V826" s="17"/>
      <c r="W826" s="17"/>
      <c r="Y826" s="17"/>
      <c r="Z826" s="17"/>
      <c r="AA826" s="17"/>
      <c r="AI826" s="17"/>
      <c r="AJ826" s="17"/>
      <c r="AK826" s="17"/>
      <c r="AL826" s="17"/>
      <c r="AM826" s="17"/>
      <c r="AN826" s="17"/>
      <c r="AO826" s="17"/>
      <c r="AP826" s="17"/>
      <c r="AQ826" s="17"/>
      <c r="AR826" s="17"/>
      <c r="AS826" s="17"/>
      <c r="AT826" s="17"/>
      <c r="AU826" s="17"/>
      <c r="AV826" s="17"/>
      <c r="AW826" s="17"/>
      <c r="AX826" s="17"/>
      <c r="AY826" s="17"/>
      <c r="AZ826" s="17"/>
      <c r="BA826" s="17"/>
      <c r="BB826" s="17"/>
      <c r="BC826" s="17"/>
      <c r="BD826" s="17"/>
      <c r="BE826" s="17"/>
      <c r="BF826" s="17"/>
      <c r="BG826" s="17"/>
      <c r="BH826" s="17"/>
      <c r="BI826" s="17"/>
      <c r="BJ826" s="17"/>
      <c r="BK826" s="17"/>
      <c r="BL826" s="17"/>
      <c r="BM826" s="17"/>
      <c r="BN826" s="17"/>
      <c r="BO826" s="17"/>
      <c r="BP826" s="17"/>
      <c r="BQ826" s="17"/>
      <c r="BR826" s="17"/>
      <c r="BS826" s="17"/>
      <c r="BT826" s="17"/>
      <c r="BU826" s="17"/>
      <c r="BV826" s="17"/>
      <c r="BW826" s="17"/>
      <c r="BX826" s="17"/>
      <c r="BY826" s="17"/>
      <c r="BZ826" s="17"/>
      <c r="CA826" s="17"/>
      <c r="CB826" s="17"/>
      <c r="CC826" s="17"/>
      <c r="CD826" s="17"/>
      <c r="CE826" s="17"/>
      <c r="CF826" s="17"/>
      <c r="CG826" s="17"/>
      <c r="CH826" s="17"/>
      <c r="CI826" s="17"/>
      <c r="CJ826" s="17"/>
      <c r="CK826" s="17"/>
      <c r="CL826" s="17"/>
      <c r="CM826" s="17"/>
      <c r="CN826" s="17"/>
      <c r="CO826" s="17"/>
      <c r="CP826" s="17"/>
      <c r="CQ826" s="17"/>
      <c r="CR826" s="17"/>
      <c r="CS826" s="17"/>
      <c r="CT826" s="17"/>
      <c r="CU826" s="17"/>
      <c r="CV826" s="17"/>
      <c r="CW826" s="17"/>
      <c r="CX826" s="17"/>
      <c r="CY826" s="17"/>
      <c r="CZ826" s="17"/>
      <c r="DA826" s="17"/>
      <c r="DB826" s="17"/>
      <c r="DC826" s="17"/>
      <c r="DD826" s="17"/>
      <c r="DE826" s="17"/>
      <c r="DF826" s="17"/>
      <c r="DG826" s="17"/>
      <c r="DH826" s="17"/>
      <c r="DI826" s="17"/>
      <c r="DJ826" s="17"/>
      <c r="DK826" s="17"/>
      <c r="DL826" s="17"/>
      <c r="DM826" s="17"/>
      <c r="DN826" s="17"/>
      <c r="DO826" s="17"/>
      <c r="DP826" s="17"/>
      <c r="DQ826" s="17"/>
      <c r="DR826" s="17"/>
      <c r="DS826" s="17"/>
      <c r="DT826" s="17"/>
      <c r="DU826" s="17"/>
      <c r="DV826" s="17"/>
      <c r="DW826" s="17"/>
      <c r="DX826" s="17"/>
      <c r="DY826" s="17"/>
      <c r="DZ826" s="17"/>
      <c r="EA826" s="17"/>
      <c r="EB826" s="17"/>
      <c r="EC826" s="17"/>
      <c r="ED826" s="17"/>
      <c r="EE826" s="17"/>
      <c r="EF826" s="17"/>
      <c r="EG826" s="17"/>
      <c r="EH826" s="17"/>
      <c r="EI826" s="17"/>
      <c r="EJ826" s="17"/>
      <c r="EK826" s="17"/>
      <c r="EL826" s="17"/>
    </row>
    <row r="827" spans="1:142" x14ac:dyDescent="0.35">
      <c r="A827" s="17"/>
      <c r="B827" s="17"/>
      <c r="C827" s="17"/>
      <c r="D827" s="17"/>
      <c r="E827" s="17"/>
      <c r="F827" s="17"/>
      <c r="G827" s="17"/>
      <c r="H827" s="17"/>
      <c r="I827" s="17"/>
      <c r="K827" s="17"/>
      <c r="N827" s="17"/>
      <c r="O827" s="17"/>
      <c r="P827" s="68"/>
      <c r="Q827" s="68"/>
      <c r="R827" s="17"/>
      <c r="S827" s="17"/>
      <c r="T827" s="107"/>
      <c r="V827" s="17"/>
      <c r="W827" s="17"/>
      <c r="Y827" s="17"/>
      <c r="Z827" s="17"/>
      <c r="AA827" s="17"/>
      <c r="AI827" s="17"/>
      <c r="AJ827" s="17"/>
      <c r="AK827" s="17"/>
      <c r="AL827" s="17"/>
      <c r="AM827" s="17"/>
      <c r="AN827" s="17"/>
      <c r="AO827" s="17"/>
      <c r="AP827" s="17"/>
      <c r="AQ827" s="17"/>
      <c r="AR827" s="17"/>
      <c r="AS827" s="17"/>
      <c r="AT827" s="17"/>
      <c r="AU827" s="17"/>
      <c r="AV827" s="17"/>
      <c r="AW827" s="17"/>
      <c r="AX827" s="17"/>
      <c r="AY827" s="17"/>
      <c r="AZ827" s="17"/>
      <c r="BA827" s="17"/>
      <c r="BB827" s="17"/>
      <c r="BC827" s="17"/>
      <c r="BD827" s="17"/>
      <c r="BE827" s="17"/>
      <c r="BF827" s="17"/>
      <c r="BG827" s="17"/>
      <c r="BH827" s="17"/>
      <c r="BI827" s="17"/>
      <c r="BJ827" s="17"/>
      <c r="BK827" s="17"/>
      <c r="BL827" s="17"/>
      <c r="BM827" s="17"/>
      <c r="BN827" s="17"/>
      <c r="BO827" s="17"/>
      <c r="BP827" s="17"/>
      <c r="BQ827" s="17"/>
      <c r="BR827" s="17"/>
      <c r="BS827" s="17"/>
      <c r="BT827" s="17"/>
      <c r="BU827" s="17"/>
      <c r="BV827" s="17"/>
      <c r="BW827" s="17"/>
      <c r="BX827" s="17"/>
      <c r="BY827" s="17"/>
      <c r="BZ827" s="17"/>
      <c r="CA827" s="17"/>
      <c r="CB827" s="17"/>
      <c r="CC827" s="17"/>
      <c r="CD827" s="17"/>
      <c r="CE827" s="17"/>
      <c r="CF827" s="17"/>
      <c r="CG827" s="17"/>
      <c r="CH827" s="17"/>
      <c r="CI827" s="17"/>
      <c r="CJ827" s="17"/>
      <c r="CK827" s="17"/>
      <c r="CL827" s="17"/>
      <c r="CM827" s="17"/>
      <c r="CN827" s="17"/>
      <c r="CO827" s="17"/>
      <c r="CP827" s="17"/>
      <c r="CQ827" s="17"/>
      <c r="CR827" s="17"/>
      <c r="CS827" s="17"/>
      <c r="CT827" s="17"/>
      <c r="CU827" s="17"/>
      <c r="CV827" s="17"/>
      <c r="CW827" s="17"/>
      <c r="CX827" s="17"/>
      <c r="CY827" s="17"/>
      <c r="CZ827" s="17"/>
      <c r="DA827" s="17"/>
      <c r="DB827" s="17"/>
      <c r="DC827" s="17"/>
      <c r="DD827" s="17"/>
      <c r="DE827" s="17"/>
      <c r="DF827" s="17"/>
      <c r="DG827" s="17"/>
      <c r="DH827" s="17"/>
      <c r="DI827" s="17"/>
      <c r="DJ827" s="17"/>
      <c r="DK827" s="17"/>
      <c r="DL827" s="17"/>
      <c r="DM827" s="17"/>
      <c r="DN827" s="17"/>
      <c r="DO827" s="17"/>
      <c r="DP827" s="17"/>
      <c r="DQ827" s="17"/>
      <c r="DR827" s="17"/>
      <c r="DS827" s="17"/>
      <c r="DT827" s="17"/>
      <c r="DU827" s="17"/>
      <c r="DV827" s="17"/>
      <c r="DW827" s="17"/>
      <c r="DX827" s="17"/>
      <c r="DY827" s="17"/>
      <c r="DZ827" s="17"/>
      <c r="EA827" s="17"/>
      <c r="EB827" s="17"/>
      <c r="EC827" s="17"/>
      <c r="ED827" s="17"/>
      <c r="EE827" s="17"/>
      <c r="EF827" s="17"/>
      <c r="EG827" s="17"/>
      <c r="EH827" s="17"/>
      <c r="EI827" s="17"/>
      <c r="EJ827" s="17"/>
      <c r="EK827" s="17"/>
      <c r="EL827" s="17"/>
    </row>
    <row r="828" spans="1:142" x14ac:dyDescent="0.35">
      <c r="A828" s="17"/>
      <c r="B828" s="17"/>
      <c r="C828" s="17"/>
      <c r="D828" s="17"/>
      <c r="E828" s="17"/>
      <c r="F828" s="17"/>
      <c r="G828" s="17"/>
      <c r="H828" s="17"/>
      <c r="I828" s="17"/>
      <c r="K828" s="17"/>
      <c r="N828" s="17"/>
      <c r="O828" s="17"/>
      <c r="P828" s="68"/>
      <c r="Q828" s="68"/>
      <c r="R828" s="17"/>
      <c r="S828" s="17"/>
      <c r="T828" s="107"/>
      <c r="V828" s="17"/>
      <c r="W828" s="17"/>
      <c r="Y828" s="17"/>
      <c r="Z828" s="17"/>
      <c r="AA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c r="BL828" s="17"/>
      <c r="BM828" s="17"/>
      <c r="BN828" s="17"/>
      <c r="BO828" s="17"/>
      <c r="BP828" s="17"/>
      <c r="BQ828" s="17"/>
      <c r="BR828" s="17"/>
      <c r="BS828" s="17"/>
      <c r="BT828" s="17"/>
      <c r="BU828" s="17"/>
      <c r="BV828" s="17"/>
      <c r="BW828" s="17"/>
      <c r="BX828" s="17"/>
      <c r="BY828" s="17"/>
      <c r="BZ828" s="17"/>
      <c r="CA828" s="17"/>
      <c r="CB828" s="17"/>
      <c r="CC828" s="17"/>
      <c r="CD828" s="17"/>
      <c r="CE828" s="17"/>
      <c r="CF828" s="17"/>
      <c r="CG828" s="17"/>
      <c r="CH828" s="17"/>
      <c r="CI828" s="17"/>
      <c r="CJ828" s="17"/>
      <c r="CK828" s="17"/>
      <c r="CL828" s="17"/>
      <c r="CM828" s="17"/>
      <c r="CN828" s="17"/>
      <c r="CO828" s="17"/>
      <c r="CP828" s="17"/>
      <c r="CQ828" s="17"/>
      <c r="CR828" s="17"/>
      <c r="CS828" s="17"/>
      <c r="CT828" s="17"/>
      <c r="CU828" s="17"/>
      <c r="CV828" s="17"/>
      <c r="CW828" s="17"/>
      <c r="CX828" s="17"/>
      <c r="CY828" s="17"/>
      <c r="CZ828" s="17"/>
      <c r="DA828" s="17"/>
      <c r="DB828" s="17"/>
      <c r="DC828" s="17"/>
      <c r="DD828" s="17"/>
      <c r="DE828" s="17"/>
      <c r="DF828" s="17"/>
      <c r="DG828" s="17"/>
      <c r="DH828" s="17"/>
      <c r="DI828" s="17"/>
      <c r="DJ828" s="17"/>
      <c r="DK828" s="17"/>
      <c r="DL828" s="17"/>
      <c r="DM828" s="17"/>
      <c r="DN828" s="17"/>
      <c r="DO828" s="17"/>
      <c r="DP828" s="17"/>
      <c r="DQ828" s="17"/>
      <c r="DR828" s="17"/>
      <c r="DS828" s="17"/>
      <c r="DT828" s="17"/>
      <c r="DU828" s="17"/>
      <c r="DV828" s="17"/>
      <c r="DW828" s="17"/>
      <c r="DX828" s="17"/>
      <c r="DY828" s="17"/>
      <c r="DZ828" s="17"/>
      <c r="EA828" s="17"/>
      <c r="EB828" s="17"/>
      <c r="EC828" s="17"/>
      <c r="ED828" s="17"/>
      <c r="EE828" s="17"/>
      <c r="EF828" s="17"/>
      <c r="EG828" s="17"/>
      <c r="EH828" s="17"/>
      <c r="EI828" s="17"/>
      <c r="EJ828" s="17"/>
      <c r="EK828" s="17"/>
      <c r="EL828" s="17"/>
    </row>
    <row r="829" spans="1:142" x14ac:dyDescent="0.35">
      <c r="A829" s="17"/>
      <c r="B829" s="17"/>
      <c r="C829" s="17"/>
      <c r="D829" s="17"/>
      <c r="E829" s="17"/>
      <c r="F829" s="17"/>
      <c r="G829" s="17"/>
      <c r="H829" s="17"/>
      <c r="I829" s="17"/>
      <c r="K829" s="17"/>
      <c r="N829" s="17"/>
      <c r="O829" s="17"/>
      <c r="P829" s="68"/>
      <c r="Q829" s="68"/>
      <c r="R829" s="17"/>
      <c r="S829" s="17"/>
      <c r="T829" s="107"/>
      <c r="V829" s="17"/>
      <c r="W829" s="17"/>
      <c r="Y829" s="17"/>
      <c r="Z829" s="17"/>
      <c r="AA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c r="BR829" s="17"/>
      <c r="BS829" s="17"/>
      <c r="BT829" s="17"/>
      <c r="BU829" s="17"/>
      <c r="BV829" s="17"/>
      <c r="BW829" s="17"/>
      <c r="BX829" s="17"/>
      <c r="BY829" s="17"/>
      <c r="BZ829" s="17"/>
      <c r="CA829" s="17"/>
      <c r="CB829" s="17"/>
      <c r="CC829" s="17"/>
      <c r="CD829" s="17"/>
      <c r="CE829" s="17"/>
      <c r="CF829" s="17"/>
      <c r="CG829" s="17"/>
      <c r="CH829" s="17"/>
      <c r="CI829" s="17"/>
      <c r="CJ829" s="17"/>
      <c r="CK829" s="17"/>
      <c r="CL829" s="17"/>
      <c r="CM829" s="17"/>
      <c r="CN829" s="17"/>
      <c r="CO829" s="17"/>
      <c r="CP829" s="17"/>
      <c r="CQ829" s="17"/>
      <c r="CR829" s="17"/>
      <c r="CS829" s="17"/>
      <c r="CT829" s="17"/>
      <c r="CU829" s="17"/>
      <c r="CV829" s="17"/>
      <c r="CW829" s="17"/>
      <c r="CX829" s="17"/>
      <c r="CY829" s="17"/>
      <c r="CZ829" s="17"/>
      <c r="DA829" s="17"/>
      <c r="DB829" s="17"/>
      <c r="DC829" s="17"/>
      <c r="DD829" s="17"/>
      <c r="DE829" s="17"/>
      <c r="DF829" s="17"/>
      <c r="DG829" s="17"/>
      <c r="DH829" s="17"/>
      <c r="DI829" s="17"/>
      <c r="DJ829" s="17"/>
      <c r="DK829" s="17"/>
      <c r="DL829" s="17"/>
      <c r="DM829" s="17"/>
      <c r="DN829" s="17"/>
      <c r="DO829" s="17"/>
      <c r="DP829" s="17"/>
      <c r="DQ829" s="17"/>
      <c r="DR829" s="17"/>
      <c r="DS829" s="17"/>
      <c r="DT829" s="17"/>
      <c r="DU829" s="17"/>
      <c r="DV829" s="17"/>
      <c r="DW829" s="17"/>
      <c r="DX829" s="17"/>
      <c r="DY829" s="17"/>
      <c r="DZ829" s="17"/>
      <c r="EA829" s="17"/>
      <c r="EB829" s="17"/>
      <c r="EC829" s="17"/>
      <c r="ED829" s="17"/>
      <c r="EE829" s="17"/>
      <c r="EF829" s="17"/>
      <c r="EG829" s="17"/>
      <c r="EH829" s="17"/>
      <c r="EI829" s="17"/>
      <c r="EJ829" s="17"/>
      <c r="EK829" s="17"/>
      <c r="EL829" s="17"/>
    </row>
    <row r="830" spans="1:142" x14ac:dyDescent="0.35">
      <c r="A830" s="17"/>
      <c r="B830" s="17"/>
      <c r="C830" s="17"/>
      <c r="D830" s="17"/>
      <c r="E830" s="17"/>
      <c r="F830" s="17"/>
      <c r="G830" s="17"/>
      <c r="H830" s="17"/>
      <c r="I830" s="17"/>
      <c r="K830" s="17"/>
      <c r="N830" s="17"/>
      <c r="O830" s="17"/>
      <c r="P830" s="68"/>
      <c r="Q830" s="68"/>
      <c r="R830" s="17"/>
      <c r="S830" s="17"/>
      <c r="T830" s="107"/>
      <c r="V830" s="17"/>
      <c r="W830" s="17"/>
      <c r="Y830" s="17"/>
      <c r="Z830" s="17"/>
      <c r="AA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c r="BL830" s="17"/>
      <c r="BM830" s="17"/>
      <c r="BN830" s="17"/>
      <c r="BO830" s="17"/>
      <c r="BP830" s="17"/>
      <c r="BQ830" s="17"/>
      <c r="BR830" s="17"/>
      <c r="BS830" s="17"/>
      <c r="BT830" s="17"/>
      <c r="BU830" s="17"/>
      <c r="BV830" s="17"/>
      <c r="BW830" s="17"/>
      <c r="BX830" s="17"/>
      <c r="BY830" s="17"/>
      <c r="BZ830" s="17"/>
      <c r="CA830" s="17"/>
      <c r="CB830" s="17"/>
      <c r="CC830" s="17"/>
      <c r="CD830" s="17"/>
      <c r="CE830" s="17"/>
      <c r="CF830" s="17"/>
      <c r="CG830" s="17"/>
      <c r="CH830" s="17"/>
      <c r="CI830" s="17"/>
      <c r="CJ830" s="17"/>
      <c r="CK830" s="17"/>
      <c r="CL830" s="17"/>
      <c r="CM830" s="17"/>
      <c r="CN830" s="17"/>
      <c r="CO830" s="17"/>
      <c r="CP830" s="17"/>
      <c r="CQ830" s="17"/>
      <c r="CR830" s="17"/>
      <c r="CS830" s="17"/>
      <c r="CT830" s="17"/>
      <c r="CU830" s="17"/>
      <c r="CV830" s="17"/>
      <c r="CW830" s="17"/>
      <c r="CX830" s="17"/>
      <c r="CY830" s="17"/>
      <c r="CZ830" s="17"/>
      <c r="DA830" s="17"/>
      <c r="DB830" s="17"/>
      <c r="DC830" s="17"/>
      <c r="DD830" s="17"/>
      <c r="DE830" s="17"/>
      <c r="DF830" s="17"/>
      <c r="DG830" s="17"/>
      <c r="DH830" s="17"/>
      <c r="DI830" s="17"/>
      <c r="DJ830" s="17"/>
      <c r="DK830" s="17"/>
      <c r="DL830" s="17"/>
      <c r="DM830" s="17"/>
      <c r="DN830" s="17"/>
      <c r="DO830" s="17"/>
      <c r="DP830" s="17"/>
      <c r="DQ830" s="17"/>
      <c r="DR830" s="17"/>
      <c r="DS830" s="17"/>
      <c r="DT830" s="17"/>
      <c r="DU830" s="17"/>
      <c r="DV830" s="17"/>
      <c r="DW830" s="17"/>
      <c r="DX830" s="17"/>
      <c r="DY830" s="17"/>
      <c r="DZ830" s="17"/>
      <c r="EA830" s="17"/>
      <c r="EB830" s="17"/>
      <c r="EC830" s="17"/>
      <c r="ED830" s="17"/>
      <c r="EE830" s="17"/>
      <c r="EF830" s="17"/>
      <c r="EG830" s="17"/>
      <c r="EH830" s="17"/>
      <c r="EI830" s="17"/>
      <c r="EJ830" s="17"/>
      <c r="EK830" s="17"/>
      <c r="EL830" s="17"/>
    </row>
    <row r="831" spans="1:142" x14ac:dyDescent="0.35">
      <c r="A831" s="17"/>
      <c r="B831" s="17"/>
      <c r="C831" s="17"/>
      <c r="D831" s="17"/>
      <c r="E831" s="17"/>
      <c r="F831" s="17"/>
      <c r="G831" s="17"/>
      <c r="H831" s="17"/>
      <c r="I831" s="17"/>
      <c r="K831" s="17"/>
      <c r="N831" s="17"/>
      <c r="O831" s="17"/>
      <c r="P831" s="68"/>
      <c r="Q831" s="68"/>
      <c r="R831" s="17"/>
      <c r="S831" s="17"/>
      <c r="T831" s="107"/>
      <c r="V831" s="17"/>
      <c r="W831" s="17"/>
      <c r="Y831" s="17"/>
      <c r="Z831" s="17"/>
      <c r="AA831" s="17"/>
      <c r="AI831" s="17"/>
      <c r="AJ831" s="17"/>
      <c r="AK831" s="17"/>
      <c r="AL831" s="17"/>
      <c r="AM831" s="17"/>
      <c r="AN831" s="17"/>
      <c r="AO831" s="17"/>
      <c r="AP831" s="17"/>
      <c r="AQ831" s="17"/>
      <c r="AR831" s="17"/>
      <c r="AS831" s="17"/>
      <c r="AT831" s="17"/>
      <c r="AU831" s="17"/>
      <c r="AV831" s="17"/>
      <c r="AW831" s="17"/>
      <c r="AX831" s="17"/>
      <c r="AY831" s="17"/>
      <c r="AZ831" s="17"/>
      <c r="BA831" s="17"/>
      <c r="BB831" s="17"/>
      <c r="BC831" s="17"/>
      <c r="BD831" s="17"/>
      <c r="BE831" s="17"/>
      <c r="BF831" s="17"/>
      <c r="BG831" s="17"/>
      <c r="BH831" s="17"/>
      <c r="BI831" s="17"/>
      <c r="BJ831" s="17"/>
      <c r="BK831" s="17"/>
      <c r="BL831" s="17"/>
      <c r="BM831" s="17"/>
      <c r="BN831" s="17"/>
      <c r="BO831" s="17"/>
      <c r="BP831" s="17"/>
      <c r="BQ831" s="17"/>
      <c r="BR831" s="17"/>
      <c r="BS831" s="17"/>
      <c r="BT831" s="17"/>
      <c r="BU831" s="17"/>
      <c r="BV831" s="17"/>
      <c r="BW831" s="17"/>
      <c r="BX831" s="17"/>
      <c r="BY831" s="17"/>
      <c r="BZ831" s="17"/>
      <c r="CA831" s="17"/>
      <c r="CB831" s="17"/>
      <c r="CC831" s="17"/>
      <c r="CD831" s="17"/>
      <c r="CE831" s="17"/>
      <c r="CF831" s="17"/>
      <c r="CG831" s="17"/>
      <c r="CH831" s="17"/>
      <c r="CI831" s="17"/>
      <c r="CJ831" s="17"/>
      <c r="CK831" s="17"/>
      <c r="CL831" s="17"/>
      <c r="CM831" s="17"/>
      <c r="CN831" s="17"/>
      <c r="CO831" s="17"/>
      <c r="CP831" s="17"/>
      <c r="CQ831" s="17"/>
      <c r="CR831" s="17"/>
      <c r="CS831" s="17"/>
      <c r="CT831" s="17"/>
      <c r="CU831" s="17"/>
      <c r="CV831" s="17"/>
      <c r="CW831" s="17"/>
      <c r="CX831" s="17"/>
      <c r="CY831" s="17"/>
      <c r="CZ831" s="17"/>
      <c r="DA831" s="17"/>
      <c r="DB831" s="17"/>
      <c r="DC831" s="17"/>
      <c r="DD831" s="17"/>
      <c r="DE831" s="17"/>
      <c r="DF831" s="17"/>
      <c r="DG831" s="17"/>
      <c r="DH831" s="17"/>
      <c r="DI831" s="17"/>
      <c r="DJ831" s="17"/>
      <c r="DK831" s="17"/>
      <c r="DL831" s="17"/>
      <c r="DM831" s="17"/>
      <c r="DN831" s="17"/>
      <c r="DO831" s="17"/>
      <c r="DP831" s="17"/>
      <c r="DQ831" s="17"/>
      <c r="DR831" s="17"/>
      <c r="DS831" s="17"/>
      <c r="DT831" s="17"/>
      <c r="DU831" s="17"/>
      <c r="DV831" s="17"/>
      <c r="DW831" s="17"/>
      <c r="DX831" s="17"/>
      <c r="DY831" s="17"/>
      <c r="DZ831" s="17"/>
      <c r="EA831" s="17"/>
      <c r="EB831" s="17"/>
      <c r="EC831" s="17"/>
      <c r="ED831" s="17"/>
      <c r="EE831" s="17"/>
      <c r="EF831" s="17"/>
      <c r="EG831" s="17"/>
      <c r="EH831" s="17"/>
      <c r="EI831" s="17"/>
      <c r="EJ831" s="17"/>
      <c r="EK831" s="17"/>
      <c r="EL831" s="17"/>
    </row>
    <row r="832" spans="1:142" x14ac:dyDescent="0.35">
      <c r="A832" s="17"/>
      <c r="B832" s="17"/>
      <c r="C832" s="17"/>
      <c r="D832" s="17"/>
      <c r="E832" s="17"/>
      <c r="F832" s="17"/>
      <c r="G832" s="17"/>
      <c r="H832" s="17"/>
      <c r="I832" s="17"/>
      <c r="K832" s="17"/>
      <c r="N832" s="17"/>
      <c r="O832" s="17"/>
      <c r="P832" s="68"/>
      <c r="Q832" s="68"/>
      <c r="R832" s="17"/>
      <c r="S832" s="17"/>
      <c r="T832" s="109"/>
      <c r="V832" s="17"/>
      <c r="W832" s="17"/>
      <c r="Y832" s="17"/>
      <c r="Z832" s="17"/>
      <c r="AA832" s="17"/>
      <c r="AI832" s="17"/>
      <c r="AJ832" s="17"/>
      <c r="AK832" s="17"/>
      <c r="AL832" s="17"/>
      <c r="AM832" s="17"/>
      <c r="AN832" s="17"/>
      <c r="AO832" s="17"/>
      <c r="AP832" s="17"/>
      <c r="AQ832" s="17"/>
      <c r="AR832" s="17"/>
      <c r="AS832" s="17"/>
      <c r="AT832" s="17"/>
      <c r="AU832" s="17"/>
      <c r="AV832" s="17"/>
      <c r="AW832" s="17"/>
      <c r="AX832" s="17"/>
      <c r="AY832" s="17"/>
      <c r="AZ832" s="17"/>
      <c r="BA832" s="17"/>
      <c r="BB832" s="17"/>
      <c r="BC832" s="17"/>
      <c r="BD832" s="17"/>
      <c r="BE832" s="17"/>
      <c r="BF832" s="17"/>
      <c r="BG832" s="17"/>
      <c r="BH832" s="17"/>
      <c r="BI832" s="17"/>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c r="DW832" s="17"/>
      <c r="DX832" s="17"/>
      <c r="DY832" s="17"/>
      <c r="DZ832" s="17"/>
      <c r="EA832" s="17"/>
      <c r="EB832" s="17"/>
      <c r="EC832" s="17"/>
      <c r="ED832" s="17"/>
      <c r="EE832" s="17"/>
      <c r="EF832" s="17"/>
      <c r="EG832" s="17"/>
      <c r="EH832" s="17"/>
      <c r="EI832" s="17"/>
      <c r="EJ832" s="17"/>
      <c r="EK832" s="17"/>
      <c r="EL832" s="17"/>
    </row>
    <row r="833" spans="1:142" x14ac:dyDescent="0.35">
      <c r="A833" s="17"/>
      <c r="B833" s="17"/>
      <c r="C833" s="17"/>
      <c r="D833" s="17"/>
      <c r="E833" s="17"/>
      <c r="F833" s="17"/>
      <c r="G833" s="17"/>
      <c r="H833" s="17"/>
      <c r="I833" s="17"/>
      <c r="K833" s="17"/>
      <c r="N833" s="17"/>
      <c r="O833" s="17"/>
      <c r="P833" s="68"/>
      <c r="Q833" s="68"/>
      <c r="R833" s="17"/>
      <c r="S833" s="17"/>
      <c r="T833" s="107"/>
      <c r="V833" s="17"/>
      <c r="W833" s="17"/>
      <c r="Y833" s="17"/>
      <c r="Z833" s="17"/>
      <c r="AA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c r="BU833" s="17"/>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c r="DW833" s="17"/>
      <c r="DX833" s="17"/>
      <c r="DY833" s="17"/>
      <c r="DZ833" s="17"/>
      <c r="EA833" s="17"/>
      <c r="EB833" s="17"/>
      <c r="EC833" s="17"/>
      <c r="ED833" s="17"/>
      <c r="EE833" s="17"/>
      <c r="EF833" s="17"/>
      <c r="EG833" s="17"/>
      <c r="EH833" s="17"/>
      <c r="EI833" s="17"/>
      <c r="EJ833" s="17"/>
      <c r="EK833" s="17"/>
      <c r="EL833" s="17"/>
    </row>
    <row r="834" spans="1:142" x14ac:dyDescent="0.35">
      <c r="A834" s="17"/>
      <c r="B834" s="17"/>
      <c r="C834" s="17"/>
      <c r="D834" s="17"/>
      <c r="E834" s="17"/>
      <c r="F834" s="17"/>
      <c r="G834" s="17"/>
      <c r="H834" s="17"/>
      <c r="I834" s="17"/>
      <c r="K834" s="17"/>
      <c r="N834" s="17"/>
      <c r="O834" s="17"/>
      <c r="P834" s="68"/>
      <c r="Q834" s="68"/>
      <c r="R834" s="17"/>
      <c r="S834" s="17"/>
      <c r="T834" s="107"/>
      <c r="V834" s="17"/>
      <c r="W834" s="17"/>
      <c r="Y834" s="17"/>
      <c r="Z834" s="17"/>
      <c r="AA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c r="DW834" s="17"/>
      <c r="DX834" s="17"/>
      <c r="DY834" s="17"/>
      <c r="DZ834" s="17"/>
      <c r="EA834" s="17"/>
      <c r="EB834" s="17"/>
      <c r="EC834" s="17"/>
      <c r="ED834" s="17"/>
      <c r="EE834" s="17"/>
      <c r="EF834" s="17"/>
      <c r="EG834" s="17"/>
      <c r="EH834" s="17"/>
      <c r="EI834" s="17"/>
      <c r="EJ834" s="17"/>
      <c r="EK834" s="17"/>
      <c r="EL834" s="17"/>
    </row>
    <row r="835" spans="1:142" x14ac:dyDescent="0.35">
      <c r="A835" s="17"/>
      <c r="B835" s="17"/>
      <c r="C835" s="17"/>
      <c r="D835" s="17"/>
      <c r="E835" s="17"/>
      <c r="F835" s="17"/>
      <c r="G835" s="17"/>
      <c r="H835" s="17"/>
      <c r="I835" s="17"/>
      <c r="K835" s="17"/>
      <c r="N835" s="17"/>
      <c r="O835" s="17"/>
      <c r="P835" s="68"/>
      <c r="Q835" s="68"/>
      <c r="R835" s="17"/>
      <c r="S835" s="17"/>
      <c r="T835" s="107"/>
      <c r="V835" s="17"/>
      <c r="W835" s="17"/>
      <c r="Y835" s="17"/>
      <c r="Z835" s="17"/>
      <c r="AA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c r="DW835" s="17"/>
      <c r="DX835" s="17"/>
      <c r="DY835" s="17"/>
      <c r="DZ835" s="17"/>
      <c r="EA835" s="17"/>
      <c r="EB835" s="17"/>
      <c r="EC835" s="17"/>
      <c r="ED835" s="17"/>
      <c r="EE835" s="17"/>
      <c r="EF835" s="17"/>
      <c r="EG835" s="17"/>
      <c r="EH835" s="17"/>
      <c r="EI835" s="17"/>
      <c r="EJ835" s="17"/>
      <c r="EK835" s="17"/>
      <c r="EL835" s="17"/>
    </row>
    <row r="836" spans="1:142" x14ac:dyDescent="0.35">
      <c r="A836" s="17"/>
      <c r="B836" s="17"/>
      <c r="C836" s="17"/>
      <c r="D836" s="17"/>
      <c r="E836" s="17"/>
      <c r="F836" s="17"/>
      <c r="G836" s="17"/>
      <c r="H836" s="17"/>
      <c r="I836" s="17"/>
      <c r="K836" s="17"/>
      <c r="N836" s="17"/>
      <c r="O836" s="17"/>
      <c r="P836" s="68"/>
      <c r="Q836" s="68"/>
      <c r="R836" s="17"/>
      <c r="S836" s="17"/>
      <c r="T836" s="107"/>
      <c r="V836" s="17"/>
      <c r="W836" s="17"/>
      <c r="Y836" s="17"/>
      <c r="Z836" s="17"/>
      <c r="AA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c r="DW836" s="17"/>
      <c r="DX836" s="17"/>
      <c r="DY836" s="17"/>
      <c r="DZ836" s="17"/>
      <c r="EA836" s="17"/>
      <c r="EB836" s="17"/>
      <c r="EC836" s="17"/>
      <c r="ED836" s="17"/>
      <c r="EE836" s="17"/>
      <c r="EF836" s="17"/>
      <c r="EG836" s="17"/>
      <c r="EH836" s="17"/>
      <c r="EI836" s="17"/>
      <c r="EJ836" s="17"/>
      <c r="EK836" s="17"/>
      <c r="EL836" s="17"/>
    </row>
    <row r="837" spans="1:142" x14ac:dyDescent="0.35">
      <c r="A837" s="17"/>
      <c r="B837" s="17"/>
      <c r="C837" s="17"/>
      <c r="D837" s="17"/>
      <c r="E837" s="17"/>
      <c r="F837" s="17"/>
      <c r="G837" s="17"/>
      <c r="H837" s="17"/>
      <c r="I837" s="17"/>
      <c r="K837" s="17"/>
      <c r="N837" s="17"/>
      <c r="O837" s="17"/>
      <c r="P837" s="68"/>
      <c r="Q837" s="68"/>
      <c r="R837" s="17"/>
      <c r="S837" s="17"/>
      <c r="T837" s="107"/>
      <c r="V837" s="17"/>
      <c r="W837" s="17"/>
      <c r="Y837" s="17"/>
      <c r="Z837" s="17"/>
      <c r="AA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c r="DW837" s="17"/>
      <c r="DX837" s="17"/>
      <c r="DY837" s="17"/>
      <c r="DZ837" s="17"/>
      <c r="EA837" s="17"/>
      <c r="EB837" s="17"/>
      <c r="EC837" s="17"/>
      <c r="ED837" s="17"/>
      <c r="EE837" s="17"/>
      <c r="EF837" s="17"/>
      <c r="EG837" s="17"/>
      <c r="EH837" s="17"/>
      <c r="EI837" s="17"/>
      <c r="EJ837" s="17"/>
      <c r="EK837" s="17"/>
      <c r="EL837" s="17"/>
    </row>
    <row r="838" spans="1:142" x14ac:dyDescent="0.35">
      <c r="A838" s="17"/>
      <c r="B838" s="17"/>
      <c r="C838" s="17"/>
      <c r="D838" s="17"/>
      <c r="E838" s="17"/>
      <c r="F838" s="17"/>
      <c r="G838" s="17"/>
      <c r="H838" s="17"/>
      <c r="I838" s="17"/>
      <c r="K838" s="17"/>
      <c r="N838" s="17"/>
      <c r="O838" s="17"/>
      <c r="P838" s="68"/>
      <c r="Q838" s="68"/>
      <c r="R838" s="17"/>
      <c r="S838" s="17"/>
      <c r="T838" s="107"/>
      <c r="V838" s="17"/>
      <c r="W838" s="17"/>
      <c r="Y838" s="17"/>
      <c r="Z838" s="17"/>
      <c r="AA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c r="DW838" s="17"/>
      <c r="DX838" s="17"/>
      <c r="DY838" s="17"/>
      <c r="DZ838" s="17"/>
      <c r="EA838" s="17"/>
      <c r="EB838" s="17"/>
      <c r="EC838" s="17"/>
      <c r="ED838" s="17"/>
      <c r="EE838" s="17"/>
      <c r="EF838" s="17"/>
      <c r="EG838" s="17"/>
      <c r="EH838" s="17"/>
      <c r="EI838" s="17"/>
      <c r="EJ838" s="17"/>
      <c r="EK838" s="17"/>
      <c r="EL838" s="17"/>
    </row>
    <row r="839" spans="1:142" x14ac:dyDescent="0.35">
      <c r="A839" s="17"/>
      <c r="B839" s="17"/>
      <c r="C839" s="17"/>
      <c r="D839" s="17"/>
      <c r="E839" s="17"/>
      <c r="F839" s="17"/>
      <c r="G839" s="17"/>
      <c r="H839" s="17"/>
      <c r="I839" s="17"/>
      <c r="K839" s="17"/>
      <c r="N839" s="17"/>
      <c r="O839" s="17"/>
      <c r="P839" s="68"/>
      <c r="Q839" s="68"/>
      <c r="R839" s="17"/>
      <c r="S839" s="17"/>
      <c r="T839" s="109"/>
      <c r="V839" s="17"/>
      <c r="W839" s="17"/>
      <c r="Y839" s="17"/>
      <c r="Z839" s="17"/>
      <c r="AA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c r="DW839" s="17"/>
      <c r="DX839" s="17"/>
      <c r="DY839" s="17"/>
      <c r="DZ839" s="17"/>
      <c r="EA839" s="17"/>
      <c r="EB839" s="17"/>
      <c r="EC839" s="17"/>
      <c r="ED839" s="17"/>
      <c r="EE839" s="17"/>
      <c r="EF839" s="17"/>
      <c r="EG839" s="17"/>
      <c r="EH839" s="17"/>
      <c r="EI839" s="17"/>
      <c r="EJ839" s="17"/>
      <c r="EK839" s="17"/>
      <c r="EL839" s="17"/>
    </row>
    <row r="840" spans="1:142" x14ac:dyDescent="0.35">
      <c r="A840" s="17"/>
      <c r="B840" s="17"/>
      <c r="C840" s="17"/>
      <c r="D840" s="17"/>
      <c r="E840" s="17"/>
      <c r="F840" s="17"/>
      <c r="G840" s="17"/>
      <c r="H840" s="17"/>
      <c r="I840" s="17"/>
      <c r="K840" s="17"/>
      <c r="N840" s="17"/>
      <c r="O840" s="17"/>
      <c r="P840" s="68"/>
      <c r="Q840" s="68"/>
      <c r="R840" s="17"/>
      <c r="S840" s="17"/>
      <c r="T840" s="107"/>
      <c r="V840" s="17"/>
      <c r="W840" s="17"/>
      <c r="Y840" s="17"/>
      <c r="Z840" s="17"/>
      <c r="AA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c r="DW840" s="17"/>
      <c r="DX840" s="17"/>
      <c r="DY840" s="17"/>
      <c r="DZ840" s="17"/>
      <c r="EA840" s="17"/>
      <c r="EB840" s="17"/>
      <c r="EC840" s="17"/>
      <c r="ED840" s="17"/>
      <c r="EE840" s="17"/>
      <c r="EF840" s="17"/>
      <c r="EG840" s="17"/>
      <c r="EH840" s="17"/>
      <c r="EI840" s="17"/>
      <c r="EJ840" s="17"/>
      <c r="EK840" s="17"/>
      <c r="EL840" s="17"/>
    </row>
    <row r="841" spans="1:142" x14ac:dyDescent="0.35">
      <c r="A841" s="17"/>
      <c r="B841" s="17"/>
      <c r="C841" s="17"/>
      <c r="D841" s="17"/>
      <c r="E841" s="17"/>
      <c r="F841" s="17"/>
      <c r="G841" s="17"/>
      <c r="H841" s="17"/>
      <c r="I841" s="107"/>
      <c r="K841" s="17"/>
      <c r="N841" s="17"/>
      <c r="O841" s="17"/>
      <c r="P841" s="68"/>
      <c r="Q841" s="68"/>
      <c r="R841" s="17"/>
      <c r="S841" s="17"/>
      <c r="T841" s="109"/>
      <c r="V841" s="17"/>
      <c r="W841" s="17"/>
      <c r="Y841" s="17"/>
      <c r="Z841" s="17"/>
      <c r="AA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c r="DW841" s="17"/>
      <c r="DX841" s="17"/>
      <c r="DY841" s="17"/>
      <c r="DZ841" s="17"/>
      <c r="EA841" s="17"/>
      <c r="EB841" s="17"/>
      <c r="EC841" s="17"/>
      <c r="ED841" s="17"/>
      <c r="EE841" s="17"/>
      <c r="EF841" s="17"/>
      <c r="EG841" s="17"/>
      <c r="EH841" s="17"/>
      <c r="EI841" s="17"/>
      <c r="EJ841" s="17"/>
      <c r="EK841" s="17"/>
      <c r="EL841" s="17"/>
    </row>
    <row r="842" spans="1:142" x14ac:dyDescent="0.35">
      <c r="A842" s="17"/>
      <c r="B842" s="17"/>
      <c r="C842" s="17"/>
      <c r="D842" s="17"/>
      <c r="E842" s="17"/>
      <c r="F842" s="17"/>
      <c r="G842" s="17"/>
      <c r="H842" s="17"/>
      <c r="I842" s="17"/>
      <c r="K842" s="17"/>
      <c r="N842" s="17"/>
      <c r="O842" s="17"/>
      <c r="P842" s="68"/>
      <c r="Q842" s="68"/>
      <c r="R842" s="17"/>
      <c r="S842" s="17"/>
      <c r="T842" s="107"/>
      <c r="V842" s="17"/>
      <c r="W842" s="17"/>
      <c r="Y842" s="17"/>
      <c r="Z842" s="17"/>
      <c r="AA842" s="17"/>
      <c r="AI842" s="17"/>
      <c r="AJ842" s="17"/>
      <c r="AK842" s="17"/>
      <c r="AL842" s="17"/>
      <c r="AM842" s="17"/>
      <c r="AN842" s="17"/>
      <c r="AO842" s="17"/>
      <c r="AP842" s="17"/>
      <c r="AQ842" s="17"/>
      <c r="AR842" s="17"/>
      <c r="AS842" s="17"/>
      <c r="AT842" s="17"/>
      <c r="AU842" s="17"/>
      <c r="AV842" s="17"/>
      <c r="AW842" s="17"/>
      <c r="AX842" s="17"/>
      <c r="AY842" s="17"/>
      <c r="AZ842" s="17"/>
      <c r="BA842" s="17"/>
      <c r="BB842" s="17"/>
      <c r="BC842" s="17"/>
      <c r="BD842" s="17"/>
      <c r="BE842" s="17"/>
      <c r="BF842" s="17"/>
      <c r="BG842" s="17"/>
      <c r="BH842" s="17"/>
      <c r="BI842" s="17"/>
      <c r="BJ842" s="17"/>
      <c r="BK842" s="17"/>
      <c r="BL842" s="17"/>
      <c r="BM842" s="17"/>
      <c r="BN842" s="17"/>
      <c r="BO842" s="17"/>
      <c r="BP842" s="17"/>
      <c r="BQ842" s="17"/>
      <c r="BR842" s="17"/>
      <c r="BS842" s="17"/>
      <c r="BT842" s="17"/>
      <c r="BU842" s="17"/>
      <c r="BV842" s="17"/>
      <c r="BW842" s="17"/>
      <c r="BX842" s="17"/>
      <c r="BY842" s="17"/>
      <c r="BZ842" s="17"/>
      <c r="CA842" s="17"/>
      <c r="CB842" s="17"/>
      <c r="CC842" s="17"/>
      <c r="CD842" s="17"/>
      <c r="CE842" s="17"/>
      <c r="CF842" s="17"/>
      <c r="CG842" s="17"/>
      <c r="CH842" s="17"/>
      <c r="CI842" s="17"/>
      <c r="CJ842" s="17"/>
      <c r="CK842" s="17"/>
      <c r="CL842" s="17"/>
      <c r="CM842" s="17"/>
      <c r="CN842" s="17"/>
      <c r="CO842" s="17"/>
      <c r="CP842" s="17"/>
      <c r="CQ842" s="17"/>
      <c r="CR842" s="17"/>
      <c r="CS842" s="17"/>
      <c r="CT842" s="17"/>
      <c r="CU842" s="17"/>
      <c r="CV842" s="17"/>
      <c r="CW842" s="17"/>
      <c r="CX842" s="17"/>
      <c r="CY842" s="17"/>
      <c r="CZ842" s="17"/>
      <c r="DA842" s="17"/>
      <c r="DB842" s="17"/>
      <c r="DC842" s="17"/>
      <c r="DD842" s="17"/>
      <c r="DE842" s="17"/>
      <c r="DF842" s="17"/>
      <c r="DG842" s="17"/>
      <c r="DH842" s="17"/>
      <c r="DI842" s="17"/>
      <c r="DJ842" s="17"/>
      <c r="DK842" s="17"/>
      <c r="DL842" s="17"/>
      <c r="DM842" s="17"/>
      <c r="DN842" s="17"/>
      <c r="DO842" s="17"/>
      <c r="DP842" s="17"/>
      <c r="DQ842" s="17"/>
      <c r="DR842" s="17"/>
      <c r="DS842" s="17"/>
      <c r="DT842" s="17"/>
      <c r="DU842" s="17"/>
      <c r="DV842" s="17"/>
      <c r="DW842" s="17"/>
      <c r="DX842" s="17"/>
      <c r="DY842" s="17"/>
      <c r="DZ842" s="17"/>
      <c r="EA842" s="17"/>
      <c r="EB842" s="17"/>
      <c r="EC842" s="17"/>
      <c r="ED842" s="17"/>
      <c r="EE842" s="17"/>
      <c r="EF842" s="17"/>
      <c r="EG842" s="17"/>
      <c r="EH842" s="17"/>
      <c r="EI842" s="17"/>
      <c r="EJ842" s="17"/>
      <c r="EK842" s="17"/>
      <c r="EL842" s="17"/>
    </row>
    <row r="843" spans="1:142" x14ac:dyDescent="0.35">
      <c r="A843" s="17"/>
      <c r="B843" s="17"/>
      <c r="C843" s="17"/>
      <c r="D843" s="17"/>
      <c r="E843" s="17"/>
      <c r="F843" s="17"/>
      <c r="G843" s="17"/>
      <c r="H843" s="17"/>
      <c r="I843" s="17"/>
      <c r="K843" s="17"/>
      <c r="N843" s="17"/>
      <c r="O843" s="17"/>
      <c r="P843" s="68"/>
      <c r="Q843" s="68"/>
      <c r="R843" s="17"/>
      <c r="S843" s="17"/>
      <c r="T843" s="109"/>
      <c r="V843" s="17"/>
      <c r="W843" s="17"/>
      <c r="Y843" s="17"/>
      <c r="Z843" s="17"/>
      <c r="AA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c r="BR843" s="17"/>
      <c r="BS843" s="17"/>
      <c r="BT843" s="17"/>
      <c r="BU843" s="17"/>
      <c r="BV843" s="17"/>
      <c r="BW843" s="17"/>
      <c r="BX843" s="17"/>
      <c r="BY843" s="17"/>
      <c r="BZ843" s="17"/>
      <c r="CA843" s="17"/>
      <c r="CB843" s="17"/>
      <c r="CC843" s="17"/>
      <c r="CD843" s="17"/>
      <c r="CE843" s="17"/>
      <c r="CF843" s="17"/>
      <c r="CG843" s="17"/>
      <c r="CH843" s="17"/>
      <c r="CI843" s="17"/>
      <c r="CJ843" s="17"/>
      <c r="CK843" s="17"/>
      <c r="CL843" s="17"/>
      <c r="CM843" s="17"/>
      <c r="CN843" s="17"/>
      <c r="CO843" s="17"/>
      <c r="CP843" s="17"/>
      <c r="CQ843" s="17"/>
      <c r="CR843" s="17"/>
      <c r="CS843" s="17"/>
      <c r="CT843" s="17"/>
      <c r="CU843" s="17"/>
      <c r="CV843" s="17"/>
      <c r="CW843" s="17"/>
      <c r="CX843" s="17"/>
      <c r="CY843" s="17"/>
      <c r="CZ843" s="17"/>
      <c r="DA843" s="17"/>
      <c r="DB843" s="17"/>
      <c r="DC843" s="17"/>
      <c r="DD843" s="17"/>
      <c r="DE843" s="17"/>
      <c r="DF843" s="17"/>
      <c r="DG843" s="17"/>
      <c r="DH843" s="17"/>
      <c r="DI843" s="17"/>
      <c r="DJ843" s="17"/>
      <c r="DK843" s="17"/>
      <c r="DL843" s="17"/>
      <c r="DM843" s="17"/>
      <c r="DN843" s="17"/>
      <c r="DO843" s="17"/>
      <c r="DP843" s="17"/>
      <c r="DQ843" s="17"/>
      <c r="DR843" s="17"/>
      <c r="DS843" s="17"/>
      <c r="DT843" s="17"/>
      <c r="DU843" s="17"/>
      <c r="DV843" s="17"/>
      <c r="DW843" s="17"/>
      <c r="DX843" s="17"/>
      <c r="DY843" s="17"/>
      <c r="DZ843" s="17"/>
      <c r="EA843" s="17"/>
      <c r="EB843" s="17"/>
      <c r="EC843" s="17"/>
      <c r="ED843" s="17"/>
      <c r="EE843" s="17"/>
      <c r="EF843" s="17"/>
      <c r="EG843" s="17"/>
      <c r="EH843" s="17"/>
      <c r="EI843" s="17"/>
      <c r="EJ843" s="17"/>
      <c r="EK843" s="17"/>
      <c r="EL843" s="17"/>
    </row>
    <row r="844" spans="1:142" x14ac:dyDescent="0.35">
      <c r="A844" s="17"/>
      <c r="B844" s="17"/>
      <c r="C844" s="17"/>
      <c r="D844" s="17"/>
      <c r="E844" s="17"/>
      <c r="F844" s="17"/>
      <c r="G844" s="17"/>
      <c r="H844" s="17"/>
      <c r="I844" s="107"/>
      <c r="K844" s="17"/>
      <c r="N844" s="17"/>
      <c r="O844" s="17"/>
      <c r="P844" s="68"/>
      <c r="Q844" s="68"/>
      <c r="R844" s="17"/>
      <c r="S844" s="17"/>
      <c r="T844" s="107"/>
      <c r="V844" s="17"/>
      <c r="W844" s="17"/>
      <c r="Y844" s="17"/>
      <c r="Z844" s="17"/>
      <c r="AA844" s="17"/>
      <c r="AI844" s="17"/>
      <c r="AJ844" s="17"/>
      <c r="AK844" s="17"/>
      <c r="AL844" s="17"/>
      <c r="AM844" s="17"/>
      <c r="AN844" s="17"/>
      <c r="AO844" s="17"/>
      <c r="AP844" s="17"/>
      <c r="AQ844" s="17"/>
      <c r="AR844" s="17"/>
      <c r="AS844" s="17"/>
      <c r="AT844" s="17"/>
      <c r="AU844" s="17"/>
      <c r="AV844" s="17"/>
      <c r="AW844" s="17"/>
      <c r="AX844" s="17"/>
      <c r="AY844" s="17"/>
      <c r="AZ844" s="17"/>
      <c r="BA844" s="17"/>
      <c r="BB844" s="17"/>
      <c r="BC844" s="17"/>
      <c r="BD844" s="17"/>
      <c r="BE844" s="17"/>
      <c r="BF844" s="17"/>
      <c r="BG844" s="17"/>
      <c r="BH844" s="17"/>
      <c r="BI844" s="17"/>
      <c r="BJ844" s="17"/>
      <c r="BK844" s="17"/>
      <c r="BL844" s="17"/>
      <c r="BM844" s="17"/>
      <c r="BN844" s="17"/>
      <c r="BO844" s="17"/>
      <c r="BP844" s="17"/>
      <c r="BQ844" s="17"/>
      <c r="BR844" s="17"/>
      <c r="BS844" s="17"/>
      <c r="BT844" s="17"/>
      <c r="BU844" s="17"/>
      <c r="BV844" s="17"/>
      <c r="BW844" s="17"/>
      <c r="BX844" s="17"/>
      <c r="BY844" s="17"/>
      <c r="BZ844" s="17"/>
      <c r="CA844" s="17"/>
      <c r="CB844" s="17"/>
      <c r="CC844" s="17"/>
      <c r="CD844" s="17"/>
      <c r="CE844" s="17"/>
      <c r="CF844" s="17"/>
      <c r="CG844" s="17"/>
      <c r="CH844" s="17"/>
      <c r="CI844" s="17"/>
      <c r="CJ844" s="17"/>
      <c r="CK844" s="17"/>
      <c r="CL844" s="17"/>
      <c r="CM844" s="17"/>
      <c r="CN844" s="17"/>
      <c r="CO844" s="17"/>
      <c r="CP844" s="17"/>
      <c r="CQ844" s="17"/>
      <c r="CR844" s="17"/>
      <c r="CS844" s="17"/>
      <c r="CT844" s="17"/>
      <c r="CU844" s="17"/>
      <c r="CV844" s="17"/>
      <c r="CW844" s="17"/>
      <c r="CX844" s="17"/>
      <c r="CY844" s="17"/>
      <c r="CZ844" s="17"/>
      <c r="DA844" s="17"/>
      <c r="DB844" s="17"/>
      <c r="DC844" s="17"/>
      <c r="DD844" s="17"/>
      <c r="DE844" s="17"/>
      <c r="DF844" s="17"/>
      <c r="DG844" s="17"/>
      <c r="DH844" s="17"/>
      <c r="DI844" s="17"/>
      <c r="DJ844" s="17"/>
      <c r="DK844" s="17"/>
      <c r="DL844" s="17"/>
      <c r="DM844" s="17"/>
      <c r="DN844" s="17"/>
      <c r="DO844" s="17"/>
      <c r="DP844" s="17"/>
      <c r="DQ844" s="17"/>
      <c r="DR844" s="17"/>
      <c r="DS844" s="17"/>
      <c r="DT844" s="17"/>
      <c r="DU844" s="17"/>
      <c r="DV844" s="17"/>
      <c r="DW844" s="17"/>
      <c r="DX844" s="17"/>
      <c r="DY844" s="17"/>
      <c r="DZ844" s="17"/>
      <c r="EA844" s="17"/>
      <c r="EB844" s="17"/>
      <c r="EC844" s="17"/>
      <c r="ED844" s="17"/>
      <c r="EE844" s="17"/>
      <c r="EF844" s="17"/>
      <c r="EG844" s="17"/>
      <c r="EH844" s="17"/>
      <c r="EI844" s="17"/>
      <c r="EJ844" s="17"/>
      <c r="EK844" s="17"/>
      <c r="EL844" s="17"/>
    </row>
    <row r="845" spans="1:142" x14ac:dyDescent="0.35">
      <c r="A845" s="17"/>
      <c r="B845" s="17"/>
      <c r="C845" s="17"/>
      <c r="D845" s="17"/>
      <c r="E845" s="17"/>
      <c r="F845" s="17"/>
      <c r="G845" s="17"/>
      <c r="H845" s="17"/>
      <c r="I845" s="17"/>
      <c r="K845" s="17"/>
      <c r="N845" s="17"/>
      <c r="O845" s="17"/>
      <c r="P845" s="68"/>
      <c r="Q845" s="68"/>
      <c r="R845" s="17"/>
      <c r="S845" s="17"/>
      <c r="T845" s="109"/>
      <c r="V845" s="17"/>
      <c r="W845" s="17"/>
      <c r="Y845" s="17"/>
      <c r="Z845" s="17"/>
      <c r="AA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c r="BQ845" s="17"/>
      <c r="BR845" s="17"/>
      <c r="BS845" s="17"/>
      <c r="BT845" s="17"/>
      <c r="BU845" s="17"/>
      <c r="BV845" s="17"/>
      <c r="BW845" s="17"/>
      <c r="BX845" s="17"/>
      <c r="BY845" s="17"/>
      <c r="BZ845" s="17"/>
      <c r="CA845" s="17"/>
      <c r="CB845" s="17"/>
      <c r="CC845" s="17"/>
      <c r="CD845" s="17"/>
      <c r="CE845" s="17"/>
      <c r="CF845" s="17"/>
      <c r="CG845" s="17"/>
      <c r="CH845" s="17"/>
      <c r="CI845" s="17"/>
      <c r="CJ845" s="17"/>
      <c r="CK845" s="17"/>
      <c r="CL845" s="17"/>
      <c r="CM845" s="17"/>
      <c r="CN845" s="17"/>
      <c r="CO845" s="17"/>
      <c r="CP845" s="17"/>
      <c r="CQ845" s="17"/>
      <c r="CR845" s="17"/>
      <c r="CS845" s="17"/>
      <c r="CT845" s="17"/>
      <c r="CU845" s="17"/>
      <c r="CV845" s="17"/>
      <c r="CW845" s="17"/>
      <c r="CX845" s="17"/>
      <c r="CY845" s="17"/>
      <c r="CZ845" s="17"/>
      <c r="DA845" s="17"/>
      <c r="DB845" s="17"/>
      <c r="DC845" s="17"/>
      <c r="DD845" s="17"/>
      <c r="DE845" s="17"/>
      <c r="DF845" s="17"/>
      <c r="DG845" s="17"/>
      <c r="DH845" s="17"/>
      <c r="DI845" s="17"/>
      <c r="DJ845" s="17"/>
      <c r="DK845" s="17"/>
      <c r="DL845" s="17"/>
      <c r="DM845" s="17"/>
      <c r="DN845" s="17"/>
      <c r="DO845" s="17"/>
      <c r="DP845" s="17"/>
      <c r="DQ845" s="17"/>
      <c r="DR845" s="17"/>
      <c r="DS845" s="17"/>
      <c r="DT845" s="17"/>
      <c r="DU845" s="17"/>
      <c r="DV845" s="17"/>
      <c r="DW845" s="17"/>
      <c r="DX845" s="17"/>
      <c r="DY845" s="17"/>
      <c r="DZ845" s="17"/>
      <c r="EA845" s="17"/>
      <c r="EB845" s="17"/>
      <c r="EC845" s="17"/>
      <c r="ED845" s="17"/>
      <c r="EE845" s="17"/>
      <c r="EF845" s="17"/>
      <c r="EG845" s="17"/>
      <c r="EH845" s="17"/>
      <c r="EI845" s="17"/>
      <c r="EJ845" s="17"/>
      <c r="EK845" s="17"/>
      <c r="EL845" s="17"/>
    </row>
    <row r="846" spans="1:142" x14ac:dyDescent="0.35">
      <c r="A846" s="17"/>
      <c r="B846" s="17"/>
      <c r="C846" s="17"/>
      <c r="D846" s="17"/>
      <c r="E846" s="17"/>
      <c r="F846" s="17"/>
      <c r="G846" s="17"/>
      <c r="H846" s="17"/>
      <c r="I846" s="17"/>
      <c r="K846" s="17"/>
      <c r="N846" s="17"/>
      <c r="O846" s="17"/>
      <c r="P846" s="68"/>
      <c r="Q846" s="68"/>
      <c r="R846" s="17"/>
      <c r="S846" s="17"/>
      <c r="T846" s="107"/>
      <c r="V846" s="17"/>
      <c r="W846" s="17"/>
      <c r="Y846" s="17"/>
      <c r="Z846" s="17"/>
      <c r="AA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c r="BH846" s="17"/>
      <c r="BI846" s="17"/>
      <c r="BJ846" s="17"/>
      <c r="BK846" s="17"/>
      <c r="BL846" s="17"/>
      <c r="BM846" s="17"/>
      <c r="BN846" s="17"/>
      <c r="BO846" s="17"/>
      <c r="BP846" s="17"/>
      <c r="BQ846" s="17"/>
      <c r="BR846" s="17"/>
      <c r="BS846" s="17"/>
      <c r="BT846" s="17"/>
      <c r="BU846" s="17"/>
      <c r="BV846" s="17"/>
      <c r="BW846" s="17"/>
      <c r="BX846" s="17"/>
      <c r="BY846" s="17"/>
      <c r="BZ846" s="17"/>
      <c r="CA846" s="17"/>
      <c r="CB846" s="17"/>
      <c r="CC846" s="17"/>
      <c r="CD846" s="17"/>
      <c r="CE846" s="17"/>
      <c r="CF846" s="17"/>
      <c r="CG846" s="17"/>
      <c r="CH846" s="17"/>
      <c r="CI846" s="17"/>
      <c r="CJ846" s="17"/>
      <c r="CK846" s="17"/>
      <c r="CL846" s="17"/>
      <c r="CM846" s="17"/>
      <c r="CN846" s="17"/>
      <c r="CO846" s="17"/>
      <c r="CP846" s="17"/>
      <c r="CQ846" s="17"/>
      <c r="CR846" s="17"/>
      <c r="CS846" s="17"/>
      <c r="CT846" s="17"/>
      <c r="CU846" s="17"/>
      <c r="CV846" s="17"/>
      <c r="CW846" s="17"/>
      <c r="CX846" s="17"/>
      <c r="CY846" s="17"/>
      <c r="CZ846" s="17"/>
      <c r="DA846" s="17"/>
      <c r="DB846" s="17"/>
      <c r="DC846" s="17"/>
      <c r="DD846" s="17"/>
      <c r="DE846" s="17"/>
      <c r="DF846" s="17"/>
      <c r="DG846" s="17"/>
      <c r="DH846" s="17"/>
      <c r="DI846" s="17"/>
      <c r="DJ846" s="17"/>
      <c r="DK846" s="17"/>
      <c r="DL846" s="17"/>
      <c r="DM846" s="17"/>
      <c r="DN846" s="17"/>
      <c r="DO846" s="17"/>
      <c r="DP846" s="17"/>
      <c r="DQ846" s="17"/>
      <c r="DR846" s="17"/>
      <c r="DS846" s="17"/>
      <c r="DT846" s="17"/>
      <c r="DU846" s="17"/>
      <c r="DV846" s="17"/>
      <c r="DW846" s="17"/>
      <c r="DX846" s="17"/>
      <c r="DY846" s="17"/>
      <c r="DZ846" s="17"/>
      <c r="EA846" s="17"/>
      <c r="EB846" s="17"/>
      <c r="EC846" s="17"/>
      <c r="ED846" s="17"/>
      <c r="EE846" s="17"/>
      <c r="EF846" s="17"/>
      <c r="EG846" s="17"/>
      <c r="EH846" s="17"/>
      <c r="EI846" s="17"/>
      <c r="EJ846" s="17"/>
      <c r="EK846" s="17"/>
      <c r="EL846" s="17"/>
    </row>
    <row r="847" spans="1:142" x14ac:dyDescent="0.35">
      <c r="A847" s="17"/>
      <c r="B847" s="17"/>
      <c r="C847" s="17"/>
      <c r="D847" s="17"/>
      <c r="E847" s="17"/>
      <c r="F847" s="17"/>
      <c r="G847" s="17"/>
      <c r="H847" s="17"/>
      <c r="I847" s="17"/>
      <c r="K847" s="17"/>
      <c r="N847" s="17"/>
      <c r="O847" s="17"/>
      <c r="P847" s="68"/>
      <c r="Q847" s="68"/>
      <c r="R847" s="17"/>
      <c r="S847" s="17"/>
      <c r="T847" s="107"/>
      <c r="V847" s="17"/>
      <c r="W847" s="17"/>
      <c r="Y847" s="17"/>
      <c r="Z847" s="17"/>
      <c r="AA847" s="17"/>
      <c r="AI847" s="17"/>
      <c r="AJ847" s="17"/>
      <c r="AK847" s="17"/>
      <c r="AL847" s="17"/>
      <c r="AM847" s="17"/>
      <c r="AN847" s="17"/>
      <c r="AO847" s="17"/>
      <c r="AP847" s="17"/>
      <c r="AQ847" s="17"/>
      <c r="AR847" s="17"/>
      <c r="AS847" s="17"/>
      <c r="AT847" s="17"/>
      <c r="AU847" s="17"/>
      <c r="AV847" s="17"/>
      <c r="AW847" s="17"/>
      <c r="AX847" s="17"/>
      <c r="AY847" s="17"/>
      <c r="AZ847" s="17"/>
      <c r="BA847" s="17"/>
      <c r="BB847" s="17"/>
      <c r="BC847" s="17"/>
      <c r="BD847" s="17"/>
      <c r="BE847" s="17"/>
      <c r="BF847" s="17"/>
      <c r="BG847" s="17"/>
      <c r="BH847" s="17"/>
      <c r="BI847" s="17"/>
      <c r="BJ847" s="17"/>
      <c r="BK847" s="17"/>
      <c r="BL847" s="17"/>
      <c r="BM847" s="17"/>
      <c r="BN847" s="17"/>
      <c r="BO847" s="17"/>
      <c r="BP847" s="17"/>
      <c r="BQ847" s="17"/>
      <c r="BR847" s="17"/>
      <c r="BS847" s="17"/>
      <c r="BT847" s="17"/>
      <c r="BU847" s="17"/>
      <c r="BV847" s="17"/>
      <c r="BW847" s="17"/>
      <c r="BX847" s="17"/>
      <c r="BY847" s="17"/>
      <c r="BZ847" s="17"/>
      <c r="CA847" s="17"/>
      <c r="CB847" s="17"/>
      <c r="CC847" s="17"/>
      <c r="CD847" s="17"/>
      <c r="CE847" s="17"/>
      <c r="CF847" s="17"/>
      <c r="CG847" s="17"/>
      <c r="CH847" s="17"/>
      <c r="CI847" s="17"/>
      <c r="CJ847" s="17"/>
      <c r="CK847" s="17"/>
      <c r="CL847" s="17"/>
      <c r="CM847" s="17"/>
      <c r="CN847" s="17"/>
      <c r="CO847" s="17"/>
      <c r="CP847" s="17"/>
      <c r="CQ847" s="17"/>
      <c r="CR847" s="17"/>
      <c r="CS847" s="17"/>
      <c r="CT847" s="17"/>
      <c r="CU847" s="17"/>
      <c r="CV847" s="17"/>
      <c r="CW847" s="17"/>
      <c r="CX847" s="17"/>
      <c r="CY847" s="17"/>
      <c r="CZ847" s="17"/>
      <c r="DA847" s="17"/>
      <c r="DB847" s="17"/>
      <c r="DC847" s="17"/>
      <c r="DD847" s="17"/>
      <c r="DE847" s="17"/>
      <c r="DF847" s="17"/>
      <c r="DG847" s="17"/>
      <c r="DH847" s="17"/>
      <c r="DI847" s="17"/>
      <c r="DJ847" s="17"/>
      <c r="DK847" s="17"/>
      <c r="DL847" s="17"/>
      <c r="DM847" s="17"/>
      <c r="DN847" s="17"/>
      <c r="DO847" s="17"/>
      <c r="DP847" s="17"/>
      <c r="DQ847" s="17"/>
      <c r="DR847" s="17"/>
      <c r="DS847" s="17"/>
      <c r="DT847" s="17"/>
      <c r="DU847" s="17"/>
      <c r="DV847" s="17"/>
      <c r="DW847" s="17"/>
      <c r="DX847" s="17"/>
      <c r="DY847" s="17"/>
      <c r="DZ847" s="17"/>
      <c r="EA847" s="17"/>
      <c r="EB847" s="17"/>
      <c r="EC847" s="17"/>
      <c r="ED847" s="17"/>
      <c r="EE847" s="17"/>
      <c r="EF847" s="17"/>
      <c r="EG847" s="17"/>
      <c r="EH847" s="17"/>
      <c r="EI847" s="17"/>
      <c r="EJ847" s="17"/>
      <c r="EK847" s="17"/>
      <c r="EL847" s="17"/>
    </row>
    <row r="848" spans="1:142" x14ac:dyDescent="0.35">
      <c r="A848" s="17"/>
      <c r="B848" s="17"/>
      <c r="C848" s="17"/>
      <c r="D848" s="17"/>
      <c r="E848" s="17"/>
      <c r="F848" s="17"/>
      <c r="G848" s="17"/>
      <c r="H848" s="17"/>
      <c r="I848" s="17"/>
      <c r="K848" s="17"/>
      <c r="N848" s="17"/>
      <c r="O848" s="17"/>
      <c r="P848" s="68"/>
      <c r="Q848" s="68"/>
      <c r="R848" s="17"/>
      <c r="S848" s="17"/>
      <c r="T848" s="107"/>
      <c r="V848" s="17"/>
      <c r="W848" s="17"/>
      <c r="Y848" s="17"/>
      <c r="Z848" s="17"/>
      <c r="AA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c r="BH848" s="17"/>
      <c r="BI848" s="17"/>
      <c r="BJ848" s="17"/>
      <c r="BK848" s="17"/>
      <c r="BL848" s="17"/>
      <c r="BM848" s="17"/>
      <c r="BN848" s="17"/>
      <c r="BO848" s="17"/>
      <c r="BP848" s="17"/>
      <c r="BQ848" s="17"/>
      <c r="BR848" s="17"/>
      <c r="BS848" s="17"/>
      <c r="BT848" s="17"/>
      <c r="BU848" s="17"/>
      <c r="BV848" s="17"/>
      <c r="BW848" s="17"/>
      <c r="BX848" s="17"/>
      <c r="BY848" s="17"/>
      <c r="BZ848" s="17"/>
      <c r="CA848" s="17"/>
      <c r="CB848" s="17"/>
      <c r="CC848" s="17"/>
      <c r="CD848" s="17"/>
      <c r="CE848" s="17"/>
      <c r="CF848" s="17"/>
      <c r="CG848" s="17"/>
      <c r="CH848" s="17"/>
      <c r="CI848" s="17"/>
      <c r="CJ848" s="17"/>
      <c r="CK848" s="17"/>
      <c r="CL848" s="17"/>
      <c r="CM848" s="17"/>
      <c r="CN848" s="17"/>
      <c r="CO848" s="17"/>
      <c r="CP848" s="17"/>
      <c r="CQ848" s="17"/>
      <c r="CR848" s="17"/>
      <c r="CS848" s="17"/>
      <c r="CT848" s="17"/>
      <c r="CU848" s="17"/>
      <c r="CV848" s="17"/>
      <c r="CW848" s="17"/>
      <c r="CX848" s="17"/>
      <c r="CY848" s="17"/>
      <c r="CZ848" s="17"/>
      <c r="DA848" s="17"/>
      <c r="DB848" s="17"/>
      <c r="DC848" s="17"/>
      <c r="DD848" s="17"/>
      <c r="DE848" s="17"/>
      <c r="DF848" s="17"/>
      <c r="DG848" s="17"/>
      <c r="DH848" s="17"/>
      <c r="DI848" s="17"/>
      <c r="DJ848" s="17"/>
      <c r="DK848" s="17"/>
      <c r="DL848" s="17"/>
      <c r="DM848" s="17"/>
      <c r="DN848" s="17"/>
      <c r="DO848" s="17"/>
      <c r="DP848" s="17"/>
      <c r="DQ848" s="17"/>
      <c r="DR848" s="17"/>
      <c r="DS848" s="17"/>
      <c r="DT848" s="17"/>
      <c r="DU848" s="17"/>
      <c r="DV848" s="17"/>
      <c r="DW848" s="17"/>
      <c r="DX848" s="17"/>
      <c r="DY848" s="17"/>
      <c r="DZ848" s="17"/>
      <c r="EA848" s="17"/>
      <c r="EB848" s="17"/>
      <c r="EC848" s="17"/>
      <c r="ED848" s="17"/>
      <c r="EE848" s="17"/>
      <c r="EF848" s="17"/>
      <c r="EG848" s="17"/>
      <c r="EH848" s="17"/>
      <c r="EI848" s="17"/>
      <c r="EJ848" s="17"/>
      <c r="EK848" s="17"/>
      <c r="EL848" s="17"/>
    </row>
    <row r="849" spans="1:142" x14ac:dyDescent="0.35">
      <c r="A849" s="17"/>
      <c r="B849" s="17"/>
      <c r="C849" s="17"/>
      <c r="D849" s="17"/>
      <c r="E849" s="17"/>
      <c r="F849" s="17"/>
      <c r="G849" s="17"/>
      <c r="H849" s="17"/>
      <c r="I849" s="17"/>
      <c r="K849" s="17"/>
      <c r="N849" s="17"/>
      <c r="O849" s="17"/>
      <c r="P849" s="68"/>
      <c r="Q849" s="68"/>
      <c r="R849" s="17"/>
      <c r="S849" s="17"/>
      <c r="T849" s="107"/>
      <c r="V849" s="17"/>
      <c r="W849" s="17"/>
      <c r="Y849" s="17"/>
      <c r="Z849" s="17"/>
      <c r="AA849" s="17"/>
      <c r="AI849" s="17"/>
      <c r="AJ849" s="17"/>
      <c r="AK849" s="17"/>
      <c r="AL849" s="17"/>
      <c r="AM849" s="17"/>
      <c r="AN849" s="17"/>
      <c r="AO849" s="17"/>
      <c r="AP849" s="17"/>
      <c r="AQ849" s="17"/>
      <c r="AR849" s="17"/>
      <c r="AS849" s="17"/>
      <c r="AT849" s="17"/>
      <c r="AU849" s="17"/>
      <c r="AV849" s="17"/>
      <c r="AW849" s="17"/>
      <c r="AX849" s="17"/>
      <c r="AY849" s="17"/>
      <c r="AZ849" s="17"/>
      <c r="BA849" s="17"/>
      <c r="BB849" s="17"/>
      <c r="BC849" s="17"/>
      <c r="BD849" s="17"/>
      <c r="BE849" s="17"/>
      <c r="BF849" s="17"/>
      <c r="BG849" s="17"/>
      <c r="BH849" s="17"/>
      <c r="BI849" s="17"/>
      <c r="BJ849" s="17"/>
      <c r="BK849" s="17"/>
      <c r="BL849" s="17"/>
      <c r="BM849" s="17"/>
      <c r="BN849" s="17"/>
      <c r="BO849" s="17"/>
      <c r="BP849" s="17"/>
      <c r="BQ849" s="17"/>
      <c r="BR849" s="17"/>
      <c r="BS849" s="17"/>
      <c r="BT849" s="17"/>
      <c r="BU849" s="17"/>
      <c r="BV849" s="17"/>
      <c r="BW849" s="17"/>
      <c r="BX849" s="17"/>
      <c r="BY849" s="17"/>
      <c r="BZ849" s="17"/>
      <c r="CA849" s="17"/>
      <c r="CB849" s="17"/>
      <c r="CC849" s="17"/>
      <c r="CD849" s="17"/>
      <c r="CE849" s="17"/>
      <c r="CF849" s="17"/>
      <c r="CG849" s="17"/>
      <c r="CH849" s="17"/>
      <c r="CI849" s="17"/>
      <c r="CJ849" s="17"/>
      <c r="CK849" s="17"/>
      <c r="CL849" s="17"/>
      <c r="CM849" s="17"/>
      <c r="CN849" s="17"/>
      <c r="CO849" s="17"/>
      <c r="CP849" s="17"/>
      <c r="CQ849" s="17"/>
      <c r="CR849" s="17"/>
      <c r="CS849" s="17"/>
      <c r="CT849" s="17"/>
      <c r="CU849" s="17"/>
      <c r="CV849" s="17"/>
      <c r="CW849" s="17"/>
      <c r="CX849" s="17"/>
      <c r="CY849" s="17"/>
      <c r="CZ849" s="17"/>
      <c r="DA849" s="17"/>
      <c r="DB849" s="17"/>
      <c r="DC849" s="17"/>
      <c r="DD849" s="17"/>
      <c r="DE849" s="17"/>
      <c r="DF849" s="17"/>
      <c r="DG849" s="17"/>
      <c r="DH849" s="17"/>
      <c r="DI849" s="17"/>
      <c r="DJ849" s="17"/>
      <c r="DK849" s="17"/>
      <c r="DL849" s="17"/>
      <c r="DM849" s="17"/>
      <c r="DN849" s="17"/>
      <c r="DO849" s="17"/>
      <c r="DP849" s="17"/>
      <c r="DQ849" s="17"/>
      <c r="DR849" s="17"/>
      <c r="DS849" s="17"/>
      <c r="DT849" s="17"/>
      <c r="DU849" s="17"/>
      <c r="DV849" s="17"/>
      <c r="DW849" s="17"/>
      <c r="DX849" s="17"/>
      <c r="DY849" s="17"/>
      <c r="DZ849" s="17"/>
      <c r="EA849" s="17"/>
      <c r="EB849" s="17"/>
      <c r="EC849" s="17"/>
      <c r="ED849" s="17"/>
      <c r="EE849" s="17"/>
      <c r="EF849" s="17"/>
      <c r="EG849" s="17"/>
      <c r="EH849" s="17"/>
      <c r="EI849" s="17"/>
      <c r="EJ849" s="17"/>
      <c r="EK849" s="17"/>
      <c r="EL849" s="17"/>
    </row>
    <row r="850" spans="1:142" x14ac:dyDescent="0.35">
      <c r="A850" s="17"/>
      <c r="B850" s="17"/>
      <c r="C850" s="17"/>
      <c r="D850" s="17"/>
      <c r="E850" s="17"/>
      <c r="F850" s="17"/>
      <c r="G850" s="17"/>
      <c r="H850" s="17"/>
      <c r="I850" s="17"/>
      <c r="K850" s="17"/>
      <c r="N850" s="17"/>
      <c r="O850" s="17"/>
      <c r="P850" s="68"/>
      <c r="Q850" s="68"/>
      <c r="R850" s="17"/>
      <c r="S850" s="17"/>
      <c r="T850" s="109"/>
      <c r="V850" s="17"/>
      <c r="W850" s="17"/>
      <c r="Y850" s="17"/>
      <c r="Z850" s="17"/>
      <c r="AA850" s="17"/>
      <c r="AI850" s="17"/>
      <c r="AJ850" s="17"/>
      <c r="AK850" s="17"/>
      <c r="AL850" s="17"/>
      <c r="AM850" s="17"/>
      <c r="AN850" s="17"/>
      <c r="AO850" s="17"/>
      <c r="AP850" s="17"/>
      <c r="AQ850" s="17"/>
      <c r="AR850" s="17"/>
      <c r="AS850" s="17"/>
      <c r="AT850" s="17"/>
      <c r="AU850" s="17"/>
      <c r="AV850" s="17"/>
      <c r="AW850" s="17"/>
      <c r="AX850" s="17"/>
      <c r="AY850" s="17"/>
      <c r="AZ850" s="17"/>
      <c r="BA850" s="17"/>
      <c r="BB850" s="17"/>
      <c r="BC850" s="17"/>
      <c r="BD850" s="17"/>
      <c r="BE850" s="17"/>
      <c r="BF850" s="17"/>
      <c r="BG850" s="17"/>
      <c r="BH850" s="17"/>
      <c r="BI850" s="17"/>
      <c r="BJ850" s="17"/>
      <c r="BK850" s="17"/>
      <c r="BL850" s="17"/>
      <c r="BM850" s="17"/>
      <c r="BN850" s="17"/>
      <c r="BO850" s="17"/>
      <c r="BP850" s="17"/>
      <c r="BQ850" s="17"/>
      <c r="BR850" s="17"/>
      <c r="BS850" s="17"/>
      <c r="BT850" s="17"/>
      <c r="BU850" s="17"/>
      <c r="BV850" s="17"/>
      <c r="BW850" s="17"/>
      <c r="BX850" s="17"/>
      <c r="BY850" s="17"/>
      <c r="BZ850" s="17"/>
      <c r="CA850" s="17"/>
      <c r="CB850" s="17"/>
      <c r="CC850" s="17"/>
      <c r="CD850" s="17"/>
      <c r="CE850" s="17"/>
      <c r="CF850" s="17"/>
      <c r="CG850" s="17"/>
      <c r="CH850" s="17"/>
      <c r="CI850" s="17"/>
      <c r="CJ850" s="17"/>
      <c r="CK850" s="17"/>
      <c r="CL850" s="17"/>
      <c r="CM850" s="17"/>
      <c r="CN850" s="17"/>
      <c r="CO850" s="17"/>
      <c r="CP850" s="17"/>
      <c r="CQ850" s="17"/>
      <c r="CR850" s="17"/>
      <c r="CS850" s="17"/>
      <c r="CT850" s="17"/>
      <c r="CU850" s="17"/>
      <c r="CV850" s="17"/>
      <c r="CW850" s="17"/>
      <c r="CX850" s="17"/>
      <c r="CY850" s="17"/>
      <c r="CZ850" s="17"/>
      <c r="DA850" s="17"/>
      <c r="DB850" s="17"/>
      <c r="DC850" s="17"/>
      <c r="DD850" s="17"/>
      <c r="DE850" s="17"/>
      <c r="DF850" s="17"/>
      <c r="DG850" s="17"/>
      <c r="DH850" s="17"/>
      <c r="DI850" s="17"/>
      <c r="DJ850" s="17"/>
      <c r="DK850" s="17"/>
      <c r="DL850" s="17"/>
      <c r="DM850" s="17"/>
      <c r="DN850" s="17"/>
      <c r="DO850" s="17"/>
      <c r="DP850" s="17"/>
      <c r="DQ850" s="17"/>
      <c r="DR850" s="17"/>
      <c r="DS850" s="17"/>
      <c r="DT850" s="17"/>
      <c r="DU850" s="17"/>
      <c r="DV850" s="17"/>
      <c r="DW850" s="17"/>
      <c r="DX850" s="17"/>
      <c r="DY850" s="17"/>
      <c r="DZ850" s="17"/>
      <c r="EA850" s="17"/>
      <c r="EB850" s="17"/>
      <c r="EC850" s="17"/>
      <c r="ED850" s="17"/>
      <c r="EE850" s="17"/>
      <c r="EF850" s="17"/>
      <c r="EG850" s="17"/>
      <c r="EH850" s="17"/>
      <c r="EI850" s="17"/>
      <c r="EJ850" s="17"/>
      <c r="EK850" s="17"/>
      <c r="EL850" s="17"/>
    </row>
    <row r="851" spans="1:142" x14ac:dyDescent="0.35">
      <c r="A851" s="17"/>
      <c r="B851" s="17"/>
      <c r="C851" s="17"/>
      <c r="D851" s="17"/>
      <c r="E851" s="17"/>
      <c r="F851" s="17"/>
      <c r="G851" s="17"/>
      <c r="H851" s="17"/>
      <c r="I851" s="17"/>
      <c r="K851" s="17"/>
      <c r="N851" s="17"/>
      <c r="O851" s="17"/>
      <c r="P851" s="68"/>
      <c r="Q851" s="68"/>
      <c r="R851" s="17"/>
      <c r="S851" s="17"/>
      <c r="T851" s="107"/>
      <c r="V851" s="17"/>
      <c r="W851" s="17"/>
      <c r="Y851" s="17"/>
      <c r="Z851" s="17"/>
      <c r="AA851" s="17"/>
      <c r="AI851" s="17"/>
      <c r="AJ851" s="17"/>
      <c r="AK851" s="17"/>
      <c r="AL851" s="17"/>
      <c r="AM851" s="17"/>
      <c r="AN851" s="17"/>
      <c r="AO851" s="17"/>
      <c r="AP851" s="17"/>
      <c r="AQ851" s="17"/>
      <c r="AR851" s="17"/>
      <c r="AS851" s="17"/>
      <c r="AT851" s="17"/>
      <c r="AU851" s="17"/>
      <c r="AV851" s="17"/>
      <c r="AW851" s="17"/>
      <c r="AX851" s="17"/>
      <c r="AY851" s="17"/>
      <c r="AZ851" s="17"/>
      <c r="BA851" s="17"/>
      <c r="BB851" s="17"/>
      <c r="BC851" s="17"/>
      <c r="BD851" s="17"/>
      <c r="BE851" s="17"/>
      <c r="BF851" s="17"/>
      <c r="BG851" s="17"/>
      <c r="BH851" s="17"/>
      <c r="BI851" s="17"/>
      <c r="BJ851" s="17"/>
      <c r="BK851" s="17"/>
      <c r="BL851" s="17"/>
      <c r="BM851" s="17"/>
      <c r="BN851" s="17"/>
      <c r="BO851" s="17"/>
      <c r="BP851" s="17"/>
      <c r="BQ851" s="17"/>
      <c r="BR851" s="17"/>
      <c r="BS851" s="17"/>
      <c r="BT851" s="17"/>
      <c r="BU851" s="17"/>
      <c r="BV851" s="17"/>
      <c r="BW851" s="17"/>
      <c r="BX851" s="17"/>
      <c r="BY851" s="17"/>
      <c r="BZ851" s="17"/>
      <c r="CA851" s="17"/>
      <c r="CB851" s="17"/>
      <c r="CC851" s="17"/>
      <c r="CD851" s="17"/>
      <c r="CE851" s="17"/>
      <c r="CF851" s="17"/>
      <c r="CG851" s="17"/>
      <c r="CH851" s="17"/>
      <c r="CI851" s="17"/>
      <c r="CJ851" s="17"/>
      <c r="CK851" s="17"/>
      <c r="CL851" s="17"/>
      <c r="CM851" s="17"/>
      <c r="CN851" s="17"/>
      <c r="CO851" s="17"/>
      <c r="CP851" s="17"/>
      <c r="CQ851" s="17"/>
      <c r="CR851" s="17"/>
      <c r="CS851" s="17"/>
      <c r="CT851" s="17"/>
      <c r="CU851" s="17"/>
      <c r="CV851" s="17"/>
      <c r="CW851" s="17"/>
      <c r="CX851" s="17"/>
      <c r="CY851" s="17"/>
      <c r="CZ851" s="17"/>
      <c r="DA851" s="17"/>
      <c r="DB851" s="17"/>
      <c r="DC851" s="17"/>
      <c r="DD851" s="17"/>
      <c r="DE851" s="17"/>
      <c r="DF851" s="17"/>
      <c r="DG851" s="17"/>
      <c r="DH851" s="17"/>
      <c r="DI851" s="17"/>
      <c r="DJ851" s="17"/>
      <c r="DK851" s="17"/>
      <c r="DL851" s="17"/>
      <c r="DM851" s="17"/>
      <c r="DN851" s="17"/>
      <c r="DO851" s="17"/>
      <c r="DP851" s="17"/>
      <c r="DQ851" s="17"/>
      <c r="DR851" s="17"/>
      <c r="DS851" s="17"/>
      <c r="DT851" s="17"/>
      <c r="DU851" s="17"/>
      <c r="DV851" s="17"/>
      <c r="DW851" s="17"/>
      <c r="DX851" s="17"/>
      <c r="DY851" s="17"/>
      <c r="DZ851" s="17"/>
      <c r="EA851" s="17"/>
      <c r="EB851" s="17"/>
      <c r="EC851" s="17"/>
      <c r="ED851" s="17"/>
      <c r="EE851" s="17"/>
      <c r="EF851" s="17"/>
      <c r="EG851" s="17"/>
      <c r="EH851" s="17"/>
      <c r="EI851" s="17"/>
      <c r="EJ851" s="17"/>
      <c r="EK851" s="17"/>
      <c r="EL851" s="17"/>
    </row>
    <row r="852" spans="1:142" x14ac:dyDescent="0.35">
      <c r="A852" s="17"/>
      <c r="B852" s="17"/>
      <c r="C852" s="17"/>
      <c r="D852" s="17"/>
      <c r="E852" s="17"/>
      <c r="F852" s="17"/>
      <c r="G852" s="17"/>
      <c r="H852" s="17"/>
      <c r="I852" s="17"/>
      <c r="K852" s="17"/>
      <c r="N852" s="17"/>
      <c r="O852" s="17"/>
      <c r="P852" s="68"/>
      <c r="Q852" s="68"/>
      <c r="R852" s="17"/>
      <c r="S852" s="17"/>
      <c r="T852" s="107"/>
      <c r="V852" s="17"/>
      <c r="W852" s="17"/>
      <c r="Y852" s="17"/>
      <c r="Z852" s="17"/>
      <c r="AA852" s="17"/>
      <c r="AI852" s="17"/>
      <c r="AJ852" s="17"/>
      <c r="AK852" s="17"/>
      <c r="AL852" s="17"/>
      <c r="AM852" s="17"/>
      <c r="AN852" s="17"/>
      <c r="AO852" s="17"/>
      <c r="AP852" s="17"/>
      <c r="AQ852" s="17"/>
      <c r="AR852" s="17"/>
      <c r="AS852" s="17"/>
      <c r="AT852" s="17"/>
      <c r="AU852" s="17"/>
      <c r="AV852" s="17"/>
      <c r="AW852" s="17"/>
      <c r="AX852" s="17"/>
      <c r="AY852" s="17"/>
      <c r="AZ852" s="17"/>
      <c r="BA852" s="17"/>
      <c r="BB852" s="17"/>
      <c r="BC852" s="17"/>
      <c r="BD852" s="17"/>
      <c r="BE852" s="17"/>
      <c r="BF852" s="17"/>
      <c r="BG852" s="17"/>
      <c r="BH852" s="17"/>
      <c r="BI852" s="17"/>
      <c r="BJ852" s="17"/>
      <c r="BK852" s="17"/>
      <c r="BL852" s="17"/>
      <c r="BM852" s="17"/>
      <c r="BN852" s="17"/>
      <c r="BO852" s="17"/>
      <c r="BP852" s="17"/>
      <c r="BQ852" s="17"/>
      <c r="BR852" s="17"/>
      <c r="BS852" s="17"/>
      <c r="BT852" s="17"/>
      <c r="BU852" s="17"/>
      <c r="BV852" s="17"/>
      <c r="BW852" s="17"/>
      <c r="BX852" s="17"/>
      <c r="BY852" s="17"/>
      <c r="BZ852" s="17"/>
      <c r="CA852" s="17"/>
      <c r="CB852" s="17"/>
      <c r="CC852" s="17"/>
      <c r="CD852" s="17"/>
      <c r="CE852" s="17"/>
      <c r="CF852" s="17"/>
      <c r="CG852" s="17"/>
      <c r="CH852" s="17"/>
      <c r="CI852" s="17"/>
      <c r="CJ852" s="17"/>
      <c r="CK852" s="17"/>
      <c r="CL852" s="17"/>
      <c r="CM852" s="17"/>
      <c r="CN852" s="17"/>
      <c r="CO852" s="17"/>
      <c r="CP852" s="17"/>
      <c r="CQ852" s="17"/>
      <c r="CR852" s="17"/>
      <c r="CS852" s="17"/>
      <c r="CT852" s="17"/>
      <c r="CU852" s="17"/>
      <c r="CV852" s="17"/>
      <c r="CW852" s="17"/>
      <c r="CX852" s="17"/>
      <c r="CY852" s="17"/>
      <c r="CZ852" s="17"/>
      <c r="DA852" s="17"/>
      <c r="DB852" s="17"/>
      <c r="DC852" s="17"/>
      <c r="DD852" s="17"/>
      <c r="DE852" s="17"/>
      <c r="DF852" s="17"/>
      <c r="DG852" s="17"/>
      <c r="DH852" s="17"/>
      <c r="DI852" s="17"/>
      <c r="DJ852" s="17"/>
      <c r="DK852" s="17"/>
      <c r="DL852" s="17"/>
      <c r="DM852" s="17"/>
      <c r="DN852" s="17"/>
      <c r="DO852" s="17"/>
      <c r="DP852" s="17"/>
      <c r="DQ852" s="17"/>
      <c r="DR852" s="17"/>
      <c r="DS852" s="17"/>
      <c r="DT852" s="17"/>
      <c r="DU852" s="17"/>
      <c r="DV852" s="17"/>
      <c r="DW852" s="17"/>
      <c r="DX852" s="17"/>
      <c r="DY852" s="17"/>
      <c r="DZ852" s="17"/>
      <c r="EA852" s="17"/>
      <c r="EB852" s="17"/>
      <c r="EC852" s="17"/>
      <c r="ED852" s="17"/>
      <c r="EE852" s="17"/>
      <c r="EF852" s="17"/>
      <c r="EG852" s="17"/>
      <c r="EH852" s="17"/>
      <c r="EI852" s="17"/>
      <c r="EJ852" s="17"/>
      <c r="EK852" s="17"/>
      <c r="EL852" s="17"/>
    </row>
    <row r="853" spans="1:142" x14ac:dyDescent="0.35">
      <c r="A853" s="17"/>
      <c r="B853" s="17"/>
      <c r="C853" s="17"/>
      <c r="D853" s="17"/>
      <c r="E853" s="17"/>
      <c r="F853" s="17"/>
      <c r="G853" s="17"/>
      <c r="H853" s="17"/>
      <c r="I853" s="17"/>
      <c r="K853" s="17"/>
      <c r="N853" s="17"/>
      <c r="O853" s="17"/>
      <c r="P853" s="68"/>
      <c r="Q853" s="68"/>
      <c r="R853" s="17"/>
      <c r="S853" s="17"/>
      <c r="T853" s="107"/>
      <c r="V853" s="17"/>
      <c r="W853" s="17"/>
      <c r="Y853" s="17"/>
      <c r="Z853" s="17"/>
      <c r="AA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c r="CA853" s="17"/>
      <c r="CB853" s="17"/>
      <c r="CC853" s="17"/>
      <c r="CD853" s="17"/>
      <c r="CE853" s="17"/>
      <c r="CF853" s="17"/>
      <c r="CG853" s="17"/>
      <c r="CH853" s="17"/>
      <c r="CI853" s="17"/>
      <c r="CJ853" s="17"/>
      <c r="CK853" s="17"/>
      <c r="CL853" s="17"/>
      <c r="CM853" s="17"/>
      <c r="CN853" s="17"/>
      <c r="CO853" s="17"/>
      <c r="CP853" s="17"/>
      <c r="CQ853" s="17"/>
      <c r="CR853" s="17"/>
      <c r="CS853" s="17"/>
      <c r="CT853" s="17"/>
      <c r="CU853" s="17"/>
      <c r="CV853" s="17"/>
      <c r="CW853" s="17"/>
      <c r="CX853" s="17"/>
      <c r="CY853" s="17"/>
      <c r="CZ853" s="17"/>
      <c r="DA853" s="17"/>
      <c r="DB853" s="17"/>
      <c r="DC853" s="17"/>
      <c r="DD853" s="17"/>
      <c r="DE853" s="17"/>
      <c r="DF853" s="17"/>
      <c r="DG853" s="17"/>
      <c r="DH853" s="17"/>
      <c r="DI853" s="17"/>
      <c r="DJ853" s="17"/>
      <c r="DK853" s="17"/>
      <c r="DL853" s="17"/>
      <c r="DM853" s="17"/>
      <c r="DN853" s="17"/>
      <c r="DO853" s="17"/>
      <c r="DP853" s="17"/>
      <c r="DQ853" s="17"/>
      <c r="DR853" s="17"/>
      <c r="DS853" s="17"/>
      <c r="DT853" s="17"/>
      <c r="DU853" s="17"/>
      <c r="DV853" s="17"/>
      <c r="DW853" s="17"/>
      <c r="DX853" s="17"/>
      <c r="DY853" s="17"/>
      <c r="DZ853" s="17"/>
      <c r="EA853" s="17"/>
      <c r="EB853" s="17"/>
      <c r="EC853" s="17"/>
      <c r="ED853" s="17"/>
      <c r="EE853" s="17"/>
      <c r="EF853" s="17"/>
      <c r="EG853" s="17"/>
      <c r="EH853" s="17"/>
      <c r="EI853" s="17"/>
      <c r="EJ853" s="17"/>
      <c r="EK853" s="17"/>
      <c r="EL853" s="17"/>
    </row>
    <row r="854" spans="1:142" x14ac:dyDescent="0.35">
      <c r="A854" s="17"/>
      <c r="B854" s="17"/>
      <c r="C854" s="17"/>
      <c r="D854" s="17"/>
      <c r="E854" s="17"/>
      <c r="F854" s="17"/>
      <c r="G854" s="17"/>
      <c r="H854" s="17"/>
      <c r="I854" s="17"/>
      <c r="K854" s="17"/>
      <c r="N854" s="17"/>
      <c r="O854" s="17"/>
      <c r="P854" s="68"/>
      <c r="Q854" s="68"/>
      <c r="R854" s="17"/>
      <c r="S854" s="17"/>
      <c r="T854" s="107"/>
      <c r="V854" s="17"/>
      <c r="W854" s="17"/>
      <c r="Y854" s="17"/>
      <c r="Z854" s="17"/>
      <c r="AA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c r="CA854" s="17"/>
      <c r="CB854" s="17"/>
      <c r="CC854" s="17"/>
      <c r="CD854" s="17"/>
      <c r="CE854" s="17"/>
      <c r="CF854" s="17"/>
      <c r="CG854" s="17"/>
      <c r="CH854" s="17"/>
      <c r="CI854" s="17"/>
      <c r="CJ854" s="17"/>
      <c r="CK854" s="17"/>
      <c r="CL854" s="17"/>
      <c r="CM854" s="17"/>
      <c r="CN854" s="17"/>
      <c r="CO854" s="17"/>
      <c r="CP854" s="17"/>
      <c r="CQ854" s="17"/>
      <c r="CR854" s="17"/>
      <c r="CS854" s="17"/>
      <c r="CT854" s="17"/>
      <c r="CU854" s="17"/>
      <c r="CV854" s="17"/>
      <c r="CW854" s="17"/>
      <c r="CX854" s="17"/>
      <c r="CY854" s="17"/>
      <c r="CZ854" s="17"/>
      <c r="DA854" s="17"/>
      <c r="DB854" s="17"/>
      <c r="DC854" s="17"/>
      <c r="DD854" s="17"/>
      <c r="DE854" s="17"/>
      <c r="DF854" s="17"/>
      <c r="DG854" s="17"/>
      <c r="DH854" s="17"/>
      <c r="DI854" s="17"/>
      <c r="DJ854" s="17"/>
      <c r="DK854" s="17"/>
      <c r="DL854" s="17"/>
      <c r="DM854" s="17"/>
      <c r="DN854" s="17"/>
      <c r="DO854" s="17"/>
      <c r="DP854" s="17"/>
      <c r="DQ854" s="17"/>
      <c r="DR854" s="17"/>
      <c r="DS854" s="17"/>
      <c r="DT854" s="17"/>
      <c r="DU854" s="17"/>
      <c r="DV854" s="17"/>
      <c r="DW854" s="17"/>
      <c r="DX854" s="17"/>
      <c r="DY854" s="17"/>
      <c r="DZ854" s="17"/>
      <c r="EA854" s="17"/>
      <c r="EB854" s="17"/>
      <c r="EC854" s="17"/>
      <c r="ED854" s="17"/>
      <c r="EE854" s="17"/>
      <c r="EF854" s="17"/>
      <c r="EG854" s="17"/>
      <c r="EH854" s="17"/>
      <c r="EI854" s="17"/>
      <c r="EJ854" s="17"/>
      <c r="EK854" s="17"/>
      <c r="EL854" s="17"/>
    </row>
    <row r="855" spans="1:142" x14ac:dyDescent="0.35">
      <c r="A855" s="17"/>
      <c r="B855" s="17"/>
      <c r="C855" s="17"/>
      <c r="D855" s="17"/>
      <c r="E855" s="17"/>
      <c r="F855" s="17"/>
      <c r="G855" s="17"/>
      <c r="H855" s="17"/>
      <c r="I855" s="17"/>
      <c r="K855" s="17"/>
      <c r="N855" s="17"/>
      <c r="O855" s="17"/>
      <c r="P855" s="68"/>
      <c r="Q855" s="68"/>
      <c r="R855" s="17"/>
      <c r="S855" s="17"/>
      <c r="T855" s="107"/>
      <c r="V855" s="17"/>
      <c r="W855" s="17"/>
      <c r="Y855" s="17"/>
      <c r="Z855" s="17"/>
      <c r="AA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c r="BL855" s="17"/>
      <c r="BM855" s="17"/>
      <c r="BN855" s="17"/>
      <c r="BO855" s="17"/>
      <c r="BP855" s="17"/>
      <c r="BQ855" s="17"/>
      <c r="BR855" s="17"/>
      <c r="BS855" s="17"/>
      <c r="BT855" s="17"/>
      <c r="BU855" s="17"/>
      <c r="BV855" s="17"/>
      <c r="BW855" s="17"/>
      <c r="BX855" s="17"/>
      <c r="BY855" s="17"/>
      <c r="BZ855" s="17"/>
      <c r="CA855" s="17"/>
      <c r="CB855" s="17"/>
      <c r="CC855" s="17"/>
      <c r="CD855" s="17"/>
      <c r="CE855" s="17"/>
      <c r="CF855" s="17"/>
      <c r="CG855" s="17"/>
      <c r="CH855" s="17"/>
      <c r="CI855" s="17"/>
      <c r="CJ855" s="17"/>
      <c r="CK855" s="17"/>
      <c r="CL855" s="17"/>
      <c r="CM855" s="17"/>
      <c r="CN855" s="17"/>
      <c r="CO855" s="17"/>
      <c r="CP855" s="17"/>
      <c r="CQ855" s="17"/>
      <c r="CR855" s="17"/>
      <c r="CS855" s="17"/>
      <c r="CT855" s="17"/>
      <c r="CU855" s="17"/>
      <c r="CV855" s="17"/>
      <c r="CW855" s="17"/>
      <c r="CX855" s="17"/>
      <c r="CY855" s="17"/>
      <c r="CZ855" s="17"/>
      <c r="DA855" s="17"/>
      <c r="DB855" s="17"/>
      <c r="DC855" s="17"/>
      <c r="DD855" s="17"/>
      <c r="DE855" s="17"/>
      <c r="DF855" s="17"/>
      <c r="DG855" s="17"/>
      <c r="DH855" s="17"/>
      <c r="DI855" s="17"/>
      <c r="DJ855" s="17"/>
      <c r="DK855" s="17"/>
      <c r="DL855" s="17"/>
      <c r="DM855" s="17"/>
      <c r="DN855" s="17"/>
      <c r="DO855" s="17"/>
      <c r="DP855" s="17"/>
      <c r="DQ855" s="17"/>
      <c r="DR855" s="17"/>
      <c r="DS855" s="17"/>
      <c r="DT855" s="17"/>
      <c r="DU855" s="17"/>
      <c r="DV855" s="17"/>
      <c r="DW855" s="17"/>
      <c r="DX855" s="17"/>
      <c r="DY855" s="17"/>
      <c r="DZ855" s="17"/>
      <c r="EA855" s="17"/>
      <c r="EB855" s="17"/>
      <c r="EC855" s="17"/>
      <c r="ED855" s="17"/>
      <c r="EE855" s="17"/>
      <c r="EF855" s="17"/>
      <c r="EG855" s="17"/>
      <c r="EH855" s="17"/>
      <c r="EI855" s="17"/>
      <c r="EJ855" s="17"/>
      <c r="EK855" s="17"/>
      <c r="EL855" s="17"/>
    </row>
    <row r="856" spans="1:142" x14ac:dyDescent="0.35">
      <c r="A856" s="17"/>
      <c r="B856" s="17"/>
      <c r="C856" s="17"/>
      <c r="D856" s="17"/>
      <c r="E856" s="17"/>
      <c r="F856" s="17"/>
      <c r="G856" s="17"/>
      <c r="H856" s="17"/>
      <c r="I856" s="17"/>
      <c r="K856" s="17"/>
      <c r="N856" s="17"/>
      <c r="O856" s="17"/>
      <c r="P856" s="68"/>
      <c r="Q856" s="68"/>
      <c r="R856" s="17"/>
      <c r="S856" s="17"/>
      <c r="T856" s="107"/>
      <c r="V856" s="17"/>
      <c r="W856" s="17"/>
      <c r="Y856" s="17"/>
      <c r="Z856" s="17"/>
      <c r="AA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c r="BH856" s="17"/>
      <c r="BI856" s="17"/>
      <c r="BJ856" s="17"/>
      <c r="BK856" s="17"/>
      <c r="BL856" s="17"/>
      <c r="BM856" s="17"/>
      <c r="BN856" s="17"/>
      <c r="BO856" s="17"/>
      <c r="BP856" s="17"/>
      <c r="BQ856" s="17"/>
      <c r="BR856" s="17"/>
      <c r="BS856" s="17"/>
      <c r="BT856" s="17"/>
      <c r="BU856" s="17"/>
      <c r="BV856" s="17"/>
      <c r="BW856" s="17"/>
      <c r="BX856" s="17"/>
      <c r="BY856" s="17"/>
      <c r="BZ856" s="17"/>
      <c r="CA856" s="17"/>
      <c r="CB856" s="17"/>
      <c r="CC856" s="17"/>
      <c r="CD856" s="17"/>
      <c r="CE856" s="17"/>
      <c r="CF856" s="17"/>
      <c r="CG856" s="17"/>
      <c r="CH856" s="17"/>
      <c r="CI856" s="17"/>
      <c r="CJ856" s="17"/>
      <c r="CK856" s="17"/>
      <c r="CL856" s="17"/>
      <c r="CM856" s="17"/>
      <c r="CN856" s="17"/>
      <c r="CO856" s="17"/>
      <c r="CP856" s="17"/>
      <c r="CQ856" s="17"/>
      <c r="CR856" s="17"/>
      <c r="CS856" s="17"/>
      <c r="CT856" s="17"/>
      <c r="CU856" s="17"/>
      <c r="CV856" s="17"/>
      <c r="CW856" s="17"/>
      <c r="CX856" s="17"/>
      <c r="CY856" s="17"/>
      <c r="CZ856" s="17"/>
      <c r="DA856" s="17"/>
      <c r="DB856" s="17"/>
      <c r="DC856" s="17"/>
      <c r="DD856" s="17"/>
      <c r="DE856" s="17"/>
      <c r="DF856" s="17"/>
      <c r="DG856" s="17"/>
      <c r="DH856" s="17"/>
      <c r="DI856" s="17"/>
      <c r="DJ856" s="17"/>
      <c r="DK856" s="17"/>
      <c r="DL856" s="17"/>
      <c r="DM856" s="17"/>
      <c r="DN856" s="17"/>
      <c r="DO856" s="17"/>
      <c r="DP856" s="17"/>
      <c r="DQ856" s="17"/>
      <c r="DR856" s="17"/>
      <c r="DS856" s="17"/>
      <c r="DT856" s="17"/>
      <c r="DU856" s="17"/>
      <c r="DV856" s="17"/>
      <c r="DW856" s="17"/>
      <c r="DX856" s="17"/>
      <c r="DY856" s="17"/>
      <c r="DZ856" s="17"/>
      <c r="EA856" s="17"/>
      <c r="EB856" s="17"/>
      <c r="EC856" s="17"/>
      <c r="ED856" s="17"/>
      <c r="EE856" s="17"/>
      <c r="EF856" s="17"/>
      <c r="EG856" s="17"/>
      <c r="EH856" s="17"/>
      <c r="EI856" s="17"/>
      <c r="EJ856" s="17"/>
      <c r="EK856" s="17"/>
      <c r="EL856" s="17"/>
    </row>
    <row r="857" spans="1:142" x14ac:dyDescent="0.35">
      <c r="A857" s="17"/>
      <c r="B857" s="17"/>
      <c r="C857" s="17"/>
      <c r="D857" s="17"/>
      <c r="E857" s="17"/>
      <c r="F857" s="17"/>
      <c r="G857" s="17"/>
      <c r="H857" s="17"/>
      <c r="I857" s="17"/>
      <c r="K857" s="17"/>
      <c r="N857" s="17"/>
      <c r="O857" s="17"/>
      <c r="P857" s="68"/>
      <c r="Q857" s="68"/>
      <c r="R857" s="17"/>
      <c r="S857" s="17"/>
      <c r="T857" s="107"/>
      <c r="V857" s="17"/>
      <c r="W857" s="17"/>
      <c r="Y857" s="17"/>
      <c r="Z857" s="17"/>
      <c r="AA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c r="BU857" s="17"/>
      <c r="BV857" s="17"/>
      <c r="BW857" s="17"/>
      <c r="BX857" s="17"/>
      <c r="BY857" s="17"/>
      <c r="BZ857" s="17"/>
      <c r="CA857" s="17"/>
      <c r="CB857" s="17"/>
      <c r="CC857" s="17"/>
      <c r="CD857" s="17"/>
      <c r="CE857" s="17"/>
      <c r="CF857" s="17"/>
      <c r="CG857" s="17"/>
      <c r="CH857" s="17"/>
      <c r="CI857" s="17"/>
      <c r="CJ857" s="17"/>
      <c r="CK857" s="17"/>
      <c r="CL857" s="17"/>
      <c r="CM857" s="17"/>
      <c r="CN857" s="17"/>
      <c r="CO857" s="17"/>
      <c r="CP857" s="17"/>
      <c r="CQ857" s="17"/>
      <c r="CR857" s="17"/>
      <c r="CS857" s="17"/>
      <c r="CT857" s="17"/>
      <c r="CU857" s="17"/>
      <c r="CV857" s="17"/>
      <c r="CW857" s="17"/>
      <c r="CX857" s="17"/>
      <c r="CY857" s="17"/>
      <c r="CZ857" s="17"/>
      <c r="DA857" s="17"/>
      <c r="DB857" s="17"/>
      <c r="DC857" s="17"/>
      <c r="DD857" s="17"/>
      <c r="DE857" s="17"/>
      <c r="DF857" s="17"/>
      <c r="DG857" s="17"/>
      <c r="DH857" s="17"/>
      <c r="DI857" s="17"/>
      <c r="DJ857" s="17"/>
      <c r="DK857" s="17"/>
      <c r="DL857" s="17"/>
      <c r="DM857" s="17"/>
      <c r="DN857" s="17"/>
      <c r="DO857" s="17"/>
      <c r="DP857" s="17"/>
      <c r="DQ857" s="17"/>
      <c r="DR857" s="17"/>
      <c r="DS857" s="17"/>
      <c r="DT857" s="17"/>
      <c r="DU857" s="17"/>
      <c r="DV857" s="17"/>
      <c r="DW857" s="17"/>
      <c r="DX857" s="17"/>
      <c r="DY857" s="17"/>
      <c r="DZ857" s="17"/>
      <c r="EA857" s="17"/>
      <c r="EB857" s="17"/>
      <c r="EC857" s="17"/>
      <c r="ED857" s="17"/>
      <c r="EE857" s="17"/>
      <c r="EF857" s="17"/>
      <c r="EG857" s="17"/>
      <c r="EH857" s="17"/>
      <c r="EI857" s="17"/>
      <c r="EJ857" s="17"/>
      <c r="EK857" s="17"/>
      <c r="EL857" s="17"/>
    </row>
    <row r="858" spans="1:142" x14ac:dyDescent="0.35">
      <c r="A858" s="17"/>
      <c r="B858" s="17"/>
      <c r="C858" s="17"/>
      <c r="D858" s="17"/>
      <c r="E858" s="17"/>
      <c r="F858" s="17"/>
      <c r="G858" s="17"/>
      <c r="H858" s="17"/>
      <c r="I858" s="17"/>
      <c r="K858" s="17"/>
      <c r="N858" s="17"/>
      <c r="O858" s="17"/>
      <c r="P858" s="68"/>
      <c r="Q858" s="68"/>
      <c r="R858" s="17"/>
      <c r="S858" s="17"/>
      <c r="T858" s="107"/>
      <c r="V858" s="17"/>
      <c r="W858" s="17"/>
      <c r="Y858" s="17"/>
      <c r="Z858" s="17"/>
      <c r="AA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c r="BH858" s="17"/>
      <c r="BI858" s="17"/>
      <c r="BJ858" s="17"/>
      <c r="BK858" s="17"/>
      <c r="BL858" s="17"/>
      <c r="BM858" s="17"/>
      <c r="BN858" s="17"/>
      <c r="BO858" s="17"/>
      <c r="BP858" s="17"/>
      <c r="BQ858" s="17"/>
      <c r="BR858" s="17"/>
      <c r="BS858" s="17"/>
      <c r="BT858" s="17"/>
      <c r="BU858" s="17"/>
      <c r="BV858" s="17"/>
      <c r="BW858" s="17"/>
      <c r="BX858" s="17"/>
      <c r="BY858" s="17"/>
      <c r="BZ858" s="17"/>
      <c r="CA858" s="17"/>
      <c r="CB858" s="17"/>
      <c r="CC858" s="17"/>
      <c r="CD858" s="17"/>
      <c r="CE858" s="17"/>
      <c r="CF858" s="17"/>
      <c r="CG858" s="17"/>
      <c r="CH858" s="17"/>
      <c r="CI858" s="17"/>
      <c r="CJ858" s="17"/>
      <c r="CK858" s="17"/>
      <c r="CL858" s="17"/>
      <c r="CM858" s="17"/>
      <c r="CN858" s="17"/>
      <c r="CO858" s="17"/>
      <c r="CP858" s="17"/>
      <c r="CQ858" s="17"/>
      <c r="CR858" s="17"/>
      <c r="CS858" s="17"/>
      <c r="CT858" s="17"/>
      <c r="CU858" s="17"/>
      <c r="CV858" s="17"/>
      <c r="CW858" s="17"/>
      <c r="CX858" s="17"/>
      <c r="CY858" s="17"/>
      <c r="CZ858" s="17"/>
      <c r="DA858" s="17"/>
      <c r="DB858" s="17"/>
      <c r="DC858" s="17"/>
      <c r="DD858" s="17"/>
      <c r="DE858" s="17"/>
      <c r="DF858" s="17"/>
      <c r="DG858" s="17"/>
      <c r="DH858" s="17"/>
      <c r="DI858" s="17"/>
      <c r="DJ858" s="17"/>
      <c r="DK858" s="17"/>
      <c r="DL858" s="17"/>
      <c r="DM858" s="17"/>
      <c r="DN858" s="17"/>
      <c r="DO858" s="17"/>
      <c r="DP858" s="17"/>
      <c r="DQ858" s="17"/>
      <c r="DR858" s="17"/>
      <c r="DS858" s="17"/>
      <c r="DT858" s="17"/>
      <c r="DU858" s="17"/>
      <c r="DV858" s="17"/>
      <c r="DW858" s="17"/>
      <c r="DX858" s="17"/>
      <c r="DY858" s="17"/>
      <c r="DZ858" s="17"/>
      <c r="EA858" s="17"/>
      <c r="EB858" s="17"/>
      <c r="EC858" s="17"/>
      <c r="ED858" s="17"/>
      <c r="EE858" s="17"/>
      <c r="EF858" s="17"/>
      <c r="EG858" s="17"/>
      <c r="EH858" s="17"/>
      <c r="EI858" s="17"/>
      <c r="EJ858" s="17"/>
      <c r="EK858" s="17"/>
      <c r="EL858" s="17"/>
    </row>
    <row r="859" spans="1:142" x14ac:dyDescent="0.35">
      <c r="A859" s="17"/>
      <c r="B859" s="17"/>
      <c r="C859" s="17"/>
      <c r="D859" s="17"/>
      <c r="E859" s="17"/>
      <c r="F859" s="17"/>
      <c r="G859" s="17"/>
      <c r="H859" s="17"/>
      <c r="I859" s="17"/>
      <c r="K859" s="17"/>
      <c r="N859" s="17"/>
      <c r="O859" s="17"/>
      <c r="P859" s="68"/>
      <c r="Q859" s="68"/>
      <c r="R859" s="17"/>
      <c r="S859" s="17"/>
      <c r="T859" s="109"/>
      <c r="V859" s="17"/>
      <c r="W859" s="17"/>
      <c r="Y859" s="17"/>
      <c r="Z859" s="17"/>
      <c r="AA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c r="BU859" s="17"/>
      <c r="BV859" s="17"/>
      <c r="BW859" s="17"/>
      <c r="BX859" s="17"/>
      <c r="BY859" s="17"/>
      <c r="BZ859" s="17"/>
      <c r="CA859" s="17"/>
      <c r="CB859" s="17"/>
      <c r="CC859" s="17"/>
      <c r="CD859" s="17"/>
      <c r="CE859" s="17"/>
      <c r="CF859" s="17"/>
      <c r="CG859" s="17"/>
      <c r="CH859" s="17"/>
      <c r="CI859" s="17"/>
      <c r="CJ859" s="17"/>
      <c r="CK859" s="17"/>
      <c r="CL859" s="17"/>
      <c r="CM859" s="17"/>
      <c r="CN859" s="17"/>
      <c r="CO859" s="17"/>
      <c r="CP859" s="17"/>
      <c r="CQ859" s="17"/>
      <c r="CR859" s="17"/>
      <c r="CS859" s="17"/>
      <c r="CT859" s="17"/>
      <c r="CU859" s="17"/>
      <c r="CV859" s="17"/>
      <c r="CW859" s="17"/>
      <c r="CX859" s="17"/>
      <c r="CY859" s="17"/>
      <c r="CZ859" s="17"/>
      <c r="DA859" s="17"/>
      <c r="DB859" s="17"/>
      <c r="DC859" s="17"/>
      <c r="DD859" s="17"/>
      <c r="DE859" s="17"/>
      <c r="DF859" s="17"/>
      <c r="DG859" s="17"/>
      <c r="DH859" s="17"/>
      <c r="DI859" s="17"/>
      <c r="DJ859" s="17"/>
      <c r="DK859" s="17"/>
      <c r="DL859" s="17"/>
      <c r="DM859" s="17"/>
      <c r="DN859" s="17"/>
      <c r="DO859" s="17"/>
      <c r="DP859" s="17"/>
      <c r="DQ859" s="17"/>
      <c r="DR859" s="17"/>
      <c r="DS859" s="17"/>
      <c r="DT859" s="17"/>
      <c r="DU859" s="17"/>
      <c r="DV859" s="17"/>
      <c r="DW859" s="17"/>
      <c r="DX859" s="17"/>
      <c r="DY859" s="17"/>
      <c r="DZ859" s="17"/>
      <c r="EA859" s="17"/>
      <c r="EB859" s="17"/>
      <c r="EC859" s="17"/>
      <c r="ED859" s="17"/>
      <c r="EE859" s="17"/>
      <c r="EF859" s="17"/>
      <c r="EG859" s="17"/>
      <c r="EH859" s="17"/>
      <c r="EI859" s="17"/>
      <c r="EJ859" s="17"/>
      <c r="EK859" s="17"/>
      <c r="EL859" s="17"/>
    </row>
    <row r="860" spans="1:142" x14ac:dyDescent="0.35">
      <c r="A860" s="17"/>
      <c r="B860" s="17"/>
      <c r="C860" s="17"/>
      <c r="D860" s="17"/>
      <c r="E860" s="17"/>
      <c r="F860" s="17"/>
      <c r="G860" s="17"/>
      <c r="H860" s="17"/>
      <c r="I860" s="17"/>
      <c r="K860" s="17"/>
      <c r="N860" s="17"/>
      <c r="O860" s="17"/>
      <c r="P860" s="68"/>
      <c r="Q860" s="68"/>
      <c r="R860" s="17"/>
      <c r="S860" s="17"/>
      <c r="T860" s="107"/>
      <c r="V860" s="17"/>
      <c r="W860" s="17"/>
      <c r="Y860" s="17"/>
      <c r="Z860" s="17"/>
      <c r="AA860" s="17"/>
      <c r="AI860" s="17"/>
      <c r="AJ860" s="17"/>
      <c r="AK860" s="17"/>
      <c r="AL860" s="17"/>
      <c r="AM860" s="17"/>
      <c r="AN860" s="17"/>
      <c r="AO860" s="17"/>
      <c r="AP860" s="17"/>
      <c r="AQ860" s="17"/>
      <c r="AR860" s="17"/>
      <c r="AS860" s="17"/>
      <c r="AT860" s="17"/>
      <c r="AU860" s="17"/>
      <c r="AV860" s="17"/>
      <c r="AW860" s="17"/>
      <c r="AX860" s="17"/>
      <c r="AY860" s="17"/>
      <c r="AZ860" s="17"/>
      <c r="BA860" s="17"/>
      <c r="BB860" s="17"/>
      <c r="BC860" s="17"/>
      <c r="BD860" s="17"/>
      <c r="BE860" s="17"/>
      <c r="BF860" s="17"/>
      <c r="BG860" s="17"/>
      <c r="BH860" s="17"/>
      <c r="BI860" s="17"/>
      <c r="BJ860" s="17"/>
      <c r="BK860" s="17"/>
      <c r="BL860" s="17"/>
      <c r="BM860" s="17"/>
      <c r="BN860" s="17"/>
      <c r="BO860" s="17"/>
      <c r="BP860" s="17"/>
      <c r="BQ860" s="17"/>
      <c r="BR860" s="17"/>
      <c r="BS860" s="17"/>
      <c r="BT860" s="17"/>
      <c r="BU860" s="17"/>
      <c r="BV860" s="17"/>
      <c r="BW860" s="17"/>
      <c r="BX860" s="17"/>
      <c r="BY860" s="17"/>
      <c r="BZ860" s="17"/>
      <c r="CA860" s="17"/>
      <c r="CB860" s="17"/>
      <c r="CC860" s="17"/>
      <c r="CD860" s="17"/>
      <c r="CE860" s="17"/>
      <c r="CF860" s="17"/>
      <c r="CG860" s="17"/>
      <c r="CH860" s="17"/>
      <c r="CI860" s="17"/>
      <c r="CJ860" s="17"/>
      <c r="CK860" s="17"/>
      <c r="CL860" s="17"/>
      <c r="CM860" s="17"/>
      <c r="CN860" s="17"/>
      <c r="CO860" s="17"/>
      <c r="CP860" s="17"/>
      <c r="CQ860" s="17"/>
      <c r="CR860" s="17"/>
      <c r="CS860" s="17"/>
      <c r="CT860" s="17"/>
      <c r="CU860" s="17"/>
      <c r="CV860" s="17"/>
      <c r="CW860" s="17"/>
      <c r="CX860" s="17"/>
      <c r="CY860" s="17"/>
      <c r="CZ860" s="17"/>
      <c r="DA860" s="17"/>
      <c r="DB860" s="17"/>
      <c r="DC860" s="17"/>
      <c r="DD860" s="17"/>
      <c r="DE860" s="17"/>
      <c r="DF860" s="17"/>
      <c r="DG860" s="17"/>
      <c r="DH860" s="17"/>
      <c r="DI860" s="17"/>
      <c r="DJ860" s="17"/>
      <c r="DK860" s="17"/>
      <c r="DL860" s="17"/>
      <c r="DM860" s="17"/>
      <c r="DN860" s="17"/>
      <c r="DO860" s="17"/>
      <c r="DP860" s="17"/>
      <c r="DQ860" s="17"/>
      <c r="DR860" s="17"/>
      <c r="DS860" s="17"/>
      <c r="DT860" s="17"/>
      <c r="DU860" s="17"/>
      <c r="DV860" s="17"/>
      <c r="DW860" s="17"/>
      <c r="DX860" s="17"/>
      <c r="DY860" s="17"/>
      <c r="DZ860" s="17"/>
      <c r="EA860" s="17"/>
      <c r="EB860" s="17"/>
      <c r="EC860" s="17"/>
      <c r="ED860" s="17"/>
      <c r="EE860" s="17"/>
      <c r="EF860" s="17"/>
      <c r="EG860" s="17"/>
      <c r="EH860" s="17"/>
      <c r="EI860" s="17"/>
      <c r="EJ860" s="17"/>
      <c r="EK860" s="17"/>
      <c r="EL860" s="17"/>
    </row>
    <row r="861" spans="1:142" x14ac:dyDescent="0.35">
      <c r="A861" s="17"/>
      <c r="B861" s="17"/>
      <c r="C861" s="17"/>
      <c r="D861" s="17"/>
      <c r="E861" s="17"/>
      <c r="F861" s="17"/>
      <c r="G861" s="17"/>
      <c r="H861" s="17"/>
      <c r="I861" s="17"/>
      <c r="K861" s="17"/>
      <c r="N861" s="17"/>
      <c r="O861" s="17"/>
      <c r="P861" s="68"/>
      <c r="Q861" s="68"/>
      <c r="R861" s="17"/>
      <c r="S861" s="17"/>
      <c r="T861" s="107"/>
      <c r="V861" s="17"/>
      <c r="W861" s="17"/>
      <c r="Y861" s="17"/>
      <c r="Z861" s="17"/>
      <c r="AA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c r="BP861" s="17"/>
      <c r="BQ861" s="17"/>
      <c r="BR861" s="17"/>
      <c r="BS861" s="17"/>
      <c r="BT861" s="17"/>
      <c r="BU861" s="17"/>
      <c r="BV861" s="17"/>
      <c r="BW861" s="17"/>
      <c r="BX861" s="17"/>
      <c r="BY861" s="17"/>
      <c r="BZ861" s="17"/>
      <c r="CA861" s="17"/>
      <c r="CB861" s="17"/>
      <c r="CC861" s="17"/>
      <c r="CD861" s="17"/>
      <c r="CE861" s="17"/>
      <c r="CF861" s="17"/>
      <c r="CG861" s="17"/>
      <c r="CH861" s="17"/>
      <c r="CI861" s="17"/>
      <c r="CJ861" s="17"/>
      <c r="CK861" s="17"/>
      <c r="CL861" s="17"/>
      <c r="CM861" s="17"/>
      <c r="CN861" s="17"/>
      <c r="CO861" s="17"/>
      <c r="CP861" s="17"/>
      <c r="CQ861" s="17"/>
      <c r="CR861" s="17"/>
      <c r="CS861" s="17"/>
      <c r="CT861" s="17"/>
      <c r="CU861" s="17"/>
      <c r="CV861" s="17"/>
      <c r="CW861" s="17"/>
      <c r="CX861" s="17"/>
      <c r="CY861" s="17"/>
      <c r="CZ861" s="17"/>
      <c r="DA861" s="17"/>
      <c r="DB861" s="17"/>
      <c r="DC861" s="17"/>
      <c r="DD861" s="17"/>
      <c r="DE861" s="17"/>
      <c r="DF861" s="17"/>
      <c r="DG861" s="17"/>
      <c r="DH861" s="17"/>
      <c r="DI861" s="17"/>
      <c r="DJ861" s="17"/>
      <c r="DK861" s="17"/>
      <c r="DL861" s="17"/>
      <c r="DM861" s="17"/>
      <c r="DN861" s="17"/>
      <c r="DO861" s="17"/>
      <c r="DP861" s="17"/>
      <c r="DQ861" s="17"/>
      <c r="DR861" s="17"/>
      <c r="DS861" s="17"/>
      <c r="DT861" s="17"/>
      <c r="DU861" s="17"/>
      <c r="DV861" s="17"/>
      <c r="DW861" s="17"/>
      <c r="DX861" s="17"/>
      <c r="DY861" s="17"/>
      <c r="DZ861" s="17"/>
      <c r="EA861" s="17"/>
      <c r="EB861" s="17"/>
      <c r="EC861" s="17"/>
      <c r="ED861" s="17"/>
      <c r="EE861" s="17"/>
      <c r="EF861" s="17"/>
      <c r="EG861" s="17"/>
      <c r="EH861" s="17"/>
      <c r="EI861" s="17"/>
      <c r="EJ861" s="17"/>
      <c r="EK861" s="17"/>
      <c r="EL861" s="17"/>
    </row>
    <row r="862" spans="1:142" x14ac:dyDescent="0.35">
      <c r="A862" s="17"/>
      <c r="B862" s="17"/>
      <c r="C862" s="17"/>
      <c r="D862" s="17"/>
      <c r="E862" s="17"/>
      <c r="F862" s="17"/>
      <c r="G862" s="17"/>
      <c r="H862" s="17"/>
      <c r="I862" s="17"/>
      <c r="K862" s="17"/>
      <c r="N862" s="17"/>
      <c r="O862" s="17"/>
      <c r="P862" s="68"/>
      <c r="Q862" s="68"/>
      <c r="R862" s="17"/>
      <c r="S862" s="17"/>
      <c r="T862" s="107"/>
      <c r="V862" s="17"/>
      <c r="W862" s="17"/>
      <c r="Y862" s="17"/>
      <c r="Z862" s="17"/>
      <c r="AA862" s="17"/>
      <c r="AI862" s="17"/>
      <c r="AJ862" s="17"/>
      <c r="AK862" s="17"/>
      <c r="AL862" s="17"/>
      <c r="AM862" s="17"/>
      <c r="AN862" s="17"/>
      <c r="AO862" s="17"/>
      <c r="AP862" s="17"/>
      <c r="AQ862" s="17"/>
      <c r="AR862" s="17"/>
      <c r="AS862" s="17"/>
      <c r="AT862" s="17"/>
      <c r="AU862" s="17"/>
      <c r="AV862" s="17"/>
      <c r="AW862" s="17"/>
      <c r="AX862" s="17"/>
      <c r="AY862" s="17"/>
      <c r="AZ862" s="17"/>
      <c r="BA862" s="17"/>
      <c r="BB862" s="17"/>
      <c r="BC862" s="17"/>
      <c r="BD862" s="17"/>
      <c r="BE862" s="17"/>
      <c r="BF862" s="17"/>
      <c r="BG862" s="17"/>
      <c r="BH862" s="17"/>
      <c r="BI862" s="17"/>
      <c r="BJ862" s="17"/>
      <c r="BK862" s="17"/>
      <c r="BL862" s="17"/>
      <c r="BM862" s="17"/>
      <c r="BN862" s="17"/>
      <c r="BO862" s="17"/>
      <c r="BP862" s="17"/>
      <c r="BQ862" s="17"/>
      <c r="BR862" s="17"/>
      <c r="BS862" s="17"/>
      <c r="BT862" s="17"/>
      <c r="BU862" s="17"/>
      <c r="BV862" s="17"/>
      <c r="BW862" s="17"/>
      <c r="BX862" s="17"/>
      <c r="BY862" s="17"/>
      <c r="BZ862" s="17"/>
      <c r="CA862" s="17"/>
      <c r="CB862" s="17"/>
      <c r="CC862" s="17"/>
      <c r="CD862" s="17"/>
      <c r="CE862" s="17"/>
      <c r="CF862" s="17"/>
      <c r="CG862" s="17"/>
      <c r="CH862" s="17"/>
      <c r="CI862" s="17"/>
      <c r="CJ862" s="17"/>
      <c r="CK862" s="17"/>
      <c r="CL862" s="17"/>
      <c r="CM862" s="17"/>
      <c r="CN862" s="17"/>
      <c r="CO862" s="17"/>
      <c r="CP862" s="17"/>
      <c r="CQ862" s="17"/>
      <c r="CR862" s="17"/>
      <c r="CS862" s="17"/>
      <c r="CT862" s="17"/>
      <c r="CU862" s="17"/>
      <c r="CV862" s="17"/>
      <c r="CW862" s="17"/>
      <c r="CX862" s="17"/>
      <c r="CY862" s="17"/>
      <c r="CZ862" s="17"/>
      <c r="DA862" s="17"/>
      <c r="DB862" s="17"/>
      <c r="DC862" s="17"/>
      <c r="DD862" s="17"/>
      <c r="DE862" s="17"/>
      <c r="DF862" s="17"/>
      <c r="DG862" s="17"/>
      <c r="DH862" s="17"/>
      <c r="DI862" s="17"/>
      <c r="DJ862" s="17"/>
      <c r="DK862" s="17"/>
      <c r="DL862" s="17"/>
      <c r="DM862" s="17"/>
      <c r="DN862" s="17"/>
      <c r="DO862" s="17"/>
      <c r="DP862" s="17"/>
      <c r="DQ862" s="17"/>
      <c r="DR862" s="17"/>
      <c r="DS862" s="17"/>
      <c r="DT862" s="17"/>
      <c r="DU862" s="17"/>
      <c r="DV862" s="17"/>
      <c r="DW862" s="17"/>
      <c r="DX862" s="17"/>
      <c r="DY862" s="17"/>
      <c r="DZ862" s="17"/>
      <c r="EA862" s="17"/>
      <c r="EB862" s="17"/>
      <c r="EC862" s="17"/>
      <c r="ED862" s="17"/>
      <c r="EE862" s="17"/>
      <c r="EF862" s="17"/>
      <c r="EG862" s="17"/>
      <c r="EH862" s="17"/>
      <c r="EI862" s="17"/>
      <c r="EJ862" s="17"/>
      <c r="EK862" s="17"/>
      <c r="EL862" s="17"/>
    </row>
    <row r="863" spans="1:142" x14ac:dyDescent="0.35">
      <c r="A863" s="17"/>
      <c r="B863" s="17"/>
      <c r="C863" s="17"/>
      <c r="D863" s="17"/>
      <c r="E863" s="17"/>
      <c r="F863" s="17"/>
      <c r="G863" s="17"/>
      <c r="H863" s="17"/>
      <c r="I863" s="17"/>
      <c r="K863" s="17"/>
      <c r="N863" s="17"/>
      <c r="O863" s="17"/>
      <c r="P863" s="68"/>
      <c r="Q863" s="68"/>
      <c r="R863" s="17"/>
      <c r="S863" s="17"/>
      <c r="T863" s="109"/>
      <c r="V863" s="17"/>
      <c r="W863" s="17"/>
      <c r="Y863" s="17"/>
      <c r="Z863" s="17"/>
      <c r="AA863" s="17"/>
      <c r="AI863" s="17"/>
      <c r="AJ863" s="17"/>
      <c r="AK863" s="17"/>
      <c r="AL863" s="17"/>
      <c r="AM863" s="17"/>
      <c r="AN863" s="17"/>
      <c r="AO863" s="17"/>
      <c r="AP863" s="17"/>
      <c r="AQ863" s="17"/>
      <c r="AR863" s="17"/>
      <c r="AS863" s="17"/>
      <c r="AT863" s="17"/>
      <c r="AU863" s="17"/>
      <c r="AV863" s="17"/>
      <c r="AW863" s="17"/>
      <c r="AX863" s="17"/>
      <c r="AY863" s="17"/>
      <c r="AZ863" s="17"/>
      <c r="BA863" s="17"/>
      <c r="BB863" s="17"/>
      <c r="BC863" s="17"/>
      <c r="BD863" s="17"/>
      <c r="BE863" s="17"/>
      <c r="BF863" s="17"/>
      <c r="BG863" s="17"/>
      <c r="BH863" s="17"/>
      <c r="BI863" s="17"/>
      <c r="BJ863" s="17"/>
      <c r="BK863" s="17"/>
      <c r="BL863" s="17"/>
      <c r="BM863" s="17"/>
      <c r="BN863" s="17"/>
      <c r="BO863" s="17"/>
      <c r="BP863" s="17"/>
      <c r="BQ863" s="17"/>
      <c r="BR863" s="17"/>
      <c r="BS863" s="17"/>
      <c r="BT863" s="17"/>
      <c r="BU863" s="17"/>
      <c r="BV863" s="17"/>
      <c r="BW863" s="17"/>
      <c r="BX863" s="17"/>
      <c r="BY863" s="17"/>
      <c r="BZ863" s="17"/>
      <c r="CA863" s="17"/>
      <c r="CB863" s="17"/>
      <c r="CC863" s="17"/>
      <c r="CD863" s="17"/>
      <c r="CE863" s="17"/>
      <c r="CF863" s="17"/>
      <c r="CG863" s="17"/>
      <c r="CH863" s="17"/>
      <c r="CI863" s="17"/>
      <c r="CJ863" s="17"/>
      <c r="CK863" s="17"/>
      <c r="CL863" s="17"/>
      <c r="CM863" s="17"/>
      <c r="CN863" s="17"/>
      <c r="CO863" s="17"/>
      <c r="CP863" s="17"/>
      <c r="CQ863" s="17"/>
      <c r="CR863" s="17"/>
      <c r="CS863" s="17"/>
      <c r="CT863" s="17"/>
      <c r="CU863" s="17"/>
      <c r="CV863" s="17"/>
      <c r="CW863" s="17"/>
      <c r="CX863" s="17"/>
      <c r="CY863" s="17"/>
      <c r="CZ863" s="17"/>
      <c r="DA863" s="17"/>
      <c r="DB863" s="17"/>
      <c r="DC863" s="17"/>
      <c r="DD863" s="17"/>
      <c r="DE863" s="17"/>
      <c r="DF863" s="17"/>
      <c r="DG863" s="17"/>
      <c r="DH863" s="17"/>
      <c r="DI863" s="17"/>
      <c r="DJ863" s="17"/>
      <c r="DK863" s="17"/>
      <c r="DL863" s="17"/>
      <c r="DM863" s="17"/>
      <c r="DN863" s="17"/>
      <c r="DO863" s="17"/>
      <c r="DP863" s="17"/>
      <c r="DQ863" s="17"/>
      <c r="DR863" s="17"/>
      <c r="DS863" s="17"/>
      <c r="DT863" s="17"/>
      <c r="DU863" s="17"/>
      <c r="DV863" s="17"/>
      <c r="DW863" s="17"/>
      <c r="DX863" s="17"/>
      <c r="DY863" s="17"/>
      <c r="DZ863" s="17"/>
      <c r="EA863" s="17"/>
      <c r="EB863" s="17"/>
      <c r="EC863" s="17"/>
      <c r="ED863" s="17"/>
      <c r="EE863" s="17"/>
      <c r="EF863" s="17"/>
      <c r="EG863" s="17"/>
      <c r="EH863" s="17"/>
      <c r="EI863" s="17"/>
      <c r="EJ863" s="17"/>
      <c r="EK863" s="17"/>
      <c r="EL863" s="17"/>
    </row>
    <row r="864" spans="1:142" x14ac:dyDescent="0.35">
      <c r="A864" s="17"/>
      <c r="B864" s="17"/>
      <c r="C864" s="17"/>
      <c r="D864" s="17"/>
      <c r="E864" s="17"/>
      <c r="F864" s="17"/>
      <c r="G864" s="17"/>
      <c r="H864" s="17"/>
      <c r="I864" s="17"/>
      <c r="K864" s="17"/>
      <c r="N864" s="17"/>
      <c r="O864" s="17"/>
      <c r="P864" s="68"/>
      <c r="Q864" s="68"/>
      <c r="R864" s="17"/>
      <c r="S864" s="17"/>
      <c r="T864" s="107"/>
      <c r="V864" s="17"/>
      <c r="W864" s="17"/>
      <c r="Y864" s="17"/>
      <c r="Z864" s="17"/>
      <c r="AA864" s="17"/>
      <c r="AI864" s="17"/>
      <c r="AJ864" s="17"/>
      <c r="AK864" s="17"/>
      <c r="AL864" s="17"/>
      <c r="AM864" s="17"/>
      <c r="AN864" s="17"/>
      <c r="AO864" s="17"/>
      <c r="AP864" s="17"/>
      <c r="AQ864" s="17"/>
      <c r="AR864" s="17"/>
      <c r="AS864" s="17"/>
      <c r="AT864" s="17"/>
      <c r="AU864" s="17"/>
      <c r="AV864" s="17"/>
      <c r="AW864" s="17"/>
      <c r="AX864" s="17"/>
      <c r="AY864" s="17"/>
      <c r="AZ864" s="17"/>
      <c r="BA864" s="17"/>
      <c r="BB864" s="17"/>
      <c r="BC864" s="17"/>
      <c r="BD864" s="17"/>
      <c r="BE864" s="17"/>
      <c r="BF864" s="17"/>
      <c r="BG864" s="17"/>
      <c r="BH864" s="17"/>
      <c r="BI864" s="17"/>
      <c r="BJ864" s="17"/>
      <c r="BK864" s="17"/>
      <c r="BL864" s="17"/>
      <c r="BM864" s="17"/>
      <c r="BN864" s="17"/>
      <c r="BO864" s="17"/>
      <c r="BP864" s="17"/>
      <c r="BQ864" s="17"/>
      <c r="BR864" s="17"/>
      <c r="BS864" s="17"/>
      <c r="BT864" s="17"/>
      <c r="BU864" s="17"/>
      <c r="BV864" s="17"/>
      <c r="BW864" s="17"/>
      <c r="BX864" s="17"/>
      <c r="BY864" s="17"/>
      <c r="BZ864" s="17"/>
      <c r="CA864" s="17"/>
      <c r="CB864" s="17"/>
      <c r="CC864" s="17"/>
      <c r="CD864" s="17"/>
      <c r="CE864" s="17"/>
      <c r="CF864" s="17"/>
      <c r="CG864" s="17"/>
      <c r="CH864" s="17"/>
      <c r="CI864" s="17"/>
      <c r="CJ864" s="17"/>
      <c r="CK864" s="17"/>
      <c r="CL864" s="17"/>
      <c r="CM864" s="17"/>
      <c r="CN864" s="17"/>
      <c r="CO864" s="17"/>
      <c r="CP864" s="17"/>
      <c r="CQ864" s="17"/>
      <c r="CR864" s="17"/>
      <c r="CS864" s="17"/>
      <c r="CT864" s="17"/>
      <c r="CU864" s="17"/>
      <c r="CV864" s="17"/>
      <c r="CW864" s="17"/>
      <c r="CX864" s="17"/>
      <c r="CY864" s="17"/>
      <c r="CZ864" s="17"/>
      <c r="DA864" s="17"/>
      <c r="DB864" s="17"/>
      <c r="DC864" s="17"/>
      <c r="DD864" s="17"/>
      <c r="DE864" s="17"/>
      <c r="DF864" s="17"/>
      <c r="DG864" s="17"/>
      <c r="DH864" s="17"/>
      <c r="DI864" s="17"/>
      <c r="DJ864" s="17"/>
      <c r="DK864" s="17"/>
      <c r="DL864" s="17"/>
      <c r="DM864" s="17"/>
      <c r="DN864" s="17"/>
      <c r="DO864" s="17"/>
      <c r="DP864" s="17"/>
      <c r="DQ864" s="17"/>
      <c r="DR864" s="17"/>
      <c r="DS864" s="17"/>
      <c r="DT864" s="17"/>
      <c r="DU864" s="17"/>
      <c r="DV864" s="17"/>
      <c r="DW864" s="17"/>
      <c r="DX864" s="17"/>
      <c r="DY864" s="17"/>
      <c r="DZ864" s="17"/>
      <c r="EA864" s="17"/>
      <c r="EB864" s="17"/>
      <c r="EC864" s="17"/>
      <c r="ED864" s="17"/>
      <c r="EE864" s="17"/>
      <c r="EF864" s="17"/>
      <c r="EG864" s="17"/>
      <c r="EH864" s="17"/>
      <c r="EI864" s="17"/>
      <c r="EJ864" s="17"/>
      <c r="EK864" s="17"/>
      <c r="EL864" s="17"/>
    </row>
    <row r="865" spans="1:142" x14ac:dyDescent="0.35">
      <c r="A865" s="17"/>
      <c r="B865" s="17"/>
      <c r="C865" s="17"/>
      <c r="D865" s="17"/>
      <c r="E865" s="17"/>
      <c r="F865" s="17"/>
      <c r="G865" s="17"/>
      <c r="H865" s="17"/>
      <c r="I865" s="17"/>
      <c r="K865" s="17"/>
      <c r="N865" s="17"/>
      <c r="O865" s="17"/>
      <c r="P865" s="68"/>
      <c r="Q865" s="68"/>
      <c r="R865" s="17"/>
      <c r="S865" s="17"/>
      <c r="T865" s="109"/>
      <c r="V865" s="17"/>
      <c r="W865" s="17"/>
      <c r="Y865" s="17"/>
      <c r="Z865" s="17"/>
      <c r="AA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c r="BU865" s="17"/>
      <c r="BV865" s="17"/>
      <c r="BW865" s="17"/>
      <c r="BX865" s="17"/>
      <c r="BY865" s="17"/>
      <c r="BZ865" s="17"/>
      <c r="CA865" s="17"/>
      <c r="CB865" s="17"/>
      <c r="CC865" s="17"/>
      <c r="CD865" s="17"/>
      <c r="CE865" s="17"/>
      <c r="CF865" s="17"/>
      <c r="CG865" s="17"/>
      <c r="CH865" s="17"/>
      <c r="CI865" s="17"/>
      <c r="CJ865" s="17"/>
      <c r="CK865" s="17"/>
      <c r="CL865" s="17"/>
      <c r="CM865" s="17"/>
      <c r="CN865" s="17"/>
      <c r="CO865" s="17"/>
      <c r="CP865" s="17"/>
      <c r="CQ865" s="17"/>
      <c r="CR865" s="17"/>
      <c r="CS865" s="17"/>
      <c r="CT865" s="17"/>
      <c r="CU865" s="17"/>
      <c r="CV865" s="17"/>
      <c r="CW865" s="17"/>
      <c r="CX865" s="17"/>
      <c r="CY865" s="17"/>
      <c r="CZ865" s="17"/>
      <c r="DA865" s="17"/>
      <c r="DB865" s="17"/>
      <c r="DC865" s="17"/>
      <c r="DD865" s="17"/>
      <c r="DE865" s="17"/>
      <c r="DF865" s="17"/>
      <c r="DG865" s="17"/>
      <c r="DH865" s="17"/>
      <c r="DI865" s="17"/>
      <c r="DJ865" s="17"/>
      <c r="DK865" s="17"/>
      <c r="DL865" s="17"/>
      <c r="DM865" s="17"/>
      <c r="DN865" s="17"/>
      <c r="DO865" s="17"/>
      <c r="DP865" s="17"/>
      <c r="DQ865" s="17"/>
      <c r="DR865" s="17"/>
      <c r="DS865" s="17"/>
      <c r="DT865" s="17"/>
      <c r="DU865" s="17"/>
      <c r="DV865" s="17"/>
      <c r="DW865" s="17"/>
      <c r="DX865" s="17"/>
      <c r="DY865" s="17"/>
      <c r="DZ865" s="17"/>
      <c r="EA865" s="17"/>
      <c r="EB865" s="17"/>
      <c r="EC865" s="17"/>
      <c r="ED865" s="17"/>
      <c r="EE865" s="17"/>
      <c r="EF865" s="17"/>
      <c r="EG865" s="17"/>
      <c r="EH865" s="17"/>
      <c r="EI865" s="17"/>
      <c r="EJ865" s="17"/>
      <c r="EK865" s="17"/>
      <c r="EL865" s="17"/>
    </row>
    <row r="866" spans="1:142" x14ac:dyDescent="0.35">
      <c r="A866" s="17"/>
      <c r="B866" s="17"/>
      <c r="C866" s="17"/>
      <c r="D866" s="17"/>
      <c r="E866" s="17"/>
      <c r="F866" s="17"/>
      <c r="G866" s="17"/>
      <c r="H866" s="17"/>
      <c r="I866" s="17"/>
      <c r="K866" s="17"/>
      <c r="N866" s="17"/>
      <c r="O866" s="17"/>
      <c r="P866" s="68"/>
      <c r="Q866" s="68"/>
      <c r="R866" s="17"/>
      <c r="S866" s="17"/>
      <c r="T866" s="107"/>
      <c r="V866" s="17"/>
      <c r="W866" s="17"/>
      <c r="Y866" s="17"/>
      <c r="Z866" s="17"/>
      <c r="AA866" s="17"/>
      <c r="AI866" s="17"/>
      <c r="AJ866" s="17"/>
      <c r="AK866" s="17"/>
      <c r="AL866" s="17"/>
      <c r="AM866" s="17"/>
      <c r="AN866" s="17"/>
      <c r="AO866" s="17"/>
      <c r="AP866" s="17"/>
      <c r="AQ866" s="17"/>
      <c r="AR866" s="17"/>
      <c r="AS866" s="17"/>
      <c r="AT866" s="17"/>
      <c r="AU866" s="17"/>
      <c r="AV866" s="17"/>
      <c r="AW866" s="17"/>
      <c r="AX866" s="17"/>
      <c r="AY866" s="17"/>
      <c r="AZ866" s="17"/>
      <c r="BA866" s="17"/>
      <c r="BB866" s="17"/>
      <c r="BC866" s="17"/>
      <c r="BD866" s="17"/>
      <c r="BE866" s="17"/>
      <c r="BF866" s="17"/>
      <c r="BG866" s="17"/>
      <c r="BH866" s="17"/>
      <c r="BI866" s="17"/>
      <c r="BJ866" s="17"/>
      <c r="BK866" s="17"/>
      <c r="BL866" s="17"/>
      <c r="BM866" s="17"/>
      <c r="BN866" s="17"/>
      <c r="BO866" s="17"/>
      <c r="BP866" s="17"/>
      <c r="BQ866" s="17"/>
      <c r="BR866" s="17"/>
      <c r="BS866" s="17"/>
      <c r="BT866" s="17"/>
      <c r="BU866" s="17"/>
      <c r="BV866" s="17"/>
      <c r="BW866" s="17"/>
      <c r="BX866" s="17"/>
      <c r="BY866" s="17"/>
      <c r="BZ866" s="17"/>
      <c r="CA866" s="17"/>
      <c r="CB866" s="17"/>
      <c r="CC866" s="17"/>
      <c r="CD866" s="17"/>
      <c r="CE866" s="17"/>
      <c r="CF866" s="17"/>
      <c r="CG866" s="17"/>
      <c r="CH866" s="17"/>
      <c r="CI866" s="17"/>
      <c r="CJ866" s="17"/>
      <c r="CK866" s="17"/>
      <c r="CL866" s="17"/>
      <c r="CM866" s="17"/>
      <c r="CN866" s="17"/>
      <c r="CO866" s="17"/>
      <c r="CP866" s="17"/>
      <c r="CQ866" s="17"/>
      <c r="CR866" s="17"/>
      <c r="CS866" s="17"/>
      <c r="CT866" s="17"/>
      <c r="CU866" s="17"/>
      <c r="CV866" s="17"/>
      <c r="CW866" s="17"/>
      <c r="CX866" s="17"/>
      <c r="CY866" s="17"/>
      <c r="CZ866" s="17"/>
      <c r="DA866" s="17"/>
      <c r="DB866" s="17"/>
      <c r="DC866" s="17"/>
      <c r="DD866" s="17"/>
      <c r="DE866" s="17"/>
      <c r="DF866" s="17"/>
      <c r="DG866" s="17"/>
      <c r="DH866" s="17"/>
      <c r="DI866" s="17"/>
      <c r="DJ866" s="17"/>
      <c r="DK866" s="17"/>
      <c r="DL866" s="17"/>
      <c r="DM866" s="17"/>
      <c r="DN866" s="17"/>
      <c r="DO866" s="17"/>
      <c r="DP866" s="17"/>
      <c r="DQ866" s="17"/>
      <c r="DR866" s="17"/>
      <c r="DS866" s="17"/>
      <c r="DT866" s="17"/>
      <c r="DU866" s="17"/>
      <c r="DV866" s="17"/>
      <c r="DW866" s="17"/>
      <c r="DX866" s="17"/>
      <c r="DY866" s="17"/>
      <c r="DZ866" s="17"/>
      <c r="EA866" s="17"/>
      <c r="EB866" s="17"/>
      <c r="EC866" s="17"/>
      <c r="ED866" s="17"/>
      <c r="EE866" s="17"/>
      <c r="EF866" s="17"/>
      <c r="EG866" s="17"/>
      <c r="EH866" s="17"/>
      <c r="EI866" s="17"/>
      <c r="EJ866" s="17"/>
      <c r="EK866" s="17"/>
      <c r="EL866" s="17"/>
    </row>
    <row r="867" spans="1:142" x14ac:dyDescent="0.35">
      <c r="A867" s="17"/>
      <c r="B867" s="17"/>
      <c r="C867" s="17"/>
      <c r="D867" s="17"/>
      <c r="E867" s="17"/>
      <c r="F867" s="17"/>
      <c r="G867" s="17"/>
      <c r="H867" s="17"/>
      <c r="I867" s="17"/>
      <c r="K867" s="17"/>
      <c r="N867" s="17"/>
      <c r="O867" s="17"/>
      <c r="P867" s="68"/>
      <c r="Q867" s="68"/>
      <c r="R867" s="17"/>
      <c r="S867" s="17"/>
      <c r="T867" s="107"/>
      <c r="V867" s="17"/>
      <c r="W867" s="17"/>
      <c r="Y867" s="17"/>
      <c r="Z867" s="17"/>
      <c r="AA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c r="BR867" s="17"/>
      <c r="BS867" s="17"/>
      <c r="BT867" s="17"/>
      <c r="BU867" s="17"/>
      <c r="BV867" s="17"/>
      <c r="BW867" s="17"/>
      <c r="BX867" s="17"/>
      <c r="BY867" s="17"/>
      <c r="BZ867" s="17"/>
      <c r="CA867" s="17"/>
      <c r="CB867" s="17"/>
      <c r="CC867" s="17"/>
      <c r="CD867" s="17"/>
      <c r="CE867" s="17"/>
      <c r="CF867" s="17"/>
      <c r="CG867" s="17"/>
      <c r="CH867" s="17"/>
      <c r="CI867" s="17"/>
      <c r="CJ867" s="17"/>
      <c r="CK867" s="17"/>
      <c r="CL867" s="17"/>
      <c r="CM867" s="17"/>
      <c r="CN867" s="17"/>
      <c r="CO867" s="17"/>
      <c r="CP867" s="17"/>
      <c r="CQ867" s="17"/>
      <c r="CR867" s="17"/>
      <c r="CS867" s="17"/>
      <c r="CT867" s="17"/>
      <c r="CU867" s="17"/>
      <c r="CV867" s="17"/>
      <c r="CW867" s="17"/>
      <c r="CX867" s="17"/>
      <c r="CY867" s="17"/>
      <c r="CZ867" s="17"/>
      <c r="DA867" s="17"/>
      <c r="DB867" s="17"/>
      <c r="DC867" s="17"/>
      <c r="DD867" s="17"/>
      <c r="DE867" s="17"/>
      <c r="DF867" s="17"/>
      <c r="DG867" s="17"/>
      <c r="DH867" s="17"/>
      <c r="DI867" s="17"/>
      <c r="DJ867" s="17"/>
      <c r="DK867" s="17"/>
      <c r="DL867" s="17"/>
      <c r="DM867" s="17"/>
      <c r="DN867" s="17"/>
      <c r="DO867" s="17"/>
      <c r="DP867" s="17"/>
      <c r="DQ867" s="17"/>
      <c r="DR867" s="17"/>
      <c r="DS867" s="17"/>
      <c r="DT867" s="17"/>
      <c r="DU867" s="17"/>
      <c r="DV867" s="17"/>
      <c r="DW867" s="17"/>
      <c r="DX867" s="17"/>
      <c r="DY867" s="17"/>
      <c r="DZ867" s="17"/>
      <c r="EA867" s="17"/>
      <c r="EB867" s="17"/>
      <c r="EC867" s="17"/>
      <c r="ED867" s="17"/>
      <c r="EE867" s="17"/>
      <c r="EF867" s="17"/>
      <c r="EG867" s="17"/>
      <c r="EH867" s="17"/>
      <c r="EI867" s="17"/>
      <c r="EJ867" s="17"/>
      <c r="EK867" s="17"/>
      <c r="EL867" s="17"/>
    </row>
    <row r="868" spans="1:142" x14ac:dyDescent="0.35">
      <c r="A868" s="17"/>
      <c r="B868" s="17"/>
      <c r="C868" s="17"/>
      <c r="D868" s="17"/>
      <c r="E868" s="17"/>
      <c r="F868" s="17"/>
      <c r="G868" s="17"/>
      <c r="H868" s="17"/>
      <c r="I868" s="17"/>
      <c r="K868" s="17"/>
      <c r="N868" s="17"/>
      <c r="O868" s="17"/>
      <c r="P868" s="68"/>
      <c r="Q868" s="68"/>
      <c r="R868" s="17"/>
      <c r="S868" s="17"/>
      <c r="T868" s="107"/>
      <c r="V868" s="17"/>
      <c r="W868" s="17"/>
      <c r="Y868" s="17"/>
      <c r="Z868" s="17"/>
      <c r="AA868" s="17"/>
      <c r="AI868" s="17"/>
      <c r="AJ868" s="17"/>
      <c r="AK868" s="17"/>
      <c r="AL868" s="17"/>
      <c r="AM868" s="17"/>
      <c r="AN868" s="17"/>
      <c r="AO868" s="17"/>
      <c r="AP868" s="17"/>
      <c r="AQ868" s="17"/>
      <c r="AR868" s="17"/>
      <c r="AS868" s="17"/>
      <c r="AT868" s="17"/>
      <c r="AU868" s="17"/>
      <c r="AV868" s="17"/>
      <c r="AW868" s="17"/>
      <c r="AX868" s="17"/>
      <c r="AY868" s="17"/>
      <c r="AZ868" s="17"/>
      <c r="BA868" s="17"/>
      <c r="BB868" s="17"/>
      <c r="BC868" s="17"/>
      <c r="BD868" s="17"/>
      <c r="BE868" s="17"/>
      <c r="BF868" s="17"/>
      <c r="BG868" s="17"/>
      <c r="BH868" s="17"/>
      <c r="BI868" s="17"/>
      <c r="BJ868" s="17"/>
      <c r="BK868" s="17"/>
      <c r="BL868" s="17"/>
      <c r="BM868" s="17"/>
      <c r="BN868" s="17"/>
      <c r="BO868" s="17"/>
      <c r="BP868" s="17"/>
      <c r="BQ868" s="17"/>
      <c r="BR868" s="17"/>
      <c r="BS868" s="17"/>
      <c r="BT868" s="17"/>
      <c r="BU868" s="17"/>
      <c r="BV868" s="17"/>
      <c r="BW868" s="17"/>
      <c r="BX868" s="17"/>
      <c r="BY868" s="17"/>
      <c r="BZ868" s="17"/>
      <c r="CA868" s="17"/>
      <c r="CB868" s="17"/>
      <c r="CC868" s="17"/>
      <c r="CD868" s="17"/>
      <c r="CE868" s="17"/>
      <c r="CF868" s="17"/>
      <c r="CG868" s="17"/>
      <c r="CH868" s="17"/>
      <c r="CI868" s="17"/>
      <c r="CJ868" s="17"/>
      <c r="CK868" s="17"/>
      <c r="CL868" s="17"/>
      <c r="CM868" s="17"/>
      <c r="CN868" s="17"/>
      <c r="CO868" s="17"/>
      <c r="CP868" s="17"/>
      <c r="CQ868" s="17"/>
      <c r="CR868" s="17"/>
      <c r="CS868" s="17"/>
      <c r="CT868" s="17"/>
      <c r="CU868" s="17"/>
      <c r="CV868" s="17"/>
      <c r="CW868" s="17"/>
      <c r="CX868" s="17"/>
      <c r="CY868" s="17"/>
      <c r="CZ868" s="17"/>
      <c r="DA868" s="17"/>
      <c r="DB868" s="17"/>
      <c r="DC868" s="17"/>
      <c r="DD868" s="17"/>
      <c r="DE868" s="17"/>
      <c r="DF868" s="17"/>
      <c r="DG868" s="17"/>
      <c r="DH868" s="17"/>
      <c r="DI868" s="17"/>
      <c r="DJ868" s="17"/>
      <c r="DK868" s="17"/>
      <c r="DL868" s="17"/>
      <c r="DM868" s="17"/>
      <c r="DN868" s="17"/>
      <c r="DO868" s="17"/>
      <c r="DP868" s="17"/>
      <c r="DQ868" s="17"/>
      <c r="DR868" s="17"/>
      <c r="DS868" s="17"/>
      <c r="DT868" s="17"/>
      <c r="DU868" s="17"/>
      <c r="DV868" s="17"/>
      <c r="DW868" s="17"/>
      <c r="DX868" s="17"/>
      <c r="DY868" s="17"/>
      <c r="DZ868" s="17"/>
      <c r="EA868" s="17"/>
      <c r="EB868" s="17"/>
      <c r="EC868" s="17"/>
      <c r="ED868" s="17"/>
      <c r="EE868" s="17"/>
      <c r="EF868" s="17"/>
      <c r="EG868" s="17"/>
      <c r="EH868" s="17"/>
      <c r="EI868" s="17"/>
      <c r="EJ868" s="17"/>
      <c r="EK868" s="17"/>
      <c r="EL868" s="17"/>
    </row>
    <row r="869" spans="1:142" x14ac:dyDescent="0.35">
      <c r="A869" s="17"/>
      <c r="B869" s="17"/>
      <c r="C869" s="17"/>
      <c r="D869" s="17"/>
      <c r="E869" s="17"/>
      <c r="F869" s="17"/>
      <c r="G869" s="17"/>
      <c r="H869" s="17"/>
      <c r="I869" s="17"/>
      <c r="K869" s="17"/>
      <c r="N869" s="17"/>
      <c r="O869" s="17"/>
      <c r="P869" s="68"/>
      <c r="Q869" s="68"/>
      <c r="R869" s="17"/>
      <c r="S869" s="17"/>
      <c r="T869" s="107"/>
      <c r="V869" s="17"/>
      <c r="W869" s="17"/>
      <c r="Y869" s="17"/>
      <c r="Z869" s="17"/>
      <c r="AA869" s="17"/>
      <c r="AI869" s="17"/>
      <c r="AJ869" s="17"/>
      <c r="AK869" s="17"/>
      <c r="AL869" s="17"/>
      <c r="AM869" s="17"/>
      <c r="AN869" s="17"/>
      <c r="AO869" s="17"/>
      <c r="AP869" s="17"/>
      <c r="AQ869" s="17"/>
      <c r="AR869" s="17"/>
      <c r="AS869" s="17"/>
      <c r="AT869" s="17"/>
      <c r="AU869" s="17"/>
      <c r="AV869" s="17"/>
      <c r="AW869" s="17"/>
      <c r="AX869" s="17"/>
      <c r="AY869" s="17"/>
      <c r="AZ869" s="17"/>
      <c r="BA869" s="17"/>
      <c r="BB869" s="17"/>
      <c r="BC869" s="17"/>
      <c r="BD869" s="17"/>
      <c r="BE869" s="17"/>
      <c r="BF869" s="17"/>
      <c r="BG869" s="17"/>
      <c r="BH869" s="17"/>
      <c r="BI869" s="17"/>
      <c r="BJ869" s="17"/>
      <c r="BK869" s="17"/>
      <c r="BL869" s="17"/>
      <c r="BM869" s="17"/>
      <c r="BN869" s="17"/>
      <c r="BO869" s="17"/>
      <c r="BP869" s="17"/>
      <c r="BQ869" s="17"/>
      <c r="BR869" s="17"/>
      <c r="BS869" s="17"/>
      <c r="BT869" s="17"/>
      <c r="BU869" s="17"/>
      <c r="BV869" s="17"/>
      <c r="BW869" s="17"/>
      <c r="BX869" s="17"/>
      <c r="BY869" s="17"/>
      <c r="BZ869" s="17"/>
      <c r="CA869" s="17"/>
      <c r="CB869" s="17"/>
      <c r="CC869" s="17"/>
      <c r="CD869" s="17"/>
      <c r="CE869" s="17"/>
      <c r="CF869" s="17"/>
      <c r="CG869" s="17"/>
      <c r="CH869" s="17"/>
      <c r="CI869" s="17"/>
      <c r="CJ869" s="17"/>
      <c r="CK869" s="17"/>
      <c r="CL869" s="17"/>
      <c r="CM869" s="17"/>
      <c r="CN869" s="17"/>
      <c r="CO869" s="17"/>
      <c r="CP869" s="17"/>
      <c r="CQ869" s="17"/>
      <c r="CR869" s="17"/>
      <c r="CS869" s="17"/>
      <c r="CT869" s="17"/>
      <c r="CU869" s="17"/>
      <c r="CV869" s="17"/>
      <c r="CW869" s="17"/>
      <c r="CX869" s="17"/>
      <c r="CY869" s="17"/>
      <c r="CZ869" s="17"/>
      <c r="DA869" s="17"/>
      <c r="DB869" s="17"/>
      <c r="DC869" s="17"/>
      <c r="DD869" s="17"/>
      <c r="DE869" s="17"/>
      <c r="DF869" s="17"/>
      <c r="DG869" s="17"/>
      <c r="DH869" s="17"/>
      <c r="DI869" s="17"/>
      <c r="DJ869" s="17"/>
      <c r="DK869" s="17"/>
      <c r="DL869" s="17"/>
      <c r="DM869" s="17"/>
      <c r="DN869" s="17"/>
      <c r="DO869" s="17"/>
      <c r="DP869" s="17"/>
      <c r="DQ869" s="17"/>
      <c r="DR869" s="17"/>
      <c r="DS869" s="17"/>
      <c r="DT869" s="17"/>
      <c r="DU869" s="17"/>
      <c r="DV869" s="17"/>
      <c r="DW869" s="17"/>
      <c r="DX869" s="17"/>
      <c r="DY869" s="17"/>
      <c r="DZ869" s="17"/>
      <c r="EA869" s="17"/>
      <c r="EB869" s="17"/>
      <c r="EC869" s="17"/>
      <c r="ED869" s="17"/>
      <c r="EE869" s="17"/>
      <c r="EF869" s="17"/>
      <c r="EG869" s="17"/>
      <c r="EH869" s="17"/>
      <c r="EI869" s="17"/>
      <c r="EJ869" s="17"/>
      <c r="EK869" s="17"/>
      <c r="EL869" s="17"/>
    </row>
    <row r="870" spans="1:142" x14ac:dyDescent="0.35">
      <c r="A870" s="17"/>
      <c r="B870" s="17"/>
      <c r="C870" s="17"/>
      <c r="D870" s="17"/>
      <c r="E870" s="17"/>
      <c r="F870" s="17"/>
      <c r="G870" s="17"/>
      <c r="H870" s="17"/>
      <c r="I870" s="17"/>
      <c r="K870" s="17"/>
      <c r="N870" s="17"/>
      <c r="O870" s="17"/>
      <c r="P870" s="68"/>
      <c r="Q870" s="68"/>
      <c r="R870" s="17"/>
      <c r="S870" s="17"/>
      <c r="T870" s="107"/>
      <c r="V870" s="17"/>
      <c r="W870" s="17"/>
      <c r="Y870" s="17"/>
      <c r="Z870" s="17"/>
      <c r="AA870" s="17"/>
      <c r="AI870" s="17"/>
      <c r="AJ870" s="17"/>
      <c r="AK870" s="17"/>
      <c r="AL870" s="17"/>
      <c r="AM870" s="17"/>
      <c r="AN870" s="17"/>
      <c r="AO870" s="17"/>
      <c r="AP870" s="17"/>
      <c r="AQ870" s="17"/>
      <c r="AR870" s="17"/>
      <c r="AS870" s="17"/>
      <c r="AT870" s="17"/>
      <c r="AU870" s="17"/>
      <c r="AV870" s="17"/>
      <c r="AW870" s="17"/>
      <c r="AX870" s="17"/>
      <c r="AY870" s="17"/>
      <c r="AZ870" s="17"/>
      <c r="BA870" s="17"/>
      <c r="BB870" s="17"/>
      <c r="BC870" s="17"/>
      <c r="BD870" s="17"/>
      <c r="BE870" s="17"/>
      <c r="BF870" s="17"/>
      <c r="BG870" s="17"/>
      <c r="BH870" s="17"/>
      <c r="BI870" s="17"/>
      <c r="BJ870" s="17"/>
      <c r="BK870" s="17"/>
      <c r="BL870" s="17"/>
      <c r="BM870" s="17"/>
      <c r="BN870" s="17"/>
      <c r="BO870" s="17"/>
      <c r="BP870" s="17"/>
      <c r="BQ870" s="17"/>
      <c r="BR870" s="17"/>
      <c r="BS870" s="17"/>
      <c r="BT870" s="17"/>
      <c r="BU870" s="17"/>
      <c r="BV870" s="17"/>
      <c r="BW870" s="17"/>
      <c r="BX870" s="17"/>
      <c r="BY870" s="17"/>
      <c r="BZ870" s="17"/>
      <c r="CA870" s="17"/>
      <c r="CB870" s="17"/>
      <c r="CC870" s="17"/>
      <c r="CD870" s="17"/>
      <c r="CE870" s="17"/>
      <c r="CF870" s="17"/>
      <c r="CG870" s="17"/>
      <c r="CH870" s="17"/>
      <c r="CI870" s="17"/>
      <c r="CJ870" s="17"/>
      <c r="CK870" s="17"/>
      <c r="CL870" s="17"/>
      <c r="CM870" s="17"/>
      <c r="CN870" s="17"/>
      <c r="CO870" s="17"/>
      <c r="CP870" s="17"/>
      <c r="CQ870" s="17"/>
      <c r="CR870" s="17"/>
      <c r="CS870" s="17"/>
      <c r="CT870" s="17"/>
      <c r="CU870" s="17"/>
      <c r="CV870" s="17"/>
      <c r="CW870" s="17"/>
      <c r="CX870" s="17"/>
      <c r="CY870" s="17"/>
      <c r="CZ870" s="17"/>
      <c r="DA870" s="17"/>
      <c r="DB870" s="17"/>
      <c r="DC870" s="17"/>
      <c r="DD870" s="17"/>
      <c r="DE870" s="17"/>
      <c r="DF870" s="17"/>
      <c r="DG870" s="17"/>
      <c r="DH870" s="17"/>
      <c r="DI870" s="17"/>
      <c r="DJ870" s="17"/>
      <c r="DK870" s="17"/>
      <c r="DL870" s="17"/>
      <c r="DM870" s="17"/>
      <c r="DN870" s="17"/>
      <c r="DO870" s="17"/>
      <c r="DP870" s="17"/>
      <c r="DQ870" s="17"/>
      <c r="DR870" s="17"/>
      <c r="DS870" s="17"/>
      <c r="DT870" s="17"/>
      <c r="DU870" s="17"/>
      <c r="DV870" s="17"/>
      <c r="DW870" s="17"/>
      <c r="DX870" s="17"/>
      <c r="DY870" s="17"/>
      <c r="DZ870" s="17"/>
      <c r="EA870" s="17"/>
      <c r="EB870" s="17"/>
      <c r="EC870" s="17"/>
      <c r="ED870" s="17"/>
      <c r="EE870" s="17"/>
      <c r="EF870" s="17"/>
      <c r="EG870" s="17"/>
      <c r="EH870" s="17"/>
      <c r="EI870" s="17"/>
      <c r="EJ870" s="17"/>
      <c r="EK870" s="17"/>
      <c r="EL870" s="17"/>
    </row>
    <row r="871" spans="1:142" x14ac:dyDescent="0.35">
      <c r="A871" s="17"/>
      <c r="B871" s="17"/>
      <c r="C871" s="17"/>
      <c r="D871" s="17"/>
      <c r="E871" s="17"/>
      <c r="F871" s="17"/>
      <c r="G871" s="17"/>
      <c r="H871" s="17"/>
      <c r="I871" s="17"/>
      <c r="K871" s="17"/>
      <c r="N871" s="17"/>
      <c r="O871" s="17"/>
      <c r="P871" s="68"/>
      <c r="Q871" s="68"/>
      <c r="R871" s="17"/>
      <c r="S871" s="17"/>
      <c r="T871" s="107"/>
      <c r="V871" s="17"/>
      <c r="W871" s="17"/>
      <c r="Y871" s="17"/>
      <c r="Z871" s="17"/>
      <c r="AA871" s="17"/>
      <c r="AI871" s="17"/>
      <c r="AJ871" s="17"/>
      <c r="AK871" s="17"/>
      <c r="AL871" s="17"/>
      <c r="AM871" s="17"/>
      <c r="AN871" s="17"/>
      <c r="AO871" s="17"/>
      <c r="AP871" s="17"/>
      <c r="AQ871" s="17"/>
      <c r="AR871" s="17"/>
      <c r="AS871" s="17"/>
      <c r="AT871" s="17"/>
      <c r="AU871" s="17"/>
      <c r="AV871" s="17"/>
      <c r="AW871" s="17"/>
      <c r="AX871" s="17"/>
      <c r="AY871" s="17"/>
      <c r="AZ871" s="17"/>
      <c r="BA871" s="17"/>
      <c r="BB871" s="17"/>
      <c r="BC871" s="17"/>
      <c r="BD871" s="17"/>
      <c r="BE871" s="17"/>
      <c r="BF871" s="17"/>
      <c r="BG871" s="17"/>
      <c r="BH871" s="17"/>
      <c r="BI871" s="17"/>
      <c r="BJ871" s="17"/>
      <c r="BK871" s="17"/>
      <c r="BL871" s="17"/>
      <c r="BM871" s="17"/>
      <c r="BN871" s="17"/>
      <c r="BO871" s="17"/>
      <c r="BP871" s="17"/>
      <c r="BQ871" s="17"/>
      <c r="BR871" s="17"/>
      <c r="BS871" s="17"/>
      <c r="BT871" s="17"/>
      <c r="BU871" s="17"/>
      <c r="BV871" s="17"/>
      <c r="BW871" s="17"/>
      <c r="BX871" s="17"/>
      <c r="BY871" s="17"/>
      <c r="BZ871" s="17"/>
      <c r="CA871" s="17"/>
      <c r="CB871" s="17"/>
      <c r="CC871" s="17"/>
      <c r="CD871" s="17"/>
      <c r="CE871" s="17"/>
      <c r="CF871" s="17"/>
      <c r="CG871" s="17"/>
      <c r="CH871" s="17"/>
      <c r="CI871" s="17"/>
      <c r="CJ871" s="17"/>
      <c r="CK871" s="17"/>
      <c r="CL871" s="17"/>
      <c r="CM871" s="17"/>
      <c r="CN871" s="17"/>
      <c r="CO871" s="17"/>
      <c r="CP871" s="17"/>
      <c r="CQ871" s="17"/>
      <c r="CR871" s="17"/>
      <c r="CS871" s="17"/>
      <c r="CT871" s="17"/>
      <c r="CU871" s="17"/>
      <c r="CV871" s="17"/>
      <c r="CW871" s="17"/>
      <c r="CX871" s="17"/>
      <c r="CY871" s="17"/>
      <c r="CZ871" s="17"/>
      <c r="DA871" s="17"/>
      <c r="DB871" s="17"/>
      <c r="DC871" s="17"/>
      <c r="DD871" s="17"/>
      <c r="DE871" s="17"/>
      <c r="DF871" s="17"/>
      <c r="DG871" s="17"/>
      <c r="DH871" s="17"/>
      <c r="DI871" s="17"/>
      <c r="DJ871" s="17"/>
      <c r="DK871" s="17"/>
      <c r="DL871" s="17"/>
      <c r="DM871" s="17"/>
      <c r="DN871" s="17"/>
      <c r="DO871" s="17"/>
      <c r="DP871" s="17"/>
      <c r="DQ871" s="17"/>
      <c r="DR871" s="17"/>
      <c r="DS871" s="17"/>
      <c r="DT871" s="17"/>
      <c r="DU871" s="17"/>
      <c r="DV871" s="17"/>
      <c r="DW871" s="17"/>
      <c r="DX871" s="17"/>
      <c r="DY871" s="17"/>
      <c r="DZ871" s="17"/>
      <c r="EA871" s="17"/>
      <c r="EB871" s="17"/>
      <c r="EC871" s="17"/>
      <c r="ED871" s="17"/>
      <c r="EE871" s="17"/>
      <c r="EF871" s="17"/>
      <c r="EG871" s="17"/>
      <c r="EH871" s="17"/>
      <c r="EI871" s="17"/>
      <c r="EJ871" s="17"/>
      <c r="EK871" s="17"/>
      <c r="EL871" s="17"/>
    </row>
    <row r="872" spans="1:142" x14ac:dyDescent="0.35">
      <c r="A872" s="17"/>
      <c r="B872" s="17"/>
      <c r="C872" s="17"/>
      <c r="D872" s="17"/>
      <c r="E872" s="17"/>
      <c r="F872" s="17"/>
      <c r="G872" s="17"/>
      <c r="H872" s="17"/>
      <c r="I872" s="17"/>
      <c r="K872" s="17"/>
      <c r="N872" s="17"/>
      <c r="O872" s="17"/>
      <c r="P872" s="68"/>
      <c r="Q872" s="68"/>
      <c r="R872" s="17"/>
      <c r="S872" s="17"/>
      <c r="T872" s="107"/>
      <c r="V872" s="17"/>
      <c r="W872" s="17"/>
      <c r="Y872" s="17"/>
      <c r="Z872" s="17"/>
      <c r="AA872" s="17"/>
      <c r="AI872" s="17"/>
      <c r="AJ872" s="17"/>
      <c r="AK872" s="17"/>
      <c r="AL872" s="17"/>
      <c r="AM872" s="17"/>
      <c r="AN872" s="17"/>
      <c r="AO872" s="17"/>
      <c r="AP872" s="17"/>
      <c r="AQ872" s="17"/>
      <c r="AR872" s="17"/>
      <c r="AS872" s="17"/>
      <c r="AT872" s="17"/>
      <c r="AU872" s="17"/>
      <c r="AV872" s="17"/>
      <c r="AW872" s="17"/>
      <c r="AX872" s="17"/>
      <c r="AY872" s="17"/>
      <c r="AZ872" s="17"/>
      <c r="BA872" s="17"/>
      <c r="BB872" s="17"/>
      <c r="BC872" s="17"/>
      <c r="BD872" s="17"/>
      <c r="BE872" s="17"/>
      <c r="BF872" s="17"/>
      <c r="BG872" s="17"/>
      <c r="BH872" s="17"/>
      <c r="BI872" s="17"/>
      <c r="BJ872" s="17"/>
      <c r="BK872" s="17"/>
      <c r="BL872" s="17"/>
      <c r="BM872" s="17"/>
      <c r="BN872" s="17"/>
      <c r="BO872" s="17"/>
      <c r="BP872" s="17"/>
      <c r="BQ872" s="17"/>
      <c r="BR872" s="17"/>
      <c r="BS872" s="17"/>
      <c r="BT872" s="17"/>
      <c r="BU872" s="17"/>
      <c r="BV872" s="17"/>
      <c r="BW872" s="17"/>
      <c r="BX872" s="17"/>
      <c r="BY872" s="17"/>
      <c r="BZ872" s="17"/>
      <c r="CA872" s="17"/>
      <c r="CB872" s="17"/>
      <c r="CC872" s="17"/>
      <c r="CD872" s="17"/>
      <c r="CE872" s="17"/>
      <c r="CF872" s="17"/>
      <c r="CG872" s="17"/>
      <c r="CH872" s="17"/>
      <c r="CI872" s="17"/>
      <c r="CJ872" s="17"/>
      <c r="CK872" s="17"/>
      <c r="CL872" s="17"/>
      <c r="CM872" s="17"/>
      <c r="CN872" s="17"/>
      <c r="CO872" s="17"/>
      <c r="CP872" s="17"/>
      <c r="CQ872" s="17"/>
      <c r="CR872" s="17"/>
      <c r="CS872" s="17"/>
      <c r="CT872" s="17"/>
      <c r="CU872" s="17"/>
      <c r="CV872" s="17"/>
      <c r="CW872" s="17"/>
      <c r="CX872" s="17"/>
      <c r="CY872" s="17"/>
      <c r="CZ872" s="17"/>
      <c r="DA872" s="17"/>
      <c r="DB872" s="17"/>
      <c r="DC872" s="17"/>
      <c r="DD872" s="17"/>
      <c r="DE872" s="17"/>
      <c r="DF872" s="17"/>
      <c r="DG872" s="17"/>
      <c r="DH872" s="17"/>
      <c r="DI872" s="17"/>
      <c r="DJ872" s="17"/>
      <c r="DK872" s="17"/>
      <c r="DL872" s="17"/>
      <c r="DM872" s="17"/>
      <c r="DN872" s="17"/>
      <c r="DO872" s="17"/>
      <c r="DP872" s="17"/>
      <c r="DQ872" s="17"/>
      <c r="DR872" s="17"/>
      <c r="DS872" s="17"/>
      <c r="DT872" s="17"/>
      <c r="DU872" s="17"/>
      <c r="DV872" s="17"/>
      <c r="DW872" s="17"/>
      <c r="DX872" s="17"/>
      <c r="DY872" s="17"/>
      <c r="DZ872" s="17"/>
      <c r="EA872" s="17"/>
      <c r="EB872" s="17"/>
      <c r="EC872" s="17"/>
      <c r="ED872" s="17"/>
      <c r="EE872" s="17"/>
      <c r="EF872" s="17"/>
      <c r="EG872" s="17"/>
      <c r="EH872" s="17"/>
      <c r="EI872" s="17"/>
      <c r="EJ872" s="17"/>
      <c r="EK872" s="17"/>
      <c r="EL872" s="17"/>
    </row>
    <row r="873" spans="1:142" x14ac:dyDescent="0.35">
      <c r="A873" s="17"/>
      <c r="B873" s="17"/>
      <c r="C873" s="17"/>
      <c r="D873" s="17"/>
      <c r="E873" s="17"/>
      <c r="F873" s="17"/>
      <c r="G873" s="17"/>
      <c r="H873" s="17"/>
      <c r="I873" s="17"/>
      <c r="K873" s="17"/>
      <c r="N873" s="17"/>
      <c r="O873" s="17"/>
      <c r="P873" s="68"/>
      <c r="Q873" s="68"/>
      <c r="R873" s="17"/>
      <c r="S873" s="17"/>
      <c r="T873" s="107"/>
      <c r="V873" s="17"/>
      <c r="W873" s="17"/>
      <c r="Y873" s="17"/>
      <c r="Z873" s="17"/>
      <c r="AA873" s="17"/>
      <c r="AI873" s="17"/>
      <c r="AJ873" s="17"/>
      <c r="AK873" s="17"/>
      <c r="AL873" s="17"/>
      <c r="AM873" s="17"/>
      <c r="AN873" s="17"/>
      <c r="AO873" s="17"/>
      <c r="AP873" s="17"/>
      <c r="AQ873" s="17"/>
      <c r="AR873" s="17"/>
      <c r="AS873" s="17"/>
      <c r="AT873" s="17"/>
      <c r="AU873" s="17"/>
      <c r="AV873" s="17"/>
      <c r="AW873" s="17"/>
      <c r="AX873" s="17"/>
      <c r="AY873" s="17"/>
      <c r="AZ873" s="17"/>
      <c r="BA873" s="17"/>
      <c r="BB873" s="17"/>
      <c r="BC873" s="17"/>
      <c r="BD873" s="17"/>
      <c r="BE873" s="17"/>
      <c r="BF873" s="17"/>
      <c r="BG873" s="17"/>
      <c r="BH873" s="17"/>
      <c r="BI873" s="17"/>
      <c r="BJ873" s="17"/>
      <c r="BK873" s="17"/>
      <c r="BL873" s="17"/>
      <c r="BM873" s="17"/>
      <c r="BN873" s="17"/>
      <c r="BO873" s="17"/>
      <c r="BP873" s="17"/>
      <c r="BQ873" s="17"/>
      <c r="BR873" s="17"/>
      <c r="BS873" s="17"/>
      <c r="BT873" s="17"/>
      <c r="BU873" s="17"/>
      <c r="BV873" s="17"/>
      <c r="BW873" s="17"/>
      <c r="BX873" s="17"/>
      <c r="BY873" s="17"/>
      <c r="BZ873" s="17"/>
      <c r="CA873" s="17"/>
      <c r="CB873" s="17"/>
      <c r="CC873" s="17"/>
      <c r="CD873" s="17"/>
      <c r="CE873" s="17"/>
      <c r="CF873" s="17"/>
      <c r="CG873" s="17"/>
      <c r="CH873" s="17"/>
      <c r="CI873" s="17"/>
      <c r="CJ873" s="17"/>
      <c r="CK873" s="17"/>
      <c r="CL873" s="17"/>
      <c r="CM873" s="17"/>
      <c r="CN873" s="17"/>
      <c r="CO873" s="17"/>
      <c r="CP873" s="17"/>
      <c r="CQ873" s="17"/>
      <c r="CR873" s="17"/>
      <c r="CS873" s="17"/>
      <c r="CT873" s="17"/>
      <c r="CU873" s="17"/>
      <c r="CV873" s="17"/>
      <c r="CW873" s="17"/>
      <c r="CX873" s="17"/>
      <c r="CY873" s="17"/>
      <c r="CZ873" s="17"/>
      <c r="DA873" s="17"/>
      <c r="DB873" s="17"/>
      <c r="DC873" s="17"/>
      <c r="DD873" s="17"/>
      <c r="DE873" s="17"/>
      <c r="DF873" s="17"/>
      <c r="DG873" s="17"/>
      <c r="DH873" s="17"/>
      <c r="DI873" s="17"/>
      <c r="DJ873" s="17"/>
      <c r="DK873" s="17"/>
      <c r="DL873" s="17"/>
      <c r="DM873" s="17"/>
      <c r="DN873" s="17"/>
      <c r="DO873" s="17"/>
      <c r="DP873" s="17"/>
      <c r="DQ873" s="17"/>
      <c r="DR873" s="17"/>
      <c r="DS873" s="17"/>
      <c r="DT873" s="17"/>
      <c r="DU873" s="17"/>
      <c r="DV873" s="17"/>
      <c r="DW873" s="17"/>
      <c r="DX873" s="17"/>
      <c r="DY873" s="17"/>
      <c r="DZ873" s="17"/>
      <c r="EA873" s="17"/>
      <c r="EB873" s="17"/>
      <c r="EC873" s="17"/>
      <c r="ED873" s="17"/>
      <c r="EE873" s="17"/>
      <c r="EF873" s="17"/>
      <c r="EG873" s="17"/>
      <c r="EH873" s="17"/>
      <c r="EI873" s="17"/>
      <c r="EJ873" s="17"/>
      <c r="EK873" s="17"/>
      <c r="EL873" s="17"/>
    </row>
    <row r="874" spans="1:142" x14ac:dyDescent="0.35">
      <c r="A874" s="17"/>
      <c r="B874" s="17"/>
      <c r="C874" s="17"/>
      <c r="D874" s="17"/>
      <c r="E874" s="17"/>
      <c r="F874" s="17"/>
      <c r="G874" s="17"/>
      <c r="H874" s="17"/>
      <c r="I874" s="17"/>
      <c r="K874" s="17"/>
      <c r="N874" s="17"/>
      <c r="O874" s="17"/>
      <c r="P874" s="68"/>
      <c r="Q874" s="68"/>
      <c r="R874" s="17"/>
      <c r="S874" s="17"/>
      <c r="T874" s="107"/>
      <c r="V874" s="17"/>
      <c r="W874" s="17"/>
      <c r="Y874" s="17"/>
      <c r="Z874" s="17"/>
      <c r="AA874" s="17"/>
      <c r="AI874" s="17"/>
      <c r="AJ874" s="17"/>
      <c r="AK874" s="17"/>
      <c r="AL874" s="17"/>
      <c r="AM874" s="17"/>
      <c r="AN874" s="17"/>
      <c r="AO874" s="17"/>
      <c r="AP874" s="17"/>
      <c r="AQ874" s="17"/>
      <c r="AR874" s="17"/>
      <c r="AS874" s="17"/>
      <c r="AT874" s="17"/>
      <c r="AU874" s="17"/>
      <c r="AV874" s="17"/>
      <c r="AW874" s="17"/>
      <c r="AX874" s="17"/>
      <c r="AY874" s="17"/>
      <c r="AZ874" s="17"/>
      <c r="BA874" s="17"/>
      <c r="BB874" s="17"/>
      <c r="BC874" s="17"/>
      <c r="BD874" s="17"/>
      <c r="BE874" s="17"/>
      <c r="BF874" s="17"/>
      <c r="BG874" s="17"/>
      <c r="BH874" s="17"/>
      <c r="BI874" s="17"/>
      <c r="BJ874" s="17"/>
      <c r="BK874" s="17"/>
      <c r="BL874" s="17"/>
      <c r="BM874" s="17"/>
      <c r="BN874" s="17"/>
      <c r="BO874" s="17"/>
      <c r="BP874" s="17"/>
      <c r="BQ874" s="17"/>
      <c r="BR874" s="17"/>
      <c r="BS874" s="17"/>
      <c r="BT874" s="17"/>
      <c r="BU874" s="17"/>
      <c r="BV874" s="17"/>
      <c r="BW874" s="17"/>
      <c r="BX874" s="17"/>
      <c r="BY874" s="17"/>
      <c r="BZ874" s="17"/>
      <c r="CA874" s="17"/>
      <c r="CB874" s="17"/>
      <c r="CC874" s="17"/>
      <c r="CD874" s="17"/>
      <c r="CE874" s="17"/>
      <c r="CF874" s="17"/>
      <c r="CG874" s="17"/>
      <c r="CH874" s="17"/>
      <c r="CI874" s="17"/>
      <c r="CJ874" s="17"/>
      <c r="CK874" s="17"/>
      <c r="CL874" s="17"/>
      <c r="CM874" s="17"/>
      <c r="CN874" s="17"/>
      <c r="CO874" s="17"/>
      <c r="CP874" s="17"/>
      <c r="CQ874" s="17"/>
      <c r="CR874" s="17"/>
      <c r="CS874" s="17"/>
      <c r="CT874" s="17"/>
      <c r="CU874" s="17"/>
      <c r="CV874" s="17"/>
      <c r="CW874" s="17"/>
      <c r="CX874" s="17"/>
      <c r="CY874" s="17"/>
      <c r="CZ874" s="17"/>
      <c r="DA874" s="17"/>
      <c r="DB874" s="17"/>
      <c r="DC874" s="17"/>
      <c r="DD874" s="17"/>
      <c r="DE874" s="17"/>
      <c r="DF874" s="17"/>
      <c r="DG874" s="17"/>
      <c r="DH874" s="17"/>
      <c r="DI874" s="17"/>
      <c r="DJ874" s="17"/>
      <c r="DK874" s="17"/>
      <c r="DL874" s="17"/>
      <c r="DM874" s="17"/>
      <c r="DN874" s="17"/>
      <c r="DO874" s="17"/>
      <c r="DP874" s="17"/>
      <c r="DQ874" s="17"/>
      <c r="DR874" s="17"/>
      <c r="DS874" s="17"/>
      <c r="DT874" s="17"/>
      <c r="DU874" s="17"/>
      <c r="DV874" s="17"/>
      <c r="DW874" s="17"/>
      <c r="DX874" s="17"/>
      <c r="DY874" s="17"/>
      <c r="DZ874" s="17"/>
      <c r="EA874" s="17"/>
      <c r="EB874" s="17"/>
      <c r="EC874" s="17"/>
      <c r="ED874" s="17"/>
      <c r="EE874" s="17"/>
      <c r="EF874" s="17"/>
      <c r="EG874" s="17"/>
      <c r="EH874" s="17"/>
      <c r="EI874" s="17"/>
      <c r="EJ874" s="17"/>
      <c r="EK874" s="17"/>
      <c r="EL874" s="17"/>
    </row>
    <row r="875" spans="1:142" x14ac:dyDescent="0.35">
      <c r="A875" s="17"/>
      <c r="B875" s="17"/>
      <c r="C875" s="17"/>
      <c r="D875" s="17"/>
      <c r="E875" s="17"/>
      <c r="F875" s="17"/>
      <c r="G875" s="17"/>
      <c r="H875" s="17"/>
      <c r="I875" s="17"/>
      <c r="K875" s="17"/>
      <c r="N875" s="17"/>
      <c r="O875" s="17"/>
      <c r="P875" s="68"/>
      <c r="Q875" s="68"/>
      <c r="R875" s="17"/>
      <c r="S875" s="17"/>
      <c r="T875" s="107"/>
      <c r="V875" s="17"/>
      <c r="W875" s="17"/>
      <c r="Y875" s="17"/>
      <c r="Z875" s="17"/>
      <c r="AA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c r="BL875" s="17"/>
      <c r="BM875" s="17"/>
      <c r="BN875" s="17"/>
      <c r="BO875" s="17"/>
      <c r="BP875" s="17"/>
      <c r="BQ875" s="17"/>
      <c r="BR875" s="17"/>
      <c r="BS875" s="17"/>
      <c r="BT875" s="17"/>
      <c r="BU875" s="17"/>
      <c r="BV875" s="17"/>
      <c r="BW875" s="17"/>
      <c r="BX875" s="17"/>
      <c r="BY875" s="17"/>
      <c r="BZ875" s="17"/>
      <c r="CA875" s="17"/>
      <c r="CB875" s="17"/>
      <c r="CC875" s="17"/>
      <c r="CD875" s="17"/>
      <c r="CE875" s="17"/>
      <c r="CF875" s="17"/>
      <c r="CG875" s="17"/>
      <c r="CH875" s="17"/>
      <c r="CI875" s="17"/>
      <c r="CJ875" s="17"/>
      <c r="CK875" s="17"/>
      <c r="CL875" s="17"/>
      <c r="CM875" s="17"/>
      <c r="CN875" s="17"/>
      <c r="CO875" s="17"/>
      <c r="CP875" s="17"/>
      <c r="CQ875" s="17"/>
      <c r="CR875" s="17"/>
      <c r="CS875" s="17"/>
      <c r="CT875" s="17"/>
      <c r="CU875" s="17"/>
      <c r="CV875" s="17"/>
      <c r="CW875" s="17"/>
      <c r="CX875" s="17"/>
      <c r="CY875" s="17"/>
      <c r="CZ875" s="17"/>
      <c r="DA875" s="17"/>
      <c r="DB875" s="17"/>
      <c r="DC875" s="17"/>
      <c r="DD875" s="17"/>
      <c r="DE875" s="17"/>
      <c r="DF875" s="17"/>
      <c r="DG875" s="17"/>
      <c r="DH875" s="17"/>
      <c r="DI875" s="17"/>
      <c r="DJ875" s="17"/>
      <c r="DK875" s="17"/>
      <c r="DL875" s="17"/>
      <c r="DM875" s="17"/>
      <c r="DN875" s="17"/>
      <c r="DO875" s="17"/>
      <c r="DP875" s="17"/>
      <c r="DQ875" s="17"/>
      <c r="DR875" s="17"/>
      <c r="DS875" s="17"/>
      <c r="DT875" s="17"/>
      <c r="DU875" s="17"/>
      <c r="DV875" s="17"/>
      <c r="DW875" s="17"/>
      <c r="DX875" s="17"/>
      <c r="DY875" s="17"/>
      <c r="DZ875" s="17"/>
      <c r="EA875" s="17"/>
      <c r="EB875" s="17"/>
      <c r="EC875" s="17"/>
      <c r="ED875" s="17"/>
      <c r="EE875" s="17"/>
      <c r="EF875" s="17"/>
      <c r="EG875" s="17"/>
      <c r="EH875" s="17"/>
      <c r="EI875" s="17"/>
      <c r="EJ875" s="17"/>
      <c r="EK875" s="17"/>
      <c r="EL875" s="17"/>
    </row>
    <row r="876" spans="1:142" x14ac:dyDescent="0.35">
      <c r="A876" s="17"/>
      <c r="B876" s="17"/>
      <c r="C876" s="17"/>
      <c r="D876" s="17"/>
      <c r="E876" s="17"/>
      <c r="F876" s="17"/>
      <c r="G876" s="17"/>
      <c r="H876" s="17"/>
      <c r="I876" s="17"/>
      <c r="K876" s="17"/>
      <c r="N876" s="17"/>
      <c r="O876" s="17"/>
      <c r="P876" s="68"/>
      <c r="Q876" s="68"/>
      <c r="R876" s="17"/>
      <c r="S876" s="17"/>
      <c r="T876" s="107"/>
      <c r="V876" s="17"/>
      <c r="W876" s="17"/>
      <c r="Y876" s="17"/>
      <c r="Z876" s="17"/>
      <c r="AA876" s="17"/>
      <c r="AI876" s="17"/>
      <c r="AJ876" s="17"/>
      <c r="AK876" s="17"/>
      <c r="AL876" s="17"/>
      <c r="AM876" s="17"/>
      <c r="AN876" s="17"/>
      <c r="AO876" s="17"/>
      <c r="AP876" s="17"/>
      <c r="AQ876" s="17"/>
      <c r="AR876" s="17"/>
      <c r="AS876" s="17"/>
      <c r="AT876" s="17"/>
      <c r="AU876" s="17"/>
      <c r="AV876" s="17"/>
      <c r="AW876" s="17"/>
      <c r="AX876" s="17"/>
      <c r="AY876" s="17"/>
      <c r="AZ876" s="17"/>
      <c r="BA876" s="17"/>
      <c r="BB876" s="17"/>
      <c r="BC876" s="17"/>
      <c r="BD876" s="17"/>
      <c r="BE876" s="17"/>
      <c r="BF876" s="17"/>
      <c r="BG876" s="17"/>
      <c r="BH876" s="17"/>
      <c r="BI876" s="17"/>
      <c r="BJ876" s="17"/>
      <c r="BK876" s="17"/>
      <c r="BL876" s="17"/>
      <c r="BM876" s="17"/>
      <c r="BN876" s="17"/>
      <c r="BO876" s="17"/>
      <c r="BP876" s="17"/>
      <c r="BQ876" s="17"/>
      <c r="BR876" s="17"/>
      <c r="BS876" s="17"/>
      <c r="BT876" s="17"/>
      <c r="BU876" s="17"/>
      <c r="BV876" s="17"/>
      <c r="BW876" s="17"/>
      <c r="BX876" s="17"/>
      <c r="BY876" s="17"/>
      <c r="BZ876" s="17"/>
      <c r="CA876" s="17"/>
      <c r="CB876" s="17"/>
      <c r="CC876" s="17"/>
      <c r="CD876" s="17"/>
      <c r="CE876" s="17"/>
      <c r="CF876" s="17"/>
      <c r="CG876" s="17"/>
      <c r="CH876" s="17"/>
      <c r="CI876" s="17"/>
      <c r="CJ876" s="17"/>
      <c r="CK876" s="17"/>
      <c r="CL876" s="17"/>
      <c r="CM876" s="17"/>
      <c r="CN876" s="17"/>
      <c r="CO876" s="17"/>
      <c r="CP876" s="17"/>
      <c r="CQ876" s="17"/>
      <c r="CR876" s="17"/>
      <c r="CS876" s="17"/>
      <c r="CT876" s="17"/>
      <c r="CU876" s="17"/>
      <c r="CV876" s="17"/>
      <c r="CW876" s="17"/>
      <c r="CX876" s="17"/>
      <c r="CY876" s="17"/>
      <c r="CZ876" s="17"/>
      <c r="DA876" s="17"/>
      <c r="DB876" s="17"/>
      <c r="DC876" s="17"/>
      <c r="DD876" s="17"/>
      <c r="DE876" s="17"/>
      <c r="DF876" s="17"/>
      <c r="DG876" s="17"/>
      <c r="DH876" s="17"/>
      <c r="DI876" s="17"/>
      <c r="DJ876" s="17"/>
      <c r="DK876" s="17"/>
      <c r="DL876" s="17"/>
      <c r="DM876" s="17"/>
      <c r="DN876" s="17"/>
      <c r="DO876" s="17"/>
      <c r="DP876" s="17"/>
      <c r="DQ876" s="17"/>
      <c r="DR876" s="17"/>
      <c r="DS876" s="17"/>
      <c r="DT876" s="17"/>
      <c r="DU876" s="17"/>
      <c r="DV876" s="17"/>
      <c r="DW876" s="17"/>
      <c r="DX876" s="17"/>
      <c r="DY876" s="17"/>
      <c r="DZ876" s="17"/>
      <c r="EA876" s="17"/>
      <c r="EB876" s="17"/>
      <c r="EC876" s="17"/>
      <c r="ED876" s="17"/>
      <c r="EE876" s="17"/>
      <c r="EF876" s="17"/>
      <c r="EG876" s="17"/>
      <c r="EH876" s="17"/>
      <c r="EI876" s="17"/>
      <c r="EJ876" s="17"/>
      <c r="EK876" s="17"/>
      <c r="EL876" s="17"/>
    </row>
    <row r="877" spans="1:142" x14ac:dyDescent="0.35">
      <c r="A877" s="17"/>
      <c r="B877" s="17"/>
      <c r="C877" s="17"/>
      <c r="D877" s="17"/>
      <c r="E877" s="17"/>
      <c r="F877" s="17"/>
      <c r="G877" s="17"/>
      <c r="H877" s="17"/>
      <c r="I877" s="17"/>
      <c r="K877" s="17"/>
      <c r="N877" s="17"/>
      <c r="O877" s="17"/>
      <c r="P877" s="68"/>
      <c r="Q877" s="68"/>
      <c r="R877" s="17"/>
      <c r="S877" s="17"/>
      <c r="T877" s="107"/>
      <c r="V877" s="17"/>
      <c r="W877" s="17"/>
      <c r="Y877" s="17"/>
      <c r="Z877" s="17"/>
      <c r="AA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c r="BL877" s="17"/>
      <c r="BM877" s="17"/>
      <c r="BN877" s="17"/>
      <c r="BO877" s="17"/>
      <c r="BP877" s="17"/>
      <c r="BQ877" s="17"/>
      <c r="BR877" s="17"/>
      <c r="BS877" s="17"/>
      <c r="BT877" s="17"/>
      <c r="BU877" s="17"/>
      <c r="BV877" s="17"/>
      <c r="BW877" s="17"/>
      <c r="BX877" s="17"/>
      <c r="BY877" s="17"/>
      <c r="BZ877" s="17"/>
      <c r="CA877" s="17"/>
      <c r="CB877" s="17"/>
      <c r="CC877" s="17"/>
      <c r="CD877" s="17"/>
      <c r="CE877" s="17"/>
      <c r="CF877" s="17"/>
      <c r="CG877" s="17"/>
      <c r="CH877" s="17"/>
      <c r="CI877" s="17"/>
      <c r="CJ877" s="17"/>
      <c r="CK877" s="17"/>
      <c r="CL877" s="17"/>
      <c r="CM877" s="17"/>
      <c r="CN877" s="17"/>
      <c r="CO877" s="17"/>
      <c r="CP877" s="17"/>
      <c r="CQ877" s="17"/>
      <c r="CR877" s="17"/>
      <c r="CS877" s="17"/>
      <c r="CT877" s="17"/>
      <c r="CU877" s="17"/>
      <c r="CV877" s="17"/>
      <c r="CW877" s="17"/>
      <c r="CX877" s="17"/>
      <c r="CY877" s="17"/>
      <c r="CZ877" s="17"/>
      <c r="DA877" s="17"/>
      <c r="DB877" s="17"/>
      <c r="DC877" s="17"/>
      <c r="DD877" s="17"/>
      <c r="DE877" s="17"/>
      <c r="DF877" s="17"/>
      <c r="DG877" s="17"/>
      <c r="DH877" s="17"/>
      <c r="DI877" s="17"/>
      <c r="DJ877" s="17"/>
      <c r="DK877" s="17"/>
      <c r="DL877" s="17"/>
      <c r="DM877" s="17"/>
      <c r="DN877" s="17"/>
      <c r="DO877" s="17"/>
      <c r="DP877" s="17"/>
      <c r="DQ877" s="17"/>
      <c r="DR877" s="17"/>
      <c r="DS877" s="17"/>
      <c r="DT877" s="17"/>
      <c r="DU877" s="17"/>
      <c r="DV877" s="17"/>
      <c r="DW877" s="17"/>
      <c r="DX877" s="17"/>
      <c r="DY877" s="17"/>
      <c r="DZ877" s="17"/>
      <c r="EA877" s="17"/>
      <c r="EB877" s="17"/>
      <c r="EC877" s="17"/>
      <c r="ED877" s="17"/>
      <c r="EE877" s="17"/>
      <c r="EF877" s="17"/>
      <c r="EG877" s="17"/>
      <c r="EH877" s="17"/>
      <c r="EI877" s="17"/>
      <c r="EJ877" s="17"/>
      <c r="EK877" s="17"/>
      <c r="EL877" s="17"/>
    </row>
    <row r="878" spans="1:142" x14ac:dyDescent="0.35">
      <c r="A878" s="17"/>
      <c r="B878" s="17"/>
      <c r="C878" s="17"/>
      <c r="D878" s="17"/>
      <c r="E878" s="17"/>
      <c r="F878" s="17"/>
      <c r="G878" s="17"/>
      <c r="H878" s="17"/>
      <c r="I878" s="17"/>
      <c r="K878" s="17"/>
      <c r="N878" s="17"/>
      <c r="O878" s="17"/>
      <c r="P878" s="68"/>
      <c r="Q878" s="68"/>
      <c r="R878" s="17"/>
      <c r="S878" s="17"/>
      <c r="T878" s="107"/>
      <c r="V878" s="17"/>
      <c r="W878" s="17"/>
      <c r="Y878" s="17"/>
      <c r="Z878" s="17"/>
      <c r="AA878" s="17"/>
      <c r="AI878" s="17"/>
      <c r="AJ878" s="17"/>
      <c r="AK878" s="17"/>
      <c r="AL878" s="17"/>
      <c r="AM878" s="17"/>
      <c r="AN878" s="17"/>
      <c r="AO878" s="17"/>
      <c r="AP878" s="17"/>
      <c r="AQ878" s="17"/>
      <c r="AR878" s="17"/>
      <c r="AS878" s="17"/>
      <c r="AT878" s="17"/>
      <c r="AU878" s="17"/>
      <c r="AV878" s="17"/>
      <c r="AW878" s="17"/>
      <c r="AX878" s="17"/>
      <c r="AY878" s="17"/>
      <c r="AZ878" s="17"/>
      <c r="BA878" s="17"/>
      <c r="BB878" s="17"/>
      <c r="BC878" s="17"/>
      <c r="BD878" s="17"/>
      <c r="BE878" s="17"/>
      <c r="BF878" s="17"/>
      <c r="BG878" s="17"/>
      <c r="BH878" s="17"/>
      <c r="BI878" s="17"/>
      <c r="BJ878" s="17"/>
      <c r="BK878" s="17"/>
      <c r="BL878" s="17"/>
      <c r="BM878" s="17"/>
      <c r="BN878" s="17"/>
      <c r="BO878" s="17"/>
      <c r="BP878" s="17"/>
      <c r="BQ878" s="17"/>
      <c r="BR878" s="17"/>
      <c r="BS878" s="17"/>
      <c r="BT878" s="17"/>
      <c r="BU878" s="17"/>
      <c r="BV878" s="17"/>
      <c r="BW878" s="17"/>
      <c r="BX878" s="17"/>
      <c r="BY878" s="17"/>
      <c r="BZ878" s="17"/>
      <c r="CA878" s="17"/>
      <c r="CB878" s="17"/>
      <c r="CC878" s="17"/>
      <c r="CD878" s="17"/>
      <c r="CE878" s="17"/>
      <c r="CF878" s="17"/>
      <c r="CG878" s="17"/>
      <c r="CH878" s="17"/>
      <c r="CI878" s="17"/>
      <c r="CJ878" s="17"/>
      <c r="CK878" s="17"/>
      <c r="CL878" s="17"/>
      <c r="CM878" s="17"/>
      <c r="CN878" s="17"/>
      <c r="CO878" s="17"/>
      <c r="CP878" s="17"/>
      <c r="CQ878" s="17"/>
      <c r="CR878" s="17"/>
      <c r="CS878" s="17"/>
      <c r="CT878" s="17"/>
      <c r="CU878" s="17"/>
      <c r="CV878" s="17"/>
      <c r="CW878" s="17"/>
      <c r="CX878" s="17"/>
      <c r="CY878" s="17"/>
      <c r="CZ878" s="17"/>
      <c r="DA878" s="17"/>
      <c r="DB878" s="17"/>
      <c r="DC878" s="17"/>
      <c r="DD878" s="17"/>
      <c r="DE878" s="17"/>
      <c r="DF878" s="17"/>
      <c r="DG878" s="17"/>
      <c r="DH878" s="17"/>
      <c r="DI878" s="17"/>
      <c r="DJ878" s="17"/>
      <c r="DK878" s="17"/>
      <c r="DL878" s="17"/>
      <c r="DM878" s="17"/>
      <c r="DN878" s="17"/>
      <c r="DO878" s="17"/>
      <c r="DP878" s="17"/>
      <c r="DQ878" s="17"/>
      <c r="DR878" s="17"/>
      <c r="DS878" s="17"/>
      <c r="DT878" s="17"/>
      <c r="DU878" s="17"/>
      <c r="DV878" s="17"/>
      <c r="DW878" s="17"/>
      <c r="DX878" s="17"/>
      <c r="DY878" s="17"/>
      <c r="DZ878" s="17"/>
      <c r="EA878" s="17"/>
      <c r="EB878" s="17"/>
      <c r="EC878" s="17"/>
      <c r="ED878" s="17"/>
      <c r="EE878" s="17"/>
      <c r="EF878" s="17"/>
      <c r="EG878" s="17"/>
      <c r="EH878" s="17"/>
      <c r="EI878" s="17"/>
      <c r="EJ878" s="17"/>
      <c r="EK878" s="17"/>
      <c r="EL878" s="17"/>
    </row>
    <row r="879" spans="1:142" x14ac:dyDescent="0.35">
      <c r="A879" s="17"/>
      <c r="B879" s="17"/>
      <c r="C879" s="17"/>
      <c r="D879" s="17"/>
      <c r="E879" s="17"/>
      <c r="F879" s="17"/>
      <c r="G879" s="17"/>
      <c r="H879" s="17"/>
      <c r="I879" s="17"/>
      <c r="K879" s="17"/>
      <c r="N879" s="17"/>
      <c r="O879" s="17"/>
      <c r="P879" s="68"/>
      <c r="Q879" s="68"/>
      <c r="R879" s="17"/>
      <c r="S879" s="17"/>
      <c r="T879" s="107"/>
      <c r="V879" s="17"/>
      <c r="W879" s="17"/>
      <c r="Y879" s="17"/>
      <c r="Z879" s="17"/>
      <c r="AA879" s="17"/>
      <c r="AI879" s="17"/>
      <c r="AJ879" s="17"/>
      <c r="AK879" s="17"/>
      <c r="AL879" s="17"/>
      <c r="AM879" s="17"/>
      <c r="AN879" s="17"/>
      <c r="AO879" s="17"/>
      <c r="AP879" s="17"/>
      <c r="AQ879" s="17"/>
      <c r="AR879" s="17"/>
      <c r="AS879" s="17"/>
      <c r="AT879" s="17"/>
      <c r="AU879" s="17"/>
      <c r="AV879" s="17"/>
      <c r="AW879" s="17"/>
      <c r="AX879" s="17"/>
      <c r="AY879" s="17"/>
      <c r="AZ879" s="17"/>
      <c r="BA879" s="17"/>
      <c r="BB879" s="17"/>
      <c r="BC879" s="17"/>
      <c r="BD879" s="17"/>
      <c r="BE879" s="17"/>
      <c r="BF879" s="17"/>
      <c r="BG879" s="17"/>
      <c r="BH879" s="17"/>
      <c r="BI879" s="17"/>
      <c r="BJ879" s="17"/>
      <c r="BK879" s="17"/>
      <c r="BL879" s="17"/>
      <c r="BM879" s="17"/>
      <c r="BN879" s="17"/>
      <c r="BO879" s="17"/>
      <c r="BP879" s="17"/>
      <c r="BQ879" s="17"/>
      <c r="BR879" s="17"/>
      <c r="BS879" s="17"/>
      <c r="BT879" s="17"/>
      <c r="BU879" s="17"/>
      <c r="BV879" s="17"/>
      <c r="BW879" s="17"/>
      <c r="BX879" s="17"/>
      <c r="BY879" s="17"/>
      <c r="BZ879" s="17"/>
      <c r="CA879" s="17"/>
      <c r="CB879" s="17"/>
      <c r="CC879" s="17"/>
      <c r="CD879" s="17"/>
      <c r="CE879" s="17"/>
      <c r="CF879" s="17"/>
      <c r="CG879" s="17"/>
      <c r="CH879" s="17"/>
      <c r="CI879" s="17"/>
      <c r="CJ879" s="17"/>
      <c r="CK879" s="17"/>
      <c r="CL879" s="17"/>
      <c r="CM879" s="17"/>
      <c r="CN879" s="17"/>
      <c r="CO879" s="17"/>
      <c r="CP879" s="17"/>
      <c r="CQ879" s="17"/>
      <c r="CR879" s="17"/>
      <c r="CS879" s="17"/>
      <c r="CT879" s="17"/>
      <c r="CU879" s="17"/>
      <c r="CV879" s="17"/>
      <c r="CW879" s="17"/>
      <c r="CX879" s="17"/>
      <c r="CY879" s="17"/>
      <c r="CZ879" s="17"/>
      <c r="DA879" s="17"/>
      <c r="DB879" s="17"/>
      <c r="DC879" s="17"/>
      <c r="DD879" s="17"/>
      <c r="DE879" s="17"/>
      <c r="DF879" s="17"/>
      <c r="DG879" s="17"/>
      <c r="DH879" s="17"/>
      <c r="DI879" s="17"/>
      <c r="DJ879" s="17"/>
      <c r="DK879" s="17"/>
      <c r="DL879" s="17"/>
      <c r="DM879" s="17"/>
      <c r="DN879" s="17"/>
      <c r="DO879" s="17"/>
      <c r="DP879" s="17"/>
      <c r="DQ879" s="17"/>
      <c r="DR879" s="17"/>
      <c r="DS879" s="17"/>
      <c r="DT879" s="17"/>
      <c r="DU879" s="17"/>
      <c r="DV879" s="17"/>
      <c r="DW879" s="17"/>
      <c r="DX879" s="17"/>
      <c r="DY879" s="17"/>
      <c r="DZ879" s="17"/>
      <c r="EA879" s="17"/>
      <c r="EB879" s="17"/>
      <c r="EC879" s="17"/>
      <c r="ED879" s="17"/>
      <c r="EE879" s="17"/>
      <c r="EF879" s="17"/>
      <c r="EG879" s="17"/>
      <c r="EH879" s="17"/>
      <c r="EI879" s="17"/>
      <c r="EJ879" s="17"/>
      <c r="EK879" s="17"/>
      <c r="EL879" s="17"/>
    </row>
    <row r="880" spans="1:142" x14ac:dyDescent="0.35">
      <c r="A880" s="17"/>
      <c r="B880" s="17"/>
      <c r="C880" s="17"/>
      <c r="D880" s="17"/>
      <c r="E880" s="17"/>
      <c r="F880" s="17"/>
      <c r="G880" s="17"/>
      <c r="H880" s="17"/>
      <c r="I880" s="17"/>
      <c r="K880" s="17"/>
      <c r="N880" s="17"/>
      <c r="O880" s="17"/>
      <c r="P880" s="68"/>
      <c r="Q880" s="68"/>
      <c r="R880" s="17"/>
      <c r="S880" s="17"/>
      <c r="T880" s="107"/>
      <c r="V880" s="17"/>
      <c r="W880" s="17"/>
      <c r="Y880" s="17"/>
      <c r="Z880" s="17"/>
      <c r="AA880" s="17"/>
      <c r="AI880" s="17"/>
      <c r="AJ880" s="17"/>
      <c r="AK880" s="17"/>
      <c r="AL880" s="17"/>
      <c r="AM880" s="17"/>
      <c r="AN880" s="17"/>
      <c r="AO880" s="17"/>
      <c r="AP880" s="17"/>
      <c r="AQ880" s="17"/>
      <c r="AR880" s="17"/>
      <c r="AS880" s="17"/>
      <c r="AT880" s="17"/>
      <c r="AU880" s="17"/>
      <c r="AV880" s="17"/>
      <c r="AW880" s="17"/>
      <c r="AX880" s="17"/>
      <c r="AY880" s="17"/>
      <c r="AZ880" s="17"/>
      <c r="BA880" s="17"/>
      <c r="BB880" s="17"/>
      <c r="BC880" s="17"/>
      <c r="BD880" s="17"/>
      <c r="BE880" s="17"/>
      <c r="BF880" s="17"/>
      <c r="BG880" s="17"/>
      <c r="BH880" s="17"/>
      <c r="BI880" s="17"/>
      <c r="BJ880" s="17"/>
      <c r="BK880" s="17"/>
      <c r="BL880" s="17"/>
      <c r="BM880" s="17"/>
      <c r="BN880" s="17"/>
      <c r="BO880" s="17"/>
      <c r="BP880" s="17"/>
      <c r="BQ880" s="17"/>
      <c r="BR880" s="17"/>
      <c r="BS880" s="17"/>
      <c r="BT880" s="17"/>
      <c r="BU880" s="17"/>
      <c r="BV880" s="17"/>
      <c r="BW880" s="17"/>
      <c r="BX880" s="17"/>
      <c r="BY880" s="17"/>
      <c r="BZ880" s="17"/>
      <c r="CA880" s="17"/>
      <c r="CB880" s="17"/>
      <c r="CC880" s="17"/>
      <c r="CD880" s="17"/>
      <c r="CE880" s="17"/>
      <c r="CF880" s="17"/>
      <c r="CG880" s="17"/>
      <c r="CH880" s="17"/>
      <c r="CI880" s="17"/>
      <c r="CJ880" s="17"/>
      <c r="CK880" s="17"/>
      <c r="CL880" s="17"/>
      <c r="CM880" s="17"/>
      <c r="CN880" s="17"/>
      <c r="CO880" s="17"/>
      <c r="CP880" s="17"/>
      <c r="CQ880" s="17"/>
      <c r="CR880" s="17"/>
      <c r="CS880" s="17"/>
      <c r="CT880" s="17"/>
      <c r="CU880" s="17"/>
      <c r="CV880" s="17"/>
      <c r="CW880" s="17"/>
      <c r="CX880" s="17"/>
      <c r="CY880" s="17"/>
      <c r="CZ880" s="17"/>
      <c r="DA880" s="17"/>
      <c r="DB880" s="17"/>
      <c r="DC880" s="17"/>
      <c r="DD880" s="17"/>
      <c r="DE880" s="17"/>
      <c r="DF880" s="17"/>
      <c r="DG880" s="17"/>
      <c r="DH880" s="17"/>
      <c r="DI880" s="17"/>
      <c r="DJ880" s="17"/>
      <c r="DK880" s="17"/>
      <c r="DL880" s="17"/>
      <c r="DM880" s="17"/>
      <c r="DN880" s="17"/>
      <c r="DO880" s="17"/>
      <c r="DP880" s="17"/>
      <c r="DQ880" s="17"/>
      <c r="DR880" s="17"/>
      <c r="DS880" s="17"/>
      <c r="DT880" s="17"/>
      <c r="DU880" s="17"/>
      <c r="DV880" s="17"/>
      <c r="DW880" s="17"/>
      <c r="DX880" s="17"/>
      <c r="DY880" s="17"/>
      <c r="DZ880" s="17"/>
      <c r="EA880" s="17"/>
      <c r="EB880" s="17"/>
      <c r="EC880" s="17"/>
      <c r="ED880" s="17"/>
      <c r="EE880" s="17"/>
      <c r="EF880" s="17"/>
      <c r="EG880" s="17"/>
      <c r="EH880" s="17"/>
      <c r="EI880" s="17"/>
      <c r="EJ880" s="17"/>
      <c r="EK880" s="17"/>
      <c r="EL880" s="17"/>
    </row>
    <row r="881" spans="1:142" x14ac:dyDescent="0.35">
      <c r="A881" s="17"/>
      <c r="B881" s="17"/>
      <c r="C881" s="17"/>
      <c r="D881" s="17"/>
      <c r="E881" s="17"/>
      <c r="F881" s="17"/>
      <c r="G881" s="17"/>
      <c r="H881" s="17"/>
      <c r="I881" s="17"/>
      <c r="K881" s="17"/>
      <c r="N881" s="17"/>
      <c r="O881" s="17"/>
      <c r="P881" s="68"/>
      <c r="Q881" s="68"/>
      <c r="R881" s="17"/>
      <c r="S881" s="17"/>
      <c r="T881" s="107"/>
      <c r="V881" s="17"/>
      <c r="W881" s="17"/>
      <c r="Y881" s="17"/>
      <c r="Z881" s="17"/>
      <c r="AA881" s="17"/>
      <c r="AI881" s="17"/>
      <c r="AJ881" s="17"/>
      <c r="AK881" s="17"/>
      <c r="AL881" s="17"/>
      <c r="AM881" s="17"/>
      <c r="AN881" s="17"/>
      <c r="AO881" s="17"/>
      <c r="AP881" s="17"/>
      <c r="AQ881" s="17"/>
      <c r="AR881" s="17"/>
      <c r="AS881" s="17"/>
      <c r="AT881" s="17"/>
      <c r="AU881" s="17"/>
      <c r="AV881" s="17"/>
      <c r="AW881" s="17"/>
      <c r="AX881" s="17"/>
      <c r="AY881" s="17"/>
      <c r="AZ881" s="17"/>
      <c r="BA881" s="17"/>
      <c r="BB881" s="17"/>
      <c r="BC881" s="17"/>
      <c r="BD881" s="17"/>
      <c r="BE881" s="17"/>
      <c r="BF881" s="17"/>
      <c r="BG881" s="17"/>
      <c r="BH881" s="17"/>
      <c r="BI881" s="17"/>
      <c r="BJ881" s="17"/>
      <c r="BK881" s="17"/>
      <c r="BL881" s="17"/>
      <c r="BM881" s="17"/>
      <c r="BN881" s="17"/>
      <c r="BO881" s="17"/>
      <c r="BP881" s="17"/>
      <c r="BQ881" s="17"/>
      <c r="BR881" s="17"/>
      <c r="BS881" s="17"/>
      <c r="BT881" s="17"/>
      <c r="BU881" s="17"/>
      <c r="BV881" s="17"/>
      <c r="BW881" s="17"/>
      <c r="BX881" s="17"/>
      <c r="BY881" s="17"/>
      <c r="BZ881" s="17"/>
      <c r="CA881" s="17"/>
      <c r="CB881" s="17"/>
      <c r="CC881" s="17"/>
      <c r="CD881" s="17"/>
      <c r="CE881" s="17"/>
      <c r="CF881" s="17"/>
      <c r="CG881" s="17"/>
      <c r="CH881" s="17"/>
      <c r="CI881" s="17"/>
      <c r="CJ881" s="17"/>
      <c r="CK881" s="17"/>
      <c r="CL881" s="17"/>
      <c r="CM881" s="17"/>
      <c r="CN881" s="17"/>
      <c r="CO881" s="17"/>
      <c r="CP881" s="17"/>
      <c r="CQ881" s="17"/>
      <c r="CR881" s="17"/>
      <c r="CS881" s="17"/>
      <c r="CT881" s="17"/>
      <c r="CU881" s="17"/>
      <c r="CV881" s="17"/>
      <c r="CW881" s="17"/>
      <c r="CX881" s="17"/>
      <c r="CY881" s="17"/>
      <c r="CZ881" s="17"/>
      <c r="DA881" s="17"/>
      <c r="DB881" s="17"/>
      <c r="DC881" s="17"/>
      <c r="DD881" s="17"/>
      <c r="DE881" s="17"/>
      <c r="DF881" s="17"/>
      <c r="DG881" s="17"/>
      <c r="DH881" s="17"/>
      <c r="DI881" s="17"/>
      <c r="DJ881" s="17"/>
      <c r="DK881" s="17"/>
      <c r="DL881" s="17"/>
      <c r="DM881" s="17"/>
      <c r="DN881" s="17"/>
      <c r="DO881" s="17"/>
      <c r="DP881" s="17"/>
      <c r="DQ881" s="17"/>
      <c r="DR881" s="17"/>
      <c r="DS881" s="17"/>
      <c r="DT881" s="17"/>
      <c r="DU881" s="17"/>
      <c r="DV881" s="17"/>
      <c r="DW881" s="17"/>
      <c r="DX881" s="17"/>
      <c r="DY881" s="17"/>
      <c r="DZ881" s="17"/>
      <c r="EA881" s="17"/>
      <c r="EB881" s="17"/>
      <c r="EC881" s="17"/>
      <c r="ED881" s="17"/>
      <c r="EE881" s="17"/>
      <c r="EF881" s="17"/>
      <c r="EG881" s="17"/>
      <c r="EH881" s="17"/>
      <c r="EI881" s="17"/>
      <c r="EJ881" s="17"/>
      <c r="EK881" s="17"/>
      <c r="EL881" s="17"/>
    </row>
    <row r="882" spans="1:142" x14ac:dyDescent="0.35">
      <c r="A882" s="17"/>
      <c r="B882" s="17"/>
      <c r="C882" s="17"/>
      <c r="D882" s="17"/>
      <c r="E882" s="17"/>
      <c r="F882" s="17"/>
      <c r="G882" s="17"/>
      <c r="H882" s="17"/>
      <c r="I882" s="17"/>
      <c r="K882" s="17"/>
      <c r="N882" s="17"/>
      <c r="O882" s="17"/>
      <c r="P882" s="68"/>
      <c r="Q882" s="68"/>
      <c r="R882" s="17"/>
      <c r="S882" s="17"/>
      <c r="T882" s="109"/>
      <c r="V882" s="17"/>
      <c r="W882" s="17"/>
      <c r="Y882" s="17"/>
      <c r="Z882" s="17"/>
      <c r="AA882" s="17"/>
      <c r="AI882" s="17"/>
      <c r="AJ882" s="17"/>
      <c r="AK882" s="17"/>
      <c r="AL882" s="17"/>
      <c r="AM882" s="17"/>
      <c r="AN882" s="17"/>
      <c r="AO882" s="17"/>
      <c r="AP882" s="17"/>
      <c r="AQ882" s="17"/>
      <c r="AR882" s="17"/>
      <c r="AS882" s="17"/>
      <c r="AT882" s="17"/>
      <c r="AU882" s="17"/>
      <c r="AV882" s="17"/>
      <c r="AW882" s="17"/>
      <c r="AX882" s="17"/>
      <c r="AY882" s="17"/>
      <c r="AZ882" s="17"/>
      <c r="BA882" s="17"/>
      <c r="BB882" s="17"/>
      <c r="BC882" s="17"/>
      <c r="BD882" s="17"/>
      <c r="BE882" s="17"/>
      <c r="BF882" s="17"/>
      <c r="BG882" s="17"/>
      <c r="BH882" s="17"/>
      <c r="BI882" s="17"/>
      <c r="BJ882" s="17"/>
      <c r="BK882" s="17"/>
      <c r="BL882" s="17"/>
      <c r="BM882" s="17"/>
      <c r="BN882" s="17"/>
      <c r="BO882" s="17"/>
      <c r="BP882" s="17"/>
      <c r="BQ882" s="17"/>
      <c r="BR882" s="17"/>
      <c r="BS882" s="17"/>
      <c r="BT882" s="17"/>
      <c r="BU882" s="17"/>
      <c r="BV882" s="17"/>
      <c r="BW882" s="17"/>
      <c r="BX882" s="17"/>
      <c r="BY882" s="17"/>
      <c r="BZ882" s="17"/>
      <c r="CA882" s="17"/>
      <c r="CB882" s="17"/>
      <c r="CC882" s="17"/>
      <c r="CD882" s="17"/>
      <c r="CE882" s="17"/>
      <c r="CF882" s="17"/>
      <c r="CG882" s="17"/>
      <c r="CH882" s="17"/>
      <c r="CI882" s="17"/>
      <c r="CJ882" s="17"/>
      <c r="CK882" s="17"/>
      <c r="CL882" s="17"/>
      <c r="CM882" s="17"/>
      <c r="CN882" s="17"/>
      <c r="CO882" s="17"/>
      <c r="CP882" s="17"/>
      <c r="CQ882" s="17"/>
      <c r="CR882" s="17"/>
      <c r="CS882" s="17"/>
      <c r="CT882" s="17"/>
      <c r="CU882" s="17"/>
      <c r="CV882" s="17"/>
      <c r="CW882" s="17"/>
      <c r="CX882" s="17"/>
      <c r="CY882" s="17"/>
      <c r="CZ882" s="17"/>
      <c r="DA882" s="17"/>
      <c r="DB882" s="17"/>
      <c r="DC882" s="17"/>
      <c r="DD882" s="17"/>
      <c r="DE882" s="17"/>
      <c r="DF882" s="17"/>
      <c r="DG882" s="17"/>
      <c r="DH882" s="17"/>
      <c r="DI882" s="17"/>
      <c r="DJ882" s="17"/>
      <c r="DK882" s="17"/>
      <c r="DL882" s="17"/>
      <c r="DM882" s="17"/>
      <c r="DN882" s="17"/>
      <c r="DO882" s="17"/>
      <c r="DP882" s="17"/>
      <c r="DQ882" s="17"/>
      <c r="DR882" s="17"/>
      <c r="DS882" s="17"/>
      <c r="DT882" s="17"/>
      <c r="DU882" s="17"/>
      <c r="DV882" s="17"/>
      <c r="DW882" s="17"/>
      <c r="DX882" s="17"/>
      <c r="DY882" s="17"/>
      <c r="DZ882" s="17"/>
      <c r="EA882" s="17"/>
      <c r="EB882" s="17"/>
      <c r="EC882" s="17"/>
      <c r="ED882" s="17"/>
      <c r="EE882" s="17"/>
      <c r="EF882" s="17"/>
      <c r="EG882" s="17"/>
      <c r="EH882" s="17"/>
      <c r="EI882" s="17"/>
      <c r="EJ882" s="17"/>
      <c r="EK882" s="17"/>
      <c r="EL882" s="17"/>
    </row>
    <row r="883" spans="1:142" x14ac:dyDescent="0.35">
      <c r="A883" s="17"/>
      <c r="B883" s="17"/>
      <c r="C883" s="17"/>
      <c r="D883" s="17"/>
      <c r="E883" s="17"/>
      <c r="F883" s="17"/>
      <c r="G883" s="17"/>
      <c r="H883" s="17"/>
      <c r="I883" s="17"/>
      <c r="K883" s="17"/>
      <c r="N883" s="17"/>
      <c r="O883" s="17"/>
      <c r="P883" s="68"/>
      <c r="Q883" s="68"/>
      <c r="R883" s="17"/>
      <c r="S883" s="17"/>
      <c r="T883" s="107"/>
      <c r="V883" s="17"/>
      <c r="W883" s="17"/>
      <c r="Y883" s="17"/>
      <c r="Z883" s="17"/>
      <c r="AA883" s="17"/>
      <c r="AI883" s="17"/>
      <c r="AJ883" s="17"/>
      <c r="AK883" s="17"/>
      <c r="AL883" s="17"/>
      <c r="AM883" s="17"/>
      <c r="AN883" s="17"/>
      <c r="AO883" s="17"/>
      <c r="AP883" s="17"/>
      <c r="AQ883" s="17"/>
      <c r="AR883" s="17"/>
      <c r="AS883" s="17"/>
      <c r="AT883" s="17"/>
      <c r="AU883" s="17"/>
      <c r="AV883" s="17"/>
      <c r="AW883" s="17"/>
      <c r="AX883" s="17"/>
      <c r="AY883" s="17"/>
      <c r="AZ883" s="17"/>
      <c r="BA883" s="17"/>
      <c r="BB883" s="17"/>
      <c r="BC883" s="17"/>
      <c r="BD883" s="17"/>
      <c r="BE883" s="17"/>
      <c r="BF883" s="17"/>
      <c r="BG883" s="17"/>
      <c r="BH883" s="17"/>
      <c r="BI883" s="17"/>
      <c r="BJ883" s="17"/>
      <c r="BK883" s="17"/>
      <c r="BL883" s="17"/>
      <c r="BM883" s="17"/>
      <c r="BN883" s="17"/>
      <c r="BO883" s="17"/>
      <c r="BP883" s="17"/>
      <c r="BQ883" s="17"/>
      <c r="BR883" s="17"/>
      <c r="BS883" s="17"/>
      <c r="BT883" s="17"/>
      <c r="BU883" s="17"/>
      <c r="BV883" s="17"/>
      <c r="BW883" s="17"/>
      <c r="BX883" s="17"/>
      <c r="BY883" s="17"/>
      <c r="BZ883" s="17"/>
      <c r="CA883" s="17"/>
      <c r="CB883" s="17"/>
      <c r="CC883" s="17"/>
      <c r="CD883" s="17"/>
      <c r="CE883" s="17"/>
      <c r="CF883" s="17"/>
      <c r="CG883" s="17"/>
      <c r="CH883" s="17"/>
      <c r="CI883" s="17"/>
      <c r="CJ883" s="17"/>
      <c r="CK883" s="17"/>
      <c r="CL883" s="17"/>
      <c r="CM883" s="17"/>
      <c r="CN883" s="17"/>
      <c r="CO883" s="17"/>
      <c r="CP883" s="17"/>
      <c r="CQ883" s="17"/>
      <c r="CR883" s="17"/>
      <c r="CS883" s="17"/>
      <c r="CT883" s="17"/>
      <c r="CU883" s="17"/>
      <c r="CV883" s="17"/>
      <c r="CW883" s="17"/>
      <c r="CX883" s="17"/>
      <c r="CY883" s="17"/>
      <c r="CZ883" s="17"/>
      <c r="DA883" s="17"/>
      <c r="DB883" s="17"/>
      <c r="DC883" s="17"/>
      <c r="DD883" s="17"/>
      <c r="DE883" s="17"/>
      <c r="DF883" s="17"/>
      <c r="DG883" s="17"/>
      <c r="DH883" s="17"/>
      <c r="DI883" s="17"/>
      <c r="DJ883" s="17"/>
      <c r="DK883" s="17"/>
      <c r="DL883" s="17"/>
      <c r="DM883" s="17"/>
      <c r="DN883" s="17"/>
      <c r="DO883" s="17"/>
      <c r="DP883" s="17"/>
      <c r="DQ883" s="17"/>
      <c r="DR883" s="17"/>
      <c r="DS883" s="17"/>
      <c r="DT883" s="17"/>
      <c r="DU883" s="17"/>
      <c r="DV883" s="17"/>
      <c r="DW883" s="17"/>
      <c r="DX883" s="17"/>
      <c r="DY883" s="17"/>
      <c r="DZ883" s="17"/>
      <c r="EA883" s="17"/>
      <c r="EB883" s="17"/>
      <c r="EC883" s="17"/>
      <c r="ED883" s="17"/>
      <c r="EE883" s="17"/>
      <c r="EF883" s="17"/>
      <c r="EG883" s="17"/>
      <c r="EH883" s="17"/>
      <c r="EI883" s="17"/>
      <c r="EJ883" s="17"/>
      <c r="EK883" s="17"/>
      <c r="EL883" s="17"/>
    </row>
    <row r="884" spans="1:142" x14ac:dyDescent="0.35">
      <c r="A884" s="17"/>
      <c r="B884" s="17"/>
      <c r="C884" s="17"/>
      <c r="D884" s="17"/>
      <c r="E884" s="17"/>
      <c r="F884" s="17"/>
      <c r="G884" s="17"/>
      <c r="H884" s="17"/>
      <c r="I884" s="17"/>
      <c r="K884" s="17"/>
      <c r="N884" s="17"/>
      <c r="O884" s="17"/>
      <c r="P884" s="68"/>
      <c r="Q884" s="68"/>
      <c r="R884" s="17"/>
      <c r="S884" s="17"/>
      <c r="T884" s="109"/>
      <c r="V884" s="17"/>
      <c r="W884" s="17"/>
      <c r="Y884" s="17"/>
      <c r="Z884" s="17"/>
      <c r="AA884" s="17"/>
      <c r="AI884" s="17"/>
      <c r="AJ884" s="17"/>
      <c r="AK884" s="17"/>
      <c r="AL884" s="17"/>
      <c r="AM884" s="17"/>
      <c r="AN884" s="17"/>
      <c r="AO884" s="17"/>
      <c r="AP884" s="17"/>
      <c r="AQ884" s="17"/>
      <c r="AR884" s="17"/>
      <c r="AS884" s="17"/>
      <c r="AT884" s="17"/>
      <c r="AU884" s="17"/>
      <c r="AV884" s="17"/>
      <c r="AW884" s="17"/>
      <c r="AX884" s="17"/>
      <c r="AY884" s="17"/>
      <c r="AZ884" s="17"/>
      <c r="BA884" s="17"/>
      <c r="BB884" s="17"/>
      <c r="BC884" s="17"/>
      <c r="BD884" s="17"/>
      <c r="BE884" s="17"/>
      <c r="BF884" s="17"/>
      <c r="BG884" s="17"/>
      <c r="BH884" s="17"/>
      <c r="BI884" s="17"/>
      <c r="BJ884" s="17"/>
      <c r="BK884" s="17"/>
      <c r="BL884" s="17"/>
      <c r="BM884" s="17"/>
      <c r="BN884" s="17"/>
      <c r="BO884" s="17"/>
      <c r="BP884" s="17"/>
      <c r="BQ884" s="17"/>
      <c r="BR884" s="17"/>
      <c r="BS884" s="17"/>
      <c r="BT884" s="17"/>
      <c r="BU884" s="17"/>
      <c r="BV884" s="17"/>
      <c r="BW884" s="17"/>
      <c r="BX884" s="17"/>
      <c r="BY884" s="17"/>
      <c r="BZ884" s="17"/>
      <c r="CA884" s="17"/>
      <c r="CB884" s="17"/>
      <c r="CC884" s="17"/>
      <c r="CD884" s="17"/>
      <c r="CE884" s="17"/>
      <c r="CF884" s="17"/>
      <c r="CG884" s="17"/>
      <c r="CH884" s="17"/>
      <c r="CI884" s="17"/>
      <c r="CJ884" s="17"/>
      <c r="CK884" s="17"/>
      <c r="CL884" s="17"/>
      <c r="CM884" s="17"/>
      <c r="CN884" s="17"/>
      <c r="CO884" s="17"/>
      <c r="CP884" s="17"/>
      <c r="CQ884" s="17"/>
      <c r="CR884" s="17"/>
      <c r="CS884" s="17"/>
      <c r="CT884" s="17"/>
      <c r="CU884" s="17"/>
      <c r="CV884" s="17"/>
      <c r="CW884" s="17"/>
      <c r="CX884" s="17"/>
      <c r="CY884" s="17"/>
      <c r="CZ884" s="17"/>
      <c r="DA884" s="17"/>
      <c r="DB884" s="17"/>
      <c r="DC884" s="17"/>
      <c r="DD884" s="17"/>
      <c r="DE884" s="17"/>
      <c r="DF884" s="17"/>
      <c r="DG884" s="17"/>
      <c r="DH884" s="17"/>
      <c r="DI884" s="17"/>
      <c r="DJ884" s="17"/>
      <c r="DK884" s="17"/>
      <c r="DL884" s="17"/>
      <c r="DM884" s="17"/>
      <c r="DN884" s="17"/>
      <c r="DO884" s="17"/>
      <c r="DP884" s="17"/>
      <c r="DQ884" s="17"/>
      <c r="DR884" s="17"/>
      <c r="DS884" s="17"/>
      <c r="DT884" s="17"/>
      <c r="DU884" s="17"/>
      <c r="DV884" s="17"/>
      <c r="DW884" s="17"/>
      <c r="DX884" s="17"/>
      <c r="DY884" s="17"/>
      <c r="DZ884" s="17"/>
      <c r="EA884" s="17"/>
      <c r="EB884" s="17"/>
      <c r="EC884" s="17"/>
      <c r="ED884" s="17"/>
      <c r="EE884" s="17"/>
      <c r="EF884" s="17"/>
      <c r="EG884" s="17"/>
      <c r="EH884" s="17"/>
      <c r="EI884" s="17"/>
      <c r="EJ884" s="17"/>
      <c r="EK884" s="17"/>
      <c r="EL884" s="17"/>
    </row>
    <row r="885" spans="1:142" x14ac:dyDescent="0.35">
      <c r="A885" s="17"/>
      <c r="B885" s="17"/>
      <c r="C885" s="17"/>
      <c r="D885" s="17"/>
      <c r="E885" s="17"/>
      <c r="F885" s="17"/>
      <c r="G885" s="17"/>
      <c r="H885" s="17"/>
      <c r="I885" s="17"/>
      <c r="K885" s="17"/>
      <c r="N885" s="17"/>
      <c r="O885" s="17"/>
      <c r="P885" s="68"/>
      <c r="Q885" s="68"/>
      <c r="R885" s="17"/>
      <c r="S885" s="17"/>
      <c r="T885" s="107"/>
      <c r="V885" s="17"/>
      <c r="W885" s="17"/>
      <c r="Y885" s="17"/>
      <c r="Z885" s="17"/>
      <c r="AA885" s="17"/>
      <c r="AI885" s="17"/>
      <c r="AJ885" s="17"/>
      <c r="AK885" s="17"/>
      <c r="AL885" s="17"/>
      <c r="AM885" s="17"/>
      <c r="AN885" s="17"/>
      <c r="AO885" s="17"/>
      <c r="AP885" s="17"/>
      <c r="AQ885" s="17"/>
      <c r="AR885" s="17"/>
      <c r="AS885" s="17"/>
      <c r="AT885" s="17"/>
      <c r="AU885" s="17"/>
      <c r="AV885" s="17"/>
      <c r="AW885" s="17"/>
      <c r="AX885" s="17"/>
      <c r="AY885" s="17"/>
      <c r="AZ885" s="17"/>
      <c r="BA885" s="17"/>
      <c r="BB885" s="17"/>
      <c r="BC885" s="17"/>
      <c r="BD885" s="17"/>
      <c r="BE885" s="17"/>
      <c r="BF885" s="17"/>
      <c r="BG885" s="17"/>
      <c r="BH885" s="17"/>
      <c r="BI885" s="17"/>
      <c r="BJ885" s="17"/>
      <c r="BK885" s="17"/>
      <c r="BL885" s="17"/>
      <c r="BM885" s="17"/>
      <c r="BN885" s="17"/>
      <c r="BO885" s="17"/>
      <c r="BP885" s="17"/>
      <c r="BQ885" s="17"/>
      <c r="BR885" s="17"/>
      <c r="BS885" s="17"/>
      <c r="BT885" s="17"/>
      <c r="BU885" s="17"/>
      <c r="BV885" s="17"/>
      <c r="BW885" s="17"/>
      <c r="BX885" s="17"/>
      <c r="BY885" s="17"/>
      <c r="BZ885" s="17"/>
      <c r="CA885" s="17"/>
      <c r="CB885" s="17"/>
      <c r="CC885" s="17"/>
      <c r="CD885" s="17"/>
      <c r="CE885" s="17"/>
      <c r="CF885" s="17"/>
      <c r="CG885" s="17"/>
      <c r="CH885" s="17"/>
      <c r="CI885" s="17"/>
      <c r="CJ885" s="17"/>
      <c r="CK885" s="17"/>
      <c r="CL885" s="17"/>
      <c r="CM885" s="17"/>
      <c r="CN885" s="17"/>
      <c r="CO885" s="17"/>
      <c r="CP885" s="17"/>
      <c r="CQ885" s="17"/>
      <c r="CR885" s="17"/>
      <c r="CS885" s="17"/>
      <c r="CT885" s="17"/>
      <c r="CU885" s="17"/>
      <c r="CV885" s="17"/>
      <c r="CW885" s="17"/>
      <c r="CX885" s="17"/>
      <c r="CY885" s="17"/>
      <c r="CZ885" s="17"/>
      <c r="DA885" s="17"/>
      <c r="DB885" s="17"/>
      <c r="DC885" s="17"/>
      <c r="DD885" s="17"/>
      <c r="DE885" s="17"/>
      <c r="DF885" s="17"/>
      <c r="DG885" s="17"/>
      <c r="DH885" s="17"/>
      <c r="DI885" s="17"/>
      <c r="DJ885" s="17"/>
      <c r="DK885" s="17"/>
      <c r="DL885" s="17"/>
      <c r="DM885" s="17"/>
      <c r="DN885" s="17"/>
      <c r="DO885" s="17"/>
      <c r="DP885" s="17"/>
      <c r="DQ885" s="17"/>
      <c r="DR885" s="17"/>
      <c r="DS885" s="17"/>
      <c r="DT885" s="17"/>
      <c r="DU885" s="17"/>
      <c r="DV885" s="17"/>
      <c r="DW885" s="17"/>
      <c r="DX885" s="17"/>
      <c r="DY885" s="17"/>
      <c r="DZ885" s="17"/>
      <c r="EA885" s="17"/>
      <c r="EB885" s="17"/>
      <c r="EC885" s="17"/>
      <c r="ED885" s="17"/>
      <c r="EE885" s="17"/>
      <c r="EF885" s="17"/>
      <c r="EG885" s="17"/>
      <c r="EH885" s="17"/>
      <c r="EI885" s="17"/>
      <c r="EJ885" s="17"/>
      <c r="EK885" s="17"/>
      <c r="EL885" s="17"/>
    </row>
    <row r="886" spans="1:142" x14ac:dyDescent="0.35">
      <c r="A886" s="17"/>
      <c r="B886" s="17"/>
      <c r="C886" s="17"/>
      <c r="D886" s="17"/>
      <c r="E886" s="17"/>
      <c r="F886" s="17"/>
      <c r="G886" s="17"/>
      <c r="H886" s="17"/>
      <c r="I886" s="17"/>
      <c r="K886" s="17"/>
      <c r="N886" s="17"/>
      <c r="O886" s="17"/>
      <c r="P886" s="68"/>
      <c r="Q886" s="68"/>
      <c r="R886" s="17"/>
      <c r="S886" s="17"/>
      <c r="T886" s="109"/>
      <c r="V886" s="17"/>
      <c r="W886" s="17"/>
      <c r="Y886" s="17"/>
      <c r="Z886" s="17"/>
      <c r="AA886" s="17"/>
      <c r="AI886" s="17"/>
      <c r="AJ886" s="17"/>
      <c r="AK886" s="17"/>
      <c r="AL886" s="17"/>
      <c r="AM886" s="17"/>
      <c r="AN886" s="17"/>
      <c r="AO886" s="17"/>
      <c r="AP886" s="17"/>
      <c r="AQ886" s="17"/>
      <c r="AR886" s="17"/>
      <c r="AS886" s="17"/>
      <c r="AT886" s="17"/>
      <c r="AU886" s="17"/>
      <c r="AV886" s="17"/>
      <c r="AW886" s="17"/>
      <c r="AX886" s="17"/>
      <c r="AY886" s="17"/>
      <c r="AZ886" s="17"/>
      <c r="BA886" s="17"/>
      <c r="BB886" s="17"/>
      <c r="BC886" s="17"/>
      <c r="BD886" s="17"/>
      <c r="BE886" s="17"/>
      <c r="BF886" s="17"/>
      <c r="BG886" s="17"/>
      <c r="BH886" s="17"/>
      <c r="BI886" s="17"/>
      <c r="BJ886" s="17"/>
      <c r="BK886" s="17"/>
      <c r="BL886" s="17"/>
      <c r="BM886" s="17"/>
      <c r="BN886" s="17"/>
      <c r="BO886" s="17"/>
      <c r="BP886" s="17"/>
      <c r="BQ886" s="17"/>
      <c r="BR886" s="17"/>
      <c r="BS886" s="17"/>
      <c r="BT886" s="17"/>
      <c r="BU886" s="17"/>
      <c r="BV886" s="17"/>
      <c r="BW886" s="17"/>
      <c r="BX886" s="17"/>
      <c r="BY886" s="17"/>
      <c r="BZ886" s="17"/>
      <c r="CA886" s="17"/>
      <c r="CB886" s="17"/>
      <c r="CC886" s="17"/>
      <c r="CD886" s="17"/>
      <c r="CE886" s="17"/>
      <c r="CF886" s="17"/>
      <c r="CG886" s="17"/>
      <c r="CH886" s="17"/>
      <c r="CI886" s="17"/>
      <c r="CJ886" s="17"/>
      <c r="CK886" s="17"/>
      <c r="CL886" s="17"/>
      <c r="CM886" s="17"/>
      <c r="CN886" s="17"/>
      <c r="CO886" s="17"/>
      <c r="CP886" s="17"/>
      <c r="CQ886" s="17"/>
      <c r="CR886" s="17"/>
      <c r="CS886" s="17"/>
      <c r="CT886" s="17"/>
      <c r="CU886" s="17"/>
      <c r="CV886" s="17"/>
      <c r="CW886" s="17"/>
      <c r="CX886" s="17"/>
      <c r="CY886" s="17"/>
      <c r="CZ886" s="17"/>
      <c r="DA886" s="17"/>
      <c r="DB886" s="17"/>
      <c r="DC886" s="17"/>
      <c r="DD886" s="17"/>
      <c r="DE886" s="17"/>
      <c r="DF886" s="17"/>
      <c r="DG886" s="17"/>
      <c r="DH886" s="17"/>
      <c r="DI886" s="17"/>
      <c r="DJ886" s="17"/>
      <c r="DK886" s="17"/>
      <c r="DL886" s="17"/>
      <c r="DM886" s="17"/>
      <c r="DN886" s="17"/>
      <c r="DO886" s="17"/>
      <c r="DP886" s="17"/>
      <c r="DQ886" s="17"/>
      <c r="DR886" s="17"/>
      <c r="DS886" s="17"/>
      <c r="DT886" s="17"/>
      <c r="DU886" s="17"/>
      <c r="DV886" s="17"/>
      <c r="DW886" s="17"/>
      <c r="DX886" s="17"/>
      <c r="DY886" s="17"/>
      <c r="DZ886" s="17"/>
      <c r="EA886" s="17"/>
      <c r="EB886" s="17"/>
      <c r="EC886" s="17"/>
      <c r="ED886" s="17"/>
      <c r="EE886" s="17"/>
      <c r="EF886" s="17"/>
      <c r="EG886" s="17"/>
      <c r="EH886" s="17"/>
      <c r="EI886" s="17"/>
      <c r="EJ886" s="17"/>
      <c r="EK886" s="17"/>
      <c r="EL886" s="17"/>
    </row>
    <row r="887" spans="1:142" x14ac:dyDescent="0.35">
      <c r="A887" s="17"/>
      <c r="B887" s="17"/>
      <c r="C887" s="17"/>
      <c r="D887" s="17"/>
      <c r="E887" s="17"/>
      <c r="F887" s="17"/>
      <c r="G887" s="17"/>
      <c r="H887" s="17"/>
      <c r="I887" s="17"/>
      <c r="K887" s="17"/>
      <c r="N887" s="17"/>
      <c r="O887" s="17"/>
      <c r="P887" s="68"/>
      <c r="Q887" s="68"/>
      <c r="R887" s="17"/>
      <c r="S887" s="17"/>
      <c r="T887" s="107"/>
      <c r="V887" s="17"/>
      <c r="W887" s="17"/>
      <c r="Y887" s="17"/>
      <c r="Z887" s="17"/>
      <c r="AA887" s="17"/>
      <c r="AI887" s="17"/>
      <c r="AJ887" s="17"/>
      <c r="AK887" s="17"/>
      <c r="AL887" s="17"/>
      <c r="AM887" s="17"/>
      <c r="AN887" s="17"/>
      <c r="AO887" s="17"/>
      <c r="AP887" s="17"/>
      <c r="AQ887" s="17"/>
      <c r="AR887" s="17"/>
      <c r="AS887" s="17"/>
      <c r="AT887" s="17"/>
      <c r="AU887" s="17"/>
      <c r="AV887" s="17"/>
      <c r="AW887" s="17"/>
      <c r="AX887" s="17"/>
      <c r="AY887" s="17"/>
      <c r="AZ887" s="17"/>
      <c r="BA887" s="17"/>
      <c r="BB887" s="17"/>
      <c r="BC887" s="17"/>
      <c r="BD887" s="17"/>
      <c r="BE887" s="17"/>
      <c r="BF887" s="17"/>
      <c r="BG887" s="17"/>
      <c r="BH887" s="17"/>
      <c r="BI887" s="17"/>
      <c r="BJ887" s="17"/>
      <c r="BK887" s="17"/>
      <c r="BL887" s="17"/>
      <c r="BM887" s="17"/>
      <c r="BN887" s="17"/>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c r="DW887" s="17"/>
      <c r="DX887" s="17"/>
      <c r="DY887" s="17"/>
      <c r="DZ887" s="17"/>
      <c r="EA887" s="17"/>
      <c r="EB887" s="17"/>
      <c r="EC887" s="17"/>
      <c r="ED887" s="17"/>
      <c r="EE887" s="17"/>
      <c r="EF887" s="17"/>
      <c r="EG887" s="17"/>
      <c r="EH887" s="17"/>
      <c r="EI887" s="17"/>
      <c r="EJ887" s="17"/>
      <c r="EK887" s="17"/>
      <c r="EL887" s="17"/>
    </row>
    <row r="888" spans="1:142" x14ac:dyDescent="0.35">
      <c r="A888" s="17"/>
      <c r="B888" s="17"/>
      <c r="C888" s="17"/>
      <c r="D888" s="17"/>
      <c r="E888" s="17"/>
      <c r="F888" s="17"/>
      <c r="G888" s="17"/>
      <c r="H888" s="17"/>
      <c r="I888" s="17"/>
      <c r="K888" s="17"/>
      <c r="N888" s="17"/>
      <c r="O888" s="17"/>
      <c r="P888" s="68"/>
      <c r="Q888" s="68"/>
      <c r="R888" s="17"/>
      <c r="S888" s="17"/>
      <c r="T888" s="107"/>
      <c r="V888" s="17"/>
      <c r="W888" s="17"/>
      <c r="Y888" s="17"/>
      <c r="Z888" s="17"/>
      <c r="AA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c r="BL888" s="17"/>
      <c r="BM888" s="17"/>
      <c r="BN888" s="17"/>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c r="DW888" s="17"/>
      <c r="DX888" s="17"/>
      <c r="DY888" s="17"/>
      <c r="DZ888" s="17"/>
      <c r="EA888" s="17"/>
      <c r="EB888" s="17"/>
      <c r="EC888" s="17"/>
      <c r="ED888" s="17"/>
      <c r="EE888" s="17"/>
      <c r="EF888" s="17"/>
      <c r="EG888" s="17"/>
      <c r="EH888" s="17"/>
      <c r="EI888" s="17"/>
      <c r="EJ888" s="17"/>
      <c r="EK888" s="17"/>
      <c r="EL888" s="17"/>
    </row>
    <row r="889" spans="1:142" x14ac:dyDescent="0.35">
      <c r="A889" s="17"/>
      <c r="B889" s="17"/>
      <c r="C889" s="17"/>
      <c r="D889" s="17"/>
      <c r="E889" s="17"/>
      <c r="F889" s="17"/>
      <c r="G889" s="17"/>
      <c r="H889" s="17"/>
      <c r="I889" s="17"/>
      <c r="K889" s="17"/>
      <c r="N889" s="17"/>
      <c r="O889" s="17"/>
      <c r="P889" s="68"/>
      <c r="Q889" s="68"/>
      <c r="R889" s="17"/>
      <c r="S889" s="17"/>
      <c r="T889" s="107"/>
      <c r="V889" s="17"/>
      <c r="W889" s="17"/>
      <c r="Y889" s="17"/>
      <c r="Z889" s="17"/>
      <c r="AA889" s="17"/>
      <c r="AI889" s="17"/>
      <c r="AJ889" s="17"/>
      <c r="AK889" s="17"/>
      <c r="AL889" s="17"/>
      <c r="AM889" s="17"/>
      <c r="AN889" s="17"/>
      <c r="AO889" s="17"/>
      <c r="AP889" s="17"/>
      <c r="AQ889" s="17"/>
      <c r="AR889" s="17"/>
      <c r="AS889" s="17"/>
      <c r="AT889" s="17"/>
      <c r="AU889" s="17"/>
      <c r="AV889" s="17"/>
      <c r="AW889" s="17"/>
      <c r="AX889" s="17"/>
      <c r="AY889" s="17"/>
      <c r="AZ889" s="17"/>
      <c r="BA889" s="17"/>
      <c r="BB889" s="17"/>
      <c r="BC889" s="17"/>
      <c r="BD889" s="17"/>
      <c r="BE889" s="17"/>
      <c r="BF889" s="17"/>
      <c r="BG889" s="17"/>
      <c r="BH889" s="17"/>
      <c r="BI889" s="17"/>
      <c r="BJ889" s="17"/>
      <c r="BK889" s="17"/>
      <c r="BL889" s="17"/>
      <c r="BM889" s="17"/>
      <c r="BN889" s="17"/>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c r="DW889" s="17"/>
      <c r="DX889" s="17"/>
      <c r="DY889" s="17"/>
      <c r="DZ889" s="17"/>
      <c r="EA889" s="17"/>
      <c r="EB889" s="17"/>
      <c r="EC889" s="17"/>
      <c r="ED889" s="17"/>
      <c r="EE889" s="17"/>
      <c r="EF889" s="17"/>
      <c r="EG889" s="17"/>
      <c r="EH889" s="17"/>
      <c r="EI889" s="17"/>
      <c r="EJ889" s="17"/>
      <c r="EK889" s="17"/>
      <c r="EL889" s="17"/>
    </row>
    <row r="890" spans="1:142" x14ac:dyDescent="0.35">
      <c r="A890" s="17"/>
      <c r="B890" s="17"/>
      <c r="C890" s="17"/>
      <c r="D890" s="17"/>
      <c r="E890" s="17"/>
      <c r="F890" s="17"/>
      <c r="G890" s="17"/>
      <c r="H890" s="17"/>
      <c r="I890" s="17"/>
      <c r="K890" s="17"/>
      <c r="N890" s="17"/>
      <c r="O890" s="17"/>
      <c r="P890" s="68"/>
      <c r="Q890" s="68"/>
      <c r="R890" s="17"/>
      <c r="S890" s="17"/>
      <c r="T890" s="107"/>
      <c r="V890" s="17"/>
      <c r="W890" s="17"/>
      <c r="Y890" s="17"/>
      <c r="Z890" s="17"/>
      <c r="AA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c r="BL890" s="17"/>
      <c r="BM890" s="17"/>
      <c r="BN890" s="17"/>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c r="DW890" s="17"/>
      <c r="DX890" s="17"/>
      <c r="DY890" s="17"/>
      <c r="DZ890" s="17"/>
      <c r="EA890" s="17"/>
      <c r="EB890" s="17"/>
      <c r="EC890" s="17"/>
      <c r="ED890" s="17"/>
      <c r="EE890" s="17"/>
      <c r="EF890" s="17"/>
      <c r="EG890" s="17"/>
      <c r="EH890" s="17"/>
      <c r="EI890" s="17"/>
      <c r="EJ890" s="17"/>
      <c r="EK890" s="17"/>
      <c r="EL890" s="17"/>
    </row>
    <row r="891" spans="1:142" x14ac:dyDescent="0.35">
      <c r="A891" s="17"/>
      <c r="B891" s="17"/>
      <c r="C891" s="17"/>
      <c r="D891" s="17"/>
      <c r="E891" s="17"/>
      <c r="F891" s="17"/>
      <c r="G891" s="17"/>
      <c r="H891" s="17"/>
      <c r="I891" s="17"/>
      <c r="K891" s="17"/>
      <c r="N891" s="17"/>
      <c r="O891" s="17"/>
      <c r="P891" s="68"/>
      <c r="Q891" s="68"/>
      <c r="R891" s="17"/>
      <c r="S891" s="17"/>
      <c r="T891" s="107"/>
      <c r="V891" s="17"/>
      <c r="W891" s="17"/>
      <c r="Y891" s="17"/>
      <c r="Z891" s="17"/>
      <c r="AA891" s="17"/>
      <c r="AI891" s="17"/>
      <c r="AJ891" s="17"/>
      <c r="AK891" s="17"/>
      <c r="AL891" s="17"/>
      <c r="AM891" s="17"/>
      <c r="AN891" s="17"/>
      <c r="AO891" s="17"/>
      <c r="AP891" s="17"/>
      <c r="AQ891" s="17"/>
      <c r="AR891" s="17"/>
      <c r="AS891" s="17"/>
      <c r="AT891" s="17"/>
      <c r="AU891" s="17"/>
      <c r="AV891" s="17"/>
      <c r="AW891" s="17"/>
      <c r="AX891" s="17"/>
      <c r="AY891" s="17"/>
      <c r="AZ891" s="17"/>
      <c r="BA891" s="17"/>
      <c r="BB891" s="17"/>
      <c r="BC891" s="17"/>
      <c r="BD891" s="17"/>
      <c r="BE891" s="17"/>
      <c r="BF891" s="17"/>
      <c r="BG891" s="17"/>
      <c r="BH891" s="17"/>
      <c r="BI891" s="17"/>
      <c r="BJ891" s="17"/>
      <c r="BK891" s="17"/>
      <c r="BL891" s="17"/>
      <c r="BM891" s="17"/>
      <c r="BN891" s="17"/>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c r="DW891" s="17"/>
      <c r="DX891" s="17"/>
      <c r="DY891" s="17"/>
      <c r="DZ891" s="17"/>
      <c r="EA891" s="17"/>
      <c r="EB891" s="17"/>
      <c r="EC891" s="17"/>
      <c r="ED891" s="17"/>
      <c r="EE891" s="17"/>
      <c r="EF891" s="17"/>
      <c r="EG891" s="17"/>
      <c r="EH891" s="17"/>
      <c r="EI891" s="17"/>
      <c r="EJ891" s="17"/>
      <c r="EK891" s="17"/>
      <c r="EL891" s="17"/>
    </row>
    <row r="892" spans="1:142" x14ac:dyDescent="0.35">
      <c r="A892" s="17"/>
      <c r="B892" s="17"/>
      <c r="C892" s="17"/>
      <c r="D892" s="17"/>
      <c r="E892" s="17"/>
      <c r="F892" s="17"/>
      <c r="G892" s="17"/>
      <c r="H892" s="17"/>
      <c r="I892" s="17"/>
      <c r="K892" s="17"/>
      <c r="N892" s="17"/>
      <c r="O892" s="17"/>
      <c r="P892" s="68"/>
      <c r="Q892" s="68"/>
      <c r="R892" s="17"/>
      <c r="S892" s="17"/>
      <c r="T892" s="107"/>
      <c r="V892" s="17"/>
      <c r="W892" s="17"/>
      <c r="Y892" s="17"/>
      <c r="Z892" s="17"/>
      <c r="AA892" s="17"/>
      <c r="AI892" s="17"/>
      <c r="AJ892" s="17"/>
      <c r="AK892" s="17"/>
      <c r="AL892" s="17"/>
      <c r="AM892" s="17"/>
      <c r="AN892" s="17"/>
      <c r="AO892" s="17"/>
      <c r="AP892" s="17"/>
      <c r="AQ892" s="17"/>
      <c r="AR892" s="17"/>
      <c r="AS892" s="17"/>
      <c r="AT892" s="17"/>
      <c r="AU892" s="17"/>
      <c r="AV892" s="17"/>
      <c r="AW892" s="17"/>
      <c r="AX892" s="17"/>
      <c r="AY892" s="17"/>
      <c r="AZ892" s="17"/>
      <c r="BA892" s="17"/>
      <c r="BB892" s="17"/>
      <c r="BC892" s="17"/>
      <c r="BD892" s="17"/>
      <c r="BE892" s="17"/>
      <c r="BF892" s="17"/>
      <c r="BG892" s="17"/>
      <c r="BH892" s="17"/>
      <c r="BI892" s="17"/>
      <c r="BJ892" s="17"/>
      <c r="BK892" s="17"/>
      <c r="BL892" s="17"/>
      <c r="BM892" s="17"/>
      <c r="BN892" s="17"/>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c r="DW892" s="17"/>
      <c r="DX892" s="17"/>
      <c r="DY892" s="17"/>
      <c r="DZ892" s="17"/>
      <c r="EA892" s="17"/>
      <c r="EB892" s="17"/>
      <c r="EC892" s="17"/>
      <c r="ED892" s="17"/>
      <c r="EE892" s="17"/>
      <c r="EF892" s="17"/>
      <c r="EG892" s="17"/>
      <c r="EH892" s="17"/>
      <c r="EI892" s="17"/>
      <c r="EJ892" s="17"/>
      <c r="EK892" s="17"/>
      <c r="EL892" s="17"/>
    </row>
    <row r="893" spans="1:142" x14ac:dyDescent="0.35">
      <c r="A893" s="17"/>
      <c r="B893" s="17"/>
      <c r="C893" s="17"/>
      <c r="D893" s="17"/>
      <c r="E893" s="17"/>
      <c r="F893" s="17"/>
      <c r="G893" s="17"/>
      <c r="H893" s="17"/>
      <c r="I893" s="17"/>
      <c r="K893" s="17"/>
      <c r="N893" s="17"/>
      <c r="O893" s="17"/>
      <c r="P893" s="68"/>
      <c r="Q893" s="68"/>
      <c r="R893" s="17"/>
      <c r="S893" s="17"/>
      <c r="T893" s="107"/>
      <c r="V893" s="17"/>
      <c r="W893" s="17"/>
      <c r="Y893" s="17"/>
      <c r="Z893" s="17"/>
      <c r="AA893" s="17"/>
      <c r="AI893" s="17"/>
      <c r="AJ893" s="17"/>
      <c r="AK893" s="17"/>
      <c r="AL893" s="17"/>
      <c r="AM893" s="17"/>
      <c r="AN893" s="17"/>
      <c r="AO893" s="17"/>
      <c r="AP893" s="17"/>
      <c r="AQ893" s="17"/>
      <c r="AR893" s="17"/>
      <c r="AS893" s="17"/>
      <c r="AT893" s="17"/>
      <c r="AU893" s="17"/>
      <c r="AV893" s="17"/>
      <c r="AW893" s="17"/>
      <c r="AX893" s="17"/>
      <c r="AY893" s="17"/>
      <c r="AZ893" s="17"/>
      <c r="BA893" s="17"/>
      <c r="BB893" s="17"/>
      <c r="BC893" s="17"/>
      <c r="BD893" s="17"/>
      <c r="BE893" s="17"/>
      <c r="BF893" s="17"/>
      <c r="BG893" s="17"/>
      <c r="BH893" s="17"/>
      <c r="BI893" s="17"/>
      <c r="BJ893" s="17"/>
      <c r="BK893" s="17"/>
      <c r="BL893" s="17"/>
      <c r="BM893" s="17"/>
      <c r="BN893" s="17"/>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c r="DW893" s="17"/>
      <c r="DX893" s="17"/>
      <c r="DY893" s="17"/>
      <c r="DZ893" s="17"/>
      <c r="EA893" s="17"/>
      <c r="EB893" s="17"/>
      <c r="EC893" s="17"/>
      <c r="ED893" s="17"/>
      <c r="EE893" s="17"/>
      <c r="EF893" s="17"/>
      <c r="EG893" s="17"/>
      <c r="EH893" s="17"/>
      <c r="EI893" s="17"/>
      <c r="EJ893" s="17"/>
      <c r="EK893" s="17"/>
      <c r="EL893" s="17"/>
    </row>
    <row r="894" spans="1:142" x14ac:dyDescent="0.35">
      <c r="A894" s="17"/>
      <c r="B894" s="17"/>
      <c r="C894" s="17"/>
      <c r="D894" s="17"/>
      <c r="E894" s="17"/>
      <c r="F894" s="17"/>
      <c r="G894" s="17"/>
      <c r="H894" s="17"/>
      <c r="I894" s="107"/>
      <c r="K894" s="17"/>
      <c r="N894" s="17"/>
      <c r="O894" s="17"/>
      <c r="P894" s="68"/>
      <c r="Q894" s="68"/>
      <c r="R894" s="17"/>
      <c r="S894" s="17"/>
      <c r="T894" s="107"/>
      <c r="V894" s="17"/>
      <c r="W894" s="17"/>
      <c r="Y894" s="17"/>
      <c r="Z894" s="17"/>
      <c r="AA894" s="17"/>
      <c r="AI894" s="17"/>
      <c r="AJ894" s="17"/>
      <c r="AK894" s="17"/>
      <c r="AL894" s="17"/>
      <c r="AM894" s="17"/>
      <c r="AN894" s="17"/>
      <c r="AO894" s="17"/>
      <c r="AP894" s="17"/>
      <c r="AQ894" s="17"/>
      <c r="AR894" s="17"/>
      <c r="AS894" s="17"/>
      <c r="AT894" s="17"/>
      <c r="AU894" s="17"/>
      <c r="AV894" s="17"/>
      <c r="AW894" s="17"/>
      <c r="AX894" s="17"/>
      <c r="AY894" s="17"/>
      <c r="AZ894" s="17"/>
      <c r="BA894" s="17"/>
      <c r="BB894" s="17"/>
      <c r="BC894" s="17"/>
      <c r="BD894" s="17"/>
      <c r="BE894" s="17"/>
      <c r="BF894" s="17"/>
      <c r="BG894" s="17"/>
      <c r="BH894" s="17"/>
      <c r="BI894" s="17"/>
      <c r="BJ894" s="17"/>
      <c r="BK894" s="17"/>
      <c r="BL894" s="17"/>
      <c r="BM894" s="17"/>
      <c r="BN894" s="17"/>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c r="DW894" s="17"/>
      <c r="DX894" s="17"/>
      <c r="DY894" s="17"/>
      <c r="DZ894" s="17"/>
      <c r="EA894" s="17"/>
      <c r="EB894" s="17"/>
      <c r="EC894" s="17"/>
      <c r="ED894" s="17"/>
      <c r="EE894" s="17"/>
      <c r="EF894" s="17"/>
      <c r="EG894" s="17"/>
      <c r="EH894" s="17"/>
      <c r="EI894" s="17"/>
      <c r="EJ894" s="17"/>
      <c r="EK894" s="17"/>
      <c r="EL894" s="17"/>
    </row>
    <row r="895" spans="1:142" x14ac:dyDescent="0.35">
      <c r="A895" s="17"/>
      <c r="B895" s="17"/>
      <c r="C895" s="17"/>
      <c r="D895" s="17"/>
      <c r="E895" s="17"/>
      <c r="F895" s="17"/>
      <c r="G895" s="17"/>
      <c r="H895" s="17"/>
      <c r="I895" s="17"/>
      <c r="K895" s="17"/>
      <c r="N895" s="17"/>
      <c r="O895" s="17"/>
      <c r="P895" s="68"/>
      <c r="Q895" s="68"/>
      <c r="R895" s="17"/>
      <c r="S895" s="17"/>
      <c r="T895" s="107"/>
      <c r="V895" s="17"/>
      <c r="W895" s="17"/>
      <c r="Y895" s="17"/>
      <c r="Z895" s="17"/>
      <c r="AA895" s="17"/>
      <c r="AI895" s="17"/>
      <c r="AJ895" s="17"/>
      <c r="AK895" s="17"/>
      <c r="AL895" s="17"/>
      <c r="AM895" s="17"/>
      <c r="AN895" s="17"/>
      <c r="AO895" s="17"/>
      <c r="AP895" s="17"/>
      <c r="AQ895" s="17"/>
      <c r="AR895" s="17"/>
      <c r="AS895" s="17"/>
      <c r="AT895" s="17"/>
      <c r="AU895" s="17"/>
      <c r="AV895" s="17"/>
      <c r="AW895" s="17"/>
      <c r="AX895" s="17"/>
      <c r="AY895" s="17"/>
      <c r="AZ895" s="17"/>
      <c r="BA895" s="17"/>
      <c r="BB895" s="17"/>
      <c r="BC895" s="17"/>
      <c r="BD895" s="17"/>
      <c r="BE895" s="17"/>
      <c r="BF895" s="17"/>
      <c r="BG895" s="17"/>
      <c r="BH895" s="17"/>
      <c r="BI895" s="17"/>
      <c r="BJ895" s="17"/>
      <c r="BK895" s="17"/>
      <c r="BL895" s="17"/>
      <c r="BM895" s="17"/>
      <c r="BN895" s="17"/>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c r="DW895" s="17"/>
      <c r="DX895" s="17"/>
      <c r="DY895" s="17"/>
      <c r="DZ895" s="17"/>
      <c r="EA895" s="17"/>
      <c r="EB895" s="17"/>
      <c r="EC895" s="17"/>
      <c r="ED895" s="17"/>
      <c r="EE895" s="17"/>
      <c r="EF895" s="17"/>
      <c r="EG895" s="17"/>
      <c r="EH895" s="17"/>
      <c r="EI895" s="17"/>
      <c r="EJ895" s="17"/>
      <c r="EK895" s="17"/>
      <c r="EL895" s="17"/>
    </row>
    <row r="896" spans="1:142" x14ac:dyDescent="0.35">
      <c r="A896" s="17"/>
      <c r="B896" s="17"/>
      <c r="C896" s="17"/>
      <c r="D896" s="17"/>
      <c r="E896" s="17"/>
      <c r="F896" s="17"/>
      <c r="G896" s="17"/>
      <c r="H896" s="17"/>
      <c r="I896" s="17"/>
      <c r="K896" s="17"/>
      <c r="N896" s="17"/>
      <c r="O896" s="17"/>
      <c r="P896" s="68"/>
      <c r="Q896" s="68"/>
      <c r="R896" s="17"/>
      <c r="S896" s="17"/>
      <c r="T896" s="107"/>
      <c r="V896" s="17"/>
      <c r="W896" s="17"/>
      <c r="Y896" s="17"/>
      <c r="Z896" s="17"/>
      <c r="AA896" s="17"/>
      <c r="AI896" s="17"/>
      <c r="AJ896" s="17"/>
      <c r="AK896" s="17"/>
      <c r="AL896" s="17"/>
      <c r="AM896" s="17"/>
      <c r="AN896" s="17"/>
      <c r="AO896" s="17"/>
      <c r="AP896" s="17"/>
      <c r="AQ896" s="17"/>
      <c r="AR896" s="17"/>
      <c r="AS896" s="17"/>
      <c r="AT896" s="17"/>
      <c r="AU896" s="17"/>
      <c r="AV896" s="17"/>
      <c r="AW896" s="17"/>
      <c r="AX896" s="17"/>
      <c r="AY896" s="17"/>
      <c r="AZ896" s="17"/>
      <c r="BA896" s="17"/>
      <c r="BB896" s="17"/>
      <c r="BC896" s="17"/>
      <c r="BD896" s="17"/>
      <c r="BE896" s="17"/>
      <c r="BF896" s="17"/>
      <c r="BG896" s="17"/>
      <c r="BH896" s="17"/>
      <c r="BI896" s="17"/>
      <c r="BJ896" s="17"/>
      <c r="BK896" s="17"/>
      <c r="BL896" s="17"/>
      <c r="BM896" s="17"/>
      <c r="BN896" s="17"/>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c r="DW896" s="17"/>
      <c r="DX896" s="17"/>
      <c r="DY896" s="17"/>
      <c r="DZ896" s="17"/>
      <c r="EA896" s="17"/>
      <c r="EB896" s="17"/>
      <c r="EC896" s="17"/>
      <c r="ED896" s="17"/>
      <c r="EE896" s="17"/>
      <c r="EF896" s="17"/>
      <c r="EG896" s="17"/>
      <c r="EH896" s="17"/>
      <c r="EI896" s="17"/>
      <c r="EJ896" s="17"/>
      <c r="EK896" s="17"/>
      <c r="EL896" s="17"/>
    </row>
    <row r="897" spans="1:142" x14ac:dyDescent="0.35">
      <c r="A897" s="17"/>
      <c r="B897" s="17"/>
      <c r="C897" s="17"/>
      <c r="D897" s="17"/>
      <c r="E897" s="17"/>
      <c r="F897" s="17"/>
      <c r="G897" s="17"/>
      <c r="H897" s="17"/>
      <c r="I897" s="17"/>
      <c r="K897" s="17"/>
      <c r="N897" s="17"/>
      <c r="O897" s="17"/>
      <c r="P897" s="68"/>
      <c r="Q897" s="68"/>
      <c r="R897" s="17"/>
      <c r="S897" s="17"/>
      <c r="T897" s="107"/>
      <c r="V897" s="17"/>
      <c r="W897" s="17"/>
      <c r="Y897" s="17"/>
      <c r="Z897" s="17"/>
      <c r="AA897" s="17"/>
      <c r="AI897" s="17"/>
      <c r="AJ897" s="17"/>
      <c r="AK897" s="17"/>
      <c r="AL897" s="17"/>
      <c r="AM897" s="17"/>
      <c r="AN897" s="17"/>
      <c r="AO897" s="17"/>
      <c r="AP897" s="17"/>
      <c r="AQ897" s="17"/>
      <c r="AR897" s="17"/>
      <c r="AS897" s="17"/>
      <c r="AT897" s="17"/>
      <c r="AU897" s="17"/>
      <c r="AV897" s="17"/>
      <c r="AW897" s="17"/>
      <c r="AX897" s="17"/>
      <c r="AY897" s="17"/>
      <c r="AZ897" s="17"/>
      <c r="BA897" s="17"/>
      <c r="BB897" s="17"/>
      <c r="BC897" s="17"/>
      <c r="BD897" s="17"/>
      <c r="BE897" s="17"/>
      <c r="BF897" s="17"/>
      <c r="BG897" s="17"/>
      <c r="BH897" s="17"/>
      <c r="BI897" s="17"/>
      <c r="BJ897" s="17"/>
      <c r="BK897" s="17"/>
      <c r="BL897" s="17"/>
      <c r="BM897" s="17"/>
      <c r="BN897" s="17"/>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c r="DW897" s="17"/>
      <c r="DX897" s="17"/>
      <c r="DY897" s="17"/>
      <c r="DZ897" s="17"/>
      <c r="EA897" s="17"/>
      <c r="EB897" s="17"/>
      <c r="EC897" s="17"/>
      <c r="ED897" s="17"/>
      <c r="EE897" s="17"/>
      <c r="EF897" s="17"/>
      <c r="EG897" s="17"/>
      <c r="EH897" s="17"/>
      <c r="EI897" s="17"/>
      <c r="EJ897" s="17"/>
      <c r="EK897" s="17"/>
      <c r="EL897" s="17"/>
    </row>
    <row r="898" spans="1:142" x14ac:dyDescent="0.35">
      <c r="A898" s="17"/>
      <c r="B898" s="17"/>
      <c r="C898" s="17"/>
      <c r="D898" s="17"/>
      <c r="E898" s="17"/>
      <c r="F898" s="17"/>
      <c r="G898" s="17"/>
      <c r="H898" s="17"/>
      <c r="I898" s="17"/>
      <c r="K898" s="17"/>
      <c r="N898" s="17"/>
      <c r="O898" s="17"/>
      <c r="P898" s="68"/>
      <c r="Q898" s="68"/>
      <c r="R898" s="17"/>
      <c r="S898" s="17"/>
      <c r="T898" s="109"/>
      <c r="V898" s="17"/>
      <c r="W898" s="17"/>
      <c r="Y898" s="17"/>
      <c r="Z898" s="17"/>
      <c r="AA898" s="17"/>
      <c r="AI898" s="17"/>
      <c r="AJ898" s="17"/>
      <c r="AK898" s="17"/>
      <c r="AL898" s="17"/>
      <c r="AM898" s="17"/>
      <c r="AN898" s="17"/>
      <c r="AO898" s="17"/>
      <c r="AP898" s="17"/>
      <c r="AQ898" s="17"/>
      <c r="AR898" s="17"/>
      <c r="AS898" s="17"/>
      <c r="AT898" s="17"/>
      <c r="AU898" s="17"/>
      <c r="AV898" s="17"/>
      <c r="AW898" s="17"/>
      <c r="AX898" s="17"/>
      <c r="AY898" s="17"/>
      <c r="AZ898" s="17"/>
      <c r="BA898" s="17"/>
      <c r="BB898" s="17"/>
      <c r="BC898" s="17"/>
      <c r="BD898" s="17"/>
      <c r="BE898" s="17"/>
      <c r="BF898" s="17"/>
      <c r="BG898" s="17"/>
      <c r="BH898" s="17"/>
      <c r="BI898" s="17"/>
      <c r="BJ898" s="17"/>
      <c r="BK898" s="17"/>
      <c r="BL898" s="17"/>
      <c r="BM898" s="17"/>
      <c r="BN898" s="17"/>
      <c r="BO898" s="17"/>
      <c r="BP898" s="17"/>
      <c r="BQ898" s="17"/>
      <c r="BR898" s="17"/>
      <c r="BS898" s="17"/>
      <c r="BT898" s="17"/>
      <c r="BU898" s="17"/>
      <c r="BV898" s="17"/>
      <c r="BW898" s="17"/>
      <c r="BX898" s="17"/>
      <c r="BY898" s="17"/>
      <c r="BZ898" s="17"/>
      <c r="CA898" s="17"/>
      <c r="CB898" s="17"/>
      <c r="CC898" s="17"/>
      <c r="CD898" s="17"/>
      <c r="CE898" s="17"/>
      <c r="CF898" s="17"/>
      <c r="CG898" s="17"/>
      <c r="CH898" s="17"/>
      <c r="CI898" s="17"/>
      <c r="CJ898" s="17"/>
      <c r="CK898" s="17"/>
      <c r="CL898" s="17"/>
      <c r="CM898" s="17"/>
      <c r="CN898" s="17"/>
      <c r="CO898" s="17"/>
      <c r="CP898" s="17"/>
      <c r="CQ898" s="17"/>
      <c r="CR898" s="17"/>
      <c r="CS898" s="17"/>
      <c r="CT898" s="17"/>
      <c r="CU898" s="17"/>
      <c r="CV898" s="17"/>
      <c r="CW898" s="17"/>
      <c r="CX898" s="17"/>
      <c r="CY898" s="17"/>
      <c r="CZ898" s="17"/>
      <c r="DA898" s="17"/>
      <c r="DB898" s="17"/>
      <c r="DC898" s="17"/>
      <c r="DD898" s="17"/>
      <c r="DE898" s="17"/>
      <c r="DF898" s="17"/>
      <c r="DG898" s="17"/>
      <c r="DH898" s="17"/>
      <c r="DI898" s="17"/>
      <c r="DJ898" s="17"/>
      <c r="DK898" s="17"/>
      <c r="DL898" s="17"/>
      <c r="DM898" s="17"/>
      <c r="DN898" s="17"/>
      <c r="DO898" s="17"/>
      <c r="DP898" s="17"/>
      <c r="DQ898" s="17"/>
      <c r="DR898" s="17"/>
      <c r="DS898" s="17"/>
      <c r="DT898" s="17"/>
      <c r="DU898" s="17"/>
      <c r="DV898" s="17"/>
      <c r="DW898" s="17"/>
      <c r="DX898" s="17"/>
      <c r="DY898" s="17"/>
      <c r="DZ898" s="17"/>
      <c r="EA898" s="17"/>
      <c r="EB898" s="17"/>
      <c r="EC898" s="17"/>
      <c r="ED898" s="17"/>
      <c r="EE898" s="17"/>
      <c r="EF898" s="17"/>
      <c r="EG898" s="17"/>
      <c r="EH898" s="17"/>
      <c r="EI898" s="17"/>
      <c r="EJ898" s="17"/>
      <c r="EK898" s="17"/>
      <c r="EL898" s="17"/>
    </row>
    <row r="899" spans="1:142" x14ac:dyDescent="0.35">
      <c r="A899" s="17"/>
      <c r="B899" s="17"/>
      <c r="C899" s="17"/>
      <c r="D899" s="17"/>
      <c r="E899" s="17"/>
      <c r="F899" s="17"/>
      <c r="G899" s="17"/>
      <c r="H899" s="17"/>
      <c r="I899" s="17"/>
      <c r="K899" s="17"/>
      <c r="N899" s="17"/>
      <c r="O899" s="17"/>
      <c r="P899" s="68"/>
      <c r="Q899" s="68"/>
      <c r="R899" s="17"/>
      <c r="S899" s="17"/>
      <c r="T899" s="109"/>
      <c r="V899" s="17"/>
      <c r="W899" s="17"/>
      <c r="Y899" s="17"/>
      <c r="Z899" s="17"/>
      <c r="AA899" s="17"/>
      <c r="AI899" s="17"/>
      <c r="AJ899" s="17"/>
      <c r="AK899" s="17"/>
      <c r="AL899" s="17"/>
      <c r="AM899" s="17"/>
      <c r="AN899" s="17"/>
      <c r="AO899" s="17"/>
      <c r="AP899" s="17"/>
      <c r="AQ899" s="17"/>
      <c r="AR899" s="17"/>
      <c r="AS899" s="17"/>
      <c r="AT899" s="17"/>
      <c r="AU899" s="17"/>
      <c r="AV899" s="17"/>
      <c r="AW899" s="17"/>
      <c r="AX899" s="17"/>
      <c r="AY899" s="17"/>
      <c r="AZ899" s="17"/>
      <c r="BA899" s="17"/>
      <c r="BB899" s="17"/>
      <c r="BC899" s="17"/>
      <c r="BD899" s="17"/>
      <c r="BE899" s="17"/>
      <c r="BF899" s="17"/>
      <c r="BG899" s="17"/>
      <c r="BH899" s="17"/>
      <c r="BI899" s="17"/>
      <c r="BJ899" s="17"/>
      <c r="BK899" s="17"/>
      <c r="BL899" s="17"/>
      <c r="BM899" s="17"/>
      <c r="BN899" s="17"/>
      <c r="BO899" s="17"/>
      <c r="BP899" s="17"/>
      <c r="BQ899" s="17"/>
      <c r="BR899" s="17"/>
      <c r="BS899" s="17"/>
      <c r="BT899" s="17"/>
      <c r="BU899" s="17"/>
      <c r="BV899" s="17"/>
      <c r="BW899" s="17"/>
      <c r="BX899" s="17"/>
      <c r="BY899" s="17"/>
      <c r="BZ899" s="17"/>
      <c r="CA899" s="17"/>
      <c r="CB899" s="17"/>
      <c r="CC899" s="17"/>
      <c r="CD899" s="17"/>
      <c r="CE899" s="17"/>
      <c r="CF899" s="17"/>
      <c r="CG899" s="17"/>
      <c r="CH899" s="17"/>
      <c r="CI899" s="17"/>
      <c r="CJ899" s="17"/>
      <c r="CK899" s="17"/>
      <c r="CL899" s="17"/>
      <c r="CM899" s="17"/>
      <c r="CN899" s="17"/>
      <c r="CO899" s="17"/>
      <c r="CP899" s="17"/>
      <c r="CQ899" s="17"/>
      <c r="CR899" s="17"/>
      <c r="CS899" s="17"/>
      <c r="CT899" s="17"/>
      <c r="CU899" s="17"/>
      <c r="CV899" s="17"/>
      <c r="CW899" s="17"/>
      <c r="CX899" s="17"/>
      <c r="CY899" s="17"/>
      <c r="CZ899" s="17"/>
      <c r="DA899" s="17"/>
      <c r="DB899" s="17"/>
      <c r="DC899" s="17"/>
      <c r="DD899" s="17"/>
      <c r="DE899" s="17"/>
      <c r="DF899" s="17"/>
      <c r="DG899" s="17"/>
      <c r="DH899" s="17"/>
      <c r="DI899" s="17"/>
      <c r="DJ899" s="17"/>
      <c r="DK899" s="17"/>
      <c r="DL899" s="17"/>
      <c r="DM899" s="17"/>
      <c r="DN899" s="17"/>
      <c r="DO899" s="17"/>
      <c r="DP899" s="17"/>
      <c r="DQ899" s="17"/>
      <c r="DR899" s="17"/>
      <c r="DS899" s="17"/>
      <c r="DT899" s="17"/>
      <c r="DU899" s="17"/>
      <c r="DV899" s="17"/>
      <c r="DW899" s="17"/>
      <c r="DX899" s="17"/>
      <c r="DY899" s="17"/>
      <c r="DZ899" s="17"/>
      <c r="EA899" s="17"/>
      <c r="EB899" s="17"/>
      <c r="EC899" s="17"/>
      <c r="ED899" s="17"/>
      <c r="EE899" s="17"/>
      <c r="EF899" s="17"/>
      <c r="EG899" s="17"/>
      <c r="EH899" s="17"/>
      <c r="EI899" s="17"/>
      <c r="EJ899" s="17"/>
      <c r="EK899" s="17"/>
      <c r="EL899" s="17"/>
    </row>
    <row r="900" spans="1:142" x14ac:dyDescent="0.35">
      <c r="A900" s="17"/>
      <c r="B900" s="17"/>
      <c r="C900" s="17"/>
      <c r="D900" s="17"/>
      <c r="E900" s="17"/>
      <c r="F900" s="17"/>
      <c r="G900" s="17"/>
      <c r="H900" s="17"/>
      <c r="I900" s="17"/>
      <c r="K900" s="17"/>
      <c r="N900" s="17"/>
      <c r="O900" s="17"/>
      <c r="P900" s="68"/>
      <c r="Q900" s="68"/>
      <c r="R900" s="17"/>
      <c r="S900" s="17"/>
      <c r="T900" s="109"/>
      <c r="V900" s="17"/>
      <c r="W900" s="17"/>
      <c r="Y900" s="17"/>
      <c r="Z900" s="17"/>
      <c r="AA900" s="17"/>
      <c r="AI900" s="17"/>
      <c r="AJ900" s="17"/>
      <c r="AK900" s="17"/>
      <c r="AL900" s="17"/>
      <c r="AM900" s="17"/>
      <c r="AN900" s="17"/>
      <c r="AO900" s="17"/>
      <c r="AP900" s="17"/>
      <c r="AQ900" s="17"/>
      <c r="AR900" s="17"/>
      <c r="AS900" s="17"/>
      <c r="AT900" s="17"/>
      <c r="AU900" s="17"/>
      <c r="AV900" s="17"/>
      <c r="AW900" s="17"/>
      <c r="AX900" s="17"/>
      <c r="AY900" s="17"/>
      <c r="AZ900" s="17"/>
      <c r="BA900" s="17"/>
      <c r="BB900" s="17"/>
      <c r="BC900" s="17"/>
      <c r="BD900" s="17"/>
      <c r="BE900" s="17"/>
      <c r="BF900" s="17"/>
      <c r="BG900" s="17"/>
      <c r="BH900" s="17"/>
      <c r="BI900" s="17"/>
      <c r="BJ900" s="17"/>
      <c r="BK900" s="17"/>
      <c r="BL900" s="17"/>
      <c r="BM900" s="17"/>
      <c r="BN900" s="17"/>
      <c r="BO900" s="17"/>
      <c r="BP900" s="17"/>
      <c r="BQ900" s="17"/>
      <c r="BR900" s="17"/>
      <c r="BS900" s="17"/>
      <c r="BT900" s="17"/>
      <c r="BU900" s="17"/>
      <c r="BV900" s="17"/>
      <c r="BW900" s="17"/>
      <c r="BX900" s="17"/>
      <c r="BY900" s="17"/>
      <c r="BZ900" s="17"/>
      <c r="CA900" s="17"/>
      <c r="CB900" s="17"/>
      <c r="CC900" s="17"/>
      <c r="CD900" s="17"/>
      <c r="CE900" s="17"/>
      <c r="CF900" s="17"/>
      <c r="CG900" s="17"/>
      <c r="CH900" s="17"/>
      <c r="CI900" s="17"/>
      <c r="CJ900" s="17"/>
      <c r="CK900" s="17"/>
      <c r="CL900" s="17"/>
      <c r="CM900" s="17"/>
      <c r="CN900" s="17"/>
      <c r="CO900" s="17"/>
      <c r="CP900" s="17"/>
      <c r="CQ900" s="17"/>
      <c r="CR900" s="17"/>
      <c r="CS900" s="17"/>
      <c r="CT900" s="17"/>
      <c r="CU900" s="17"/>
      <c r="CV900" s="17"/>
      <c r="CW900" s="17"/>
      <c r="CX900" s="17"/>
      <c r="CY900" s="17"/>
      <c r="CZ900" s="17"/>
      <c r="DA900" s="17"/>
      <c r="DB900" s="17"/>
      <c r="DC900" s="17"/>
      <c r="DD900" s="17"/>
      <c r="DE900" s="17"/>
      <c r="DF900" s="17"/>
      <c r="DG900" s="17"/>
      <c r="DH900" s="17"/>
      <c r="DI900" s="17"/>
      <c r="DJ900" s="17"/>
      <c r="DK900" s="17"/>
      <c r="DL900" s="17"/>
      <c r="DM900" s="17"/>
      <c r="DN900" s="17"/>
      <c r="DO900" s="17"/>
      <c r="DP900" s="17"/>
      <c r="DQ900" s="17"/>
      <c r="DR900" s="17"/>
      <c r="DS900" s="17"/>
      <c r="DT900" s="17"/>
      <c r="DU900" s="17"/>
      <c r="DV900" s="17"/>
      <c r="DW900" s="17"/>
      <c r="DX900" s="17"/>
      <c r="DY900" s="17"/>
      <c r="DZ900" s="17"/>
      <c r="EA900" s="17"/>
      <c r="EB900" s="17"/>
      <c r="EC900" s="17"/>
      <c r="ED900" s="17"/>
      <c r="EE900" s="17"/>
      <c r="EF900" s="17"/>
      <c r="EG900" s="17"/>
      <c r="EH900" s="17"/>
      <c r="EI900" s="17"/>
      <c r="EJ900" s="17"/>
      <c r="EK900" s="17"/>
      <c r="EL900" s="17"/>
    </row>
    <row r="901" spans="1:142" x14ac:dyDescent="0.35">
      <c r="A901" s="17"/>
      <c r="B901" s="17"/>
      <c r="C901" s="17"/>
      <c r="D901" s="17"/>
      <c r="E901" s="17"/>
      <c r="F901" s="17"/>
      <c r="G901" s="17"/>
      <c r="H901" s="17"/>
      <c r="I901" s="17"/>
      <c r="K901" s="17"/>
      <c r="N901" s="17"/>
      <c r="O901" s="17"/>
      <c r="P901" s="68"/>
      <c r="Q901" s="68"/>
      <c r="R901" s="17"/>
      <c r="S901" s="17"/>
      <c r="T901" s="109"/>
      <c r="V901" s="17"/>
      <c r="W901" s="17"/>
      <c r="Y901" s="17"/>
      <c r="Z901" s="17"/>
      <c r="AA901" s="17"/>
      <c r="AI901" s="17"/>
      <c r="AJ901" s="17"/>
      <c r="AK901" s="17"/>
      <c r="AL901" s="17"/>
      <c r="AM901" s="17"/>
      <c r="AN901" s="17"/>
      <c r="AO901" s="17"/>
      <c r="AP901" s="17"/>
      <c r="AQ901" s="17"/>
      <c r="AR901" s="17"/>
      <c r="AS901" s="17"/>
      <c r="AT901" s="17"/>
      <c r="AU901" s="17"/>
      <c r="AV901" s="17"/>
      <c r="AW901" s="17"/>
      <c r="AX901" s="17"/>
      <c r="AY901" s="17"/>
      <c r="AZ901" s="17"/>
      <c r="BA901" s="17"/>
      <c r="BB901" s="17"/>
      <c r="BC901" s="17"/>
      <c r="BD901" s="17"/>
      <c r="BE901" s="17"/>
      <c r="BF901" s="17"/>
      <c r="BG901" s="17"/>
      <c r="BH901" s="17"/>
      <c r="BI901" s="17"/>
      <c r="BJ901" s="17"/>
      <c r="BK901" s="17"/>
      <c r="BL901" s="17"/>
      <c r="BM901" s="17"/>
      <c r="BN901" s="17"/>
      <c r="BO901" s="17"/>
      <c r="BP901" s="17"/>
      <c r="BQ901" s="17"/>
      <c r="BR901" s="17"/>
      <c r="BS901" s="17"/>
      <c r="BT901" s="17"/>
      <c r="BU901" s="17"/>
      <c r="BV901" s="17"/>
      <c r="BW901" s="17"/>
      <c r="BX901" s="17"/>
      <c r="BY901" s="17"/>
      <c r="BZ901" s="17"/>
      <c r="CA901" s="17"/>
      <c r="CB901" s="17"/>
      <c r="CC901" s="17"/>
      <c r="CD901" s="17"/>
      <c r="CE901" s="17"/>
      <c r="CF901" s="17"/>
      <c r="CG901" s="17"/>
      <c r="CH901" s="17"/>
      <c r="CI901" s="17"/>
      <c r="CJ901" s="17"/>
      <c r="CK901" s="17"/>
      <c r="CL901" s="17"/>
      <c r="CM901" s="17"/>
      <c r="CN901" s="17"/>
      <c r="CO901" s="17"/>
      <c r="CP901" s="17"/>
      <c r="CQ901" s="17"/>
      <c r="CR901" s="17"/>
      <c r="CS901" s="17"/>
      <c r="CT901" s="17"/>
      <c r="CU901" s="17"/>
      <c r="CV901" s="17"/>
      <c r="CW901" s="17"/>
      <c r="CX901" s="17"/>
      <c r="CY901" s="17"/>
      <c r="CZ901" s="17"/>
      <c r="DA901" s="17"/>
      <c r="DB901" s="17"/>
      <c r="DC901" s="17"/>
      <c r="DD901" s="17"/>
      <c r="DE901" s="17"/>
      <c r="DF901" s="17"/>
      <c r="DG901" s="17"/>
      <c r="DH901" s="17"/>
      <c r="DI901" s="17"/>
      <c r="DJ901" s="17"/>
      <c r="DK901" s="17"/>
      <c r="DL901" s="17"/>
      <c r="DM901" s="17"/>
      <c r="DN901" s="17"/>
      <c r="DO901" s="17"/>
      <c r="DP901" s="17"/>
      <c r="DQ901" s="17"/>
      <c r="DR901" s="17"/>
      <c r="DS901" s="17"/>
      <c r="DT901" s="17"/>
      <c r="DU901" s="17"/>
      <c r="DV901" s="17"/>
      <c r="DW901" s="17"/>
      <c r="DX901" s="17"/>
      <c r="DY901" s="17"/>
      <c r="DZ901" s="17"/>
      <c r="EA901" s="17"/>
      <c r="EB901" s="17"/>
      <c r="EC901" s="17"/>
      <c r="ED901" s="17"/>
      <c r="EE901" s="17"/>
      <c r="EF901" s="17"/>
      <c r="EG901" s="17"/>
      <c r="EH901" s="17"/>
      <c r="EI901" s="17"/>
      <c r="EJ901" s="17"/>
      <c r="EK901" s="17"/>
      <c r="EL901" s="17"/>
    </row>
    <row r="902" spans="1:142" x14ac:dyDescent="0.35">
      <c r="A902" s="17"/>
      <c r="B902" s="17"/>
      <c r="C902" s="17"/>
      <c r="D902" s="17"/>
      <c r="E902" s="17"/>
      <c r="F902" s="17"/>
      <c r="G902" s="17"/>
      <c r="H902" s="17"/>
      <c r="I902" s="17"/>
      <c r="K902" s="17"/>
      <c r="N902" s="17"/>
      <c r="O902" s="17"/>
      <c r="P902" s="68"/>
      <c r="Q902" s="68"/>
      <c r="R902" s="17"/>
      <c r="S902" s="17"/>
      <c r="T902" s="107"/>
      <c r="V902" s="17"/>
      <c r="W902" s="17"/>
      <c r="Y902" s="17"/>
      <c r="Z902" s="17"/>
      <c r="AA902" s="17"/>
      <c r="AI902" s="17"/>
      <c r="AJ902" s="17"/>
      <c r="AK902" s="17"/>
      <c r="AL902" s="17"/>
      <c r="AM902" s="17"/>
      <c r="AN902" s="17"/>
      <c r="AO902" s="17"/>
      <c r="AP902" s="17"/>
      <c r="AQ902" s="17"/>
      <c r="AR902" s="17"/>
      <c r="AS902" s="17"/>
      <c r="AT902" s="17"/>
      <c r="AU902" s="17"/>
      <c r="AV902" s="17"/>
      <c r="AW902" s="17"/>
      <c r="AX902" s="17"/>
      <c r="AY902" s="17"/>
      <c r="AZ902" s="17"/>
      <c r="BA902" s="17"/>
      <c r="BB902" s="17"/>
      <c r="BC902" s="17"/>
      <c r="BD902" s="17"/>
      <c r="BE902" s="17"/>
      <c r="BF902" s="17"/>
      <c r="BG902" s="17"/>
      <c r="BH902" s="17"/>
      <c r="BI902" s="17"/>
      <c r="BJ902" s="17"/>
      <c r="BK902" s="17"/>
      <c r="BL902" s="17"/>
      <c r="BM902" s="17"/>
      <c r="BN902" s="17"/>
      <c r="BO902" s="17"/>
      <c r="BP902" s="17"/>
      <c r="BQ902" s="17"/>
      <c r="BR902" s="17"/>
      <c r="BS902" s="17"/>
      <c r="BT902" s="17"/>
      <c r="BU902" s="17"/>
      <c r="BV902" s="17"/>
      <c r="BW902" s="17"/>
      <c r="BX902" s="17"/>
      <c r="BY902" s="17"/>
      <c r="BZ902" s="17"/>
      <c r="CA902" s="17"/>
      <c r="CB902" s="17"/>
      <c r="CC902" s="17"/>
      <c r="CD902" s="17"/>
      <c r="CE902" s="17"/>
      <c r="CF902" s="17"/>
      <c r="CG902" s="17"/>
      <c r="CH902" s="17"/>
      <c r="CI902" s="17"/>
      <c r="CJ902" s="17"/>
      <c r="CK902" s="17"/>
      <c r="CL902" s="17"/>
      <c r="CM902" s="17"/>
      <c r="CN902" s="17"/>
      <c r="CO902" s="17"/>
      <c r="CP902" s="17"/>
      <c r="CQ902" s="17"/>
      <c r="CR902" s="17"/>
      <c r="CS902" s="17"/>
      <c r="CT902" s="17"/>
      <c r="CU902" s="17"/>
      <c r="CV902" s="17"/>
      <c r="CW902" s="17"/>
      <c r="CX902" s="17"/>
      <c r="CY902" s="17"/>
      <c r="CZ902" s="17"/>
      <c r="DA902" s="17"/>
      <c r="DB902" s="17"/>
      <c r="DC902" s="17"/>
      <c r="DD902" s="17"/>
      <c r="DE902" s="17"/>
      <c r="DF902" s="17"/>
      <c r="DG902" s="17"/>
      <c r="DH902" s="17"/>
      <c r="DI902" s="17"/>
      <c r="DJ902" s="17"/>
      <c r="DK902" s="17"/>
      <c r="DL902" s="17"/>
      <c r="DM902" s="17"/>
      <c r="DN902" s="17"/>
      <c r="DO902" s="17"/>
      <c r="DP902" s="17"/>
      <c r="DQ902" s="17"/>
      <c r="DR902" s="17"/>
      <c r="DS902" s="17"/>
      <c r="DT902" s="17"/>
      <c r="DU902" s="17"/>
      <c r="DV902" s="17"/>
      <c r="DW902" s="17"/>
      <c r="DX902" s="17"/>
      <c r="DY902" s="17"/>
      <c r="DZ902" s="17"/>
      <c r="EA902" s="17"/>
      <c r="EB902" s="17"/>
      <c r="EC902" s="17"/>
      <c r="ED902" s="17"/>
      <c r="EE902" s="17"/>
      <c r="EF902" s="17"/>
      <c r="EG902" s="17"/>
      <c r="EH902" s="17"/>
      <c r="EI902" s="17"/>
      <c r="EJ902" s="17"/>
      <c r="EK902" s="17"/>
      <c r="EL902" s="17"/>
    </row>
    <row r="903" spans="1:142" x14ac:dyDescent="0.35">
      <c r="A903" s="17"/>
      <c r="B903" s="17"/>
      <c r="C903" s="17"/>
      <c r="D903" s="17"/>
      <c r="E903" s="17"/>
      <c r="F903" s="17"/>
      <c r="G903" s="17"/>
      <c r="H903" s="17"/>
      <c r="I903" s="17"/>
      <c r="K903" s="17"/>
      <c r="N903" s="17"/>
      <c r="O903" s="17"/>
      <c r="P903" s="68"/>
      <c r="Q903" s="68"/>
      <c r="R903" s="17"/>
      <c r="S903" s="17"/>
      <c r="T903" s="107"/>
      <c r="V903" s="17"/>
      <c r="W903" s="17"/>
      <c r="Y903" s="17"/>
      <c r="Z903" s="17"/>
      <c r="AA903" s="17"/>
      <c r="AI903" s="17"/>
      <c r="AJ903" s="17"/>
      <c r="AK903" s="17"/>
      <c r="AL903" s="17"/>
      <c r="AM903" s="17"/>
      <c r="AN903" s="17"/>
      <c r="AO903" s="17"/>
      <c r="AP903" s="17"/>
      <c r="AQ903" s="17"/>
      <c r="AR903" s="17"/>
      <c r="AS903" s="17"/>
      <c r="AT903" s="17"/>
      <c r="AU903" s="17"/>
      <c r="AV903" s="17"/>
      <c r="AW903" s="17"/>
      <c r="AX903" s="17"/>
      <c r="AY903" s="17"/>
      <c r="AZ903" s="17"/>
      <c r="BA903" s="17"/>
      <c r="BB903" s="17"/>
      <c r="BC903" s="17"/>
      <c r="BD903" s="17"/>
      <c r="BE903" s="17"/>
      <c r="BF903" s="17"/>
      <c r="BG903" s="17"/>
      <c r="BH903" s="17"/>
      <c r="BI903" s="17"/>
      <c r="BJ903" s="17"/>
      <c r="BK903" s="17"/>
      <c r="BL903" s="17"/>
      <c r="BM903" s="17"/>
      <c r="BN903" s="17"/>
      <c r="BO903" s="17"/>
      <c r="BP903" s="17"/>
      <c r="BQ903" s="17"/>
      <c r="BR903" s="17"/>
      <c r="BS903" s="17"/>
      <c r="BT903" s="17"/>
      <c r="BU903" s="17"/>
      <c r="BV903" s="17"/>
      <c r="BW903" s="17"/>
      <c r="BX903" s="17"/>
      <c r="BY903" s="17"/>
      <c r="BZ903" s="17"/>
      <c r="CA903" s="17"/>
      <c r="CB903" s="17"/>
      <c r="CC903" s="17"/>
      <c r="CD903" s="17"/>
      <c r="CE903" s="17"/>
      <c r="CF903" s="17"/>
      <c r="CG903" s="17"/>
      <c r="CH903" s="17"/>
      <c r="CI903" s="17"/>
      <c r="CJ903" s="17"/>
      <c r="CK903" s="17"/>
      <c r="CL903" s="17"/>
      <c r="CM903" s="17"/>
      <c r="CN903" s="17"/>
      <c r="CO903" s="17"/>
      <c r="CP903" s="17"/>
      <c r="CQ903" s="17"/>
      <c r="CR903" s="17"/>
      <c r="CS903" s="17"/>
      <c r="CT903" s="17"/>
      <c r="CU903" s="17"/>
      <c r="CV903" s="17"/>
      <c r="CW903" s="17"/>
      <c r="CX903" s="17"/>
      <c r="CY903" s="17"/>
      <c r="CZ903" s="17"/>
      <c r="DA903" s="17"/>
      <c r="DB903" s="17"/>
      <c r="DC903" s="17"/>
      <c r="DD903" s="17"/>
      <c r="DE903" s="17"/>
      <c r="DF903" s="17"/>
      <c r="DG903" s="17"/>
      <c r="DH903" s="17"/>
      <c r="DI903" s="17"/>
      <c r="DJ903" s="17"/>
      <c r="DK903" s="17"/>
      <c r="DL903" s="17"/>
      <c r="DM903" s="17"/>
      <c r="DN903" s="17"/>
      <c r="DO903" s="17"/>
      <c r="DP903" s="17"/>
      <c r="DQ903" s="17"/>
      <c r="DR903" s="17"/>
      <c r="DS903" s="17"/>
      <c r="DT903" s="17"/>
      <c r="DU903" s="17"/>
      <c r="DV903" s="17"/>
      <c r="DW903" s="17"/>
      <c r="DX903" s="17"/>
      <c r="DY903" s="17"/>
      <c r="DZ903" s="17"/>
      <c r="EA903" s="17"/>
      <c r="EB903" s="17"/>
      <c r="EC903" s="17"/>
      <c r="ED903" s="17"/>
      <c r="EE903" s="17"/>
      <c r="EF903" s="17"/>
      <c r="EG903" s="17"/>
      <c r="EH903" s="17"/>
      <c r="EI903" s="17"/>
      <c r="EJ903" s="17"/>
      <c r="EK903" s="17"/>
      <c r="EL903" s="17"/>
    </row>
    <row r="904" spans="1:142" x14ac:dyDescent="0.35">
      <c r="A904" s="17"/>
      <c r="B904" s="17"/>
      <c r="C904" s="17"/>
      <c r="D904" s="17"/>
      <c r="E904" s="17"/>
      <c r="F904" s="17"/>
      <c r="G904" s="17"/>
      <c r="H904" s="17"/>
      <c r="I904" s="17"/>
      <c r="K904" s="17"/>
      <c r="N904" s="17"/>
      <c r="O904" s="17"/>
      <c r="P904" s="68"/>
      <c r="Q904" s="68"/>
      <c r="R904" s="17"/>
      <c r="S904" s="17"/>
      <c r="T904" s="109"/>
      <c r="V904" s="17"/>
      <c r="W904" s="17"/>
      <c r="Y904" s="17"/>
      <c r="Z904" s="17"/>
      <c r="AA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c r="BL904" s="17"/>
      <c r="BM904" s="17"/>
      <c r="BN904" s="17"/>
      <c r="BO904" s="17"/>
      <c r="BP904" s="17"/>
      <c r="BQ904" s="17"/>
      <c r="BR904" s="17"/>
      <c r="BS904" s="17"/>
      <c r="BT904" s="17"/>
      <c r="BU904" s="17"/>
      <c r="BV904" s="17"/>
      <c r="BW904" s="17"/>
      <c r="BX904" s="17"/>
      <c r="BY904" s="17"/>
      <c r="BZ904" s="17"/>
      <c r="CA904" s="17"/>
      <c r="CB904" s="17"/>
      <c r="CC904" s="17"/>
      <c r="CD904" s="17"/>
      <c r="CE904" s="17"/>
      <c r="CF904" s="17"/>
      <c r="CG904" s="17"/>
      <c r="CH904" s="17"/>
      <c r="CI904" s="17"/>
      <c r="CJ904" s="17"/>
      <c r="CK904" s="17"/>
      <c r="CL904" s="17"/>
      <c r="CM904" s="17"/>
      <c r="CN904" s="17"/>
      <c r="CO904" s="17"/>
      <c r="CP904" s="17"/>
      <c r="CQ904" s="17"/>
      <c r="CR904" s="17"/>
      <c r="CS904" s="17"/>
      <c r="CT904" s="17"/>
      <c r="CU904" s="17"/>
      <c r="CV904" s="17"/>
      <c r="CW904" s="17"/>
      <c r="CX904" s="17"/>
      <c r="CY904" s="17"/>
      <c r="CZ904" s="17"/>
      <c r="DA904" s="17"/>
      <c r="DB904" s="17"/>
      <c r="DC904" s="17"/>
      <c r="DD904" s="17"/>
      <c r="DE904" s="17"/>
      <c r="DF904" s="17"/>
      <c r="DG904" s="17"/>
      <c r="DH904" s="17"/>
      <c r="DI904" s="17"/>
      <c r="DJ904" s="17"/>
      <c r="DK904" s="17"/>
      <c r="DL904" s="17"/>
      <c r="DM904" s="17"/>
      <c r="DN904" s="17"/>
      <c r="DO904" s="17"/>
      <c r="DP904" s="17"/>
      <c r="DQ904" s="17"/>
      <c r="DR904" s="17"/>
      <c r="DS904" s="17"/>
      <c r="DT904" s="17"/>
      <c r="DU904" s="17"/>
      <c r="DV904" s="17"/>
      <c r="DW904" s="17"/>
      <c r="DX904" s="17"/>
      <c r="DY904" s="17"/>
      <c r="DZ904" s="17"/>
      <c r="EA904" s="17"/>
      <c r="EB904" s="17"/>
      <c r="EC904" s="17"/>
      <c r="ED904" s="17"/>
      <c r="EE904" s="17"/>
      <c r="EF904" s="17"/>
      <c r="EG904" s="17"/>
      <c r="EH904" s="17"/>
      <c r="EI904" s="17"/>
      <c r="EJ904" s="17"/>
      <c r="EK904" s="17"/>
      <c r="EL904" s="17"/>
    </row>
    <row r="905" spans="1:142" x14ac:dyDescent="0.35">
      <c r="A905" s="17"/>
      <c r="B905" s="17"/>
      <c r="C905" s="17"/>
      <c r="D905" s="17"/>
      <c r="E905" s="17"/>
      <c r="F905" s="17"/>
      <c r="G905" s="17"/>
      <c r="H905" s="17"/>
      <c r="I905" s="17"/>
      <c r="K905" s="17"/>
      <c r="N905" s="17"/>
      <c r="O905" s="17"/>
      <c r="P905" s="68"/>
      <c r="Q905" s="68"/>
      <c r="R905" s="17"/>
      <c r="S905" s="17"/>
      <c r="T905" s="107"/>
      <c r="V905" s="17"/>
      <c r="W905" s="17"/>
      <c r="Y905" s="17"/>
      <c r="Z905" s="17"/>
      <c r="AA905" s="17"/>
      <c r="AI905" s="17"/>
      <c r="AJ905" s="17"/>
      <c r="AK905" s="17"/>
      <c r="AL905" s="17"/>
      <c r="AM905" s="17"/>
      <c r="AN905" s="17"/>
      <c r="AO905" s="17"/>
      <c r="AP905" s="17"/>
      <c r="AQ905" s="17"/>
      <c r="AR905" s="17"/>
      <c r="AS905" s="17"/>
      <c r="AT905" s="17"/>
      <c r="AU905" s="17"/>
      <c r="AV905" s="17"/>
      <c r="AW905" s="17"/>
      <c r="AX905" s="17"/>
      <c r="AY905" s="17"/>
      <c r="AZ905" s="17"/>
      <c r="BA905" s="17"/>
      <c r="BB905" s="17"/>
      <c r="BC905" s="17"/>
      <c r="BD905" s="17"/>
      <c r="BE905" s="17"/>
      <c r="BF905" s="17"/>
      <c r="BG905" s="17"/>
      <c r="BH905" s="17"/>
      <c r="BI905" s="17"/>
      <c r="BJ905" s="17"/>
      <c r="BK905" s="17"/>
      <c r="BL905" s="17"/>
      <c r="BM905" s="17"/>
      <c r="BN905" s="17"/>
      <c r="BO905" s="17"/>
      <c r="BP905" s="17"/>
      <c r="BQ905" s="17"/>
      <c r="BR905" s="17"/>
      <c r="BS905" s="17"/>
      <c r="BT905" s="17"/>
      <c r="BU905" s="17"/>
      <c r="BV905" s="17"/>
      <c r="BW905" s="17"/>
      <c r="BX905" s="17"/>
      <c r="BY905" s="17"/>
      <c r="BZ905" s="17"/>
      <c r="CA905" s="17"/>
      <c r="CB905" s="17"/>
      <c r="CC905" s="17"/>
      <c r="CD905" s="17"/>
      <c r="CE905" s="17"/>
      <c r="CF905" s="17"/>
      <c r="CG905" s="17"/>
      <c r="CH905" s="17"/>
      <c r="CI905" s="17"/>
      <c r="CJ905" s="17"/>
      <c r="CK905" s="17"/>
      <c r="CL905" s="17"/>
      <c r="CM905" s="17"/>
      <c r="CN905" s="17"/>
      <c r="CO905" s="17"/>
      <c r="CP905" s="17"/>
      <c r="CQ905" s="17"/>
      <c r="CR905" s="17"/>
      <c r="CS905" s="17"/>
      <c r="CT905" s="17"/>
      <c r="CU905" s="17"/>
      <c r="CV905" s="17"/>
      <c r="CW905" s="17"/>
      <c r="CX905" s="17"/>
      <c r="CY905" s="17"/>
      <c r="CZ905" s="17"/>
      <c r="DA905" s="17"/>
      <c r="DB905" s="17"/>
      <c r="DC905" s="17"/>
      <c r="DD905" s="17"/>
      <c r="DE905" s="17"/>
      <c r="DF905" s="17"/>
      <c r="DG905" s="17"/>
      <c r="DH905" s="17"/>
      <c r="DI905" s="17"/>
      <c r="DJ905" s="17"/>
      <c r="DK905" s="17"/>
      <c r="DL905" s="17"/>
      <c r="DM905" s="17"/>
      <c r="DN905" s="17"/>
      <c r="DO905" s="17"/>
      <c r="DP905" s="17"/>
      <c r="DQ905" s="17"/>
      <c r="DR905" s="17"/>
      <c r="DS905" s="17"/>
      <c r="DT905" s="17"/>
      <c r="DU905" s="17"/>
      <c r="DV905" s="17"/>
      <c r="DW905" s="17"/>
      <c r="DX905" s="17"/>
      <c r="DY905" s="17"/>
      <c r="DZ905" s="17"/>
      <c r="EA905" s="17"/>
      <c r="EB905" s="17"/>
      <c r="EC905" s="17"/>
      <c r="ED905" s="17"/>
      <c r="EE905" s="17"/>
      <c r="EF905" s="17"/>
      <c r="EG905" s="17"/>
      <c r="EH905" s="17"/>
      <c r="EI905" s="17"/>
      <c r="EJ905" s="17"/>
      <c r="EK905" s="17"/>
      <c r="EL905" s="17"/>
    </row>
    <row r="906" spans="1:142" x14ac:dyDescent="0.35">
      <c r="A906" s="17"/>
      <c r="B906" s="17"/>
      <c r="C906" s="17"/>
      <c r="D906" s="17"/>
      <c r="E906" s="17"/>
      <c r="F906" s="17"/>
      <c r="G906" s="17"/>
      <c r="H906" s="17"/>
      <c r="I906" s="17"/>
      <c r="K906" s="17"/>
      <c r="N906" s="17"/>
      <c r="O906" s="17"/>
      <c r="P906" s="68"/>
      <c r="Q906" s="68"/>
      <c r="R906" s="17"/>
      <c r="S906" s="17"/>
      <c r="T906" s="107"/>
      <c r="V906" s="17"/>
      <c r="W906" s="17"/>
      <c r="Y906" s="17"/>
      <c r="Z906" s="17"/>
      <c r="AA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c r="BL906" s="17"/>
      <c r="BM906" s="17"/>
      <c r="BN906" s="17"/>
      <c r="BO906" s="17"/>
      <c r="BP906" s="17"/>
      <c r="BQ906" s="17"/>
      <c r="BR906" s="17"/>
      <c r="BS906" s="17"/>
      <c r="BT906" s="17"/>
      <c r="BU906" s="17"/>
      <c r="BV906" s="17"/>
      <c r="BW906" s="17"/>
      <c r="BX906" s="17"/>
      <c r="BY906" s="17"/>
      <c r="BZ906" s="17"/>
      <c r="CA906" s="17"/>
      <c r="CB906" s="17"/>
      <c r="CC906" s="17"/>
      <c r="CD906" s="17"/>
      <c r="CE906" s="17"/>
      <c r="CF906" s="17"/>
      <c r="CG906" s="17"/>
      <c r="CH906" s="17"/>
      <c r="CI906" s="17"/>
      <c r="CJ906" s="17"/>
      <c r="CK906" s="17"/>
      <c r="CL906" s="17"/>
      <c r="CM906" s="17"/>
      <c r="CN906" s="17"/>
      <c r="CO906" s="17"/>
      <c r="CP906" s="17"/>
      <c r="CQ906" s="17"/>
      <c r="CR906" s="17"/>
      <c r="CS906" s="17"/>
      <c r="CT906" s="17"/>
      <c r="CU906" s="17"/>
      <c r="CV906" s="17"/>
      <c r="CW906" s="17"/>
      <c r="CX906" s="17"/>
      <c r="CY906" s="17"/>
      <c r="CZ906" s="17"/>
      <c r="DA906" s="17"/>
      <c r="DB906" s="17"/>
      <c r="DC906" s="17"/>
      <c r="DD906" s="17"/>
      <c r="DE906" s="17"/>
      <c r="DF906" s="17"/>
      <c r="DG906" s="17"/>
      <c r="DH906" s="17"/>
      <c r="DI906" s="17"/>
      <c r="DJ906" s="17"/>
      <c r="DK906" s="17"/>
      <c r="DL906" s="17"/>
      <c r="DM906" s="17"/>
      <c r="DN906" s="17"/>
      <c r="DO906" s="17"/>
      <c r="DP906" s="17"/>
      <c r="DQ906" s="17"/>
      <c r="DR906" s="17"/>
      <c r="DS906" s="17"/>
      <c r="DT906" s="17"/>
      <c r="DU906" s="17"/>
      <c r="DV906" s="17"/>
      <c r="DW906" s="17"/>
      <c r="DX906" s="17"/>
      <c r="DY906" s="17"/>
      <c r="DZ906" s="17"/>
      <c r="EA906" s="17"/>
      <c r="EB906" s="17"/>
      <c r="EC906" s="17"/>
      <c r="ED906" s="17"/>
      <c r="EE906" s="17"/>
      <c r="EF906" s="17"/>
      <c r="EG906" s="17"/>
      <c r="EH906" s="17"/>
      <c r="EI906" s="17"/>
      <c r="EJ906" s="17"/>
      <c r="EK906" s="17"/>
      <c r="EL906" s="17"/>
    </row>
    <row r="907" spans="1:142" x14ac:dyDescent="0.35">
      <c r="A907" s="17"/>
      <c r="B907" s="17"/>
      <c r="C907" s="17"/>
      <c r="D907" s="17"/>
      <c r="E907" s="17"/>
      <c r="F907" s="17"/>
      <c r="G907" s="17"/>
      <c r="H907" s="17"/>
      <c r="I907" s="17"/>
      <c r="K907" s="17"/>
      <c r="N907" s="17"/>
      <c r="O907" s="17"/>
      <c r="P907" s="68"/>
      <c r="Q907" s="68"/>
      <c r="R907" s="17"/>
      <c r="S907" s="17"/>
      <c r="T907" s="107"/>
      <c r="V907" s="17"/>
      <c r="W907" s="17"/>
      <c r="Y907" s="17"/>
      <c r="Z907" s="17"/>
      <c r="AA907" s="17"/>
      <c r="AI907" s="17"/>
      <c r="AJ907" s="17"/>
      <c r="AK907" s="17"/>
      <c r="AL907" s="17"/>
      <c r="AM907" s="17"/>
      <c r="AN907" s="17"/>
      <c r="AO907" s="17"/>
      <c r="AP907" s="17"/>
      <c r="AQ907" s="17"/>
      <c r="AR907" s="17"/>
      <c r="AS907" s="17"/>
      <c r="AT907" s="17"/>
      <c r="AU907" s="17"/>
      <c r="AV907" s="17"/>
      <c r="AW907" s="17"/>
      <c r="AX907" s="17"/>
      <c r="AY907" s="17"/>
      <c r="AZ907" s="17"/>
      <c r="BA907" s="17"/>
      <c r="BB907" s="17"/>
      <c r="BC907" s="17"/>
      <c r="BD907" s="17"/>
      <c r="BE907" s="17"/>
      <c r="BF907" s="17"/>
      <c r="BG907" s="17"/>
      <c r="BH907" s="17"/>
      <c r="BI907" s="17"/>
      <c r="BJ907" s="17"/>
      <c r="BK907" s="17"/>
      <c r="BL907" s="17"/>
      <c r="BM907" s="17"/>
      <c r="BN907" s="17"/>
      <c r="BO907" s="17"/>
      <c r="BP907" s="17"/>
      <c r="BQ907" s="17"/>
      <c r="BR907" s="17"/>
      <c r="BS907" s="17"/>
      <c r="BT907" s="17"/>
      <c r="BU907" s="17"/>
      <c r="BV907" s="17"/>
      <c r="BW907" s="17"/>
      <c r="BX907" s="17"/>
      <c r="BY907" s="17"/>
      <c r="BZ907" s="17"/>
      <c r="CA907" s="17"/>
      <c r="CB907" s="17"/>
      <c r="CC907" s="17"/>
      <c r="CD907" s="17"/>
      <c r="CE907" s="17"/>
      <c r="CF907" s="17"/>
      <c r="CG907" s="17"/>
      <c r="CH907" s="17"/>
      <c r="CI907" s="17"/>
      <c r="CJ907" s="17"/>
      <c r="CK907" s="17"/>
      <c r="CL907" s="17"/>
      <c r="CM907" s="17"/>
      <c r="CN907" s="17"/>
      <c r="CO907" s="17"/>
      <c r="CP907" s="17"/>
      <c r="CQ907" s="17"/>
      <c r="CR907" s="17"/>
      <c r="CS907" s="17"/>
      <c r="CT907" s="17"/>
      <c r="CU907" s="17"/>
      <c r="CV907" s="17"/>
      <c r="CW907" s="17"/>
      <c r="CX907" s="17"/>
      <c r="CY907" s="17"/>
      <c r="CZ907" s="17"/>
      <c r="DA907" s="17"/>
      <c r="DB907" s="17"/>
      <c r="DC907" s="17"/>
      <c r="DD907" s="17"/>
      <c r="DE907" s="17"/>
      <c r="DF907" s="17"/>
      <c r="DG907" s="17"/>
      <c r="DH907" s="17"/>
      <c r="DI907" s="17"/>
      <c r="DJ907" s="17"/>
      <c r="DK907" s="17"/>
      <c r="DL907" s="17"/>
      <c r="DM907" s="17"/>
      <c r="DN907" s="17"/>
      <c r="DO907" s="17"/>
      <c r="DP907" s="17"/>
      <c r="DQ907" s="17"/>
      <c r="DR907" s="17"/>
      <c r="DS907" s="17"/>
      <c r="DT907" s="17"/>
      <c r="DU907" s="17"/>
      <c r="DV907" s="17"/>
      <c r="DW907" s="17"/>
      <c r="DX907" s="17"/>
      <c r="DY907" s="17"/>
      <c r="DZ907" s="17"/>
      <c r="EA907" s="17"/>
      <c r="EB907" s="17"/>
      <c r="EC907" s="17"/>
      <c r="ED907" s="17"/>
      <c r="EE907" s="17"/>
      <c r="EF907" s="17"/>
      <c r="EG907" s="17"/>
      <c r="EH907" s="17"/>
      <c r="EI907" s="17"/>
      <c r="EJ907" s="17"/>
      <c r="EK907" s="17"/>
      <c r="EL907" s="17"/>
    </row>
    <row r="908" spans="1:142" x14ac:dyDescent="0.35">
      <c r="A908" s="17"/>
      <c r="B908" s="17"/>
      <c r="C908" s="17"/>
      <c r="D908" s="17"/>
      <c r="E908" s="17"/>
      <c r="F908" s="17"/>
      <c r="G908" s="17"/>
      <c r="H908" s="17"/>
      <c r="I908" s="107"/>
      <c r="K908" s="17"/>
      <c r="N908" s="17"/>
      <c r="O908" s="17"/>
      <c r="P908" s="68"/>
      <c r="Q908" s="68"/>
      <c r="R908" s="17"/>
      <c r="S908" s="17"/>
      <c r="T908" s="107"/>
      <c r="V908" s="17"/>
      <c r="W908" s="17"/>
      <c r="Y908" s="17"/>
      <c r="Z908" s="17"/>
      <c r="AA908" s="17"/>
      <c r="AI908" s="17"/>
      <c r="AJ908" s="17"/>
      <c r="AK908" s="17"/>
      <c r="AL908" s="17"/>
      <c r="AM908" s="17"/>
      <c r="AN908" s="17"/>
      <c r="AO908" s="17"/>
      <c r="AP908" s="17"/>
      <c r="AQ908" s="17"/>
      <c r="AR908" s="17"/>
      <c r="AS908" s="17"/>
      <c r="AT908" s="17"/>
      <c r="AU908" s="17"/>
      <c r="AV908" s="17"/>
      <c r="AW908" s="17"/>
      <c r="AX908" s="17"/>
      <c r="AY908" s="17"/>
      <c r="AZ908" s="17"/>
      <c r="BA908" s="17"/>
      <c r="BB908" s="17"/>
      <c r="BC908" s="17"/>
      <c r="BD908" s="17"/>
      <c r="BE908" s="17"/>
      <c r="BF908" s="17"/>
      <c r="BG908" s="17"/>
      <c r="BH908" s="17"/>
      <c r="BI908" s="17"/>
      <c r="BJ908" s="17"/>
      <c r="BK908" s="17"/>
      <c r="BL908" s="17"/>
      <c r="BM908" s="17"/>
      <c r="BN908" s="17"/>
      <c r="BO908" s="17"/>
      <c r="BP908" s="17"/>
      <c r="BQ908" s="17"/>
      <c r="BR908" s="17"/>
      <c r="BS908" s="17"/>
      <c r="BT908" s="17"/>
      <c r="BU908" s="17"/>
      <c r="BV908" s="17"/>
      <c r="BW908" s="17"/>
      <c r="BX908" s="17"/>
      <c r="BY908" s="17"/>
      <c r="BZ908" s="17"/>
      <c r="CA908" s="17"/>
      <c r="CB908" s="17"/>
      <c r="CC908" s="17"/>
      <c r="CD908" s="17"/>
      <c r="CE908" s="17"/>
      <c r="CF908" s="17"/>
      <c r="CG908" s="17"/>
      <c r="CH908" s="17"/>
      <c r="CI908" s="17"/>
      <c r="CJ908" s="17"/>
      <c r="CK908" s="17"/>
      <c r="CL908" s="17"/>
      <c r="CM908" s="17"/>
      <c r="CN908" s="17"/>
      <c r="CO908" s="17"/>
      <c r="CP908" s="17"/>
      <c r="CQ908" s="17"/>
      <c r="CR908" s="17"/>
      <c r="CS908" s="17"/>
      <c r="CT908" s="17"/>
      <c r="CU908" s="17"/>
      <c r="CV908" s="17"/>
      <c r="CW908" s="17"/>
      <c r="CX908" s="17"/>
      <c r="CY908" s="17"/>
      <c r="CZ908" s="17"/>
      <c r="DA908" s="17"/>
      <c r="DB908" s="17"/>
      <c r="DC908" s="17"/>
      <c r="DD908" s="17"/>
      <c r="DE908" s="17"/>
      <c r="DF908" s="17"/>
      <c r="DG908" s="17"/>
      <c r="DH908" s="17"/>
      <c r="DI908" s="17"/>
      <c r="DJ908" s="17"/>
      <c r="DK908" s="17"/>
      <c r="DL908" s="17"/>
      <c r="DM908" s="17"/>
      <c r="DN908" s="17"/>
      <c r="DO908" s="17"/>
      <c r="DP908" s="17"/>
      <c r="DQ908" s="17"/>
      <c r="DR908" s="17"/>
      <c r="DS908" s="17"/>
      <c r="DT908" s="17"/>
      <c r="DU908" s="17"/>
      <c r="DV908" s="17"/>
      <c r="DW908" s="17"/>
      <c r="DX908" s="17"/>
      <c r="DY908" s="17"/>
      <c r="DZ908" s="17"/>
      <c r="EA908" s="17"/>
      <c r="EB908" s="17"/>
      <c r="EC908" s="17"/>
      <c r="ED908" s="17"/>
      <c r="EE908" s="17"/>
      <c r="EF908" s="17"/>
      <c r="EG908" s="17"/>
      <c r="EH908" s="17"/>
      <c r="EI908" s="17"/>
      <c r="EJ908" s="17"/>
      <c r="EK908" s="17"/>
      <c r="EL908" s="17"/>
    </row>
    <row r="909" spans="1:142" x14ac:dyDescent="0.35">
      <c r="A909" s="17"/>
      <c r="B909" s="17"/>
      <c r="C909" s="17"/>
      <c r="D909" s="17"/>
      <c r="E909" s="17"/>
      <c r="F909" s="17"/>
      <c r="G909" s="17"/>
      <c r="H909" s="17"/>
      <c r="I909" s="17"/>
      <c r="K909" s="17"/>
      <c r="N909" s="17"/>
      <c r="O909" s="17"/>
      <c r="P909" s="68"/>
      <c r="Q909" s="68"/>
      <c r="R909" s="17"/>
      <c r="S909" s="17"/>
      <c r="T909" s="107"/>
      <c r="V909" s="17"/>
      <c r="W909" s="17"/>
      <c r="Y909" s="17"/>
      <c r="Z909" s="17"/>
      <c r="AA909" s="17"/>
      <c r="AI909" s="17"/>
      <c r="AJ909" s="17"/>
      <c r="AK909" s="17"/>
      <c r="AL909" s="17"/>
      <c r="AM909" s="17"/>
      <c r="AN909" s="17"/>
      <c r="AO909" s="17"/>
      <c r="AP909" s="17"/>
      <c r="AQ909" s="17"/>
      <c r="AR909" s="17"/>
      <c r="AS909" s="17"/>
      <c r="AT909" s="17"/>
      <c r="AU909" s="17"/>
      <c r="AV909" s="17"/>
      <c r="AW909" s="17"/>
      <c r="AX909" s="17"/>
      <c r="AY909" s="17"/>
      <c r="AZ909" s="17"/>
      <c r="BA909" s="17"/>
      <c r="BB909" s="17"/>
      <c r="BC909" s="17"/>
      <c r="BD909" s="17"/>
      <c r="BE909" s="17"/>
      <c r="BF909" s="17"/>
      <c r="BG909" s="17"/>
      <c r="BH909" s="17"/>
      <c r="BI909" s="17"/>
      <c r="BJ909" s="17"/>
      <c r="BK909" s="17"/>
      <c r="BL909" s="17"/>
      <c r="BM909" s="17"/>
      <c r="BN909" s="17"/>
      <c r="BO909" s="17"/>
      <c r="BP909" s="17"/>
      <c r="BQ909" s="17"/>
      <c r="BR909" s="17"/>
      <c r="BS909" s="17"/>
      <c r="BT909" s="17"/>
      <c r="BU909" s="17"/>
      <c r="BV909" s="17"/>
      <c r="BW909" s="17"/>
      <c r="BX909" s="17"/>
      <c r="BY909" s="17"/>
      <c r="BZ909" s="17"/>
      <c r="CA909" s="17"/>
      <c r="CB909" s="17"/>
      <c r="CC909" s="17"/>
      <c r="CD909" s="17"/>
      <c r="CE909" s="17"/>
      <c r="CF909" s="17"/>
      <c r="CG909" s="17"/>
      <c r="CH909" s="17"/>
      <c r="CI909" s="17"/>
      <c r="CJ909" s="17"/>
      <c r="CK909" s="17"/>
      <c r="CL909" s="17"/>
      <c r="CM909" s="17"/>
      <c r="CN909" s="17"/>
      <c r="CO909" s="17"/>
      <c r="CP909" s="17"/>
      <c r="CQ909" s="17"/>
      <c r="CR909" s="17"/>
      <c r="CS909" s="17"/>
      <c r="CT909" s="17"/>
      <c r="CU909" s="17"/>
      <c r="CV909" s="17"/>
      <c r="CW909" s="17"/>
      <c r="CX909" s="17"/>
      <c r="CY909" s="17"/>
      <c r="CZ909" s="17"/>
      <c r="DA909" s="17"/>
      <c r="DB909" s="17"/>
      <c r="DC909" s="17"/>
      <c r="DD909" s="17"/>
      <c r="DE909" s="17"/>
      <c r="DF909" s="17"/>
      <c r="DG909" s="17"/>
      <c r="DH909" s="17"/>
      <c r="DI909" s="17"/>
      <c r="DJ909" s="17"/>
      <c r="DK909" s="17"/>
      <c r="DL909" s="17"/>
      <c r="DM909" s="17"/>
      <c r="DN909" s="17"/>
      <c r="DO909" s="17"/>
      <c r="DP909" s="17"/>
      <c r="DQ909" s="17"/>
      <c r="DR909" s="17"/>
      <c r="DS909" s="17"/>
      <c r="DT909" s="17"/>
      <c r="DU909" s="17"/>
      <c r="DV909" s="17"/>
      <c r="DW909" s="17"/>
      <c r="DX909" s="17"/>
      <c r="DY909" s="17"/>
      <c r="DZ909" s="17"/>
      <c r="EA909" s="17"/>
      <c r="EB909" s="17"/>
      <c r="EC909" s="17"/>
      <c r="ED909" s="17"/>
      <c r="EE909" s="17"/>
      <c r="EF909" s="17"/>
      <c r="EG909" s="17"/>
      <c r="EH909" s="17"/>
      <c r="EI909" s="17"/>
      <c r="EJ909" s="17"/>
      <c r="EK909" s="17"/>
      <c r="EL909" s="17"/>
    </row>
    <row r="910" spans="1:142" x14ac:dyDescent="0.35">
      <c r="A910" s="17"/>
      <c r="B910" s="17"/>
      <c r="C910" s="17"/>
      <c r="D910" s="17"/>
      <c r="E910" s="17"/>
      <c r="F910" s="17"/>
      <c r="G910" s="17"/>
      <c r="H910" s="17"/>
      <c r="I910" s="17"/>
      <c r="K910" s="17"/>
      <c r="N910" s="17"/>
      <c r="O910" s="17"/>
      <c r="P910" s="68"/>
      <c r="Q910" s="68"/>
      <c r="R910" s="17"/>
      <c r="S910" s="17"/>
      <c r="T910" s="109"/>
      <c r="V910" s="17"/>
      <c r="W910" s="17"/>
      <c r="Y910" s="17"/>
      <c r="Z910" s="17"/>
      <c r="AA910" s="17"/>
      <c r="AI910" s="17"/>
      <c r="AJ910" s="17"/>
      <c r="AK910" s="17"/>
      <c r="AL910" s="17"/>
      <c r="AM910" s="17"/>
      <c r="AN910" s="17"/>
      <c r="AO910" s="17"/>
      <c r="AP910" s="17"/>
      <c r="AQ910" s="17"/>
      <c r="AR910" s="17"/>
      <c r="AS910" s="17"/>
      <c r="AT910" s="17"/>
      <c r="AU910" s="17"/>
      <c r="AV910" s="17"/>
      <c r="AW910" s="17"/>
      <c r="AX910" s="17"/>
      <c r="AY910" s="17"/>
      <c r="AZ910" s="17"/>
      <c r="BA910" s="17"/>
      <c r="BB910" s="17"/>
      <c r="BC910" s="17"/>
      <c r="BD910" s="17"/>
      <c r="BE910" s="17"/>
      <c r="BF910" s="17"/>
      <c r="BG910" s="17"/>
      <c r="BH910" s="17"/>
      <c r="BI910" s="17"/>
      <c r="BJ910" s="17"/>
      <c r="BK910" s="17"/>
      <c r="BL910" s="17"/>
      <c r="BM910" s="17"/>
      <c r="BN910" s="17"/>
      <c r="BO910" s="17"/>
      <c r="BP910" s="17"/>
      <c r="BQ910" s="17"/>
      <c r="BR910" s="17"/>
      <c r="BS910" s="17"/>
      <c r="BT910" s="17"/>
      <c r="BU910" s="17"/>
      <c r="BV910" s="17"/>
      <c r="BW910" s="17"/>
      <c r="BX910" s="17"/>
      <c r="BY910" s="17"/>
      <c r="BZ910" s="17"/>
      <c r="CA910" s="17"/>
      <c r="CB910" s="17"/>
      <c r="CC910" s="17"/>
      <c r="CD910" s="17"/>
      <c r="CE910" s="17"/>
      <c r="CF910" s="17"/>
      <c r="CG910" s="17"/>
      <c r="CH910" s="17"/>
      <c r="CI910" s="17"/>
      <c r="CJ910" s="17"/>
      <c r="CK910" s="17"/>
      <c r="CL910" s="17"/>
      <c r="CM910" s="17"/>
      <c r="CN910" s="17"/>
      <c r="CO910" s="17"/>
      <c r="CP910" s="17"/>
      <c r="CQ910" s="17"/>
      <c r="CR910" s="17"/>
      <c r="CS910" s="17"/>
      <c r="CT910" s="17"/>
      <c r="CU910" s="17"/>
      <c r="CV910" s="17"/>
      <c r="CW910" s="17"/>
      <c r="CX910" s="17"/>
      <c r="CY910" s="17"/>
      <c r="CZ910" s="17"/>
      <c r="DA910" s="17"/>
      <c r="DB910" s="17"/>
      <c r="DC910" s="17"/>
      <c r="DD910" s="17"/>
      <c r="DE910" s="17"/>
      <c r="DF910" s="17"/>
      <c r="DG910" s="17"/>
      <c r="DH910" s="17"/>
      <c r="DI910" s="17"/>
      <c r="DJ910" s="17"/>
      <c r="DK910" s="17"/>
      <c r="DL910" s="17"/>
      <c r="DM910" s="17"/>
      <c r="DN910" s="17"/>
      <c r="DO910" s="17"/>
      <c r="DP910" s="17"/>
      <c r="DQ910" s="17"/>
      <c r="DR910" s="17"/>
      <c r="DS910" s="17"/>
      <c r="DT910" s="17"/>
      <c r="DU910" s="17"/>
      <c r="DV910" s="17"/>
      <c r="DW910" s="17"/>
      <c r="DX910" s="17"/>
      <c r="DY910" s="17"/>
      <c r="DZ910" s="17"/>
      <c r="EA910" s="17"/>
      <c r="EB910" s="17"/>
      <c r="EC910" s="17"/>
      <c r="ED910" s="17"/>
      <c r="EE910" s="17"/>
      <c r="EF910" s="17"/>
      <c r="EG910" s="17"/>
      <c r="EH910" s="17"/>
      <c r="EI910" s="17"/>
      <c r="EJ910" s="17"/>
      <c r="EK910" s="17"/>
      <c r="EL910" s="17"/>
    </row>
    <row r="911" spans="1:142" x14ac:dyDescent="0.35">
      <c r="A911" s="17"/>
      <c r="B911" s="17"/>
      <c r="C911" s="17"/>
      <c r="D911" s="17"/>
      <c r="E911" s="17"/>
      <c r="F911" s="17"/>
      <c r="G911" s="17"/>
      <c r="H911" s="17"/>
      <c r="I911" s="17"/>
      <c r="K911" s="17"/>
      <c r="N911" s="17"/>
      <c r="O911" s="17"/>
      <c r="P911" s="68"/>
      <c r="Q911" s="68"/>
      <c r="R911" s="17"/>
      <c r="S911" s="17"/>
      <c r="T911" s="107"/>
      <c r="V911" s="17"/>
      <c r="W911" s="17"/>
      <c r="Y911" s="17"/>
      <c r="Z911" s="17"/>
      <c r="AA911" s="17"/>
      <c r="AI911" s="17"/>
      <c r="AJ911" s="17"/>
      <c r="AK911" s="17"/>
      <c r="AL911" s="17"/>
      <c r="AM911" s="17"/>
      <c r="AN911" s="17"/>
      <c r="AO911" s="17"/>
      <c r="AP911" s="17"/>
      <c r="AQ911" s="17"/>
      <c r="AR911" s="17"/>
      <c r="AS911" s="17"/>
      <c r="AT911" s="17"/>
      <c r="AU911" s="17"/>
      <c r="AV911" s="17"/>
      <c r="AW911" s="17"/>
      <c r="AX911" s="17"/>
      <c r="AY911" s="17"/>
      <c r="AZ911" s="17"/>
      <c r="BA911" s="17"/>
      <c r="BB911" s="17"/>
      <c r="BC911" s="17"/>
      <c r="BD911" s="17"/>
      <c r="BE911" s="17"/>
      <c r="BF911" s="17"/>
      <c r="BG911" s="17"/>
      <c r="BH911" s="17"/>
      <c r="BI911" s="17"/>
      <c r="BJ911" s="17"/>
      <c r="BK911" s="17"/>
      <c r="BL911" s="17"/>
      <c r="BM911" s="17"/>
      <c r="BN911" s="17"/>
      <c r="BO911" s="17"/>
      <c r="BP911" s="17"/>
      <c r="BQ911" s="17"/>
      <c r="BR911" s="17"/>
      <c r="BS911" s="17"/>
      <c r="BT911" s="17"/>
      <c r="BU911" s="17"/>
      <c r="BV911" s="17"/>
      <c r="BW911" s="17"/>
      <c r="BX911" s="17"/>
      <c r="BY911" s="17"/>
      <c r="BZ911" s="17"/>
      <c r="CA911" s="17"/>
      <c r="CB911" s="17"/>
      <c r="CC911" s="17"/>
      <c r="CD911" s="17"/>
      <c r="CE911" s="17"/>
      <c r="CF911" s="17"/>
      <c r="CG911" s="17"/>
      <c r="CH911" s="17"/>
      <c r="CI911" s="17"/>
      <c r="CJ911" s="17"/>
      <c r="CK911" s="17"/>
      <c r="CL911" s="17"/>
      <c r="CM911" s="17"/>
      <c r="CN911" s="17"/>
      <c r="CO911" s="17"/>
      <c r="CP911" s="17"/>
      <c r="CQ911" s="17"/>
      <c r="CR911" s="17"/>
      <c r="CS911" s="17"/>
      <c r="CT911" s="17"/>
      <c r="CU911" s="17"/>
      <c r="CV911" s="17"/>
      <c r="CW911" s="17"/>
      <c r="CX911" s="17"/>
      <c r="CY911" s="17"/>
      <c r="CZ911" s="17"/>
      <c r="DA911" s="17"/>
      <c r="DB911" s="17"/>
      <c r="DC911" s="17"/>
      <c r="DD911" s="17"/>
      <c r="DE911" s="17"/>
      <c r="DF911" s="17"/>
      <c r="DG911" s="17"/>
      <c r="DH911" s="17"/>
      <c r="DI911" s="17"/>
      <c r="DJ911" s="17"/>
      <c r="DK911" s="17"/>
      <c r="DL911" s="17"/>
      <c r="DM911" s="17"/>
      <c r="DN911" s="17"/>
      <c r="DO911" s="17"/>
      <c r="DP911" s="17"/>
      <c r="DQ911" s="17"/>
      <c r="DR911" s="17"/>
      <c r="DS911" s="17"/>
      <c r="DT911" s="17"/>
      <c r="DU911" s="17"/>
      <c r="DV911" s="17"/>
      <c r="DW911" s="17"/>
      <c r="DX911" s="17"/>
      <c r="DY911" s="17"/>
      <c r="DZ911" s="17"/>
      <c r="EA911" s="17"/>
      <c r="EB911" s="17"/>
      <c r="EC911" s="17"/>
      <c r="ED911" s="17"/>
      <c r="EE911" s="17"/>
      <c r="EF911" s="17"/>
      <c r="EG911" s="17"/>
      <c r="EH911" s="17"/>
      <c r="EI911" s="17"/>
      <c r="EJ911" s="17"/>
      <c r="EK911" s="17"/>
      <c r="EL911" s="17"/>
    </row>
    <row r="912" spans="1:142" x14ac:dyDescent="0.35">
      <c r="A912" s="17"/>
      <c r="B912" s="17"/>
      <c r="C912" s="17"/>
      <c r="D912" s="17"/>
      <c r="E912" s="17"/>
      <c r="F912" s="17"/>
      <c r="G912" s="17"/>
      <c r="H912" s="17"/>
      <c r="I912" s="17"/>
      <c r="K912" s="17"/>
      <c r="N912" s="17"/>
      <c r="O912" s="17"/>
      <c r="P912" s="68"/>
      <c r="Q912" s="68"/>
      <c r="R912" s="17"/>
      <c r="S912" s="17"/>
      <c r="T912" s="109"/>
      <c r="V912" s="17"/>
      <c r="W912" s="17"/>
      <c r="Y912" s="17"/>
      <c r="Z912" s="17"/>
      <c r="AA912" s="17"/>
      <c r="AI912" s="17"/>
      <c r="AJ912" s="17"/>
      <c r="AK912" s="17"/>
      <c r="AL912" s="17"/>
      <c r="AM912" s="17"/>
      <c r="AN912" s="17"/>
      <c r="AO912" s="17"/>
      <c r="AP912" s="17"/>
      <c r="AQ912" s="17"/>
      <c r="AR912" s="17"/>
      <c r="AS912" s="17"/>
      <c r="AT912" s="17"/>
      <c r="AU912" s="17"/>
      <c r="AV912" s="17"/>
      <c r="AW912" s="17"/>
      <c r="AX912" s="17"/>
      <c r="AY912" s="17"/>
      <c r="AZ912" s="17"/>
      <c r="BA912" s="17"/>
      <c r="BB912" s="17"/>
      <c r="BC912" s="17"/>
      <c r="BD912" s="17"/>
      <c r="BE912" s="17"/>
      <c r="BF912" s="17"/>
      <c r="BG912" s="17"/>
      <c r="BH912" s="17"/>
      <c r="BI912" s="17"/>
      <c r="BJ912" s="17"/>
      <c r="BK912" s="17"/>
      <c r="BL912" s="17"/>
      <c r="BM912" s="17"/>
      <c r="BN912" s="17"/>
      <c r="BO912" s="17"/>
      <c r="BP912" s="17"/>
      <c r="BQ912" s="17"/>
      <c r="BR912" s="17"/>
      <c r="BS912" s="17"/>
      <c r="BT912" s="17"/>
      <c r="BU912" s="17"/>
      <c r="BV912" s="17"/>
      <c r="BW912" s="17"/>
      <c r="BX912" s="17"/>
      <c r="BY912" s="17"/>
      <c r="BZ912" s="17"/>
      <c r="CA912" s="17"/>
      <c r="CB912" s="17"/>
      <c r="CC912" s="17"/>
      <c r="CD912" s="17"/>
      <c r="CE912" s="17"/>
      <c r="CF912" s="17"/>
      <c r="CG912" s="17"/>
      <c r="CH912" s="17"/>
      <c r="CI912" s="17"/>
      <c r="CJ912" s="17"/>
      <c r="CK912" s="17"/>
      <c r="CL912" s="17"/>
      <c r="CM912" s="17"/>
      <c r="CN912" s="17"/>
      <c r="CO912" s="17"/>
      <c r="CP912" s="17"/>
      <c r="CQ912" s="17"/>
      <c r="CR912" s="17"/>
      <c r="CS912" s="17"/>
      <c r="CT912" s="17"/>
      <c r="CU912" s="17"/>
      <c r="CV912" s="17"/>
      <c r="CW912" s="17"/>
      <c r="CX912" s="17"/>
      <c r="CY912" s="17"/>
      <c r="CZ912" s="17"/>
      <c r="DA912" s="17"/>
      <c r="DB912" s="17"/>
      <c r="DC912" s="17"/>
      <c r="DD912" s="17"/>
      <c r="DE912" s="17"/>
      <c r="DF912" s="17"/>
      <c r="DG912" s="17"/>
      <c r="DH912" s="17"/>
      <c r="DI912" s="17"/>
      <c r="DJ912" s="17"/>
      <c r="DK912" s="17"/>
      <c r="DL912" s="17"/>
      <c r="DM912" s="17"/>
      <c r="DN912" s="17"/>
      <c r="DO912" s="17"/>
      <c r="DP912" s="17"/>
      <c r="DQ912" s="17"/>
      <c r="DR912" s="17"/>
      <c r="DS912" s="17"/>
      <c r="DT912" s="17"/>
      <c r="DU912" s="17"/>
      <c r="DV912" s="17"/>
      <c r="DW912" s="17"/>
      <c r="DX912" s="17"/>
      <c r="DY912" s="17"/>
      <c r="DZ912" s="17"/>
      <c r="EA912" s="17"/>
      <c r="EB912" s="17"/>
      <c r="EC912" s="17"/>
      <c r="ED912" s="17"/>
      <c r="EE912" s="17"/>
      <c r="EF912" s="17"/>
      <c r="EG912" s="17"/>
      <c r="EH912" s="17"/>
      <c r="EI912" s="17"/>
      <c r="EJ912" s="17"/>
      <c r="EK912" s="17"/>
      <c r="EL912" s="17"/>
    </row>
    <row r="913" spans="1:142" x14ac:dyDescent="0.35">
      <c r="A913" s="17"/>
      <c r="B913" s="17"/>
      <c r="C913" s="17"/>
      <c r="D913" s="17"/>
      <c r="E913" s="17"/>
      <c r="F913" s="17"/>
      <c r="G913" s="17"/>
      <c r="H913" s="17"/>
      <c r="I913" s="17"/>
      <c r="K913" s="17"/>
      <c r="N913" s="17"/>
      <c r="O913" s="17"/>
      <c r="P913" s="68"/>
      <c r="Q913" s="68"/>
      <c r="R913" s="17"/>
      <c r="S913" s="17"/>
      <c r="T913" s="107"/>
      <c r="V913" s="17"/>
      <c r="W913" s="17"/>
      <c r="Y913" s="17"/>
      <c r="Z913" s="17"/>
      <c r="AA913" s="17"/>
      <c r="AI913" s="17"/>
      <c r="AJ913" s="17"/>
      <c r="AK913" s="17"/>
      <c r="AL913" s="17"/>
      <c r="AM913" s="17"/>
      <c r="AN913" s="17"/>
      <c r="AO913" s="17"/>
      <c r="AP913" s="17"/>
      <c r="AQ913" s="17"/>
      <c r="AR913" s="17"/>
      <c r="AS913" s="17"/>
      <c r="AT913" s="17"/>
      <c r="AU913" s="17"/>
      <c r="AV913" s="17"/>
      <c r="AW913" s="17"/>
      <c r="AX913" s="17"/>
      <c r="AY913" s="17"/>
      <c r="AZ913" s="17"/>
      <c r="BA913" s="17"/>
      <c r="BB913" s="17"/>
      <c r="BC913" s="17"/>
      <c r="BD913" s="17"/>
      <c r="BE913" s="17"/>
      <c r="BF913" s="17"/>
      <c r="BG913" s="17"/>
      <c r="BH913" s="17"/>
      <c r="BI913" s="17"/>
      <c r="BJ913" s="17"/>
      <c r="BK913" s="17"/>
      <c r="BL913" s="17"/>
      <c r="BM913" s="17"/>
      <c r="BN913" s="17"/>
      <c r="BO913" s="17"/>
      <c r="BP913" s="17"/>
      <c r="BQ913" s="17"/>
      <c r="BR913" s="17"/>
      <c r="BS913" s="17"/>
      <c r="BT913" s="17"/>
      <c r="BU913" s="17"/>
      <c r="BV913" s="17"/>
      <c r="BW913" s="17"/>
      <c r="BX913" s="17"/>
      <c r="BY913" s="17"/>
      <c r="BZ913" s="17"/>
      <c r="CA913" s="17"/>
      <c r="CB913" s="17"/>
      <c r="CC913" s="17"/>
      <c r="CD913" s="17"/>
      <c r="CE913" s="17"/>
      <c r="CF913" s="17"/>
      <c r="CG913" s="17"/>
      <c r="CH913" s="17"/>
      <c r="CI913" s="17"/>
      <c r="CJ913" s="17"/>
      <c r="CK913" s="17"/>
      <c r="CL913" s="17"/>
      <c r="CM913" s="17"/>
      <c r="CN913" s="17"/>
      <c r="CO913" s="17"/>
      <c r="CP913" s="17"/>
      <c r="CQ913" s="17"/>
      <c r="CR913" s="17"/>
      <c r="CS913" s="17"/>
      <c r="CT913" s="17"/>
      <c r="CU913" s="17"/>
      <c r="CV913" s="17"/>
      <c r="CW913" s="17"/>
      <c r="CX913" s="17"/>
      <c r="CY913" s="17"/>
      <c r="CZ913" s="17"/>
      <c r="DA913" s="17"/>
      <c r="DB913" s="17"/>
      <c r="DC913" s="17"/>
      <c r="DD913" s="17"/>
      <c r="DE913" s="17"/>
      <c r="DF913" s="17"/>
      <c r="DG913" s="17"/>
      <c r="DH913" s="17"/>
      <c r="DI913" s="17"/>
      <c r="DJ913" s="17"/>
      <c r="DK913" s="17"/>
      <c r="DL913" s="17"/>
      <c r="DM913" s="17"/>
      <c r="DN913" s="17"/>
      <c r="DO913" s="17"/>
      <c r="DP913" s="17"/>
      <c r="DQ913" s="17"/>
      <c r="DR913" s="17"/>
      <c r="DS913" s="17"/>
      <c r="DT913" s="17"/>
      <c r="DU913" s="17"/>
      <c r="DV913" s="17"/>
      <c r="DW913" s="17"/>
      <c r="DX913" s="17"/>
      <c r="DY913" s="17"/>
      <c r="DZ913" s="17"/>
      <c r="EA913" s="17"/>
      <c r="EB913" s="17"/>
      <c r="EC913" s="17"/>
      <c r="ED913" s="17"/>
      <c r="EE913" s="17"/>
      <c r="EF913" s="17"/>
      <c r="EG913" s="17"/>
      <c r="EH913" s="17"/>
      <c r="EI913" s="17"/>
      <c r="EJ913" s="17"/>
      <c r="EK913" s="17"/>
      <c r="EL913" s="17"/>
    </row>
    <row r="914" spans="1:142" x14ac:dyDescent="0.35">
      <c r="A914" s="17"/>
      <c r="B914" s="17"/>
      <c r="C914" s="17"/>
      <c r="D914" s="17"/>
      <c r="E914" s="17"/>
      <c r="F914" s="17"/>
      <c r="G914" s="17"/>
      <c r="H914" s="17"/>
      <c r="I914" s="17"/>
      <c r="K914" s="17"/>
      <c r="N914" s="17"/>
      <c r="O914" s="17"/>
      <c r="P914" s="68"/>
      <c r="Q914" s="68"/>
      <c r="R914" s="17"/>
      <c r="S914" s="17"/>
      <c r="T914" s="107"/>
      <c r="V914" s="17"/>
      <c r="W914" s="17"/>
      <c r="Y914" s="17"/>
      <c r="Z914" s="17"/>
      <c r="AA914" s="17"/>
      <c r="AI914" s="17"/>
      <c r="AJ914" s="17"/>
      <c r="AK914" s="17"/>
      <c r="AL914" s="17"/>
      <c r="AM914" s="17"/>
      <c r="AN914" s="17"/>
      <c r="AO914" s="17"/>
      <c r="AP914" s="17"/>
      <c r="AQ914" s="17"/>
      <c r="AR914" s="17"/>
      <c r="AS914" s="17"/>
      <c r="AT914" s="17"/>
      <c r="AU914" s="17"/>
      <c r="AV914" s="17"/>
      <c r="AW914" s="17"/>
      <c r="AX914" s="17"/>
      <c r="AY914" s="17"/>
      <c r="AZ914" s="17"/>
      <c r="BA914" s="17"/>
      <c r="BB914" s="17"/>
      <c r="BC914" s="17"/>
      <c r="BD914" s="17"/>
      <c r="BE914" s="17"/>
      <c r="BF914" s="17"/>
      <c r="BG914" s="17"/>
      <c r="BH914" s="17"/>
      <c r="BI914" s="17"/>
      <c r="BJ914" s="17"/>
      <c r="BK914" s="17"/>
      <c r="BL914" s="17"/>
      <c r="BM914" s="17"/>
      <c r="BN914" s="17"/>
      <c r="BO914" s="17"/>
      <c r="BP914" s="17"/>
      <c r="BQ914" s="17"/>
      <c r="BR914" s="17"/>
      <c r="BS914" s="17"/>
      <c r="BT914" s="17"/>
      <c r="BU914" s="17"/>
      <c r="BV914" s="17"/>
      <c r="BW914" s="17"/>
      <c r="BX914" s="17"/>
      <c r="BY914" s="17"/>
      <c r="BZ914" s="17"/>
      <c r="CA914" s="17"/>
      <c r="CB914" s="17"/>
      <c r="CC914" s="17"/>
      <c r="CD914" s="17"/>
      <c r="CE914" s="17"/>
      <c r="CF914" s="17"/>
      <c r="CG914" s="17"/>
      <c r="CH914" s="17"/>
      <c r="CI914" s="17"/>
      <c r="CJ914" s="17"/>
      <c r="CK914" s="17"/>
      <c r="CL914" s="17"/>
      <c r="CM914" s="17"/>
      <c r="CN914" s="17"/>
      <c r="CO914" s="17"/>
      <c r="CP914" s="17"/>
      <c r="CQ914" s="17"/>
      <c r="CR914" s="17"/>
      <c r="CS914" s="17"/>
      <c r="CT914" s="17"/>
      <c r="CU914" s="17"/>
      <c r="CV914" s="17"/>
      <c r="CW914" s="17"/>
      <c r="CX914" s="17"/>
      <c r="CY914" s="17"/>
      <c r="CZ914" s="17"/>
      <c r="DA914" s="17"/>
      <c r="DB914" s="17"/>
      <c r="DC914" s="17"/>
      <c r="DD914" s="17"/>
      <c r="DE914" s="17"/>
      <c r="DF914" s="17"/>
      <c r="DG914" s="17"/>
      <c r="DH914" s="17"/>
      <c r="DI914" s="17"/>
      <c r="DJ914" s="17"/>
      <c r="DK914" s="17"/>
      <c r="DL914" s="17"/>
      <c r="DM914" s="17"/>
      <c r="DN914" s="17"/>
      <c r="DO914" s="17"/>
      <c r="DP914" s="17"/>
      <c r="DQ914" s="17"/>
      <c r="DR914" s="17"/>
      <c r="DS914" s="17"/>
      <c r="DT914" s="17"/>
      <c r="DU914" s="17"/>
      <c r="DV914" s="17"/>
      <c r="DW914" s="17"/>
      <c r="DX914" s="17"/>
      <c r="DY914" s="17"/>
      <c r="DZ914" s="17"/>
      <c r="EA914" s="17"/>
      <c r="EB914" s="17"/>
      <c r="EC914" s="17"/>
      <c r="ED914" s="17"/>
      <c r="EE914" s="17"/>
      <c r="EF914" s="17"/>
      <c r="EG914" s="17"/>
      <c r="EH914" s="17"/>
      <c r="EI914" s="17"/>
      <c r="EJ914" s="17"/>
      <c r="EK914" s="17"/>
      <c r="EL914" s="17"/>
    </row>
    <row r="915" spans="1:142" x14ac:dyDescent="0.35">
      <c r="A915" s="17"/>
      <c r="B915" s="17"/>
      <c r="C915" s="17"/>
      <c r="D915" s="17"/>
      <c r="E915" s="17"/>
      <c r="F915" s="17"/>
      <c r="G915" s="17"/>
      <c r="H915" s="17"/>
      <c r="I915" s="17"/>
      <c r="K915" s="17"/>
      <c r="N915" s="17"/>
      <c r="O915" s="17"/>
      <c r="P915" s="68"/>
      <c r="Q915" s="68"/>
      <c r="R915" s="17"/>
      <c r="S915" s="17"/>
      <c r="T915" s="107"/>
      <c r="V915" s="17"/>
      <c r="W915" s="17"/>
      <c r="Y915" s="17"/>
      <c r="Z915" s="17"/>
      <c r="AA915" s="17"/>
      <c r="AI915" s="17"/>
      <c r="AJ915" s="17"/>
      <c r="AK915" s="17"/>
      <c r="AL915" s="17"/>
      <c r="AM915" s="17"/>
      <c r="AN915" s="17"/>
      <c r="AO915" s="17"/>
      <c r="AP915" s="17"/>
      <c r="AQ915" s="17"/>
      <c r="AR915" s="17"/>
      <c r="AS915" s="17"/>
      <c r="AT915" s="17"/>
      <c r="AU915" s="17"/>
      <c r="AV915" s="17"/>
      <c r="AW915" s="17"/>
      <c r="AX915" s="17"/>
      <c r="AY915" s="17"/>
      <c r="AZ915" s="17"/>
      <c r="BA915" s="17"/>
      <c r="BB915" s="17"/>
      <c r="BC915" s="17"/>
      <c r="BD915" s="17"/>
      <c r="BE915" s="17"/>
      <c r="BF915" s="17"/>
      <c r="BG915" s="17"/>
      <c r="BH915" s="17"/>
      <c r="BI915" s="17"/>
      <c r="BJ915" s="17"/>
      <c r="BK915" s="17"/>
      <c r="BL915" s="17"/>
      <c r="BM915" s="17"/>
      <c r="BN915" s="17"/>
      <c r="BO915" s="17"/>
      <c r="BP915" s="17"/>
      <c r="BQ915" s="17"/>
      <c r="BR915" s="17"/>
      <c r="BS915" s="17"/>
      <c r="BT915" s="17"/>
      <c r="BU915" s="17"/>
      <c r="BV915" s="17"/>
      <c r="BW915" s="17"/>
      <c r="BX915" s="17"/>
      <c r="BY915" s="17"/>
      <c r="BZ915" s="17"/>
      <c r="CA915" s="17"/>
      <c r="CB915" s="17"/>
      <c r="CC915" s="17"/>
      <c r="CD915" s="17"/>
      <c r="CE915" s="17"/>
      <c r="CF915" s="17"/>
      <c r="CG915" s="17"/>
      <c r="CH915" s="17"/>
      <c r="CI915" s="17"/>
      <c r="CJ915" s="17"/>
      <c r="CK915" s="17"/>
      <c r="CL915" s="17"/>
      <c r="CM915" s="17"/>
      <c r="CN915" s="17"/>
      <c r="CO915" s="17"/>
      <c r="CP915" s="17"/>
      <c r="CQ915" s="17"/>
      <c r="CR915" s="17"/>
      <c r="CS915" s="17"/>
      <c r="CT915" s="17"/>
      <c r="CU915" s="17"/>
      <c r="CV915" s="17"/>
      <c r="CW915" s="17"/>
      <c r="CX915" s="17"/>
      <c r="CY915" s="17"/>
      <c r="CZ915" s="17"/>
      <c r="DA915" s="17"/>
      <c r="DB915" s="17"/>
      <c r="DC915" s="17"/>
      <c r="DD915" s="17"/>
      <c r="DE915" s="17"/>
      <c r="DF915" s="17"/>
      <c r="DG915" s="17"/>
      <c r="DH915" s="17"/>
      <c r="DI915" s="17"/>
      <c r="DJ915" s="17"/>
      <c r="DK915" s="17"/>
      <c r="DL915" s="17"/>
      <c r="DM915" s="17"/>
      <c r="DN915" s="17"/>
      <c r="DO915" s="17"/>
      <c r="DP915" s="17"/>
      <c r="DQ915" s="17"/>
      <c r="DR915" s="17"/>
      <c r="DS915" s="17"/>
      <c r="DT915" s="17"/>
      <c r="DU915" s="17"/>
      <c r="DV915" s="17"/>
      <c r="DW915" s="17"/>
      <c r="DX915" s="17"/>
      <c r="DY915" s="17"/>
      <c r="DZ915" s="17"/>
      <c r="EA915" s="17"/>
      <c r="EB915" s="17"/>
      <c r="EC915" s="17"/>
      <c r="ED915" s="17"/>
      <c r="EE915" s="17"/>
      <c r="EF915" s="17"/>
      <c r="EG915" s="17"/>
      <c r="EH915" s="17"/>
      <c r="EI915" s="17"/>
      <c r="EJ915" s="17"/>
      <c r="EK915" s="17"/>
      <c r="EL915" s="17"/>
    </row>
    <row r="916" spans="1:142" x14ac:dyDescent="0.35">
      <c r="A916" s="17"/>
      <c r="B916" s="17"/>
      <c r="C916" s="17"/>
      <c r="D916" s="17"/>
      <c r="E916" s="17"/>
      <c r="F916" s="17"/>
      <c r="G916" s="17"/>
      <c r="H916" s="17"/>
      <c r="I916" s="17"/>
      <c r="K916" s="17"/>
      <c r="N916" s="17"/>
      <c r="O916" s="17"/>
      <c r="P916" s="68"/>
      <c r="Q916" s="68"/>
      <c r="R916" s="17"/>
      <c r="S916" s="17"/>
      <c r="T916" s="109"/>
      <c r="V916" s="17"/>
      <c r="W916" s="17"/>
      <c r="Y916" s="17"/>
      <c r="Z916" s="17"/>
      <c r="AA916" s="17"/>
      <c r="AI916" s="17"/>
      <c r="AJ916" s="17"/>
      <c r="AK916" s="17"/>
      <c r="AL916" s="17"/>
      <c r="AM916" s="17"/>
      <c r="AN916" s="17"/>
      <c r="AO916" s="17"/>
      <c r="AP916" s="17"/>
      <c r="AQ916" s="17"/>
      <c r="AR916" s="17"/>
      <c r="AS916" s="17"/>
      <c r="AT916" s="17"/>
      <c r="AU916" s="17"/>
      <c r="AV916" s="17"/>
      <c r="AW916" s="17"/>
      <c r="AX916" s="17"/>
      <c r="AY916" s="17"/>
      <c r="AZ916" s="17"/>
      <c r="BA916" s="17"/>
      <c r="BB916" s="17"/>
      <c r="BC916" s="17"/>
      <c r="BD916" s="17"/>
      <c r="BE916" s="17"/>
      <c r="BF916" s="17"/>
      <c r="BG916" s="17"/>
      <c r="BH916" s="17"/>
      <c r="BI916" s="17"/>
      <c r="BJ916" s="17"/>
      <c r="BK916" s="17"/>
      <c r="BL916" s="17"/>
      <c r="BM916" s="17"/>
      <c r="BN916" s="17"/>
      <c r="BO916" s="17"/>
      <c r="BP916" s="17"/>
      <c r="BQ916" s="17"/>
      <c r="BR916" s="17"/>
      <c r="BS916" s="17"/>
      <c r="BT916" s="17"/>
      <c r="BU916" s="17"/>
      <c r="BV916" s="17"/>
      <c r="BW916" s="17"/>
      <c r="BX916" s="17"/>
      <c r="BY916" s="17"/>
      <c r="BZ916" s="17"/>
      <c r="CA916" s="17"/>
      <c r="CB916" s="17"/>
      <c r="CC916" s="17"/>
      <c r="CD916" s="17"/>
      <c r="CE916" s="17"/>
      <c r="CF916" s="17"/>
      <c r="CG916" s="17"/>
      <c r="CH916" s="17"/>
      <c r="CI916" s="17"/>
      <c r="CJ916" s="17"/>
      <c r="CK916" s="17"/>
      <c r="CL916" s="17"/>
      <c r="CM916" s="17"/>
      <c r="CN916" s="17"/>
      <c r="CO916" s="17"/>
      <c r="CP916" s="17"/>
      <c r="CQ916" s="17"/>
      <c r="CR916" s="17"/>
      <c r="CS916" s="17"/>
      <c r="CT916" s="17"/>
      <c r="CU916" s="17"/>
      <c r="CV916" s="17"/>
      <c r="CW916" s="17"/>
      <c r="CX916" s="17"/>
      <c r="CY916" s="17"/>
      <c r="CZ916" s="17"/>
      <c r="DA916" s="17"/>
      <c r="DB916" s="17"/>
      <c r="DC916" s="17"/>
      <c r="DD916" s="17"/>
      <c r="DE916" s="17"/>
      <c r="DF916" s="17"/>
      <c r="DG916" s="17"/>
      <c r="DH916" s="17"/>
      <c r="DI916" s="17"/>
      <c r="DJ916" s="17"/>
      <c r="DK916" s="17"/>
      <c r="DL916" s="17"/>
      <c r="DM916" s="17"/>
      <c r="DN916" s="17"/>
      <c r="DO916" s="17"/>
      <c r="DP916" s="17"/>
      <c r="DQ916" s="17"/>
      <c r="DR916" s="17"/>
      <c r="DS916" s="17"/>
      <c r="DT916" s="17"/>
      <c r="DU916" s="17"/>
      <c r="DV916" s="17"/>
      <c r="DW916" s="17"/>
      <c r="DX916" s="17"/>
      <c r="DY916" s="17"/>
      <c r="DZ916" s="17"/>
      <c r="EA916" s="17"/>
      <c r="EB916" s="17"/>
      <c r="EC916" s="17"/>
      <c r="ED916" s="17"/>
      <c r="EE916" s="17"/>
      <c r="EF916" s="17"/>
      <c r="EG916" s="17"/>
      <c r="EH916" s="17"/>
      <c r="EI916" s="17"/>
      <c r="EJ916" s="17"/>
      <c r="EK916" s="17"/>
      <c r="EL916" s="17"/>
    </row>
    <row r="917" spans="1:142" x14ac:dyDescent="0.35">
      <c r="A917" s="17"/>
      <c r="B917" s="17"/>
      <c r="C917" s="17"/>
      <c r="D917" s="17"/>
      <c r="E917" s="17"/>
      <c r="F917" s="17"/>
      <c r="G917" s="17"/>
      <c r="H917" s="17"/>
      <c r="I917" s="17"/>
      <c r="K917" s="17"/>
      <c r="N917" s="17"/>
      <c r="O917" s="17"/>
      <c r="P917" s="68"/>
      <c r="Q917" s="68"/>
      <c r="R917" s="17"/>
      <c r="S917" s="17"/>
      <c r="T917" s="109"/>
      <c r="V917" s="17"/>
      <c r="W917" s="17"/>
      <c r="Y917" s="17"/>
      <c r="Z917" s="17"/>
      <c r="AA917" s="17"/>
      <c r="AI917" s="17"/>
      <c r="AJ917" s="17"/>
      <c r="AK917" s="17"/>
      <c r="AL917" s="17"/>
      <c r="AM917" s="17"/>
      <c r="AN917" s="17"/>
      <c r="AO917" s="17"/>
      <c r="AP917" s="17"/>
      <c r="AQ917" s="17"/>
      <c r="AR917" s="17"/>
      <c r="AS917" s="17"/>
      <c r="AT917" s="17"/>
      <c r="AU917" s="17"/>
      <c r="AV917" s="17"/>
      <c r="AW917" s="17"/>
      <c r="AX917" s="17"/>
      <c r="AY917" s="17"/>
      <c r="AZ917" s="17"/>
      <c r="BA917" s="17"/>
      <c r="BB917" s="17"/>
      <c r="BC917" s="17"/>
      <c r="BD917" s="17"/>
      <c r="BE917" s="17"/>
      <c r="BF917" s="17"/>
      <c r="BG917" s="17"/>
      <c r="BH917" s="17"/>
      <c r="BI917" s="17"/>
      <c r="BJ917" s="17"/>
      <c r="BK917" s="17"/>
      <c r="BL917" s="17"/>
      <c r="BM917" s="17"/>
      <c r="BN917" s="17"/>
      <c r="BO917" s="17"/>
      <c r="BP917" s="17"/>
      <c r="BQ917" s="17"/>
      <c r="BR917" s="17"/>
      <c r="BS917" s="17"/>
      <c r="BT917" s="17"/>
      <c r="BU917" s="17"/>
      <c r="BV917" s="17"/>
      <c r="BW917" s="17"/>
      <c r="BX917" s="17"/>
      <c r="BY917" s="17"/>
      <c r="BZ917" s="17"/>
      <c r="CA917" s="17"/>
      <c r="CB917" s="17"/>
      <c r="CC917" s="17"/>
      <c r="CD917" s="17"/>
      <c r="CE917" s="17"/>
      <c r="CF917" s="17"/>
      <c r="CG917" s="17"/>
      <c r="CH917" s="17"/>
      <c r="CI917" s="17"/>
      <c r="CJ917" s="17"/>
      <c r="CK917" s="17"/>
      <c r="CL917" s="17"/>
      <c r="CM917" s="17"/>
      <c r="CN917" s="17"/>
      <c r="CO917" s="17"/>
      <c r="CP917" s="17"/>
      <c r="CQ917" s="17"/>
      <c r="CR917" s="17"/>
      <c r="CS917" s="17"/>
      <c r="CT917" s="17"/>
      <c r="CU917" s="17"/>
      <c r="CV917" s="17"/>
      <c r="CW917" s="17"/>
      <c r="CX917" s="17"/>
      <c r="CY917" s="17"/>
      <c r="CZ917" s="17"/>
      <c r="DA917" s="17"/>
      <c r="DB917" s="17"/>
      <c r="DC917" s="17"/>
      <c r="DD917" s="17"/>
      <c r="DE917" s="17"/>
      <c r="DF917" s="17"/>
      <c r="DG917" s="17"/>
      <c r="DH917" s="17"/>
      <c r="DI917" s="17"/>
      <c r="DJ917" s="17"/>
      <c r="DK917" s="17"/>
      <c r="DL917" s="17"/>
      <c r="DM917" s="17"/>
      <c r="DN917" s="17"/>
      <c r="DO917" s="17"/>
      <c r="DP917" s="17"/>
      <c r="DQ917" s="17"/>
      <c r="DR917" s="17"/>
      <c r="DS917" s="17"/>
      <c r="DT917" s="17"/>
      <c r="DU917" s="17"/>
      <c r="DV917" s="17"/>
      <c r="DW917" s="17"/>
      <c r="DX917" s="17"/>
      <c r="DY917" s="17"/>
      <c r="DZ917" s="17"/>
      <c r="EA917" s="17"/>
      <c r="EB917" s="17"/>
      <c r="EC917" s="17"/>
      <c r="ED917" s="17"/>
      <c r="EE917" s="17"/>
      <c r="EF917" s="17"/>
      <c r="EG917" s="17"/>
      <c r="EH917" s="17"/>
      <c r="EI917" s="17"/>
      <c r="EJ917" s="17"/>
      <c r="EK917" s="17"/>
      <c r="EL917" s="17"/>
    </row>
    <row r="918" spans="1:142" x14ac:dyDescent="0.35">
      <c r="A918" s="17"/>
      <c r="B918" s="17"/>
      <c r="C918" s="17"/>
      <c r="D918" s="17"/>
      <c r="E918" s="17"/>
      <c r="F918" s="17"/>
      <c r="G918" s="17"/>
      <c r="H918" s="17"/>
      <c r="I918" s="17"/>
      <c r="K918" s="17"/>
      <c r="N918" s="17"/>
      <c r="O918" s="17"/>
      <c r="P918" s="68"/>
      <c r="Q918" s="68"/>
      <c r="R918" s="17"/>
      <c r="S918" s="17"/>
      <c r="T918" s="107"/>
      <c r="V918" s="17"/>
      <c r="W918" s="17"/>
      <c r="Y918" s="17"/>
      <c r="Z918" s="17"/>
      <c r="AA918" s="17"/>
      <c r="AI918" s="17"/>
      <c r="AJ918" s="17"/>
      <c r="AK918" s="17"/>
      <c r="AL918" s="17"/>
      <c r="AM918" s="17"/>
      <c r="AN918" s="17"/>
      <c r="AO918" s="17"/>
      <c r="AP918" s="17"/>
      <c r="AQ918" s="17"/>
      <c r="AR918" s="17"/>
      <c r="AS918" s="17"/>
      <c r="AT918" s="17"/>
      <c r="AU918" s="17"/>
      <c r="AV918" s="17"/>
      <c r="AW918" s="17"/>
      <c r="AX918" s="17"/>
      <c r="AY918" s="17"/>
      <c r="AZ918" s="17"/>
      <c r="BA918" s="17"/>
      <c r="BB918" s="17"/>
      <c r="BC918" s="17"/>
      <c r="BD918" s="17"/>
      <c r="BE918" s="17"/>
      <c r="BF918" s="17"/>
      <c r="BG918" s="17"/>
      <c r="BH918" s="17"/>
      <c r="BI918" s="17"/>
      <c r="BJ918" s="17"/>
      <c r="BK918" s="17"/>
      <c r="BL918" s="17"/>
      <c r="BM918" s="17"/>
      <c r="BN918" s="17"/>
      <c r="BO918" s="17"/>
      <c r="BP918" s="17"/>
      <c r="BQ918" s="17"/>
      <c r="BR918" s="17"/>
      <c r="BS918" s="17"/>
      <c r="BT918" s="17"/>
      <c r="BU918" s="17"/>
      <c r="BV918" s="17"/>
      <c r="BW918" s="17"/>
      <c r="BX918" s="17"/>
      <c r="BY918" s="17"/>
      <c r="BZ918" s="17"/>
      <c r="CA918" s="17"/>
      <c r="CB918" s="17"/>
      <c r="CC918" s="17"/>
      <c r="CD918" s="17"/>
      <c r="CE918" s="17"/>
      <c r="CF918" s="17"/>
      <c r="CG918" s="17"/>
      <c r="CH918" s="17"/>
      <c r="CI918" s="17"/>
      <c r="CJ918" s="17"/>
      <c r="CK918" s="17"/>
      <c r="CL918" s="17"/>
      <c r="CM918" s="17"/>
      <c r="CN918" s="17"/>
      <c r="CO918" s="17"/>
      <c r="CP918" s="17"/>
      <c r="CQ918" s="17"/>
      <c r="CR918" s="17"/>
      <c r="CS918" s="17"/>
      <c r="CT918" s="17"/>
      <c r="CU918" s="17"/>
      <c r="CV918" s="17"/>
      <c r="CW918" s="17"/>
      <c r="CX918" s="17"/>
      <c r="CY918" s="17"/>
      <c r="CZ918" s="17"/>
      <c r="DA918" s="17"/>
      <c r="DB918" s="17"/>
      <c r="DC918" s="17"/>
      <c r="DD918" s="17"/>
      <c r="DE918" s="17"/>
      <c r="DF918" s="17"/>
      <c r="DG918" s="17"/>
      <c r="DH918" s="17"/>
      <c r="DI918" s="17"/>
      <c r="DJ918" s="17"/>
      <c r="DK918" s="17"/>
      <c r="DL918" s="17"/>
      <c r="DM918" s="17"/>
      <c r="DN918" s="17"/>
      <c r="DO918" s="17"/>
      <c r="DP918" s="17"/>
      <c r="DQ918" s="17"/>
      <c r="DR918" s="17"/>
      <c r="DS918" s="17"/>
      <c r="DT918" s="17"/>
      <c r="DU918" s="17"/>
      <c r="DV918" s="17"/>
      <c r="DW918" s="17"/>
      <c r="DX918" s="17"/>
      <c r="DY918" s="17"/>
      <c r="DZ918" s="17"/>
      <c r="EA918" s="17"/>
      <c r="EB918" s="17"/>
      <c r="EC918" s="17"/>
      <c r="ED918" s="17"/>
      <c r="EE918" s="17"/>
      <c r="EF918" s="17"/>
      <c r="EG918" s="17"/>
      <c r="EH918" s="17"/>
      <c r="EI918" s="17"/>
      <c r="EJ918" s="17"/>
      <c r="EK918" s="17"/>
      <c r="EL918" s="17"/>
    </row>
    <row r="919" spans="1:142" x14ac:dyDescent="0.35">
      <c r="A919" s="17"/>
      <c r="B919" s="17"/>
      <c r="C919" s="17"/>
      <c r="D919" s="17"/>
      <c r="E919" s="17"/>
      <c r="F919" s="17"/>
      <c r="G919" s="17"/>
      <c r="H919" s="17"/>
      <c r="I919" s="17"/>
      <c r="K919" s="17"/>
      <c r="N919" s="17"/>
      <c r="O919" s="17"/>
      <c r="P919" s="68"/>
      <c r="Q919" s="68"/>
      <c r="R919" s="17"/>
      <c r="S919" s="17"/>
      <c r="T919" s="107"/>
      <c r="V919" s="17"/>
      <c r="W919" s="17"/>
      <c r="Y919" s="17"/>
      <c r="Z919" s="17"/>
      <c r="AA919" s="17"/>
      <c r="AI919" s="17"/>
      <c r="AJ919" s="17"/>
      <c r="AK919" s="17"/>
      <c r="AL919" s="17"/>
      <c r="AM919" s="17"/>
      <c r="AN919" s="17"/>
      <c r="AO919" s="17"/>
      <c r="AP919" s="17"/>
      <c r="AQ919" s="17"/>
      <c r="AR919" s="17"/>
      <c r="AS919" s="17"/>
      <c r="AT919" s="17"/>
      <c r="AU919" s="17"/>
      <c r="AV919" s="17"/>
      <c r="AW919" s="17"/>
      <c r="AX919" s="17"/>
      <c r="AY919" s="17"/>
      <c r="AZ919" s="17"/>
      <c r="BA919" s="17"/>
      <c r="BB919" s="17"/>
      <c r="BC919" s="17"/>
      <c r="BD919" s="17"/>
      <c r="BE919" s="17"/>
      <c r="BF919" s="17"/>
      <c r="BG919" s="17"/>
      <c r="BH919" s="17"/>
      <c r="BI919" s="17"/>
      <c r="BJ919" s="17"/>
      <c r="BK919" s="17"/>
      <c r="BL919" s="17"/>
      <c r="BM919" s="17"/>
      <c r="BN919" s="17"/>
      <c r="BO919" s="17"/>
      <c r="BP919" s="17"/>
      <c r="BQ919" s="17"/>
      <c r="BR919" s="17"/>
      <c r="BS919" s="17"/>
      <c r="BT919" s="17"/>
      <c r="BU919" s="17"/>
      <c r="BV919" s="17"/>
      <c r="BW919" s="17"/>
      <c r="BX919" s="17"/>
      <c r="BY919" s="17"/>
      <c r="BZ919" s="17"/>
      <c r="CA919" s="17"/>
      <c r="CB919" s="17"/>
      <c r="CC919" s="17"/>
      <c r="CD919" s="17"/>
      <c r="CE919" s="17"/>
      <c r="CF919" s="17"/>
      <c r="CG919" s="17"/>
      <c r="CH919" s="17"/>
      <c r="CI919" s="17"/>
      <c r="CJ919" s="17"/>
      <c r="CK919" s="17"/>
      <c r="CL919" s="17"/>
      <c r="CM919" s="17"/>
      <c r="CN919" s="17"/>
      <c r="CO919" s="17"/>
      <c r="CP919" s="17"/>
      <c r="CQ919" s="17"/>
      <c r="CR919" s="17"/>
      <c r="CS919" s="17"/>
      <c r="CT919" s="17"/>
      <c r="CU919" s="17"/>
      <c r="CV919" s="17"/>
      <c r="CW919" s="17"/>
      <c r="CX919" s="17"/>
      <c r="CY919" s="17"/>
      <c r="CZ919" s="17"/>
      <c r="DA919" s="17"/>
      <c r="DB919" s="17"/>
      <c r="DC919" s="17"/>
      <c r="DD919" s="17"/>
      <c r="DE919" s="17"/>
      <c r="DF919" s="17"/>
      <c r="DG919" s="17"/>
      <c r="DH919" s="17"/>
      <c r="DI919" s="17"/>
      <c r="DJ919" s="17"/>
      <c r="DK919" s="17"/>
      <c r="DL919" s="17"/>
      <c r="DM919" s="17"/>
      <c r="DN919" s="17"/>
      <c r="DO919" s="17"/>
      <c r="DP919" s="17"/>
      <c r="DQ919" s="17"/>
      <c r="DR919" s="17"/>
      <c r="DS919" s="17"/>
      <c r="DT919" s="17"/>
      <c r="DU919" s="17"/>
      <c r="DV919" s="17"/>
      <c r="DW919" s="17"/>
      <c r="DX919" s="17"/>
      <c r="DY919" s="17"/>
      <c r="DZ919" s="17"/>
      <c r="EA919" s="17"/>
      <c r="EB919" s="17"/>
      <c r="EC919" s="17"/>
      <c r="ED919" s="17"/>
      <c r="EE919" s="17"/>
      <c r="EF919" s="17"/>
      <c r="EG919" s="17"/>
      <c r="EH919" s="17"/>
      <c r="EI919" s="17"/>
      <c r="EJ919" s="17"/>
      <c r="EK919" s="17"/>
      <c r="EL919" s="17"/>
    </row>
    <row r="920" spans="1:142" x14ac:dyDescent="0.35">
      <c r="A920" s="17"/>
      <c r="B920" s="17"/>
      <c r="C920" s="17"/>
      <c r="D920" s="17"/>
      <c r="E920" s="17"/>
      <c r="F920" s="17"/>
      <c r="G920" s="17"/>
      <c r="H920" s="17"/>
      <c r="I920" s="17"/>
      <c r="K920" s="17"/>
      <c r="N920" s="17"/>
      <c r="O920" s="17"/>
      <c r="P920" s="68"/>
      <c r="Q920" s="68"/>
      <c r="R920" s="17"/>
      <c r="S920" s="17"/>
      <c r="T920" s="107"/>
      <c r="V920" s="17"/>
      <c r="W920" s="17"/>
      <c r="Y920" s="17"/>
      <c r="Z920" s="17"/>
      <c r="AA920" s="17"/>
      <c r="AI920" s="17"/>
      <c r="AJ920" s="17"/>
      <c r="AK920" s="17"/>
      <c r="AL920" s="17"/>
      <c r="AM920" s="17"/>
      <c r="AN920" s="17"/>
      <c r="AO920" s="17"/>
      <c r="AP920" s="17"/>
      <c r="AQ920" s="17"/>
      <c r="AR920" s="17"/>
      <c r="AS920" s="17"/>
      <c r="AT920" s="17"/>
      <c r="AU920" s="17"/>
      <c r="AV920" s="17"/>
      <c r="AW920" s="17"/>
      <c r="AX920" s="17"/>
      <c r="AY920" s="17"/>
      <c r="AZ920" s="17"/>
      <c r="BA920" s="17"/>
      <c r="BB920" s="17"/>
      <c r="BC920" s="17"/>
      <c r="BD920" s="17"/>
      <c r="BE920" s="17"/>
      <c r="BF920" s="17"/>
      <c r="BG920" s="17"/>
      <c r="BH920" s="17"/>
      <c r="BI920" s="17"/>
      <c r="BJ920" s="17"/>
      <c r="BK920" s="17"/>
      <c r="BL920" s="17"/>
      <c r="BM920" s="17"/>
      <c r="BN920" s="17"/>
      <c r="BO920" s="17"/>
      <c r="BP920" s="17"/>
      <c r="BQ920" s="17"/>
      <c r="BR920" s="17"/>
      <c r="BS920" s="17"/>
      <c r="BT920" s="17"/>
      <c r="BU920" s="17"/>
      <c r="BV920" s="17"/>
      <c r="BW920" s="17"/>
      <c r="BX920" s="17"/>
      <c r="BY920" s="17"/>
      <c r="BZ920" s="17"/>
      <c r="CA920" s="17"/>
      <c r="CB920" s="17"/>
      <c r="CC920" s="17"/>
      <c r="CD920" s="17"/>
      <c r="CE920" s="17"/>
      <c r="CF920" s="17"/>
      <c r="CG920" s="17"/>
      <c r="CH920" s="17"/>
      <c r="CI920" s="17"/>
      <c r="CJ920" s="17"/>
      <c r="CK920" s="17"/>
      <c r="CL920" s="17"/>
      <c r="CM920" s="17"/>
      <c r="CN920" s="17"/>
      <c r="CO920" s="17"/>
      <c r="CP920" s="17"/>
      <c r="CQ920" s="17"/>
      <c r="CR920" s="17"/>
      <c r="CS920" s="17"/>
      <c r="CT920" s="17"/>
      <c r="CU920" s="17"/>
      <c r="CV920" s="17"/>
      <c r="CW920" s="17"/>
      <c r="CX920" s="17"/>
      <c r="CY920" s="17"/>
      <c r="CZ920" s="17"/>
      <c r="DA920" s="17"/>
      <c r="DB920" s="17"/>
      <c r="DC920" s="17"/>
      <c r="DD920" s="17"/>
      <c r="DE920" s="17"/>
      <c r="DF920" s="17"/>
      <c r="DG920" s="17"/>
      <c r="DH920" s="17"/>
      <c r="DI920" s="17"/>
      <c r="DJ920" s="17"/>
      <c r="DK920" s="17"/>
      <c r="DL920" s="17"/>
      <c r="DM920" s="17"/>
      <c r="DN920" s="17"/>
      <c r="DO920" s="17"/>
      <c r="DP920" s="17"/>
      <c r="DQ920" s="17"/>
      <c r="DR920" s="17"/>
      <c r="DS920" s="17"/>
      <c r="DT920" s="17"/>
      <c r="DU920" s="17"/>
      <c r="DV920" s="17"/>
      <c r="DW920" s="17"/>
      <c r="DX920" s="17"/>
      <c r="DY920" s="17"/>
      <c r="DZ920" s="17"/>
      <c r="EA920" s="17"/>
      <c r="EB920" s="17"/>
      <c r="EC920" s="17"/>
      <c r="ED920" s="17"/>
      <c r="EE920" s="17"/>
      <c r="EF920" s="17"/>
      <c r="EG920" s="17"/>
      <c r="EH920" s="17"/>
      <c r="EI920" s="17"/>
      <c r="EJ920" s="17"/>
      <c r="EK920" s="17"/>
      <c r="EL920" s="17"/>
    </row>
    <row r="921" spans="1:142" x14ac:dyDescent="0.35">
      <c r="A921" s="17"/>
      <c r="B921" s="17"/>
      <c r="C921" s="17"/>
      <c r="D921" s="17"/>
      <c r="E921" s="17"/>
      <c r="F921" s="17"/>
      <c r="G921" s="17"/>
      <c r="H921" s="17"/>
      <c r="I921" s="17"/>
      <c r="K921" s="17"/>
      <c r="N921" s="17"/>
      <c r="O921" s="17"/>
      <c r="P921" s="68"/>
      <c r="Q921" s="68"/>
      <c r="R921" s="17"/>
      <c r="S921" s="17"/>
      <c r="T921" s="109"/>
      <c r="V921" s="17"/>
      <c r="W921" s="17"/>
      <c r="Y921" s="17"/>
      <c r="Z921" s="17"/>
      <c r="AA921" s="17"/>
      <c r="AI921" s="17"/>
      <c r="AJ921" s="17"/>
      <c r="AK921" s="17"/>
      <c r="AL921" s="17"/>
      <c r="AM921" s="17"/>
      <c r="AN921" s="17"/>
      <c r="AO921" s="17"/>
      <c r="AP921" s="17"/>
      <c r="AQ921" s="17"/>
      <c r="AR921" s="17"/>
      <c r="AS921" s="17"/>
      <c r="AT921" s="17"/>
      <c r="AU921" s="17"/>
      <c r="AV921" s="17"/>
      <c r="AW921" s="17"/>
      <c r="AX921" s="17"/>
      <c r="AY921" s="17"/>
      <c r="AZ921" s="17"/>
      <c r="BA921" s="17"/>
      <c r="BB921" s="17"/>
      <c r="BC921" s="17"/>
      <c r="BD921" s="17"/>
      <c r="BE921" s="17"/>
      <c r="BF921" s="17"/>
      <c r="BG921" s="17"/>
      <c r="BH921" s="17"/>
      <c r="BI921" s="17"/>
      <c r="BJ921" s="17"/>
      <c r="BK921" s="17"/>
      <c r="BL921" s="17"/>
      <c r="BM921" s="17"/>
      <c r="BN921" s="17"/>
      <c r="BO921" s="17"/>
      <c r="BP921" s="17"/>
      <c r="BQ921" s="17"/>
      <c r="BR921" s="17"/>
      <c r="BS921" s="17"/>
      <c r="BT921" s="17"/>
      <c r="BU921" s="17"/>
      <c r="BV921" s="17"/>
      <c r="BW921" s="17"/>
      <c r="BX921" s="17"/>
      <c r="BY921" s="17"/>
      <c r="BZ921" s="17"/>
      <c r="CA921" s="17"/>
      <c r="CB921" s="17"/>
      <c r="CC921" s="17"/>
      <c r="CD921" s="17"/>
      <c r="CE921" s="17"/>
      <c r="CF921" s="17"/>
      <c r="CG921" s="17"/>
      <c r="CH921" s="17"/>
      <c r="CI921" s="17"/>
      <c r="CJ921" s="17"/>
      <c r="CK921" s="17"/>
      <c r="CL921" s="17"/>
      <c r="CM921" s="17"/>
      <c r="CN921" s="17"/>
      <c r="CO921" s="17"/>
      <c r="CP921" s="17"/>
      <c r="CQ921" s="17"/>
      <c r="CR921" s="17"/>
      <c r="CS921" s="17"/>
      <c r="CT921" s="17"/>
      <c r="CU921" s="17"/>
      <c r="CV921" s="17"/>
      <c r="CW921" s="17"/>
      <c r="CX921" s="17"/>
      <c r="CY921" s="17"/>
      <c r="CZ921" s="17"/>
      <c r="DA921" s="17"/>
      <c r="DB921" s="17"/>
      <c r="DC921" s="17"/>
      <c r="DD921" s="17"/>
      <c r="DE921" s="17"/>
      <c r="DF921" s="17"/>
      <c r="DG921" s="17"/>
      <c r="DH921" s="17"/>
      <c r="DI921" s="17"/>
      <c r="DJ921" s="17"/>
      <c r="DK921" s="17"/>
      <c r="DL921" s="17"/>
      <c r="DM921" s="17"/>
      <c r="DN921" s="17"/>
      <c r="DO921" s="17"/>
      <c r="DP921" s="17"/>
      <c r="DQ921" s="17"/>
      <c r="DR921" s="17"/>
      <c r="DS921" s="17"/>
      <c r="DT921" s="17"/>
      <c r="DU921" s="17"/>
      <c r="DV921" s="17"/>
      <c r="DW921" s="17"/>
      <c r="DX921" s="17"/>
      <c r="DY921" s="17"/>
      <c r="DZ921" s="17"/>
      <c r="EA921" s="17"/>
      <c r="EB921" s="17"/>
      <c r="EC921" s="17"/>
      <c r="ED921" s="17"/>
      <c r="EE921" s="17"/>
      <c r="EF921" s="17"/>
      <c r="EG921" s="17"/>
      <c r="EH921" s="17"/>
      <c r="EI921" s="17"/>
      <c r="EJ921" s="17"/>
      <c r="EK921" s="17"/>
      <c r="EL921" s="17"/>
    </row>
    <row r="922" spans="1:142" x14ac:dyDescent="0.35">
      <c r="A922" s="17"/>
      <c r="B922" s="17"/>
      <c r="C922" s="17"/>
      <c r="D922" s="17"/>
      <c r="E922" s="17"/>
      <c r="F922" s="17"/>
      <c r="G922" s="17"/>
      <c r="H922" s="17"/>
      <c r="I922" s="17"/>
      <c r="K922" s="17"/>
      <c r="N922" s="17"/>
      <c r="O922" s="17"/>
      <c r="P922" s="68"/>
      <c r="Q922" s="68"/>
      <c r="R922" s="17"/>
      <c r="S922" s="17"/>
      <c r="T922" s="107"/>
      <c r="V922" s="17"/>
      <c r="W922" s="17"/>
      <c r="Y922" s="17"/>
      <c r="Z922" s="17"/>
      <c r="AA922" s="17"/>
      <c r="AI922" s="17"/>
      <c r="AJ922" s="17"/>
      <c r="AK922" s="17"/>
      <c r="AL922" s="17"/>
      <c r="AM922" s="17"/>
      <c r="AN922" s="17"/>
      <c r="AO922" s="17"/>
      <c r="AP922" s="17"/>
      <c r="AQ922" s="17"/>
      <c r="AR922" s="17"/>
      <c r="AS922" s="17"/>
      <c r="AT922" s="17"/>
      <c r="AU922" s="17"/>
      <c r="AV922" s="17"/>
      <c r="AW922" s="17"/>
      <c r="AX922" s="17"/>
      <c r="AY922" s="17"/>
      <c r="AZ922" s="17"/>
      <c r="BA922" s="17"/>
      <c r="BB922" s="17"/>
      <c r="BC922" s="17"/>
      <c r="BD922" s="17"/>
      <c r="BE922" s="17"/>
      <c r="BF922" s="17"/>
      <c r="BG922" s="17"/>
      <c r="BH922" s="17"/>
      <c r="BI922" s="17"/>
      <c r="BJ922" s="17"/>
      <c r="BK922" s="17"/>
      <c r="BL922" s="17"/>
      <c r="BM922" s="17"/>
      <c r="BN922" s="17"/>
      <c r="BO922" s="17"/>
      <c r="BP922" s="17"/>
      <c r="BQ922" s="17"/>
      <c r="BR922" s="17"/>
      <c r="BS922" s="17"/>
      <c r="BT922" s="17"/>
      <c r="BU922" s="17"/>
      <c r="BV922" s="17"/>
      <c r="BW922" s="17"/>
      <c r="BX922" s="17"/>
      <c r="BY922" s="17"/>
      <c r="BZ922" s="17"/>
      <c r="CA922" s="17"/>
      <c r="CB922" s="17"/>
      <c r="CC922" s="17"/>
      <c r="CD922" s="17"/>
      <c r="CE922" s="17"/>
      <c r="CF922" s="17"/>
      <c r="CG922" s="17"/>
      <c r="CH922" s="17"/>
      <c r="CI922" s="17"/>
      <c r="CJ922" s="17"/>
      <c r="CK922" s="17"/>
      <c r="CL922" s="17"/>
      <c r="CM922" s="17"/>
      <c r="CN922" s="17"/>
      <c r="CO922" s="17"/>
      <c r="CP922" s="17"/>
      <c r="CQ922" s="17"/>
      <c r="CR922" s="17"/>
      <c r="CS922" s="17"/>
      <c r="CT922" s="17"/>
      <c r="CU922" s="17"/>
      <c r="CV922" s="17"/>
      <c r="CW922" s="17"/>
      <c r="CX922" s="17"/>
      <c r="CY922" s="17"/>
      <c r="CZ922" s="17"/>
      <c r="DA922" s="17"/>
      <c r="DB922" s="17"/>
      <c r="DC922" s="17"/>
      <c r="DD922" s="17"/>
      <c r="DE922" s="17"/>
      <c r="DF922" s="17"/>
      <c r="DG922" s="17"/>
      <c r="DH922" s="17"/>
      <c r="DI922" s="17"/>
      <c r="DJ922" s="17"/>
      <c r="DK922" s="17"/>
      <c r="DL922" s="17"/>
      <c r="DM922" s="17"/>
      <c r="DN922" s="17"/>
      <c r="DO922" s="17"/>
      <c r="DP922" s="17"/>
      <c r="DQ922" s="17"/>
      <c r="DR922" s="17"/>
      <c r="DS922" s="17"/>
      <c r="DT922" s="17"/>
      <c r="DU922" s="17"/>
      <c r="DV922" s="17"/>
      <c r="DW922" s="17"/>
      <c r="DX922" s="17"/>
      <c r="DY922" s="17"/>
      <c r="DZ922" s="17"/>
      <c r="EA922" s="17"/>
      <c r="EB922" s="17"/>
      <c r="EC922" s="17"/>
      <c r="ED922" s="17"/>
      <c r="EE922" s="17"/>
      <c r="EF922" s="17"/>
      <c r="EG922" s="17"/>
      <c r="EH922" s="17"/>
      <c r="EI922" s="17"/>
      <c r="EJ922" s="17"/>
      <c r="EK922" s="17"/>
      <c r="EL922" s="17"/>
    </row>
    <row r="923" spans="1:142" x14ac:dyDescent="0.35">
      <c r="A923" s="17"/>
      <c r="B923" s="17"/>
      <c r="C923" s="17"/>
      <c r="D923" s="17"/>
      <c r="E923" s="17"/>
      <c r="F923" s="17"/>
      <c r="G923" s="17"/>
      <c r="H923" s="17"/>
      <c r="I923" s="17"/>
      <c r="K923" s="17"/>
      <c r="N923" s="17"/>
      <c r="O923" s="17"/>
      <c r="P923" s="68"/>
      <c r="Q923" s="68"/>
      <c r="R923" s="17"/>
      <c r="S923" s="17"/>
      <c r="T923" s="107"/>
      <c r="V923" s="17"/>
      <c r="W923" s="17"/>
      <c r="Y923" s="17"/>
      <c r="Z923" s="17"/>
      <c r="AA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c r="BL923" s="17"/>
      <c r="BM923" s="17"/>
      <c r="BN923" s="17"/>
      <c r="BO923" s="17"/>
      <c r="BP923" s="17"/>
      <c r="BQ923" s="17"/>
      <c r="BR923" s="17"/>
      <c r="BS923" s="17"/>
      <c r="BT923" s="17"/>
      <c r="BU923" s="17"/>
      <c r="BV923" s="17"/>
      <c r="BW923" s="17"/>
      <c r="BX923" s="17"/>
      <c r="BY923" s="17"/>
      <c r="BZ923" s="17"/>
      <c r="CA923" s="17"/>
      <c r="CB923" s="17"/>
      <c r="CC923" s="17"/>
      <c r="CD923" s="17"/>
      <c r="CE923" s="17"/>
      <c r="CF923" s="17"/>
      <c r="CG923" s="17"/>
      <c r="CH923" s="17"/>
      <c r="CI923" s="17"/>
      <c r="CJ923" s="17"/>
      <c r="CK923" s="17"/>
      <c r="CL923" s="17"/>
      <c r="CM923" s="17"/>
      <c r="CN923" s="17"/>
      <c r="CO923" s="17"/>
      <c r="CP923" s="17"/>
      <c r="CQ923" s="17"/>
      <c r="CR923" s="17"/>
      <c r="CS923" s="17"/>
      <c r="CT923" s="17"/>
      <c r="CU923" s="17"/>
      <c r="CV923" s="17"/>
      <c r="CW923" s="17"/>
      <c r="CX923" s="17"/>
      <c r="CY923" s="17"/>
      <c r="CZ923" s="17"/>
      <c r="DA923" s="17"/>
      <c r="DB923" s="17"/>
      <c r="DC923" s="17"/>
      <c r="DD923" s="17"/>
      <c r="DE923" s="17"/>
      <c r="DF923" s="17"/>
      <c r="DG923" s="17"/>
      <c r="DH923" s="17"/>
      <c r="DI923" s="17"/>
      <c r="DJ923" s="17"/>
      <c r="DK923" s="17"/>
      <c r="DL923" s="17"/>
      <c r="DM923" s="17"/>
      <c r="DN923" s="17"/>
      <c r="DO923" s="17"/>
      <c r="DP923" s="17"/>
      <c r="DQ923" s="17"/>
      <c r="DR923" s="17"/>
      <c r="DS923" s="17"/>
      <c r="DT923" s="17"/>
      <c r="DU923" s="17"/>
      <c r="DV923" s="17"/>
      <c r="DW923" s="17"/>
      <c r="DX923" s="17"/>
      <c r="DY923" s="17"/>
      <c r="DZ923" s="17"/>
      <c r="EA923" s="17"/>
      <c r="EB923" s="17"/>
      <c r="EC923" s="17"/>
      <c r="ED923" s="17"/>
      <c r="EE923" s="17"/>
      <c r="EF923" s="17"/>
      <c r="EG923" s="17"/>
      <c r="EH923" s="17"/>
      <c r="EI923" s="17"/>
      <c r="EJ923" s="17"/>
      <c r="EK923" s="17"/>
      <c r="EL923" s="17"/>
    </row>
    <row r="924" spans="1:142" x14ac:dyDescent="0.35">
      <c r="A924" s="17"/>
      <c r="B924" s="17"/>
      <c r="C924" s="17"/>
      <c r="D924" s="17"/>
      <c r="E924" s="17"/>
      <c r="F924" s="17"/>
      <c r="G924" s="17"/>
      <c r="H924" s="17"/>
      <c r="I924" s="17"/>
      <c r="K924" s="17"/>
      <c r="N924" s="17"/>
      <c r="O924" s="17"/>
      <c r="P924" s="68"/>
      <c r="Q924" s="68"/>
      <c r="R924" s="17"/>
      <c r="S924" s="17"/>
      <c r="T924" s="107"/>
      <c r="V924" s="17"/>
      <c r="W924" s="17"/>
      <c r="Y924" s="17"/>
      <c r="Z924" s="17"/>
      <c r="AA924" s="17"/>
      <c r="AI924" s="17"/>
      <c r="AJ924" s="17"/>
      <c r="AK924" s="17"/>
      <c r="AL924" s="17"/>
      <c r="AM924" s="17"/>
      <c r="AN924" s="17"/>
      <c r="AO924" s="17"/>
      <c r="AP924" s="17"/>
      <c r="AQ924" s="17"/>
      <c r="AR924" s="17"/>
      <c r="AS924" s="17"/>
      <c r="AT924" s="17"/>
      <c r="AU924" s="17"/>
      <c r="AV924" s="17"/>
      <c r="AW924" s="17"/>
      <c r="AX924" s="17"/>
      <c r="AY924" s="17"/>
      <c r="AZ924" s="17"/>
      <c r="BA924" s="17"/>
      <c r="BB924" s="17"/>
      <c r="BC924" s="17"/>
      <c r="BD924" s="17"/>
      <c r="BE924" s="17"/>
      <c r="BF924" s="17"/>
      <c r="BG924" s="17"/>
      <c r="BH924" s="17"/>
      <c r="BI924" s="17"/>
      <c r="BJ924" s="17"/>
      <c r="BK924" s="17"/>
      <c r="BL924" s="17"/>
      <c r="BM924" s="17"/>
      <c r="BN924" s="17"/>
      <c r="BO924" s="17"/>
      <c r="BP924" s="17"/>
      <c r="BQ924" s="17"/>
      <c r="BR924" s="17"/>
      <c r="BS924" s="17"/>
      <c r="BT924" s="17"/>
      <c r="BU924" s="17"/>
      <c r="BV924" s="17"/>
      <c r="BW924" s="17"/>
      <c r="BX924" s="17"/>
      <c r="BY924" s="17"/>
      <c r="BZ924" s="17"/>
      <c r="CA924" s="17"/>
      <c r="CB924" s="17"/>
      <c r="CC924" s="17"/>
      <c r="CD924" s="17"/>
      <c r="CE924" s="17"/>
      <c r="CF924" s="17"/>
      <c r="CG924" s="17"/>
      <c r="CH924" s="17"/>
      <c r="CI924" s="17"/>
      <c r="CJ924" s="17"/>
      <c r="CK924" s="17"/>
      <c r="CL924" s="17"/>
      <c r="CM924" s="17"/>
      <c r="CN924" s="17"/>
      <c r="CO924" s="17"/>
      <c r="CP924" s="17"/>
      <c r="CQ924" s="17"/>
      <c r="CR924" s="17"/>
      <c r="CS924" s="17"/>
      <c r="CT924" s="17"/>
      <c r="CU924" s="17"/>
      <c r="CV924" s="17"/>
      <c r="CW924" s="17"/>
      <c r="CX924" s="17"/>
      <c r="CY924" s="17"/>
      <c r="CZ924" s="17"/>
      <c r="DA924" s="17"/>
      <c r="DB924" s="17"/>
      <c r="DC924" s="17"/>
      <c r="DD924" s="17"/>
      <c r="DE924" s="17"/>
      <c r="DF924" s="17"/>
      <c r="DG924" s="17"/>
      <c r="DH924" s="17"/>
      <c r="DI924" s="17"/>
      <c r="DJ924" s="17"/>
      <c r="DK924" s="17"/>
      <c r="DL924" s="17"/>
      <c r="DM924" s="17"/>
      <c r="DN924" s="17"/>
      <c r="DO924" s="17"/>
      <c r="DP924" s="17"/>
      <c r="DQ924" s="17"/>
      <c r="DR924" s="17"/>
      <c r="DS924" s="17"/>
      <c r="DT924" s="17"/>
      <c r="DU924" s="17"/>
      <c r="DV924" s="17"/>
      <c r="DW924" s="17"/>
      <c r="DX924" s="17"/>
      <c r="DY924" s="17"/>
      <c r="DZ924" s="17"/>
      <c r="EA924" s="17"/>
      <c r="EB924" s="17"/>
      <c r="EC924" s="17"/>
      <c r="ED924" s="17"/>
      <c r="EE924" s="17"/>
      <c r="EF924" s="17"/>
      <c r="EG924" s="17"/>
      <c r="EH924" s="17"/>
      <c r="EI924" s="17"/>
      <c r="EJ924" s="17"/>
      <c r="EK924" s="17"/>
      <c r="EL924" s="17"/>
    </row>
    <row r="925" spans="1:142" x14ac:dyDescent="0.35">
      <c r="A925" s="17"/>
      <c r="B925" s="17"/>
      <c r="C925" s="17"/>
      <c r="D925" s="17"/>
      <c r="E925" s="17"/>
      <c r="F925" s="17"/>
      <c r="G925" s="17"/>
      <c r="H925" s="17"/>
      <c r="I925" s="107"/>
      <c r="K925" s="17"/>
      <c r="N925" s="17"/>
      <c r="O925" s="17"/>
      <c r="P925" s="68"/>
      <c r="Q925" s="68"/>
      <c r="R925" s="17"/>
      <c r="S925" s="17"/>
      <c r="T925" s="107"/>
      <c r="V925" s="17"/>
      <c r="W925" s="17"/>
      <c r="Y925" s="17"/>
      <c r="Z925" s="17"/>
      <c r="AA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c r="BL925" s="17"/>
      <c r="BM925" s="17"/>
      <c r="BN925" s="17"/>
      <c r="BO925" s="17"/>
      <c r="BP925" s="17"/>
      <c r="BQ925" s="17"/>
      <c r="BR925" s="17"/>
      <c r="BS925" s="17"/>
      <c r="BT925" s="17"/>
      <c r="BU925" s="17"/>
      <c r="BV925" s="17"/>
      <c r="BW925" s="17"/>
      <c r="BX925" s="17"/>
      <c r="BY925" s="17"/>
      <c r="BZ925" s="17"/>
      <c r="CA925" s="17"/>
      <c r="CB925" s="17"/>
      <c r="CC925" s="17"/>
      <c r="CD925" s="17"/>
      <c r="CE925" s="17"/>
      <c r="CF925" s="17"/>
      <c r="CG925" s="17"/>
      <c r="CH925" s="17"/>
      <c r="CI925" s="17"/>
      <c r="CJ925" s="17"/>
      <c r="CK925" s="17"/>
      <c r="CL925" s="17"/>
      <c r="CM925" s="17"/>
      <c r="CN925" s="17"/>
      <c r="CO925" s="17"/>
      <c r="CP925" s="17"/>
      <c r="CQ925" s="17"/>
      <c r="CR925" s="17"/>
      <c r="CS925" s="17"/>
      <c r="CT925" s="17"/>
      <c r="CU925" s="17"/>
      <c r="CV925" s="17"/>
      <c r="CW925" s="17"/>
      <c r="CX925" s="17"/>
      <c r="CY925" s="17"/>
      <c r="CZ925" s="17"/>
      <c r="DA925" s="17"/>
      <c r="DB925" s="17"/>
      <c r="DC925" s="17"/>
      <c r="DD925" s="17"/>
      <c r="DE925" s="17"/>
      <c r="DF925" s="17"/>
      <c r="DG925" s="17"/>
      <c r="DH925" s="17"/>
      <c r="DI925" s="17"/>
      <c r="DJ925" s="17"/>
      <c r="DK925" s="17"/>
      <c r="DL925" s="17"/>
      <c r="DM925" s="17"/>
      <c r="DN925" s="17"/>
      <c r="DO925" s="17"/>
      <c r="DP925" s="17"/>
      <c r="DQ925" s="17"/>
      <c r="DR925" s="17"/>
      <c r="DS925" s="17"/>
      <c r="DT925" s="17"/>
      <c r="DU925" s="17"/>
      <c r="DV925" s="17"/>
      <c r="DW925" s="17"/>
      <c r="DX925" s="17"/>
      <c r="DY925" s="17"/>
      <c r="DZ925" s="17"/>
      <c r="EA925" s="17"/>
      <c r="EB925" s="17"/>
      <c r="EC925" s="17"/>
      <c r="ED925" s="17"/>
      <c r="EE925" s="17"/>
      <c r="EF925" s="17"/>
      <c r="EG925" s="17"/>
      <c r="EH925" s="17"/>
      <c r="EI925" s="17"/>
      <c r="EJ925" s="17"/>
      <c r="EK925" s="17"/>
      <c r="EL925" s="17"/>
    </row>
    <row r="926" spans="1:142" x14ac:dyDescent="0.35">
      <c r="A926" s="17"/>
      <c r="B926" s="17"/>
      <c r="C926" s="17"/>
      <c r="D926" s="17"/>
      <c r="E926" s="17"/>
      <c r="F926" s="17"/>
      <c r="G926" s="17"/>
      <c r="H926" s="17"/>
      <c r="I926" s="17"/>
      <c r="K926" s="17"/>
      <c r="N926" s="17"/>
      <c r="O926" s="17"/>
      <c r="P926" s="68"/>
      <c r="Q926" s="68"/>
      <c r="R926" s="17"/>
      <c r="S926" s="17"/>
      <c r="T926" s="107"/>
      <c r="V926" s="17"/>
      <c r="W926" s="17"/>
      <c r="Y926" s="17"/>
      <c r="Z926" s="17"/>
      <c r="AA926" s="17"/>
      <c r="AI926" s="17"/>
      <c r="AJ926" s="17"/>
      <c r="AK926" s="17"/>
      <c r="AL926" s="17"/>
      <c r="AM926" s="17"/>
      <c r="AN926" s="17"/>
      <c r="AO926" s="17"/>
      <c r="AP926" s="17"/>
      <c r="AQ926" s="17"/>
      <c r="AR926" s="17"/>
      <c r="AS926" s="17"/>
      <c r="AT926" s="17"/>
      <c r="AU926" s="17"/>
      <c r="AV926" s="17"/>
      <c r="AW926" s="17"/>
      <c r="AX926" s="17"/>
      <c r="AY926" s="17"/>
      <c r="AZ926" s="17"/>
      <c r="BA926" s="17"/>
      <c r="BB926" s="17"/>
      <c r="BC926" s="17"/>
      <c r="BD926" s="17"/>
      <c r="BE926" s="17"/>
      <c r="BF926" s="17"/>
      <c r="BG926" s="17"/>
      <c r="BH926" s="17"/>
      <c r="BI926" s="17"/>
      <c r="BJ926" s="17"/>
      <c r="BK926" s="17"/>
      <c r="BL926" s="17"/>
      <c r="BM926" s="17"/>
      <c r="BN926" s="17"/>
      <c r="BO926" s="17"/>
      <c r="BP926" s="17"/>
      <c r="BQ926" s="17"/>
      <c r="BR926" s="17"/>
      <c r="BS926" s="17"/>
      <c r="BT926" s="17"/>
      <c r="BU926" s="17"/>
      <c r="BV926" s="17"/>
      <c r="BW926" s="17"/>
      <c r="BX926" s="17"/>
      <c r="BY926" s="17"/>
      <c r="BZ926" s="17"/>
      <c r="CA926" s="17"/>
      <c r="CB926" s="17"/>
      <c r="CC926" s="17"/>
      <c r="CD926" s="17"/>
      <c r="CE926" s="17"/>
      <c r="CF926" s="17"/>
      <c r="CG926" s="17"/>
      <c r="CH926" s="17"/>
      <c r="CI926" s="17"/>
      <c r="CJ926" s="17"/>
      <c r="CK926" s="17"/>
      <c r="CL926" s="17"/>
      <c r="CM926" s="17"/>
      <c r="CN926" s="17"/>
      <c r="CO926" s="17"/>
      <c r="CP926" s="17"/>
      <c r="CQ926" s="17"/>
      <c r="CR926" s="17"/>
      <c r="CS926" s="17"/>
      <c r="CT926" s="17"/>
      <c r="CU926" s="17"/>
      <c r="CV926" s="17"/>
      <c r="CW926" s="17"/>
      <c r="CX926" s="17"/>
      <c r="CY926" s="17"/>
      <c r="CZ926" s="17"/>
      <c r="DA926" s="17"/>
      <c r="DB926" s="17"/>
      <c r="DC926" s="17"/>
      <c r="DD926" s="17"/>
      <c r="DE926" s="17"/>
      <c r="DF926" s="17"/>
      <c r="DG926" s="17"/>
      <c r="DH926" s="17"/>
      <c r="DI926" s="17"/>
      <c r="DJ926" s="17"/>
      <c r="DK926" s="17"/>
      <c r="DL926" s="17"/>
      <c r="DM926" s="17"/>
      <c r="DN926" s="17"/>
      <c r="DO926" s="17"/>
      <c r="DP926" s="17"/>
      <c r="DQ926" s="17"/>
      <c r="DR926" s="17"/>
      <c r="DS926" s="17"/>
      <c r="DT926" s="17"/>
      <c r="DU926" s="17"/>
      <c r="DV926" s="17"/>
      <c r="DW926" s="17"/>
      <c r="DX926" s="17"/>
      <c r="DY926" s="17"/>
      <c r="DZ926" s="17"/>
      <c r="EA926" s="17"/>
      <c r="EB926" s="17"/>
      <c r="EC926" s="17"/>
      <c r="ED926" s="17"/>
      <c r="EE926" s="17"/>
      <c r="EF926" s="17"/>
      <c r="EG926" s="17"/>
      <c r="EH926" s="17"/>
      <c r="EI926" s="17"/>
      <c r="EJ926" s="17"/>
      <c r="EK926" s="17"/>
      <c r="EL926" s="17"/>
    </row>
    <row r="927" spans="1:142" x14ac:dyDescent="0.35">
      <c r="A927" s="17"/>
      <c r="B927" s="17"/>
      <c r="C927" s="17"/>
      <c r="D927" s="17"/>
      <c r="E927" s="17"/>
      <c r="F927" s="17"/>
      <c r="G927" s="17"/>
      <c r="H927" s="17"/>
      <c r="I927" s="17"/>
      <c r="K927" s="17"/>
      <c r="N927" s="17"/>
      <c r="O927" s="17"/>
      <c r="P927" s="68"/>
      <c r="Q927" s="68"/>
      <c r="R927" s="17"/>
      <c r="S927" s="17"/>
      <c r="T927" s="109"/>
      <c r="V927" s="17"/>
      <c r="W927" s="17"/>
      <c r="Y927" s="17"/>
      <c r="Z927" s="17"/>
      <c r="AA927" s="17"/>
      <c r="AI927" s="17"/>
      <c r="AJ927" s="17"/>
      <c r="AK927" s="17"/>
      <c r="AL927" s="17"/>
      <c r="AM927" s="17"/>
      <c r="AN927" s="17"/>
      <c r="AO927" s="17"/>
      <c r="AP927" s="17"/>
      <c r="AQ927" s="17"/>
      <c r="AR927" s="17"/>
      <c r="AS927" s="17"/>
      <c r="AT927" s="17"/>
      <c r="AU927" s="17"/>
      <c r="AV927" s="17"/>
      <c r="AW927" s="17"/>
      <c r="AX927" s="17"/>
      <c r="AY927" s="17"/>
      <c r="AZ927" s="17"/>
      <c r="BA927" s="17"/>
      <c r="BB927" s="17"/>
      <c r="BC927" s="17"/>
      <c r="BD927" s="17"/>
      <c r="BE927" s="17"/>
      <c r="BF927" s="17"/>
      <c r="BG927" s="17"/>
      <c r="BH927" s="17"/>
      <c r="BI927" s="17"/>
      <c r="BJ927" s="17"/>
      <c r="BK927" s="17"/>
      <c r="BL927" s="17"/>
      <c r="BM927" s="17"/>
      <c r="BN927" s="17"/>
      <c r="BO927" s="17"/>
      <c r="BP927" s="17"/>
      <c r="BQ927" s="17"/>
      <c r="BR927" s="17"/>
      <c r="BS927" s="17"/>
      <c r="BT927" s="17"/>
      <c r="BU927" s="17"/>
      <c r="BV927" s="17"/>
      <c r="BW927" s="17"/>
      <c r="BX927" s="17"/>
      <c r="BY927" s="17"/>
      <c r="BZ927" s="17"/>
      <c r="CA927" s="17"/>
      <c r="CB927" s="17"/>
      <c r="CC927" s="17"/>
      <c r="CD927" s="17"/>
      <c r="CE927" s="17"/>
      <c r="CF927" s="17"/>
      <c r="CG927" s="17"/>
      <c r="CH927" s="17"/>
      <c r="CI927" s="17"/>
      <c r="CJ927" s="17"/>
      <c r="CK927" s="17"/>
      <c r="CL927" s="17"/>
      <c r="CM927" s="17"/>
      <c r="CN927" s="17"/>
      <c r="CO927" s="17"/>
      <c r="CP927" s="17"/>
      <c r="CQ927" s="17"/>
      <c r="CR927" s="17"/>
      <c r="CS927" s="17"/>
      <c r="CT927" s="17"/>
      <c r="CU927" s="17"/>
      <c r="CV927" s="17"/>
      <c r="CW927" s="17"/>
      <c r="CX927" s="17"/>
      <c r="CY927" s="17"/>
      <c r="CZ927" s="17"/>
      <c r="DA927" s="17"/>
      <c r="DB927" s="17"/>
      <c r="DC927" s="17"/>
      <c r="DD927" s="17"/>
      <c r="DE927" s="17"/>
      <c r="DF927" s="17"/>
      <c r="DG927" s="17"/>
      <c r="DH927" s="17"/>
      <c r="DI927" s="17"/>
      <c r="DJ927" s="17"/>
      <c r="DK927" s="17"/>
      <c r="DL927" s="17"/>
      <c r="DM927" s="17"/>
      <c r="DN927" s="17"/>
      <c r="DO927" s="17"/>
      <c r="DP927" s="17"/>
      <c r="DQ927" s="17"/>
      <c r="DR927" s="17"/>
      <c r="DS927" s="17"/>
      <c r="DT927" s="17"/>
      <c r="DU927" s="17"/>
      <c r="DV927" s="17"/>
      <c r="DW927" s="17"/>
      <c r="DX927" s="17"/>
      <c r="DY927" s="17"/>
      <c r="DZ927" s="17"/>
      <c r="EA927" s="17"/>
      <c r="EB927" s="17"/>
      <c r="EC927" s="17"/>
      <c r="ED927" s="17"/>
      <c r="EE927" s="17"/>
      <c r="EF927" s="17"/>
      <c r="EG927" s="17"/>
      <c r="EH927" s="17"/>
      <c r="EI927" s="17"/>
      <c r="EJ927" s="17"/>
      <c r="EK927" s="17"/>
      <c r="EL927" s="17"/>
    </row>
    <row r="928" spans="1:142" x14ac:dyDescent="0.35">
      <c r="A928" s="17"/>
      <c r="B928" s="17"/>
      <c r="C928" s="17"/>
      <c r="D928" s="17"/>
      <c r="E928" s="17"/>
      <c r="F928" s="17"/>
      <c r="G928" s="17"/>
      <c r="H928" s="17"/>
      <c r="I928" s="17"/>
      <c r="K928" s="17"/>
      <c r="N928" s="17"/>
      <c r="O928" s="17"/>
      <c r="P928" s="68"/>
      <c r="Q928" s="68"/>
      <c r="R928" s="17"/>
      <c r="S928" s="17"/>
      <c r="T928" s="107"/>
      <c r="V928" s="17"/>
      <c r="W928" s="17"/>
      <c r="Y928" s="17"/>
      <c r="Z928" s="17"/>
      <c r="AA928" s="17"/>
      <c r="AI928" s="17"/>
      <c r="AJ928" s="17"/>
      <c r="AK928" s="17"/>
      <c r="AL928" s="17"/>
      <c r="AM928" s="17"/>
      <c r="AN928" s="17"/>
      <c r="AO928" s="17"/>
      <c r="AP928" s="17"/>
      <c r="AQ928" s="17"/>
      <c r="AR928" s="17"/>
      <c r="AS928" s="17"/>
      <c r="AT928" s="17"/>
      <c r="AU928" s="17"/>
      <c r="AV928" s="17"/>
      <c r="AW928" s="17"/>
      <c r="AX928" s="17"/>
      <c r="AY928" s="17"/>
      <c r="AZ928" s="17"/>
      <c r="BA928" s="17"/>
      <c r="BB928" s="17"/>
      <c r="BC928" s="17"/>
      <c r="BD928" s="17"/>
      <c r="BE928" s="17"/>
      <c r="BF928" s="17"/>
      <c r="BG928" s="17"/>
      <c r="BH928" s="17"/>
      <c r="BI928" s="17"/>
      <c r="BJ928" s="17"/>
      <c r="BK928" s="17"/>
      <c r="BL928" s="17"/>
      <c r="BM928" s="17"/>
      <c r="BN928" s="17"/>
      <c r="BO928" s="17"/>
      <c r="BP928" s="17"/>
      <c r="BQ928" s="17"/>
      <c r="BR928" s="17"/>
      <c r="BS928" s="17"/>
      <c r="BT928" s="17"/>
      <c r="BU928" s="17"/>
      <c r="BV928" s="17"/>
      <c r="BW928" s="17"/>
      <c r="BX928" s="17"/>
      <c r="BY928" s="17"/>
      <c r="BZ928" s="17"/>
      <c r="CA928" s="17"/>
      <c r="CB928" s="17"/>
      <c r="CC928" s="17"/>
      <c r="CD928" s="17"/>
      <c r="CE928" s="17"/>
      <c r="CF928" s="17"/>
      <c r="CG928" s="17"/>
      <c r="CH928" s="17"/>
      <c r="CI928" s="17"/>
      <c r="CJ928" s="17"/>
      <c r="CK928" s="17"/>
      <c r="CL928" s="17"/>
      <c r="CM928" s="17"/>
      <c r="CN928" s="17"/>
      <c r="CO928" s="17"/>
      <c r="CP928" s="17"/>
      <c r="CQ928" s="17"/>
      <c r="CR928" s="17"/>
      <c r="CS928" s="17"/>
      <c r="CT928" s="17"/>
      <c r="CU928" s="17"/>
      <c r="CV928" s="17"/>
      <c r="CW928" s="17"/>
      <c r="CX928" s="17"/>
      <c r="CY928" s="17"/>
      <c r="CZ928" s="17"/>
      <c r="DA928" s="17"/>
      <c r="DB928" s="17"/>
      <c r="DC928" s="17"/>
      <c r="DD928" s="17"/>
      <c r="DE928" s="17"/>
      <c r="DF928" s="17"/>
      <c r="DG928" s="17"/>
      <c r="DH928" s="17"/>
      <c r="DI928" s="17"/>
      <c r="DJ928" s="17"/>
      <c r="DK928" s="17"/>
      <c r="DL928" s="17"/>
      <c r="DM928" s="17"/>
      <c r="DN928" s="17"/>
      <c r="DO928" s="17"/>
      <c r="DP928" s="17"/>
      <c r="DQ928" s="17"/>
      <c r="DR928" s="17"/>
      <c r="DS928" s="17"/>
      <c r="DT928" s="17"/>
      <c r="DU928" s="17"/>
      <c r="DV928" s="17"/>
      <c r="DW928" s="17"/>
      <c r="DX928" s="17"/>
      <c r="DY928" s="17"/>
      <c r="DZ928" s="17"/>
      <c r="EA928" s="17"/>
      <c r="EB928" s="17"/>
      <c r="EC928" s="17"/>
      <c r="ED928" s="17"/>
      <c r="EE928" s="17"/>
      <c r="EF928" s="17"/>
      <c r="EG928" s="17"/>
      <c r="EH928" s="17"/>
      <c r="EI928" s="17"/>
      <c r="EJ928" s="17"/>
      <c r="EK928" s="17"/>
      <c r="EL928" s="17"/>
    </row>
    <row r="929" spans="1:142" x14ac:dyDescent="0.35">
      <c r="A929" s="17"/>
      <c r="B929" s="17"/>
      <c r="C929" s="17"/>
      <c r="D929" s="17"/>
      <c r="E929" s="17"/>
      <c r="F929" s="17"/>
      <c r="G929" s="17"/>
      <c r="H929" s="17"/>
      <c r="I929" s="17"/>
      <c r="K929" s="17"/>
      <c r="N929" s="17"/>
      <c r="O929" s="17"/>
      <c r="P929" s="68"/>
      <c r="Q929" s="68"/>
      <c r="R929" s="17"/>
      <c r="S929" s="17"/>
      <c r="T929" s="109"/>
      <c r="V929" s="17"/>
      <c r="W929" s="17"/>
      <c r="Y929" s="17"/>
      <c r="Z929" s="17"/>
      <c r="AA929" s="17"/>
      <c r="AI929" s="17"/>
      <c r="AJ929" s="17"/>
      <c r="AK929" s="17"/>
      <c r="AL929" s="17"/>
      <c r="AM929" s="17"/>
      <c r="AN929" s="17"/>
      <c r="AO929" s="17"/>
      <c r="AP929" s="17"/>
      <c r="AQ929" s="17"/>
      <c r="AR929" s="17"/>
      <c r="AS929" s="17"/>
      <c r="AT929" s="17"/>
      <c r="AU929" s="17"/>
      <c r="AV929" s="17"/>
      <c r="AW929" s="17"/>
      <c r="AX929" s="17"/>
      <c r="AY929" s="17"/>
      <c r="AZ929" s="17"/>
      <c r="BA929" s="17"/>
      <c r="BB929" s="17"/>
      <c r="BC929" s="17"/>
      <c r="BD929" s="17"/>
      <c r="BE929" s="17"/>
      <c r="BF929" s="17"/>
      <c r="BG929" s="17"/>
      <c r="BH929" s="17"/>
      <c r="BI929" s="17"/>
      <c r="BJ929" s="17"/>
      <c r="BK929" s="17"/>
      <c r="BL929" s="17"/>
      <c r="BM929" s="17"/>
      <c r="BN929" s="17"/>
      <c r="BO929" s="17"/>
      <c r="BP929" s="17"/>
      <c r="BQ929" s="17"/>
      <c r="BR929" s="17"/>
      <c r="BS929" s="17"/>
      <c r="BT929" s="17"/>
      <c r="BU929" s="17"/>
      <c r="BV929" s="17"/>
      <c r="BW929" s="17"/>
      <c r="BX929" s="17"/>
      <c r="BY929" s="17"/>
      <c r="BZ929" s="17"/>
      <c r="CA929" s="17"/>
      <c r="CB929" s="17"/>
      <c r="CC929" s="17"/>
      <c r="CD929" s="17"/>
      <c r="CE929" s="17"/>
      <c r="CF929" s="17"/>
      <c r="CG929" s="17"/>
      <c r="CH929" s="17"/>
      <c r="CI929" s="17"/>
      <c r="CJ929" s="17"/>
      <c r="CK929" s="17"/>
      <c r="CL929" s="17"/>
      <c r="CM929" s="17"/>
      <c r="CN929" s="17"/>
      <c r="CO929" s="17"/>
      <c r="CP929" s="17"/>
      <c r="CQ929" s="17"/>
      <c r="CR929" s="17"/>
      <c r="CS929" s="17"/>
      <c r="CT929" s="17"/>
      <c r="CU929" s="17"/>
      <c r="CV929" s="17"/>
      <c r="CW929" s="17"/>
      <c r="CX929" s="17"/>
      <c r="CY929" s="17"/>
      <c r="CZ929" s="17"/>
      <c r="DA929" s="17"/>
      <c r="DB929" s="17"/>
      <c r="DC929" s="17"/>
      <c r="DD929" s="17"/>
      <c r="DE929" s="17"/>
      <c r="DF929" s="17"/>
      <c r="DG929" s="17"/>
      <c r="DH929" s="17"/>
      <c r="DI929" s="17"/>
      <c r="DJ929" s="17"/>
      <c r="DK929" s="17"/>
      <c r="DL929" s="17"/>
      <c r="DM929" s="17"/>
      <c r="DN929" s="17"/>
      <c r="DO929" s="17"/>
      <c r="DP929" s="17"/>
      <c r="DQ929" s="17"/>
      <c r="DR929" s="17"/>
      <c r="DS929" s="17"/>
      <c r="DT929" s="17"/>
      <c r="DU929" s="17"/>
      <c r="DV929" s="17"/>
      <c r="DW929" s="17"/>
      <c r="DX929" s="17"/>
      <c r="DY929" s="17"/>
      <c r="DZ929" s="17"/>
      <c r="EA929" s="17"/>
      <c r="EB929" s="17"/>
      <c r="EC929" s="17"/>
      <c r="ED929" s="17"/>
      <c r="EE929" s="17"/>
      <c r="EF929" s="17"/>
      <c r="EG929" s="17"/>
      <c r="EH929" s="17"/>
      <c r="EI929" s="17"/>
      <c r="EJ929" s="17"/>
      <c r="EK929" s="17"/>
      <c r="EL929" s="17"/>
    </row>
    <row r="930" spans="1:142" x14ac:dyDescent="0.35">
      <c r="A930" s="17"/>
      <c r="B930" s="17"/>
      <c r="C930" s="17"/>
      <c r="D930" s="17"/>
      <c r="E930" s="17"/>
      <c r="F930" s="17"/>
      <c r="G930" s="17"/>
      <c r="H930" s="17"/>
      <c r="I930" s="107"/>
      <c r="K930" s="17"/>
      <c r="N930" s="17"/>
      <c r="O930" s="17"/>
      <c r="P930" s="68"/>
      <c r="Q930" s="68"/>
      <c r="R930" s="17"/>
      <c r="S930" s="17"/>
      <c r="T930" s="107"/>
      <c r="V930" s="17"/>
      <c r="W930" s="17"/>
      <c r="Y930" s="17"/>
      <c r="Z930" s="17"/>
      <c r="AA930" s="17"/>
      <c r="AI930" s="17"/>
      <c r="AJ930" s="17"/>
      <c r="AK930" s="17"/>
      <c r="AL930" s="17"/>
      <c r="AM930" s="17"/>
      <c r="AN930" s="17"/>
      <c r="AO930" s="17"/>
      <c r="AP930" s="17"/>
      <c r="AQ930" s="17"/>
      <c r="AR930" s="17"/>
      <c r="AS930" s="17"/>
      <c r="AT930" s="17"/>
      <c r="AU930" s="17"/>
      <c r="AV930" s="17"/>
      <c r="AW930" s="17"/>
      <c r="AX930" s="17"/>
      <c r="AY930" s="17"/>
      <c r="AZ930" s="17"/>
      <c r="BA930" s="17"/>
      <c r="BB930" s="17"/>
      <c r="BC930" s="17"/>
      <c r="BD930" s="17"/>
      <c r="BE930" s="17"/>
      <c r="BF930" s="17"/>
      <c r="BG930" s="17"/>
      <c r="BH930" s="17"/>
      <c r="BI930" s="17"/>
      <c r="BJ930" s="17"/>
      <c r="BK930" s="17"/>
      <c r="BL930" s="17"/>
      <c r="BM930" s="17"/>
      <c r="BN930" s="17"/>
      <c r="BO930" s="17"/>
      <c r="BP930" s="17"/>
      <c r="BQ930" s="17"/>
      <c r="BR930" s="17"/>
      <c r="BS930" s="17"/>
      <c r="BT930" s="17"/>
      <c r="BU930" s="17"/>
      <c r="BV930" s="17"/>
      <c r="BW930" s="17"/>
      <c r="BX930" s="17"/>
      <c r="BY930" s="17"/>
      <c r="BZ930" s="17"/>
      <c r="CA930" s="17"/>
      <c r="CB930" s="17"/>
      <c r="CC930" s="17"/>
      <c r="CD930" s="17"/>
      <c r="CE930" s="17"/>
      <c r="CF930" s="17"/>
      <c r="CG930" s="17"/>
      <c r="CH930" s="17"/>
      <c r="CI930" s="17"/>
      <c r="CJ930" s="17"/>
      <c r="CK930" s="17"/>
      <c r="CL930" s="17"/>
      <c r="CM930" s="17"/>
      <c r="CN930" s="17"/>
      <c r="CO930" s="17"/>
      <c r="CP930" s="17"/>
      <c r="CQ930" s="17"/>
      <c r="CR930" s="17"/>
      <c r="CS930" s="17"/>
      <c r="CT930" s="17"/>
      <c r="CU930" s="17"/>
      <c r="CV930" s="17"/>
      <c r="CW930" s="17"/>
      <c r="CX930" s="17"/>
      <c r="CY930" s="17"/>
      <c r="CZ930" s="17"/>
      <c r="DA930" s="17"/>
      <c r="DB930" s="17"/>
      <c r="DC930" s="17"/>
      <c r="DD930" s="17"/>
      <c r="DE930" s="17"/>
      <c r="DF930" s="17"/>
      <c r="DG930" s="17"/>
      <c r="DH930" s="17"/>
      <c r="DI930" s="17"/>
      <c r="DJ930" s="17"/>
      <c r="DK930" s="17"/>
      <c r="DL930" s="17"/>
      <c r="DM930" s="17"/>
      <c r="DN930" s="17"/>
      <c r="DO930" s="17"/>
      <c r="DP930" s="17"/>
      <c r="DQ930" s="17"/>
      <c r="DR930" s="17"/>
      <c r="DS930" s="17"/>
      <c r="DT930" s="17"/>
      <c r="DU930" s="17"/>
      <c r="DV930" s="17"/>
      <c r="DW930" s="17"/>
      <c r="DX930" s="17"/>
      <c r="DY930" s="17"/>
      <c r="DZ930" s="17"/>
      <c r="EA930" s="17"/>
      <c r="EB930" s="17"/>
      <c r="EC930" s="17"/>
      <c r="ED930" s="17"/>
      <c r="EE930" s="17"/>
      <c r="EF930" s="17"/>
      <c r="EG930" s="17"/>
      <c r="EH930" s="17"/>
      <c r="EI930" s="17"/>
      <c r="EJ930" s="17"/>
      <c r="EK930" s="17"/>
      <c r="EL930" s="17"/>
    </row>
    <row r="931" spans="1:142" x14ac:dyDescent="0.35">
      <c r="A931" s="17"/>
      <c r="B931" s="17"/>
      <c r="C931" s="17"/>
      <c r="D931" s="17"/>
      <c r="E931" s="17"/>
      <c r="F931" s="17"/>
      <c r="G931" s="17"/>
      <c r="H931" s="17"/>
      <c r="I931" s="17"/>
      <c r="K931" s="17"/>
      <c r="N931" s="17"/>
      <c r="O931" s="17"/>
      <c r="P931" s="68"/>
      <c r="Q931" s="68"/>
      <c r="R931" s="17"/>
      <c r="S931" s="17"/>
      <c r="T931" s="107"/>
      <c r="V931" s="17"/>
      <c r="W931" s="17"/>
      <c r="Y931" s="17"/>
      <c r="Z931" s="17"/>
      <c r="AA931" s="17"/>
      <c r="AI931" s="17"/>
      <c r="AJ931" s="17"/>
      <c r="AK931" s="17"/>
      <c r="AL931" s="17"/>
      <c r="AM931" s="17"/>
      <c r="AN931" s="17"/>
      <c r="AO931" s="17"/>
      <c r="AP931" s="17"/>
      <c r="AQ931" s="17"/>
      <c r="AR931" s="17"/>
      <c r="AS931" s="17"/>
      <c r="AT931" s="17"/>
      <c r="AU931" s="17"/>
      <c r="AV931" s="17"/>
      <c r="AW931" s="17"/>
      <c r="AX931" s="17"/>
      <c r="AY931" s="17"/>
      <c r="AZ931" s="17"/>
      <c r="BA931" s="17"/>
      <c r="BB931" s="17"/>
      <c r="BC931" s="17"/>
      <c r="BD931" s="17"/>
      <c r="BE931" s="17"/>
      <c r="BF931" s="17"/>
      <c r="BG931" s="17"/>
      <c r="BH931" s="17"/>
      <c r="BI931" s="17"/>
      <c r="BJ931" s="17"/>
      <c r="BK931" s="17"/>
      <c r="BL931" s="17"/>
      <c r="BM931" s="17"/>
      <c r="BN931" s="17"/>
      <c r="BO931" s="17"/>
      <c r="BP931" s="17"/>
      <c r="BQ931" s="17"/>
      <c r="BR931" s="17"/>
      <c r="BS931" s="17"/>
      <c r="BT931" s="17"/>
      <c r="BU931" s="17"/>
      <c r="BV931" s="17"/>
      <c r="BW931" s="17"/>
      <c r="BX931" s="17"/>
      <c r="BY931" s="17"/>
      <c r="BZ931" s="17"/>
      <c r="CA931" s="17"/>
      <c r="CB931" s="17"/>
      <c r="CC931" s="17"/>
      <c r="CD931" s="17"/>
      <c r="CE931" s="17"/>
      <c r="CF931" s="17"/>
      <c r="CG931" s="17"/>
      <c r="CH931" s="17"/>
      <c r="CI931" s="17"/>
      <c r="CJ931" s="17"/>
      <c r="CK931" s="17"/>
      <c r="CL931" s="17"/>
      <c r="CM931" s="17"/>
      <c r="CN931" s="17"/>
      <c r="CO931" s="17"/>
      <c r="CP931" s="17"/>
      <c r="CQ931" s="17"/>
      <c r="CR931" s="17"/>
      <c r="CS931" s="17"/>
      <c r="CT931" s="17"/>
      <c r="CU931" s="17"/>
      <c r="CV931" s="17"/>
      <c r="CW931" s="17"/>
      <c r="CX931" s="17"/>
      <c r="CY931" s="17"/>
      <c r="CZ931" s="17"/>
      <c r="DA931" s="17"/>
      <c r="DB931" s="17"/>
      <c r="DC931" s="17"/>
      <c r="DD931" s="17"/>
      <c r="DE931" s="17"/>
      <c r="DF931" s="17"/>
      <c r="DG931" s="17"/>
      <c r="DH931" s="17"/>
      <c r="DI931" s="17"/>
      <c r="DJ931" s="17"/>
      <c r="DK931" s="17"/>
      <c r="DL931" s="17"/>
      <c r="DM931" s="17"/>
      <c r="DN931" s="17"/>
      <c r="DO931" s="17"/>
      <c r="DP931" s="17"/>
      <c r="DQ931" s="17"/>
      <c r="DR931" s="17"/>
      <c r="DS931" s="17"/>
      <c r="DT931" s="17"/>
      <c r="DU931" s="17"/>
      <c r="DV931" s="17"/>
      <c r="DW931" s="17"/>
      <c r="DX931" s="17"/>
      <c r="DY931" s="17"/>
      <c r="DZ931" s="17"/>
      <c r="EA931" s="17"/>
      <c r="EB931" s="17"/>
      <c r="EC931" s="17"/>
      <c r="ED931" s="17"/>
      <c r="EE931" s="17"/>
      <c r="EF931" s="17"/>
      <c r="EG931" s="17"/>
      <c r="EH931" s="17"/>
      <c r="EI931" s="17"/>
      <c r="EJ931" s="17"/>
      <c r="EK931" s="17"/>
      <c r="EL931" s="17"/>
    </row>
    <row r="932" spans="1:142" x14ac:dyDescent="0.35">
      <c r="A932" s="17"/>
      <c r="B932" s="17"/>
      <c r="C932" s="17"/>
      <c r="D932" s="17"/>
      <c r="E932" s="17"/>
      <c r="F932" s="17"/>
      <c r="G932" s="17"/>
      <c r="H932" s="17"/>
      <c r="I932" s="17"/>
      <c r="K932" s="17"/>
      <c r="N932" s="17"/>
      <c r="O932" s="17"/>
      <c r="P932" s="68"/>
      <c r="Q932" s="68"/>
      <c r="R932" s="17"/>
      <c r="S932" s="17"/>
      <c r="T932" s="107"/>
      <c r="V932" s="17"/>
      <c r="W932" s="17"/>
      <c r="Y932" s="17"/>
      <c r="Z932" s="17"/>
      <c r="AA932" s="17"/>
      <c r="AI932" s="17"/>
      <c r="AJ932" s="17"/>
      <c r="AK932" s="17"/>
      <c r="AL932" s="17"/>
      <c r="AM932" s="17"/>
      <c r="AN932" s="17"/>
      <c r="AO932" s="17"/>
      <c r="AP932" s="17"/>
      <c r="AQ932" s="17"/>
      <c r="AR932" s="17"/>
      <c r="AS932" s="17"/>
      <c r="AT932" s="17"/>
      <c r="AU932" s="17"/>
      <c r="AV932" s="17"/>
      <c r="AW932" s="17"/>
      <c r="AX932" s="17"/>
      <c r="AY932" s="17"/>
      <c r="AZ932" s="17"/>
      <c r="BA932" s="17"/>
      <c r="BB932" s="17"/>
      <c r="BC932" s="17"/>
      <c r="BD932" s="17"/>
      <c r="BE932" s="17"/>
      <c r="BF932" s="17"/>
      <c r="BG932" s="17"/>
      <c r="BH932" s="17"/>
      <c r="BI932" s="17"/>
      <c r="BJ932" s="17"/>
      <c r="BK932" s="17"/>
      <c r="BL932" s="17"/>
      <c r="BM932" s="17"/>
      <c r="BN932" s="17"/>
      <c r="BO932" s="17"/>
      <c r="BP932" s="17"/>
      <c r="BQ932" s="17"/>
      <c r="BR932" s="17"/>
      <c r="BS932" s="17"/>
      <c r="BT932" s="17"/>
      <c r="BU932" s="17"/>
      <c r="BV932" s="17"/>
      <c r="BW932" s="17"/>
      <c r="BX932" s="17"/>
      <c r="BY932" s="17"/>
      <c r="BZ932" s="17"/>
      <c r="CA932" s="17"/>
      <c r="CB932" s="17"/>
      <c r="CC932" s="17"/>
      <c r="CD932" s="17"/>
      <c r="CE932" s="17"/>
      <c r="CF932" s="17"/>
      <c r="CG932" s="17"/>
      <c r="CH932" s="17"/>
      <c r="CI932" s="17"/>
      <c r="CJ932" s="17"/>
      <c r="CK932" s="17"/>
      <c r="CL932" s="17"/>
      <c r="CM932" s="17"/>
      <c r="CN932" s="17"/>
      <c r="CO932" s="17"/>
      <c r="CP932" s="17"/>
      <c r="CQ932" s="17"/>
      <c r="CR932" s="17"/>
      <c r="CS932" s="17"/>
      <c r="CT932" s="17"/>
      <c r="CU932" s="17"/>
      <c r="CV932" s="17"/>
      <c r="CW932" s="17"/>
      <c r="CX932" s="17"/>
      <c r="CY932" s="17"/>
      <c r="CZ932" s="17"/>
      <c r="DA932" s="17"/>
      <c r="DB932" s="17"/>
      <c r="DC932" s="17"/>
      <c r="DD932" s="17"/>
      <c r="DE932" s="17"/>
      <c r="DF932" s="17"/>
      <c r="DG932" s="17"/>
      <c r="DH932" s="17"/>
      <c r="DI932" s="17"/>
      <c r="DJ932" s="17"/>
      <c r="DK932" s="17"/>
      <c r="DL932" s="17"/>
      <c r="DM932" s="17"/>
      <c r="DN932" s="17"/>
      <c r="DO932" s="17"/>
      <c r="DP932" s="17"/>
      <c r="DQ932" s="17"/>
      <c r="DR932" s="17"/>
      <c r="DS932" s="17"/>
      <c r="DT932" s="17"/>
      <c r="DU932" s="17"/>
      <c r="DV932" s="17"/>
      <c r="DW932" s="17"/>
      <c r="DX932" s="17"/>
      <c r="DY932" s="17"/>
      <c r="DZ932" s="17"/>
      <c r="EA932" s="17"/>
      <c r="EB932" s="17"/>
      <c r="EC932" s="17"/>
      <c r="ED932" s="17"/>
      <c r="EE932" s="17"/>
      <c r="EF932" s="17"/>
      <c r="EG932" s="17"/>
      <c r="EH932" s="17"/>
      <c r="EI932" s="17"/>
      <c r="EJ932" s="17"/>
      <c r="EK932" s="17"/>
      <c r="EL932" s="17"/>
    </row>
    <row r="933" spans="1:142" x14ac:dyDescent="0.35">
      <c r="A933" s="17"/>
      <c r="B933" s="17"/>
      <c r="C933" s="17"/>
      <c r="D933" s="17"/>
      <c r="E933" s="17"/>
      <c r="F933" s="17"/>
      <c r="G933" s="17"/>
      <c r="H933" s="17"/>
      <c r="I933" s="17"/>
      <c r="K933" s="17"/>
      <c r="N933" s="17"/>
      <c r="O933" s="17"/>
      <c r="P933" s="68"/>
      <c r="Q933" s="68"/>
      <c r="R933" s="17"/>
      <c r="S933" s="17"/>
      <c r="T933" s="107"/>
      <c r="V933" s="17"/>
      <c r="W933" s="17"/>
      <c r="Y933" s="17"/>
      <c r="Z933" s="17"/>
      <c r="AA933" s="17"/>
      <c r="AI933" s="17"/>
      <c r="AJ933" s="17"/>
      <c r="AK933" s="17"/>
      <c r="AL933" s="17"/>
      <c r="AM933" s="17"/>
      <c r="AN933" s="17"/>
      <c r="AO933" s="17"/>
      <c r="AP933" s="17"/>
      <c r="AQ933" s="17"/>
      <c r="AR933" s="17"/>
      <c r="AS933" s="17"/>
      <c r="AT933" s="17"/>
      <c r="AU933" s="17"/>
      <c r="AV933" s="17"/>
      <c r="AW933" s="17"/>
      <c r="AX933" s="17"/>
      <c r="AY933" s="17"/>
      <c r="AZ933" s="17"/>
      <c r="BA933" s="17"/>
      <c r="BB933" s="17"/>
      <c r="BC933" s="17"/>
      <c r="BD933" s="17"/>
      <c r="BE933" s="17"/>
      <c r="BF933" s="17"/>
      <c r="BG933" s="17"/>
      <c r="BH933" s="17"/>
      <c r="BI933" s="17"/>
      <c r="BJ933" s="17"/>
      <c r="BK933" s="17"/>
      <c r="BL933" s="17"/>
      <c r="BM933" s="17"/>
      <c r="BN933" s="17"/>
      <c r="BO933" s="17"/>
      <c r="BP933" s="17"/>
      <c r="BQ933" s="17"/>
      <c r="BR933" s="17"/>
      <c r="BS933" s="17"/>
      <c r="BT933" s="17"/>
      <c r="BU933" s="17"/>
      <c r="BV933" s="17"/>
      <c r="BW933" s="17"/>
      <c r="BX933" s="17"/>
      <c r="BY933" s="17"/>
      <c r="BZ933" s="17"/>
      <c r="CA933" s="17"/>
      <c r="CB933" s="17"/>
      <c r="CC933" s="17"/>
      <c r="CD933" s="17"/>
      <c r="CE933" s="17"/>
      <c r="CF933" s="17"/>
      <c r="CG933" s="17"/>
      <c r="CH933" s="17"/>
      <c r="CI933" s="17"/>
      <c r="CJ933" s="17"/>
      <c r="CK933" s="17"/>
      <c r="CL933" s="17"/>
      <c r="CM933" s="17"/>
      <c r="CN933" s="17"/>
      <c r="CO933" s="17"/>
      <c r="CP933" s="17"/>
      <c r="CQ933" s="17"/>
      <c r="CR933" s="17"/>
      <c r="CS933" s="17"/>
      <c r="CT933" s="17"/>
      <c r="CU933" s="17"/>
      <c r="CV933" s="17"/>
      <c r="CW933" s="17"/>
      <c r="CX933" s="17"/>
      <c r="CY933" s="17"/>
      <c r="CZ933" s="17"/>
      <c r="DA933" s="17"/>
      <c r="DB933" s="17"/>
      <c r="DC933" s="17"/>
      <c r="DD933" s="17"/>
      <c r="DE933" s="17"/>
      <c r="DF933" s="17"/>
      <c r="DG933" s="17"/>
      <c r="DH933" s="17"/>
      <c r="DI933" s="17"/>
      <c r="DJ933" s="17"/>
      <c r="DK933" s="17"/>
      <c r="DL933" s="17"/>
      <c r="DM933" s="17"/>
      <c r="DN933" s="17"/>
      <c r="DO933" s="17"/>
      <c r="DP933" s="17"/>
      <c r="DQ933" s="17"/>
      <c r="DR933" s="17"/>
      <c r="DS933" s="17"/>
      <c r="DT933" s="17"/>
      <c r="DU933" s="17"/>
      <c r="DV933" s="17"/>
      <c r="DW933" s="17"/>
      <c r="DX933" s="17"/>
      <c r="DY933" s="17"/>
      <c r="DZ933" s="17"/>
      <c r="EA933" s="17"/>
      <c r="EB933" s="17"/>
      <c r="EC933" s="17"/>
      <c r="ED933" s="17"/>
      <c r="EE933" s="17"/>
      <c r="EF933" s="17"/>
      <c r="EG933" s="17"/>
      <c r="EH933" s="17"/>
      <c r="EI933" s="17"/>
      <c r="EJ933" s="17"/>
      <c r="EK933" s="17"/>
      <c r="EL933" s="17"/>
    </row>
    <row r="934" spans="1:142" x14ac:dyDescent="0.35">
      <c r="A934" s="17"/>
      <c r="B934" s="17"/>
      <c r="C934" s="17"/>
      <c r="D934" s="17"/>
      <c r="E934" s="17"/>
      <c r="F934" s="17"/>
      <c r="G934" s="17"/>
      <c r="H934" s="17"/>
      <c r="I934" s="17"/>
      <c r="K934" s="17"/>
      <c r="N934" s="17"/>
      <c r="O934" s="17"/>
      <c r="P934" s="68"/>
      <c r="Q934" s="68"/>
      <c r="R934" s="17"/>
      <c r="S934" s="17"/>
      <c r="T934" s="107"/>
      <c r="V934" s="17"/>
      <c r="W934" s="17"/>
      <c r="Y934" s="17"/>
      <c r="Z934" s="17"/>
      <c r="AA934" s="17"/>
      <c r="AI934" s="17"/>
      <c r="AJ934" s="17"/>
      <c r="AK934" s="17"/>
      <c r="AL934" s="17"/>
      <c r="AM934" s="17"/>
      <c r="AN934" s="17"/>
      <c r="AO934" s="17"/>
      <c r="AP934" s="17"/>
      <c r="AQ934" s="17"/>
      <c r="AR934" s="17"/>
      <c r="AS934" s="17"/>
      <c r="AT934" s="17"/>
      <c r="AU934" s="17"/>
      <c r="AV934" s="17"/>
      <c r="AW934" s="17"/>
      <c r="AX934" s="17"/>
      <c r="AY934" s="17"/>
      <c r="AZ934" s="17"/>
      <c r="BA934" s="17"/>
      <c r="BB934" s="17"/>
      <c r="BC934" s="17"/>
      <c r="BD934" s="17"/>
      <c r="BE934" s="17"/>
      <c r="BF934" s="17"/>
      <c r="BG934" s="17"/>
      <c r="BH934" s="17"/>
      <c r="BI934" s="17"/>
      <c r="BJ934" s="17"/>
      <c r="BK934" s="17"/>
      <c r="BL934" s="17"/>
      <c r="BM934" s="17"/>
      <c r="BN934" s="17"/>
      <c r="BO934" s="17"/>
      <c r="BP934" s="17"/>
      <c r="BQ934" s="17"/>
      <c r="BR934" s="17"/>
      <c r="BS934" s="17"/>
      <c r="BT934" s="17"/>
      <c r="BU934" s="17"/>
      <c r="BV934" s="17"/>
      <c r="BW934" s="17"/>
      <c r="BX934" s="17"/>
      <c r="BY934" s="17"/>
      <c r="BZ934" s="17"/>
      <c r="CA934" s="17"/>
      <c r="CB934" s="17"/>
      <c r="CC934" s="17"/>
      <c r="CD934" s="17"/>
      <c r="CE934" s="17"/>
      <c r="CF934" s="17"/>
      <c r="CG934" s="17"/>
      <c r="CH934" s="17"/>
      <c r="CI934" s="17"/>
      <c r="CJ934" s="17"/>
      <c r="CK934" s="17"/>
      <c r="CL934" s="17"/>
      <c r="CM934" s="17"/>
      <c r="CN934" s="17"/>
      <c r="CO934" s="17"/>
      <c r="CP934" s="17"/>
      <c r="CQ934" s="17"/>
      <c r="CR934" s="17"/>
      <c r="CS934" s="17"/>
      <c r="CT934" s="17"/>
      <c r="CU934" s="17"/>
      <c r="CV934" s="17"/>
      <c r="CW934" s="17"/>
      <c r="CX934" s="17"/>
      <c r="CY934" s="17"/>
      <c r="CZ934" s="17"/>
      <c r="DA934" s="17"/>
      <c r="DB934" s="17"/>
      <c r="DC934" s="17"/>
      <c r="DD934" s="17"/>
      <c r="DE934" s="17"/>
      <c r="DF934" s="17"/>
      <c r="DG934" s="17"/>
      <c r="DH934" s="17"/>
      <c r="DI934" s="17"/>
      <c r="DJ934" s="17"/>
      <c r="DK934" s="17"/>
      <c r="DL934" s="17"/>
      <c r="DM934" s="17"/>
      <c r="DN934" s="17"/>
      <c r="DO934" s="17"/>
      <c r="DP934" s="17"/>
      <c r="DQ934" s="17"/>
      <c r="DR934" s="17"/>
      <c r="DS934" s="17"/>
      <c r="DT934" s="17"/>
      <c r="DU934" s="17"/>
      <c r="DV934" s="17"/>
      <c r="DW934" s="17"/>
      <c r="DX934" s="17"/>
      <c r="DY934" s="17"/>
      <c r="DZ934" s="17"/>
      <c r="EA934" s="17"/>
      <c r="EB934" s="17"/>
      <c r="EC934" s="17"/>
      <c r="ED934" s="17"/>
      <c r="EE934" s="17"/>
      <c r="EF934" s="17"/>
      <c r="EG934" s="17"/>
      <c r="EH934" s="17"/>
      <c r="EI934" s="17"/>
      <c r="EJ934" s="17"/>
      <c r="EK934" s="17"/>
      <c r="EL934" s="17"/>
    </row>
    <row r="935" spans="1:142" x14ac:dyDescent="0.35">
      <c r="A935" s="17"/>
      <c r="B935" s="17"/>
      <c r="C935" s="17"/>
      <c r="D935" s="17"/>
      <c r="E935" s="17"/>
      <c r="F935" s="17"/>
      <c r="G935" s="17"/>
      <c r="H935" s="17"/>
      <c r="I935" s="17"/>
      <c r="K935" s="17"/>
      <c r="N935" s="17"/>
      <c r="O935" s="17"/>
      <c r="P935" s="68"/>
      <c r="Q935" s="68"/>
      <c r="R935" s="17"/>
      <c r="S935" s="17"/>
      <c r="T935" s="109"/>
      <c r="V935" s="17"/>
      <c r="W935" s="17"/>
      <c r="Y935" s="17"/>
      <c r="Z935" s="17"/>
      <c r="AA935" s="17"/>
      <c r="AI935" s="17"/>
      <c r="AJ935" s="17"/>
      <c r="AK935" s="17"/>
      <c r="AL935" s="17"/>
      <c r="AM935" s="17"/>
      <c r="AN935" s="17"/>
      <c r="AO935" s="17"/>
      <c r="AP935" s="17"/>
      <c r="AQ935" s="17"/>
      <c r="AR935" s="17"/>
      <c r="AS935" s="17"/>
      <c r="AT935" s="17"/>
      <c r="AU935" s="17"/>
      <c r="AV935" s="17"/>
      <c r="AW935" s="17"/>
      <c r="AX935" s="17"/>
      <c r="AY935" s="17"/>
      <c r="AZ935" s="17"/>
      <c r="BA935" s="17"/>
      <c r="BB935" s="17"/>
      <c r="BC935" s="17"/>
      <c r="BD935" s="17"/>
      <c r="BE935" s="17"/>
      <c r="BF935" s="17"/>
      <c r="BG935" s="17"/>
      <c r="BH935" s="17"/>
      <c r="BI935" s="17"/>
      <c r="BJ935" s="17"/>
      <c r="BK935" s="17"/>
      <c r="BL935" s="17"/>
      <c r="BM935" s="17"/>
      <c r="BN935" s="17"/>
      <c r="BO935" s="17"/>
      <c r="BP935" s="17"/>
      <c r="BQ935" s="17"/>
      <c r="BR935" s="17"/>
      <c r="BS935" s="17"/>
      <c r="BT935" s="17"/>
      <c r="BU935" s="17"/>
      <c r="BV935" s="17"/>
      <c r="BW935" s="17"/>
      <c r="BX935" s="17"/>
      <c r="BY935" s="17"/>
      <c r="BZ935" s="17"/>
      <c r="CA935" s="17"/>
      <c r="CB935" s="17"/>
      <c r="CC935" s="17"/>
      <c r="CD935" s="17"/>
      <c r="CE935" s="17"/>
      <c r="CF935" s="17"/>
      <c r="CG935" s="17"/>
      <c r="CH935" s="17"/>
      <c r="CI935" s="17"/>
      <c r="CJ935" s="17"/>
      <c r="CK935" s="17"/>
      <c r="CL935" s="17"/>
      <c r="CM935" s="17"/>
      <c r="CN935" s="17"/>
      <c r="CO935" s="17"/>
      <c r="CP935" s="17"/>
      <c r="CQ935" s="17"/>
      <c r="CR935" s="17"/>
      <c r="CS935" s="17"/>
      <c r="CT935" s="17"/>
      <c r="CU935" s="17"/>
      <c r="CV935" s="17"/>
      <c r="CW935" s="17"/>
      <c r="CX935" s="17"/>
      <c r="CY935" s="17"/>
      <c r="CZ935" s="17"/>
      <c r="DA935" s="17"/>
      <c r="DB935" s="17"/>
      <c r="DC935" s="17"/>
      <c r="DD935" s="17"/>
      <c r="DE935" s="17"/>
      <c r="DF935" s="17"/>
      <c r="DG935" s="17"/>
      <c r="DH935" s="17"/>
      <c r="DI935" s="17"/>
      <c r="DJ935" s="17"/>
      <c r="DK935" s="17"/>
      <c r="DL935" s="17"/>
      <c r="DM935" s="17"/>
      <c r="DN935" s="17"/>
      <c r="DO935" s="17"/>
      <c r="DP935" s="17"/>
      <c r="DQ935" s="17"/>
      <c r="DR935" s="17"/>
      <c r="DS935" s="17"/>
      <c r="DT935" s="17"/>
      <c r="DU935" s="17"/>
      <c r="DV935" s="17"/>
      <c r="DW935" s="17"/>
      <c r="DX935" s="17"/>
      <c r="DY935" s="17"/>
      <c r="DZ935" s="17"/>
      <c r="EA935" s="17"/>
      <c r="EB935" s="17"/>
      <c r="EC935" s="17"/>
      <c r="ED935" s="17"/>
      <c r="EE935" s="17"/>
      <c r="EF935" s="17"/>
      <c r="EG935" s="17"/>
      <c r="EH935" s="17"/>
      <c r="EI935" s="17"/>
      <c r="EJ935" s="17"/>
      <c r="EK935" s="17"/>
      <c r="EL935" s="17"/>
    </row>
    <row r="936" spans="1:142" x14ac:dyDescent="0.35">
      <c r="A936" s="17"/>
      <c r="B936" s="17"/>
      <c r="C936" s="17"/>
      <c r="D936" s="17"/>
      <c r="E936" s="17"/>
      <c r="F936" s="17"/>
      <c r="G936" s="17"/>
      <c r="H936" s="17"/>
      <c r="I936" s="17"/>
      <c r="K936" s="17"/>
      <c r="N936" s="17"/>
      <c r="O936" s="17"/>
      <c r="P936" s="68"/>
      <c r="Q936" s="68"/>
      <c r="R936" s="17"/>
      <c r="S936" s="17"/>
      <c r="T936" s="107"/>
      <c r="V936" s="17"/>
      <c r="W936" s="17"/>
      <c r="Y936" s="17"/>
      <c r="Z936" s="17"/>
      <c r="AA936" s="17"/>
      <c r="AI936" s="17"/>
      <c r="AJ936" s="17"/>
      <c r="AK936" s="17"/>
      <c r="AL936" s="17"/>
      <c r="AM936" s="17"/>
      <c r="AN936" s="17"/>
      <c r="AO936" s="17"/>
      <c r="AP936" s="17"/>
      <c r="AQ936" s="17"/>
      <c r="AR936" s="17"/>
      <c r="AS936" s="17"/>
      <c r="AT936" s="17"/>
      <c r="AU936" s="17"/>
      <c r="AV936" s="17"/>
      <c r="AW936" s="17"/>
      <c r="AX936" s="17"/>
      <c r="AY936" s="17"/>
      <c r="AZ936" s="17"/>
      <c r="BA936" s="17"/>
      <c r="BB936" s="17"/>
      <c r="BC936" s="17"/>
      <c r="BD936" s="17"/>
      <c r="BE936" s="17"/>
      <c r="BF936" s="17"/>
      <c r="BG936" s="17"/>
      <c r="BH936" s="17"/>
      <c r="BI936" s="17"/>
      <c r="BJ936" s="17"/>
      <c r="BK936" s="17"/>
      <c r="BL936" s="17"/>
      <c r="BM936" s="17"/>
      <c r="BN936" s="17"/>
      <c r="BO936" s="17"/>
      <c r="BP936" s="17"/>
      <c r="BQ936" s="17"/>
      <c r="BR936" s="17"/>
      <c r="BS936" s="17"/>
      <c r="BT936" s="17"/>
      <c r="BU936" s="17"/>
      <c r="BV936" s="17"/>
      <c r="BW936" s="17"/>
      <c r="BX936" s="17"/>
      <c r="BY936" s="17"/>
      <c r="BZ936" s="17"/>
      <c r="CA936" s="17"/>
      <c r="CB936" s="17"/>
      <c r="CC936" s="17"/>
      <c r="CD936" s="17"/>
      <c r="CE936" s="17"/>
      <c r="CF936" s="17"/>
      <c r="CG936" s="17"/>
      <c r="CH936" s="17"/>
      <c r="CI936" s="17"/>
      <c r="CJ936" s="17"/>
      <c r="CK936" s="17"/>
      <c r="CL936" s="17"/>
      <c r="CM936" s="17"/>
      <c r="CN936" s="17"/>
      <c r="CO936" s="17"/>
      <c r="CP936" s="17"/>
      <c r="CQ936" s="17"/>
      <c r="CR936" s="17"/>
      <c r="CS936" s="17"/>
      <c r="CT936" s="17"/>
      <c r="CU936" s="17"/>
      <c r="CV936" s="17"/>
      <c r="CW936" s="17"/>
      <c r="CX936" s="17"/>
      <c r="CY936" s="17"/>
      <c r="CZ936" s="17"/>
      <c r="DA936" s="17"/>
      <c r="DB936" s="17"/>
      <c r="DC936" s="17"/>
      <c r="DD936" s="17"/>
      <c r="DE936" s="17"/>
      <c r="DF936" s="17"/>
      <c r="DG936" s="17"/>
      <c r="DH936" s="17"/>
      <c r="DI936" s="17"/>
      <c r="DJ936" s="17"/>
      <c r="DK936" s="17"/>
      <c r="DL936" s="17"/>
      <c r="DM936" s="17"/>
      <c r="DN936" s="17"/>
      <c r="DO936" s="17"/>
      <c r="DP936" s="17"/>
      <c r="DQ936" s="17"/>
      <c r="DR936" s="17"/>
      <c r="DS936" s="17"/>
      <c r="DT936" s="17"/>
      <c r="DU936" s="17"/>
      <c r="DV936" s="17"/>
      <c r="DW936" s="17"/>
      <c r="DX936" s="17"/>
      <c r="DY936" s="17"/>
      <c r="DZ936" s="17"/>
      <c r="EA936" s="17"/>
      <c r="EB936" s="17"/>
      <c r="EC936" s="17"/>
      <c r="ED936" s="17"/>
      <c r="EE936" s="17"/>
      <c r="EF936" s="17"/>
      <c r="EG936" s="17"/>
      <c r="EH936" s="17"/>
      <c r="EI936" s="17"/>
      <c r="EJ936" s="17"/>
      <c r="EK936" s="17"/>
      <c r="EL936" s="17"/>
    </row>
    <row r="937" spans="1:142" x14ac:dyDescent="0.35">
      <c r="A937" s="17"/>
      <c r="B937" s="17"/>
      <c r="C937" s="17"/>
      <c r="D937" s="17"/>
      <c r="E937" s="17"/>
      <c r="F937" s="17"/>
      <c r="G937" s="17"/>
      <c r="H937" s="17"/>
      <c r="I937" s="17"/>
      <c r="K937" s="17"/>
      <c r="N937" s="17"/>
      <c r="O937" s="17"/>
      <c r="P937" s="68"/>
      <c r="Q937" s="68"/>
      <c r="R937" s="17"/>
      <c r="S937" s="17"/>
      <c r="T937" s="107"/>
      <c r="V937" s="17"/>
      <c r="W937" s="17"/>
      <c r="Y937" s="17"/>
      <c r="Z937" s="17"/>
      <c r="AA937" s="17"/>
      <c r="AI937" s="17"/>
      <c r="AJ937" s="17"/>
      <c r="AK937" s="17"/>
      <c r="AL937" s="17"/>
      <c r="AM937" s="17"/>
      <c r="AN937" s="17"/>
      <c r="AO937" s="17"/>
      <c r="AP937" s="17"/>
      <c r="AQ937" s="17"/>
      <c r="AR937" s="17"/>
      <c r="AS937" s="17"/>
      <c r="AT937" s="17"/>
      <c r="AU937" s="17"/>
      <c r="AV937" s="17"/>
      <c r="AW937" s="17"/>
      <c r="AX937" s="17"/>
      <c r="AY937" s="17"/>
      <c r="AZ937" s="17"/>
      <c r="BA937" s="17"/>
      <c r="BB937" s="17"/>
      <c r="BC937" s="17"/>
      <c r="BD937" s="17"/>
      <c r="BE937" s="17"/>
      <c r="BF937" s="17"/>
      <c r="BG937" s="17"/>
      <c r="BH937" s="17"/>
      <c r="BI937" s="17"/>
      <c r="BJ937" s="17"/>
      <c r="BK937" s="17"/>
      <c r="BL937" s="17"/>
      <c r="BM937" s="17"/>
      <c r="BN937" s="17"/>
      <c r="BO937" s="17"/>
      <c r="BP937" s="17"/>
      <c r="BQ937" s="17"/>
      <c r="BR937" s="17"/>
      <c r="BS937" s="17"/>
      <c r="BT937" s="17"/>
      <c r="BU937" s="17"/>
      <c r="BV937" s="17"/>
      <c r="BW937" s="17"/>
      <c r="BX937" s="17"/>
      <c r="BY937" s="17"/>
      <c r="BZ937" s="17"/>
      <c r="CA937" s="17"/>
      <c r="CB937" s="17"/>
      <c r="CC937" s="17"/>
      <c r="CD937" s="17"/>
      <c r="CE937" s="17"/>
      <c r="CF937" s="17"/>
      <c r="CG937" s="17"/>
      <c r="CH937" s="17"/>
      <c r="CI937" s="17"/>
      <c r="CJ937" s="17"/>
      <c r="CK937" s="17"/>
      <c r="CL937" s="17"/>
      <c r="CM937" s="17"/>
      <c r="CN937" s="17"/>
      <c r="CO937" s="17"/>
      <c r="CP937" s="17"/>
      <c r="CQ937" s="17"/>
      <c r="CR937" s="17"/>
      <c r="CS937" s="17"/>
      <c r="CT937" s="17"/>
      <c r="CU937" s="17"/>
      <c r="CV937" s="17"/>
      <c r="CW937" s="17"/>
      <c r="CX937" s="17"/>
      <c r="CY937" s="17"/>
      <c r="CZ937" s="17"/>
      <c r="DA937" s="17"/>
      <c r="DB937" s="17"/>
      <c r="DC937" s="17"/>
      <c r="DD937" s="17"/>
      <c r="DE937" s="17"/>
      <c r="DF937" s="17"/>
      <c r="DG937" s="17"/>
      <c r="DH937" s="17"/>
      <c r="DI937" s="17"/>
      <c r="DJ937" s="17"/>
      <c r="DK937" s="17"/>
      <c r="DL937" s="17"/>
      <c r="DM937" s="17"/>
      <c r="DN937" s="17"/>
      <c r="DO937" s="17"/>
      <c r="DP937" s="17"/>
      <c r="DQ937" s="17"/>
      <c r="DR937" s="17"/>
      <c r="DS937" s="17"/>
      <c r="DT937" s="17"/>
      <c r="DU937" s="17"/>
      <c r="DV937" s="17"/>
      <c r="DW937" s="17"/>
      <c r="DX937" s="17"/>
      <c r="DY937" s="17"/>
      <c r="DZ937" s="17"/>
      <c r="EA937" s="17"/>
      <c r="EB937" s="17"/>
      <c r="EC937" s="17"/>
      <c r="ED937" s="17"/>
      <c r="EE937" s="17"/>
      <c r="EF937" s="17"/>
      <c r="EG937" s="17"/>
      <c r="EH937" s="17"/>
      <c r="EI937" s="17"/>
      <c r="EJ937" s="17"/>
      <c r="EK937" s="17"/>
      <c r="EL937" s="17"/>
    </row>
    <row r="938" spans="1:142" x14ac:dyDescent="0.35">
      <c r="A938" s="17"/>
      <c r="B938" s="17"/>
      <c r="C938" s="17"/>
      <c r="D938" s="17"/>
      <c r="E938" s="17"/>
      <c r="F938" s="17"/>
      <c r="G938" s="17"/>
      <c r="H938" s="17"/>
      <c r="I938" s="17"/>
      <c r="K938" s="17"/>
      <c r="N938" s="17"/>
      <c r="O938" s="17"/>
      <c r="P938" s="68"/>
      <c r="Q938" s="68"/>
      <c r="R938" s="17"/>
      <c r="S938" s="17"/>
      <c r="T938" s="107"/>
      <c r="V938" s="17"/>
      <c r="W938" s="17"/>
      <c r="Y938" s="17"/>
      <c r="Z938" s="17"/>
      <c r="AA938" s="17"/>
      <c r="AI938" s="17"/>
      <c r="AJ938" s="17"/>
      <c r="AK938" s="17"/>
      <c r="AL938" s="17"/>
      <c r="AM938" s="17"/>
      <c r="AN938" s="17"/>
      <c r="AO938" s="17"/>
      <c r="AP938" s="17"/>
      <c r="AQ938" s="17"/>
      <c r="AR938" s="17"/>
      <c r="AS938" s="17"/>
      <c r="AT938" s="17"/>
      <c r="AU938" s="17"/>
      <c r="AV938" s="17"/>
      <c r="AW938" s="17"/>
      <c r="AX938" s="17"/>
      <c r="AY938" s="17"/>
      <c r="AZ938" s="17"/>
      <c r="BA938" s="17"/>
      <c r="BB938" s="17"/>
      <c r="BC938" s="17"/>
      <c r="BD938" s="17"/>
      <c r="BE938" s="17"/>
      <c r="BF938" s="17"/>
      <c r="BG938" s="17"/>
      <c r="BH938" s="17"/>
      <c r="BI938" s="17"/>
      <c r="BJ938" s="17"/>
      <c r="BK938" s="17"/>
      <c r="BL938" s="17"/>
      <c r="BM938" s="17"/>
      <c r="BN938" s="17"/>
      <c r="BO938" s="17"/>
      <c r="BP938" s="17"/>
      <c r="BQ938" s="17"/>
      <c r="BR938" s="17"/>
      <c r="BS938" s="17"/>
      <c r="BT938" s="17"/>
      <c r="BU938" s="17"/>
      <c r="BV938" s="17"/>
      <c r="BW938" s="17"/>
      <c r="BX938" s="17"/>
      <c r="BY938" s="17"/>
      <c r="BZ938" s="17"/>
      <c r="CA938" s="17"/>
      <c r="CB938" s="17"/>
      <c r="CC938" s="17"/>
      <c r="CD938" s="17"/>
      <c r="CE938" s="17"/>
      <c r="CF938" s="17"/>
      <c r="CG938" s="17"/>
      <c r="CH938" s="17"/>
      <c r="CI938" s="17"/>
      <c r="CJ938" s="17"/>
      <c r="CK938" s="17"/>
      <c r="CL938" s="17"/>
      <c r="CM938" s="17"/>
      <c r="CN938" s="17"/>
      <c r="CO938" s="17"/>
      <c r="CP938" s="17"/>
      <c r="CQ938" s="17"/>
      <c r="CR938" s="17"/>
      <c r="CS938" s="17"/>
      <c r="CT938" s="17"/>
      <c r="CU938" s="17"/>
      <c r="CV938" s="17"/>
      <c r="CW938" s="17"/>
      <c r="CX938" s="17"/>
      <c r="CY938" s="17"/>
      <c r="CZ938" s="17"/>
      <c r="DA938" s="17"/>
      <c r="DB938" s="17"/>
      <c r="DC938" s="17"/>
      <c r="DD938" s="17"/>
      <c r="DE938" s="17"/>
      <c r="DF938" s="17"/>
      <c r="DG938" s="17"/>
      <c r="DH938" s="17"/>
      <c r="DI938" s="17"/>
      <c r="DJ938" s="17"/>
      <c r="DK938" s="17"/>
      <c r="DL938" s="17"/>
      <c r="DM938" s="17"/>
      <c r="DN938" s="17"/>
      <c r="DO938" s="17"/>
      <c r="DP938" s="17"/>
      <c r="DQ938" s="17"/>
      <c r="DR938" s="17"/>
      <c r="DS938" s="17"/>
      <c r="DT938" s="17"/>
      <c r="DU938" s="17"/>
      <c r="DV938" s="17"/>
      <c r="DW938" s="17"/>
      <c r="DX938" s="17"/>
      <c r="DY938" s="17"/>
      <c r="DZ938" s="17"/>
      <c r="EA938" s="17"/>
      <c r="EB938" s="17"/>
      <c r="EC938" s="17"/>
      <c r="ED938" s="17"/>
      <c r="EE938" s="17"/>
      <c r="EF938" s="17"/>
      <c r="EG938" s="17"/>
      <c r="EH938" s="17"/>
      <c r="EI938" s="17"/>
      <c r="EJ938" s="17"/>
      <c r="EK938" s="17"/>
      <c r="EL938" s="17"/>
    </row>
    <row r="939" spans="1:142" x14ac:dyDescent="0.35">
      <c r="A939" s="17"/>
      <c r="B939" s="17"/>
      <c r="C939" s="17"/>
      <c r="D939" s="17"/>
      <c r="E939" s="17"/>
      <c r="F939" s="17"/>
      <c r="G939" s="17"/>
      <c r="H939" s="17"/>
      <c r="I939" s="17"/>
      <c r="K939" s="17"/>
      <c r="N939" s="17"/>
      <c r="O939" s="17"/>
      <c r="P939" s="68"/>
      <c r="Q939" s="68"/>
      <c r="R939" s="17"/>
      <c r="S939" s="17"/>
      <c r="T939" s="107"/>
      <c r="V939" s="17"/>
      <c r="W939" s="17"/>
      <c r="Y939" s="17"/>
      <c r="Z939" s="17"/>
      <c r="AA939" s="17"/>
      <c r="AI939" s="17"/>
      <c r="AJ939" s="17"/>
      <c r="AK939" s="17"/>
      <c r="AL939" s="17"/>
      <c r="AM939" s="17"/>
      <c r="AN939" s="17"/>
      <c r="AO939" s="17"/>
      <c r="AP939" s="17"/>
      <c r="AQ939" s="17"/>
      <c r="AR939" s="17"/>
      <c r="AS939" s="17"/>
      <c r="AT939" s="17"/>
      <c r="AU939" s="17"/>
      <c r="AV939" s="17"/>
      <c r="AW939" s="17"/>
      <c r="AX939" s="17"/>
      <c r="AY939" s="17"/>
      <c r="AZ939" s="17"/>
      <c r="BA939" s="17"/>
      <c r="BB939" s="17"/>
      <c r="BC939" s="17"/>
      <c r="BD939" s="17"/>
      <c r="BE939" s="17"/>
      <c r="BF939" s="17"/>
      <c r="BG939" s="17"/>
      <c r="BH939" s="17"/>
      <c r="BI939" s="17"/>
      <c r="BJ939" s="17"/>
      <c r="BK939" s="17"/>
      <c r="BL939" s="17"/>
      <c r="BM939" s="17"/>
      <c r="BN939" s="17"/>
      <c r="BO939" s="17"/>
      <c r="BP939" s="17"/>
      <c r="BQ939" s="17"/>
      <c r="BR939" s="17"/>
      <c r="BS939" s="17"/>
      <c r="BT939" s="17"/>
      <c r="BU939" s="17"/>
      <c r="BV939" s="17"/>
      <c r="BW939" s="17"/>
      <c r="BX939" s="17"/>
      <c r="BY939" s="17"/>
      <c r="BZ939" s="17"/>
      <c r="CA939" s="17"/>
      <c r="CB939" s="17"/>
      <c r="CC939" s="17"/>
      <c r="CD939" s="17"/>
      <c r="CE939" s="17"/>
      <c r="CF939" s="17"/>
      <c r="CG939" s="17"/>
      <c r="CH939" s="17"/>
      <c r="CI939" s="17"/>
      <c r="CJ939" s="17"/>
      <c r="CK939" s="17"/>
      <c r="CL939" s="17"/>
      <c r="CM939" s="17"/>
      <c r="CN939" s="17"/>
      <c r="CO939" s="17"/>
      <c r="CP939" s="17"/>
      <c r="CQ939" s="17"/>
      <c r="CR939" s="17"/>
      <c r="CS939" s="17"/>
      <c r="CT939" s="17"/>
      <c r="CU939" s="17"/>
      <c r="CV939" s="17"/>
      <c r="CW939" s="17"/>
      <c r="CX939" s="17"/>
      <c r="CY939" s="17"/>
      <c r="CZ939" s="17"/>
      <c r="DA939" s="17"/>
      <c r="DB939" s="17"/>
      <c r="DC939" s="17"/>
      <c r="DD939" s="17"/>
      <c r="DE939" s="17"/>
      <c r="DF939" s="17"/>
      <c r="DG939" s="17"/>
      <c r="DH939" s="17"/>
      <c r="DI939" s="17"/>
      <c r="DJ939" s="17"/>
      <c r="DK939" s="17"/>
      <c r="DL939" s="17"/>
      <c r="DM939" s="17"/>
      <c r="DN939" s="17"/>
      <c r="DO939" s="17"/>
      <c r="DP939" s="17"/>
      <c r="DQ939" s="17"/>
      <c r="DR939" s="17"/>
      <c r="DS939" s="17"/>
      <c r="DT939" s="17"/>
      <c r="DU939" s="17"/>
      <c r="DV939" s="17"/>
      <c r="DW939" s="17"/>
      <c r="DX939" s="17"/>
      <c r="DY939" s="17"/>
      <c r="DZ939" s="17"/>
      <c r="EA939" s="17"/>
      <c r="EB939" s="17"/>
      <c r="EC939" s="17"/>
      <c r="ED939" s="17"/>
      <c r="EE939" s="17"/>
      <c r="EF939" s="17"/>
      <c r="EG939" s="17"/>
      <c r="EH939" s="17"/>
      <c r="EI939" s="17"/>
      <c r="EJ939" s="17"/>
      <c r="EK939" s="17"/>
      <c r="EL939" s="17"/>
    </row>
    <row r="940" spans="1:142" x14ac:dyDescent="0.35">
      <c r="A940" s="17"/>
      <c r="B940" s="17"/>
      <c r="C940" s="17"/>
      <c r="D940" s="17"/>
      <c r="E940" s="17"/>
      <c r="F940" s="17"/>
      <c r="G940" s="17"/>
      <c r="H940" s="17"/>
      <c r="I940" s="107"/>
      <c r="K940" s="17"/>
      <c r="N940" s="17"/>
      <c r="O940" s="17"/>
      <c r="P940" s="68"/>
      <c r="Q940" s="68"/>
      <c r="R940" s="17"/>
      <c r="S940" s="17"/>
      <c r="T940" s="107"/>
      <c r="V940" s="17"/>
      <c r="W940" s="17"/>
      <c r="Y940" s="17"/>
      <c r="Z940" s="17"/>
      <c r="AA940" s="17"/>
      <c r="AI940" s="17"/>
      <c r="AJ940" s="17"/>
      <c r="AK940" s="17"/>
      <c r="AL940" s="17"/>
      <c r="AM940" s="17"/>
      <c r="AN940" s="17"/>
      <c r="AO940" s="17"/>
      <c r="AP940" s="17"/>
      <c r="AQ940" s="17"/>
      <c r="AR940" s="17"/>
      <c r="AS940" s="17"/>
      <c r="AT940" s="17"/>
      <c r="AU940" s="17"/>
      <c r="AV940" s="17"/>
      <c r="AW940" s="17"/>
      <c r="AX940" s="17"/>
      <c r="AY940" s="17"/>
      <c r="AZ940" s="17"/>
      <c r="BA940" s="17"/>
      <c r="BB940" s="17"/>
      <c r="BC940" s="17"/>
      <c r="BD940" s="17"/>
      <c r="BE940" s="17"/>
      <c r="BF940" s="17"/>
      <c r="BG940" s="17"/>
      <c r="BH940" s="17"/>
      <c r="BI940" s="17"/>
      <c r="BJ940" s="17"/>
      <c r="BK940" s="17"/>
      <c r="BL940" s="17"/>
      <c r="BM940" s="17"/>
      <c r="BN940" s="17"/>
      <c r="BO940" s="17"/>
      <c r="BP940" s="17"/>
      <c r="BQ940" s="17"/>
      <c r="BR940" s="17"/>
      <c r="BS940" s="17"/>
      <c r="BT940" s="17"/>
      <c r="BU940" s="17"/>
      <c r="BV940" s="17"/>
      <c r="BW940" s="17"/>
      <c r="BX940" s="17"/>
      <c r="BY940" s="17"/>
      <c r="BZ940" s="17"/>
      <c r="CA940" s="17"/>
      <c r="CB940" s="17"/>
      <c r="CC940" s="17"/>
      <c r="CD940" s="17"/>
      <c r="CE940" s="17"/>
      <c r="CF940" s="17"/>
      <c r="CG940" s="17"/>
      <c r="CH940" s="17"/>
      <c r="CI940" s="17"/>
      <c r="CJ940" s="17"/>
      <c r="CK940" s="17"/>
      <c r="CL940" s="17"/>
      <c r="CM940" s="17"/>
      <c r="CN940" s="17"/>
      <c r="CO940" s="17"/>
      <c r="CP940" s="17"/>
      <c r="CQ940" s="17"/>
      <c r="CR940" s="17"/>
      <c r="CS940" s="17"/>
      <c r="CT940" s="17"/>
      <c r="CU940" s="17"/>
      <c r="CV940" s="17"/>
      <c r="CW940" s="17"/>
      <c r="CX940" s="17"/>
      <c r="CY940" s="17"/>
      <c r="CZ940" s="17"/>
      <c r="DA940" s="17"/>
      <c r="DB940" s="17"/>
      <c r="DC940" s="17"/>
      <c r="DD940" s="17"/>
      <c r="DE940" s="17"/>
      <c r="DF940" s="17"/>
      <c r="DG940" s="17"/>
      <c r="DH940" s="17"/>
      <c r="DI940" s="17"/>
      <c r="DJ940" s="17"/>
      <c r="DK940" s="17"/>
      <c r="DL940" s="17"/>
      <c r="DM940" s="17"/>
      <c r="DN940" s="17"/>
      <c r="DO940" s="17"/>
      <c r="DP940" s="17"/>
      <c r="DQ940" s="17"/>
      <c r="DR940" s="17"/>
      <c r="DS940" s="17"/>
      <c r="DT940" s="17"/>
      <c r="DU940" s="17"/>
      <c r="DV940" s="17"/>
      <c r="DW940" s="17"/>
      <c r="DX940" s="17"/>
      <c r="DY940" s="17"/>
      <c r="DZ940" s="17"/>
      <c r="EA940" s="17"/>
      <c r="EB940" s="17"/>
      <c r="EC940" s="17"/>
      <c r="ED940" s="17"/>
      <c r="EE940" s="17"/>
      <c r="EF940" s="17"/>
      <c r="EG940" s="17"/>
      <c r="EH940" s="17"/>
      <c r="EI940" s="17"/>
      <c r="EJ940" s="17"/>
      <c r="EK940" s="17"/>
      <c r="EL940" s="17"/>
    </row>
    <row r="941" spans="1:142" x14ac:dyDescent="0.35">
      <c r="A941" s="17"/>
      <c r="B941" s="17"/>
      <c r="C941" s="17"/>
      <c r="D941" s="17"/>
      <c r="E941" s="17"/>
      <c r="F941" s="17"/>
      <c r="G941" s="17"/>
      <c r="H941" s="17"/>
      <c r="I941" s="17"/>
      <c r="K941" s="17"/>
      <c r="N941" s="17"/>
      <c r="O941" s="17"/>
      <c r="P941" s="68"/>
      <c r="Q941" s="68"/>
      <c r="R941" s="17"/>
      <c r="S941" s="17"/>
      <c r="T941" s="107"/>
      <c r="V941" s="17"/>
      <c r="W941" s="17"/>
      <c r="Y941" s="17"/>
      <c r="Z941" s="17"/>
      <c r="AA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c r="BL941" s="17"/>
      <c r="BM941" s="17"/>
      <c r="BN941" s="17"/>
      <c r="BO941" s="17"/>
      <c r="BP941" s="17"/>
      <c r="BQ941" s="17"/>
      <c r="BR941" s="17"/>
      <c r="BS941" s="17"/>
      <c r="BT941" s="17"/>
      <c r="BU941" s="17"/>
      <c r="BV941" s="17"/>
      <c r="BW941" s="17"/>
      <c r="BX941" s="17"/>
      <c r="BY941" s="17"/>
      <c r="BZ941" s="17"/>
      <c r="CA941" s="17"/>
      <c r="CB941" s="17"/>
      <c r="CC941" s="17"/>
      <c r="CD941" s="17"/>
      <c r="CE941" s="17"/>
      <c r="CF941" s="17"/>
      <c r="CG941" s="17"/>
      <c r="CH941" s="17"/>
      <c r="CI941" s="17"/>
      <c r="CJ941" s="17"/>
      <c r="CK941" s="17"/>
      <c r="CL941" s="17"/>
      <c r="CM941" s="17"/>
      <c r="CN941" s="17"/>
      <c r="CO941" s="17"/>
      <c r="CP941" s="17"/>
      <c r="CQ941" s="17"/>
      <c r="CR941" s="17"/>
      <c r="CS941" s="17"/>
      <c r="CT941" s="17"/>
      <c r="CU941" s="17"/>
      <c r="CV941" s="17"/>
      <c r="CW941" s="17"/>
      <c r="CX941" s="17"/>
      <c r="CY941" s="17"/>
      <c r="CZ941" s="17"/>
      <c r="DA941" s="17"/>
      <c r="DB941" s="17"/>
      <c r="DC941" s="17"/>
      <c r="DD941" s="17"/>
      <c r="DE941" s="17"/>
      <c r="DF941" s="17"/>
      <c r="DG941" s="17"/>
      <c r="DH941" s="17"/>
      <c r="DI941" s="17"/>
      <c r="DJ941" s="17"/>
      <c r="DK941" s="17"/>
      <c r="DL941" s="17"/>
      <c r="DM941" s="17"/>
      <c r="DN941" s="17"/>
      <c r="DO941" s="17"/>
      <c r="DP941" s="17"/>
      <c r="DQ941" s="17"/>
      <c r="DR941" s="17"/>
      <c r="DS941" s="17"/>
      <c r="DT941" s="17"/>
      <c r="DU941" s="17"/>
      <c r="DV941" s="17"/>
      <c r="DW941" s="17"/>
      <c r="DX941" s="17"/>
      <c r="DY941" s="17"/>
      <c r="DZ941" s="17"/>
      <c r="EA941" s="17"/>
      <c r="EB941" s="17"/>
      <c r="EC941" s="17"/>
      <c r="ED941" s="17"/>
      <c r="EE941" s="17"/>
      <c r="EF941" s="17"/>
      <c r="EG941" s="17"/>
      <c r="EH941" s="17"/>
      <c r="EI941" s="17"/>
      <c r="EJ941" s="17"/>
      <c r="EK941" s="17"/>
      <c r="EL941" s="17"/>
    </row>
    <row r="942" spans="1:142" x14ac:dyDescent="0.35">
      <c r="A942" s="17"/>
      <c r="B942" s="17"/>
      <c r="C942" s="17"/>
      <c r="D942" s="17"/>
      <c r="E942" s="17"/>
      <c r="F942" s="17"/>
      <c r="G942" s="17"/>
      <c r="H942" s="17"/>
      <c r="I942" s="17"/>
      <c r="K942" s="17"/>
      <c r="N942" s="17"/>
      <c r="O942" s="17"/>
      <c r="P942" s="68"/>
      <c r="Q942" s="68"/>
      <c r="R942" s="17"/>
      <c r="S942" s="17"/>
      <c r="T942" s="107"/>
      <c r="V942" s="17"/>
      <c r="W942" s="17"/>
      <c r="Y942" s="17"/>
      <c r="Z942" s="17"/>
      <c r="AA942" s="17"/>
      <c r="AI942" s="17"/>
      <c r="AJ942" s="17"/>
      <c r="AK942" s="17"/>
      <c r="AL942" s="17"/>
      <c r="AM942" s="17"/>
      <c r="AN942" s="17"/>
      <c r="AO942" s="17"/>
      <c r="AP942" s="17"/>
      <c r="AQ942" s="17"/>
      <c r="AR942" s="17"/>
      <c r="AS942" s="17"/>
      <c r="AT942" s="17"/>
      <c r="AU942" s="17"/>
      <c r="AV942" s="17"/>
      <c r="AW942" s="17"/>
      <c r="AX942" s="17"/>
      <c r="AY942" s="17"/>
      <c r="AZ942" s="17"/>
      <c r="BA942" s="17"/>
      <c r="BB942" s="17"/>
      <c r="BC942" s="17"/>
      <c r="BD942" s="17"/>
      <c r="BE942" s="17"/>
      <c r="BF942" s="17"/>
      <c r="BG942" s="17"/>
      <c r="BH942" s="17"/>
      <c r="BI942" s="17"/>
      <c r="BJ942" s="17"/>
      <c r="BK942" s="17"/>
      <c r="BL942" s="17"/>
      <c r="BM942" s="17"/>
      <c r="BN942" s="17"/>
      <c r="BO942" s="17"/>
      <c r="BP942" s="17"/>
      <c r="BQ942" s="17"/>
      <c r="BR942" s="17"/>
      <c r="BS942" s="17"/>
      <c r="BT942" s="17"/>
      <c r="BU942" s="17"/>
      <c r="BV942" s="17"/>
      <c r="BW942" s="17"/>
      <c r="BX942" s="17"/>
      <c r="BY942" s="17"/>
      <c r="BZ942" s="17"/>
      <c r="CA942" s="17"/>
      <c r="CB942" s="17"/>
      <c r="CC942" s="17"/>
      <c r="CD942" s="17"/>
      <c r="CE942" s="17"/>
      <c r="CF942" s="17"/>
      <c r="CG942" s="17"/>
      <c r="CH942" s="17"/>
      <c r="CI942" s="17"/>
      <c r="CJ942" s="17"/>
      <c r="CK942" s="17"/>
      <c r="CL942" s="17"/>
      <c r="CM942" s="17"/>
      <c r="CN942" s="17"/>
      <c r="CO942" s="17"/>
      <c r="CP942" s="17"/>
      <c r="CQ942" s="17"/>
      <c r="CR942" s="17"/>
      <c r="CS942" s="17"/>
      <c r="CT942" s="17"/>
      <c r="CU942" s="17"/>
      <c r="CV942" s="17"/>
      <c r="CW942" s="17"/>
      <c r="CX942" s="17"/>
      <c r="CY942" s="17"/>
      <c r="CZ942" s="17"/>
      <c r="DA942" s="17"/>
      <c r="DB942" s="17"/>
      <c r="DC942" s="17"/>
      <c r="DD942" s="17"/>
      <c r="DE942" s="17"/>
      <c r="DF942" s="17"/>
      <c r="DG942" s="17"/>
      <c r="DH942" s="17"/>
      <c r="DI942" s="17"/>
      <c r="DJ942" s="17"/>
      <c r="DK942" s="17"/>
      <c r="DL942" s="17"/>
      <c r="DM942" s="17"/>
      <c r="DN942" s="17"/>
      <c r="DO942" s="17"/>
      <c r="DP942" s="17"/>
      <c r="DQ942" s="17"/>
      <c r="DR942" s="17"/>
      <c r="DS942" s="17"/>
      <c r="DT942" s="17"/>
      <c r="DU942" s="17"/>
      <c r="DV942" s="17"/>
      <c r="DW942" s="17"/>
      <c r="DX942" s="17"/>
      <c r="DY942" s="17"/>
      <c r="DZ942" s="17"/>
      <c r="EA942" s="17"/>
      <c r="EB942" s="17"/>
      <c r="EC942" s="17"/>
      <c r="ED942" s="17"/>
      <c r="EE942" s="17"/>
      <c r="EF942" s="17"/>
      <c r="EG942" s="17"/>
      <c r="EH942" s="17"/>
      <c r="EI942" s="17"/>
      <c r="EJ942" s="17"/>
      <c r="EK942" s="17"/>
      <c r="EL942" s="17"/>
    </row>
    <row r="943" spans="1:142" x14ac:dyDescent="0.35">
      <c r="A943" s="17"/>
      <c r="B943" s="17"/>
      <c r="C943" s="17"/>
      <c r="D943" s="17"/>
      <c r="E943" s="17"/>
      <c r="F943" s="17"/>
      <c r="G943" s="17"/>
      <c r="H943" s="17"/>
      <c r="I943" s="107"/>
      <c r="K943" s="17"/>
      <c r="N943" s="17"/>
      <c r="O943" s="17"/>
      <c r="P943" s="68"/>
      <c r="Q943" s="68"/>
      <c r="R943" s="17"/>
      <c r="S943" s="17"/>
      <c r="T943" s="107"/>
      <c r="V943" s="17"/>
      <c r="W943" s="17"/>
      <c r="Y943" s="17"/>
      <c r="Z943" s="17"/>
      <c r="AA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c r="BL943" s="17"/>
      <c r="BM943" s="17"/>
      <c r="BN943" s="17"/>
      <c r="BO943" s="17"/>
      <c r="BP943" s="17"/>
      <c r="BQ943" s="17"/>
      <c r="BR943" s="17"/>
      <c r="BS943" s="17"/>
      <c r="BT943" s="17"/>
      <c r="BU943" s="17"/>
      <c r="BV943" s="17"/>
      <c r="BW943" s="17"/>
      <c r="BX943" s="17"/>
      <c r="BY943" s="17"/>
      <c r="BZ943" s="17"/>
      <c r="CA943" s="17"/>
      <c r="CB943" s="17"/>
      <c r="CC943" s="17"/>
      <c r="CD943" s="17"/>
      <c r="CE943" s="17"/>
      <c r="CF943" s="17"/>
      <c r="CG943" s="17"/>
      <c r="CH943" s="17"/>
      <c r="CI943" s="17"/>
      <c r="CJ943" s="17"/>
      <c r="CK943" s="17"/>
      <c r="CL943" s="17"/>
      <c r="CM943" s="17"/>
      <c r="CN943" s="17"/>
      <c r="CO943" s="17"/>
      <c r="CP943" s="17"/>
      <c r="CQ943" s="17"/>
      <c r="CR943" s="17"/>
      <c r="CS943" s="17"/>
      <c r="CT943" s="17"/>
      <c r="CU943" s="17"/>
      <c r="CV943" s="17"/>
      <c r="CW943" s="17"/>
      <c r="CX943" s="17"/>
      <c r="CY943" s="17"/>
      <c r="CZ943" s="17"/>
      <c r="DA943" s="17"/>
      <c r="DB943" s="17"/>
      <c r="DC943" s="17"/>
      <c r="DD943" s="17"/>
      <c r="DE943" s="17"/>
      <c r="DF943" s="17"/>
      <c r="DG943" s="17"/>
      <c r="DH943" s="17"/>
      <c r="DI943" s="17"/>
      <c r="DJ943" s="17"/>
      <c r="DK943" s="17"/>
      <c r="DL943" s="17"/>
      <c r="DM943" s="17"/>
      <c r="DN943" s="17"/>
      <c r="DO943" s="17"/>
      <c r="DP943" s="17"/>
      <c r="DQ943" s="17"/>
      <c r="DR943" s="17"/>
      <c r="DS943" s="17"/>
      <c r="DT943" s="17"/>
      <c r="DU943" s="17"/>
      <c r="DV943" s="17"/>
      <c r="DW943" s="17"/>
      <c r="DX943" s="17"/>
      <c r="DY943" s="17"/>
      <c r="DZ943" s="17"/>
      <c r="EA943" s="17"/>
      <c r="EB943" s="17"/>
      <c r="EC943" s="17"/>
      <c r="ED943" s="17"/>
      <c r="EE943" s="17"/>
      <c r="EF943" s="17"/>
      <c r="EG943" s="17"/>
      <c r="EH943" s="17"/>
      <c r="EI943" s="17"/>
      <c r="EJ943" s="17"/>
      <c r="EK943" s="17"/>
      <c r="EL943" s="17"/>
    </row>
    <row r="944" spans="1:142" x14ac:dyDescent="0.35">
      <c r="A944" s="17"/>
      <c r="B944" s="17"/>
      <c r="C944" s="17"/>
      <c r="D944" s="17"/>
      <c r="E944" s="17"/>
      <c r="F944" s="17"/>
      <c r="G944" s="17"/>
      <c r="H944" s="17"/>
      <c r="I944" s="17"/>
      <c r="K944" s="17"/>
      <c r="N944" s="17"/>
      <c r="O944" s="17"/>
      <c r="P944" s="68"/>
      <c r="Q944" s="68"/>
      <c r="R944" s="17"/>
      <c r="S944" s="17"/>
      <c r="T944" s="107"/>
      <c r="V944" s="17"/>
      <c r="W944" s="17"/>
      <c r="Y944" s="17"/>
      <c r="Z944" s="17"/>
      <c r="AA944" s="17"/>
      <c r="AI944" s="17"/>
      <c r="AJ944" s="17"/>
      <c r="AK944" s="17"/>
      <c r="AL944" s="17"/>
      <c r="AM944" s="17"/>
      <c r="AN944" s="17"/>
      <c r="AO944" s="17"/>
      <c r="AP944" s="17"/>
      <c r="AQ944" s="17"/>
      <c r="AR944" s="17"/>
      <c r="AS944" s="17"/>
      <c r="AT944" s="17"/>
      <c r="AU944" s="17"/>
      <c r="AV944" s="17"/>
      <c r="AW944" s="17"/>
      <c r="AX944" s="17"/>
      <c r="AY944" s="17"/>
      <c r="AZ944" s="17"/>
      <c r="BA944" s="17"/>
      <c r="BB944" s="17"/>
      <c r="BC944" s="17"/>
      <c r="BD944" s="17"/>
      <c r="BE944" s="17"/>
      <c r="BF944" s="17"/>
      <c r="BG944" s="17"/>
      <c r="BH944" s="17"/>
      <c r="BI944" s="17"/>
      <c r="BJ944" s="17"/>
      <c r="BK944" s="17"/>
      <c r="BL944" s="17"/>
      <c r="BM944" s="17"/>
      <c r="BN944" s="17"/>
      <c r="BO944" s="17"/>
      <c r="BP944" s="17"/>
      <c r="BQ944" s="17"/>
      <c r="BR944" s="17"/>
      <c r="BS944" s="17"/>
      <c r="BT944" s="17"/>
      <c r="BU944" s="17"/>
      <c r="BV944" s="17"/>
      <c r="BW944" s="17"/>
      <c r="BX944" s="17"/>
      <c r="BY944" s="17"/>
      <c r="BZ944" s="17"/>
      <c r="CA944" s="17"/>
      <c r="CB944" s="17"/>
      <c r="CC944" s="17"/>
      <c r="CD944" s="17"/>
      <c r="CE944" s="17"/>
      <c r="CF944" s="17"/>
      <c r="CG944" s="17"/>
      <c r="CH944" s="17"/>
      <c r="CI944" s="17"/>
      <c r="CJ944" s="17"/>
      <c r="CK944" s="17"/>
      <c r="CL944" s="17"/>
      <c r="CM944" s="17"/>
      <c r="CN944" s="17"/>
      <c r="CO944" s="17"/>
      <c r="CP944" s="17"/>
      <c r="CQ944" s="17"/>
      <c r="CR944" s="17"/>
      <c r="CS944" s="17"/>
      <c r="CT944" s="17"/>
      <c r="CU944" s="17"/>
      <c r="CV944" s="17"/>
      <c r="CW944" s="17"/>
      <c r="CX944" s="17"/>
      <c r="CY944" s="17"/>
      <c r="CZ944" s="17"/>
      <c r="DA944" s="17"/>
      <c r="DB944" s="17"/>
      <c r="DC944" s="17"/>
      <c r="DD944" s="17"/>
      <c r="DE944" s="17"/>
      <c r="DF944" s="17"/>
      <c r="DG944" s="17"/>
      <c r="DH944" s="17"/>
      <c r="DI944" s="17"/>
      <c r="DJ944" s="17"/>
      <c r="DK944" s="17"/>
      <c r="DL944" s="17"/>
      <c r="DM944" s="17"/>
      <c r="DN944" s="17"/>
      <c r="DO944" s="17"/>
      <c r="DP944" s="17"/>
      <c r="DQ944" s="17"/>
      <c r="DR944" s="17"/>
      <c r="DS944" s="17"/>
      <c r="DT944" s="17"/>
      <c r="DU944" s="17"/>
      <c r="DV944" s="17"/>
      <c r="DW944" s="17"/>
      <c r="DX944" s="17"/>
      <c r="DY944" s="17"/>
      <c r="DZ944" s="17"/>
      <c r="EA944" s="17"/>
      <c r="EB944" s="17"/>
      <c r="EC944" s="17"/>
      <c r="ED944" s="17"/>
      <c r="EE944" s="17"/>
      <c r="EF944" s="17"/>
      <c r="EG944" s="17"/>
      <c r="EH944" s="17"/>
      <c r="EI944" s="17"/>
      <c r="EJ944" s="17"/>
      <c r="EK944" s="17"/>
      <c r="EL944" s="17"/>
    </row>
    <row r="945" spans="1:142" x14ac:dyDescent="0.35">
      <c r="A945" s="17"/>
      <c r="B945" s="17"/>
      <c r="C945" s="17"/>
      <c r="D945" s="17"/>
      <c r="E945" s="17"/>
      <c r="F945" s="17"/>
      <c r="G945" s="17"/>
      <c r="H945" s="17"/>
      <c r="I945" s="17"/>
      <c r="K945" s="17"/>
      <c r="N945" s="17"/>
      <c r="O945" s="17"/>
      <c r="P945" s="68"/>
      <c r="Q945" s="68"/>
      <c r="R945" s="17"/>
      <c r="S945" s="17"/>
      <c r="T945" s="107"/>
      <c r="V945" s="17"/>
      <c r="W945" s="17"/>
      <c r="Y945" s="17"/>
      <c r="Z945" s="17"/>
      <c r="AA945" s="17"/>
      <c r="AI945" s="17"/>
      <c r="AJ945" s="17"/>
      <c r="AK945" s="17"/>
      <c r="AL945" s="17"/>
      <c r="AM945" s="17"/>
      <c r="AN945" s="17"/>
      <c r="AO945" s="17"/>
      <c r="AP945" s="17"/>
      <c r="AQ945" s="17"/>
      <c r="AR945" s="17"/>
      <c r="AS945" s="17"/>
      <c r="AT945" s="17"/>
      <c r="AU945" s="17"/>
      <c r="AV945" s="17"/>
      <c r="AW945" s="17"/>
      <c r="AX945" s="17"/>
      <c r="AY945" s="17"/>
      <c r="AZ945" s="17"/>
      <c r="BA945" s="17"/>
      <c r="BB945" s="17"/>
      <c r="BC945" s="17"/>
      <c r="BD945" s="17"/>
      <c r="BE945" s="17"/>
      <c r="BF945" s="17"/>
      <c r="BG945" s="17"/>
      <c r="BH945" s="17"/>
      <c r="BI945" s="17"/>
      <c r="BJ945" s="17"/>
      <c r="BK945" s="17"/>
      <c r="BL945" s="17"/>
      <c r="BM945" s="17"/>
      <c r="BN945" s="17"/>
      <c r="BO945" s="17"/>
      <c r="BP945" s="17"/>
      <c r="BQ945" s="17"/>
      <c r="BR945" s="17"/>
      <c r="BS945" s="17"/>
      <c r="BT945" s="17"/>
      <c r="BU945" s="17"/>
      <c r="BV945" s="17"/>
      <c r="BW945" s="17"/>
      <c r="BX945" s="17"/>
      <c r="BY945" s="17"/>
      <c r="BZ945" s="17"/>
      <c r="CA945" s="17"/>
      <c r="CB945" s="17"/>
      <c r="CC945" s="17"/>
      <c r="CD945" s="17"/>
      <c r="CE945" s="17"/>
      <c r="CF945" s="17"/>
      <c r="CG945" s="17"/>
      <c r="CH945" s="17"/>
      <c r="CI945" s="17"/>
      <c r="CJ945" s="17"/>
      <c r="CK945" s="17"/>
      <c r="CL945" s="17"/>
      <c r="CM945" s="17"/>
      <c r="CN945" s="17"/>
      <c r="CO945" s="17"/>
      <c r="CP945" s="17"/>
      <c r="CQ945" s="17"/>
      <c r="CR945" s="17"/>
      <c r="CS945" s="17"/>
      <c r="CT945" s="17"/>
      <c r="CU945" s="17"/>
      <c r="CV945" s="17"/>
      <c r="CW945" s="17"/>
      <c r="CX945" s="17"/>
      <c r="CY945" s="17"/>
      <c r="CZ945" s="17"/>
      <c r="DA945" s="17"/>
      <c r="DB945" s="17"/>
      <c r="DC945" s="17"/>
      <c r="DD945" s="17"/>
      <c r="DE945" s="17"/>
      <c r="DF945" s="17"/>
      <c r="DG945" s="17"/>
      <c r="DH945" s="17"/>
      <c r="DI945" s="17"/>
      <c r="DJ945" s="17"/>
      <c r="DK945" s="17"/>
      <c r="DL945" s="17"/>
      <c r="DM945" s="17"/>
      <c r="DN945" s="17"/>
      <c r="DO945" s="17"/>
      <c r="DP945" s="17"/>
      <c r="DQ945" s="17"/>
      <c r="DR945" s="17"/>
      <c r="DS945" s="17"/>
      <c r="DT945" s="17"/>
      <c r="DU945" s="17"/>
      <c r="DV945" s="17"/>
      <c r="DW945" s="17"/>
      <c r="DX945" s="17"/>
      <c r="DY945" s="17"/>
      <c r="DZ945" s="17"/>
      <c r="EA945" s="17"/>
      <c r="EB945" s="17"/>
      <c r="EC945" s="17"/>
      <c r="ED945" s="17"/>
      <c r="EE945" s="17"/>
      <c r="EF945" s="17"/>
      <c r="EG945" s="17"/>
      <c r="EH945" s="17"/>
      <c r="EI945" s="17"/>
      <c r="EJ945" s="17"/>
      <c r="EK945" s="17"/>
      <c r="EL945" s="17"/>
    </row>
    <row r="946" spans="1:142" x14ac:dyDescent="0.35">
      <c r="A946" s="17"/>
      <c r="B946" s="17"/>
      <c r="C946" s="17"/>
      <c r="D946" s="17"/>
      <c r="E946" s="17"/>
      <c r="F946" s="17"/>
      <c r="G946" s="17"/>
      <c r="H946" s="17"/>
      <c r="I946" s="17"/>
      <c r="K946" s="17"/>
      <c r="N946" s="17"/>
      <c r="O946" s="17"/>
      <c r="P946" s="68"/>
      <c r="Q946" s="68"/>
      <c r="R946" s="17"/>
      <c r="S946" s="17"/>
      <c r="T946" s="107"/>
      <c r="V946" s="17"/>
      <c r="W946" s="17"/>
      <c r="Y946" s="17"/>
      <c r="Z946" s="17"/>
      <c r="AA946" s="17"/>
      <c r="AI946" s="17"/>
      <c r="AJ946" s="17"/>
      <c r="AK946" s="17"/>
      <c r="AL946" s="17"/>
      <c r="AM946" s="17"/>
      <c r="AN946" s="17"/>
      <c r="AO946" s="17"/>
      <c r="AP946" s="17"/>
      <c r="AQ946" s="17"/>
      <c r="AR946" s="17"/>
      <c r="AS946" s="17"/>
      <c r="AT946" s="17"/>
      <c r="AU946" s="17"/>
      <c r="AV946" s="17"/>
      <c r="AW946" s="17"/>
      <c r="AX946" s="17"/>
      <c r="AY946" s="17"/>
      <c r="AZ946" s="17"/>
      <c r="BA946" s="17"/>
      <c r="BB946" s="17"/>
      <c r="BC946" s="17"/>
      <c r="BD946" s="17"/>
      <c r="BE946" s="17"/>
      <c r="BF946" s="17"/>
      <c r="BG946" s="17"/>
      <c r="BH946" s="17"/>
      <c r="BI946" s="17"/>
      <c r="BJ946" s="17"/>
      <c r="BK946" s="17"/>
      <c r="BL946" s="17"/>
      <c r="BM946" s="17"/>
      <c r="BN946" s="17"/>
      <c r="BO946" s="17"/>
      <c r="BP946" s="17"/>
      <c r="BQ946" s="17"/>
      <c r="BR946" s="17"/>
      <c r="BS946" s="17"/>
      <c r="BT946" s="17"/>
      <c r="BU946" s="17"/>
      <c r="BV946" s="17"/>
      <c r="BW946" s="17"/>
      <c r="BX946" s="17"/>
      <c r="BY946" s="17"/>
      <c r="BZ946" s="17"/>
      <c r="CA946" s="17"/>
      <c r="CB946" s="17"/>
      <c r="CC946" s="17"/>
      <c r="CD946" s="17"/>
      <c r="CE946" s="17"/>
      <c r="CF946" s="17"/>
      <c r="CG946" s="17"/>
      <c r="CH946" s="17"/>
      <c r="CI946" s="17"/>
      <c r="CJ946" s="17"/>
      <c r="CK946" s="17"/>
      <c r="CL946" s="17"/>
      <c r="CM946" s="17"/>
      <c r="CN946" s="17"/>
      <c r="CO946" s="17"/>
      <c r="CP946" s="17"/>
      <c r="CQ946" s="17"/>
      <c r="CR946" s="17"/>
      <c r="CS946" s="17"/>
      <c r="CT946" s="17"/>
      <c r="CU946" s="17"/>
      <c r="CV946" s="17"/>
      <c r="CW946" s="17"/>
      <c r="CX946" s="17"/>
      <c r="CY946" s="17"/>
      <c r="CZ946" s="17"/>
      <c r="DA946" s="17"/>
      <c r="DB946" s="17"/>
      <c r="DC946" s="17"/>
      <c r="DD946" s="17"/>
      <c r="DE946" s="17"/>
      <c r="DF946" s="17"/>
      <c r="DG946" s="17"/>
      <c r="DH946" s="17"/>
      <c r="DI946" s="17"/>
      <c r="DJ946" s="17"/>
      <c r="DK946" s="17"/>
      <c r="DL946" s="17"/>
      <c r="DM946" s="17"/>
      <c r="DN946" s="17"/>
      <c r="DO946" s="17"/>
      <c r="DP946" s="17"/>
      <c r="DQ946" s="17"/>
      <c r="DR946" s="17"/>
      <c r="DS946" s="17"/>
      <c r="DT946" s="17"/>
      <c r="DU946" s="17"/>
      <c r="DV946" s="17"/>
      <c r="DW946" s="17"/>
      <c r="DX946" s="17"/>
      <c r="DY946" s="17"/>
      <c r="DZ946" s="17"/>
      <c r="EA946" s="17"/>
      <c r="EB946" s="17"/>
      <c r="EC946" s="17"/>
      <c r="ED946" s="17"/>
      <c r="EE946" s="17"/>
      <c r="EF946" s="17"/>
      <c r="EG946" s="17"/>
      <c r="EH946" s="17"/>
      <c r="EI946" s="17"/>
      <c r="EJ946" s="17"/>
      <c r="EK946" s="17"/>
      <c r="EL946" s="17"/>
    </row>
    <row r="947" spans="1:142" x14ac:dyDescent="0.35">
      <c r="A947" s="17"/>
      <c r="B947" s="17"/>
      <c r="C947" s="17"/>
      <c r="D947" s="17"/>
      <c r="E947" s="17"/>
      <c r="F947" s="17"/>
      <c r="G947" s="17"/>
      <c r="H947" s="17"/>
      <c r="I947" s="17"/>
      <c r="K947" s="17"/>
      <c r="N947" s="17"/>
      <c r="O947" s="17"/>
      <c r="P947" s="68"/>
      <c r="Q947" s="68"/>
      <c r="R947" s="17"/>
      <c r="S947" s="17"/>
      <c r="T947" s="107"/>
      <c r="V947" s="17"/>
      <c r="W947" s="17"/>
      <c r="Y947" s="17"/>
      <c r="Z947" s="17"/>
      <c r="AA947" s="17"/>
      <c r="AI947" s="17"/>
      <c r="AJ947" s="17"/>
      <c r="AK947" s="17"/>
      <c r="AL947" s="17"/>
      <c r="AM947" s="17"/>
      <c r="AN947" s="17"/>
      <c r="AO947" s="17"/>
      <c r="AP947" s="17"/>
      <c r="AQ947" s="17"/>
      <c r="AR947" s="17"/>
      <c r="AS947" s="17"/>
      <c r="AT947" s="17"/>
      <c r="AU947" s="17"/>
      <c r="AV947" s="17"/>
      <c r="AW947" s="17"/>
      <c r="AX947" s="17"/>
      <c r="AY947" s="17"/>
      <c r="AZ947" s="17"/>
      <c r="BA947" s="17"/>
      <c r="BB947" s="17"/>
      <c r="BC947" s="17"/>
      <c r="BD947" s="17"/>
      <c r="BE947" s="17"/>
      <c r="BF947" s="17"/>
      <c r="BG947" s="17"/>
      <c r="BH947" s="17"/>
      <c r="BI947" s="17"/>
      <c r="BJ947" s="17"/>
      <c r="BK947" s="17"/>
      <c r="BL947" s="17"/>
      <c r="BM947" s="17"/>
      <c r="BN947" s="17"/>
      <c r="BO947" s="17"/>
      <c r="BP947" s="17"/>
      <c r="BQ947" s="17"/>
      <c r="BR947" s="17"/>
      <c r="BS947" s="17"/>
      <c r="BT947" s="17"/>
      <c r="BU947" s="17"/>
      <c r="BV947" s="17"/>
      <c r="BW947" s="17"/>
      <c r="BX947" s="17"/>
      <c r="BY947" s="17"/>
      <c r="BZ947" s="17"/>
      <c r="CA947" s="17"/>
      <c r="CB947" s="17"/>
      <c r="CC947" s="17"/>
      <c r="CD947" s="17"/>
      <c r="CE947" s="17"/>
      <c r="CF947" s="17"/>
      <c r="CG947" s="17"/>
      <c r="CH947" s="17"/>
      <c r="CI947" s="17"/>
      <c r="CJ947" s="17"/>
      <c r="CK947" s="17"/>
      <c r="CL947" s="17"/>
      <c r="CM947" s="17"/>
      <c r="CN947" s="17"/>
      <c r="CO947" s="17"/>
      <c r="CP947" s="17"/>
      <c r="CQ947" s="17"/>
      <c r="CR947" s="17"/>
      <c r="CS947" s="17"/>
      <c r="CT947" s="17"/>
      <c r="CU947" s="17"/>
      <c r="CV947" s="17"/>
      <c r="CW947" s="17"/>
      <c r="CX947" s="17"/>
      <c r="CY947" s="17"/>
      <c r="CZ947" s="17"/>
      <c r="DA947" s="17"/>
      <c r="DB947" s="17"/>
      <c r="DC947" s="17"/>
      <c r="DD947" s="17"/>
      <c r="DE947" s="17"/>
      <c r="DF947" s="17"/>
      <c r="DG947" s="17"/>
      <c r="DH947" s="17"/>
      <c r="DI947" s="17"/>
      <c r="DJ947" s="17"/>
      <c r="DK947" s="17"/>
      <c r="DL947" s="17"/>
      <c r="DM947" s="17"/>
      <c r="DN947" s="17"/>
      <c r="DO947" s="17"/>
      <c r="DP947" s="17"/>
      <c r="DQ947" s="17"/>
      <c r="DR947" s="17"/>
      <c r="DS947" s="17"/>
      <c r="DT947" s="17"/>
      <c r="DU947" s="17"/>
      <c r="DV947" s="17"/>
      <c r="DW947" s="17"/>
      <c r="DX947" s="17"/>
      <c r="DY947" s="17"/>
      <c r="DZ947" s="17"/>
      <c r="EA947" s="17"/>
      <c r="EB947" s="17"/>
      <c r="EC947" s="17"/>
      <c r="ED947" s="17"/>
      <c r="EE947" s="17"/>
      <c r="EF947" s="17"/>
      <c r="EG947" s="17"/>
      <c r="EH947" s="17"/>
      <c r="EI947" s="17"/>
      <c r="EJ947" s="17"/>
      <c r="EK947" s="17"/>
      <c r="EL947" s="17"/>
    </row>
    <row r="948" spans="1:142" x14ac:dyDescent="0.35">
      <c r="A948" s="17"/>
      <c r="B948" s="17"/>
      <c r="C948" s="17"/>
      <c r="D948" s="17"/>
      <c r="E948" s="17"/>
      <c r="F948" s="17"/>
      <c r="G948" s="17"/>
      <c r="H948" s="17"/>
      <c r="I948" s="17"/>
      <c r="K948" s="17"/>
      <c r="N948" s="17"/>
      <c r="O948" s="17"/>
      <c r="P948" s="68"/>
      <c r="Q948" s="68"/>
      <c r="R948" s="17"/>
      <c r="S948" s="17"/>
      <c r="T948" s="107"/>
      <c r="V948" s="17"/>
      <c r="W948" s="17"/>
      <c r="Y948" s="17"/>
      <c r="Z948" s="17"/>
      <c r="AA948" s="17"/>
      <c r="AI948" s="17"/>
      <c r="AJ948" s="17"/>
      <c r="AK948" s="17"/>
      <c r="AL948" s="17"/>
      <c r="AM948" s="17"/>
      <c r="AN948" s="17"/>
      <c r="AO948" s="17"/>
      <c r="AP948" s="17"/>
      <c r="AQ948" s="17"/>
      <c r="AR948" s="17"/>
      <c r="AS948" s="17"/>
      <c r="AT948" s="17"/>
      <c r="AU948" s="17"/>
      <c r="AV948" s="17"/>
      <c r="AW948" s="17"/>
      <c r="AX948" s="17"/>
      <c r="AY948" s="17"/>
      <c r="AZ948" s="17"/>
      <c r="BA948" s="17"/>
      <c r="BB948" s="17"/>
      <c r="BC948" s="17"/>
      <c r="BD948" s="17"/>
      <c r="BE948" s="17"/>
      <c r="BF948" s="17"/>
      <c r="BG948" s="17"/>
      <c r="BH948" s="17"/>
      <c r="BI948" s="17"/>
      <c r="BJ948" s="17"/>
      <c r="BK948" s="17"/>
      <c r="BL948" s="17"/>
      <c r="BM948" s="17"/>
      <c r="BN948" s="17"/>
      <c r="BO948" s="17"/>
      <c r="BP948" s="17"/>
      <c r="BQ948" s="17"/>
      <c r="BR948" s="17"/>
      <c r="BS948" s="17"/>
      <c r="BT948" s="17"/>
      <c r="BU948" s="17"/>
      <c r="BV948" s="17"/>
      <c r="BW948" s="17"/>
      <c r="BX948" s="17"/>
      <c r="BY948" s="17"/>
      <c r="BZ948" s="17"/>
      <c r="CA948" s="17"/>
      <c r="CB948" s="17"/>
      <c r="CC948" s="17"/>
      <c r="CD948" s="17"/>
      <c r="CE948" s="17"/>
      <c r="CF948" s="17"/>
      <c r="CG948" s="17"/>
      <c r="CH948" s="17"/>
      <c r="CI948" s="17"/>
      <c r="CJ948" s="17"/>
      <c r="CK948" s="17"/>
      <c r="CL948" s="17"/>
      <c r="CM948" s="17"/>
      <c r="CN948" s="17"/>
      <c r="CO948" s="17"/>
      <c r="CP948" s="17"/>
      <c r="CQ948" s="17"/>
      <c r="CR948" s="17"/>
      <c r="CS948" s="17"/>
      <c r="CT948" s="17"/>
      <c r="CU948" s="17"/>
      <c r="CV948" s="17"/>
      <c r="CW948" s="17"/>
      <c r="CX948" s="17"/>
      <c r="CY948" s="17"/>
      <c r="CZ948" s="17"/>
      <c r="DA948" s="17"/>
      <c r="DB948" s="17"/>
      <c r="DC948" s="17"/>
      <c r="DD948" s="17"/>
      <c r="DE948" s="17"/>
      <c r="DF948" s="17"/>
      <c r="DG948" s="17"/>
      <c r="DH948" s="17"/>
      <c r="DI948" s="17"/>
      <c r="DJ948" s="17"/>
      <c r="DK948" s="17"/>
      <c r="DL948" s="17"/>
      <c r="DM948" s="17"/>
      <c r="DN948" s="17"/>
      <c r="DO948" s="17"/>
      <c r="DP948" s="17"/>
      <c r="DQ948" s="17"/>
      <c r="DR948" s="17"/>
      <c r="DS948" s="17"/>
      <c r="DT948" s="17"/>
      <c r="DU948" s="17"/>
      <c r="DV948" s="17"/>
      <c r="DW948" s="17"/>
      <c r="DX948" s="17"/>
      <c r="DY948" s="17"/>
      <c r="DZ948" s="17"/>
      <c r="EA948" s="17"/>
      <c r="EB948" s="17"/>
      <c r="EC948" s="17"/>
      <c r="ED948" s="17"/>
      <c r="EE948" s="17"/>
      <c r="EF948" s="17"/>
      <c r="EG948" s="17"/>
      <c r="EH948" s="17"/>
      <c r="EI948" s="17"/>
      <c r="EJ948" s="17"/>
      <c r="EK948" s="17"/>
      <c r="EL948" s="17"/>
    </row>
    <row r="949" spans="1:142" x14ac:dyDescent="0.35">
      <c r="A949" s="17"/>
      <c r="B949" s="17"/>
      <c r="C949" s="17"/>
      <c r="D949" s="17"/>
      <c r="E949" s="17"/>
      <c r="F949" s="17"/>
      <c r="G949" s="17"/>
      <c r="H949" s="17"/>
      <c r="I949" s="17"/>
      <c r="K949" s="17"/>
      <c r="N949" s="17"/>
      <c r="O949" s="17"/>
      <c r="P949" s="68"/>
      <c r="Q949" s="68"/>
      <c r="R949" s="17"/>
      <c r="S949" s="17"/>
      <c r="T949" s="107"/>
      <c r="V949" s="17"/>
      <c r="W949" s="17"/>
      <c r="Y949" s="17"/>
      <c r="Z949" s="17"/>
      <c r="AA949" s="17"/>
      <c r="AI949" s="17"/>
      <c r="AJ949" s="17"/>
      <c r="AK949" s="17"/>
      <c r="AL949" s="17"/>
      <c r="AM949" s="17"/>
      <c r="AN949" s="17"/>
      <c r="AO949" s="17"/>
      <c r="AP949" s="17"/>
      <c r="AQ949" s="17"/>
      <c r="AR949" s="17"/>
      <c r="AS949" s="17"/>
      <c r="AT949" s="17"/>
      <c r="AU949" s="17"/>
      <c r="AV949" s="17"/>
      <c r="AW949" s="17"/>
      <c r="AX949" s="17"/>
      <c r="AY949" s="17"/>
      <c r="AZ949" s="17"/>
      <c r="BA949" s="17"/>
      <c r="BB949" s="17"/>
      <c r="BC949" s="17"/>
      <c r="BD949" s="17"/>
      <c r="BE949" s="17"/>
      <c r="BF949" s="17"/>
      <c r="BG949" s="17"/>
      <c r="BH949" s="17"/>
      <c r="BI949" s="17"/>
      <c r="BJ949" s="17"/>
      <c r="BK949" s="17"/>
      <c r="BL949" s="17"/>
      <c r="BM949" s="17"/>
      <c r="BN949" s="17"/>
      <c r="BO949" s="17"/>
      <c r="BP949" s="17"/>
      <c r="BQ949" s="17"/>
      <c r="BR949" s="17"/>
      <c r="BS949" s="17"/>
      <c r="BT949" s="17"/>
      <c r="BU949" s="17"/>
      <c r="BV949" s="17"/>
      <c r="BW949" s="17"/>
      <c r="BX949" s="17"/>
      <c r="BY949" s="17"/>
      <c r="BZ949" s="17"/>
      <c r="CA949" s="17"/>
      <c r="CB949" s="17"/>
      <c r="CC949" s="17"/>
      <c r="CD949" s="17"/>
      <c r="CE949" s="17"/>
      <c r="CF949" s="17"/>
      <c r="CG949" s="17"/>
      <c r="CH949" s="17"/>
      <c r="CI949" s="17"/>
      <c r="CJ949" s="17"/>
      <c r="CK949" s="17"/>
      <c r="CL949" s="17"/>
      <c r="CM949" s="17"/>
      <c r="CN949" s="17"/>
      <c r="CO949" s="17"/>
      <c r="CP949" s="17"/>
      <c r="CQ949" s="17"/>
      <c r="CR949" s="17"/>
      <c r="CS949" s="17"/>
      <c r="CT949" s="17"/>
      <c r="CU949" s="17"/>
      <c r="CV949" s="17"/>
      <c r="CW949" s="17"/>
      <c r="CX949" s="17"/>
      <c r="CY949" s="17"/>
      <c r="CZ949" s="17"/>
      <c r="DA949" s="17"/>
      <c r="DB949" s="17"/>
      <c r="DC949" s="17"/>
      <c r="DD949" s="17"/>
      <c r="DE949" s="17"/>
      <c r="DF949" s="17"/>
      <c r="DG949" s="17"/>
      <c r="DH949" s="17"/>
      <c r="DI949" s="17"/>
      <c r="DJ949" s="17"/>
      <c r="DK949" s="17"/>
      <c r="DL949" s="17"/>
      <c r="DM949" s="17"/>
      <c r="DN949" s="17"/>
      <c r="DO949" s="17"/>
      <c r="DP949" s="17"/>
      <c r="DQ949" s="17"/>
      <c r="DR949" s="17"/>
      <c r="DS949" s="17"/>
      <c r="DT949" s="17"/>
      <c r="DU949" s="17"/>
      <c r="DV949" s="17"/>
      <c r="DW949" s="17"/>
      <c r="DX949" s="17"/>
      <c r="DY949" s="17"/>
      <c r="DZ949" s="17"/>
      <c r="EA949" s="17"/>
      <c r="EB949" s="17"/>
      <c r="EC949" s="17"/>
      <c r="ED949" s="17"/>
      <c r="EE949" s="17"/>
      <c r="EF949" s="17"/>
      <c r="EG949" s="17"/>
      <c r="EH949" s="17"/>
      <c r="EI949" s="17"/>
      <c r="EJ949" s="17"/>
      <c r="EK949" s="17"/>
      <c r="EL949" s="17"/>
    </row>
    <row r="950" spans="1:142" x14ac:dyDescent="0.35">
      <c r="A950" s="17"/>
      <c r="B950" s="17"/>
      <c r="C950" s="17"/>
      <c r="D950" s="17"/>
      <c r="E950" s="17"/>
      <c r="F950" s="17"/>
      <c r="G950" s="17"/>
      <c r="H950" s="17"/>
      <c r="I950" s="17"/>
      <c r="K950" s="17"/>
      <c r="N950" s="17"/>
      <c r="O950" s="17"/>
      <c r="P950" s="68"/>
      <c r="Q950" s="68"/>
      <c r="R950" s="17"/>
      <c r="S950" s="17"/>
      <c r="T950" s="107"/>
      <c r="V950" s="17"/>
      <c r="W950" s="17"/>
      <c r="Y950" s="17"/>
      <c r="Z950" s="17"/>
      <c r="AA950" s="17"/>
      <c r="AI950" s="17"/>
      <c r="AJ950" s="17"/>
      <c r="AK950" s="17"/>
      <c r="AL950" s="17"/>
      <c r="AM950" s="17"/>
      <c r="AN950" s="17"/>
      <c r="AO950" s="17"/>
      <c r="AP950" s="17"/>
      <c r="AQ950" s="17"/>
      <c r="AR950" s="17"/>
      <c r="AS950" s="17"/>
      <c r="AT950" s="17"/>
      <c r="AU950" s="17"/>
      <c r="AV950" s="17"/>
      <c r="AW950" s="17"/>
      <c r="AX950" s="17"/>
      <c r="AY950" s="17"/>
      <c r="AZ950" s="17"/>
      <c r="BA950" s="17"/>
      <c r="BB950" s="17"/>
      <c r="BC950" s="17"/>
      <c r="BD950" s="17"/>
      <c r="BE950" s="17"/>
      <c r="BF950" s="17"/>
      <c r="BG950" s="17"/>
      <c r="BH950" s="17"/>
      <c r="BI950" s="17"/>
      <c r="BJ950" s="17"/>
      <c r="BK950" s="17"/>
      <c r="BL950" s="17"/>
      <c r="BM950" s="17"/>
      <c r="BN950" s="17"/>
      <c r="BO950" s="17"/>
      <c r="BP950" s="17"/>
      <c r="BQ950" s="17"/>
      <c r="BR950" s="17"/>
      <c r="BS950" s="17"/>
      <c r="BT950" s="17"/>
      <c r="BU950" s="17"/>
      <c r="BV950" s="17"/>
      <c r="BW950" s="17"/>
      <c r="BX950" s="17"/>
      <c r="BY950" s="17"/>
      <c r="BZ950" s="17"/>
      <c r="CA950" s="17"/>
      <c r="CB950" s="17"/>
      <c r="CC950" s="17"/>
      <c r="CD950" s="17"/>
      <c r="CE950" s="17"/>
      <c r="CF950" s="17"/>
      <c r="CG950" s="17"/>
      <c r="CH950" s="17"/>
      <c r="CI950" s="17"/>
      <c r="CJ950" s="17"/>
      <c r="CK950" s="17"/>
      <c r="CL950" s="17"/>
      <c r="CM950" s="17"/>
      <c r="CN950" s="17"/>
      <c r="CO950" s="17"/>
      <c r="CP950" s="17"/>
      <c r="CQ950" s="17"/>
      <c r="CR950" s="17"/>
      <c r="CS950" s="17"/>
      <c r="CT950" s="17"/>
      <c r="CU950" s="17"/>
      <c r="CV950" s="17"/>
      <c r="CW950" s="17"/>
      <c r="CX950" s="17"/>
      <c r="CY950" s="17"/>
      <c r="CZ950" s="17"/>
      <c r="DA950" s="17"/>
      <c r="DB950" s="17"/>
      <c r="DC950" s="17"/>
      <c r="DD950" s="17"/>
      <c r="DE950" s="17"/>
      <c r="DF950" s="17"/>
      <c r="DG950" s="17"/>
      <c r="DH950" s="17"/>
      <c r="DI950" s="17"/>
      <c r="DJ950" s="17"/>
      <c r="DK950" s="17"/>
      <c r="DL950" s="17"/>
      <c r="DM950" s="17"/>
      <c r="DN950" s="17"/>
      <c r="DO950" s="17"/>
      <c r="DP950" s="17"/>
      <c r="DQ950" s="17"/>
      <c r="DR950" s="17"/>
      <c r="DS950" s="17"/>
      <c r="DT950" s="17"/>
      <c r="DU950" s="17"/>
      <c r="DV950" s="17"/>
      <c r="DW950" s="17"/>
      <c r="DX950" s="17"/>
      <c r="DY950" s="17"/>
      <c r="DZ950" s="17"/>
      <c r="EA950" s="17"/>
      <c r="EB950" s="17"/>
      <c r="EC950" s="17"/>
      <c r="ED950" s="17"/>
      <c r="EE950" s="17"/>
      <c r="EF950" s="17"/>
      <c r="EG950" s="17"/>
      <c r="EH950" s="17"/>
      <c r="EI950" s="17"/>
      <c r="EJ950" s="17"/>
      <c r="EK950" s="17"/>
      <c r="EL950" s="17"/>
    </row>
    <row r="951" spans="1:142" x14ac:dyDescent="0.35">
      <c r="A951" s="17"/>
      <c r="B951" s="17"/>
      <c r="C951" s="17"/>
      <c r="D951" s="17"/>
      <c r="E951" s="17"/>
      <c r="F951" s="17"/>
      <c r="G951" s="17"/>
      <c r="H951" s="17"/>
      <c r="I951" s="17"/>
      <c r="K951" s="17"/>
      <c r="N951" s="17"/>
      <c r="O951" s="17"/>
      <c r="P951" s="68"/>
      <c r="Q951" s="68"/>
      <c r="R951" s="17"/>
      <c r="S951" s="17"/>
      <c r="T951" s="107"/>
      <c r="V951" s="17"/>
      <c r="W951" s="17"/>
      <c r="Y951" s="17"/>
      <c r="Z951" s="17"/>
      <c r="AA951" s="17"/>
      <c r="AI951" s="17"/>
      <c r="AJ951" s="17"/>
      <c r="AK951" s="17"/>
      <c r="AL951" s="17"/>
      <c r="AM951" s="17"/>
      <c r="AN951" s="17"/>
      <c r="AO951" s="17"/>
      <c r="AP951" s="17"/>
      <c r="AQ951" s="17"/>
      <c r="AR951" s="17"/>
      <c r="AS951" s="17"/>
      <c r="AT951" s="17"/>
      <c r="AU951" s="17"/>
      <c r="AV951" s="17"/>
      <c r="AW951" s="17"/>
      <c r="AX951" s="17"/>
      <c r="AY951" s="17"/>
      <c r="AZ951" s="17"/>
      <c r="BA951" s="17"/>
      <c r="BB951" s="17"/>
      <c r="BC951" s="17"/>
      <c r="BD951" s="17"/>
      <c r="BE951" s="17"/>
      <c r="BF951" s="17"/>
      <c r="BG951" s="17"/>
      <c r="BH951" s="17"/>
      <c r="BI951" s="17"/>
      <c r="BJ951" s="17"/>
      <c r="BK951" s="17"/>
      <c r="BL951" s="17"/>
      <c r="BM951" s="17"/>
      <c r="BN951" s="17"/>
      <c r="BO951" s="17"/>
      <c r="BP951" s="17"/>
      <c r="BQ951" s="17"/>
      <c r="BR951" s="17"/>
      <c r="BS951" s="17"/>
      <c r="BT951" s="17"/>
      <c r="BU951" s="17"/>
      <c r="BV951" s="17"/>
      <c r="BW951" s="17"/>
      <c r="BX951" s="17"/>
      <c r="BY951" s="17"/>
      <c r="BZ951" s="17"/>
      <c r="CA951" s="17"/>
      <c r="CB951" s="17"/>
      <c r="CC951" s="17"/>
      <c r="CD951" s="17"/>
      <c r="CE951" s="17"/>
      <c r="CF951" s="17"/>
      <c r="CG951" s="17"/>
      <c r="CH951" s="17"/>
      <c r="CI951" s="17"/>
      <c r="CJ951" s="17"/>
      <c r="CK951" s="17"/>
      <c r="CL951" s="17"/>
      <c r="CM951" s="17"/>
      <c r="CN951" s="17"/>
      <c r="CO951" s="17"/>
      <c r="CP951" s="17"/>
      <c r="CQ951" s="17"/>
      <c r="CR951" s="17"/>
      <c r="CS951" s="17"/>
      <c r="CT951" s="17"/>
      <c r="CU951" s="17"/>
      <c r="CV951" s="17"/>
      <c r="CW951" s="17"/>
      <c r="CX951" s="17"/>
      <c r="CY951" s="17"/>
      <c r="CZ951" s="17"/>
      <c r="DA951" s="17"/>
      <c r="DB951" s="17"/>
      <c r="DC951" s="17"/>
      <c r="DD951" s="17"/>
      <c r="DE951" s="17"/>
      <c r="DF951" s="17"/>
      <c r="DG951" s="17"/>
      <c r="DH951" s="17"/>
      <c r="DI951" s="17"/>
      <c r="DJ951" s="17"/>
      <c r="DK951" s="17"/>
      <c r="DL951" s="17"/>
      <c r="DM951" s="17"/>
      <c r="DN951" s="17"/>
      <c r="DO951" s="17"/>
      <c r="DP951" s="17"/>
      <c r="DQ951" s="17"/>
      <c r="DR951" s="17"/>
      <c r="DS951" s="17"/>
      <c r="DT951" s="17"/>
      <c r="DU951" s="17"/>
      <c r="DV951" s="17"/>
      <c r="DW951" s="17"/>
      <c r="DX951" s="17"/>
      <c r="DY951" s="17"/>
      <c r="DZ951" s="17"/>
      <c r="EA951" s="17"/>
      <c r="EB951" s="17"/>
      <c r="EC951" s="17"/>
      <c r="ED951" s="17"/>
      <c r="EE951" s="17"/>
      <c r="EF951" s="17"/>
      <c r="EG951" s="17"/>
      <c r="EH951" s="17"/>
      <c r="EI951" s="17"/>
      <c r="EJ951" s="17"/>
      <c r="EK951" s="17"/>
      <c r="EL951" s="17"/>
    </row>
    <row r="952" spans="1:142" x14ac:dyDescent="0.35">
      <c r="A952" s="17"/>
      <c r="B952" s="17"/>
      <c r="C952" s="17"/>
      <c r="D952" s="17"/>
      <c r="E952" s="17"/>
      <c r="F952" s="17"/>
      <c r="G952" s="17"/>
      <c r="H952" s="17"/>
      <c r="I952" s="17"/>
      <c r="K952" s="17"/>
      <c r="N952" s="17"/>
      <c r="O952" s="17"/>
      <c r="P952" s="68"/>
      <c r="Q952" s="68"/>
      <c r="R952" s="17"/>
      <c r="S952" s="17"/>
      <c r="T952" s="107"/>
      <c r="V952" s="17"/>
      <c r="W952" s="17"/>
      <c r="Y952" s="17"/>
      <c r="Z952" s="17"/>
      <c r="AA952" s="17"/>
      <c r="AI952" s="17"/>
      <c r="AJ952" s="17"/>
      <c r="AK952" s="17"/>
      <c r="AL952" s="17"/>
      <c r="AM952" s="17"/>
      <c r="AN952" s="17"/>
      <c r="AO952" s="17"/>
      <c r="AP952" s="17"/>
      <c r="AQ952" s="17"/>
      <c r="AR952" s="17"/>
      <c r="AS952" s="17"/>
      <c r="AT952" s="17"/>
      <c r="AU952" s="17"/>
      <c r="AV952" s="17"/>
      <c r="AW952" s="17"/>
      <c r="AX952" s="17"/>
      <c r="AY952" s="17"/>
      <c r="AZ952" s="17"/>
      <c r="BA952" s="17"/>
      <c r="BB952" s="17"/>
      <c r="BC952" s="17"/>
      <c r="BD952" s="17"/>
      <c r="BE952" s="17"/>
      <c r="BF952" s="17"/>
      <c r="BG952" s="17"/>
      <c r="BH952" s="17"/>
      <c r="BI952" s="17"/>
      <c r="BJ952" s="17"/>
      <c r="BK952" s="17"/>
      <c r="BL952" s="17"/>
      <c r="BM952" s="17"/>
      <c r="BN952" s="17"/>
      <c r="BO952" s="17"/>
      <c r="BP952" s="17"/>
      <c r="BQ952" s="17"/>
      <c r="BR952" s="17"/>
      <c r="BS952" s="17"/>
      <c r="BT952" s="17"/>
      <c r="BU952" s="17"/>
      <c r="BV952" s="17"/>
      <c r="BW952" s="17"/>
      <c r="BX952" s="17"/>
      <c r="BY952" s="17"/>
      <c r="BZ952" s="17"/>
      <c r="CA952" s="17"/>
      <c r="CB952" s="17"/>
      <c r="CC952" s="17"/>
      <c r="CD952" s="17"/>
      <c r="CE952" s="17"/>
      <c r="CF952" s="17"/>
      <c r="CG952" s="17"/>
      <c r="CH952" s="17"/>
      <c r="CI952" s="17"/>
      <c r="CJ952" s="17"/>
      <c r="CK952" s="17"/>
      <c r="CL952" s="17"/>
      <c r="CM952" s="17"/>
      <c r="CN952" s="17"/>
      <c r="CO952" s="17"/>
      <c r="CP952" s="17"/>
      <c r="CQ952" s="17"/>
      <c r="CR952" s="17"/>
      <c r="CS952" s="17"/>
      <c r="CT952" s="17"/>
      <c r="CU952" s="17"/>
      <c r="CV952" s="17"/>
      <c r="CW952" s="17"/>
      <c r="CX952" s="17"/>
      <c r="CY952" s="17"/>
      <c r="CZ952" s="17"/>
      <c r="DA952" s="17"/>
      <c r="DB952" s="17"/>
      <c r="DC952" s="17"/>
      <c r="DD952" s="17"/>
      <c r="DE952" s="17"/>
      <c r="DF952" s="17"/>
      <c r="DG952" s="17"/>
      <c r="DH952" s="17"/>
      <c r="DI952" s="17"/>
      <c r="DJ952" s="17"/>
      <c r="DK952" s="17"/>
      <c r="DL952" s="17"/>
      <c r="DM952" s="17"/>
      <c r="DN952" s="17"/>
      <c r="DO952" s="17"/>
      <c r="DP952" s="17"/>
      <c r="DQ952" s="17"/>
      <c r="DR952" s="17"/>
      <c r="DS952" s="17"/>
      <c r="DT952" s="17"/>
      <c r="DU952" s="17"/>
      <c r="DV952" s="17"/>
      <c r="DW952" s="17"/>
      <c r="DX952" s="17"/>
      <c r="DY952" s="17"/>
      <c r="DZ952" s="17"/>
      <c r="EA952" s="17"/>
      <c r="EB952" s="17"/>
      <c r="EC952" s="17"/>
      <c r="ED952" s="17"/>
      <c r="EE952" s="17"/>
      <c r="EF952" s="17"/>
      <c r="EG952" s="17"/>
      <c r="EH952" s="17"/>
      <c r="EI952" s="17"/>
      <c r="EJ952" s="17"/>
      <c r="EK952" s="17"/>
      <c r="EL952" s="17"/>
    </row>
    <row r="953" spans="1:142" x14ac:dyDescent="0.35">
      <c r="A953" s="17"/>
      <c r="B953" s="17"/>
      <c r="C953" s="17"/>
      <c r="D953" s="17"/>
      <c r="E953" s="17"/>
      <c r="F953" s="17"/>
      <c r="G953" s="17"/>
      <c r="H953" s="17"/>
      <c r="I953" s="107"/>
      <c r="K953" s="17"/>
      <c r="N953" s="17"/>
      <c r="O953" s="17"/>
      <c r="P953" s="68"/>
      <c r="Q953" s="68"/>
      <c r="R953" s="17"/>
      <c r="S953" s="17"/>
      <c r="T953" s="109"/>
      <c r="V953" s="17"/>
      <c r="W953" s="17"/>
      <c r="Y953" s="17"/>
      <c r="Z953" s="17"/>
      <c r="AA953" s="17"/>
      <c r="AI953" s="17"/>
      <c r="AJ953" s="17"/>
      <c r="AK953" s="17"/>
      <c r="AL953" s="17"/>
      <c r="AM953" s="17"/>
      <c r="AN953" s="17"/>
      <c r="AO953" s="17"/>
      <c r="AP953" s="17"/>
      <c r="AQ953" s="17"/>
      <c r="AR953" s="17"/>
      <c r="AS953" s="17"/>
      <c r="AT953" s="17"/>
      <c r="AU953" s="17"/>
      <c r="AV953" s="17"/>
      <c r="AW953" s="17"/>
      <c r="AX953" s="17"/>
      <c r="AY953" s="17"/>
      <c r="AZ953" s="17"/>
      <c r="BA953" s="17"/>
      <c r="BB953" s="17"/>
      <c r="BC953" s="17"/>
      <c r="BD953" s="17"/>
      <c r="BE953" s="17"/>
      <c r="BF953" s="17"/>
      <c r="BG953" s="17"/>
      <c r="BH953" s="17"/>
      <c r="BI953" s="17"/>
      <c r="BJ953" s="17"/>
      <c r="BK953" s="17"/>
      <c r="BL953" s="17"/>
      <c r="BM953" s="17"/>
      <c r="BN953" s="17"/>
      <c r="BO953" s="17"/>
      <c r="BP953" s="17"/>
      <c r="BQ953" s="17"/>
      <c r="BR953" s="17"/>
      <c r="BS953" s="17"/>
      <c r="BT953" s="17"/>
      <c r="BU953" s="17"/>
      <c r="BV953" s="17"/>
      <c r="BW953" s="17"/>
      <c r="BX953" s="17"/>
      <c r="BY953" s="17"/>
      <c r="BZ953" s="17"/>
      <c r="CA953" s="17"/>
      <c r="CB953" s="17"/>
      <c r="CC953" s="17"/>
      <c r="CD953" s="17"/>
      <c r="CE953" s="17"/>
      <c r="CF953" s="17"/>
      <c r="CG953" s="17"/>
      <c r="CH953" s="17"/>
      <c r="CI953" s="17"/>
      <c r="CJ953" s="17"/>
      <c r="CK953" s="17"/>
      <c r="CL953" s="17"/>
      <c r="CM953" s="17"/>
      <c r="CN953" s="17"/>
      <c r="CO953" s="17"/>
      <c r="CP953" s="17"/>
      <c r="CQ953" s="17"/>
      <c r="CR953" s="17"/>
      <c r="CS953" s="17"/>
      <c r="CT953" s="17"/>
      <c r="CU953" s="17"/>
      <c r="CV953" s="17"/>
      <c r="CW953" s="17"/>
      <c r="CX953" s="17"/>
      <c r="CY953" s="17"/>
      <c r="CZ953" s="17"/>
      <c r="DA953" s="17"/>
      <c r="DB953" s="17"/>
      <c r="DC953" s="17"/>
      <c r="DD953" s="17"/>
      <c r="DE953" s="17"/>
      <c r="DF953" s="17"/>
      <c r="DG953" s="17"/>
      <c r="DH953" s="17"/>
      <c r="DI953" s="17"/>
      <c r="DJ953" s="17"/>
      <c r="DK953" s="17"/>
      <c r="DL953" s="17"/>
      <c r="DM953" s="17"/>
      <c r="DN953" s="17"/>
      <c r="DO953" s="17"/>
      <c r="DP953" s="17"/>
      <c r="DQ953" s="17"/>
      <c r="DR953" s="17"/>
      <c r="DS953" s="17"/>
      <c r="DT953" s="17"/>
      <c r="DU953" s="17"/>
      <c r="DV953" s="17"/>
      <c r="DW953" s="17"/>
      <c r="DX953" s="17"/>
      <c r="DY953" s="17"/>
      <c r="DZ953" s="17"/>
      <c r="EA953" s="17"/>
      <c r="EB953" s="17"/>
      <c r="EC953" s="17"/>
      <c r="ED953" s="17"/>
      <c r="EE953" s="17"/>
      <c r="EF953" s="17"/>
      <c r="EG953" s="17"/>
      <c r="EH953" s="17"/>
      <c r="EI953" s="17"/>
      <c r="EJ953" s="17"/>
      <c r="EK953" s="17"/>
      <c r="EL953" s="17"/>
    </row>
    <row r="954" spans="1:142" x14ac:dyDescent="0.35">
      <c r="A954" s="17"/>
      <c r="B954" s="17"/>
      <c r="C954" s="17"/>
      <c r="D954" s="17"/>
      <c r="E954" s="17"/>
      <c r="F954" s="17"/>
      <c r="G954" s="17"/>
      <c r="H954" s="17"/>
      <c r="I954" s="17"/>
      <c r="K954" s="17"/>
      <c r="N954" s="17"/>
      <c r="O954" s="17"/>
      <c r="P954" s="68"/>
      <c r="Q954" s="68"/>
      <c r="R954" s="17"/>
      <c r="S954" s="17"/>
      <c r="T954" s="107"/>
      <c r="V954" s="17"/>
      <c r="W954" s="17"/>
      <c r="Y954" s="17"/>
      <c r="Z954" s="17"/>
      <c r="AA954" s="17"/>
      <c r="AI954" s="17"/>
      <c r="AJ954" s="17"/>
      <c r="AK954" s="17"/>
      <c r="AL954" s="17"/>
      <c r="AM954" s="17"/>
      <c r="AN954" s="17"/>
      <c r="AO954" s="17"/>
      <c r="AP954" s="17"/>
      <c r="AQ954" s="17"/>
      <c r="AR954" s="17"/>
      <c r="AS954" s="17"/>
      <c r="AT954" s="17"/>
      <c r="AU954" s="17"/>
      <c r="AV954" s="17"/>
      <c r="AW954" s="17"/>
      <c r="AX954" s="17"/>
      <c r="AY954" s="17"/>
      <c r="AZ954" s="17"/>
      <c r="BA954" s="17"/>
      <c r="BB954" s="17"/>
      <c r="BC954" s="17"/>
      <c r="BD954" s="17"/>
      <c r="BE954" s="17"/>
      <c r="BF954" s="17"/>
      <c r="BG954" s="17"/>
      <c r="BH954" s="17"/>
      <c r="BI954" s="17"/>
      <c r="BJ954" s="17"/>
      <c r="BK954" s="17"/>
      <c r="BL954" s="17"/>
      <c r="BM954" s="17"/>
      <c r="BN954" s="17"/>
      <c r="BO954" s="17"/>
      <c r="BP954" s="17"/>
      <c r="BQ954" s="17"/>
      <c r="BR954" s="17"/>
      <c r="BS954" s="17"/>
      <c r="BT954" s="17"/>
      <c r="BU954" s="17"/>
      <c r="BV954" s="17"/>
      <c r="BW954" s="17"/>
      <c r="BX954" s="17"/>
      <c r="BY954" s="17"/>
      <c r="BZ954" s="17"/>
      <c r="CA954" s="17"/>
      <c r="CB954" s="17"/>
      <c r="CC954" s="17"/>
      <c r="CD954" s="17"/>
      <c r="CE954" s="17"/>
      <c r="CF954" s="17"/>
      <c r="CG954" s="17"/>
      <c r="CH954" s="17"/>
      <c r="CI954" s="17"/>
      <c r="CJ954" s="17"/>
      <c r="CK954" s="17"/>
      <c r="CL954" s="17"/>
      <c r="CM954" s="17"/>
      <c r="CN954" s="17"/>
      <c r="CO954" s="17"/>
      <c r="CP954" s="17"/>
      <c r="CQ954" s="17"/>
      <c r="CR954" s="17"/>
      <c r="CS954" s="17"/>
      <c r="CT954" s="17"/>
      <c r="CU954" s="17"/>
      <c r="CV954" s="17"/>
      <c r="CW954" s="17"/>
      <c r="CX954" s="17"/>
      <c r="CY954" s="17"/>
      <c r="CZ954" s="17"/>
      <c r="DA954" s="17"/>
      <c r="DB954" s="17"/>
      <c r="DC954" s="17"/>
      <c r="DD954" s="17"/>
      <c r="DE954" s="17"/>
      <c r="DF954" s="17"/>
      <c r="DG954" s="17"/>
      <c r="DH954" s="17"/>
      <c r="DI954" s="17"/>
      <c r="DJ954" s="17"/>
      <c r="DK954" s="17"/>
      <c r="DL954" s="17"/>
      <c r="DM954" s="17"/>
      <c r="DN954" s="17"/>
      <c r="DO954" s="17"/>
      <c r="DP954" s="17"/>
      <c r="DQ954" s="17"/>
      <c r="DR954" s="17"/>
      <c r="DS954" s="17"/>
      <c r="DT954" s="17"/>
      <c r="DU954" s="17"/>
      <c r="DV954" s="17"/>
      <c r="DW954" s="17"/>
      <c r="DX954" s="17"/>
      <c r="DY954" s="17"/>
      <c r="DZ954" s="17"/>
      <c r="EA954" s="17"/>
      <c r="EB954" s="17"/>
      <c r="EC954" s="17"/>
      <c r="ED954" s="17"/>
      <c r="EE954" s="17"/>
      <c r="EF954" s="17"/>
      <c r="EG954" s="17"/>
      <c r="EH954" s="17"/>
      <c r="EI954" s="17"/>
      <c r="EJ954" s="17"/>
      <c r="EK954" s="17"/>
      <c r="EL954" s="17"/>
    </row>
    <row r="955" spans="1:142" x14ac:dyDescent="0.35">
      <c r="A955" s="17"/>
      <c r="B955" s="17"/>
      <c r="C955" s="17"/>
      <c r="D955" s="17"/>
      <c r="E955" s="17"/>
      <c r="F955" s="17"/>
      <c r="G955" s="17"/>
      <c r="H955" s="17"/>
      <c r="I955" s="17"/>
      <c r="K955" s="17"/>
      <c r="N955" s="17"/>
      <c r="O955" s="17"/>
      <c r="P955" s="68"/>
      <c r="Q955" s="68"/>
      <c r="R955" s="17"/>
      <c r="S955" s="17"/>
      <c r="T955" s="109"/>
      <c r="V955" s="17"/>
      <c r="W955" s="17"/>
      <c r="Y955" s="17"/>
      <c r="Z955" s="17"/>
      <c r="AA955" s="17"/>
      <c r="AI955" s="17"/>
      <c r="AJ955" s="17"/>
      <c r="AK955" s="17"/>
      <c r="AL955" s="17"/>
      <c r="AM955" s="17"/>
      <c r="AN955" s="17"/>
      <c r="AO955" s="17"/>
      <c r="AP955" s="17"/>
      <c r="AQ955" s="17"/>
      <c r="AR955" s="17"/>
      <c r="AS955" s="17"/>
      <c r="AT955" s="17"/>
      <c r="AU955" s="17"/>
      <c r="AV955" s="17"/>
      <c r="AW955" s="17"/>
      <c r="AX955" s="17"/>
      <c r="AY955" s="17"/>
      <c r="AZ955" s="17"/>
      <c r="BA955" s="17"/>
      <c r="BB955" s="17"/>
      <c r="BC955" s="17"/>
      <c r="BD955" s="17"/>
      <c r="BE955" s="17"/>
      <c r="BF955" s="17"/>
      <c r="BG955" s="17"/>
      <c r="BH955" s="17"/>
      <c r="BI955" s="17"/>
      <c r="BJ955" s="17"/>
      <c r="BK955" s="17"/>
      <c r="BL955" s="17"/>
      <c r="BM955" s="17"/>
      <c r="BN955" s="17"/>
      <c r="BO955" s="17"/>
      <c r="BP955" s="17"/>
      <c r="BQ955" s="17"/>
      <c r="BR955" s="17"/>
      <c r="BS955" s="17"/>
      <c r="BT955" s="17"/>
      <c r="BU955" s="17"/>
      <c r="BV955" s="17"/>
      <c r="BW955" s="17"/>
      <c r="BX955" s="17"/>
      <c r="BY955" s="17"/>
      <c r="BZ955" s="17"/>
      <c r="CA955" s="17"/>
      <c r="CB955" s="17"/>
      <c r="CC955" s="17"/>
      <c r="CD955" s="17"/>
      <c r="CE955" s="17"/>
      <c r="CF955" s="17"/>
      <c r="CG955" s="17"/>
      <c r="CH955" s="17"/>
      <c r="CI955" s="17"/>
      <c r="CJ955" s="17"/>
      <c r="CK955" s="17"/>
      <c r="CL955" s="17"/>
      <c r="CM955" s="17"/>
      <c r="CN955" s="17"/>
      <c r="CO955" s="17"/>
      <c r="CP955" s="17"/>
      <c r="CQ955" s="17"/>
      <c r="CR955" s="17"/>
      <c r="CS955" s="17"/>
      <c r="CT955" s="17"/>
      <c r="CU955" s="17"/>
      <c r="CV955" s="17"/>
      <c r="CW955" s="17"/>
      <c r="CX955" s="17"/>
      <c r="CY955" s="17"/>
      <c r="CZ955" s="17"/>
      <c r="DA955" s="17"/>
      <c r="DB955" s="17"/>
      <c r="DC955" s="17"/>
      <c r="DD955" s="17"/>
      <c r="DE955" s="17"/>
      <c r="DF955" s="17"/>
      <c r="DG955" s="17"/>
      <c r="DH955" s="17"/>
      <c r="DI955" s="17"/>
      <c r="DJ955" s="17"/>
      <c r="DK955" s="17"/>
      <c r="DL955" s="17"/>
      <c r="DM955" s="17"/>
      <c r="DN955" s="17"/>
      <c r="DO955" s="17"/>
      <c r="DP955" s="17"/>
      <c r="DQ955" s="17"/>
      <c r="DR955" s="17"/>
      <c r="DS955" s="17"/>
      <c r="DT955" s="17"/>
      <c r="DU955" s="17"/>
      <c r="DV955" s="17"/>
      <c r="DW955" s="17"/>
      <c r="DX955" s="17"/>
      <c r="DY955" s="17"/>
      <c r="DZ955" s="17"/>
      <c r="EA955" s="17"/>
      <c r="EB955" s="17"/>
      <c r="EC955" s="17"/>
      <c r="ED955" s="17"/>
      <c r="EE955" s="17"/>
      <c r="EF955" s="17"/>
      <c r="EG955" s="17"/>
      <c r="EH955" s="17"/>
      <c r="EI955" s="17"/>
      <c r="EJ955" s="17"/>
      <c r="EK955" s="17"/>
      <c r="EL955" s="17"/>
    </row>
    <row r="956" spans="1:142" x14ac:dyDescent="0.35">
      <c r="A956" s="17"/>
      <c r="B956" s="17"/>
      <c r="C956" s="17"/>
      <c r="D956" s="17"/>
      <c r="E956" s="17"/>
      <c r="F956" s="17"/>
      <c r="G956" s="17"/>
      <c r="H956" s="17"/>
      <c r="I956" s="17"/>
      <c r="K956" s="17"/>
      <c r="N956" s="17"/>
      <c r="O956" s="17"/>
      <c r="P956" s="68"/>
      <c r="Q956" s="68"/>
      <c r="R956" s="17"/>
      <c r="S956" s="17"/>
      <c r="T956" s="107"/>
      <c r="V956" s="17"/>
      <c r="W956" s="17"/>
      <c r="Y956" s="17"/>
      <c r="Z956" s="17"/>
      <c r="AA956" s="17"/>
      <c r="AI956" s="17"/>
      <c r="AJ956" s="17"/>
      <c r="AK956" s="17"/>
      <c r="AL956" s="17"/>
      <c r="AM956" s="17"/>
      <c r="AN956" s="17"/>
      <c r="AO956" s="17"/>
      <c r="AP956" s="17"/>
      <c r="AQ956" s="17"/>
      <c r="AR956" s="17"/>
      <c r="AS956" s="17"/>
      <c r="AT956" s="17"/>
      <c r="AU956" s="17"/>
      <c r="AV956" s="17"/>
      <c r="AW956" s="17"/>
      <c r="AX956" s="17"/>
      <c r="AY956" s="17"/>
      <c r="AZ956" s="17"/>
      <c r="BA956" s="17"/>
      <c r="BB956" s="17"/>
      <c r="BC956" s="17"/>
      <c r="BD956" s="17"/>
      <c r="BE956" s="17"/>
      <c r="BF956" s="17"/>
      <c r="BG956" s="17"/>
      <c r="BH956" s="17"/>
      <c r="BI956" s="17"/>
      <c r="BJ956" s="17"/>
      <c r="BK956" s="17"/>
      <c r="BL956" s="17"/>
      <c r="BM956" s="17"/>
      <c r="BN956" s="17"/>
      <c r="BO956" s="17"/>
      <c r="BP956" s="17"/>
      <c r="BQ956" s="17"/>
      <c r="BR956" s="17"/>
      <c r="BS956" s="17"/>
      <c r="BT956" s="17"/>
      <c r="BU956" s="17"/>
      <c r="BV956" s="17"/>
      <c r="BW956" s="17"/>
      <c r="BX956" s="17"/>
      <c r="BY956" s="17"/>
      <c r="BZ956" s="17"/>
      <c r="CA956" s="17"/>
      <c r="CB956" s="17"/>
      <c r="CC956" s="17"/>
      <c r="CD956" s="17"/>
      <c r="CE956" s="17"/>
      <c r="CF956" s="17"/>
      <c r="CG956" s="17"/>
      <c r="CH956" s="17"/>
      <c r="CI956" s="17"/>
      <c r="CJ956" s="17"/>
      <c r="CK956" s="17"/>
      <c r="CL956" s="17"/>
      <c r="CM956" s="17"/>
      <c r="CN956" s="17"/>
      <c r="CO956" s="17"/>
      <c r="CP956" s="17"/>
      <c r="CQ956" s="17"/>
      <c r="CR956" s="17"/>
      <c r="CS956" s="17"/>
      <c r="CT956" s="17"/>
      <c r="CU956" s="17"/>
      <c r="CV956" s="17"/>
      <c r="CW956" s="17"/>
      <c r="CX956" s="17"/>
      <c r="CY956" s="17"/>
      <c r="CZ956" s="17"/>
      <c r="DA956" s="17"/>
      <c r="DB956" s="17"/>
      <c r="DC956" s="17"/>
      <c r="DD956" s="17"/>
      <c r="DE956" s="17"/>
      <c r="DF956" s="17"/>
      <c r="DG956" s="17"/>
      <c r="DH956" s="17"/>
      <c r="DI956" s="17"/>
      <c r="DJ956" s="17"/>
      <c r="DK956" s="17"/>
      <c r="DL956" s="17"/>
      <c r="DM956" s="17"/>
      <c r="DN956" s="17"/>
      <c r="DO956" s="17"/>
      <c r="DP956" s="17"/>
      <c r="DQ956" s="17"/>
      <c r="DR956" s="17"/>
      <c r="DS956" s="17"/>
      <c r="DT956" s="17"/>
      <c r="DU956" s="17"/>
      <c r="DV956" s="17"/>
      <c r="DW956" s="17"/>
      <c r="DX956" s="17"/>
      <c r="DY956" s="17"/>
      <c r="DZ956" s="17"/>
      <c r="EA956" s="17"/>
      <c r="EB956" s="17"/>
      <c r="EC956" s="17"/>
      <c r="ED956" s="17"/>
      <c r="EE956" s="17"/>
      <c r="EF956" s="17"/>
      <c r="EG956" s="17"/>
      <c r="EH956" s="17"/>
      <c r="EI956" s="17"/>
      <c r="EJ956" s="17"/>
      <c r="EK956" s="17"/>
      <c r="EL956" s="17"/>
    </row>
    <row r="957" spans="1:142" x14ac:dyDescent="0.35">
      <c r="A957" s="17"/>
      <c r="B957" s="17"/>
      <c r="C957" s="17"/>
      <c r="D957" s="17"/>
      <c r="E957" s="17"/>
      <c r="F957" s="17"/>
      <c r="G957" s="17"/>
      <c r="H957" s="17"/>
      <c r="I957" s="17"/>
      <c r="K957" s="17"/>
      <c r="N957" s="17"/>
      <c r="O957" s="17"/>
      <c r="P957" s="68"/>
      <c r="Q957" s="68"/>
      <c r="R957" s="17"/>
      <c r="S957" s="17"/>
      <c r="T957" s="107"/>
      <c r="V957" s="17"/>
      <c r="W957" s="17"/>
      <c r="Y957" s="17"/>
      <c r="Z957" s="17"/>
      <c r="AA957" s="17"/>
      <c r="AI957" s="17"/>
      <c r="AJ957" s="17"/>
      <c r="AK957" s="17"/>
      <c r="AL957" s="17"/>
      <c r="AM957" s="17"/>
      <c r="AN957" s="17"/>
      <c r="AO957" s="17"/>
      <c r="AP957" s="17"/>
      <c r="AQ957" s="17"/>
      <c r="AR957" s="17"/>
      <c r="AS957" s="17"/>
      <c r="AT957" s="17"/>
      <c r="AU957" s="17"/>
      <c r="AV957" s="17"/>
      <c r="AW957" s="17"/>
      <c r="AX957" s="17"/>
      <c r="AY957" s="17"/>
      <c r="AZ957" s="17"/>
      <c r="BA957" s="17"/>
      <c r="BB957" s="17"/>
      <c r="BC957" s="17"/>
      <c r="BD957" s="17"/>
      <c r="BE957" s="17"/>
      <c r="BF957" s="17"/>
      <c r="BG957" s="17"/>
      <c r="BH957" s="17"/>
      <c r="BI957" s="17"/>
      <c r="BJ957" s="17"/>
      <c r="BK957" s="17"/>
      <c r="BL957" s="17"/>
      <c r="BM957" s="17"/>
      <c r="BN957" s="17"/>
      <c r="BO957" s="17"/>
      <c r="BP957" s="17"/>
      <c r="BQ957" s="17"/>
      <c r="BR957" s="17"/>
      <c r="BS957" s="17"/>
      <c r="BT957" s="17"/>
      <c r="BU957" s="17"/>
      <c r="BV957" s="17"/>
      <c r="BW957" s="17"/>
      <c r="BX957" s="17"/>
      <c r="BY957" s="17"/>
      <c r="BZ957" s="17"/>
      <c r="CA957" s="17"/>
      <c r="CB957" s="17"/>
      <c r="CC957" s="17"/>
      <c r="CD957" s="17"/>
      <c r="CE957" s="17"/>
      <c r="CF957" s="17"/>
      <c r="CG957" s="17"/>
      <c r="CH957" s="17"/>
      <c r="CI957" s="17"/>
      <c r="CJ957" s="17"/>
      <c r="CK957" s="17"/>
      <c r="CL957" s="17"/>
      <c r="CM957" s="17"/>
      <c r="CN957" s="17"/>
      <c r="CO957" s="17"/>
      <c r="CP957" s="17"/>
      <c r="CQ957" s="17"/>
      <c r="CR957" s="17"/>
      <c r="CS957" s="17"/>
      <c r="CT957" s="17"/>
      <c r="CU957" s="17"/>
      <c r="CV957" s="17"/>
      <c r="CW957" s="17"/>
      <c r="CX957" s="17"/>
      <c r="CY957" s="17"/>
      <c r="CZ957" s="17"/>
      <c r="DA957" s="17"/>
      <c r="DB957" s="17"/>
      <c r="DC957" s="17"/>
      <c r="DD957" s="17"/>
      <c r="DE957" s="17"/>
      <c r="DF957" s="17"/>
      <c r="DG957" s="17"/>
      <c r="DH957" s="17"/>
      <c r="DI957" s="17"/>
      <c r="DJ957" s="17"/>
      <c r="DK957" s="17"/>
      <c r="DL957" s="17"/>
      <c r="DM957" s="17"/>
      <c r="DN957" s="17"/>
      <c r="DO957" s="17"/>
      <c r="DP957" s="17"/>
      <c r="DQ957" s="17"/>
      <c r="DR957" s="17"/>
      <c r="DS957" s="17"/>
      <c r="DT957" s="17"/>
      <c r="DU957" s="17"/>
      <c r="DV957" s="17"/>
      <c r="DW957" s="17"/>
      <c r="DX957" s="17"/>
      <c r="DY957" s="17"/>
      <c r="DZ957" s="17"/>
      <c r="EA957" s="17"/>
      <c r="EB957" s="17"/>
      <c r="EC957" s="17"/>
      <c r="ED957" s="17"/>
      <c r="EE957" s="17"/>
      <c r="EF957" s="17"/>
      <c r="EG957" s="17"/>
      <c r="EH957" s="17"/>
      <c r="EI957" s="17"/>
      <c r="EJ957" s="17"/>
      <c r="EK957" s="17"/>
      <c r="EL957" s="17"/>
    </row>
    <row r="958" spans="1:142" x14ac:dyDescent="0.35">
      <c r="A958" s="17"/>
      <c r="B958" s="17"/>
      <c r="C958" s="17"/>
      <c r="D958" s="17"/>
      <c r="E958" s="17"/>
      <c r="F958" s="17"/>
      <c r="G958" s="17"/>
      <c r="H958" s="17"/>
      <c r="I958" s="17"/>
      <c r="K958" s="17"/>
      <c r="N958" s="17"/>
      <c r="O958" s="17"/>
      <c r="P958" s="68"/>
      <c r="Q958" s="68"/>
      <c r="R958" s="17"/>
      <c r="S958" s="17"/>
      <c r="T958" s="109"/>
      <c r="V958" s="17"/>
      <c r="W958" s="17"/>
      <c r="Y958" s="17"/>
      <c r="Z958" s="17"/>
      <c r="AA958" s="17"/>
      <c r="AI958" s="17"/>
      <c r="AJ958" s="17"/>
      <c r="AK958" s="17"/>
      <c r="AL958" s="17"/>
      <c r="AM958" s="17"/>
      <c r="AN958" s="17"/>
      <c r="AO958" s="17"/>
      <c r="AP958" s="17"/>
      <c r="AQ958" s="17"/>
      <c r="AR958" s="17"/>
      <c r="AS958" s="17"/>
      <c r="AT958" s="17"/>
      <c r="AU958" s="17"/>
      <c r="AV958" s="17"/>
      <c r="AW958" s="17"/>
      <c r="AX958" s="17"/>
      <c r="AY958" s="17"/>
      <c r="AZ958" s="17"/>
      <c r="BA958" s="17"/>
      <c r="BB958" s="17"/>
      <c r="BC958" s="17"/>
      <c r="BD958" s="17"/>
      <c r="BE958" s="17"/>
      <c r="BF958" s="17"/>
      <c r="BG958" s="17"/>
      <c r="BH958" s="17"/>
      <c r="BI958" s="17"/>
      <c r="BJ958" s="17"/>
      <c r="BK958" s="17"/>
      <c r="BL958" s="17"/>
      <c r="BM958" s="17"/>
      <c r="BN958" s="17"/>
      <c r="BO958" s="17"/>
      <c r="BP958" s="17"/>
      <c r="BQ958" s="17"/>
      <c r="BR958" s="17"/>
      <c r="BS958" s="17"/>
      <c r="BT958" s="17"/>
      <c r="BU958" s="17"/>
      <c r="BV958" s="17"/>
      <c r="BW958" s="17"/>
      <c r="BX958" s="17"/>
      <c r="BY958" s="17"/>
      <c r="BZ958" s="17"/>
      <c r="CA958" s="17"/>
      <c r="CB958" s="17"/>
      <c r="CC958" s="17"/>
      <c r="CD958" s="17"/>
      <c r="CE958" s="17"/>
      <c r="CF958" s="17"/>
      <c r="CG958" s="17"/>
      <c r="CH958" s="17"/>
      <c r="CI958" s="17"/>
      <c r="CJ958" s="17"/>
      <c r="CK958" s="17"/>
      <c r="CL958" s="17"/>
      <c r="CM958" s="17"/>
      <c r="CN958" s="17"/>
      <c r="CO958" s="17"/>
      <c r="CP958" s="17"/>
      <c r="CQ958" s="17"/>
      <c r="CR958" s="17"/>
      <c r="CS958" s="17"/>
      <c r="CT958" s="17"/>
      <c r="CU958" s="17"/>
      <c r="CV958" s="17"/>
      <c r="CW958" s="17"/>
      <c r="CX958" s="17"/>
      <c r="CY958" s="17"/>
      <c r="CZ958" s="17"/>
      <c r="DA958" s="17"/>
      <c r="DB958" s="17"/>
      <c r="DC958" s="17"/>
      <c r="DD958" s="17"/>
      <c r="DE958" s="17"/>
      <c r="DF958" s="17"/>
      <c r="DG958" s="17"/>
      <c r="DH958" s="17"/>
      <c r="DI958" s="17"/>
      <c r="DJ958" s="17"/>
      <c r="DK958" s="17"/>
      <c r="DL958" s="17"/>
      <c r="DM958" s="17"/>
      <c r="DN958" s="17"/>
      <c r="DO958" s="17"/>
      <c r="DP958" s="17"/>
      <c r="DQ958" s="17"/>
      <c r="DR958" s="17"/>
      <c r="DS958" s="17"/>
      <c r="DT958" s="17"/>
      <c r="DU958" s="17"/>
      <c r="DV958" s="17"/>
      <c r="DW958" s="17"/>
      <c r="DX958" s="17"/>
      <c r="DY958" s="17"/>
      <c r="DZ958" s="17"/>
      <c r="EA958" s="17"/>
      <c r="EB958" s="17"/>
      <c r="EC958" s="17"/>
      <c r="ED958" s="17"/>
      <c r="EE958" s="17"/>
      <c r="EF958" s="17"/>
      <c r="EG958" s="17"/>
      <c r="EH958" s="17"/>
      <c r="EI958" s="17"/>
      <c r="EJ958" s="17"/>
      <c r="EK958" s="17"/>
      <c r="EL958" s="17"/>
    </row>
    <row r="959" spans="1:142" x14ac:dyDescent="0.35">
      <c r="A959" s="17"/>
      <c r="B959" s="17"/>
      <c r="C959" s="17"/>
      <c r="D959" s="17"/>
      <c r="E959" s="17"/>
      <c r="F959" s="17"/>
      <c r="G959" s="17"/>
      <c r="H959" s="17"/>
      <c r="I959" s="17"/>
      <c r="K959" s="17"/>
      <c r="N959" s="17"/>
      <c r="O959" s="17"/>
      <c r="P959" s="68"/>
      <c r="Q959" s="68"/>
      <c r="R959" s="17"/>
      <c r="S959" s="17"/>
      <c r="T959" s="107"/>
      <c r="V959" s="17"/>
      <c r="W959" s="17"/>
      <c r="Y959" s="17"/>
      <c r="Z959" s="17"/>
      <c r="AA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c r="BL959" s="17"/>
      <c r="BM959" s="17"/>
      <c r="BN959" s="17"/>
      <c r="BO959" s="17"/>
      <c r="BP959" s="17"/>
      <c r="BQ959" s="17"/>
      <c r="BR959" s="17"/>
      <c r="BS959" s="17"/>
      <c r="BT959" s="17"/>
      <c r="BU959" s="17"/>
      <c r="BV959" s="17"/>
      <c r="BW959" s="17"/>
      <c r="BX959" s="17"/>
      <c r="BY959" s="17"/>
      <c r="BZ959" s="17"/>
      <c r="CA959" s="17"/>
      <c r="CB959" s="17"/>
      <c r="CC959" s="17"/>
      <c r="CD959" s="17"/>
      <c r="CE959" s="17"/>
      <c r="CF959" s="17"/>
      <c r="CG959" s="17"/>
      <c r="CH959" s="17"/>
      <c r="CI959" s="17"/>
      <c r="CJ959" s="17"/>
      <c r="CK959" s="17"/>
      <c r="CL959" s="17"/>
      <c r="CM959" s="17"/>
      <c r="CN959" s="17"/>
      <c r="CO959" s="17"/>
      <c r="CP959" s="17"/>
      <c r="CQ959" s="17"/>
      <c r="CR959" s="17"/>
      <c r="CS959" s="17"/>
      <c r="CT959" s="17"/>
      <c r="CU959" s="17"/>
      <c r="CV959" s="17"/>
      <c r="CW959" s="17"/>
      <c r="CX959" s="17"/>
      <c r="CY959" s="17"/>
      <c r="CZ959" s="17"/>
      <c r="DA959" s="17"/>
      <c r="DB959" s="17"/>
      <c r="DC959" s="17"/>
      <c r="DD959" s="17"/>
      <c r="DE959" s="17"/>
      <c r="DF959" s="17"/>
      <c r="DG959" s="17"/>
      <c r="DH959" s="17"/>
      <c r="DI959" s="17"/>
      <c r="DJ959" s="17"/>
      <c r="DK959" s="17"/>
      <c r="DL959" s="17"/>
      <c r="DM959" s="17"/>
      <c r="DN959" s="17"/>
      <c r="DO959" s="17"/>
      <c r="DP959" s="17"/>
      <c r="DQ959" s="17"/>
      <c r="DR959" s="17"/>
      <c r="DS959" s="17"/>
      <c r="DT959" s="17"/>
      <c r="DU959" s="17"/>
      <c r="DV959" s="17"/>
      <c r="DW959" s="17"/>
      <c r="DX959" s="17"/>
      <c r="DY959" s="17"/>
      <c r="DZ959" s="17"/>
      <c r="EA959" s="17"/>
      <c r="EB959" s="17"/>
      <c r="EC959" s="17"/>
      <c r="ED959" s="17"/>
      <c r="EE959" s="17"/>
      <c r="EF959" s="17"/>
      <c r="EG959" s="17"/>
      <c r="EH959" s="17"/>
      <c r="EI959" s="17"/>
      <c r="EJ959" s="17"/>
      <c r="EK959" s="17"/>
      <c r="EL959" s="17"/>
    </row>
    <row r="960" spans="1:142" x14ac:dyDescent="0.35">
      <c r="A960" s="17"/>
      <c r="B960" s="17"/>
      <c r="C960" s="17"/>
      <c r="D960" s="17"/>
      <c r="E960" s="17"/>
      <c r="F960" s="17"/>
      <c r="G960" s="17"/>
      <c r="H960" s="17"/>
      <c r="I960" s="17"/>
      <c r="K960" s="17"/>
      <c r="N960" s="17"/>
      <c r="O960" s="17"/>
      <c r="P960" s="68"/>
      <c r="Q960" s="68"/>
      <c r="R960" s="17"/>
      <c r="S960" s="17"/>
      <c r="T960" s="107"/>
      <c r="V960" s="17"/>
      <c r="W960" s="17"/>
      <c r="Y960" s="17"/>
      <c r="Z960" s="17"/>
      <c r="AA960" s="17"/>
      <c r="AI960" s="17"/>
      <c r="AJ960" s="17"/>
      <c r="AK960" s="17"/>
      <c r="AL960" s="17"/>
      <c r="AM960" s="17"/>
      <c r="AN960" s="17"/>
      <c r="AO960" s="17"/>
      <c r="AP960" s="17"/>
      <c r="AQ960" s="17"/>
      <c r="AR960" s="17"/>
      <c r="AS960" s="17"/>
      <c r="AT960" s="17"/>
      <c r="AU960" s="17"/>
      <c r="AV960" s="17"/>
      <c r="AW960" s="17"/>
      <c r="AX960" s="17"/>
      <c r="AY960" s="17"/>
      <c r="AZ960" s="17"/>
      <c r="BA960" s="17"/>
      <c r="BB960" s="17"/>
      <c r="BC960" s="17"/>
      <c r="BD960" s="17"/>
      <c r="BE960" s="17"/>
      <c r="BF960" s="17"/>
      <c r="BG960" s="17"/>
      <c r="BH960" s="17"/>
      <c r="BI960" s="17"/>
      <c r="BJ960" s="17"/>
      <c r="BK960" s="17"/>
      <c r="BL960" s="17"/>
      <c r="BM960" s="17"/>
      <c r="BN960" s="17"/>
      <c r="BO960" s="17"/>
      <c r="BP960" s="17"/>
      <c r="BQ960" s="17"/>
      <c r="BR960" s="17"/>
      <c r="BS960" s="17"/>
      <c r="BT960" s="17"/>
      <c r="BU960" s="17"/>
      <c r="BV960" s="17"/>
      <c r="BW960" s="17"/>
      <c r="BX960" s="17"/>
      <c r="BY960" s="17"/>
      <c r="BZ960" s="17"/>
      <c r="CA960" s="17"/>
      <c r="CB960" s="17"/>
      <c r="CC960" s="17"/>
      <c r="CD960" s="17"/>
      <c r="CE960" s="17"/>
      <c r="CF960" s="17"/>
      <c r="CG960" s="17"/>
      <c r="CH960" s="17"/>
      <c r="CI960" s="17"/>
      <c r="CJ960" s="17"/>
      <c r="CK960" s="17"/>
      <c r="CL960" s="17"/>
      <c r="CM960" s="17"/>
      <c r="CN960" s="17"/>
      <c r="CO960" s="17"/>
      <c r="CP960" s="17"/>
      <c r="CQ960" s="17"/>
      <c r="CR960" s="17"/>
      <c r="CS960" s="17"/>
      <c r="CT960" s="17"/>
      <c r="CU960" s="17"/>
      <c r="CV960" s="17"/>
      <c r="CW960" s="17"/>
      <c r="CX960" s="17"/>
      <c r="CY960" s="17"/>
      <c r="CZ960" s="17"/>
      <c r="DA960" s="17"/>
      <c r="DB960" s="17"/>
      <c r="DC960" s="17"/>
      <c r="DD960" s="17"/>
      <c r="DE960" s="17"/>
      <c r="DF960" s="17"/>
      <c r="DG960" s="17"/>
      <c r="DH960" s="17"/>
      <c r="DI960" s="17"/>
      <c r="DJ960" s="17"/>
      <c r="DK960" s="17"/>
      <c r="DL960" s="17"/>
      <c r="DM960" s="17"/>
      <c r="DN960" s="17"/>
      <c r="DO960" s="17"/>
      <c r="DP960" s="17"/>
      <c r="DQ960" s="17"/>
      <c r="DR960" s="17"/>
      <c r="DS960" s="17"/>
      <c r="DT960" s="17"/>
      <c r="DU960" s="17"/>
      <c r="DV960" s="17"/>
      <c r="DW960" s="17"/>
      <c r="DX960" s="17"/>
      <c r="DY960" s="17"/>
      <c r="DZ960" s="17"/>
      <c r="EA960" s="17"/>
      <c r="EB960" s="17"/>
      <c r="EC960" s="17"/>
      <c r="ED960" s="17"/>
      <c r="EE960" s="17"/>
      <c r="EF960" s="17"/>
      <c r="EG960" s="17"/>
      <c r="EH960" s="17"/>
      <c r="EI960" s="17"/>
      <c r="EJ960" s="17"/>
      <c r="EK960" s="17"/>
      <c r="EL960" s="17"/>
    </row>
    <row r="961" spans="1:142" x14ac:dyDescent="0.35">
      <c r="A961" s="17"/>
      <c r="B961" s="17"/>
      <c r="C961" s="17"/>
      <c r="D961" s="17"/>
      <c r="E961" s="17"/>
      <c r="F961" s="17"/>
      <c r="G961" s="17"/>
      <c r="H961" s="17"/>
      <c r="I961" s="17"/>
      <c r="K961" s="17"/>
      <c r="N961" s="17"/>
      <c r="O961" s="17"/>
      <c r="P961" s="68"/>
      <c r="Q961" s="68"/>
      <c r="R961" s="17"/>
      <c r="S961" s="17"/>
      <c r="T961" s="107"/>
      <c r="V961" s="17"/>
      <c r="W961" s="17"/>
      <c r="Y961" s="17"/>
      <c r="Z961" s="17"/>
      <c r="AA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c r="BL961" s="17"/>
      <c r="BM961" s="17"/>
      <c r="BN961" s="17"/>
      <c r="BO961" s="17"/>
      <c r="BP961" s="17"/>
      <c r="BQ961" s="17"/>
      <c r="BR961" s="17"/>
      <c r="BS961" s="17"/>
      <c r="BT961" s="17"/>
      <c r="BU961" s="17"/>
      <c r="BV961" s="17"/>
      <c r="BW961" s="17"/>
      <c r="BX961" s="17"/>
      <c r="BY961" s="17"/>
      <c r="BZ961" s="17"/>
      <c r="CA961" s="17"/>
      <c r="CB961" s="17"/>
      <c r="CC961" s="17"/>
      <c r="CD961" s="17"/>
      <c r="CE961" s="17"/>
      <c r="CF961" s="17"/>
      <c r="CG961" s="17"/>
      <c r="CH961" s="17"/>
      <c r="CI961" s="17"/>
      <c r="CJ961" s="17"/>
      <c r="CK961" s="17"/>
      <c r="CL961" s="17"/>
      <c r="CM961" s="17"/>
      <c r="CN961" s="17"/>
      <c r="CO961" s="17"/>
      <c r="CP961" s="17"/>
      <c r="CQ961" s="17"/>
      <c r="CR961" s="17"/>
      <c r="CS961" s="17"/>
      <c r="CT961" s="17"/>
      <c r="CU961" s="17"/>
      <c r="CV961" s="17"/>
      <c r="CW961" s="17"/>
      <c r="CX961" s="17"/>
      <c r="CY961" s="17"/>
      <c r="CZ961" s="17"/>
      <c r="DA961" s="17"/>
      <c r="DB961" s="17"/>
      <c r="DC961" s="17"/>
      <c r="DD961" s="17"/>
      <c r="DE961" s="17"/>
      <c r="DF961" s="17"/>
      <c r="DG961" s="17"/>
      <c r="DH961" s="17"/>
      <c r="DI961" s="17"/>
      <c r="DJ961" s="17"/>
      <c r="DK961" s="17"/>
      <c r="DL961" s="17"/>
      <c r="DM961" s="17"/>
      <c r="DN961" s="17"/>
      <c r="DO961" s="17"/>
      <c r="DP961" s="17"/>
      <c r="DQ961" s="17"/>
      <c r="DR961" s="17"/>
      <c r="DS961" s="17"/>
      <c r="DT961" s="17"/>
      <c r="DU961" s="17"/>
      <c r="DV961" s="17"/>
      <c r="DW961" s="17"/>
      <c r="DX961" s="17"/>
      <c r="DY961" s="17"/>
      <c r="DZ961" s="17"/>
      <c r="EA961" s="17"/>
      <c r="EB961" s="17"/>
      <c r="EC961" s="17"/>
      <c r="ED961" s="17"/>
      <c r="EE961" s="17"/>
      <c r="EF961" s="17"/>
      <c r="EG961" s="17"/>
      <c r="EH961" s="17"/>
      <c r="EI961" s="17"/>
      <c r="EJ961" s="17"/>
      <c r="EK961" s="17"/>
      <c r="EL961" s="17"/>
    </row>
    <row r="962" spans="1:142" x14ac:dyDescent="0.35">
      <c r="A962" s="17"/>
      <c r="B962" s="17"/>
      <c r="C962" s="17"/>
      <c r="D962" s="17"/>
      <c r="E962" s="17"/>
      <c r="F962" s="17"/>
      <c r="G962" s="17"/>
      <c r="H962" s="17"/>
      <c r="I962" s="17"/>
      <c r="K962" s="17"/>
      <c r="N962" s="17"/>
      <c r="O962" s="17"/>
      <c r="P962" s="68"/>
      <c r="Q962" s="68"/>
      <c r="R962" s="17"/>
      <c r="S962" s="17"/>
      <c r="T962" s="107"/>
      <c r="V962" s="17"/>
      <c r="W962" s="17"/>
      <c r="Y962" s="17"/>
      <c r="Z962" s="17"/>
      <c r="AA962" s="17"/>
      <c r="AI962" s="17"/>
      <c r="AJ962" s="17"/>
      <c r="AK962" s="17"/>
      <c r="AL962" s="17"/>
      <c r="AM962" s="17"/>
      <c r="AN962" s="17"/>
      <c r="AO962" s="17"/>
      <c r="AP962" s="17"/>
      <c r="AQ962" s="17"/>
      <c r="AR962" s="17"/>
      <c r="AS962" s="17"/>
      <c r="AT962" s="17"/>
      <c r="AU962" s="17"/>
      <c r="AV962" s="17"/>
      <c r="AW962" s="17"/>
      <c r="AX962" s="17"/>
      <c r="AY962" s="17"/>
      <c r="AZ962" s="17"/>
      <c r="BA962" s="17"/>
      <c r="BB962" s="17"/>
      <c r="BC962" s="17"/>
      <c r="BD962" s="17"/>
      <c r="BE962" s="17"/>
      <c r="BF962" s="17"/>
      <c r="BG962" s="17"/>
      <c r="BH962" s="17"/>
      <c r="BI962" s="17"/>
      <c r="BJ962" s="17"/>
      <c r="BK962" s="17"/>
      <c r="BL962" s="17"/>
      <c r="BM962" s="17"/>
      <c r="BN962" s="17"/>
      <c r="BO962" s="17"/>
      <c r="BP962" s="17"/>
      <c r="BQ962" s="17"/>
      <c r="BR962" s="17"/>
      <c r="BS962" s="17"/>
      <c r="BT962" s="17"/>
      <c r="BU962" s="17"/>
      <c r="BV962" s="17"/>
      <c r="BW962" s="17"/>
      <c r="BX962" s="17"/>
      <c r="BY962" s="17"/>
      <c r="BZ962" s="17"/>
      <c r="CA962" s="17"/>
      <c r="CB962" s="17"/>
      <c r="CC962" s="17"/>
      <c r="CD962" s="17"/>
      <c r="CE962" s="17"/>
      <c r="CF962" s="17"/>
      <c r="CG962" s="17"/>
      <c r="CH962" s="17"/>
      <c r="CI962" s="17"/>
      <c r="CJ962" s="17"/>
      <c r="CK962" s="17"/>
      <c r="CL962" s="17"/>
      <c r="CM962" s="17"/>
      <c r="CN962" s="17"/>
      <c r="CO962" s="17"/>
      <c r="CP962" s="17"/>
      <c r="CQ962" s="17"/>
      <c r="CR962" s="17"/>
      <c r="CS962" s="17"/>
      <c r="CT962" s="17"/>
      <c r="CU962" s="17"/>
      <c r="CV962" s="17"/>
      <c r="CW962" s="17"/>
      <c r="CX962" s="17"/>
      <c r="CY962" s="17"/>
      <c r="CZ962" s="17"/>
      <c r="DA962" s="17"/>
      <c r="DB962" s="17"/>
      <c r="DC962" s="17"/>
      <c r="DD962" s="17"/>
      <c r="DE962" s="17"/>
      <c r="DF962" s="17"/>
      <c r="DG962" s="17"/>
      <c r="DH962" s="17"/>
      <c r="DI962" s="17"/>
      <c r="DJ962" s="17"/>
      <c r="DK962" s="17"/>
      <c r="DL962" s="17"/>
      <c r="DM962" s="17"/>
      <c r="DN962" s="17"/>
      <c r="DO962" s="17"/>
      <c r="DP962" s="17"/>
      <c r="DQ962" s="17"/>
      <c r="DR962" s="17"/>
      <c r="DS962" s="17"/>
      <c r="DT962" s="17"/>
      <c r="DU962" s="17"/>
      <c r="DV962" s="17"/>
      <c r="DW962" s="17"/>
      <c r="DX962" s="17"/>
      <c r="DY962" s="17"/>
      <c r="DZ962" s="17"/>
      <c r="EA962" s="17"/>
      <c r="EB962" s="17"/>
      <c r="EC962" s="17"/>
      <c r="ED962" s="17"/>
      <c r="EE962" s="17"/>
      <c r="EF962" s="17"/>
      <c r="EG962" s="17"/>
      <c r="EH962" s="17"/>
      <c r="EI962" s="17"/>
      <c r="EJ962" s="17"/>
      <c r="EK962" s="17"/>
      <c r="EL962" s="17"/>
    </row>
    <row r="963" spans="1:142" x14ac:dyDescent="0.35">
      <c r="A963" s="17"/>
      <c r="B963" s="17"/>
      <c r="C963" s="17"/>
      <c r="D963" s="17"/>
      <c r="E963" s="17"/>
      <c r="F963" s="17"/>
      <c r="G963" s="17"/>
      <c r="H963" s="17"/>
      <c r="I963" s="17"/>
      <c r="K963" s="17"/>
      <c r="N963" s="17"/>
      <c r="O963" s="17"/>
      <c r="P963" s="68"/>
      <c r="Q963" s="68"/>
      <c r="R963" s="17"/>
      <c r="S963" s="17"/>
      <c r="T963" s="107"/>
      <c r="V963" s="17"/>
      <c r="W963" s="17"/>
      <c r="Y963" s="17"/>
      <c r="Z963" s="17"/>
      <c r="AA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c r="BP963" s="17"/>
      <c r="BQ963" s="17"/>
      <c r="BR963" s="17"/>
      <c r="BS963" s="17"/>
      <c r="BT963" s="17"/>
      <c r="BU963" s="17"/>
      <c r="BV963" s="17"/>
      <c r="BW963" s="17"/>
      <c r="BX963" s="17"/>
      <c r="BY963" s="17"/>
      <c r="BZ963" s="17"/>
      <c r="CA963" s="17"/>
      <c r="CB963" s="17"/>
      <c r="CC963" s="17"/>
      <c r="CD963" s="17"/>
      <c r="CE963" s="17"/>
      <c r="CF963" s="17"/>
      <c r="CG963" s="17"/>
      <c r="CH963" s="17"/>
      <c r="CI963" s="17"/>
      <c r="CJ963" s="17"/>
      <c r="CK963" s="17"/>
      <c r="CL963" s="17"/>
      <c r="CM963" s="17"/>
      <c r="CN963" s="17"/>
      <c r="CO963" s="17"/>
      <c r="CP963" s="17"/>
      <c r="CQ963" s="17"/>
      <c r="CR963" s="17"/>
      <c r="CS963" s="17"/>
      <c r="CT963" s="17"/>
      <c r="CU963" s="17"/>
      <c r="CV963" s="17"/>
      <c r="CW963" s="17"/>
      <c r="CX963" s="17"/>
      <c r="CY963" s="17"/>
      <c r="CZ963" s="17"/>
      <c r="DA963" s="17"/>
      <c r="DB963" s="17"/>
      <c r="DC963" s="17"/>
      <c r="DD963" s="17"/>
      <c r="DE963" s="17"/>
      <c r="DF963" s="17"/>
      <c r="DG963" s="17"/>
      <c r="DH963" s="17"/>
      <c r="DI963" s="17"/>
      <c r="DJ963" s="17"/>
      <c r="DK963" s="17"/>
      <c r="DL963" s="17"/>
      <c r="DM963" s="17"/>
      <c r="DN963" s="17"/>
      <c r="DO963" s="17"/>
      <c r="DP963" s="17"/>
      <c r="DQ963" s="17"/>
      <c r="DR963" s="17"/>
      <c r="DS963" s="17"/>
      <c r="DT963" s="17"/>
      <c r="DU963" s="17"/>
      <c r="DV963" s="17"/>
      <c r="DW963" s="17"/>
      <c r="DX963" s="17"/>
      <c r="DY963" s="17"/>
      <c r="DZ963" s="17"/>
      <c r="EA963" s="17"/>
      <c r="EB963" s="17"/>
      <c r="EC963" s="17"/>
      <c r="ED963" s="17"/>
      <c r="EE963" s="17"/>
      <c r="EF963" s="17"/>
      <c r="EG963" s="17"/>
      <c r="EH963" s="17"/>
      <c r="EI963" s="17"/>
      <c r="EJ963" s="17"/>
      <c r="EK963" s="17"/>
      <c r="EL963" s="17"/>
    </row>
    <row r="964" spans="1:142" x14ac:dyDescent="0.35">
      <c r="A964" s="17"/>
      <c r="B964" s="17"/>
      <c r="C964" s="17"/>
      <c r="D964" s="17"/>
      <c r="E964" s="17"/>
      <c r="F964" s="17"/>
      <c r="G964" s="17"/>
      <c r="H964" s="17"/>
      <c r="I964" s="17"/>
      <c r="K964" s="17"/>
      <c r="N964" s="17"/>
      <c r="O964" s="17"/>
      <c r="P964" s="68"/>
      <c r="Q964" s="68"/>
      <c r="R964" s="17"/>
      <c r="S964" s="17"/>
      <c r="T964" s="107"/>
      <c r="V964" s="17"/>
      <c r="W964" s="17"/>
      <c r="Y964" s="17"/>
      <c r="Z964" s="17"/>
      <c r="AA964" s="17"/>
      <c r="AI964" s="17"/>
      <c r="AJ964" s="17"/>
      <c r="AK964" s="17"/>
      <c r="AL964" s="17"/>
      <c r="AM964" s="17"/>
      <c r="AN964" s="17"/>
      <c r="AO964" s="17"/>
      <c r="AP964" s="17"/>
      <c r="AQ964" s="17"/>
      <c r="AR964" s="17"/>
      <c r="AS964" s="17"/>
      <c r="AT964" s="17"/>
      <c r="AU964" s="17"/>
      <c r="AV964" s="17"/>
      <c r="AW964" s="17"/>
      <c r="AX964" s="17"/>
      <c r="AY964" s="17"/>
      <c r="AZ964" s="17"/>
      <c r="BA964" s="17"/>
      <c r="BB964" s="17"/>
      <c r="BC964" s="17"/>
      <c r="BD964" s="17"/>
      <c r="BE964" s="17"/>
      <c r="BF964" s="17"/>
      <c r="BG964" s="17"/>
      <c r="BH964" s="17"/>
      <c r="BI964" s="17"/>
      <c r="BJ964" s="17"/>
      <c r="BK964" s="17"/>
      <c r="BL964" s="17"/>
      <c r="BM964" s="17"/>
      <c r="BN964" s="17"/>
      <c r="BO964" s="17"/>
      <c r="BP964" s="17"/>
      <c r="BQ964" s="17"/>
      <c r="BR964" s="17"/>
      <c r="BS964" s="17"/>
      <c r="BT964" s="17"/>
      <c r="BU964" s="17"/>
      <c r="BV964" s="17"/>
      <c r="BW964" s="17"/>
      <c r="BX964" s="17"/>
      <c r="BY964" s="17"/>
      <c r="BZ964" s="17"/>
      <c r="CA964" s="17"/>
      <c r="CB964" s="17"/>
      <c r="CC964" s="17"/>
      <c r="CD964" s="17"/>
      <c r="CE964" s="17"/>
      <c r="CF964" s="17"/>
      <c r="CG964" s="17"/>
      <c r="CH964" s="17"/>
      <c r="CI964" s="17"/>
      <c r="CJ964" s="17"/>
      <c r="CK964" s="17"/>
      <c r="CL964" s="17"/>
      <c r="CM964" s="17"/>
      <c r="CN964" s="17"/>
      <c r="CO964" s="17"/>
      <c r="CP964" s="17"/>
      <c r="CQ964" s="17"/>
      <c r="CR964" s="17"/>
      <c r="CS964" s="17"/>
      <c r="CT964" s="17"/>
      <c r="CU964" s="17"/>
      <c r="CV964" s="17"/>
      <c r="CW964" s="17"/>
      <c r="CX964" s="17"/>
      <c r="CY964" s="17"/>
      <c r="CZ964" s="17"/>
      <c r="DA964" s="17"/>
      <c r="DB964" s="17"/>
      <c r="DC964" s="17"/>
      <c r="DD964" s="17"/>
      <c r="DE964" s="17"/>
      <c r="DF964" s="17"/>
      <c r="DG964" s="17"/>
      <c r="DH964" s="17"/>
      <c r="DI964" s="17"/>
      <c r="DJ964" s="17"/>
      <c r="DK964" s="17"/>
      <c r="DL964" s="17"/>
      <c r="DM964" s="17"/>
      <c r="DN964" s="17"/>
      <c r="DO964" s="17"/>
      <c r="DP964" s="17"/>
      <c r="DQ964" s="17"/>
      <c r="DR964" s="17"/>
      <c r="DS964" s="17"/>
      <c r="DT964" s="17"/>
      <c r="DU964" s="17"/>
      <c r="DV964" s="17"/>
      <c r="DW964" s="17"/>
      <c r="DX964" s="17"/>
      <c r="DY964" s="17"/>
      <c r="DZ964" s="17"/>
      <c r="EA964" s="17"/>
      <c r="EB964" s="17"/>
      <c r="EC964" s="17"/>
      <c r="ED964" s="17"/>
      <c r="EE964" s="17"/>
      <c r="EF964" s="17"/>
      <c r="EG964" s="17"/>
      <c r="EH964" s="17"/>
      <c r="EI964" s="17"/>
      <c r="EJ964" s="17"/>
      <c r="EK964" s="17"/>
      <c r="EL964" s="17"/>
    </row>
    <row r="965" spans="1:142" x14ac:dyDescent="0.35">
      <c r="A965" s="17"/>
      <c r="B965" s="17"/>
      <c r="C965" s="17"/>
      <c r="D965" s="17"/>
      <c r="E965" s="17"/>
      <c r="F965" s="17"/>
      <c r="G965" s="17"/>
      <c r="H965" s="17"/>
      <c r="I965" s="17"/>
      <c r="K965" s="17"/>
      <c r="N965" s="17"/>
      <c r="O965" s="17"/>
      <c r="P965" s="68"/>
      <c r="Q965" s="68"/>
      <c r="R965" s="17"/>
      <c r="S965" s="17"/>
      <c r="T965" s="109"/>
      <c r="V965" s="17"/>
      <c r="W965" s="17"/>
      <c r="Y965" s="17"/>
      <c r="Z965" s="17"/>
      <c r="AA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c r="BR965" s="17"/>
      <c r="BS965" s="17"/>
      <c r="BT965" s="17"/>
      <c r="BU965" s="17"/>
      <c r="BV965" s="17"/>
      <c r="BW965" s="17"/>
      <c r="BX965" s="17"/>
      <c r="BY965" s="17"/>
      <c r="BZ965" s="17"/>
      <c r="CA965" s="17"/>
      <c r="CB965" s="17"/>
      <c r="CC965" s="17"/>
      <c r="CD965" s="17"/>
      <c r="CE965" s="17"/>
      <c r="CF965" s="17"/>
      <c r="CG965" s="17"/>
      <c r="CH965" s="17"/>
      <c r="CI965" s="17"/>
      <c r="CJ965" s="17"/>
      <c r="CK965" s="17"/>
      <c r="CL965" s="17"/>
      <c r="CM965" s="17"/>
      <c r="CN965" s="17"/>
      <c r="CO965" s="17"/>
      <c r="CP965" s="17"/>
      <c r="CQ965" s="17"/>
      <c r="CR965" s="17"/>
      <c r="CS965" s="17"/>
      <c r="CT965" s="17"/>
      <c r="CU965" s="17"/>
      <c r="CV965" s="17"/>
      <c r="CW965" s="17"/>
      <c r="CX965" s="17"/>
      <c r="CY965" s="17"/>
      <c r="CZ965" s="17"/>
      <c r="DA965" s="17"/>
      <c r="DB965" s="17"/>
      <c r="DC965" s="17"/>
      <c r="DD965" s="17"/>
      <c r="DE965" s="17"/>
      <c r="DF965" s="17"/>
      <c r="DG965" s="17"/>
      <c r="DH965" s="17"/>
      <c r="DI965" s="17"/>
      <c r="DJ965" s="17"/>
      <c r="DK965" s="17"/>
      <c r="DL965" s="17"/>
      <c r="DM965" s="17"/>
      <c r="DN965" s="17"/>
      <c r="DO965" s="17"/>
      <c r="DP965" s="17"/>
      <c r="DQ965" s="17"/>
      <c r="DR965" s="17"/>
      <c r="DS965" s="17"/>
      <c r="DT965" s="17"/>
      <c r="DU965" s="17"/>
      <c r="DV965" s="17"/>
      <c r="DW965" s="17"/>
      <c r="DX965" s="17"/>
      <c r="DY965" s="17"/>
      <c r="DZ965" s="17"/>
      <c r="EA965" s="17"/>
      <c r="EB965" s="17"/>
      <c r="EC965" s="17"/>
      <c r="ED965" s="17"/>
      <c r="EE965" s="17"/>
      <c r="EF965" s="17"/>
      <c r="EG965" s="17"/>
      <c r="EH965" s="17"/>
      <c r="EI965" s="17"/>
      <c r="EJ965" s="17"/>
      <c r="EK965" s="17"/>
      <c r="EL965" s="17"/>
    </row>
    <row r="966" spans="1:142" x14ac:dyDescent="0.35">
      <c r="A966" s="17"/>
      <c r="B966" s="17"/>
      <c r="C966" s="17"/>
      <c r="D966" s="17"/>
      <c r="E966" s="17"/>
      <c r="F966" s="17"/>
      <c r="G966" s="17"/>
      <c r="H966" s="17"/>
      <c r="I966" s="17"/>
      <c r="K966" s="17"/>
      <c r="N966" s="17"/>
      <c r="O966" s="17"/>
      <c r="P966" s="68"/>
      <c r="Q966" s="68"/>
      <c r="R966" s="17"/>
      <c r="S966" s="17"/>
      <c r="T966" s="107"/>
      <c r="V966" s="17"/>
      <c r="W966" s="17"/>
      <c r="Y966" s="17"/>
      <c r="Z966" s="17"/>
      <c r="AA966" s="17"/>
      <c r="AI966" s="17"/>
      <c r="AJ966" s="17"/>
      <c r="AK966" s="17"/>
      <c r="AL966" s="17"/>
      <c r="AM966" s="17"/>
      <c r="AN966" s="17"/>
      <c r="AO966" s="17"/>
      <c r="AP966" s="17"/>
      <c r="AQ966" s="17"/>
      <c r="AR966" s="17"/>
      <c r="AS966" s="17"/>
      <c r="AT966" s="17"/>
      <c r="AU966" s="17"/>
      <c r="AV966" s="17"/>
      <c r="AW966" s="17"/>
      <c r="AX966" s="17"/>
      <c r="AY966" s="17"/>
      <c r="AZ966" s="17"/>
      <c r="BA966" s="17"/>
      <c r="BB966" s="17"/>
      <c r="BC966" s="17"/>
      <c r="BD966" s="17"/>
      <c r="BE966" s="17"/>
      <c r="BF966" s="17"/>
      <c r="BG966" s="17"/>
      <c r="BH966" s="17"/>
      <c r="BI966" s="17"/>
      <c r="BJ966" s="17"/>
      <c r="BK966" s="17"/>
      <c r="BL966" s="17"/>
      <c r="BM966" s="17"/>
      <c r="BN966" s="17"/>
      <c r="BO966" s="17"/>
      <c r="BP966" s="17"/>
      <c r="BQ966" s="17"/>
      <c r="BR966" s="17"/>
      <c r="BS966" s="17"/>
      <c r="BT966" s="17"/>
      <c r="BU966" s="17"/>
      <c r="BV966" s="17"/>
      <c r="BW966" s="17"/>
      <c r="BX966" s="17"/>
      <c r="BY966" s="17"/>
      <c r="BZ966" s="17"/>
      <c r="CA966" s="17"/>
      <c r="CB966" s="17"/>
      <c r="CC966" s="17"/>
      <c r="CD966" s="17"/>
      <c r="CE966" s="17"/>
      <c r="CF966" s="17"/>
      <c r="CG966" s="17"/>
      <c r="CH966" s="17"/>
      <c r="CI966" s="17"/>
      <c r="CJ966" s="17"/>
      <c r="CK966" s="17"/>
      <c r="CL966" s="17"/>
      <c r="CM966" s="17"/>
      <c r="CN966" s="17"/>
      <c r="CO966" s="17"/>
      <c r="CP966" s="17"/>
      <c r="CQ966" s="17"/>
      <c r="CR966" s="17"/>
      <c r="CS966" s="17"/>
      <c r="CT966" s="17"/>
      <c r="CU966" s="17"/>
      <c r="CV966" s="17"/>
      <c r="CW966" s="17"/>
      <c r="CX966" s="17"/>
      <c r="CY966" s="17"/>
      <c r="CZ966" s="17"/>
      <c r="DA966" s="17"/>
      <c r="DB966" s="17"/>
      <c r="DC966" s="17"/>
      <c r="DD966" s="17"/>
      <c r="DE966" s="17"/>
      <c r="DF966" s="17"/>
      <c r="DG966" s="17"/>
      <c r="DH966" s="17"/>
      <c r="DI966" s="17"/>
      <c r="DJ966" s="17"/>
      <c r="DK966" s="17"/>
      <c r="DL966" s="17"/>
      <c r="DM966" s="17"/>
      <c r="DN966" s="17"/>
      <c r="DO966" s="17"/>
      <c r="DP966" s="17"/>
      <c r="DQ966" s="17"/>
      <c r="DR966" s="17"/>
      <c r="DS966" s="17"/>
      <c r="DT966" s="17"/>
      <c r="DU966" s="17"/>
      <c r="DV966" s="17"/>
      <c r="DW966" s="17"/>
      <c r="DX966" s="17"/>
      <c r="DY966" s="17"/>
      <c r="DZ966" s="17"/>
      <c r="EA966" s="17"/>
      <c r="EB966" s="17"/>
      <c r="EC966" s="17"/>
      <c r="ED966" s="17"/>
      <c r="EE966" s="17"/>
      <c r="EF966" s="17"/>
      <c r="EG966" s="17"/>
      <c r="EH966" s="17"/>
      <c r="EI966" s="17"/>
      <c r="EJ966" s="17"/>
      <c r="EK966" s="17"/>
      <c r="EL966" s="17"/>
    </row>
    <row r="967" spans="1:142" x14ac:dyDescent="0.35">
      <c r="A967" s="17"/>
      <c r="B967" s="17"/>
      <c r="C967" s="17"/>
      <c r="D967" s="17"/>
      <c r="E967" s="17"/>
      <c r="F967" s="17"/>
      <c r="G967" s="17"/>
      <c r="H967" s="17"/>
      <c r="I967" s="17"/>
      <c r="K967" s="17"/>
      <c r="N967" s="17"/>
      <c r="O967" s="17"/>
      <c r="P967" s="68"/>
      <c r="Q967" s="68"/>
      <c r="R967" s="17"/>
      <c r="S967" s="17"/>
      <c r="T967" s="107"/>
      <c r="V967" s="17"/>
      <c r="W967" s="17"/>
      <c r="Y967" s="17"/>
      <c r="Z967" s="17"/>
      <c r="AA967" s="17"/>
      <c r="AI967" s="17"/>
      <c r="AJ967" s="17"/>
      <c r="AK967" s="17"/>
      <c r="AL967" s="17"/>
      <c r="AM967" s="17"/>
      <c r="AN967" s="17"/>
      <c r="AO967" s="17"/>
      <c r="AP967" s="17"/>
      <c r="AQ967" s="17"/>
      <c r="AR967" s="17"/>
      <c r="AS967" s="17"/>
      <c r="AT967" s="17"/>
      <c r="AU967" s="17"/>
      <c r="AV967" s="17"/>
      <c r="AW967" s="17"/>
      <c r="AX967" s="17"/>
      <c r="AY967" s="17"/>
      <c r="AZ967" s="17"/>
      <c r="BA967" s="17"/>
      <c r="BB967" s="17"/>
      <c r="BC967" s="17"/>
      <c r="BD967" s="17"/>
      <c r="BE967" s="17"/>
      <c r="BF967" s="17"/>
      <c r="BG967" s="17"/>
      <c r="BH967" s="17"/>
      <c r="BI967" s="17"/>
      <c r="BJ967" s="17"/>
      <c r="BK967" s="17"/>
      <c r="BL967" s="17"/>
      <c r="BM967" s="17"/>
      <c r="BN967" s="17"/>
      <c r="BO967" s="17"/>
      <c r="BP967" s="17"/>
      <c r="BQ967" s="17"/>
      <c r="BR967" s="17"/>
      <c r="BS967" s="17"/>
      <c r="BT967" s="17"/>
      <c r="BU967" s="17"/>
      <c r="BV967" s="17"/>
      <c r="BW967" s="17"/>
      <c r="BX967" s="17"/>
      <c r="BY967" s="17"/>
      <c r="BZ967" s="17"/>
      <c r="CA967" s="17"/>
      <c r="CB967" s="17"/>
      <c r="CC967" s="17"/>
      <c r="CD967" s="17"/>
      <c r="CE967" s="17"/>
      <c r="CF967" s="17"/>
      <c r="CG967" s="17"/>
      <c r="CH967" s="17"/>
      <c r="CI967" s="17"/>
      <c r="CJ967" s="17"/>
      <c r="CK967" s="17"/>
      <c r="CL967" s="17"/>
      <c r="CM967" s="17"/>
      <c r="CN967" s="17"/>
      <c r="CO967" s="17"/>
      <c r="CP967" s="17"/>
      <c r="CQ967" s="17"/>
      <c r="CR967" s="17"/>
      <c r="CS967" s="17"/>
      <c r="CT967" s="17"/>
      <c r="CU967" s="17"/>
      <c r="CV967" s="17"/>
      <c r="CW967" s="17"/>
      <c r="CX967" s="17"/>
      <c r="CY967" s="17"/>
      <c r="CZ967" s="17"/>
      <c r="DA967" s="17"/>
      <c r="DB967" s="17"/>
      <c r="DC967" s="17"/>
      <c r="DD967" s="17"/>
      <c r="DE967" s="17"/>
      <c r="DF967" s="17"/>
      <c r="DG967" s="17"/>
      <c r="DH967" s="17"/>
      <c r="DI967" s="17"/>
      <c r="DJ967" s="17"/>
      <c r="DK967" s="17"/>
      <c r="DL967" s="17"/>
      <c r="DM967" s="17"/>
      <c r="DN967" s="17"/>
      <c r="DO967" s="17"/>
      <c r="DP967" s="17"/>
      <c r="DQ967" s="17"/>
      <c r="DR967" s="17"/>
      <c r="DS967" s="17"/>
      <c r="DT967" s="17"/>
      <c r="DU967" s="17"/>
      <c r="DV967" s="17"/>
      <c r="DW967" s="17"/>
      <c r="DX967" s="17"/>
      <c r="DY967" s="17"/>
      <c r="DZ967" s="17"/>
      <c r="EA967" s="17"/>
      <c r="EB967" s="17"/>
      <c r="EC967" s="17"/>
      <c r="ED967" s="17"/>
      <c r="EE967" s="17"/>
      <c r="EF967" s="17"/>
      <c r="EG967" s="17"/>
      <c r="EH967" s="17"/>
      <c r="EI967" s="17"/>
      <c r="EJ967" s="17"/>
      <c r="EK967" s="17"/>
      <c r="EL967" s="17"/>
    </row>
    <row r="968" spans="1:142" x14ac:dyDescent="0.35">
      <c r="A968" s="17"/>
      <c r="B968" s="17"/>
      <c r="C968" s="17"/>
      <c r="D968" s="17"/>
      <c r="E968" s="17"/>
      <c r="F968" s="17"/>
      <c r="G968" s="17"/>
      <c r="H968" s="17"/>
      <c r="I968" s="17"/>
      <c r="K968" s="17"/>
      <c r="N968" s="17"/>
      <c r="O968" s="17"/>
      <c r="P968" s="68"/>
      <c r="Q968" s="68"/>
      <c r="R968" s="17"/>
      <c r="S968" s="17"/>
      <c r="T968" s="107"/>
      <c r="V968" s="17"/>
      <c r="W968" s="17"/>
      <c r="Y968" s="17"/>
      <c r="Z968" s="17"/>
      <c r="AA968" s="17"/>
      <c r="AI968" s="17"/>
      <c r="AJ968" s="17"/>
      <c r="AK968" s="17"/>
      <c r="AL968" s="17"/>
      <c r="AM968" s="17"/>
      <c r="AN968" s="17"/>
      <c r="AO968" s="17"/>
      <c r="AP968" s="17"/>
      <c r="AQ968" s="17"/>
      <c r="AR968" s="17"/>
      <c r="AS968" s="17"/>
      <c r="AT968" s="17"/>
      <c r="AU968" s="17"/>
      <c r="AV968" s="17"/>
      <c r="AW968" s="17"/>
      <c r="AX968" s="17"/>
      <c r="AY968" s="17"/>
      <c r="AZ968" s="17"/>
      <c r="BA968" s="17"/>
      <c r="BB968" s="17"/>
      <c r="BC968" s="17"/>
      <c r="BD968" s="17"/>
      <c r="BE968" s="17"/>
      <c r="BF968" s="17"/>
      <c r="BG968" s="17"/>
      <c r="BH968" s="17"/>
      <c r="BI968" s="17"/>
      <c r="BJ968" s="17"/>
      <c r="BK968" s="17"/>
      <c r="BL968" s="17"/>
      <c r="BM968" s="17"/>
      <c r="BN968" s="17"/>
      <c r="BO968" s="17"/>
      <c r="BP968" s="17"/>
      <c r="BQ968" s="17"/>
      <c r="BR968" s="17"/>
      <c r="BS968" s="17"/>
      <c r="BT968" s="17"/>
      <c r="BU968" s="17"/>
      <c r="BV968" s="17"/>
      <c r="BW968" s="17"/>
      <c r="BX968" s="17"/>
      <c r="BY968" s="17"/>
      <c r="BZ968" s="17"/>
      <c r="CA968" s="17"/>
      <c r="CB968" s="17"/>
      <c r="CC968" s="17"/>
      <c r="CD968" s="17"/>
      <c r="CE968" s="17"/>
      <c r="CF968" s="17"/>
      <c r="CG968" s="17"/>
      <c r="CH968" s="17"/>
      <c r="CI968" s="17"/>
      <c r="CJ968" s="17"/>
      <c r="CK968" s="17"/>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c r="EL968" s="17"/>
    </row>
    <row r="969" spans="1:142" x14ac:dyDescent="0.35">
      <c r="A969" s="17"/>
      <c r="B969" s="17"/>
      <c r="C969" s="17"/>
      <c r="D969" s="17"/>
      <c r="E969" s="17"/>
      <c r="F969" s="17"/>
      <c r="G969" s="17"/>
      <c r="H969" s="17"/>
      <c r="I969" s="17"/>
      <c r="K969" s="17"/>
      <c r="N969" s="17"/>
      <c r="O969" s="17"/>
      <c r="P969" s="68"/>
      <c r="Q969" s="68"/>
      <c r="R969" s="17"/>
      <c r="S969" s="17"/>
      <c r="T969" s="107"/>
      <c r="V969" s="17"/>
      <c r="W969" s="17"/>
      <c r="Y969" s="17"/>
      <c r="Z969" s="17"/>
      <c r="AA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7"/>
      <c r="BN969" s="17"/>
      <c r="BO969" s="17"/>
      <c r="BP969" s="17"/>
      <c r="BQ969" s="17"/>
      <c r="BR969" s="17"/>
      <c r="BS969" s="17"/>
      <c r="BT969" s="17"/>
      <c r="BU969" s="17"/>
      <c r="BV969" s="17"/>
      <c r="BW969" s="17"/>
      <c r="BX969" s="17"/>
      <c r="BY969" s="17"/>
      <c r="BZ969" s="17"/>
      <c r="CA969" s="17"/>
      <c r="CB969" s="17"/>
      <c r="CC969" s="17"/>
      <c r="CD969" s="17"/>
      <c r="CE969" s="17"/>
      <c r="CF969" s="17"/>
      <c r="CG969" s="17"/>
      <c r="CH969" s="17"/>
      <c r="CI969" s="17"/>
      <c r="CJ969" s="17"/>
      <c r="CK969" s="17"/>
      <c r="CL969" s="17"/>
      <c r="CM969" s="17"/>
      <c r="CN969" s="17"/>
      <c r="CO969" s="17"/>
      <c r="CP969" s="17"/>
      <c r="CQ969" s="17"/>
      <c r="CR969" s="17"/>
      <c r="CS969" s="17"/>
      <c r="CT969" s="17"/>
      <c r="CU969" s="17"/>
      <c r="CV969" s="17"/>
      <c r="CW969" s="17"/>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c r="EL969" s="17"/>
    </row>
    <row r="970" spans="1:142" x14ac:dyDescent="0.35">
      <c r="A970" s="17"/>
      <c r="B970" s="17"/>
      <c r="C970" s="17"/>
      <c r="D970" s="17"/>
      <c r="E970" s="17"/>
      <c r="F970" s="17"/>
      <c r="G970" s="17"/>
      <c r="H970" s="17"/>
      <c r="I970" s="17"/>
      <c r="K970" s="17"/>
      <c r="N970" s="17"/>
      <c r="O970" s="17"/>
      <c r="P970" s="68"/>
      <c r="Q970" s="68"/>
      <c r="R970" s="17"/>
      <c r="S970" s="17"/>
      <c r="T970" s="107"/>
      <c r="V970" s="17"/>
      <c r="W970" s="17"/>
      <c r="Y970" s="17"/>
      <c r="Z970" s="17"/>
      <c r="AA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7"/>
      <c r="BN970" s="17"/>
      <c r="BO970" s="17"/>
      <c r="BP970" s="17"/>
      <c r="BQ970" s="17"/>
      <c r="BR970" s="17"/>
      <c r="BS970" s="17"/>
      <c r="BT970" s="17"/>
      <c r="BU970" s="17"/>
      <c r="BV970" s="17"/>
      <c r="BW970" s="17"/>
      <c r="BX970" s="17"/>
      <c r="BY970" s="17"/>
      <c r="BZ970" s="17"/>
      <c r="CA970" s="17"/>
      <c r="CB970" s="17"/>
      <c r="CC970" s="17"/>
      <c r="CD970" s="17"/>
      <c r="CE970" s="17"/>
      <c r="CF970" s="17"/>
      <c r="CG970" s="17"/>
      <c r="CH970" s="17"/>
      <c r="CI970" s="17"/>
      <c r="CJ970" s="17"/>
      <c r="CK970" s="17"/>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c r="EL970" s="17"/>
    </row>
    <row r="971" spans="1:142" x14ac:dyDescent="0.35">
      <c r="A971" s="17"/>
      <c r="B971" s="17"/>
      <c r="C971" s="17"/>
      <c r="D971" s="17"/>
      <c r="E971" s="17"/>
      <c r="F971" s="17"/>
      <c r="G971" s="17"/>
      <c r="H971" s="17"/>
      <c r="I971" s="17"/>
      <c r="K971" s="17"/>
      <c r="N971" s="17"/>
      <c r="O971" s="17"/>
      <c r="P971" s="68"/>
      <c r="Q971" s="68"/>
      <c r="R971" s="17"/>
      <c r="S971" s="17"/>
      <c r="T971" s="107"/>
      <c r="V971" s="17"/>
      <c r="W971" s="17"/>
      <c r="Y971" s="17"/>
      <c r="Z971" s="17"/>
      <c r="AA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7"/>
      <c r="BN971" s="17"/>
      <c r="BO971" s="17"/>
      <c r="BP971" s="17"/>
      <c r="BQ971" s="17"/>
      <c r="BR971" s="17"/>
      <c r="BS971" s="17"/>
      <c r="BT971" s="17"/>
      <c r="BU971" s="17"/>
      <c r="BV971" s="17"/>
      <c r="BW971" s="17"/>
      <c r="BX971" s="17"/>
      <c r="BY971" s="17"/>
      <c r="BZ971" s="17"/>
      <c r="CA971" s="17"/>
      <c r="CB971" s="17"/>
      <c r="CC971" s="17"/>
      <c r="CD971" s="17"/>
      <c r="CE971" s="17"/>
      <c r="CF971" s="17"/>
      <c r="CG971" s="17"/>
      <c r="CH971" s="17"/>
      <c r="CI971" s="17"/>
      <c r="CJ971" s="17"/>
      <c r="CK971" s="17"/>
      <c r="CL971" s="17"/>
      <c r="CM971" s="17"/>
      <c r="CN971" s="17"/>
      <c r="CO971" s="17"/>
      <c r="CP971" s="17"/>
      <c r="CQ971" s="17"/>
      <c r="CR971" s="17"/>
      <c r="CS971" s="17"/>
      <c r="CT971" s="17"/>
      <c r="CU971" s="17"/>
      <c r="CV971" s="17"/>
      <c r="CW971" s="17"/>
      <c r="CX971" s="17"/>
      <c r="CY971" s="17"/>
      <c r="CZ971" s="17"/>
      <c r="DA971" s="17"/>
      <c r="DB971" s="17"/>
      <c r="DC971" s="17"/>
      <c r="DD971" s="17"/>
      <c r="DE971" s="17"/>
      <c r="DF971" s="17"/>
      <c r="DG971" s="17"/>
      <c r="DH971" s="17"/>
      <c r="DI971" s="17"/>
      <c r="DJ971" s="17"/>
      <c r="DK971" s="17"/>
      <c r="DL971" s="17"/>
      <c r="DM971" s="17"/>
      <c r="DN971" s="17"/>
      <c r="DO971" s="17"/>
      <c r="DP971" s="17"/>
      <c r="DQ971" s="17"/>
      <c r="DR971" s="17"/>
      <c r="DS971" s="17"/>
      <c r="DT971" s="17"/>
      <c r="DU971" s="17"/>
      <c r="DV971" s="17"/>
      <c r="DW971" s="17"/>
      <c r="DX971" s="17"/>
      <c r="DY971" s="17"/>
      <c r="DZ971" s="17"/>
      <c r="EA971" s="17"/>
      <c r="EB971" s="17"/>
      <c r="EC971" s="17"/>
      <c r="ED971" s="17"/>
      <c r="EE971" s="17"/>
      <c r="EF971" s="17"/>
      <c r="EG971" s="17"/>
      <c r="EH971" s="17"/>
      <c r="EI971" s="17"/>
      <c r="EJ971" s="17"/>
      <c r="EK971" s="17"/>
      <c r="EL971" s="17"/>
    </row>
    <row r="972" spans="1:142" x14ac:dyDescent="0.35">
      <c r="A972" s="17"/>
      <c r="B972" s="17"/>
      <c r="C972" s="17"/>
      <c r="D972" s="17"/>
      <c r="E972" s="17"/>
      <c r="F972" s="17"/>
      <c r="G972" s="17"/>
      <c r="H972" s="17"/>
      <c r="I972" s="17"/>
      <c r="K972" s="17"/>
      <c r="N972" s="17"/>
      <c r="O972" s="17"/>
      <c r="P972" s="68"/>
      <c r="Q972" s="68"/>
      <c r="R972" s="17"/>
      <c r="S972" s="17"/>
      <c r="T972" s="107"/>
      <c r="V972" s="17"/>
      <c r="W972" s="17"/>
      <c r="Y972" s="17"/>
      <c r="Z972" s="17"/>
      <c r="AA972" s="17"/>
      <c r="AI972" s="17"/>
      <c r="AJ972" s="17"/>
      <c r="AK972" s="17"/>
      <c r="AL972" s="17"/>
      <c r="AM972" s="17"/>
      <c r="AN972" s="17"/>
      <c r="AO972" s="17"/>
      <c r="AP972" s="17"/>
      <c r="AQ972" s="17"/>
      <c r="AR972" s="17"/>
      <c r="AS972" s="17"/>
      <c r="AT972" s="17"/>
      <c r="AU972" s="17"/>
      <c r="AV972" s="17"/>
      <c r="AW972" s="17"/>
      <c r="AX972" s="17"/>
      <c r="AY972" s="17"/>
      <c r="AZ972" s="17"/>
      <c r="BA972" s="17"/>
      <c r="BB972" s="17"/>
      <c r="BC972" s="17"/>
      <c r="BD972" s="17"/>
      <c r="BE972" s="17"/>
      <c r="BF972" s="17"/>
      <c r="BG972" s="17"/>
      <c r="BH972" s="17"/>
      <c r="BI972" s="17"/>
      <c r="BJ972" s="17"/>
      <c r="BK972" s="17"/>
      <c r="BL972" s="17"/>
      <c r="BM972" s="17"/>
      <c r="BN972" s="17"/>
      <c r="BO972" s="17"/>
      <c r="BP972" s="17"/>
      <c r="BQ972" s="17"/>
      <c r="BR972" s="17"/>
      <c r="BS972" s="17"/>
      <c r="BT972" s="17"/>
      <c r="BU972" s="17"/>
      <c r="BV972" s="17"/>
      <c r="BW972" s="17"/>
      <c r="BX972" s="17"/>
      <c r="BY972" s="17"/>
      <c r="BZ972" s="17"/>
      <c r="CA972" s="17"/>
      <c r="CB972" s="17"/>
      <c r="CC972" s="17"/>
      <c r="CD972" s="17"/>
      <c r="CE972" s="17"/>
      <c r="CF972" s="17"/>
      <c r="CG972" s="17"/>
      <c r="CH972" s="17"/>
      <c r="CI972" s="17"/>
      <c r="CJ972" s="17"/>
      <c r="CK972" s="17"/>
      <c r="CL972" s="17"/>
      <c r="CM972" s="17"/>
      <c r="CN972" s="17"/>
      <c r="CO972" s="17"/>
      <c r="CP972" s="17"/>
      <c r="CQ972" s="17"/>
      <c r="CR972" s="17"/>
      <c r="CS972" s="17"/>
      <c r="CT972" s="17"/>
      <c r="CU972" s="17"/>
      <c r="CV972" s="17"/>
      <c r="CW972" s="17"/>
      <c r="CX972" s="17"/>
      <c r="CY972" s="17"/>
      <c r="CZ972" s="17"/>
      <c r="DA972" s="17"/>
      <c r="DB972" s="17"/>
      <c r="DC972" s="17"/>
      <c r="DD972" s="17"/>
      <c r="DE972" s="17"/>
      <c r="DF972" s="17"/>
      <c r="DG972" s="17"/>
      <c r="DH972" s="17"/>
      <c r="DI972" s="17"/>
      <c r="DJ972" s="17"/>
      <c r="DK972" s="17"/>
      <c r="DL972" s="17"/>
      <c r="DM972" s="17"/>
      <c r="DN972" s="17"/>
      <c r="DO972" s="17"/>
      <c r="DP972" s="17"/>
      <c r="DQ972" s="17"/>
      <c r="DR972" s="17"/>
      <c r="DS972" s="17"/>
      <c r="DT972" s="17"/>
      <c r="DU972" s="17"/>
      <c r="DV972" s="17"/>
      <c r="DW972" s="17"/>
      <c r="DX972" s="17"/>
      <c r="DY972" s="17"/>
      <c r="DZ972" s="17"/>
      <c r="EA972" s="17"/>
      <c r="EB972" s="17"/>
      <c r="EC972" s="17"/>
      <c r="ED972" s="17"/>
      <c r="EE972" s="17"/>
      <c r="EF972" s="17"/>
      <c r="EG972" s="17"/>
      <c r="EH972" s="17"/>
      <c r="EI972" s="17"/>
      <c r="EJ972" s="17"/>
      <c r="EK972" s="17"/>
      <c r="EL972" s="17"/>
    </row>
    <row r="973" spans="1:142" x14ac:dyDescent="0.35">
      <c r="A973" s="17"/>
      <c r="B973" s="17"/>
      <c r="C973" s="17"/>
      <c r="D973" s="17"/>
      <c r="E973" s="17"/>
      <c r="F973" s="17"/>
      <c r="G973" s="17"/>
      <c r="H973" s="17"/>
      <c r="I973" s="17"/>
      <c r="K973" s="17"/>
      <c r="N973" s="17"/>
      <c r="O973" s="17"/>
      <c r="P973" s="68"/>
      <c r="Q973" s="68"/>
      <c r="R973" s="17"/>
      <c r="S973" s="17"/>
      <c r="T973" s="107"/>
      <c r="V973" s="17"/>
      <c r="W973" s="17"/>
      <c r="Y973" s="17"/>
      <c r="Z973" s="17"/>
      <c r="AA973" s="17"/>
      <c r="AI973" s="17"/>
      <c r="AJ973" s="17"/>
      <c r="AK973" s="17"/>
      <c r="AL973" s="17"/>
      <c r="AM973" s="17"/>
      <c r="AN973" s="17"/>
      <c r="AO973" s="17"/>
      <c r="AP973" s="17"/>
      <c r="AQ973" s="17"/>
      <c r="AR973" s="17"/>
      <c r="AS973" s="17"/>
      <c r="AT973" s="17"/>
      <c r="AU973" s="17"/>
      <c r="AV973" s="17"/>
      <c r="AW973" s="17"/>
      <c r="AX973" s="17"/>
      <c r="AY973" s="17"/>
      <c r="AZ973" s="17"/>
      <c r="BA973" s="17"/>
      <c r="BB973" s="17"/>
      <c r="BC973" s="17"/>
      <c r="BD973" s="17"/>
      <c r="BE973" s="17"/>
      <c r="BF973" s="17"/>
      <c r="BG973" s="17"/>
      <c r="BH973" s="17"/>
      <c r="BI973" s="17"/>
      <c r="BJ973" s="17"/>
      <c r="BK973" s="17"/>
      <c r="BL973" s="17"/>
      <c r="BM973" s="17"/>
      <c r="BN973" s="17"/>
      <c r="BO973" s="17"/>
      <c r="BP973" s="17"/>
      <c r="BQ973" s="17"/>
      <c r="BR973" s="17"/>
      <c r="BS973" s="17"/>
      <c r="BT973" s="17"/>
      <c r="BU973" s="17"/>
      <c r="BV973" s="17"/>
      <c r="BW973" s="17"/>
      <c r="BX973" s="17"/>
      <c r="BY973" s="17"/>
      <c r="BZ973" s="17"/>
      <c r="CA973" s="17"/>
      <c r="CB973" s="17"/>
      <c r="CC973" s="17"/>
      <c r="CD973" s="17"/>
      <c r="CE973" s="17"/>
      <c r="CF973" s="17"/>
      <c r="CG973" s="17"/>
      <c r="CH973" s="17"/>
      <c r="CI973" s="17"/>
      <c r="CJ973" s="17"/>
      <c r="CK973" s="17"/>
      <c r="CL973" s="17"/>
      <c r="CM973" s="17"/>
      <c r="CN973" s="17"/>
      <c r="CO973" s="17"/>
      <c r="CP973" s="17"/>
      <c r="CQ973" s="17"/>
      <c r="CR973" s="17"/>
      <c r="CS973" s="17"/>
      <c r="CT973" s="17"/>
      <c r="CU973" s="17"/>
      <c r="CV973" s="17"/>
      <c r="CW973" s="17"/>
      <c r="CX973" s="17"/>
      <c r="CY973" s="17"/>
      <c r="CZ973" s="17"/>
      <c r="DA973" s="17"/>
      <c r="DB973" s="17"/>
      <c r="DC973" s="17"/>
      <c r="DD973" s="17"/>
      <c r="DE973" s="17"/>
      <c r="DF973" s="17"/>
      <c r="DG973" s="17"/>
      <c r="DH973" s="17"/>
      <c r="DI973" s="17"/>
      <c r="DJ973" s="17"/>
      <c r="DK973" s="17"/>
      <c r="DL973" s="17"/>
      <c r="DM973" s="17"/>
      <c r="DN973" s="17"/>
      <c r="DO973" s="17"/>
      <c r="DP973" s="17"/>
      <c r="DQ973" s="17"/>
      <c r="DR973" s="17"/>
      <c r="DS973" s="17"/>
      <c r="DT973" s="17"/>
      <c r="DU973" s="17"/>
      <c r="DV973" s="17"/>
      <c r="DW973" s="17"/>
      <c r="DX973" s="17"/>
      <c r="DY973" s="17"/>
      <c r="DZ973" s="17"/>
      <c r="EA973" s="17"/>
      <c r="EB973" s="17"/>
      <c r="EC973" s="17"/>
      <c r="ED973" s="17"/>
      <c r="EE973" s="17"/>
      <c r="EF973" s="17"/>
      <c r="EG973" s="17"/>
      <c r="EH973" s="17"/>
      <c r="EI973" s="17"/>
      <c r="EJ973" s="17"/>
      <c r="EK973" s="17"/>
      <c r="EL973" s="17"/>
    </row>
    <row r="974" spans="1:142" x14ac:dyDescent="0.35">
      <c r="A974" s="17"/>
      <c r="B974" s="17"/>
      <c r="C974" s="17"/>
      <c r="D974" s="17"/>
      <c r="E974" s="17"/>
      <c r="F974" s="17"/>
      <c r="G974" s="17"/>
      <c r="H974" s="17"/>
      <c r="I974" s="17"/>
      <c r="K974" s="17"/>
      <c r="N974" s="17"/>
      <c r="O974" s="17"/>
      <c r="P974" s="68"/>
      <c r="Q974" s="68"/>
      <c r="R974" s="17"/>
      <c r="S974" s="17"/>
      <c r="T974" s="109"/>
      <c r="V974" s="17"/>
      <c r="W974" s="17"/>
      <c r="Y974" s="17"/>
      <c r="Z974" s="17"/>
      <c r="AA974" s="17"/>
      <c r="AI974" s="17"/>
      <c r="AJ974" s="17"/>
      <c r="AK974" s="17"/>
      <c r="AL974" s="17"/>
      <c r="AM974" s="17"/>
      <c r="AN974" s="17"/>
      <c r="AO974" s="17"/>
      <c r="AP974" s="17"/>
      <c r="AQ974" s="17"/>
      <c r="AR974" s="17"/>
      <c r="AS974" s="17"/>
      <c r="AT974" s="17"/>
      <c r="AU974" s="17"/>
      <c r="AV974" s="17"/>
      <c r="AW974" s="17"/>
      <c r="AX974" s="17"/>
      <c r="AY974" s="17"/>
      <c r="AZ974" s="17"/>
      <c r="BA974" s="17"/>
      <c r="BB974" s="17"/>
      <c r="BC974" s="17"/>
      <c r="BD974" s="17"/>
      <c r="BE974" s="17"/>
      <c r="BF974" s="17"/>
      <c r="BG974" s="17"/>
      <c r="BH974" s="17"/>
      <c r="BI974" s="17"/>
      <c r="BJ974" s="17"/>
      <c r="BK974" s="17"/>
      <c r="BL974" s="17"/>
      <c r="BM974" s="17"/>
      <c r="BN974" s="17"/>
      <c r="BO974" s="17"/>
      <c r="BP974" s="17"/>
      <c r="BQ974" s="17"/>
      <c r="BR974" s="17"/>
      <c r="BS974" s="17"/>
      <c r="BT974" s="17"/>
      <c r="BU974" s="17"/>
      <c r="BV974" s="17"/>
      <c r="BW974" s="17"/>
      <c r="BX974" s="17"/>
      <c r="BY974" s="17"/>
      <c r="BZ974" s="17"/>
      <c r="CA974" s="17"/>
      <c r="CB974" s="17"/>
      <c r="CC974" s="17"/>
      <c r="CD974" s="17"/>
      <c r="CE974" s="17"/>
      <c r="CF974" s="17"/>
      <c r="CG974" s="17"/>
      <c r="CH974" s="17"/>
      <c r="CI974" s="17"/>
      <c r="CJ974" s="17"/>
      <c r="CK974" s="17"/>
      <c r="CL974" s="17"/>
      <c r="CM974" s="17"/>
      <c r="CN974" s="17"/>
      <c r="CO974" s="17"/>
      <c r="CP974" s="17"/>
      <c r="CQ974" s="17"/>
      <c r="CR974" s="17"/>
      <c r="CS974" s="17"/>
      <c r="CT974" s="17"/>
      <c r="CU974" s="17"/>
      <c r="CV974" s="17"/>
      <c r="CW974" s="17"/>
      <c r="CX974" s="17"/>
      <c r="CY974" s="17"/>
      <c r="CZ974" s="17"/>
      <c r="DA974" s="17"/>
      <c r="DB974" s="17"/>
      <c r="DC974" s="17"/>
      <c r="DD974" s="17"/>
      <c r="DE974" s="17"/>
      <c r="DF974" s="17"/>
      <c r="DG974" s="17"/>
      <c r="DH974" s="17"/>
      <c r="DI974" s="17"/>
      <c r="DJ974" s="17"/>
      <c r="DK974" s="17"/>
      <c r="DL974" s="17"/>
      <c r="DM974" s="17"/>
      <c r="DN974" s="17"/>
      <c r="DO974" s="17"/>
      <c r="DP974" s="17"/>
      <c r="DQ974" s="17"/>
      <c r="DR974" s="17"/>
      <c r="DS974" s="17"/>
      <c r="DT974" s="17"/>
      <c r="DU974" s="17"/>
      <c r="DV974" s="17"/>
      <c r="DW974" s="17"/>
      <c r="DX974" s="17"/>
      <c r="DY974" s="17"/>
      <c r="DZ974" s="17"/>
      <c r="EA974" s="17"/>
      <c r="EB974" s="17"/>
      <c r="EC974" s="17"/>
      <c r="ED974" s="17"/>
      <c r="EE974" s="17"/>
      <c r="EF974" s="17"/>
      <c r="EG974" s="17"/>
      <c r="EH974" s="17"/>
      <c r="EI974" s="17"/>
      <c r="EJ974" s="17"/>
      <c r="EK974" s="17"/>
      <c r="EL974" s="17"/>
    </row>
    <row r="975" spans="1:142" x14ac:dyDescent="0.35">
      <c r="A975" s="17"/>
      <c r="B975" s="17"/>
      <c r="C975" s="17"/>
      <c r="D975" s="17"/>
      <c r="E975" s="17"/>
      <c r="F975" s="17"/>
      <c r="G975" s="17"/>
      <c r="H975" s="17"/>
      <c r="I975" s="17"/>
      <c r="K975" s="17"/>
      <c r="N975" s="17"/>
      <c r="O975" s="17"/>
      <c r="P975" s="68"/>
      <c r="Q975" s="68"/>
      <c r="R975" s="17"/>
      <c r="S975" s="17"/>
      <c r="T975" s="107"/>
      <c r="V975" s="17"/>
      <c r="W975" s="17"/>
      <c r="Y975" s="17"/>
      <c r="Z975" s="17"/>
      <c r="AA975" s="17"/>
      <c r="AI975" s="17"/>
      <c r="AJ975" s="17"/>
      <c r="AK975" s="17"/>
      <c r="AL975" s="17"/>
      <c r="AM975" s="17"/>
      <c r="AN975" s="17"/>
      <c r="AO975" s="17"/>
      <c r="AP975" s="17"/>
      <c r="AQ975" s="17"/>
      <c r="AR975" s="17"/>
      <c r="AS975" s="17"/>
      <c r="AT975" s="17"/>
      <c r="AU975" s="17"/>
      <c r="AV975" s="17"/>
      <c r="AW975" s="17"/>
      <c r="AX975" s="17"/>
      <c r="AY975" s="17"/>
      <c r="AZ975" s="17"/>
      <c r="BA975" s="17"/>
      <c r="BB975" s="17"/>
      <c r="BC975" s="17"/>
      <c r="BD975" s="17"/>
      <c r="BE975" s="17"/>
      <c r="BF975" s="17"/>
      <c r="BG975" s="17"/>
      <c r="BH975" s="17"/>
      <c r="BI975" s="17"/>
      <c r="BJ975" s="17"/>
      <c r="BK975" s="17"/>
      <c r="BL975" s="17"/>
      <c r="BM975" s="17"/>
      <c r="BN975" s="17"/>
      <c r="BO975" s="17"/>
      <c r="BP975" s="17"/>
      <c r="BQ975" s="17"/>
      <c r="BR975" s="17"/>
      <c r="BS975" s="17"/>
      <c r="BT975" s="17"/>
      <c r="BU975" s="17"/>
      <c r="BV975" s="17"/>
      <c r="BW975" s="17"/>
      <c r="BX975" s="17"/>
      <c r="BY975" s="17"/>
      <c r="BZ975" s="17"/>
      <c r="CA975" s="17"/>
      <c r="CB975" s="17"/>
      <c r="CC975" s="17"/>
      <c r="CD975" s="17"/>
      <c r="CE975" s="17"/>
      <c r="CF975" s="17"/>
      <c r="CG975" s="17"/>
      <c r="CH975" s="17"/>
      <c r="CI975" s="17"/>
      <c r="CJ975" s="17"/>
      <c r="CK975" s="17"/>
      <c r="CL975" s="17"/>
      <c r="CM975" s="17"/>
      <c r="CN975" s="17"/>
      <c r="CO975" s="17"/>
      <c r="CP975" s="17"/>
      <c r="CQ975" s="17"/>
      <c r="CR975" s="17"/>
      <c r="CS975" s="17"/>
      <c r="CT975" s="17"/>
      <c r="CU975" s="17"/>
      <c r="CV975" s="17"/>
      <c r="CW975" s="17"/>
      <c r="CX975" s="17"/>
      <c r="CY975" s="17"/>
      <c r="CZ975" s="17"/>
      <c r="DA975" s="17"/>
      <c r="DB975" s="17"/>
      <c r="DC975" s="17"/>
      <c r="DD975" s="17"/>
      <c r="DE975" s="17"/>
      <c r="DF975" s="17"/>
      <c r="DG975" s="17"/>
      <c r="DH975" s="17"/>
      <c r="DI975" s="17"/>
      <c r="DJ975" s="17"/>
      <c r="DK975" s="17"/>
      <c r="DL975" s="17"/>
      <c r="DM975" s="17"/>
      <c r="DN975" s="17"/>
      <c r="DO975" s="17"/>
      <c r="DP975" s="17"/>
      <c r="DQ975" s="17"/>
      <c r="DR975" s="17"/>
      <c r="DS975" s="17"/>
      <c r="DT975" s="17"/>
      <c r="DU975" s="17"/>
      <c r="DV975" s="17"/>
      <c r="DW975" s="17"/>
      <c r="DX975" s="17"/>
      <c r="DY975" s="17"/>
      <c r="DZ975" s="17"/>
      <c r="EA975" s="17"/>
      <c r="EB975" s="17"/>
      <c r="EC975" s="17"/>
      <c r="ED975" s="17"/>
      <c r="EE975" s="17"/>
      <c r="EF975" s="17"/>
      <c r="EG975" s="17"/>
      <c r="EH975" s="17"/>
      <c r="EI975" s="17"/>
      <c r="EJ975" s="17"/>
      <c r="EK975" s="17"/>
      <c r="EL975" s="17"/>
    </row>
    <row r="976" spans="1:142" x14ac:dyDescent="0.35">
      <c r="A976" s="17"/>
      <c r="B976" s="17"/>
      <c r="C976" s="17"/>
      <c r="D976" s="17"/>
      <c r="E976" s="17"/>
      <c r="F976" s="17"/>
      <c r="G976" s="17"/>
      <c r="H976" s="17"/>
      <c r="I976" s="17"/>
      <c r="K976" s="17"/>
      <c r="N976" s="17"/>
      <c r="O976" s="17"/>
      <c r="P976" s="68"/>
      <c r="Q976" s="68"/>
      <c r="R976" s="17"/>
      <c r="S976" s="17"/>
      <c r="T976" s="107"/>
      <c r="V976" s="17"/>
      <c r="W976" s="17"/>
      <c r="Y976" s="17"/>
      <c r="Z976" s="17"/>
      <c r="AA976" s="17"/>
      <c r="AI976" s="17"/>
      <c r="AJ976" s="17"/>
      <c r="AK976" s="17"/>
      <c r="AL976" s="17"/>
      <c r="AM976" s="17"/>
      <c r="AN976" s="17"/>
      <c r="AO976" s="17"/>
      <c r="AP976" s="17"/>
      <c r="AQ976" s="17"/>
      <c r="AR976" s="17"/>
      <c r="AS976" s="17"/>
      <c r="AT976" s="17"/>
      <c r="AU976" s="17"/>
      <c r="AV976" s="17"/>
      <c r="AW976" s="17"/>
      <c r="AX976" s="17"/>
      <c r="AY976" s="17"/>
      <c r="AZ976" s="17"/>
      <c r="BA976" s="17"/>
      <c r="BB976" s="17"/>
      <c r="BC976" s="17"/>
      <c r="BD976" s="17"/>
      <c r="BE976" s="17"/>
      <c r="BF976" s="17"/>
      <c r="BG976" s="17"/>
      <c r="BH976" s="17"/>
      <c r="BI976" s="17"/>
      <c r="BJ976" s="17"/>
      <c r="BK976" s="17"/>
      <c r="BL976" s="17"/>
      <c r="BM976" s="17"/>
      <c r="BN976" s="17"/>
      <c r="BO976" s="17"/>
      <c r="BP976" s="17"/>
      <c r="BQ976" s="17"/>
      <c r="BR976" s="17"/>
      <c r="BS976" s="17"/>
      <c r="BT976" s="17"/>
      <c r="BU976" s="17"/>
      <c r="BV976" s="17"/>
      <c r="BW976" s="17"/>
      <c r="BX976" s="17"/>
      <c r="BY976" s="17"/>
      <c r="BZ976" s="17"/>
      <c r="CA976" s="17"/>
      <c r="CB976" s="17"/>
      <c r="CC976" s="17"/>
      <c r="CD976" s="17"/>
      <c r="CE976" s="17"/>
      <c r="CF976" s="17"/>
      <c r="CG976" s="17"/>
      <c r="CH976" s="17"/>
      <c r="CI976" s="17"/>
      <c r="CJ976" s="17"/>
      <c r="CK976" s="17"/>
      <c r="CL976" s="17"/>
      <c r="CM976" s="17"/>
      <c r="CN976" s="17"/>
      <c r="CO976" s="17"/>
      <c r="CP976" s="17"/>
      <c r="CQ976" s="17"/>
      <c r="CR976" s="17"/>
      <c r="CS976" s="17"/>
      <c r="CT976" s="17"/>
      <c r="CU976" s="17"/>
      <c r="CV976" s="17"/>
      <c r="CW976" s="17"/>
      <c r="CX976" s="17"/>
      <c r="CY976" s="17"/>
      <c r="CZ976" s="17"/>
      <c r="DA976" s="17"/>
      <c r="DB976" s="17"/>
      <c r="DC976" s="17"/>
      <c r="DD976" s="17"/>
      <c r="DE976" s="17"/>
      <c r="DF976" s="17"/>
      <c r="DG976" s="17"/>
      <c r="DH976" s="17"/>
      <c r="DI976" s="17"/>
      <c r="DJ976" s="17"/>
      <c r="DK976" s="17"/>
      <c r="DL976" s="17"/>
      <c r="DM976" s="17"/>
      <c r="DN976" s="17"/>
      <c r="DO976" s="17"/>
      <c r="DP976" s="17"/>
      <c r="DQ976" s="17"/>
      <c r="DR976" s="17"/>
      <c r="DS976" s="17"/>
      <c r="DT976" s="17"/>
      <c r="DU976" s="17"/>
      <c r="DV976" s="17"/>
      <c r="DW976" s="17"/>
      <c r="DX976" s="17"/>
      <c r="DY976" s="17"/>
      <c r="DZ976" s="17"/>
      <c r="EA976" s="17"/>
      <c r="EB976" s="17"/>
      <c r="EC976" s="17"/>
      <c r="ED976" s="17"/>
      <c r="EE976" s="17"/>
      <c r="EF976" s="17"/>
      <c r="EG976" s="17"/>
      <c r="EH976" s="17"/>
      <c r="EI976" s="17"/>
      <c r="EJ976" s="17"/>
      <c r="EK976" s="17"/>
      <c r="EL976" s="17"/>
    </row>
    <row r="977" spans="1:142" x14ac:dyDescent="0.35">
      <c r="A977" s="17"/>
      <c r="B977" s="17"/>
      <c r="C977" s="17"/>
      <c r="D977" s="17"/>
      <c r="E977" s="17"/>
      <c r="F977" s="17"/>
      <c r="G977" s="17"/>
      <c r="H977" s="17"/>
      <c r="I977" s="17"/>
      <c r="K977" s="17"/>
      <c r="N977" s="17"/>
      <c r="O977" s="17"/>
      <c r="P977" s="68"/>
      <c r="Q977" s="68"/>
      <c r="R977" s="17"/>
      <c r="S977" s="17"/>
      <c r="T977" s="107"/>
      <c r="V977" s="17"/>
      <c r="W977" s="17"/>
      <c r="Y977" s="17"/>
      <c r="Z977" s="17"/>
      <c r="AA977" s="17"/>
      <c r="AI977" s="17"/>
      <c r="AJ977" s="17"/>
      <c r="AK977" s="17"/>
      <c r="AL977" s="17"/>
      <c r="AM977" s="17"/>
      <c r="AN977" s="17"/>
      <c r="AO977" s="17"/>
      <c r="AP977" s="17"/>
      <c r="AQ977" s="17"/>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c r="BR977" s="17"/>
      <c r="BS977" s="17"/>
      <c r="BT977" s="17"/>
      <c r="BU977" s="17"/>
      <c r="BV977" s="17"/>
      <c r="BW977" s="17"/>
      <c r="BX977" s="17"/>
      <c r="BY977" s="17"/>
      <c r="BZ977" s="17"/>
      <c r="CA977" s="17"/>
      <c r="CB977" s="17"/>
      <c r="CC977" s="17"/>
      <c r="CD977" s="17"/>
      <c r="CE977" s="17"/>
      <c r="CF977" s="17"/>
      <c r="CG977" s="17"/>
      <c r="CH977" s="17"/>
      <c r="CI977" s="17"/>
      <c r="CJ977" s="17"/>
      <c r="CK977" s="17"/>
      <c r="CL977" s="17"/>
      <c r="CM977" s="17"/>
      <c r="CN977" s="17"/>
      <c r="CO977" s="17"/>
      <c r="CP977" s="17"/>
      <c r="CQ977" s="17"/>
      <c r="CR977" s="17"/>
      <c r="CS977" s="17"/>
      <c r="CT977" s="17"/>
      <c r="CU977" s="17"/>
      <c r="CV977" s="17"/>
      <c r="CW977" s="17"/>
      <c r="CX977" s="17"/>
      <c r="CY977" s="17"/>
      <c r="CZ977" s="17"/>
      <c r="DA977" s="17"/>
      <c r="DB977" s="17"/>
      <c r="DC977" s="17"/>
      <c r="DD977" s="17"/>
      <c r="DE977" s="17"/>
      <c r="DF977" s="17"/>
      <c r="DG977" s="17"/>
      <c r="DH977" s="17"/>
      <c r="DI977" s="17"/>
      <c r="DJ977" s="17"/>
      <c r="DK977" s="17"/>
      <c r="DL977" s="17"/>
      <c r="DM977" s="17"/>
      <c r="DN977" s="17"/>
      <c r="DO977" s="17"/>
      <c r="DP977" s="17"/>
      <c r="DQ977" s="17"/>
      <c r="DR977" s="17"/>
      <c r="DS977" s="17"/>
      <c r="DT977" s="17"/>
      <c r="DU977" s="17"/>
      <c r="DV977" s="17"/>
      <c r="DW977" s="17"/>
      <c r="DX977" s="17"/>
      <c r="DY977" s="17"/>
      <c r="DZ977" s="17"/>
      <c r="EA977" s="17"/>
      <c r="EB977" s="17"/>
      <c r="EC977" s="17"/>
      <c r="ED977" s="17"/>
      <c r="EE977" s="17"/>
      <c r="EF977" s="17"/>
      <c r="EG977" s="17"/>
      <c r="EH977" s="17"/>
      <c r="EI977" s="17"/>
      <c r="EJ977" s="17"/>
      <c r="EK977" s="17"/>
      <c r="EL977" s="17"/>
    </row>
    <row r="978" spans="1:142" x14ac:dyDescent="0.35">
      <c r="A978" s="17"/>
      <c r="B978" s="17"/>
      <c r="C978" s="17"/>
      <c r="D978" s="17"/>
      <c r="E978" s="17"/>
      <c r="F978" s="17"/>
      <c r="G978" s="17"/>
      <c r="H978" s="17"/>
      <c r="I978" s="17"/>
      <c r="K978" s="17"/>
      <c r="N978" s="17"/>
      <c r="O978" s="17"/>
      <c r="P978" s="68"/>
      <c r="Q978" s="68"/>
      <c r="R978" s="17"/>
      <c r="S978" s="17"/>
      <c r="T978" s="107"/>
      <c r="V978" s="17"/>
      <c r="W978" s="17"/>
      <c r="Y978" s="17"/>
      <c r="Z978" s="17"/>
      <c r="AA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c r="BL978" s="17"/>
      <c r="BM978" s="17"/>
      <c r="BN978" s="17"/>
      <c r="BO978" s="17"/>
      <c r="BP978" s="17"/>
      <c r="BQ978" s="17"/>
      <c r="BR978" s="17"/>
      <c r="BS978" s="17"/>
      <c r="BT978" s="17"/>
      <c r="BU978" s="17"/>
      <c r="BV978" s="17"/>
      <c r="BW978" s="17"/>
      <c r="BX978" s="17"/>
      <c r="BY978" s="17"/>
      <c r="BZ978" s="17"/>
      <c r="CA978" s="17"/>
      <c r="CB978" s="17"/>
      <c r="CC978" s="17"/>
      <c r="CD978" s="17"/>
      <c r="CE978" s="17"/>
      <c r="CF978" s="17"/>
      <c r="CG978" s="17"/>
      <c r="CH978" s="17"/>
      <c r="CI978" s="17"/>
      <c r="CJ978" s="17"/>
      <c r="CK978" s="17"/>
      <c r="CL978" s="17"/>
      <c r="CM978" s="17"/>
      <c r="CN978" s="17"/>
      <c r="CO978" s="17"/>
      <c r="CP978" s="17"/>
      <c r="CQ978" s="17"/>
      <c r="CR978" s="17"/>
      <c r="CS978" s="17"/>
      <c r="CT978" s="17"/>
      <c r="CU978" s="17"/>
      <c r="CV978" s="17"/>
      <c r="CW978" s="17"/>
      <c r="CX978" s="17"/>
      <c r="CY978" s="17"/>
      <c r="CZ978" s="17"/>
      <c r="DA978" s="17"/>
      <c r="DB978" s="17"/>
      <c r="DC978" s="17"/>
      <c r="DD978" s="17"/>
      <c r="DE978" s="17"/>
      <c r="DF978" s="17"/>
      <c r="DG978" s="17"/>
      <c r="DH978" s="17"/>
      <c r="DI978" s="17"/>
      <c r="DJ978" s="17"/>
      <c r="DK978" s="17"/>
      <c r="DL978" s="17"/>
      <c r="DM978" s="17"/>
      <c r="DN978" s="17"/>
      <c r="DO978" s="17"/>
      <c r="DP978" s="17"/>
      <c r="DQ978" s="17"/>
      <c r="DR978" s="17"/>
      <c r="DS978" s="17"/>
      <c r="DT978" s="17"/>
      <c r="DU978" s="17"/>
      <c r="DV978" s="17"/>
      <c r="DW978" s="17"/>
      <c r="DX978" s="17"/>
      <c r="DY978" s="17"/>
      <c r="DZ978" s="17"/>
      <c r="EA978" s="17"/>
      <c r="EB978" s="17"/>
      <c r="EC978" s="17"/>
      <c r="ED978" s="17"/>
      <c r="EE978" s="17"/>
      <c r="EF978" s="17"/>
      <c r="EG978" s="17"/>
      <c r="EH978" s="17"/>
      <c r="EI978" s="17"/>
      <c r="EJ978" s="17"/>
      <c r="EK978" s="17"/>
      <c r="EL978" s="17"/>
    </row>
    <row r="979" spans="1:142" x14ac:dyDescent="0.35">
      <c r="A979" s="17"/>
      <c r="B979" s="17"/>
      <c r="C979" s="17"/>
      <c r="D979" s="17"/>
      <c r="E979" s="17"/>
      <c r="F979" s="17"/>
      <c r="G979" s="17"/>
      <c r="H979" s="17"/>
      <c r="I979" s="17"/>
      <c r="K979" s="17"/>
      <c r="N979" s="17"/>
      <c r="O979" s="17"/>
      <c r="P979" s="68"/>
      <c r="Q979" s="68"/>
      <c r="R979" s="17"/>
      <c r="S979" s="17"/>
      <c r="T979" s="107"/>
      <c r="V979" s="17"/>
      <c r="W979" s="17"/>
      <c r="Y979" s="17"/>
      <c r="Z979" s="17"/>
      <c r="AA979" s="17"/>
      <c r="AI979" s="17"/>
      <c r="AJ979" s="17"/>
      <c r="AK979" s="17"/>
      <c r="AL979" s="17"/>
      <c r="AM979" s="17"/>
      <c r="AN979" s="17"/>
      <c r="AO979" s="17"/>
      <c r="AP979" s="17"/>
      <c r="AQ979" s="17"/>
      <c r="AR979" s="17"/>
      <c r="AS979" s="17"/>
      <c r="AT979" s="17"/>
      <c r="AU979" s="17"/>
      <c r="AV979" s="17"/>
      <c r="AW979" s="17"/>
      <c r="AX979" s="17"/>
      <c r="AY979" s="17"/>
      <c r="AZ979" s="17"/>
      <c r="BA979" s="17"/>
      <c r="BB979" s="17"/>
      <c r="BC979" s="17"/>
      <c r="BD979" s="17"/>
      <c r="BE979" s="17"/>
      <c r="BF979" s="17"/>
      <c r="BG979" s="17"/>
      <c r="BH979" s="17"/>
      <c r="BI979" s="17"/>
      <c r="BJ979" s="17"/>
      <c r="BK979" s="17"/>
      <c r="BL979" s="17"/>
      <c r="BM979" s="17"/>
      <c r="BN979" s="17"/>
      <c r="BO979" s="17"/>
      <c r="BP979" s="17"/>
      <c r="BQ979" s="17"/>
      <c r="BR979" s="17"/>
      <c r="BS979" s="17"/>
      <c r="BT979" s="17"/>
      <c r="BU979" s="17"/>
      <c r="BV979" s="17"/>
      <c r="BW979" s="17"/>
      <c r="BX979" s="17"/>
      <c r="BY979" s="17"/>
      <c r="BZ979" s="17"/>
      <c r="CA979" s="17"/>
      <c r="CB979" s="17"/>
      <c r="CC979" s="17"/>
      <c r="CD979" s="17"/>
      <c r="CE979" s="17"/>
      <c r="CF979" s="17"/>
      <c r="CG979" s="17"/>
      <c r="CH979" s="17"/>
      <c r="CI979" s="17"/>
      <c r="CJ979" s="17"/>
      <c r="CK979" s="17"/>
      <c r="CL979" s="17"/>
      <c r="CM979" s="17"/>
      <c r="CN979" s="17"/>
      <c r="CO979" s="17"/>
      <c r="CP979" s="17"/>
      <c r="CQ979" s="17"/>
      <c r="CR979" s="17"/>
      <c r="CS979" s="17"/>
      <c r="CT979" s="17"/>
      <c r="CU979" s="17"/>
      <c r="CV979" s="17"/>
      <c r="CW979" s="17"/>
      <c r="CX979" s="17"/>
      <c r="CY979" s="17"/>
      <c r="CZ979" s="17"/>
      <c r="DA979" s="17"/>
      <c r="DB979" s="17"/>
      <c r="DC979" s="17"/>
      <c r="DD979" s="17"/>
      <c r="DE979" s="17"/>
      <c r="DF979" s="17"/>
      <c r="DG979" s="17"/>
      <c r="DH979" s="17"/>
      <c r="DI979" s="17"/>
      <c r="DJ979" s="17"/>
      <c r="DK979" s="17"/>
      <c r="DL979" s="17"/>
      <c r="DM979" s="17"/>
      <c r="DN979" s="17"/>
      <c r="DO979" s="17"/>
      <c r="DP979" s="17"/>
      <c r="DQ979" s="17"/>
      <c r="DR979" s="17"/>
      <c r="DS979" s="17"/>
      <c r="DT979" s="17"/>
      <c r="DU979" s="17"/>
      <c r="DV979" s="17"/>
      <c r="DW979" s="17"/>
      <c r="DX979" s="17"/>
      <c r="DY979" s="17"/>
      <c r="DZ979" s="17"/>
      <c r="EA979" s="17"/>
      <c r="EB979" s="17"/>
      <c r="EC979" s="17"/>
      <c r="ED979" s="17"/>
      <c r="EE979" s="17"/>
      <c r="EF979" s="17"/>
      <c r="EG979" s="17"/>
      <c r="EH979" s="17"/>
      <c r="EI979" s="17"/>
      <c r="EJ979" s="17"/>
      <c r="EK979" s="17"/>
      <c r="EL979" s="17"/>
    </row>
    <row r="980" spans="1:142" x14ac:dyDescent="0.35">
      <c r="A980" s="17"/>
      <c r="B980" s="17"/>
      <c r="C980" s="17"/>
      <c r="D980" s="17"/>
      <c r="E980" s="17"/>
      <c r="F980" s="17"/>
      <c r="G980" s="17"/>
      <c r="H980" s="17"/>
      <c r="I980" s="17"/>
      <c r="K980" s="17"/>
      <c r="N980" s="17"/>
      <c r="O980" s="17"/>
      <c r="P980" s="68"/>
      <c r="Q980" s="68"/>
      <c r="R980" s="17"/>
      <c r="S980" s="17"/>
      <c r="T980" s="107"/>
      <c r="V980" s="17"/>
      <c r="W980" s="17"/>
      <c r="Y980" s="17"/>
      <c r="Z980" s="17"/>
      <c r="AA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c r="BL980" s="17"/>
      <c r="BM980" s="17"/>
      <c r="BN980" s="17"/>
      <c r="BO980" s="17"/>
      <c r="BP980" s="17"/>
      <c r="BQ980" s="17"/>
      <c r="BR980" s="17"/>
      <c r="BS980" s="17"/>
      <c r="BT980" s="17"/>
      <c r="BU980" s="17"/>
      <c r="BV980" s="17"/>
      <c r="BW980" s="17"/>
      <c r="BX980" s="17"/>
      <c r="BY980" s="17"/>
      <c r="BZ980" s="17"/>
      <c r="CA980" s="17"/>
      <c r="CB980" s="17"/>
      <c r="CC980" s="17"/>
      <c r="CD980" s="17"/>
      <c r="CE980" s="17"/>
      <c r="CF980" s="17"/>
      <c r="CG980" s="17"/>
      <c r="CH980" s="17"/>
      <c r="CI980" s="17"/>
      <c r="CJ980" s="17"/>
      <c r="CK980" s="17"/>
      <c r="CL980" s="17"/>
      <c r="CM980" s="17"/>
      <c r="CN980" s="17"/>
      <c r="CO980" s="17"/>
      <c r="CP980" s="17"/>
      <c r="CQ980" s="17"/>
      <c r="CR980" s="17"/>
      <c r="CS980" s="17"/>
      <c r="CT980" s="17"/>
      <c r="CU980" s="17"/>
      <c r="CV980" s="17"/>
      <c r="CW980" s="17"/>
      <c r="CX980" s="17"/>
      <c r="CY980" s="17"/>
      <c r="CZ980" s="17"/>
      <c r="DA980" s="17"/>
      <c r="DB980" s="17"/>
      <c r="DC980" s="17"/>
      <c r="DD980" s="17"/>
      <c r="DE980" s="17"/>
      <c r="DF980" s="17"/>
      <c r="DG980" s="17"/>
      <c r="DH980" s="17"/>
      <c r="DI980" s="17"/>
      <c r="DJ980" s="17"/>
      <c r="DK980" s="17"/>
      <c r="DL980" s="17"/>
      <c r="DM980" s="17"/>
      <c r="DN980" s="17"/>
      <c r="DO980" s="17"/>
      <c r="DP980" s="17"/>
      <c r="DQ980" s="17"/>
      <c r="DR980" s="17"/>
      <c r="DS980" s="17"/>
      <c r="DT980" s="17"/>
      <c r="DU980" s="17"/>
      <c r="DV980" s="17"/>
      <c r="DW980" s="17"/>
      <c r="DX980" s="17"/>
      <c r="DY980" s="17"/>
      <c r="DZ980" s="17"/>
      <c r="EA980" s="17"/>
      <c r="EB980" s="17"/>
      <c r="EC980" s="17"/>
      <c r="ED980" s="17"/>
      <c r="EE980" s="17"/>
      <c r="EF980" s="17"/>
      <c r="EG980" s="17"/>
      <c r="EH980" s="17"/>
      <c r="EI980" s="17"/>
      <c r="EJ980" s="17"/>
      <c r="EK980" s="17"/>
      <c r="EL980" s="17"/>
    </row>
    <row r="981" spans="1:142" x14ac:dyDescent="0.35">
      <c r="A981" s="17"/>
      <c r="B981" s="17"/>
      <c r="C981" s="17"/>
      <c r="D981" s="17"/>
      <c r="E981" s="17"/>
      <c r="F981" s="17"/>
      <c r="G981" s="17"/>
      <c r="H981" s="17"/>
      <c r="I981" s="17"/>
      <c r="K981" s="17"/>
      <c r="N981" s="17"/>
      <c r="O981" s="17"/>
      <c r="P981" s="68"/>
      <c r="Q981" s="68"/>
      <c r="R981" s="17"/>
      <c r="S981" s="17"/>
      <c r="T981" s="107"/>
      <c r="V981" s="17"/>
      <c r="W981" s="17"/>
      <c r="Y981" s="17"/>
      <c r="Z981" s="17"/>
      <c r="AA981" s="17"/>
      <c r="AI981" s="17"/>
      <c r="AJ981" s="17"/>
      <c r="AK981" s="17"/>
      <c r="AL981" s="17"/>
      <c r="AM981" s="17"/>
      <c r="AN981" s="17"/>
      <c r="AO981" s="17"/>
      <c r="AP981" s="17"/>
      <c r="AQ981" s="17"/>
      <c r="AR981" s="17"/>
      <c r="AS981" s="17"/>
      <c r="AT981" s="17"/>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c r="BU981" s="17"/>
      <c r="BV981" s="17"/>
      <c r="BW981" s="17"/>
      <c r="BX981" s="17"/>
      <c r="BY981" s="17"/>
      <c r="BZ981" s="17"/>
      <c r="CA981" s="17"/>
      <c r="CB981" s="17"/>
      <c r="CC981" s="17"/>
      <c r="CD981" s="17"/>
      <c r="CE981" s="17"/>
      <c r="CF981" s="17"/>
      <c r="CG981" s="17"/>
      <c r="CH981" s="17"/>
      <c r="CI981" s="17"/>
      <c r="CJ981" s="17"/>
      <c r="CK981" s="17"/>
      <c r="CL981" s="17"/>
      <c r="CM981" s="17"/>
      <c r="CN981" s="17"/>
      <c r="CO981" s="17"/>
      <c r="CP981" s="17"/>
      <c r="CQ981" s="17"/>
      <c r="CR981" s="17"/>
      <c r="CS981" s="17"/>
      <c r="CT981" s="17"/>
      <c r="CU981" s="17"/>
      <c r="CV981" s="17"/>
      <c r="CW981" s="17"/>
      <c r="CX981" s="17"/>
      <c r="CY981" s="17"/>
      <c r="CZ981" s="17"/>
      <c r="DA981" s="17"/>
      <c r="DB981" s="17"/>
      <c r="DC981" s="17"/>
      <c r="DD981" s="17"/>
      <c r="DE981" s="17"/>
      <c r="DF981" s="17"/>
      <c r="DG981" s="17"/>
      <c r="DH981" s="17"/>
      <c r="DI981" s="17"/>
      <c r="DJ981" s="17"/>
      <c r="DK981" s="17"/>
      <c r="DL981" s="17"/>
      <c r="DM981" s="17"/>
      <c r="DN981" s="17"/>
      <c r="DO981" s="17"/>
      <c r="DP981" s="17"/>
      <c r="DQ981" s="17"/>
      <c r="DR981" s="17"/>
      <c r="DS981" s="17"/>
      <c r="DT981" s="17"/>
      <c r="DU981" s="17"/>
      <c r="DV981" s="17"/>
      <c r="DW981" s="17"/>
      <c r="DX981" s="17"/>
      <c r="DY981" s="17"/>
      <c r="DZ981" s="17"/>
      <c r="EA981" s="17"/>
      <c r="EB981" s="17"/>
      <c r="EC981" s="17"/>
      <c r="ED981" s="17"/>
      <c r="EE981" s="17"/>
      <c r="EF981" s="17"/>
      <c r="EG981" s="17"/>
      <c r="EH981" s="17"/>
      <c r="EI981" s="17"/>
      <c r="EJ981" s="17"/>
      <c r="EK981" s="17"/>
      <c r="EL981" s="17"/>
    </row>
    <row r="982" spans="1:142" x14ac:dyDescent="0.35">
      <c r="A982" s="17"/>
      <c r="B982" s="17"/>
      <c r="C982" s="17"/>
      <c r="D982" s="17"/>
      <c r="E982" s="17"/>
      <c r="F982" s="17"/>
      <c r="G982" s="17"/>
      <c r="H982" s="17"/>
      <c r="I982" s="17"/>
      <c r="K982" s="17"/>
      <c r="N982" s="17"/>
      <c r="O982" s="17"/>
      <c r="P982" s="68"/>
      <c r="Q982" s="68"/>
      <c r="R982" s="17"/>
      <c r="S982" s="17"/>
      <c r="T982" s="107"/>
      <c r="V982" s="17"/>
      <c r="W982" s="17"/>
      <c r="Y982" s="17"/>
      <c r="Z982" s="17"/>
      <c r="AA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c r="BL982" s="17"/>
      <c r="BM982" s="17"/>
      <c r="BN982" s="17"/>
      <c r="BO982" s="17"/>
      <c r="BP982" s="17"/>
      <c r="BQ982" s="17"/>
      <c r="BR982" s="17"/>
      <c r="BS982" s="17"/>
      <c r="BT982" s="17"/>
      <c r="BU982" s="17"/>
      <c r="BV982" s="17"/>
      <c r="BW982" s="17"/>
      <c r="BX982" s="17"/>
      <c r="BY982" s="17"/>
      <c r="BZ982" s="17"/>
      <c r="CA982" s="17"/>
      <c r="CB982" s="17"/>
      <c r="CC982" s="17"/>
      <c r="CD982" s="17"/>
      <c r="CE982" s="17"/>
      <c r="CF982" s="17"/>
      <c r="CG982" s="17"/>
      <c r="CH982" s="17"/>
      <c r="CI982" s="17"/>
      <c r="CJ982" s="17"/>
      <c r="CK982" s="17"/>
      <c r="CL982" s="17"/>
      <c r="CM982" s="17"/>
      <c r="CN982" s="17"/>
      <c r="CO982" s="17"/>
      <c r="CP982" s="17"/>
      <c r="CQ982" s="17"/>
      <c r="CR982" s="17"/>
      <c r="CS982" s="17"/>
      <c r="CT982" s="17"/>
      <c r="CU982" s="17"/>
      <c r="CV982" s="17"/>
      <c r="CW982" s="17"/>
      <c r="CX982" s="17"/>
      <c r="CY982" s="17"/>
      <c r="CZ982" s="17"/>
      <c r="DA982" s="17"/>
      <c r="DB982" s="17"/>
      <c r="DC982" s="17"/>
      <c r="DD982" s="17"/>
      <c r="DE982" s="17"/>
      <c r="DF982" s="17"/>
      <c r="DG982" s="17"/>
      <c r="DH982" s="17"/>
      <c r="DI982" s="17"/>
      <c r="DJ982" s="17"/>
      <c r="DK982" s="17"/>
      <c r="DL982" s="17"/>
      <c r="DM982" s="17"/>
      <c r="DN982" s="17"/>
      <c r="DO982" s="17"/>
      <c r="DP982" s="17"/>
      <c r="DQ982" s="17"/>
      <c r="DR982" s="17"/>
      <c r="DS982" s="17"/>
      <c r="DT982" s="17"/>
      <c r="DU982" s="17"/>
      <c r="DV982" s="17"/>
      <c r="DW982" s="17"/>
      <c r="DX982" s="17"/>
      <c r="DY982" s="17"/>
      <c r="DZ982" s="17"/>
      <c r="EA982" s="17"/>
      <c r="EB982" s="17"/>
      <c r="EC982" s="17"/>
      <c r="ED982" s="17"/>
      <c r="EE982" s="17"/>
      <c r="EF982" s="17"/>
      <c r="EG982" s="17"/>
      <c r="EH982" s="17"/>
      <c r="EI982" s="17"/>
      <c r="EJ982" s="17"/>
      <c r="EK982" s="17"/>
      <c r="EL982" s="17"/>
    </row>
    <row r="983" spans="1:142" x14ac:dyDescent="0.35">
      <c r="A983" s="17"/>
      <c r="B983" s="17"/>
      <c r="C983" s="17"/>
      <c r="D983" s="17"/>
      <c r="E983" s="17"/>
      <c r="F983" s="17"/>
      <c r="G983" s="17"/>
      <c r="H983" s="17"/>
      <c r="I983" s="17"/>
      <c r="K983" s="17"/>
      <c r="N983" s="17"/>
      <c r="O983" s="17"/>
      <c r="P983" s="68"/>
      <c r="Q983" s="68"/>
      <c r="R983" s="17"/>
      <c r="S983" s="17"/>
      <c r="T983" s="107"/>
      <c r="V983" s="17"/>
      <c r="W983" s="17"/>
      <c r="Y983" s="17"/>
      <c r="Z983" s="17"/>
      <c r="AA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c r="BL983" s="17"/>
      <c r="BM983" s="17"/>
      <c r="BN983" s="17"/>
      <c r="BO983" s="17"/>
      <c r="BP983" s="17"/>
      <c r="BQ983" s="17"/>
      <c r="BR983" s="17"/>
      <c r="BS983" s="17"/>
      <c r="BT983" s="17"/>
      <c r="BU983" s="17"/>
      <c r="BV983" s="17"/>
      <c r="BW983" s="17"/>
      <c r="BX983" s="17"/>
      <c r="BY983" s="17"/>
      <c r="BZ983" s="17"/>
      <c r="CA983" s="17"/>
      <c r="CB983" s="17"/>
      <c r="CC983" s="17"/>
      <c r="CD983" s="17"/>
      <c r="CE983" s="17"/>
      <c r="CF983" s="17"/>
      <c r="CG983" s="17"/>
      <c r="CH983" s="17"/>
      <c r="CI983" s="17"/>
      <c r="CJ983" s="17"/>
      <c r="CK983" s="17"/>
      <c r="CL983" s="17"/>
      <c r="CM983" s="17"/>
      <c r="CN983" s="17"/>
      <c r="CO983" s="17"/>
      <c r="CP983" s="17"/>
      <c r="CQ983" s="17"/>
      <c r="CR983" s="17"/>
      <c r="CS983" s="17"/>
      <c r="CT983" s="17"/>
      <c r="CU983" s="17"/>
      <c r="CV983" s="17"/>
      <c r="CW983" s="17"/>
      <c r="CX983" s="17"/>
      <c r="CY983" s="17"/>
      <c r="CZ983" s="17"/>
      <c r="DA983" s="17"/>
      <c r="DB983" s="17"/>
      <c r="DC983" s="17"/>
      <c r="DD983" s="17"/>
      <c r="DE983" s="17"/>
      <c r="DF983" s="17"/>
      <c r="DG983" s="17"/>
      <c r="DH983" s="17"/>
      <c r="DI983" s="17"/>
      <c r="DJ983" s="17"/>
      <c r="DK983" s="17"/>
      <c r="DL983" s="17"/>
      <c r="DM983" s="17"/>
      <c r="DN983" s="17"/>
      <c r="DO983" s="17"/>
      <c r="DP983" s="17"/>
      <c r="DQ983" s="17"/>
      <c r="DR983" s="17"/>
      <c r="DS983" s="17"/>
      <c r="DT983" s="17"/>
      <c r="DU983" s="17"/>
      <c r="DV983" s="17"/>
      <c r="DW983" s="17"/>
      <c r="DX983" s="17"/>
      <c r="DY983" s="17"/>
      <c r="DZ983" s="17"/>
      <c r="EA983" s="17"/>
      <c r="EB983" s="17"/>
      <c r="EC983" s="17"/>
      <c r="ED983" s="17"/>
      <c r="EE983" s="17"/>
      <c r="EF983" s="17"/>
      <c r="EG983" s="17"/>
      <c r="EH983" s="17"/>
      <c r="EI983" s="17"/>
      <c r="EJ983" s="17"/>
      <c r="EK983" s="17"/>
      <c r="EL983" s="17"/>
    </row>
    <row r="984" spans="1:142" x14ac:dyDescent="0.35">
      <c r="A984" s="17"/>
      <c r="B984" s="17"/>
      <c r="C984" s="17"/>
      <c r="D984" s="17"/>
      <c r="E984" s="17"/>
      <c r="F984" s="17"/>
      <c r="G984" s="17"/>
      <c r="H984" s="17"/>
      <c r="I984" s="17"/>
      <c r="K984" s="17"/>
      <c r="N984" s="17"/>
      <c r="O984" s="17"/>
      <c r="P984" s="68"/>
      <c r="Q984" s="68"/>
      <c r="R984" s="17"/>
      <c r="S984" s="17"/>
      <c r="T984" s="109"/>
      <c r="V984" s="17"/>
      <c r="W984" s="17"/>
      <c r="Y984" s="17"/>
      <c r="Z984" s="17"/>
      <c r="AA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c r="CC984" s="17"/>
      <c r="CD984" s="17"/>
      <c r="CE984" s="17"/>
      <c r="CF984" s="17"/>
      <c r="CG984" s="17"/>
      <c r="CH984" s="17"/>
      <c r="CI984" s="17"/>
      <c r="CJ984" s="17"/>
      <c r="CK984" s="17"/>
      <c r="CL984" s="17"/>
      <c r="CM984" s="17"/>
      <c r="CN984" s="17"/>
      <c r="CO984" s="17"/>
      <c r="CP984" s="17"/>
      <c r="CQ984" s="17"/>
      <c r="CR984" s="17"/>
      <c r="CS984" s="17"/>
      <c r="CT984" s="17"/>
      <c r="CU984" s="17"/>
      <c r="CV984" s="17"/>
      <c r="CW984" s="17"/>
      <c r="CX984" s="17"/>
      <c r="CY984" s="17"/>
      <c r="CZ984" s="17"/>
      <c r="DA984" s="17"/>
      <c r="DB984" s="17"/>
      <c r="DC984" s="17"/>
      <c r="DD984" s="17"/>
      <c r="DE984" s="17"/>
      <c r="DF984" s="17"/>
      <c r="DG984" s="17"/>
      <c r="DH984" s="17"/>
      <c r="DI984" s="17"/>
      <c r="DJ984" s="17"/>
      <c r="DK984" s="17"/>
      <c r="DL984" s="17"/>
      <c r="DM984" s="17"/>
      <c r="DN984" s="17"/>
      <c r="DO984" s="17"/>
      <c r="DP984" s="17"/>
      <c r="DQ984" s="17"/>
      <c r="DR984" s="17"/>
      <c r="DS984" s="17"/>
      <c r="DT984" s="17"/>
      <c r="DU984" s="17"/>
      <c r="DV984" s="17"/>
      <c r="DW984" s="17"/>
      <c r="DX984" s="17"/>
      <c r="DY984" s="17"/>
      <c r="DZ984" s="17"/>
      <c r="EA984" s="17"/>
      <c r="EB984" s="17"/>
      <c r="EC984" s="17"/>
      <c r="ED984" s="17"/>
      <c r="EE984" s="17"/>
      <c r="EF984" s="17"/>
      <c r="EG984" s="17"/>
      <c r="EH984" s="17"/>
      <c r="EI984" s="17"/>
      <c r="EJ984" s="17"/>
      <c r="EK984" s="17"/>
      <c r="EL984" s="17"/>
    </row>
    <row r="985" spans="1:142" x14ac:dyDescent="0.35">
      <c r="A985" s="17"/>
      <c r="B985" s="17"/>
      <c r="C985" s="17"/>
      <c r="D985" s="17"/>
      <c r="E985" s="17"/>
      <c r="F985" s="17"/>
      <c r="G985" s="17"/>
      <c r="H985" s="17"/>
      <c r="I985" s="17"/>
      <c r="K985" s="17"/>
      <c r="N985" s="17"/>
      <c r="O985" s="17"/>
      <c r="P985" s="68"/>
      <c r="Q985" s="68"/>
      <c r="R985" s="17"/>
      <c r="S985" s="17"/>
      <c r="T985" s="107"/>
      <c r="V985" s="17"/>
      <c r="W985" s="17"/>
      <c r="Y985" s="17"/>
      <c r="Z985" s="17"/>
      <c r="AA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c r="BL985" s="17"/>
      <c r="BM985" s="17"/>
      <c r="BN985" s="17"/>
      <c r="BO985" s="17"/>
      <c r="BP985" s="17"/>
      <c r="BQ985" s="17"/>
      <c r="BR985" s="17"/>
      <c r="BS985" s="17"/>
      <c r="BT985" s="17"/>
      <c r="BU985" s="17"/>
      <c r="BV985" s="17"/>
      <c r="BW985" s="17"/>
      <c r="BX985" s="17"/>
      <c r="BY985" s="17"/>
      <c r="BZ985" s="17"/>
      <c r="CA985" s="17"/>
      <c r="CB985" s="17"/>
      <c r="CC985" s="17"/>
      <c r="CD985" s="17"/>
      <c r="CE985" s="17"/>
      <c r="CF985" s="17"/>
      <c r="CG985" s="17"/>
      <c r="CH985" s="17"/>
      <c r="CI985" s="17"/>
      <c r="CJ985" s="17"/>
      <c r="CK985" s="17"/>
      <c r="CL985" s="17"/>
      <c r="CM985" s="17"/>
      <c r="CN985" s="17"/>
      <c r="CO985" s="17"/>
      <c r="CP985" s="17"/>
      <c r="CQ985" s="17"/>
      <c r="CR985" s="17"/>
      <c r="CS985" s="17"/>
      <c r="CT985" s="17"/>
      <c r="CU985" s="17"/>
      <c r="CV985" s="17"/>
      <c r="CW985" s="17"/>
      <c r="CX985" s="17"/>
      <c r="CY985" s="17"/>
      <c r="CZ985" s="17"/>
      <c r="DA985" s="17"/>
      <c r="DB985" s="17"/>
      <c r="DC985" s="17"/>
      <c r="DD985" s="17"/>
      <c r="DE985" s="17"/>
      <c r="DF985" s="17"/>
      <c r="DG985" s="17"/>
      <c r="DH985" s="17"/>
      <c r="DI985" s="17"/>
      <c r="DJ985" s="17"/>
      <c r="DK985" s="17"/>
      <c r="DL985" s="17"/>
      <c r="DM985" s="17"/>
      <c r="DN985" s="17"/>
      <c r="DO985" s="17"/>
      <c r="DP985" s="17"/>
      <c r="DQ985" s="17"/>
      <c r="DR985" s="17"/>
      <c r="DS985" s="17"/>
      <c r="DT985" s="17"/>
      <c r="DU985" s="17"/>
      <c r="DV985" s="17"/>
      <c r="DW985" s="17"/>
      <c r="DX985" s="17"/>
      <c r="DY985" s="17"/>
      <c r="DZ985" s="17"/>
      <c r="EA985" s="17"/>
      <c r="EB985" s="17"/>
      <c r="EC985" s="17"/>
      <c r="ED985" s="17"/>
      <c r="EE985" s="17"/>
      <c r="EF985" s="17"/>
      <c r="EG985" s="17"/>
      <c r="EH985" s="17"/>
      <c r="EI985" s="17"/>
      <c r="EJ985" s="17"/>
      <c r="EK985" s="17"/>
      <c r="EL985" s="17"/>
    </row>
    <row r="986" spans="1:142" x14ac:dyDescent="0.35">
      <c r="A986" s="17"/>
      <c r="B986" s="17"/>
      <c r="C986" s="17"/>
      <c r="D986" s="17"/>
      <c r="E986" s="17"/>
      <c r="F986" s="17"/>
      <c r="G986" s="17"/>
      <c r="H986" s="17"/>
      <c r="I986" s="17"/>
      <c r="K986" s="17"/>
      <c r="N986" s="17"/>
      <c r="O986" s="17"/>
      <c r="P986" s="68"/>
      <c r="Q986" s="68"/>
      <c r="R986" s="17"/>
      <c r="S986" s="17"/>
      <c r="T986" s="109"/>
      <c r="V986" s="17"/>
      <c r="W986" s="17"/>
      <c r="Y986" s="17"/>
      <c r="Z986" s="17"/>
      <c r="AA986" s="17"/>
      <c r="AI986" s="17"/>
      <c r="AJ986" s="17"/>
      <c r="AK986" s="17"/>
      <c r="AL986" s="17"/>
      <c r="AM986" s="17"/>
      <c r="AN986" s="17"/>
      <c r="AO986" s="17"/>
      <c r="AP986" s="17"/>
      <c r="AQ986" s="17"/>
      <c r="AR986" s="17"/>
      <c r="AS986" s="17"/>
      <c r="AT986" s="17"/>
      <c r="AU986" s="17"/>
      <c r="AV986" s="17"/>
      <c r="AW986" s="17"/>
      <c r="AX986" s="17"/>
      <c r="AY986" s="17"/>
      <c r="AZ986" s="17"/>
      <c r="BA986" s="17"/>
      <c r="BB986" s="17"/>
      <c r="BC986" s="17"/>
      <c r="BD986" s="17"/>
      <c r="BE986" s="17"/>
      <c r="BF986" s="17"/>
      <c r="BG986" s="17"/>
      <c r="BH986" s="17"/>
      <c r="BI986" s="17"/>
      <c r="BJ986" s="17"/>
      <c r="BK986" s="17"/>
      <c r="BL986" s="17"/>
      <c r="BM986" s="17"/>
      <c r="BN986" s="17"/>
      <c r="BO986" s="17"/>
      <c r="BP986" s="17"/>
      <c r="BQ986" s="17"/>
      <c r="BR986" s="17"/>
      <c r="BS986" s="17"/>
      <c r="BT986" s="17"/>
      <c r="BU986" s="17"/>
      <c r="BV986" s="17"/>
      <c r="BW986" s="17"/>
      <c r="BX986" s="17"/>
      <c r="BY986" s="17"/>
      <c r="BZ986" s="17"/>
      <c r="CA986" s="17"/>
      <c r="CB986" s="17"/>
      <c r="CC986" s="17"/>
      <c r="CD986" s="17"/>
      <c r="CE986" s="17"/>
      <c r="CF986" s="17"/>
      <c r="CG986" s="17"/>
      <c r="CH986" s="17"/>
      <c r="CI986" s="17"/>
      <c r="CJ986" s="17"/>
      <c r="CK986" s="17"/>
      <c r="CL986" s="17"/>
      <c r="CM986" s="17"/>
      <c r="CN986" s="17"/>
      <c r="CO986" s="17"/>
      <c r="CP986" s="17"/>
      <c r="CQ986" s="17"/>
      <c r="CR986" s="17"/>
      <c r="CS986" s="17"/>
      <c r="CT986" s="17"/>
      <c r="CU986" s="17"/>
      <c r="CV986" s="17"/>
      <c r="CW986" s="17"/>
      <c r="CX986" s="17"/>
      <c r="CY986" s="17"/>
      <c r="CZ986" s="17"/>
      <c r="DA986" s="17"/>
      <c r="DB986" s="17"/>
      <c r="DC986" s="17"/>
      <c r="DD986" s="17"/>
      <c r="DE986" s="17"/>
      <c r="DF986" s="17"/>
      <c r="DG986" s="17"/>
      <c r="DH986" s="17"/>
      <c r="DI986" s="17"/>
      <c r="DJ986" s="17"/>
      <c r="DK986" s="17"/>
      <c r="DL986" s="17"/>
      <c r="DM986" s="17"/>
      <c r="DN986" s="17"/>
      <c r="DO986" s="17"/>
      <c r="DP986" s="17"/>
      <c r="DQ986" s="17"/>
      <c r="DR986" s="17"/>
      <c r="DS986" s="17"/>
      <c r="DT986" s="17"/>
      <c r="DU986" s="17"/>
      <c r="DV986" s="17"/>
      <c r="DW986" s="17"/>
      <c r="DX986" s="17"/>
      <c r="DY986" s="17"/>
      <c r="DZ986" s="17"/>
      <c r="EA986" s="17"/>
      <c r="EB986" s="17"/>
      <c r="EC986" s="17"/>
      <c r="ED986" s="17"/>
      <c r="EE986" s="17"/>
      <c r="EF986" s="17"/>
      <c r="EG986" s="17"/>
      <c r="EH986" s="17"/>
      <c r="EI986" s="17"/>
      <c r="EJ986" s="17"/>
      <c r="EK986" s="17"/>
      <c r="EL986" s="17"/>
    </row>
    <row r="987" spans="1:142" x14ac:dyDescent="0.35">
      <c r="A987" s="17"/>
      <c r="B987" s="17"/>
      <c r="C987" s="17"/>
      <c r="D987" s="17"/>
      <c r="E987" s="17"/>
      <c r="F987" s="17"/>
      <c r="G987" s="17"/>
      <c r="H987" s="17"/>
      <c r="I987" s="17"/>
      <c r="K987" s="17"/>
      <c r="N987" s="17"/>
      <c r="O987" s="17"/>
      <c r="P987" s="68"/>
      <c r="Q987" s="68"/>
      <c r="R987" s="17"/>
      <c r="S987" s="17"/>
      <c r="T987" s="109"/>
      <c r="V987" s="17"/>
      <c r="W987" s="17"/>
      <c r="Y987" s="17"/>
      <c r="Z987" s="17"/>
      <c r="AA987" s="17"/>
      <c r="AI987" s="17"/>
      <c r="AJ987" s="17"/>
      <c r="AK987" s="17"/>
      <c r="AL987" s="17"/>
      <c r="AM987" s="17"/>
      <c r="AN987" s="17"/>
      <c r="AO987" s="17"/>
      <c r="AP987" s="17"/>
      <c r="AQ987" s="17"/>
      <c r="AR987" s="17"/>
      <c r="AS987" s="17"/>
      <c r="AT987" s="17"/>
      <c r="AU987" s="17"/>
      <c r="AV987" s="17"/>
      <c r="AW987" s="17"/>
      <c r="AX987" s="17"/>
      <c r="AY987" s="17"/>
      <c r="AZ987" s="17"/>
      <c r="BA987" s="17"/>
      <c r="BB987" s="17"/>
      <c r="BC987" s="17"/>
      <c r="BD987" s="17"/>
      <c r="BE987" s="17"/>
      <c r="BF987" s="17"/>
      <c r="BG987" s="17"/>
      <c r="BH987" s="17"/>
      <c r="BI987" s="17"/>
      <c r="BJ987" s="17"/>
      <c r="BK987" s="17"/>
      <c r="BL987" s="17"/>
      <c r="BM987" s="17"/>
      <c r="BN987" s="17"/>
      <c r="BO987" s="17"/>
      <c r="BP987" s="17"/>
      <c r="BQ987" s="17"/>
      <c r="BR987" s="17"/>
      <c r="BS987" s="17"/>
      <c r="BT987" s="17"/>
      <c r="BU987" s="17"/>
      <c r="BV987" s="17"/>
      <c r="BW987" s="17"/>
      <c r="BX987" s="17"/>
      <c r="BY987" s="17"/>
      <c r="BZ987" s="17"/>
      <c r="CA987" s="17"/>
      <c r="CB987" s="17"/>
      <c r="CC987" s="17"/>
      <c r="CD987" s="17"/>
      <c r="CE987" s="17"/>
      <c r="CF987" s="17"/>
      <c r="CG987" s="17"/>
      <c r="CH987" s="17"/>
      <c r="CI987" s="17"/>
      <c r="CJ987" s="17"/>
      <c r="CK987" s="17"/>
      <c r="CL987" s="17"/>
      <c r="CM987" s="17"/>
      <c r="CN987" s="17"/>
      <c r="CO987" s="17"/>
      <c r="CP987" s="17"/>
      <c r="CQ987" s="17"/>
      <c r="CR987" s="17"/>
      <c r="CS987" s="17"/>
      <c r="CT987" s="17"/>
      <c r="CU987" s="17"/>
      <c r="CV987" s="17"/>
      <c r="CW987" s="17"/>
      <c r="CX987" s="17"/>
      <c r="CY987" s="17"/>
      <c r="CZ987" s="17"/>
      <c r="DA987" s="17"/>
      <c r="DB987" s="17"/>
      <c r="DC987" s="17"/>
      <c r="DD987" s="17"/>
      <c r="DE987" s="17"/>
      <c r="DF987" s="17"/>
      <c r="DG987" s="17"/>
      <c r="DH987" s="17"/>
      <c r="DI987" s="17"/>
      <c r="DJ987" s="17"/>
      <c r="DK987" s="17"/>
      <c r="DL987" s="17"/>
      <c r="DM987" s="17"/>
      <c r="DN987" s="17"/>
      <c r="DO987" s="17"/>
      <c r="DP987" s="17"/>
      <c r="DQ987" s="17"/>
      <c r="DR987" s="17"/>
      <c r="DS987" s="17"/>
      <c r="DT987" s="17"/>
      <c r="DU987" s="17"/>
      <c r="DV987" s="17"/>
      <c r="DW987" s="17"/>
      <c r="DX987" s="17"/>
      <c r="DY987" s="17"/>
      <c r="DZ987" s="17"/>
      <c r="EA987" s="17"/>
      <c r="EB987" s="17"/>
      <c r="EC987" s="17"/>
      <c r="ED987" s="17"/>
      <c r="EE987" s="17"/>
      <c r="EF987" s="17"/>
      <c r="EG987" s="17"/>
      <c r="EH987" s="17"/>
      <c r="EI987" s="17"/>
      <c r="EJ987" s="17"/>
      <c r="EK987" s="17"/>
      <c r="EL987" s="17"/>
    </row>
    <row r="988" spans="1:142" x14ac:dyDescent="0.35">
      <c r="A988" s="17"/>
      <c r="B988" s="17"/>
      <c r="C988" s="17"/>
      <c r="D988" s="17"/>
      <c r="E988" s="17"/>
      <c r="F988" s="17"/>
      <c r="G988" s="17"/>
      <c r="H988" s="17"/>
      <c r="I988" s="17"/>
      <c r="K988" s="17"/>
      <c r="N988" s="17"/>
      <c r="O988" s="17"/>
      <c r="P988" s="68"/>
      <c r="Q988" s="68"/>
      <c r="R988" s="17"/>
      <c r="S988" s="17"/>
      <c r="T988" s="109"/>
      <c r="V988" s="17"/>
      <c r="W988" s="17"/>
      <c r="Y988" s="17"/>
      <c r="Z988" s="17"/>
      <c r="AA988" s="17"/>
      <c r="AI988" s="17"/>
      <c r="AJ988" s="17"/>
      <c r="AK988" s="17"/>
      <c r="AL988" s="17"/>
      <c r="AM988" s="17"/>
      <c r="AN988" s="17"/>
      <c r="AO988" s="17"/>
      <c r="AP988" s="17"/>
      <c r="AQ988" s="17"/>
      <c r="AR988" s="17"/>
      <c r="AS988" s="17"/>
      <c r="AT988" s="17"/>
      <c r="AU988" s="17"/>
      <c r="AV988" s="17"/>
      <c r="AW988" s="17"/>
      <c r="AX988" s="17"/>
      <c r="AY988" s="17"/>
      <c r="AZ988" s="17"/>
      <c r="BA988" s="17"/>
      <c r="BB988" s="17"/>
      <c r="BC988" s="17"/>
      <c r="BD988" s="17"/>
      <c r="BE988" s="17"/>
      <c r="BF988" s="17"/>
      <c r="BG988" s="17"/>
      <c r="BH988" s="17"/>
      <c r="BI988" s="17"/>
      <c r="BJ988" s="17"/>
      <c r="BK988" s="17"/>
      <c r="BL988" s="17"/>
      <c r="BM988" s="17"/>
      <c r="BN988" s="17"/>
      <c r="BO988" s="17"/>
      <c r="BP988" s="17"/>
      <c r="BQ988" s="17"/>
      <c r="BR988" s="17"/>
      <c r="BS988" s="17"/>
      <c r="BT988" s="17"/>
      <c r="BU988" s="17"/>
      <c r="BV988" s="17"/>
      <c r="BW988" s="17"/>
      <c r="BX988" s="17"/>
      <c r="BY988" s="17"/>
      <c r="BZ988" s="17"/>
      <c r="CA988" s="17"/>
      <c r="CB988" s="17"/>
      <c r="CC988" s="17"/>
      <c r="CD988" s="17"/>
      <c r="CE988" s="17"/>
      <c r="CF988" s="17"/>
      <c r="CG988" s="17"/>
      <c r="CH988" s="17"/>
      <c r="CI988" s="17"/>
      <c r="CJ988" s="17"/>
      <c r="CK988" s="17"/>
      <c r="CL988" s="17"/>
      <c r="CM988" s="17"/>
      <c r="CN988" s="17"/>
      <c r="CO988" s="17"/>
      <c r="CP988" s="17"/>
      <c r="CQ988" s="17"/>
      <c r="CR988" s="17"/>
      <c r="CS988" s="17"/>
      <c r="CT988" s="17"/>
      <c r="CU988" s="17"/>
      <c r="CV988" s="17"/>
      <c r="CW988" s="17"/>
      <c r="CX988" s="17"/>
      <c r="CY988" s="17"/>
      <c r="CZ988" s="17"/>
      <c r="DA988" s="17"/>
      <c r="DB988" s="17"/>
      <c r="DC988" s="17"/>
      <c r="DD988" s="17"/>
      <c r="DE988" s="17"/>
      <c r="DF988" s="17"/>
      <c r="DG988" s="17"/>
      <c r="DH988" s="17"/>
      <c r="DI988" s="17"/>
      <c r="DJ988" s="17"/>
      <c r="DK988" s="17"/>
      <c r="DL988" s="17"/>
      <c r="DM988" s="17"/>
      <c r="DN988" s="17"/>
      <c r="DO988" s="17"/>
      <c r="DP988" s="17"/>
      <c r="DQ988" s="17"/>
      <c r="DR988" s="17"/>
      <c r="DS988" s="17"/>
      <c r="DT988" s="17"/>
      <c r="DU988" s="17"/>
      <c r="DV988" s="17"/>
      <c r="DW988" s="17"/>
      <c r="DX988" s="17"/>
      <c r="DY988" s="17"/>
      <c r="DZ988" s="17"/>
      <c r="EA988" s="17"/>
      <c r="EB988" s="17"/>
      <c r="EC988" s="17"/>
      <c r="ED988" s="17"/>
      <c r="EE988" s="17"/>
      <c r="EF988" s="17"/>
      <c r="EG988" s="17"/>
      <c r="EH988" s="17"/>
      <c r="EI988" s="17"/>
      <c r="EJ988" s="17"/>
      <c r="EK988" s="17"/>
      <c r="EL988" s="17"/>
    </row>
    <row r="989" spans="1:142" x14ac:dyDescent="0.35">
      <c r="A989" s="17"/>
      <c r="B989" s="17"/>
      <c r="C989" s="17"/>
      <c r="D989" s="17"/>
      <c r="E989" s="17"/>
      <c r="F989" s="17"/>
      <c r="G989" s="17"/>
      <c r="H989" s="17"/>
      <c r="I989" s="17"/>
      <c r="K989" s="17"/>
      <c r="N989" s="17"/>
      <c r="O989" s="17"/>
      <c r="P989" s="68"/>
      <c r="Q989" s="68"/>
      <c r="R989" s="17"/>
      <c r="S989" s="17"/>
      <c r="T989" s="107"/>
      <c r="V989" s="17"/>
      <c r="W989" s="17"/>
      <c r="Y989" s="17"/>
      <c r="Z989" s="17"/>
      <c r="AA989" s="17"/>
      <c r="AI989" s="17"/>
      <c r="AJ989" s="17"/>
      <c r="AK989" s="17"/>
      <c r="AL989" s="17"/>
      <c r="AM989" s="17"/>
      <c r="AN989" s="17"/>
      <c r="AO989" s="17"/>
      <c r="AP989" s="17"/>
      <c r="AQ989" s="17"/>
      <c r="AR989" s="17"/>
      <c r="AS989" s="17"/>
      <c r="AT989" s="17"/>
      <c r="AU989" s="17"/>
      <c r="AV989" s="17"/>
      <c r="AW989" s="17"/>
      <c r="AX989" s="17"/>
      <c r="AY989" s="17"/>
      <c r="AZ989" s="17"/>
      <c r="BA989" s="17"/>
      <c r="BB989" s="17"/>
      <c r="BC989" s="17"/>
      <c r="BD989" s="17"/>
      <c r="BE989" s="17"/>
      <c r="BF989" s="17"/>
      <c r="BG989" s="17"/>
      <c r="BH989" s="17"/>
      <c r="BI989" s="17"/>
      <c r="BJ989" s="17"/>
      <c r="BK989" s="17"/>
      <c r="BL989" s="17"/>
      <c r="BM989" s="17"/>
      <c r="BN989" s="17"/>
      <c r="BO989" s="17"/>
      <c r="BP989" s="17"/>
      <c r="BQ989" s="17"/>
      <c r="BR989" s="17"/>
      <c r="BS989" s="17"/>
      <c r="BT989" s="17"/>
      <c r="BU989" s="17"/>
      <c r="BV989" s="17"/>
      <c r="BW989" s="17"/>
      <c r="BX989" s="17"/>
      <c r="BY989" s="17"/>
      <c r="BZ989" s="17"/>
      <c r="CA989" s="17"/>
      <c r="CB989" s="17"/>
      <c r="CC989" s="17"/>
      <c r="CD989" s="17"/>
      <c r="CE989" s="17"/>
      <c r="CF989" s="17"/>
      <c r="CG989" s="17"/>
      <c r="CH989" s="17"/>
      <c r="CI989" s="17"/>
      <c r="CJ989" s="17"/>
      <c r="CK989" s="17"/>
      <c r="CL989" s="17"/>
      <c r="CM989" s="17"/>
      <c r="CN989" s="17"/>
      <c r="CO989" s="17"/>
      <c r="CP989" s="17"/>
      <c r="CQ989" s="17"/>
      <c r="CR989" s="17"/>
      <c r="CS989" s="17"/>
      <c r="CT989" s="17"/>
      <c r="CU989" s="17"/>
      <c r="CV989" s="17"/>
      <c r="CW989" s="17"/>
      <c r="CX989" s="17"/>
      <c r="CY989" s="17"/>
      <c r="CZ989" s="17"/>
      <c r="DA989" s="17"/>
      <c r="DB989" s="17"/>
      <c r="DC989" s="17"/>
      <c r="DD989" s="17"/>
      <c r="DE989" s="17"/>
      <c r="DF989" s="17"/>
      <c r="DG989" s="17"/>
      <c r="DH989" s="17"/>
      <c r="DI989" s="17"/>
      <c r="DJ989" s="17"/>
      <c r="DK989" s="17"/>
      <c r="DL989" s="17"/>
      <c r="DM989" s="17"/>
      <c r="DN989" s="17"/>
      <c r="DO989" s="17"/>
      <c r="DP989" s="17"/>
      <c r="DQ989" s="17"/>
      <c r="DR989" s="17"/>
      <c r="DS989" s="17"/>
      <c r="DT989" s="17"/>
      <c r="DU989" s="17"/>
      <c r="DV989" s="17"/>
      <c r="DW989" s="17"/>
      <c r="DX989" s="17"/>
      <c r="DY989" s="17"/>
      <c r="DZ989" s="17"/>
      <c r="EA989" s="17"/>
      <c r="EB989" s="17"/>
      <c r="EC989" s="17"/>
      <c r="ED989" s="17"/>
      <c r="EE989" s="17"/>
      <c r="EF989" s="17"/>
      <c r="EG989" s="17"/>
      <c r="EH989" s="17"/>
      <c r="EI989" s="17"/>
      <c r="EJ989" s="17"/>
      <c r="EK989" s="17"/>
      <c r="EL989" s="17"/>
    </row>
    <row r="990" spans="1:142" x14ac:dyDescent="0.35">
      <c r="A990" s="17"/>
      <c r="B990" s="17"/>
      <c r="C990" s="17"/>
      <c r="D990" s="17"/>
      <c r="E990" s="17"/>
      <c r="F990" s="17"/>
      <c r="G990" s="17"/>
      <c r="H990" s="17"/>
      <c r="I990" s="17"/>
      <c r="K990" s="17"/>
      <c r="N990" s="17"/>
      <c r="O990" s="17"/>
      <c r="P990" s="68"/>
      <c r="Q990" s="68"/>
      <c r="R990" s="17"/>
      <c r="S990" s="17"/>
      <c r="T990" s="107"/>
      <c r="V990" s="17"/>
      <c r="W990" s="17"/>
      <c r="Y990" s="17"/>
      <c r="Z990" s="17"/>
      <c r="AA990" s="17"/>
      <c r="AI990" s="17"/>
      <c r="AJ990" s="17"/>
      <c r="AK990" s="17"/>
      <c r="AL990" s="17"/>
      <c r="AM990" s="17"/>
      <c r="AN990" s="17"/>
      <c r="AO990" s="17"/>
      <c r="AP990" s="17"/>
      <c r="AQ990" s="17"/>
      <c r="AR990" s="17"/>
      <c r="AS990" s="17"/>
      <c r="AT990" s="17"/>
      <c r="AU990" s="17"/>
      <c r="AV990" s="17"/>
      <c r="AW990" s="17"/>
      <c r="AX990" s="17"/>
      <c r="AY990" s="17"/>
      <c r="AZ990" s="17"/>
      <c r="BA990" s="17"/>
      <c r="BB990" s="17"/>
      <c r="BC990" s="17"/>
      <c r="BD990" s="17"/>
      <c r="BE990" s="17"/>
      <c r="BF990" s="17"/>
      <c r="BG990" s="17"/>
      <c r="BH990" s="17"/>
      <c r="BI990" s="17"/>
      <c r="BJ990" s="17"/>
      <c r="BK990" s="17"/>
      <c r="BL990" s="17"/>
      <c r="BM990" s="17"/>
      <c r="BN990" s="17"/>
      <c r="BO990" s="17"/>
      <c r="BP990" s="17"/>
      <c r="BQ990" s="17"/>
      <c r="BR990" s="17"/>
      <c r="BS990" s="17"/>
      <c r="BT990" s="17"/>
      <c r="BU990" s="17"/>
      <c r="BV990" s="17"/>
      <c r="BW990" s="17"/>
      <c r="BX990" s="17"/>
      <c r="BY990" s="17"/>
      <c r="BZ990" s="17"/>
      <c r="CA990" s="17"/>
      <c r="CB990" s="17"/>
      <c r="CC990" s="17"/>
      <c r="CD990" s="17"/>
      <c r="CE990" s="17"/>
      <c r="CF990" s="17"/>
      <c r="CG990" s="17"/>
      <c r="CH990" s="17"/>
      <c r="CI990" s="17"/>
      <c r="CJ990" s="17"/>
      <c r="CK990" s="17"/>
      <c r="CL990" s="17"/>
      <c r="CM990" s="17"/>
      <c r="CN990" s="17"/>
      <c r="CO990" s="17"/>
      <c r="CP990" s="17"/>
      <c r="CQ990" s="17"/>
      <c r="CR990" s="17"/>
      <c r="CS990" s="17"/>
      <c r="CT990" s="17"/>
      <c r="CU990" s="17"/>
      <c r="CV990" s="17"/>
      <c r="CW990" s="17"/>
      <c r="CX990" s="17"/>
      <c r="CY990" s="17"/>
      <c r="CZ990" s="17"/>
      <c r="DA990" s="17"/>
      <c r="DB990" s="17"/>
      <c r="DC990" s="17"/>
      <c r="DD990" s="17"/>
      <c r="DE990" s="17"/>
      <c r="DF990" s="17"/>
      <c r="DG990" s="17"/>
      <c r="DH990" s="17"/>
      <c r="DI990" s="17"/>
      <c r="DJ990" s="17"/>
      <c r="DK990" s="17"/>
      <c r="DL990" s="17"/>
      <c r="DM990" s="17"/>
      <c r="DN990" s="17"/>
      <c r="DO990" s="17"/>
      <c r="DP990" s="17"/>
      <c r="DQ990" s="17"/>
      <c r="DR990" s="17"/>
      <c r="DS990" s="17"/>
      <c r="DT990" s="17"/>
      <c r="DU990" s="17"/>
      <c r="DV990" s="17"/>
      <c r="DW990" s="17"/>
      <c r="DX990" s="17"/>
      <c r="DY990" s="17"/>
      <c r="DZ990" s="17"/>
      <c r="EA990" s="17"/>
      <c r="EB990" s="17"/>
      <c r="EC990" s="17"/>
      <c r="ED990" s="17"/>
      <c r="EE990" s="17"/>
      <c r="EF990" s="17"/>
      <c r="EG990" s="17"/>
      <c r="EH990" s="17"/>
      <c r="EI990" s="17"/>
      <c r="EJ990" s="17"/>
      <c r="EK990" s="17"/>
      <c r="EL990" s="17"/>
    </row>
    <row r="991" spans="1:142" x14ac:dyDescent="0.35">
      <c r="A991" s="17"/>
      <c r="B991" s="17"/>
      <c r="C991" s="17"/>
      <c r="D991" s="17"/>
      <c r="E991" s="17"/>
      <c r="F991" s="17"/>
      <c r="G991" s="17"/>
      <c r="H991" s="17"/>
      <c r="I991" s="17"/>
      <c r="K991" s="17"/>
      <c r="N991" s="17"/>
      <c r="O991" s="17"/>
      <c r="P991" s="68"/>
      <c r="Q991" s="68"/>
      <c r="R991" s="17"/>
      <c r="S991" s="17"/>
      <c r="T991" s="107"/>
      <c r="V991" s="17"/>
      <c r="W991" s="17"/>
      <c r="Y991" s="17"/>
      <c r="Z991" s="17"/>
      <c r="AA991" s="17"/>
      <c r="AI991" s="17"/>
      <c r="AJ991" s="17"/>
      <c r="AK991" s="17"/>
      <c r="AL991" s="17"/>
      <c r="AM991" s="17"/>
      <c r="AN991" s="17"/>
      <c r="AO991" s="17"/>
      <c r="AP991" s="17"/>
      <c r="AQ991" s="17"/>
      <c r="AR991" s="17"/>
      <c r="AS991" s="17"/>
      <c r="AT991" s="17"/>
      <c r="AU991" s="17"/>
      <c r="AV991" s="17"/>
      <c r="AW991" s="17"/>
      <c r="AX991" s="17"/>
      <c r="AY991" s="17"/>
      <c r="AZ991" s="17"/>
      <c r="BA991" s="17"/>
      <c r="BB991" s="17"/>
      <c r="BC991" s="17"/>
      <c r="BD991" s="17"/>
      <c r="BE991" s="17"/>
      <c r="BF991" s="17"/>
      <c r="BG991" s="17"/>
      <c r="BH991" s="17"/>
      <c r="BI991" s="17"/>
      <c r="BJ991" s="17"/>
      <c r="BK991" s="17"/>
      <c r="BL991" s="17"/>
      <c r="BM991" s="17"/>
      <c r="BN991" s="17"/>
      <c r="BO991" s="17"/>
      <c r="BP991" s="17"/>
      <c r="BQ991" s="17"/>
      <c r="BR991" s="17"/>
      <c r="BS991" s="17"/>
      <c r="BT991" s="17"/>
      <c r="BU991" s="17"/>
      <c r="BV991" s="17"/>
      <c r="BW991" s="17"/>
      <c r="BX991" s="17"/>
      <c r="BY991" s="17"/>
      <c r="BZ991" s="17"/>
      <c r="CA991" s="17"/>
      <c r="CB991" s="17"/>
      <c r="CC991" s="17"/>
      <c r="CD991" s="17"/>
      <c r="CE991" s="17"/>
      <c r="CF991" s="17"/>
      <c r="CG991" s="17"/>
      <c r="CH991" s="17"/>
      <c r="CI991" s="17"/>
      <c r="CJ991" s="17"/>
      <c r="CK991" s="17"/>
      <c r="CL991" s="17"/>
      <c r="CM991" s="17"/>
      <c r="CN991" s="17"/>
      <c r="CO991" s="17"/>
      <c r="CP991" s="17"/>
      <c r="CQ991" s="17"/>
      <c r="CR991" s="17"/>
      <c r="CS991" s="17"/>
      <c r="CT991" s="17"/>
      <c r="CU991" s="17"/>
      <c r="CV991" s="17"/>
      <c r="CW991" s="17"/>
      <c r="CX991" s="17"/>
      <c r="CY991" s="17"/>
      <c r="CZ991" s="17"/>
      <c r="DA991" s="17"/>
      <c r="DB991" s="17"/>
      <c r="DC991" s="17"/>
      <c r="DD991" s="17"/>
      <c r="DE991" s="17"/>
      <c r="DF991" s="17"/>
      <c r="DG991" s="17"/>
      <c r="DH991" s="17"/>
      <c r="DI991" s="17"/>
      <c r="DJ991" s="17"/>
      <c r="DK991" s="17"/>
      <c r="DL991" s="17"/>
      <c r="DM991" s="17"/>
      <c r="DN991" s="17"/>
      <c r="DO991" s="17"/>
      <c r="DP991" s="17"/>
      <c r="DQ991" s="17"/>
      <c r="DR991" s="17"/>
      <c r="DS991" s="17"/>
      <c r="DT991" s="17"/>
      <c r="DU991" s="17"/>
      <c r="DV991" s="17"/>
      <c r="DW991" s="17"/>
      <c r="DX991" s="17"/>
      <c r="DY991" s="17"/>
      <c r="DZ991" s="17"/>
      <c r="EA991" s="17"/>
      <c r="EB991" s="17"/>
      <c r="EC991" s="17"/>
      <c r="ED991" s="17"/>
      <c r="EE991" s="17"/>
      <c r="EF991" s="17"/>
      <c r="EG991" s="17"/>
      <c r="EH991" s="17"/>
      <c r="EI991" s="17"/>
      <c r="EJ991" s="17"/>
      <c r="EK991" s="17"/>
      <c r="EL991" s="17"/>
    </row>
    <row r="992" spans="1:142" x14ac:dyDescent="0.35">
      <c r="A992" s="17"/>
      <c r="B992" s="17"/>
      <c r="C992" s="17"/>
      <c r="D992" s="17"/>
      <c r="E992" s="17"/>
      <c r="F992" s="17"/>
      <c r="G992" s="17"/>
      <c r="H992" s="17"/>
      <c r="I992" s="17"/>
      <c r="K992" s="17"/>
      <c r="N992" s="17"/>
      <c r="O992" s="17"/>
      <c r="P992" s="68"/>
      <c r="Q992" s="68"/>
      <c r="R992" s="17"/>
      <c r="S992" s="17"/>
      <c r="T992" s="107"/>
      <c r="V992" s="17"/>
      <c r="W992" s="17"/>
      <c r="Y992" s="17"/>
      <c r="Z992" s="17"/>
      <c r="AA992" s="17"/>
      <c r="AI992" s="17"/>
      <c r="AJ992" s="17"/>
      <c r="AK992" s="17"/>
      <c r="AL992" s="17"/>
      <c r="AM992" s="17"/>
      <c r="AN992" s="17"/>
      <c r="AO992" s="17"/>
      <c r="AP992" s="17"/>
      <c r="AQ992" s="17"/>
      <c r="AR992" s="17"/>
      <c r="AS992" s="17"/>
      <c r="AT992" s="17"/>
      <c r="AU992" s="17"/>
      <c r="AV992" s="17"/>
      <c r="AW992" s="17"/>
      <c r="AX992" s="17"/>
      <c r="AY992" s="17"/>
      <c r="AZ992" s="17"/>
      <c r="BA992" s="17"/>
      <c r="BB992" s="17"/>
      <c r="BC992" s="17"/>
      <c r="BD992" s="17"/>
      <c r="BE992" s="17"/>
      <c r="BF992" s="17"/>
      <c r="BG992" s="17"/>
      <c r="BH992" s="17"/>
      <c r="BI992" s="17"/>
      <c r="BJ992" s="17"/>
      <c r="BK992" s="17"/>
      <c r="BL992" s="17"/>
      <c r="BM992" s="17"/>
      <c r="BN992" s="17"/>
      <c r="BO992" s="17"/>
      <c r="BP992" s="17"/>
      <c r="BQ992" s="17"/>
      <c r="BR992" s="17"/>
      <c r="BS992" s="17"/>
      <c r="BT992" s="17"/>
      <c r="BU992" s="17"/>
      <c r="BV992" s="17"/>
      <c r="BW992" s="17"/>
      <c r="BX992" s="17"/>
      <c r="BY992" s="17"/>
      <c r="BZ992" s="17"/>
      <c r="CA992" s="17"/>
      <c r="CB992" s="17"/>
      <c r="CC992" s="17"/>
      <c r="CD992" s="17"/>
      <c r="CE992" s="17"/>
      <c r="CF992" s="17"/>
      <c r="CG992" s="17"/>
      <c r="CH992" s="17"/>
      <c r="CI992" s="17"/>
      <c r="CJ992" s="17"/>
      <c r="CK992" s="17"/>
      <c r="CL992" s="17"/>
      <c r="CM992" s="17"/>
      <c r="CN992" s="17"/>
      <c r="CO992" s="17"/>
      <c r="CP992" s="17"/>
      <c r="CQ992" s="17"/>
      <c r="CR992" s="17"/>
      <c r="CS992" s="17"/>
      <c r="CT992" s="17"/>
      <c r="CU992" s="17"/>
      <c r="CV992" s="17"/>
      <c r="CW992" s="17"/>
      <c r="CX992" s="17"/>
      <c r="CY992" s="17"/>
      <c r="CZ992" s="17"/>
      <c r="DA992" s="17"/>
      <c r="DB992" s="17"/>
      <c r="DC992" s="17"/>
      <c r="DD992" s="17"/>
      <c r="DE992" s="17"/>
      <c r="DF992" s="17"/>
      <c r="DG992" s="17"/>
      <c r="DH992" s="17"/>
      <c r="DI992" s="17"/>
      <c r="DJ992" s="17"/>
      <c r="DK992" s="17"/>
      <c r="DL992" s="17"/>
      <c r="DM992" s="17"/>
      <c r="DN992" s="17"/>
      <c r="DO992" s="17"/>
      <c r="DP992" s="17"/>
      <c r="DQ992" s="17"/>
      <c r="DR992" s="17"/>
      <c r="DS992" s="17"/>
      <c r="DT992" s="17"/>
      <c r="DU992" s="17"/>
      <c r="DV992" s="17"/>
      <c r="DW992" s="17"/>
      <c r="DX992" s="17"/>
      <c r="DY992" s="17"/>
      <c r="DZ992" s="17"/>
      <c r="EA992" s="17"/>
      <c r="EB992" s="17"/>
      <c r="EC992" s="17"/>
      <c r="ED992" s="17"/>
      <c r="EE992" s="17"/>
      <c r="EF992" s="17"/>
      <c r="EG992" s="17"/>
      <c r="EH992" s="17"/>
      <c r="EI992" s="17"/>
      <c r="EJ992" s="17"/>
      <c r="EK992" s="17"/>
      <c r="EL992" s="17"/>
    </row>
    <row r="993" spans="1:142" x14ac:dyDescent="0.35">
      <c r="A993" s="17"/>
      <c r="B993" s="17"/>
      <c r="C993" s="17"/>
      <c r="D993" s="17"/>
      <c r="E993" s="17"/>
      <c r="F993" s="17"/>
      <c r="G993" s="17"/>
      <c r="H993" s="17"/>
      <c r="I993" s="17"/>
      <c r="K993" s="17"/>
      <c r="N993" s="17"/>
      <c r="O993" s="17"/>
      <c r="P993" s="68"/>
      <c r="Q993" s="68"/>
      <c r="R993" s="17"/>
      <c r="S993" s="17"/>
      <c r="T993" s="109"/>
      <c r="V993" s="17"/>
      <c r="W993" s="17"/>
      <c r="Y993" s="17"/>
      <c r="Z993" s="17"/>
      <c r="AA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c r="BR993" s="17"/>
      <c r="BS993" s="17"/>
      <c r="BT993" s="17"/>
      <c r="BU993" s="17"/>
      <c r="BV993" s="17"/>
      <c r="BW993" s="17"/>
      <c r="BX993" s="17"/>
      <c r="BY993" s="17"/>
      <c r="BZ993" s="17"/>
      <c r="CA993" s="17"/>
      <c r="CB993" s="17"/>
      <c r="CC993" s="17"/>
      <c r="CD993" s="17"/>
      <c r="CE993" s="17"/>
      <c r="CF993" s="17"/>
      <c r="CG993" s="17"/>
      <c r="CH993" s="17"/>
      <c r="CI993" s="17"/>
      <c r="CJ993" s="17"/>
      <c r="CK993" s="17"/>
      <c r="CL993" s="17"/>
      <c r="CM993" s="17"/>
      <c r="CN993" s="17"/>
      <c r="CO993" s="17"/>
      <c r="CP993" s="17"/>
      <c r="CQ993" s="17"/>
      <c r="CR993" s="17"/>
      <c r="CS993" s="17"/>
      <c r="CT993" s="17"/>
      <c r="CU993" s="17"/>
      <c r="CV993" s="17"/>
      <c r="CW993" s="17"/>
      <c r="CX993" s="17"/>
      <c r="CY993" s="17"/>
      <c r="CZ993" s="17"/>
      <c r="DA993" s="17"/>
      <c r="DB993" s="17"/>
      <c r="DC993" s="17"/>
      <c r="DD993" s="17"/>
      <c r="DE993" s="17"/>
      <c r="DF993" s="17"/>
      <c r="DG993" s="17"/>
      <c r="DH993" s="17"/>
      <c r="DI993" s="17"/>
      <c r="DJ993" s="17"/>
      <c r="DK993" s="17"/>
      <c r="DL993" s="17"/>
      <c r="DM993" s="17"/>
      <c r="DN993" s="17"/>
      <c r="DO993" s="17"/>
      <c r="DP993" s="17"/>
      <c r="DQ993" s="17"/>
      <c r="DR993" s="17"/>
      <c r="DS993" s="17"/>
      <c r="DT993" s="17"/>
      <c r="DU993" s="17"/>
      <c r="DV993" s="17"/>
      <c r="DW993" s="17"/>
      <c r="DX993" s="17"/>
      <c r="DY993" s="17"/>
      <c r="DZ993" s="17"/>
      <c r="EA993" s="17"/>
      <c r="EB993" s="17"/>
      <c r="EC993" s="17"/>
      <c r="ED993" s="17"/>
      <c r="EE993" s="17"/>
      <c r="EF993" s="17"/>
      <c r="EG993" s="17"/>
      <c r="EH993" s="17"/>
      <c r="EI993" s="17"/>
      <c r="EJ993" s="17"/>
      <c r="EK993" s="17"/>
      <c r="EL993" s="17"/>
    </row>
    <row r="994" spans="1:142" x14ac:dyDescent="0.35">
      <c r="A994" s="17"/>
      <c r="B994" s="17"/>
      <c r="C994" s="17"/>
      <c r="D994" s="17"/>
      <c r="E994" s="17"/>
      <c r="F994" s="17"/>
      <c r="G994" s="17"/>
      <c r="H994" s="17"/>
      <c r="I994" s="17"/>
      <c r="K994" s="17"/>
      <c r="N994" s="17"/>
      <c r="O994" s="17"/>
      <c r="P994" s="68"/>
      <c r="Q994" s="68"/>
      <c r="R994" s="17"/>
      <c r="S994" s="17"/>
      <c r="T994" s="107"/>
      <c r="V994" s="17"/>
      <c r="W994" s="17"/>
      <c r="Y994" s="17"/>
      <c r="Z994" s="17"/>
      <c r="AA994" s="17"/>
      <c r="AI994" s="17"/>
      <c r="AJ994" s="17"/>
      <c r="AK994" s="17"/>
      <c r="AL994" s="17"/>
      <c r="AM994" s="17"/>
      <c r="AN994" s="17"/>
      <c r="AO994" s="17"/>
      <c r="AP994" s="17"/>
      <c r="AQ994" s="17"/>
      <c r="AR994" s="17"/>
      <c r="AS994" s="17"/>
      <c r="AT994" s="17"/>
      <c r="AU994" s="17"/>
      <c r="AV994" s="17"/>
      <c r="AW994" s="17"/>
      <c r="AX994" s="17"/>
      <c r="AY994" s="17"/>
      <c r="AZ994" s="17"/>
      <c r="BA994" s="17"/>
      <c r="BB994" s="17"/>
      <c r="BC994" s="17"/>
      <c r="BD994" s="17"/>
      <c r="BE994" s="17"/>
      <c r="BF994" s="17"/>
      <c r="BG994" s="17"/>
      <c r="BH994" s="17"/>
      <c r="BI994" s="17"/>
      <c r="BJ994" s="17"/>
      <c r="BK994" s="17"/>
      <c r="BL994" s="17"/>
      <c r="BM994" s="17"/>
      <c r="BN994" s="17"/>
      <c r="BO994" s="17"/>
      <c r="BP994" s="17"/>
      <c r="BQ994" s="17"/>
      <c r="BR994" s="17"/>
      <c r="BS994" s="17"/>
      <c r="BT994" s="17"/>
      <c r="BU994" s="17"/>
      <c r="BV994" s="17"/>
      <c r="BW994" s="17"/>
      <c r="BX994" s="17"/>
      <c r="BY994" s="17"/>
      <c r="BZ994" s="17"/>
      <c r="CA994" s="17"/>
      <c r="CB994" s="17"/>
      <c r="CC994" s="17"/>
      <c r="CD994" s="17"/>
      <c r="CE994" s="17"/>
      <c r="CF994" s="17"/>
      <c r="CG994" s="17"/>
      <c r="CH994" s="17"/>
      <c r="CI994" s="17"/>
      <c r="CJ994" s="17"/>
      <c r="CK994" s="17"/>
      <c r="CL994" s="17"/>
      <c r="CM994" s="17"/>
      <c r="CN994" s="17"/>
      <c r="CO994" s="17"/>
      <c r="CP994" s="17"/>
      <c r="CQ994" s="17"/>
      <c r="CR994" s="17"/>
      <c r="CS994" s="17"/>
      <c r="CT994" s="17"/>
      <c r="CU994" s="17"/>
      <c r="CV994" s="17"/>
      <c r="CW994" s="17"/>
      <c r="CX994" s="17"/>
      <c r="CY994" s="17"/>
      <c r="CZ994" s="17"/>
      <c r="DA994" s="17"/>
      <c r="DB994" s="17"/>
      <c r="DC994" s="17"/>
      <c r="DD994" s="17"/>
      <c r="DE994" s="17"/>
      <c r="DF994" s="17"/>
      <c r="DG994" s="17"/>
      <c r="DH994" s="17"/>
      <c r="DI994" s="17"/>
      <c r="DJ994" s="17"/>
      <c r="DK994" s="17"/>
      <c r="DL994" s="17"/>
      <c r="DM994" s="17"/>
      <c r="DN994" s="17"/>
      <c r="DO994" s="17"/>
      <c r="DP994" s="17"/>
      <c r="DQ994" s="17"/>
      <c r="DR994" s="17"/>
      <c r="DS994" s="17"/>
      <c r="DT994" s="17"/>
      <c r="DU994" s="17"/>
      <c r="DV994" s="17"/>
      <c r="DW994" s="17"/>
      <c r="DX994" s="17"/>
      <c r="DY994" s="17"/>
      <c r="DZ994" s="17"/>
      <c r="EA994" s="17"/>
      <c r="EB994" s="17"/>
      <c r="EC994" s="17"/>
      <c r="ED994" s="17"/>
      <c r="EE994" s="17"/>
      <c r="EF994" s="17"/>
      <c r="EG994" s="17"/>
      <c r="EH994" s="17"/>
      <c r="EI994" s="17"/>
      <c r="EJ994" s="17"/>
      <c r="EK994" s="17"/>
      <c r="EL994" s="17"/>
    </row>
    <row r="995" spans="1:142" x14ac:dyDescent="0.35">
      <c r="A995" s="17"/>
      <c r="B995" s="17"/>
      <c r="C995" s="17"/>
      <c r="D995" s="17"/>
      <c r="E995" s="17"/>
      <c r="F995" s="17"/>
      <c r="G995" s="17"/>
      <c r="H995" s="17"/>
      <c r="I995" s="17"/>
      <c r="K995" s="17"/>
      <c r="N995" s="17"/>
      <c r="O995" s="17"/>
      <c r="P995" s="68"/>
      <c r="Q995" s="68"/>
      <c r="R995" s="17"/>
      <c r="S995" s="17"/>
      <c r="T995" s="107"/>
      <c r="V995" s="17"/>
      <c r="W995" s="17"/>
      <c r="Y995" s="17"/>
      <c r="Z995" s="17"/>
      <c r="AA995" s="17"/>
      <c r="AI995" s="17"/>
      <c r="AJ995" s="17"/>
      <c r="AK995" s="17"/>
      <c r="AL995" s="17"/>
      <c r="AM995" s="17"/>
      <c r="AN995" s="17"/>
      <c r="AO995" s="17"/>
      <c r="AP995" s="17"/>
      <c r="AQ995" s="17"/>
      <c r="AR995" s="17"/>
      <c r="AS995" s="17"/>
      <c r="AT995" s="17"/>
      <c r="AU995" s="17"/>
      <c r="AV995" s="17"/>
      <c r="AW995" s="17"/>
      <c r="AX995" s="17"/>
      <c r="AY995" s="17"/>
      <c r="AZ995" s="17"/>
      <c r="BA995" s="17"/>
      <c r="BB995" s="17"/>
      <c r="BC995" s="17"/>
      <c r="BD995" s="17"/>
      <c r="BE995" s="17"/>
      <c r="BF995" s="17"/>
      <c r="BG995" s="17"/>
      <c r="BH995" s="17"/>
      <c r="BI995" s="17"/>
      <c r="BJ995" s="17"/>
      <c r="BK995" s="17"/>
      <c r="BL995" s="17"/>
      <c r="BM995" s="17"/>
      <c r="BN995" s="17"/>
      <c r="BO995" s="17"/>
      <c r="BP995" s="17"/>
      <c r="BQ995" s="17"/>
      <c r="BR995" s="17"/>
      <c r="BS995" s="17"/>
      <c r="BT995" s="17"/>
      <c r="BU995" s="17"/>
      <c r="BV995" s="17"/>
      <c r="BW995" s="17"/>
      <c r="BX995" s="17"/>
      <c r="BY995" s="17"/>
      <c r="BZ995" s="17"/>
      <c r="CA995" s="17"/>
      <c r="CB995" s="17"/>
      <c r="CC995" s="17"/>
      <c r="CD995" s="17"/>
      <c r="CE995" s="17"/>
      <c r="CF995" s="17"/>
      <c r="CG995" s="17"/>
      <c r="CH995" s="17"/>
      <c r="CI995" s="17"/>
      <c r="CJ995" s="17"/>
      <c r="CK995" s="17"/>
      <c r="CL995" s="17"/>
      <c r="CM995" s="17"/>
      <c r="CN995" s="17"/>
      <c r="CO995" s="17"/>
      <c r="CP995" s="17"/>
      <c r="CQ995" s="17"/>
      <c r="CR995" s="17"/>
      <c r="CS995" s="17"/>
      <c r="CT995" s="17"/>
      <c r="CU995" s="17"/>
      <c r="CV995" s="17"/>
      <c r="CW995" s="17"/>
      <c r="CX995" s="17"/>
      <c r="CY995" s="17"/>
      <c r="CZ995" s="17"/>
      <c r="DA995" s="17"/>
      <c r="DB995" s="17"/>
      <c r="DC995" s="17"/>
      <c r="DD995" s="17"/>
      <c r="DE995" s="17"/>
      <c r="DF995" s="17"/>
      <c r="DG995" s="17"/>
      <c r="DH995" s="17"/>
      <c r="DI995" s="17"/>
      <c r="DJ995" s="17"/>
      <c r="DK995" s="17"/>
      <c r="DL995" s="17"/>
      <c r="DM995" s="17"/>
      <c r="DN995" s="17"/>
      <c r="DO995" s="17"/>
      <c r="DP995" s="17"/>
      <c r="DQ995" s="17"/>
      <c r="DR995" s="17"/>
      <c r="DS995" s="17"/>
      <c r="DT995" s="17"/>
      <c r="DU995" s="17"/>
      <c r="DV995" s="17"/>
      <c r="DW995" s="17"/>
      <c r="DX995" s="17"/>
      <c r="DY995" s="17"/>
      <c r="DZ995" s="17"/>
      <c r="EA995" s="17"/>
      <c r="EB995" s="17"/>
      <c r="EC995" s="17"/>
      <c r="ED995" s="17"/>
      <c r="EE995" s="17"/>
      <c r="EF995" s="17"/>
      <c r="EG995" s="17"/>
      <c r="EH995" s="17"/>
      <c r="EI995" s="17"/>
      <c r="EJ995" s="17"/>
      <c r="EK995" s="17"/>
      <c r="EL995" s="17"/>
    </row>
    <row r="996" spans="1:142" x14ac:dyDescent="0.35">
      <c r="A996" s="17"/>
      <c r="B996" s="17"/>
      <c r="C996" s="17"/>
      <c r="D996" s="17"/>
      <c r="E996" s="17"/>
      <c r="F996" s="17"/>
      <c r="G996" s="17"/>
      <c r="H996" s="17"/>
      <c r="I996" s="17"/>
      <c r="K996" s="17"/>
      <c r="N996" s="17"/>
      <c r="O996" s="17"/>
      <c r="P996" s="68"/>
      <c r="Q996" s="68"/>
      <c r="R996" s="17"/>
      <c r="S996" s="17"/>
      <c r="T996" s="107"/>
      <c r="V996" s="17"/>
      <c r="W996" s="17"/>
      <c r="Y996" s="17"/>
      <c r="Z996" s="17"/>
      <c r="AA996" s="17"/>
      <c r="AI996" s="17"/>
      <c r="AJ996" s="17"/>
      <c r="AK996" s="17"/>
      <c r="AL996" s="17"/>
      <c r="AM996" s="17"/>
      <c r="AN996" s="17"/>
      <c r="AO996" s="17"/>
      <c r="AP996" s="17"/>
      <c r="AQ996" s="17"/>
      <c r="AR996" s="17"/>
      <c r="AS996" s="17"/>
      <c r="AT996" s="17"/>
      <c r="AU996" s="17"/>
      <c r="AV996" s="17"/>
      <c r="AW996" s="17"/>
      <c r="AX996" s="17"/>
      <c r="AY996" s="17"/>
      <c r="AZ996" s="17"/>
      <c r="BA996" s="17"/>
      <c r="BB996" s="17"/>
      <c r="BC996" s="17"/>
      <c r="BD996" s="17"/>
      <c r="BE996" s="17"/>
      <c r="BF996" s="17"/>
      <c r="BG996" s="17"/>
      <c r="BH996" s="17"/>
      <c r="BI996" s="17"/>
      <c r="BJ996" s="17"/>
      <c r="BK996" s="17"/>
      <c r="BL996" s="17"/>
      <c r="BM996" s="17"/>
      <c r="BN996" s="17"/>
      <c r="BO996" s="17"/>
      <c r="BP996" s="17"/>
      <c r="BQ996" s="17"/>
      <c r="BR996" s="17"/>
      <c r="BS996" s="17"/>
      <c r="BT996" s="17"/>
      <c r="BU996" s="17"/>
      <c r="BV996" s="17"/>
      <c r="BW996" s="17"/>
      <c r="BX996" s="17"/>
      <c r="BY996" s="17"/>
      <c r="BZ996" s="17"/>
      <c r="CA996" s="17"/>
      <c r="CB996" s="17"/>
      <c r="CC996" s="17"/>
      <c r="CD996" s="17"/>
      <c r="CE996" s="17"/>
      <c r="CF996" s="17"/>
      <c r="CG996" s="17"/>
      <c r="CH996" s="17"/>
      <c r="CI996" s="17"/>
      <c r="CJ996" s="17"/>
      <c r="CK996" s="17"/>
      <c r="CL996" s="17"/>
      <c r="CM996" s="17"/>
      <c r="CN996" s="17"/>
      <c r="CO996" s="17"/>
      <c r="CP996" s="17"/>
      <c r="CQ996" s="17"/>
      <c r="CR996" s="17"/>
      <c r="CS996" s="17"/>
      <c r="CT996" s="17"/>
      <c r="CU996" s="17"/>
      <c r="CV996" s="17"/>
      <c r="CW996" s="17"/>
      <c r="CX996" s="17"/>
      <c r="CY996" s="17"/>
      <c r="CZ996" s="17"/>
      <c r="DA996" s="17"/>
      <c r="DB996" s="17"/>
      <c r="DC996" s="17"/>
      <c r="DD996" s="17"/>
      <c r="DE996" s="17"/>
      <c r="DF996" s="17"/>
      <c r="DG996" s="17"/>
      <c r="DH996" s="17"/>
      <c r="DI996" s="17"/>
      <c r="DJ996" s="17"/>
      <c r="DK996" s="17"/>
      <c r="DL996" s="17"/>
      <c r="DM996" s="17"/>
      <c r="DN996" s="17"/>
      <c r="DO996" s="17"/>
      <c r="DP996" s="17"/>
      <c r="DQ996" s="17"/>
      <c r="DR996" s="17"/>
      <c r="DS996" s="17"/>
      <c r="DT996" s="17"/>
      <c r="DU996" s="17"/>
      <c r="DV996" s="17"/>
      <c r="DW996" s="17"/>
      <c r="DX996" s="17"/>
      <c r="DY996" s="17"/>
      <c r="DZ996" s="17"/>
      <c r="EA996" s="17"/>
      <c r="EB996" s="17"/>
      <c r="EC996" s="17"/>
      <c r="ED996" s="17"/>
      <c r="EE996" s="17"/>
      <c r="EF996" s="17"/>
      <c r="EG996" s="17"/>
      <c r="EH996" s="17"/>
      <c r="EI996" s="17"/>
      <c r="EJ996" s="17"/>
      <c r="EK996" s="17"/>
      <c r="EL996" s="17"/>
    </row>
    <row r="997" spans="1:142" x14ac:dyDescent="0.35">
      <c r="A997" s="17"/>
      <c r="B997" s="17"/>
      <c r="C997" s="17"/>
      <c r="D997" s="17"/>
      <c r="E997" s="17"/>
      <c r="F997" s="17"/>
      <c r="G997" s="17"/>
      <c r="H997" s="17"/>
      <c r="I997" s="17"/>
      <c r="K997" s="17"/>
      <c r="N997" s="17"/>
      <c r="O997" s="17"/>
      <c r="P997" s="68"/>
      <c r="Q997" s="68"/>
      <c r="R997" s="17"/>
      <c r="S997" s="17"/>
      <c r="T997" s="107"/>
      <c r="V997" s="17"/>
      <c r="W997" s="17"/>
      <c r="Y997" s="17"/>
      <c r="Z997" s="17"/>
      <c r="AA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c r="BL997" s="17"/>
      <c r="BM997" s="17"/>
      <c r="BN997" s="17"/>
      <c r="BO997" s="17"/>
      <c r="BP997" s="17"/>
      <c r="BQ997" s="17"/>
      <c r="BR997" s="17"/>
      <c r="BS997" s="17"/>
      <c r="BT997" s="17"/>
      <c r="BU997" s="17"/>
      <c r="BV997" s="17"/>
      <c r="BW997" s="17"/>
      <c r="BX997" s="17"/>
      <c r="BY997" s="17"/>
      <c r="BZ997" s="17"/>
      <c r="CA997" s="17"/>
      <c r="CB997" s="17"/>
      <c r="CC997" s="17"/>
      <c r="CD997" s="17"/>
      <c r="CE997" s="17"/>
      <c r="CF997" s="17"/>
      <c r="CG997" s="17"/>
      <c r="CH997" s="17"/>
      <c r="CI997" s="17"/>
      <c r="CJ997" s="17"/>
      <c r="CK997" s="17"/>
      <c r="CL997" s="17"/>
      <c r="CM997" s="17"/>
      <c r="CN997" s="17"/>
      <c r="CO997" s="17"/>
      <c r="CP997" s="17"/>
      <c r="CQ997" s="17"/>
      <c r="CR997" s="17"/>
      <c r="CS997" s="17"/>
      <c r="CT997" s="17"/>
      <c r="CU997" s="17"/>
      <c r="CV997" s="17"/>
      <c r="CW997" s="17"/>
      <c r="CX997" s="17"/>
      <c r="CY997" s="17"/>
      <c r="CZ997" s="17"/>
      <c r="DA997" s="17"/>
      <c r="DB997" s="17"/>
      <c r="DC997" s="17"/>
      <c r="DD997" s="17"/>
      <c r="DE997" s="17"/>
      <c r="DF997" s="17"/>
      <c r="DG997" s="17"/>
      <c r="DH997" s="17"/>
      <c r="DI997" s="17"/>
      <c r="DJ997" s="17"/>
      <c r="DK997" s="17"/>
      <c r="DL997" s="17"/>
      <c r="DM997" s="17"/>
      <c r="DN997" s="17"/>
      <c r="DO997" s="17"/>
      <c r="DP997" s="17"/>
      <c r="DQ997" s="17"/>
      <c r="DR997" s="17"/>
      <c r="DS997" s="17"/>
      <c r="DT997" s="17"/>
      <c r="DU997" s="17"/>
      <c r="DV997" s="17"/>
      <c r="DW997" s="17"/>
      <c r="DX997" s="17"/>
      <c r="DY997" s="17"/>
      <c r="DZ997" s="17"/>
      <c r="EA997" s="17"/>
      <c r="EB997" s="17"/>
      <c r="EC997" s="17"/>
      <c r="ED997" s="17"/>
      <c r="EE997" s="17"/>
      <c r="EF997" s="17"/>
      <c r="EG997" s="17"/>
      <c r="EH997" s="17"/>
      <c r="EI997" s="17"/>
      <c r="EJ997" s="17"/>
      <c r="EK997" s="17"/>
      <c r="EL997" s="17"/>
    </row>
    <row r="998" spans="1:142" x14ac:dyDescent="0.35">
      <c r="A998" s="17"/>
      <c r="B998" s="17"/>
      <c r="C998" s="17"/>
      <c r="D998" s="17"/>
      <c r="E998" s="17"/>
      <c r="F998" s="17"/>
      <c r="G998" s="17"/>
      <c r="H998" s="17"/>
      <c r="I998" s="17"/>
      <c r="K998" s="17"/>
      <c r="N998" s="17"/>
      <c r="O998" s="17"/>
      <c r="P998" s="68"/>
      <c r="Q998" s="68"/>
      <c r="R998" s="17"/>
      <c r="S998" s="17"/>
      <c r="T998" s="107"/>
      <c r="V998" s="17"/>
      <c r="W998" s="17"/>
      <c r="Y998" s="17"/>
      <c r="Z998" s="17"/>
      <c r="AA998" s="17"/>
      <c r="AI998" s="17"/>
      <c r="AJ998" s="17"/>
      <c r="AK998" s="17"/>
      <c r="AL998" s="17"/>
      <c r="AM998" s="17"/>
      <c r="AN998" s="17"/>
      <c r="AO998" s="17"/>
      <c r="AP998" s="17"/>
      <c r="AQ998" s="17"/>
      <c r="AR998" s="17"/>
      <c r="AS998" s="17"/>
      <c r="AT998" s="17"/>
      <c r="AU998" s="17"/>
      <c r="AV998" s="17"/>
      <c r="AW998" s="17"/>
      <c r="AX998" s="17"/>
      <c r="AY998" s="17"/>
      <c r="AZ998" s="17"/>
      <c r="BA998" s="17"/>
      <c r="BB998" s="17"/>
      <c r="BC998" s="17"/>
      <c r="BD998" s="17"/>
      <c r="BE998" s="17"/>
      <c r="BF998" s="17"/>
      <c r="BG998" s="17"/>
      <c r="BH998" s="17"/>
      <c r="BI998" s="17"/>
      <c r="BJ998" s="17"/>
      <c r="BK998" s="17"/>
      <c r="BL998" s="17"/>
      <c r="BM998" s="17"/>
      <c r="BN998" s="17"/>
      <c r="BO998" s="17"/>
      <c r="BP998" s="17"/>
      <c r="BQ998" s="17"/>
      <c r="BR998" s="17"/>
      <c r="BS998" s="17"/>
      <c r="BT998" s="17"/>
      <c r="BU998" s="17"/>
      <c r="BV998" s="17"/>
      <c r="BW998" s="17"/>
      <c r="BX998" s="17"/>
      <c r="BY998" s="17"/>
      <c r="BZ998" s="17"/>
      <c r="CA998" s="17"/>
      <c r="CB998" s="17"/>
      <c r="CC998" s="17"/>
      <c r="CD998" s="17"/>
      <c r="CE998" s="17"/>
      <c r="CF998" s="17"/>
      <c r="CG998" s="17"/>
      <c r="CH998" s="17"/>
      <c r="CI998" s="17"/>
      <c r="CJ998" s="17"/>
      <c r="CK998" s="17"/>
      <c r="CL998" s="17"/>
      <c r="CM998" s="17"/>
      <c r="CN998" s="17"/>
      <c r="CO998" s="17"/>
      <c r="CP998" s="17"/>
      <c r="CQ998" s="17"/>
      <c r="CR998" s="17"/>
      <c r="CS998" s="17"/>
      <c r="CT998" s="17"/>
      <c r="CU998" s="17"/>
      <c r="CV998" s="17"/>
      <c r="CW998" s="17"/>
      <c r="CX998" s="17"/>
      <c r="CY998" s="17"/>
      <c r="CZ998" s="17"/>
      <c r="DA998" s="17"/>
      <c r="DB998" s="17"/>
      <c r="DC998" s="17"/>
      <c r="DD998" s="17"/>
      <c r="DE998" s="17"/>
      <c r="DF998" s="17"/>
      <c r="DG998" s="17"/>
      <c r="DH998" s="17"/>
      <c r="DI998" s="17"/>
      <c r="DJ998" s="17"/>
      <c r="DK998" s="17"/>
      <c r="DL998" s="17"/>
      <c r="DM998" s="17"/>
      <c r="DN998" s="17"/>
      <c r="DO998" s="17"/>
      <c r="DP998" s="17"/>
      <c r="DQ998" s="17"/>
      <c r="DR998" s="17"/>
      <c r="DS998" s="17"/>
      <c r="DT998" s="17"/>
      <c r="DU998" s="17"/>
      <c r="DV998" s="17"/>
      <c r="DW998" s="17"/>
      <c r="DX998" s="17"/>
      <c r="DY998" s="17"/>
      <c r="DZ998" s="17"/>
      <c r="EA998" s="17"/>
      <c r="EB998" s="17"/>
      <c r="EC998" s="17"/>
      <c r="ED998" s="17"/>
      <c r="EE998" s="17"/>
      <c r="EF998" s="17"/>
      <c r="EG998" s="17"/>
      <c r="EH998" s="17"/>
      <c r="EI998" s="17"/>
      <c r="EJ998" s="17"/>
      <c r="EK998" s="17"/>
      <c r="EL998" s="17"/>
    </row>
    <row r="999" spans="1:142" x14ac:dyDescent="0.35">
      <c r="A999" s="17"/>
      <c r="B999" s="17"/>
      <c r="C999" s="17"/>
      <c r="D999" s="17"/>
      <c r="E999" s="17"/>
      <c r="F999" s="17"/>
      <c r="G999" s="17"/>
      <c r="H999" s="17"/>
      <c r="I999" s="17"/>
      <c r="K999" s="17"/>
      <c r="N999" s="17"/>
      <c r="O999" s="17"/>
      <c r="P999" s="68"/>
      <c r="Q999" s="68"/>
      <c r="R999" s="17"/>
      <c r="S999" s="17"/>
      <c r="T999" s="107"/>
      <c r="V999" s="17"/>
      <c r="W999" s="17"/>
      <c r="Y999" s="17"/>
      <c r="Z999" s="17"/>
      <c r="AA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c r="BU999" s="17"/>
      <c r="BV999" s="17"/>
      <c r="BW999" s="17"/>
      <c r="BX999" s="17"/>
      <c r="BY999" s="17"/>
      <c r="BZ999" s="17"/>
      <c r="CA999" s="17"/>
      <c r="CB999" s="17"/>
      <c r="CC999" s="17"/>
      <c r="CD999" s="17"/>
      <c r="CE999" s="17"/>
      <c r="CF999" s="17"/>
      <c r="CG999" s="17"/>
      <c r="CH999" s="17"/>
      <c r="CI999" s="17"/>
      <c r="CJ999" s="17"/>
      <c r="CK999" s="17"/>
      <c r="CL999" s="17"/>
      <c r="CM999" s="17"/>
      <c r="CN999" s="17"/>
      <c r="CO999" s="17"/>
      <c r="CP999" s="17"/>
      <c r="CQ999" s="17"/>
      <c r="CR999" s="17"/>
      <c r="CS999" s="17"/>
      <c r="CT999" s="17"/>
      <c r="CU999" s="17"/>
      <c r="CV999" s="17"/>
      <c r="CW999" s="17"/>
      <c r="CX999" s="17"/>
      <c r="CY999" s="17"/>
      <c r="CZ999" s="17"/>
      <c r="DA999" s="17"/>
      <c r="DB999" s="17"/>
      <c r="DC999" s="17"/>
      <c r="DD999" s="17"/>
      <c r="DE999" s="17"/>
      <c r="DF999" s="17"/>
      <c r="DG999" s="17"/>
      <c r="DH999" s="17"/>
      <c r="DI999" s="17"/>
      <c r="DJ999" s="17"/>
      <c r="DK999" s="17"/>
      <c r="DL999" s="17"/>
      <c r="DM999" s="17"/>
      <c r="DN999" s="17"/>
      <c r="DO999" s="17"/>
      <c r="DP999" s="17"/>
      <c r="DQ999" s="17"/>
      <c r="DR999" s="17"/>
      <c r="DS999" s="17"/>
      <c r="DT999" s="17"/>
      <c r="DU999" s="17"/>
      <c r="DV999" s="17"/>
      <c r="DW999" s="17"/>
      <c r="DX999" s="17"/>
      <c r="DY999" s="17"/>
      <c r="DZ999" s="17"/>
      <c r="EA999" s="17"/>
      <c r="EB999" s="17"/>
      <c r="EC999" s="17"/>
      <c r="ED999" s="17"/>
      <c r="EE999" s="17"/>
      <c r="EF999" s="17"/>
      <c r="EG999" s="17"/>
      <c r="EH999" s="17"/>
      <c r="EI999" s="17"/>
      <c r="EJ999" s="17"/>
      <c r="EK999" s="17"/>
      <c r="EL999" s="17"/>
    </row>
    <row r="1000" spans="1:142" x14ac:dyDescent="0.35">
      <c r="A1000" s="17"/>
      <c r="B1000" s="17"/>
      <c r="C1000" s="17"/>
      <c r="D1000" s="17"/>
      <c r="E1000" s="17"/>
      <c r="F1000" s="17"/>
      <c r="G1000" s="17"/>
      <c r="H1000" s="17"/>
      <c r="I1000" s="17"/>
      <c r="K1000" s="17"/>
      <c r="N1000" s="17"/>
      <c r="O1000" s="17"/>
      <c r="P1000" s="68"/>
      <c r="Q1000" s="68"/>
      <c r="R1000" s="17"/>
      <c r="S1000" s="17"/>
      <c r="T1000" s="107"/>
      <c r="V1000" s="17"/>
      <c r="W1000" s="17"/>
      <c r="Y1000" s="17"/>
      <c r="Z1000" s="17"/>
      <c r="AA1000" s="17"/>
      <c r="AI1000" s="17"/>
      <c r="AJ1000" s="17"/>
      <c r="AK1000" s="17"/>
      <c r="AL1000" s="17"/>
      <c r="AM1000" s="17"/>
      <c r="AN1000" s="17"/>
      <c r="AO1000" s="17"/>
      <c r="AP1000" s="17"/>
      <c r="AQ1000" s="17"/>
      <c r="AR1000" s="17"/>
      <c r="AS1000" s="17"/>
      <c r="AT1000" s="17"/>
      <c r="AU1000" s="17"/>
      <c r="AV1000" s="17"/>
      <c r="AW1000" s="17"/>
      <c r="AX1000" s="17"/>
      <c r="AY1000" s="17"/>
      <c r="AZ1000" s="17"/>
      <c r="BA1000" s="17"/>
      <c r="BB1000" s="17"/>
      <c r="BC1000" s="17"/>
      <c r="BD1000" s="17"/>
      <c r="BE1000" s="17"/>
      <c r="BF1000" s="17"/>
      <c r="BG1000" s="17"/>
      <c r="BH1000" s="17"/>
      <c r="BI1000" s="17"/>
      <c r="BJ1000" s="17"/>
      <c r="BK1000" s="17"/>
      <c r="BL1000" s="17"/>
      <c r="BM1000" s="17"/>
      <c r="BN1000" s="17"/>
      <c r="BO1000" s="17"/>
      <c r="BP1000" s="17"/>
      <c r="BQ1000" s="17"/>
      <c r="BR1000" s="17"/>
      <c r="BS1000" s="17"/>
      <c r="BT1000" s="17"/>
      <c r="BU1000" s="17"/>
      <c r="BV1000" s="17"/>
      <c r="BW1000" s="17"/>
      <c r="BX1000" s="17"/>
      <c r="BY1000" s="17"/>
      <c r="BZ1000" s="17"/>
      <c r="CA1000" s="17"/>
      <c r="CB1000" s="17"/>
      <c r="CC1000" s="17"/>
      <c r="CD1000" s="17"/>
      <c r="CE1000" s="17"/>
      <c r="CF1000" s="17"/>
      <c r="CG1000" s="17"/>
      <c r="CH1000" s="17"/>
      <c r="CI1000" s="17"/>
      <c r="CJ1000" s="17"/>
      <c r="CK1000" s="17"/>
      <c r="CL1000" s="17"/>
      <c r="CM1000" s="17"/>
      <c r="CN1000" s="17"/>
      <c r="CO1000" s="17"/>
      <c r="CP1000" s="17"/>
      <c r="CQ1000" s="17"/>
      <c r="CR1000" s="17"/>
      <c r="CS1000" s="17"/>
      <c r="CT1000" s="17"/>
      <c r="CU1000" s="17"/>
      <c r="CV1000" s="17"/>
      <c r="CW1000" s="17"/>
      <c r="CX1000" s="17"/>
      <c r="CY1000" s="17"/>
      <c r="CZ1000" s="17"/>
      <c r="DA1000" s="17"/>
      <c r="DB1000" s="17"/>
      <c r="DC1000" s="17"/>
      <c r="DD1000" s="17"/>
      <c r="DE1000" s="17"/>
      <c r="DF1000" s="17"/>
      <c r="DG1000" s="17"/>
      <c r="DH1000" s="17"/>
      <c r="DI1000" s="17"/>
      <c r="DJ1000" s="17"/>
      <c r="DK1000" s="17"/>
      <c r="DL1000" s="17"/>
      <c r="DM1000" s="17"/>
      <c r="DN1000" s="17"/>
      <c r="DO1000" s="17"/>
      <c r="DP1000" s="17"/>
      <c r="DQ1000" s="17"/>
      <c r="DR1000" s="17"/>
      <c r="DS1000" s="17"/>
      <c r="DT1000" s="17"/>
      <c r="DU1000" s="17"/>
      <c r="DV1000" s="17"/>
      <c r="DW1000" s="17"/>
      <c r="DX1000" s="17"/>
      <c r="DY1000" s="17"/>
      <c r="DZ1000" s="17"/>
      <c r="EA1000" s="17"/>
      <c r="EB1000" s="17"/>
      <c r="EC1000" s="17"/>
      <c r="ED1000" s="17"/>
      <c r="EE1000" s="17"/>
      <c r="EF1000" s="17"/>
      <c r="EG1000" s="17"/>
      <c r="EH1000" s="17"/>
      <c r="EI1000" s="17"/>
      <c r="EJ1000" s="17"/>
      <c r="EK1000" s="17"/>
      <c r="EL1000" s="17"/>
    </row>
    <row r="1001" spans="1:142" x14ac:dyDescent="0.35">
      <c r="A1001" s="17"/>
      <c r="B1001" s="17"/>
      <c r="C1001" s="17"/>
      <c r="D1001" s="17"/>
      <c r="E1001" s="17"/>
      <c r="F1001" s="17"/>
      <c r="G1001" s="17"/>
      <c r="H1001" s="17"/>
      <c r="I1001" s="17"/>
      <c r="K1001" s="17"/>
      <c r="N1001" s="17"/>
      <c r="O1001" s="17"/>
      <c r="P1001" s="68"/>
      <c r="Q1001" s="68"/>
      <c r="R1001" s="17"/>
      <c r="S1001" s="17"/>
      <c r="T1001" s="109"/>
      <c r="V1001" s="17"/>
      <c r="W1001" s="17"/>
      <c r="Y1001" s="17"/>
      <c r="Z1001" s="17"/>
      <c r="AA1001" s="17"/>
      <c r="AI1001" s="17"/>
      <c r="AJ1001" s="17"/>
      <c r="AK1001" s="17"/>
      <c r="AL1001" s="17"/>
      <c r="AM1001" s="17"/>
      <c r="AN1001" s="17"/>
      <c r="AO1001" s="17"/>
      <c r="AP1001" s="17"/>
      <c r="AQ1001" s="17"/>
      <c r="AR1001" s="17"/>
      <c r="AS1001" s="17"/>
      <c r="AT1001" s="17"/>
      <c r="AU1001" s="17"/>
      <c r="AV1001" s="17"/>
      <c r="AW1001" s="17"/>
      <c r="AX1001" s="17"/>
      <c r="AY1001" s="17"/>
      <c r="AZ1001" s="17"/>
      <c r="BA1001" s="17"/>
      <c r="BB1001" s="17"/>
      <c r="BC1001" s="17"/>
      <c r="BD1001" s="17"/>
      <c r="BE1001" s="17"/>
      <c r="BF1001" s="17"/>
      <c r="BG1001" s="17"/>
      <c r="BH1001" s="17"/>
      <c r="BI1001" s="17"/>
      <c r="BJ1001" s="17"/>
      <c r="BK1001" s="17"/>
      <c r="BL1001" s="17"/>
      <c r="BM1001" s="17"/>
      <c r="BN1001" s="17"/>
      <c r="BO1001" s="17"/>
      <c r="BP1001" s="17"/>
      <c r="BQ1001" s="17"/>
      <c r="BR1001" s="17"/>
      <c r="BS1001" s="17"/>
      <c r="BT1001" s="17"/>
      <c r="BU1001" s="17"/>
      <c r="BV1001" s="17"/>
      <c r="BW1001" s="17"/>
      <c r="BX1001" s="17"/>
      <c r="BY1001" s="17"/>
      <c r="BZ1001" s="17"/>
      <c r="CA1001" s="17"/>
      <c r="CB1001" s="17"/>
      <c r="CC1001" s="17"/>
      <c r="CD1001" s="17"/>
      <c r="CE1001" s="17"/>
      <c r="CF1001" s="17"/>
      <c r="CG1001" s="17"/>
      <c r="CH1001" s="17"/>
      <c r="CI1001" s="17"/>
      <c r="CJ1001" s="17"/>
      <c r="CK1001" s="17"/>
      <c r="CL1001" s="17"/>
      <c r="CM1001" s="17"/>
      <c r="CN1001" s="17"/>
      <c r="CO1001" s="17"/>
      <c r="CP1001" s="17"/>
      <c r="CQ1001" s="17"/>
      <c r="CR1001" s="17"/>
      <c r="CS1001" s="17"/>
      <c r="CT1001" s="17"/>
      <c r="CU1001" s="17"/>
      <c r="CV1001" s="17"/>
      <c r="CW1001" s="17"/>
      <c r="CX1001" s="17"/>
      <c r="CY1001" s="17"/>
      <c r="CZ1001" s="17"/>
      <c r="DA1001" s="17"/>
      <c r="DB1001" s="17"/>
      <c r="DC1001" s="17"/>
      <c r="DD1001" s="17"/>
      <c r="DE1001" s="17"/>
      <c r="DF1001" s="17"/>
      <c r="DG1001" s="17"/>
      <c r="DH1001" s="17"/>
      <c r="DI1001" s="17"/>
      <c r="DJ1001" s="17"/>
      <c r="DK1001" s="17"/>
      <c r="DL1001" s="17"/>
      <c r="DM1001" s="17"/>
      <c r="DN1001" s="17"/>
      <c r="DO1001" s="17"/>
      <c r="DP1001" s="17"/>
      <c r="DQ1001" s="17"/>
      <c r="DR1001" s="17"/>
      <c r="DS1001" s="17"/>
      <c r="DT1001" s="17"/>
      <c r="DU1001" s="17"/>
      <c r="DV1001" s="17"/>
      <c r="DW1001" s="17"/>
      <c r="DX1001" s="17"/>
      <c r="DY1001" s="17"/>
      <c r="DZ1001" s="17"/>
      <c r="EA1001" s="17"/>
      <c r="EB1001" s="17"/>
      <c r="EC1001" s="17"/>
      <c r="ED1001" s="17"/>
      <c r="EE1001" s="17"/>
      <c r="EF1001" s="17"/>
      <c r="EG1001" s="17"/>
      <c r="EH1001" s="17"/>
      <c r="EI1001" s="17"/>
      <c r="EJ1001" s="17"/>
      <c r="EK1001" s="17"/>
      <c r="EL1001" s="17"/>
    </row>
    <row r="1002" spans="1:142" x14ac:dyDescent="0.35">
      <c r="A1002" s="17"/>
      <c r="B1002" s="17"/>
      <c r="C1002" s="17"/>
      <c r="D1002" s="17"/>
      <c r="E1002" s="17"/>
      <c r="F1002" s="17"/>
      <c r="G1002" s="17"/>
      <c r="H1002" s="17"/>
      <c r="I1002" s="107"/>
      <c r="K1002" s="17"/>
      <c r="N1002" s="17"/>
      <c r="O1002" s="17"/>
      <c r="P1002" s="68"/>
      <c r="Q1002" s="68"/>
      <c r="R1002" s="17"/>
      <c r="S1002" s="17"/>
      <c r="T1002" s="107"/>
      <c r="V1002" s="17"/>
      <c r="W1002" s="17"/>
      <c r="Y1002" s="17"/>
      <c r="Z1002" s="17"/>
      <c r="AA1002" s="17"/>
      <c r="AI1002" s="17"/>
      <c r="AJ1002" s="17"/>
      <c r="AK1002" s="17"/>
      <c r="AL1002" s="17"/>
      <c r="AM1002" s="17"/>
      <c r="AN1002" s="17"/>
      <c r="AO1002" s="17"/>
      <c r="AP1002" s="17"/>
      <c r="AQ1002" s="17"/>
      <c r="AR1002" s="17"/>
      <c r="AS1002" s="17"/>
      <c r="AT1002" s="17"/>
      <c r="AU1002" s="17"/>
      <c r="AV1002" s="17"/>
      <c r="AW1002" s="17"/>
      <c r="AX1002" s="17"/>
      <c r="AY1002" s="17"/>
      <c r="AZ1002" s="17"/>
      <c r="BA1002" s="17"/>
      <c r="BB1002" s="17"/>
      <c r="BC1002" s="17"/>
      <c r="BD1002" s="17"/>
      <c r="BE1002" s="17"/>
      <c r="BF1002" s="17"/>
      <c r="BG1002" s="17"/>
      <c r="BH1002" s="17"/>
      <c r="BI1002" s="17"/>
      <c r="BJ1002" s="17"/>
      <c r="BK1002" s="17"/>
      <c r="BL1002" s="17"/>
      <c r="BM1002" s="17"/>
      <c r="BN1002" s="17"/>
      <c r="BO1002" s="17"/>
      <c r="BP1002" s="17"/>
      <c r="BQ1002" s="17"/>
      <c r="BR1002" s="17"/>
      <c r="BS1002" s="17"/>
      <c r="BT1002" s="17"/>
      <c r="BU1002" s="17"/>
      <c r="BV1002" s="17"/>
      <c r="BW1002" s="17"/>
      <c r="BX1002" s="17"/>
      <c r="BY1002" s="17"/>
      <c r="BZ1002" s="17"/>
      <c r="CA1002" s="17"/>
      <c r="CB1002" s="17"/>
      <c r="CC1002" s="17"/>
      <c r="CD1002" s="17"/>
      <c r="CE1002" s="17"/>
      <c r="CF1002" s="17"/>
      <c r="CG1002" s="17"/>
      <c r="CH1002" s="17"/>
      <c r="CI1002" s="17"/>
      <c r="CJ1002" s="17"/>
      <c r="CK1002" s="17"/>
      <c r="CL1002" s="17"/>
      <c r="CM1002" s="17"/>
      <c r="CN1002" s="17"/>
      <c r="CO1002" s="17"/>
      <c r="CP1002" s="17"/>
      <c r="CQ1002" s="17"/>
      <c r="CR1002" s="17"/>
      <c r="CS1002" s="17"/>
      <c r="CT1002" s="17"/>
      <c r="CU1002" s="17"/>
      <c r="CV1002" s="17"/>
      <c r="CW1002" s="17"/>
      <c r="CX1002" s="17"/>
      <c r="CY1002" s="17"/>
      <c r="CZ1002" s="17"/>
      <c r="DA1002" s="17"/>
      <c r="DB1002" s="17"/>
      <c r="DC1002" s="17"/>
      <c r="DD1002" s="17"/>
      <c r="DE1002" s="17"/>
      <c r="DF1002" s="17"/>
      <c r="DG1002" s="17"/>
      <c r="DH1002" s="17"/>
      <c r="DI1002" s="17"/>
      <c r="DJ1002" s="17"/>
      <c r="DK1002" s="17"/>
      <c r="DL1002" s="17"/>
      <c r="DM1002" s="17"/>
      <c r="DN1002" s="17"/>
      <c r="DO1002" s="17"/>
      <c r="DP1002" s="17"/>
      <c r="DQ1002" s="17"/>
      <c r="DR1002" s="17"/>
      <c r="DS1002" s="17"/>
      <c r="DT1002" s="17"/>
      <c r="DU1002" s="17"/>
      <c r="DV1002" s="17"/>
      <c r="DW1002" s="17"/>
      <c r="DX1002" s="17"/>
      <c r="DY1002" s="17"/>
      <c r="DZ1002" s="17"/>
      <c r="EA1002" s="17"/>
      <c r="EB1002" s="17"/>
      <c r="EC1002" s="17"/>
      <c r="ED1002" s="17"/>
      <c r="EE1002" s="17"/>
      <c r="EF1002" s="17"/>
      <c r="EG1002" s="17"/>
      <c r="EH1002" s="17"/>
      <c r="EI1002" s="17"/>
      <c r="EJ1002" s="17"/>
      <c r="EK1002" s="17"/>
      <c r="EL1002" s="17"/>
    </row>
    <row r="1003" spans="1:142" x14ac:dyDescent="0.35">
      <c r="A1003" s="17"/>
      <c r="B1003" s="17"/>
      <c r="C1003" s="17"/>
      <c r="D1003" s="17"/>
      <c r="E1003" s="17"/>
      <c r="F1003" s="17"/>
      <c r="G1003" s="17"/>
      <c r="H1003" s="17"/>
      <c r="I1003" s="17"/>
      <c r="K1003" s="17"/>
      <c r="N1003" s="17"/>
      <c r="O1003" s="17"/>
      <c r="P1003" s="68"/>
      <c r="Q1003" s="68"/>
      <c r="R1003" s="17"/>
      <c r="S1003" s="17"/>
      <c r="T1003" s="107"/>
      <c r="V1003" s="17"/>
      <c r="W1003" s="17"/>
      <c r="Y1003" s="17"/>
      <c r="Z1003" s="17"/>
      <c r="AA1003" s="17"/>
      <c r="AI1003" s="17"/>
      <c r="AJ1003" s="17"/>
      <c r="AK1003" s="17"/>
      <c r="AL1003" s="17"/>
      <c r="AM1003" s="17"/>
      <c r="AN1003" s="17"/>
      <c r="AO1003" s="17"/>
      <c r="AP1003" s="17"/>
      <c r="AQ1003" s="17"/>
      <c r="AR1003" s="17"/>
      <c r="AS1003" s="17"/>
      <c r="AT1003" s="17"/>
      <c r="AU1003" s="17"/>
      <c r="AV1003" s="17"/>
      <c r="AW1003" s="17"/>
      <c r="AX1003" s="17"/>
      <c r="AY1003" s="17"/>
      <c r="AZ1003" s="17"/>
      <c r="BA1003" s="17"/>
      <c r="BB1003" s="17"/>
      <c r="BC1003" s="17"/>
      <c r="BD1003" s="17"/>
      <c r="BE1003" s="17"/>
      <c r="BF1003" s="17"/>
      <c r="BG1003" s="17"/>
      <c r="BH1003" s="17"/>
      <c r="BI1003" s="17"/>
      <c r="BJ1003" s="17"/>
      <c r="BK1003" s="17"/>
      <c r="BL1003" s="17"/>
      <c r="BM1003" s="17"/>
      <c r="BN1003" s="17"/>
      <c r="BO1003" s="17"/>
      <c r="BP1003" s="17"/>
      <c r="BQ1003" s="17"/>
      <c r="BR1003" s="17"/>
      <c r="BS1003" s="17"/>
      <c r="BT1003" s="17"/>
      <c r="BU1003" s="17"/>
      <c r="BV1003" s="17"/>
      <c r="BW1003" s="17"/>
      <c r="BX1003" s="17"/>
      <c r="BY1003" s="17"/>
      <c r="BZ1003" s="17"/>
      <c r="CA1003" s="17"/>
      <c r="CB1003" s="17"/>
      <c r="CC1003" s="17"/>
      <c r="CD1003" s="17"/>
      <c r="CE1003" s="17"/>
      <c r="CF1003" s="17"/>
      <c r="CG1003" s="17"/>
      <c r="CH1003" s="17"/>
      <c r="CI1003" s="17"/>
      <c r="CJ1003" s="17"/>
      <c r="CK1003" s="17"/>
      <c r="CL1003" s="17"/>
      <c r="CM1003" s="17"/>
      <c r="CN1003" s="17"/>
      <c r="CO1003" s="17"/>
      <c r="CP1003" s="17"/>
      <c r="CQ1003" s="17"/>
      <c r="CR1003" s="17"/>
      <c r="CS1003" s="17"/>
      <c r="CT1003" s="17"/>
      <c r="CU1003" s="17"/>
      <c r="CV1003" s="17"/>
      <c r="CW1003" s="17"/>
      <c r="CX1003" s="17"/>
      <c r="CY1003" s="17"/>
      <c r="CZ1003" s="17"/>
      <c r="DA1003" s="17"/>
      <c r="DB1003" s="17"/>
      <c r="DC1003" s="17"/>
      <c r="DD1003" s="17"/>
      <c r="DE1003" s="17"/>
      <c r="DF1003" s="17"/>
      <c r="DG1003" s="17"/>
      <c r="DH1003" s="17"/>
      <c r="DI1003" s="17"/>
      <c r="DJ1003" s="17"/>
      <c r="DK1003" s="17"/>
      <c r="DL1003" s="17"/>
      <c r="DM1003" s="17"/>
      <c r="DN1003" s="17"/>
      <c r="DO1003" s="17"/>
      <c r="DP1003" s="17"/>
      <c r="DQ1003" s="17"/>
      <c r="DR1003" s="17"/>
      <c r="DS1003" s="17"/>
      <c r="DT1003" s="17"/>
      <c r="DU1003" s="17"/>
      <c r="DV1003" s="17"/>
      <c r="DW1003" s="17"/>
      <c r="DX1003" s="17"/>
      <c r="DY1003" s="17"/>
      <c r="DZ1003" s="17"/>
      <c r="EA1003" s="17"/>
      <c r="EB1003" s="17"/>
      <c r="EC1003" s="17"/>
      <c r="ED1003" s="17"/>
      <c r="EE1003" s="17"/>
      <c r="EF1003" s="17"/>
      <c r="EG1003" s="17"/>
      <c r="EH1003" s="17"/>
      <c r="EI1003" s="17"/>
      <c r="EJ1003" s="17"/>
      <c r="EK1003" s="17"/>
      <c r="EL1003" s="17"/>
    </row>
    <row r="1004" spans="1:142" x14ac:dyDescent="0.35">
      <c r="A1004" s="17"/>
      <c r="B1004" s="17"/>
      <c r="C1004" s="17"/>
      <c r="D1004" s="17"/>
      <c r="E1004" s="17"/>
      <c r="F1004" s="17"/>
      <c r="G1004" s="17"/>
      <c r="H1004" s="17"/>
      <c r="I1004" s="17"/>
      <c r="K1004" s="17"/>
      <c r="N1004" s="17"/>
      <c r="O1004" s="17"/>
      <c r="P1004" s="68"/>
      <c r="Q1004" s="68"/>
      <c r="R1004" s="17"/>
      <c r="S1004" s="17"/>
      <c r="T1004" s="107"/>
      <c r="V1004" s="17"/>
      <c r="W1004" s="17"/>
      <c r="Y1004" s="17"/>
      <c r="Z1004" s="17"/>
      <c r="AA1004" s="17"/>
      <c r="AI1004" s="17"/>
      <c r="AJ1004" s="17"/>
      <c r="AK1004" s="17"/>
      <c r="AL1004" s="17"/>
      <c r="AM1004" s="17"/>
      <c r="AN1004" s="17"/>
      <c r="AO1004" s="17"/>
      <c r="AP1004" s="17"/>
      <c r="AQ1004" s="17"/>
      <c r="AR1004" s="17"/>
      <c r="AS1004" s="17"/>
      <c r="AT1004" s="17"/>
      <c r="AU1004" s="17"/>
      <c r="AV1004" s="17"/>
      <c r="AW1004" s="17"/>
      <c r="AX1004" s="17"/>
      <c r="AY1004" s="17"/>
      <c r="AZ1004" s="17"/>
      <c r="BA1004" s="17"/>
      <c r="BB1004" s="17"/>
      <c r="BC1004" s="17"/>
      <c r="BD1004" s="17"/>
      <c r="BE1004" s="17"/>
      <c r="BF1004" s="17"/>
      <c r="BG1004" s="17"/>
      <c r="BH1004" s="17"/>
      <c r="BI1004" s="17"/>
      <c r="BJ1004" s="17"/>
      <c r="BK1004" s="17"/>
      <c r="BL1004" s="17"/>
      <c r="BM1004" s="17"/>
      <c r="BN1004" s="17"/>
      <c r="BO1004" s="17"/>
      <c r="BP1004" s="17"/>
      <c r="BQ1004" s="17"/>
      <c r="BR1004" s="17"/>
      <c r="BS1004" s="17"/>
      <c r="BT1004" s="17"/>
      <c r="BU1004" s="17"/>
      <c r="BV1004" s="17"/>
      <c r="BW1004" s="17"/>
      <c r="BX1004" s="17"/>
      <c r="BY1004" s="17"/>
      <c r="BZ1004" s="17"/>
      <c r="CA1004" s="17"/>
      <c r="CB1004" s="17"/>
      <c r="CC1004" s="17"/>
      <c r="CD1004" s="17"/>
      <c r="CE1004" s="17"/>
      <c r="CF1004" s="17"/>
      <c r="CG1004" s="17"/>
      <c r="CH1004" s="17"/>
      <c r="CI1004" s="17"/>
      <c r="CJ1004" s="17"/>
      <c r="CK1004" s="17"/>
      <c r="CL1004" s="17"/>
      <c r="CM1004" s="17"/>
      <c r="CN1004" s="17"/>
      <c r="CO1004" s="17"/>
      <c r="CP1004" s="17"/>
      <c r="CQ1004" s="17"/>
      <c r="CR1004" s="17"/>
      <c r="CS1004" s="17"/>
      <c r="CT1004" s="17"/>
      <c r="CU1004" s="17"/>
      <c r="CV1004" s="17"/>
      <c r="CW1004" s="17"/>
      <c r="CX1004" s="17"/>
      <c r="CY1004" s="17"/>
      <c r="CZ1004" s="17"/>
      <c r="DA1004" s="17"/>
      <c r="DB1004" s="17"/>
      <c r="DC1004" s="17"/>
      <c r="DD1004" s="17"/>
      <c r="DE1004" s="17"/>
      <c r="DF1004" s="17"/>
      <c r="DG1004" s="17"/>
      <c r="DH1004" s="17"/>
      <c r="DI1004" s="17"/>
      <c r="DJ1004" s="17"/>
      <c r="DK1004" s="17"/>
      <c r="DL1004" s="17"/>
      <c r="DM1004" s="17"/>
      <c r="DN1004" s="17"/>
      <c r="DO1004" s="17"/>
      <c r="DP1004" s="17"/>
      <c r="DQ1004" s="17"/>
      <c r="DR1004" s="17"/>
      <c r="DS1004" s="17"/>
      <c r="DT1004" s="17"/>
      <c r="DU1004" s="17"/>
      <c r="DV1004" s="17"/>
      <c r="DW1004" s="17"/>
      <c r="DX1004" s="17"/>
      <c r="DY1004" s="17"/>
      <c r="DZ1004" s="17"/>
      <c r="EA1004" s="17"/>
      <c r="EB1004" s="17"/>
      <c r="EC1004" s="17"/>
      <c r="ED1004" s="17"/>
      <c r="EE1004" s="17"/>
      <c r="EF1004" s="17"/>
      <c r="EG1004" s="17"/>
      <c r="EH1004" s="17"/>
      <c r="EI1004" s="17"/>
      <c r="EJ1004" s="17"/>
      <c r="EK1004" s="17"/>
      <c r="EL1004" s="17"/>
    </row>
    <row r="1005" spans="1:142" x14ac:dyDescent="0.35">
      <c r="A1005" s="17"/>
      <c r="B1005" s="17"/>
      <c r="C1005" s="17"/>
      <c r="D1005" s="17"/>
      <c r="E1005" s="17"/>
      <c r="F1005" s="17"/>
      <c r="G1005" s="17"/>
      <c r="H1005" s="17"/>
      <c r="I1005" s="107"/>
      <c r="K1005" s="17"/>
      <c r="N1005" s="17"/>
      <c r="O1005" s="17"/>
      <c r="P1005" s="68"/>
      <c r="Q1005" s="68"/>
      <c r="R1005" s="17"/>
      <c r="S1005" s="17"/>
      <c r="T1005" s="107"/>
      <c r="V1005" s="17"/>
      <c r="W1005" s="17"/>
      <c r="Y1005" s="17"/>
      <c r="Z1005" s="17"/>
      <c r="AA1005" s="17"/>
      <c r="AI1005" s="17"/>
      <c r="AJ1005" s="17"/>
      <c r="AK1005" s="17"/>
      <c r="AL1005" s="17"/>
      <c r="AM1005" s="17"/>
      <c r="AN1005" s="17"/>
      <c r="AO1005" s="17"/>
      <c r="AP1005" s="17"/>
      <c r="AQ1005" s="17"/>
      <c r="AR1005" s="17"/>
      <c r="AS1005" s="17"/>
      <c r="AT1005" s="17"/>
      <c r="AU1005" s="17"/>
      <c r="AV1005" s="17"/>
      <c r="AW1005" s="17"/>
      <c r="AX1005" s="17"/>
      <c r="AY1005" s="17"/>
      <c r="AZ1005" s="17"/>
      <c r="BA1005" s="17"/>
      <c r="BB1005" s="17"/>
      <c r="BC1005" s="17"/>
      <c r="BD1005" s="17"/>
      <c r="BE1005" s="17"/>
      <c r="BF1005" s="17"/>
      <c r="BG1005" s="17"/>
      <c r="BH1005" s="17"/>
      <c r="BI1005" s="17"/>
      <c r="BJ1005" s="17"/>
      <c r="BK1005" s="17"/>
      <c r="BL1005" s="17"/>
      <c r="BM1005" s="17"/>
      <c r="BN1005" s="17"/>
      <c r="BO1005" s="17"/>
      <c r="BP1005" s="17"/>
      <c r="BQ1005" s="17"/>
      <c r="BR1005" s="17"/>
      <c r="BS1005" s="17"/>
      <c r="BT1005" s="17"/>
      <c r="BU1005" s="17"/>
      <c r="BV1005" s="17"/>
      <c r="BW1005" s="17"/>
      <c r="BX1005" s="17"/>
      <c r="BY1005" s="17"/>
      <c r="BZ1005" s="17"/>
      <c r="CA1005" s="17"/>
      <c r="CB1005" s="17"/>
      <c r="CC1005" s="17"/>
      <c r="CD1005" s="17"/>
      <c r="CE1005" s="17"/>
      <c r="CF1005" s="17"/>
      <c r="CG1005" s="17"/>
      <c r="CH1005" s="17"/>
      <c r="CI1005" s="17"/>
      <c r="CJ1005" s="17"/>
      <c r="CK1005" s="17"/>
      <c r="CL1005" s="17"/>
      <c r="CM1005" s="17"/>
      <c r="CN1005" s="17"/>
      <c r="CO1005" s="17"/>
      <c r="CP1005" s="17"/>
      <c r="CQ1005" s="17"/>
      <c r="CR1005" s="17"/>
      <c r="CS1005" s="17"/>
      <c r="CT1005" s="17"/>
      <c r="CU1005" s="17"/>
      <c r="CV1005" s="17"/>
      <c r="CW1005" s="17"/>
      <c r="CX1005" s="17"/>
      <c r="CY1005" s="17"/>
      <c r="CZ1005" s="17"/>
      <c r="DA1005" s="17"/>
      <c r="DB1005" s="17"/>
      <c r="DC1005" s="17"/>
      <c r="DD1005" s="17"/>
      <c r="DE1005" s="17"/>
      <c r="DF1005" s="17"/>
      <c r="DG1005" s="17"/>
      <c r="DH1005" s="17"/>
      <c r="DI1005" s="17"/>
      <c r="DJ1005" s="17"/>
      <c r="DK1005" s="17"/>
      <c r="DL1005" s="17"/>
      <c r="DM1005" s="17"/>
      <c r="DN1005" s="17"/>
      <c r="DO1005" s="17"/>
      <c r="DP1005" s="17"/>
      <c r="DQ1005" s="17"/>
      <c r="DR1005" s="17"/>
      <c r="DS1005" s="17"/>
      <c r="DT1005" s="17"/>
      <c r="DU1005" s="17"/>
      <c r="DV1005" s="17"/>
      <c r="DW1005" s="17"/>
      <c r="DX1005" s="17"/>
      <c r="DY1005" s="17"/>
      <c r="DZ1005" s="17"/>
      <c r="EA1005" s="17"/>
      <c r="EB1005" s="17"/>
      <c r="EC1005" s="17"/>
      <c r="ED1005" s="17"/>
      <c r="EE1005" s="17"/>
      <c r="EF1005" s="17"/>
      <c r="EG1005" s="17"/>
      <c r="EH1005" s="17"/>
      <c r="EI1005" s="17"/>
      <c r="EJ1005" s="17"/>
      <c r="EK1005" s="17"/>
      <c r="EL1005" s="17"/>
    </row>
    <row r="1006" spans="1:142" x14ac:dyDescent="0.35">
      <c r="A1006" s="17"/>
      <c r="B1006" s="17"/>
      <c r="C1006" s="17"/>
      <c r="D1006" s="17"/>
      <c r="E1006" s="17"/>
      <c r="F1006" s="17"/>
      <c r="G1006" s="17"/>
      <c r="H1006" s="17"/>
      <c r="I1006" s="17"/>
      <c r="K1006" s="17"/>
      <c r="N1006" s="17"/>
      <c r="O1006" s="17"/>
      <c r="P1006" s="68"/>
      <c r="Q1006" s="68"/>
      <c r="R1006" s="17"/>
      <c r="S1006" s="17"/>
      <c r="T1006" s="107"/>
      <c r="V1006" s="17"/>
      <c r="W1006" s="17"/>
      <c r="Y1006" s="17"/>
      <c r="Z1006" s="17"/>
      <c r="AA1006" s="17"/>
      <c r="AI1006" s="17"/>
      <c r="AJ1006" s="17"/>
      <c r="AK1006" s="17"/>
      <c r="AL1006" s="17"/>
      <c r="AM1006" s="17"/>
      <c r="AN1006" s="17"/>
      <c r="AO1006" s="17"/>
      <c r="AP1006" s="17"/>
      <c r="AQ1006" s="17"/>
      <c r="AR1006" s="17"/>
      <c r="AS1006" s="17"/>
      <c r="AT1006" s="17"/>
      <c r="AU1006" s="17"/>
      <c r="AV1006" s="17"/>
      <c r="AW1006" s="17"/>
      <c r="AX1006" s="17"/>
      <c r="AY1006" s="17"/>
      <c r="AZ1006" s="17"/>
      <c r="BA1006" s="17"/>
      <c r="BB1006" s="17"/>
      <c r="BC1006" s="17"/>
      <c r="BD1006" s="17"/>
      <c r="BE1006" s="17"/>
      <c r="BF1006" s="17"/>
      <c r="BG1006" s="17"/>
      <c r="BH1006" s="17"/>
      <c r="BI1006" s="17"/>
      <c r="BJ1006" s="17"/>
      <c r="BK1006" s="17"/>
      <c r="BL1006" s="17"/>
      <c r="BM1006" s="17"/>
      <c r="BN1006" s="17"/>
      <c r="BO1006" s="17"/>
      <c r="BP1006" s="17"/>
      <c r="BQ1006" s="17"/>
      <c r="BR1006" s="17"/>
      <c r="BS1006" s="17"/>
      <c r="BT1006" s="17"/>
      <c r="BU1006" s="17"/>
      <c r="BV1006" s="17"/>
      <c r="BW1006" s="17"/>
      <c r="BX1006" s="17"/>
      <c r="BY1006" s="17"/>
      <c r="BZ1006" s="17"/>
      <c r="CA1006" s="17"/>
      <c r="CB1006" s="17"/>
      <c r="CC1006" s="17"/>
      <c r="CD1006" s="17"/>
      <c r="CE1006" s="17"/>
      <c r="CF1006" s="17"/>
      <c r="CG1006" s="17"/>
      <c r="CH1006" s="17"/>
      <c r="CI1006" s="17"/>
      <c r="CJ1006" s="17"/>
      <c r="CK1006" s="17"/>
      <c r="CL1006" s="17"/>
      <c r="CM1006" s="17"/>
      <c r="CN1006" s="17"/>
      <c r="CO1006" s="17"/>
      <c r="CP1006" s="17"/>
      <c r="CQ1006" s="17"/>
      <c r="CR1006" s="17"/>
      <c r="CS1006" s="17"/>
      <c r="CT1006" s="17"/>
      <c r="CU1006" s="17"/>
      <c r="CV1006" s="17"/>
      <c r="CW1006" s="17"/>
      <c r="CX1006" s="17"/>
      <c r="CY1006" s="17"/>
      <c r="CZ1006" s="17"/>
      <c r="DA1006" s="17"/>
      <c r="DB1006" s="17"/>
      <c r="DC1006" s="17"/>
      <c r="DD1006" s="17"/>
      <c r="DE1006" s="17"/>
      <c r="DF1006" s="17"/>
      <c r="DG1006" s="17"/>
      <c r="DH1006" s="17"/>
      <c r="DI1006" s="17"/>
      <c r="DJ1006" s="17"/>
      <c r="DK1006" s="17"/>
      <c r="DL1006" s="17"/>
      <c r="DM1006" s="17"/>
      <c r="DN1006" s="17"/>
      <c r="DO1006" s="17"/>
      <c r="DP1006" s="17"/>
      <c r="DQ1006" s="17"/>
      <c r="DR1006" s="17"/>
      <c r="DS1006" s="17"/>
      <c r="DT1006" s="17"/>
      <c r="DU1006" s="17"/>
      <c r="DV1006" s="17"/>
      <c r="DW1006" s="17"/>
      <c r="DX1006" s="17"/>
      <c r="DY1006" s="17"/>
      <c r="DZ1006" s="17"/>
      <c r="EA1006" s="17"/>
      <c r="EB1006" s="17"/>
      <c r="EC1006" s="17"/>
      <c r="ED1006" s="17"/>
      <c r="EE1006" s="17"/>
      <c r="EF1006" s="17"/>
      <c r="EG1006" s="17"/>
      <c r="EH1006" s="17"/>
      <c r="EI1006" s="17"/>
      <c r="EJ1006" s="17"/>
      <c r="EK1006" s="17"/>
      <c r="EL1006" s="17"/>
    </row>
    <row r="1007" spans="1:142" x14ac:dyDescent="0.35">
      <c r="A1007" s="17"/>
      <c r="B1007" s="17"/>
      <c r="C1007" s="17"/>
      <c r="D1007" s="17"/>
      <c r="E1007" s="17"/>
      <c r="F1007" s="17"/>
      <c r="G1007" s="17"/>
      <c r="H1007" s="17"/>
      <c r="I1007" s="17"/>
      <c r="K1007" s="17"/>
      <c r="N1007" s="17"/>
      <c r="O1007" s="17"/>
      <c r="P1007" s="68"/>
      <c r="Q1007" s="68"/>
      <c r="R1007" s="17"/>
      <c r="S1007" s="17"/>
      <c r="T1007" s="107"/>
      <c r="V1007" s="17"/>
      <c r="W1007" s="17"/>
      <c r="Y1007" s="17"/>
      <c r="Z1007" s="17"/>
      <c r="AA1007" s="17"/>
      <c r="AI1007" s="17"/>
      <c r="AJ1007" s="17"/>
      <c r="AK1007" s="17"/>
      <c r="AL1007" s="17"/>
      <c r="AM1007" s="17"/>
      <c r="AN1007" s="17"/>
      <c r="AO1007" s="17"/>
      <c r="AP1007" s="17"/>
      <c r="AQ1007" s="17"/>
      <c r="AR1007" s="17"/>
      <c r="AS1007" s="17"/>
      <c r="AT1007" s="17"/>
      <c r="AU1007" s="17"/>
      <c r="AV1007" s="17"/>
      <c r="AW1007" s="17"/>
      <c r="AX1007" s="17"/>
      <c r="AY1007" s="17"/>
      <c r="AZ1007" s="17"/>
      <c r="BA1007" s="17"/>
      <c r="BB1007" s="17"/>
      <c r="BC1007" s="17"/>
      <c r="BD1007" s="17"/>
      <c r="BE1007" s="17"/>
      <c r="BF1007" s="17"/>
      <c r="BG1007" s="17"/>
      <c r="BH1007" s="17"/>
      <c r="BI1007" s="17"/>
      <c r="BJ1007" s="17"/>
      <c r="BK1007" s="17"/>
      <c r="BL1007" s="17"/>
      <c r="BM1007" s="17"/>
      <c r="BN1007" s="17"/>
      <c r="BO1007" s="17"/>
      <c r="BP1007" s="17"/>
      <c r="BQ1007" s="17"/>
      <c r="BR1007" s="17"/>
      <c r="BS1007" s="17"/>
      <c r="BT1007" s="17"/>
      <c r="BU1007" s="17"/>
      <c r="BV1007" s="17"/>
      <c r="BW1007" s="17"/>
      <c r="BX1007" s="17"/>
      <c r="BY1007" s="17"/>
      <c r="BZ1007" s="17"/>
      <c r="CA1007" s="17"/>
      <c r="CB1007" s="17"/>
      <c r="CC1007" s="17"/>
      <c r="CD1007" s="17"/>
      <c r="CE1007" s="17"/>
      <c r="CF1007" s="17"/>
      <c r="CG1007" s="17"/>
      <c r="CH1007" s="17"/>
      <c r="CI1007" s="17"/>
      <c r="CJ1007" s="17"/>
      <c r="CK1007" s="17"/>
      <c r="CL1007" s="17"/>
      <c r="CM1007" s="17"/>
      <c r="CN1007" s="17"/>
      <c r="CO1007" s="17"/>
      <c r="CP1007" s="17"/>
      <c r="CQ1007" s="17"/>
      <c r="CR1007" s="17"/>
      <c r="CS1007" s="17"/>
      <c r="CT1007" s="17"/>
      <c r="CU1007" s="17"/>
      <c r="CV1007" s="17"/>
      <c r="CW1007" s="17"/>
      <c r="CX1007" s="17"/>
      <c r="CY1007" s="17"/>
      <c r="CZ1007" s="17"/>
      <c r="DA1007" s="17"/>
      <c r="DB1007" s="17"/>
      <c r="DC1007" s="17"/>
      <c r="DD1007" s="17"/>
      <c r="DE1007" s="17"/>
      <c r="DF1007" s="17"/>
      <c r="DG1007" s="17"/>
      <c r="DH1007" s="17"/>
      <c r="DI1007" s="17"/>
      <c r="DJ1007" s="17"/>
      <c r="DK1007" s="17"/>
      <c r="DL1007" s="17"/>
      <c r="DM1007" s="17"/>
      <c r="DN1007" s="17"/>
      <c r="DO1007" s="17"/>
      <c r="DP1007" s="17"/>
      <c r="DQ1007" s="17"/>
      <c r="DR1007" s="17"/>
      <c r="DS1007" s="17"/>
      <c r="DT1007" s="17"/>
      <c r="DU1007" s="17"/>
      <c r="DV1007" s="17"/>
      <c r="DW1007" s="17"/>
      <c r="DX1007" s="17"/>
      <c r="DY1007" s="17"/>
      <c r="DZ1007" s="17"/>
      <c r="EA1007" s="17"/>
      <c r="EB1007" s="17"/>
      <c r="EC1007" s="17"/>
      <c r="ED1007" s="17"/>
      <c r="EE1007" s="17"/>
      <c r="EF1007" s="17"/>
      <c r="EG1007" s="17"/>
      <c r="EH1007" s="17"/>
      <c r="EI1007" s="17"/>
      <c r="EJ1007" s="17"/>
      <c r="EK1007" s="17"/>
      <c r="EL1007" s="17"/>
    </row>
    <row r="1008" spans="1:142" x14ac:dyDescent="0.35">
      <c r="A1008" s="17"/>
      <c r="B1008" s="17"/>
      <c r="C1008" s="17"/>
      <c r="D1008" s="17"/>
      <c r="E1008" s="17"/>
      <c r="F1008" s="17"/>
      <c r="G1008" s="17"/>
      <c r="H1008" s="17"/>
      <c r="I1008" s="17"/>
      <c r="K1008" s="17"/>
      <c r="N1008" s="17"/>
      <c r="O1008" s="17"/>
      <c r="P1008" s="68"/>
      <c r="Q1008" s="68"/>
      <c r="R1008" s="17"/>
      <c r="S1008" s="17"/>
      <c r="T1008" s="109"/>
      <c r="V1008" s="17"/>
      <c r="W1008" s="17"/>
      <c r="Y1008" s="17"/>
      <c r="Z1008" s="17"/>
      <c r="AA1008" s="17"/>
      <c r="AI1008" s="17"/>
      <c r="AJ1008" s="17"/>
      <c r="AK1008" s="17"/>
      <c r="AL1008" s="17"/>
      <c r="AM1008" s="17"/>
      <c r="AN1008" s="17"/>
      <c r="AO1008" s="17"/>
      <c r="AP1008" s="17"/>
      <c r="AQ1008" s="17"/>
      <c r="AR1008" s="17"/>
      <c r="AS1008" s="17"/>
      <c r="AT1008" s="17"/>
      <c r="AU1008" s="17"/>
      <c r="AV1008" s="17"/>
      <c r="AW1008" s="17"/>
      <c r="AX1008" s="17"/>
      <c r="AY1008" s="17"/>
      <c r="AZ1008" s="17"/>
      <c r="BA1008" s="17"/>
      <c r="BB1008" s="17"/>
      <c r="BC1008" s="17"/>
      <c r="BD1008" s="17"/>
      <c r="BE1008" s="17"/>
      <c r="BF1008" s="17"/>
      <c r="BG1008" s="17"/>
      <c r="BH1008" s="17"/>
      <c r="BI1008" s="17"/>
      <c r="BJ1008" s="17"/>
      <c r="BK1008" s="17"/>
      <c r="BL1008" s="17"/>
      <c r="BM1008" s="17"/>
      <c r="BN1008" s="17"/>
      <c r="BO1008" s="17"/>
      <c r="BP1008" s="17"/>
      <c r="BQ1008" s="17"/>
      <c r="BR1008" s="17"/>
      <c r="BS1008" s="17"/>
      <c r="BT1008" s="17"/>
      <c r="BU1008" s="17"/>
      <c r="BV1008" s="17"/>
      <c r="BW1008" s="17"/>
      <c r="BX1008" s="17"/>
      <c r="BY1008" s="17"/>
      <c r="BZ1008" s="17"/>
      <c r="CA1008" s="17"/>
      <c r="CB1008" s="17"/>
      <c r="CC1008" s="17"/>
      <c r="CD1008" s="17"/>
      <c r="CE1008" s="17"/>
      <c r="CF1008" s="17"/>
      <c r="CG1008" s="17"/>
      <c r="CH1008" s="17"/>
      <c r="CI1008" s="17"/>
      <c r="CJ1008" s="17"/>
      <c r="CK1008" s="17"/>
      <c r="CL1008" s="17"/>
      <c r="CM1008" s="17"/>
      <c r="CN1008" s="17"/>
      <c r="CO1008" s="17"/>
      <c r="CP1008" s="17"/>
      <c r="CQ1008" s="17"/>
      <c r="CR1008" s="17"/>
      <c r="CS1008" s="17"/>
      <c r="CT1008" s="17"/>
      <c r="CU1008" s="17"/>
      <c r="CV1008" s="17"/>
      <c r="CW1008" s="17"/>
      <c r="CX1008" s="17"/>
      <c r="CY1008" s="17"/>
      <c r="CZ1008" s="17"/>
      <c r="DA1008" s="17"/>
      <c r="DB1008" s="17"/>
      <c r="DC1008" s="17"/>
      <c r="DD1008" s="17"/>
      <c r="DE1008" s="17"/>
      <c r="DF1008" s="17"/>
      <c r="DG1008" s="17"/>
      <c r="DH1008" s="17"/>
      <c r="DI1008" s="17"/>
      <c r="DJ1008" s="17"/>
      <c r="DK1008" s="17"/>
      <c r="DL1008" s="17"/>
      <c r="DM1008" s="17"/>
      <c r="DN1008" s="17"/>
      <c r="DO1008" s="17"/>
      <c r="DP1008" s="17"/>
      <c r="DQ1008" s="17"/>
      <c r="DR1008" s="17"/>
      <c r="DS1008" s="17"/>
      <c r="DT1008" s="17"/>
      <c r="DU1008" s="17"/>
      <c r="DV1008" s="17"/>
      <c r="DW1008" s="17"/>
      <c r="DX1008" s="17"/>
      <c r="DY1008" s="17"/>
      <c r="DZ1008" s="17"/>
      <c r="EA1008" s="17"/>
      <c r="EB1008" s="17"/>
      <c r="EC1008" s="17"/>
      <c r="ED1008" s="17"/>
      <c r="EE1008" s="17"/>
      <c r="EF1008" s="17"/>
      <c r="EG1008" s="17"/>
      <c r="EH1008" s="17"/>
      <c r="EI1008" s="17"/>
      <c r="EJ1008" s="17"/>
      <c r="EK1008" s="17"/>
      <c r="EL1008" s="17"/>
    </row>
    <row r="1009" spans="1:142" x14ac:dyDescent="0.35">
      <c r="A1009" s="17"/>
      <c r="B1009" s="17"/>
      <c r="C1009" s="17"/>
      <c r="D1009" s="17"/>
      <c r="E1009" s="17"/>
      <c r="F1009" s="17"/>
      <c r="G1009" s="17"/>
      <c r="H1009" s="17"/>
      <c r="I1009" s="17"/>
      <c r="K1009" s="17"/>
      <c r="N1009" s="17"/>
      <c r="O1009" s="17"/>
      <c r="P1009" s="68"/>
      <c r="Q1009" s="68"/>
      <c r="R1009" s="17"/>
      <c r="S1009" s="17"/>
      <c r="T1009" s="107"/>
      <c r="V1009" s="17"/>
      <c r="W1009" s="17"/>
      <c r="Y1009" s="17"/>
      <c r="Z1009" s="17"/>
      <c r="AA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c r="BL1009" s="17"/>
      <c r="BM1009" s="17"/>
      <c r="BN1009" s="17"/>
      <c r="BO1009" s="17"/>
      <c r="BP1009" s="17"/>
      <c r="BQ1009" s="17"/>
      <c r="BR1009" s="17"/>
      <c r="BS1009" s="17"/>
      <c r="BT1009" s="17"/>
      <c r="BU1009" s="17"/>
      <c r="BV1009" s="17"/>
      <c r="BW1009" s="17"/>
      <c r="BX1009" s="17"/>
      <c r="BY1009" s="17"/>
      <c r="BZ1009" s="17"/>
      <c r="CA1009" s="17"/>
      <c r="CB1009" s="17"/>
      <c r="CC1009" s="17"/>
      <c r="CD1009" s="17"/>
      <c r="CE1009" s="17"/>
      <c r="CF1009" s="17"/>
      <c r="CG1009" s="17"/>
      <c r="CH1009" s="17"/>
      <c r="CI1009" s="17"/>
      <c r="CJ1009" s="17"/>
      <c r="CK1009" s="17"/>
      <c r="CL1009" s="17"/>
      <c r="CM1009" s="17"/>
      <c r="CN1009" s="17"/>
      <c r="CO1009" s="17"/>
      <c r="CP1009" s="17"/>
      <c r="CQ1009" s="17"/>
      <c r="CR1009" s="17"/>
      <c r="CS1009" s="17"/>
      <c r="CT1009" s="17"/>
      <c r="CU1009" s="17"/>
      <c r="CV1009" s="17"/>
      <c r="CW1009" s="17"/>
      <c r="CX1009" s="17"/>
      <c r="CY1009" s="17"/>
      <c r="CZ1009" s="17"/>
      <c r="DA1009" s="17"/>
      <c r="DB1009" s="17"/>
      <c r="DC1009" s="17"/>
      <c r="DD1009" s="17"/>
      <c r="DE1009" s="17"/>
      <c r="DF1009" s="17"/>
      <c r="DG1009" s="17"/>
      <c r="DH1009" s="17"/>
      <c r="DI1009" s="17"/>
      <c r="DJ1009" s="17"/>
      <c r="DK1009" s="17"/>
      <c r="DL1009" s="17"/>
      <c r="DM1009" s="17"/>
      <c r="DN1009" s="17"/>
      <c r="DO1009" s="17"/>
      <c r="DP1009" s="17"/>
      <c r="DQ1009" s="17"/>
      <c r="DR1009" s="17"/>
      <c r="DS1009" s="17"/>
      <c r="DT1009" s="17"/>
      <c r="DU1009" s="17"/>
      <c r="DV1009" s="17"/>
      <c r="DW1009" s="17"/>
      <c r="DX1009" s="17"/>
      <c r="DY1009" s="17"/>
      <c r="DZ1009" s="17"/>
      <c r="EA1009" s="17"/>
      <c r="EB1009" s="17"/>
      <c r="EC1009" s="17"/>
      <c r="ED1009" s="17"/>
      <c r="EE1009" s="17"/>
      <c r="EF1009" s="17"/>
      <c r="EG1009" s="17"/>
      <c r="EH1009" s="17"/>
      <c r="EI1009" s="17"/>
      <c r="EJ1009" s="17"/>
      <c r="EK1009" s="17"/>
      <c r="EL1009" s="17"/>
    </row>
    <row r="1010" spans="1:142" x14ac:dyDescent="0.35">
      <c r="A1010" s="17"/>
      <c r="B1010" s="17"/>
      <c r="C1010" s="17"/>
      <c r="D1010" s="17"/>
      <c r="E1010" s="17"/>
      <c r="F1010" s="17"/>
      <c r="G1010" s="17"/>
      <c r="H1010" s="17"/>
      <c r="I1010" s="17"/>
      <c r="K1010" s="17"/>
      <c r="N1010" s="17"/>
      <c r="O1010" s="17"/>
      <c r="P1010" s="68"/>
      <c r="Q1010" s="68"/>
      <c r="R1010" s="17"/>
      <c r="S1010" s="17"/>
      <c r="T1010" s="107"/>
      <c r="V1010" s="17"/>
      <c r="W1010" s="17"/>
      <c r="Y1010" s="17"/>
      <c r="Z1010" s="17"/>
      <c r="AA1010" s="17"/>
      <c r="AI1010" s="17"/>
      <c r="AJ1010" s="17"/>
      <c r="AK1010" s="17"/>
      <c r="AL1010" s="17"/>
      <c r="AM1010" s="17"/>
      <c r="AN1010" s="17"/>
      <c r="AO1010" s="17"/>
      <c r="AP1010" s="17"/>
      <c r="AQ1010" s="17"/>
      <c r="AR1010" s="17"/>
      <c r="AS1010" s="17"/>
      <c r="AT1010" s="17"/>
      <c r="AU1010" s="17"/>
      <c r="AV1010" s="17"/>
      <c r="AW1010" s="17"/>
      <c r="AX1010" s="17"/>
      <c r="AY1010" s="17"/>
      <c r="AZ1010" s="17"/>
      <c r="BA1010" s="17"/>
      <c r="BB1010" s="17"/>
      <c r="BC1010" s="17"/>
      <c r="BD1010" s="17"/>
      <c r="BE1010" s="17"/>
      <c r="BF1010" s="17"/>
      <c r="BG1010" s="17"/>
      <c r="BH1010" s="17"/>
      <c r="BI1010" s="17"/>
      <c r="BJ1010" s="17"/>
      <c r="BK1010" s="17"/>
      <c r="BL1010" s="17"/>
      <c r="BM1010" s="17"/>
      <c r="BN1010" s="17"/>
      <c r="BO1010" s="17"/>
      <c r="BP1010" s="17"/>
      <c r="BQ1010" s="17"/>
      <c r="BR1010" s="17"/>
      <c r="BS1010" s="17"/>
      <c r="BT1010" s="17"/>
      <c r="BU1010" s="17"/>
      <c r="BV1010" s="17"/>
      <c r="BW1010" s="17"/>
      <c r="BX1010" s="17"/>
      <c r="BY1010" s="17"/>
      <c r="BZ1010" s="17"/>
      <c r="CA1010" s="17"/>
      <c r="CB1010" s="17"/>
      <c r="CC1010" s="17"/>
      <c r="CD1010" s="17"/>
      <c r="CE1010" s="17"/>
      <c r="CF1010" s="17"/>
      <c r="CG1010" s="17"/>
      <c r="CH1010" s="17"/>
      <c r="CI1010" s="17"/>
      <c r="CJ1010" s="17"/>
      <c r="CK1010" s="17"/>
      <c r="CL1010" s="17"/>
      <c r="CM1010" s="17"/>
      <c r="CN1010" s="17"/>
      <c r="CO1010" s="17"/>
      <c r="CP1010" s="17"/>
      <c r="CQ1010" s="17"/>
      <c r="CR1010" s="17"/>
      <c r="CS1010" s="17"/>
      <c r="CT1010" s="17"/>
      <c r="CU1010" s="17"/>
      <c r="CV1010" s="17"/>
      <c r="CW1010" s="17"/>
      <c r="CX1010" s="17"/>
      <c r="CY1010" s="17"/>
      <c r="CZ1010" s="17"/>
      <c r="DA1010" s="17"/>
      <c r="DB1010" s="17"/>
      <c r="DC1010" s="17"/>
      <c r="DD1010" s="17"/>
      <c r="DE1010" s="17"/>
      <c r="DF1010" s="17"/>
      <c r="DG1010" s="17"/>
      <c r="DH1010" s="17"/>
      <c r="DI1010" s="17"/>
      <c r="DJ1010" s="17"/>
      <c r="DK1010" s="17"/>
      <c r="DL1010" s="17"/>
      <c r="DM1010" s="17"/>
      <c r="DN1010" s="17"/>
      <c r="DO1010" s="17"/>
      <c r="DP1010" s="17"/>
      <c r="DQ1010" s="17"/>
      <c r="DR1010" s="17"/>
      <c r="DS1010" s="17"/>
      <c r="DT1010" s="17"/>
      <c r="DU1010" s="17"/>
      <c r="DV1010" s="17"/>
      <c r="DW1010" s="17"/>
      <c r="DX1010" s="17"/>
      <c r="DY1010" s="17"/>
      <c r="DZ1010" s="17"/>
      <c r="EA1010" s="17"/>
      <c r="EB1010" s="17"/>
      <c r="EC1010" s="17"/>
      <c r="ED1010" s="17"/>
      <c r="EE1010" s="17"/>
      <c r="EF1010" s="17"/>
      <c r="EG1010" s="17"/>
      <c r="EH1010" s="17"/>
      <c r="EI1010" s="17"/>
      <c r="EJ1010" s="17"/>
      <c r="EK1010" s="17"/>
      <c r="EL1010" s="17"/>
    </row>
    <row r="1011" spans="1:142" x14ac:dyDescent="0.35">
      <c r="A1011" s="17"/>
      <c r="B1011" s="17"/>
      <c r="C1011" s="17"/>
      <c r="D1011" s="17"/>
      <c r="E1011" s="17"/>
      <c r="F1011" s="17"/>
      <c r="G1011" s="17"/>
      <c r="H1011" s="17"/>
      <c r="I1011" s="17"/>
      <c r="K1011" s="17"/>
      <c r="N1011" s="17"/>
      <c r="O1011" s="17"/>
      <c r="P1011" s="68"/>
      <c r="Q1011" s="68"/>
      <c r="R1011" s="17"/>
      <c r="S1011" s="17"/>
      <c r="T1011" s="107"/>
      <c r="V1011" s="17"/>
      <c r="W1011" s="17"/>
      <c r="Y1011" s="17"/>
      <c r="Z1011" s="17"/>
      <c r="AA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c r="BL1011" s="17"/>
      <c r="BM1011" s="17"/>
      <c r="BN1011" s="17"/>
      <c r="BO1011" s="17"/>
      <c r="BP1011" s="17"/>
      <c r="BQ1011" s="17"/>
      <c r="BR1011" s="17"/>
      <c r="BS1011" s="17"/>
      <c r="BT1011" s="17"/>
      <c r="BU1011" s="17"/>
      <c r="BV1011" s="17"/>
      <c r="BW1011" s="17"/>
      <c r="BX1011" s="17"/>
      <c r="BY1011" s="17"/>
      <c r="BZ1011" s="17"/>
      <c r="CA1011" s="17"/>
      <c r="CB1011" s="17"/>
      <c r="CC1011" s="17"/>
      <c r="CD1011" s="17"/>
      <c r="CE1011" s="17"/>
      <c r="CF1011" s="17"/>
      <c r="CG1011" s="17"/>
      <c r="CH1011" s="17"/>
      <c r="CI1011" s="17"/>
      <c r="CJ1011" s="17"/>
      <c r="CK1011" s="17"/>
      <c r="CL1011" s="17"/>
      <c r="CM1011" s="17"/>
      <c r="CN1011" s="17"/>
      <c r="CO1011" s="17"/>
      <c r="CP1011" s="17"/>
      <c r="CQ1011" s="17"/>
      <c r="CR1011" s="17"/>
      <c r="CS1011" s="17"/>
      <c r="CT1011" s="17"/>
      <c r="CU1011" s="17"/>
      <c r="CV1011" s="17"/>
      <c r="CW1011" s="17"/>
      <c r="CX1011" s="17"/>
      <c r="CY1011" s="17"/>
      <c r="CZ1011" s="17"/>
      <c r="DA1011" s="17"/>
      <c r="DB1011" s="17"/>
      <c r="DC1011" s="17"/>
      <c r="DD1011" s="17"/>
      <c r="DE1011" s="17"/>
      <c r="DF1011" s="17"/>
      <c r="DG1011" s="17"/>
      <c r="DH1011" s="17"/>
      <c r="DI1011" s="17"/>
      <c r="DJ1011" s="17"/>
      <c r="DK1011" s="17"/>
      <c r="DL1011" s="17"/>
      <c r="DM1011" s="17"/>
      <c r="DN1011" s="17"/>
      <c r="DO1011" s="17"/>
      <c r="DP1011" s="17"/>
      <c r="DQ1011" s="17"/>
      <c r="DR1011" s="17"/>
      <c r="DS1011" s="17"/>
      <c r="DT1011" s="17"/>
      <c r="DU1011" s="17"/>
      <c r="DV1011" s="17"/>
      <c r="DW1011" s="17"/>
      <c r="DX1011" s="17"/>
      <c r="DY1011" s="17"/>
      <c r="DZ1011" s="17"/>
      <c r="EA1011" s="17"/>
      <c r="EB1011" s="17"/>
      <c r="EC1011" s="17"/>
      <c r="ED1011" s="17"/>
      <c r="EE1011" s="17"/>
      <c r="EF1011" s="17"/>
      <c r="EG1011" s="17"/>
      <c r="EH1011" s="17"/>
      <c r="EI1011" s="17"/>
      <c r="EJ1011" s="17"/>
      <c r="EK1011" s="17"/>
      <c r="EL1011" s="17"/>
    </row>
    <row r="1012" spans="1:142" x14ac:dyDescent="0.35">
      <c r="A1012" s="17"/>
      <c r="B1012" s="17"/>
      <c r="C1012" s="17"/>
      <c r="D1012" s="17"/>
      <c r="E1012" s="17"/>
      <c r="F1012" s="17"/>
      <c r="G1012" s="17"/>
      <c r="H1012" s="17"/>
      <c r="I1012" s="17"/>
      <c r="K1012" s="17"/>
      <c r="N1012" s="17"/>
      <c r="O1012" s="17"/>
      <c r="P1012" s="68"/>
      <c r="Q1012" s="68"/>
      <c r="R1012" s="17"/>
      <c r="S1012" s="17"/>
      <c r="T1012" s="107"/>
      <c r="V1012" s="17"/>
      <c r="W1012" s="17"/>
      <c r="Y1012" s="17"/>
      <c r="Z1012" s="17"/>
      <c r="AA1012" s="17"/>
      <c r="AI1012" s="17"/>
      <c r="AJ1012" s="17"/>
      <c r="AK1012" s="17"/>
      <c r="AL1012" s="17"/>
      <c r="AM1012" s="17"/>
      <c r="AN1012" s="17"/>
      <c r="AO1012" s="17"/>
      <c r="AP1012" s="17"/>
      <c r="AQ1012" s="17"/>
      <c r="AR1012" s="17"/>
      <c r="AS1012" s="17"/>
      <c r="AT1012" s="17"/>
      <c r="AU1012" s="17"/>
      <c r="AV1012" s="17"/>
      <c r="AW1012" s="17"/>
      <c r="AX1012" s="17"/>
      <c r="AY1012" s="17"/>
      <c r="AZ1012" s="17"/>
      <c r="BA1012" s="17"/>
      <c r="BB1012" s="17"/>
      <c r="BC1012" s="17"/>
      <c r="BD1012" s="17"/>
      <c r="BE1012" s="17"/>
      <c r="BF1012" s="17"/>
      <c r="BG1012" s="17"/>
      <c r="BH1012" s="17"/>
      <c r="BI1012" s="17"/>
      <c r="BJ1012" s="17"/>
      <c r="BK1012" s="17"/>
      <c r="BL1012" s="17"/>
      <c r="BM1012" s="17"/>
      <c r="BN1012" s="17"/>
      <c r="BO1012" s="17"/>
      <c r="BP1012" s="17"/>
      <c r="BQ1012" s="17"/>
      <c r="BR1012" s="17"/>
      <c r="BS1012" s="17"/>
      <c r="BT1012" s="17"/>
      <c r="BU1012" s="17"/>
      <c r="BV1012" s="17"/>
      <c r="BW1012" s="17"/>
      <c r="BX1012" s="17"/>
      <c r="BY1012" s="17"/>
      <c r="BZ1012" s="17"/>
      <c r="CA1012" s="17"/>
      <c r="CB1012" s="17"/>
      <c r="CC1012" s="17"/>
      <c r="CD1012" s="17"/>
      <c r="CE1012" s="17"/>
      <c r="CF1012" s="17"/>
      <c r="CG1012" s="17"/>
      <c r="CH1012" s="17"/>
      <c r="CI1012" s="17"/>
      <c r="CJ1012" s="17"/>
      <c r="CK1012" s="17"/>
      <c r="CL1012" s="17"/>
      <c r="CM1012" s="17"/>
      <c r="CN1012" s="17"/>
      <c r="CO1012" s="17"/>
      <c r="CP1012" s="17"/>
      <c r="CQ1012" s="17"/>
      <c r="CR1012" s="17"/>
      <c r="CS1012" s="17"/>
      <c r="CT1012" s="17"/>
      <c r="CU1012" s="17"/>
      <c r="CV1012" s="17"/>
      <c r="CW1012" s="17"/>
      <c r="CX1012" s="17"/>
      <c r="CY1012" s="17"/>
      <c r="CZ1012" s="17"/>
      <c r="DA1012" s="17"/>
      <c r="DB1012" s="17"/>
      <c r="DC1012" s="17"/>
      <c r="DD1012" s="17"/>
      <c r="DE1012" s="17"/>
      <c r="DF1012" s="17"/>
      <c r="DG1012" s="17"/>
      <c r="DH1012" s="17"/>
      <c r="DI1012" s="17"/>
      <c r="DJ1012" s="17"/>
      <c r="DK1012" s="17"/>
      <c r="DL1012" s="17"/>
      <c r="DM1012" s="17"/>
      <c r="DN1012" s="17"/>
      <c r="DO1012" s="17"/>
      <c r="DP1012" s="17"/>
      <c r="DQ1012" s="17"/>
      <c r="DR1012" s="17"/>
      <c r="DS1012" s="17"/>
      <c r="DT1012" s="17"/>
      <c r="DU1012" s="17"/>
      <c r="DV1012" s="17"/>
      <c r="DW1012" s="17"/>
      <c r="DX1012" s="17"/>
      <c r="DY1012" s="17"/>
      <c r="DZ1012" s="17"/>
      <c r="EA1012" s="17"/>
      <c r="EB1012" s="17"/>
      <c r="EC1012" s="17"/>
      <c r="ED1012" s="17"/>
      <c r="EE1012" s="17"/>
      <c r="EF1012" s="17"/>
      <c r="EG1012" s="17"/>
      <c r="EH1012" s="17"/>
      <c r="EI1012" s="17"/>
      <c r="EJ1012" s="17"/>
      <c r="EK1012" s="17"/>
      <c r="EL1012" s="17"/>
    </row>
    <row r="1013" spans="1:142" x14ac:dyDescent="0.35">
      <c r="A1013" s="17"/>
      <c r="B1013" s="17"/>
      <c r="C1013" s="17"/>
      <c r="D1013" s="17"/>
      <c r="E1013" s="17"/>
      <c r="F1013" s="17"/>
      <c r="G1013" s="17"/>
      <c r="H1013" s="17"/>
      <c r="I1013" s="17"/>
      <c r="K1013" s="17"/>
      <c r="N1013" s="17"/>
      <c r="O1013" s="17"/>
      <c r="P1013" s="68"/>
      <c r="Q1013" s="68"/>
      <c r="R1013" s="17"/>
      <c r="S1013" s="17"/>
      <c r="T1013" s="107"/>
      <c r="V1013" s="17"/>
      <c r="W1013" s="17"/>
      <c r="Y1013" s="17"/>
      <c r="Z1013" s="17"/>
      <c r="AA1013" s="17"/>
      <c r="AI1013" s="17"/>
      <c r="AJ1013" s="17"/>
      <c r="AK1013" s="17"/>
      <c r="AL1013" s="17"/>
      <c r="AM1013" s="17"/>
      <c r="AN1013" s="17"/>
      <c r="AO1013" s="17"/>
      <c r="AP1013" s="17"/>
      <c r="AQ1013" s="17"/>
      <c r="AR1013" s="17"/>
      <c r="AS1013" s="17"/>
      <c r="AT1013" s="17"/>
      <c r="AU1013" s="17"/>
      <c r="AV1013" s="17"/>
      <c r="AW1013" s="17"/>
      <c r="AX1013" s="17"/>
      <c r="AY1013" s="17"/>
      <c r="AZ1013" s="17"/>
      <c r="BA1013" s="17"/>
      <c r="BB1013" s="17"/>
      <c r="BC1013" s="17"/>
      <c r="BD1013" s="17"/>
      <c r="BE1013" s="17"/>
      <c r="BF1013" s="17"/>
      <c r="BG1013" s="17"/>
      <c r="BH1013" s="17"/>
      <c r="BI1013" s="17"/>
      <c r="BJ1013" s="17"/>
      <c r="BK1013" s="17"/>
      <c r="BL1013" s="17"/>
      <c r="BM1013" s="17"/>
      <c r="BN1013" s="17"/>
      <c r="BO1013" s="17"/>
      <c r="BP1013" s="17"/>
      <c r="BQ1013" s="17"/>
      <c r="BR1013" s="17"/>
      <c r="BS1013" s="17"/>
      <c r="BT1013" s="17"/>
      <c r="BU1013" s="17"/>
      <c r="BV1013" s="17"/>
      <c r="BW1013" s="17"/>
      <c r="BX1013" s="17"/>
      <c r="BY1013" s="17"/>
      <c r="BZ1013" s="17"/>
      <c r="CA1013" s="17"/>
      <c r="CB1013" s="17"/>
      <c r="CC1013" s="17"/>
      <c r="CD1013" s="17"/>
      <c r="CE1013" s="17"/>
      <c r="CF1013" s="17"/>
      <c r="CG1013" s="17"/>
      <c r="CH1013" s="17"/>
      <c r="CI1013" s="17"/>
      <c r="CJ1013" s="17"/>
      <c r="CK1013" s="17"/>
      <c r="CL1013" s="17"/>
      <c r="CM1013" s="17"/>
      <c r="CN1013" s="17"/>
      <c r="CO1013" s="17"/>
      <c r="CP1013" s="17"/>
      <c r="CQ1013" s="17"/>
      <c r="CR1013" s="17"/>
      <c r="CS1013" s="17"/>
      <c r="CT1013" s="17"/>
      <c r="CU1013" s="17"/>
      <c r="CV1013" s="17"/>
      <c r="CW1013" s="17"/>
      <c r="CX1013" s="17"/>
      <c r="CY1013" s="17"/>
      <c r="CZ1013" s="17"/>
      <c r="DA1013" s="17"/>
      <c r="DB1013" s="17"/>
      <c r="DC1013" s="17"/>
      <c r="DD1013" s="17"/>
      <c r="DE1013" s="17"/>
      <c r="DF1013" s="17"/>
      <c r="DG1013" s="17"/>
      <c r="DH1013" s="17"/>
      <c r="DI1013" s="17"/>
      <c r="DJ1013" s="17"/>
      <c r="DK1013" s="17"/>
      <c r="DL1013" s="17"/>
      <c r="DM1013" s="17"/>
      <c r="DN1013" s="17"/>
      <c r="DO1013" s="17"/>
      <c r="DP1013" s="17"/>
      <c r="DQ1013" s="17"/>
      <c r="DR1013" s="17"/>
      <c r="DS1013" s="17"/>
      <c r="DT1013" s="17"/>
      <c r="DU1013" s="17"/>
      <c r="DV1013" s="17"/>
      <c r="DW1013" s="17"/>
      <c r="DX1013" s="17"/>
      <c r="DY1013" s="17"/>
      <c r="DZ1013" s="17"/>
      <c r="EA1013" s="17"/>
      <c r="EB1013" s="17"/>
      <c r="EC1013" s="17"/>
      <c r="ED1013" s="17"/>
      <c r="EE1013" s="17"/>
      <c r="EF1013" s="17"/>
      <c r="EG1013" s="17"/>
      <c r="EH1013" s="17"/>
      <c r="EI1013" s="17"/>
      <c r="EJ1013" s="17"/>
      <c r="EK1013" s="17"/>
      <c r="EL1013" s="17"/>
    </row>
    <row r="1014" spans="1:142" x14ac:dyDescent="0.35">
      <c r="A1014" s="17"/>
      <c r="B1014" s="17"/>
      <c r="C1014" s="17"/>
      <c r="D1014" s="17"/>
      <c r="E1014" s="17"/>
      <c r="F1014" s="17"/>
      <c r="G1014" s="17"/>
      <c r="H1014" s="17"/>
      <c r="I1014" s="17"/>
      <c r="K1014" s="17"/>
      <c r="N1014" s="17"/>
      <c r="O1014" s="17"/>
      <c r="P1014" s="68"/>
      <c r="Q1014" s="68"/>
      <c r="R1014" s="17"/>
      <c r="S1014" s="17"/>
      <c r="T1014" s="107"/>
      <c r="V1014" s="17"/>
      <c r="W1014" s="17"/>
      <c r="Y1014" s="17"/>
      <c r="Z1014" s="17"/>
      <c r="AA1014" s="17"/>
      <c r="AI1014" s="17"/>
      <c r="AJ1014" s="17"/>
      <c r="AK1014" s="17"/>
      <c r="AL1014" s="17"/>
      <c r="AM1014" s="17"/>
      <c r="AN1014" s="17"/>
      <c r="AO1014" s="17"/>
      <c r="AP1014" s="17"/>
      <c r="AQ1014" s="17"/>
      <c r="AR1014" s="17"/>
      <c r="AS1014" s="17"/>
      <c r="AT1014" s="17"/>
      <c r="AU1014" s="17"/>
      <c r="AV1014" s="17"/>
      <c r="AW1014" s="17"/>
      <c r="AX1014" s="17"/>
      <c r="AY1014" s="17"/>
      <c r="AZ1014" s="17"/>
      <c r="BA1014" s="17"/>
      <c r="BB1014" s="17"/>
      <c r="BC1014" s="17"/>
      <c r="BD1014" s="17"/>
      <c r="BE1014" s="17"/>
      <c r="BF1014" s="17"/>
      <c r="BG1014" s="17"/>
      <c r="BH1014" s="17"/>
      <c r="BI1014" s="17"/>
      <c r="BJ1014" s="17"/>
      <c r="BK1014" s="17"/>
      <c r="BL1014" s="17"/>
      <c r="BM1014" s="17"/>
      <c r="BN1014" s="17"/>
      <c r="BO1014" s="17"/>
      <c r="BP1014" s="17"/>
      <c r="BQ1014" s="17"/>
      <c r="BR1014" s="17"/>
      <c r="BS1014" s="17"/>
      <c r="BT1014" s="17"/>
      <c r="BU1014" s="17"/>
      <c r="BV1014" s="17"/>
      <c r="BW1014" s="17"/>
      <c r="BX1014" s="17"/>
      <c r="BY1014" s="17"/>
      <c r="BZ1014" s="17"/>
      <c r="CA1014" s="17"/>
      <c r="CB1014" s="17"/>
      <c r="CC1014" s="17"/>
      <c r="CD1014" s="17"/>
      <c r="CE1014" s="17"/>
      <c r="CF1014" s="17"/>
      <c r="CG1014" s="17"/>
      <c r="CH1014" s="17"/>
      <c r="CI1014" s="17"/>
      <c r="CJ1014" s="17"/>
      <c r="CK1014" s="17"/>
      <c r="CL1014" s="17"/>
      <c r="CM1014" s="17"/>
      <c r="CN1014" s="17"/>
      <c r="CO1014" s="17"/>
      <c r="CP1014" s="17"/>
      <c r="CQ1014" s="17"/>
      <c r="CR1014" s="17"/>
      <c r="CS1014" s="17"/>
      <c r="CT1014" s="17"/>
      <c r="CU1014" s="17"/>
      <c r="CV1014" s="17"/>
      <c r="CW1014" s="17"/>
      <c r="CX1014" s="17"/>
      <c r="CY1014" s="17"/>
      <c r="CZ1014" s="17"/>
      <c r="DA1014" s="17"/>
      <c r="DB1014" s="17"/>
      <c r="DC1014" s="17"/>
      <c r="DD1014" s="17"/>
      <c r="DE1014" s="17"/>
      <c r="DF1014" s="17"/>
      <c r="DG1014" s="17"/>
      <c r="DH1014" s="17"/>
      <c r="DI1014" s="17"/>
      <c r="DJ1014" s="17"/>
      <c r="DK1014" s="17"/>
      <c r="DL1014" s="17"/>
      <c r="DM1014" s="17"/>
      <c r="DN1014" s="17"/>
      <c r="DO1014" s="17"/>
      <c r="DP1014" s="17"/>
      <c r="DQ1014" s="17"/>
      <c r="DR1014" s="17"/>
      <c r="DS1014" s="17"/>
      <c r="DT1014" s="17"/>
      <c r="DU1014" s="17"/>
      <c r="DV1014" s="17"/>
      <c r="DW1014" s="17"/>
      <c r="DX1014" s="17"/>
      <c r="DY1014" s="17"/>
      <c r="DZ1014" s="17"/>
      <c r="EA1014" s="17"/>
      <c r="EB1014" s="17"/>
      <c r="EC1014" s="17"/>
      <c r="ED1014" s="17"/>
      <c r="EE1014" s="17"/>
      <c r="EF1014" s="17"/>
      <c r="EG1014" s="17"/>
      <c r="EH1014" s="17"/>
      <c r="EI1014" s="17"/>
      <c r="EJ1014" s="17"/>
      <c r="EK1014" s="17"/>
      <c r="EL1014" s="17"/>
    </row>
    <row r="1015" spans="1:142" x14ac:dyDescent="0.35">
      <c r="A1015" s="17"/>
      <c r="B1015" s="17"/>
      <c r="C1015" s="17"/>
      <c r="D1015" s="17"/>
      <c r="E1015" s="17"/>
      <c r="F1015" s="17"/>
      <c r="G1015" s="17"/>
      <c r="H1015" s="17"/>
      <c r="I1015" s="17"/>
      <c r="K1015" s="17"/>
      <c r="N1015" s="17"/>
      <c r="O1015" s="17"/>
      <c r="P1015" s="68"/>
      <c r="Q1015" s="68"/>
      <c r="R1015" s="17"/>
      <c r="S1015" s="17"/>
      <c r="T1015" s="107"/>
      <c r="V1015" s="17"/>
      <c r="W1015" s="17"/>
      <c r="Y1015" s="17"/>
      <c r="Z1015" s="17"/>
      <c r="AA1015" s="17"/>
      <c r="AI1015" s="17"/>
      <c r="AJ1015" s="17"/>
      <c r="AK1015" s="17"/>
      <c r="AL1015" s="17"/>
      <c r="AM1015" s="17"/>
      <c r="AN1015" s="17"/>
      <c r="AO1015" s="17"/>
      <c r="AP1015" s="17"/>
      <c r="AQ1015" s="17"/>
      <c r="AR1015" s="17"/>
      <c r="AS1015" s="17"/>
      <c r="AT1015" s="17"/>
      <c r="AU1015" s="17"/>
      <c r="AV1015" s="17"/>
      <c r="AW1015" s="17"/>
      <c r="AX1015" s="17"/>
      <c r="AY1015" s="17"/>
      <c r="AZ1015" s="17"/>
      <c r="BA1015" s="17"/>
      <c r="BB1015" s="17"/>
      <c r="BC1015" s="17"/>
      <c r="BD1015" s="17"/>
      <c r="BE1015" s="17"/>
      <c r="BF1015" s="17"/>
      <c r="BG1015" s="17"/>
      <c r="BH1015" s="17"/>
      <c r="BI1015" s="17"/>
      <c r="BJ1015" s="17"/>
      <c r="BK1015" s="17"/>
      <c r="BL1015" s="17"/>
      <c r="BM1015" s="17"/>
      <c r="BN1015" s="17"/>
      <c r="BO1015" s="17"/>
      <c r="BP1015" s="17"/>
      <c r="BQ1015" s="17"/>
      <c r="BR1015" s="17"/>
      <c r="BS1015" s="17"/>
      <c r="BT1015" s="17"/>
      <c r="BU1015" s="17"/>
      <c r="BV1015" s="17"/>
      <c r="BW1015" s="17"/>
      <c r="BX1015" s="17"/>
      <c r="BY1015" s="17"/>
      <c r="BZ1015" s="17"/>
      <c r="CA1015" s="17"/>
      <c r="CB1015" s="17"/>
      <c r="CC1015" s="17"/>
      <c r="CD1015" s="17"/>
      <c r="CE1015" s="17"/>
      <c r="CF1015" s="17"/>
      <c r="CG1015" s="17"/>
      <c r="CH1015" s="17"/>
      <c r="CI1015" s="17"/>
      <c r="CJ1015" s="17"/>
      <c r="CK1015" s="17"/>
      <c r="CL1015" s="17"/>
      <c r="CM1015" s="17"/>
      <c r="CN1015" s="17"/>
      <c r="CO1015" s="17"/>
      <c r="CP1015" s="17"/>
      <c r="CQ1015" s="17"/>
      <c r="CR1015" s="17"/>
      <c r="CS1015" s="17"/>
      <c r="CT1015" s="17"/>
      <c r="CU1015" s="17"/>
      <c r="CV1015" s="17"/>
      <c r="CW1015" s="17"/>
      <c r="CX1015" s="17"/>
      <c r="CY1015" s="17"/>
      <c r="CZ1015" s="17"/>
      <c r="DA1015" s="17"/>
      <c r="DB1015" s="17"/>
      <c r="DC1015" s="17"/>
      <c r="DD1015" s="17"/>
      <c r="DE1015" s="17"/>
      <c r="DF1015" s="17"/>
      <c r="DG1015" s="17"/>
      <c r="DH1015" s="17"/>
      <c r="DI1015" s="17"/>
      <c r="DJ1015" s="17"/>
      <c r="DK1015" s="17"/>
      <c r="DL1015" s="17"/>
      <c r="DM1015" s="17"/>
      <c r="DN1015" s="17"/>
      <c r="DO1015" s="17"/>
      <c r="DP1015" s="17"/>
      <c r="DQ1015" s="17"/>
      <c r="DR1015" s="17"/>
      <c r="DS1015" s="17"/>
      <c r="DT1015" s="17"/>
      <c r="DU1015" s="17"/>
      <c r="DV1015" s="17"/>
      <c r="DW1015" s="17"/>
      <c r="DX1015" s="17"/>
      <c r="DY1015" s="17"/>
      <c r="DZ1015" s="17"/>
      <c r="EA1015" s="17"/>
      <c r="EB1015" s="17"/>
      <c r="EC1015" s="17"/>
      <c r="ED1015" s="17"/>
      <c r="EE1015" s="17"/>
      <c r="EF1015" s="17"/>
      <c r="EG1015" s="17"/>
      <c r="EH1015" s="17"/>
      <c r="EI1015" s="17"/>
      <c r="EJ1015" s="17"/>
      <c r="EK1015" s="17"/>
      <c r="EL1015" s="17"/>
    </row>
    <row r="1016" spans="1:142" x14ac:dyDescent="0.35">
      <c r="A1016" s="17"/>
      <c r="B1016" s="17"/>
      <c r="C1016" s="17"/>
      <c r="D1016" s="17"/>
      <c r="E1016" s="17"/>
      <c r="F1016" s="17"/>
      <c r="G1016" s="17"/>
      <c r="H1016" s="17"/>
      <c r="I1016" s="17"/>
      <c r="K1016" s="17"/>
      <c r="N1016" s="17"/>
      <c r="O1016" s="17"/>
      <c r="P1016" s="68"/>
      <c r="Q1016" s="68"/>
      <c r="R1016" s="17"/>
      <c r="S1016" s="17"/>
      <c r="T1016" s="107"/>
      <c r="V1016" s="17"/>
      <c r="W1016" s="17"/>
      <c r="Y1016" s="17"/>
      <c r="Z1016" s="17"/>
      <c r="AA1016" s="17"/>
      <c r="AI1016" s="17"/>
      <c r="AJ1016" s="17"/>
      <c r="AK1016" s="17"/>
      <c r="AL1016" s="17"/>
      <c r="AM1016" s="17"/>
      <c r="AN1016" s="17"/>
      <c r="AO1016" s="17"/>
      <c r="AP1016" s="17"/>
      <c r="AQ1016" s="17"/>
      <c r="AR1016" s="17"/>
      <c r="AS1016" s="17"/>
      <c r="AT1016" s="17"/>
      <c r="AU1016" s="17"/>
      <c r="AV1016" s="17"/>
      <c r="AW1016" s="17"/>
      <c r="AX1016" s="17"/>
      <c r="AY1016" s="17"/>
      <c r="AZ1016" s="17"/>
      <c r="BA1016" s="17"/>
      <c r="BB1016" s="17"/>
      <c r="BC1016" s="17"/>
      <c r="BD1016" s="17"/>
      <c r="BE1016" s="17"/>
      <c r="BF1016" s="17"/>
      <c r="BG1016" s="17"/>
      <c r="BH1016" s="17"/>
      <c r="BI1016" s="17"/>
      <c r="BJ1016" s="17"/>
      <c r="BK1016" s="17"/>
      <c r="BL1016" s="17"/>
      <c r="BM1016" s="17"/>
      <c r="BN1016" s="17"/>
      <c r="BO1016" s="17"/>
      <c r="BP1016" s="17"/>
      <c r="BQ1016" s="17"/>
      <c r="BR1016" s="17"/>
      <c r="BS1016" s="17"/>
      <c r="BT1016" s="17"/>
      <c r="BU1016" s="17"/>
      <c r="BV1016" s="17"/>
      <c r="BW1016" s="17"/>
      <c r="BX1016" s="17"/>
      <c r="BY1016" s="17"/>
      <c r="BZ1016" s="17"/>
      <c r="CA1016" s="17"/>
      <c r="CB1016" s="17"/>
      <c r="CC1016" s="17"/>
      <c r="CD1016" s="17"/>
      <c r="CE1016" s="17"/>
      <c r="CF1016" s="17"/>
      <c r="CG1016" s="17"/>
      <c r="CH1016" s="17"/>
      <c r="CI1016" s="17"/>
      <c r="CJ1016" s="17"/>
      <c r="CK1016" s="17"/>
      <c r="CL1016" s="17"/>
      <c r="CM1016" s="17"/>
      <c r="CN1016" s="17"/>
      <c r="CO1016" s="17"/>
      <c r="CP1016" s="17"/>
      <c r="CQ1016" s="17"/>
      <c r="CR1016" s="17"/>
      <c r="CS1016" s="17"/>
      <c r="CT1016" s="17"/>
      <c r="CU1016" s="17"/>
      <c r="CV1016" s="17"/>
      <c r="CW1016" s="17"/>
      <c r="CX1016" s="17"/>
      <c r="CY1016" s="17"/>
      <c r="CZ1016" s="17"/>
      <c r="DA1016" s="17"/>
      <c r="DB1016" s="17"/>
      <c r="DC1016" s="17"/>
      <c r="DD1016" s="17"/>
      <c r="DE1016" s="17"/>
      <c r="DF1016" s="17"/>
      <c r="DG1016" s="17"/>
      <c r="DH1016" s="17"/>
      <c r="DI1016" s="17"/>
      <c r="DJ1016" s="17"/>
      <c r="DK1016" s="17"/>
      <c r="DL1016" s="17"/>
      <c r="DM1016" s="17"/>
      <c r="DN1016" s="17"/>
      <c r="DO1016" s="17"/>
      <c r="DP1016" s="17"/>
      <c r="DQ1016" s="17"/>
      <c r="DR1016" s="17"/>
      <c r="DS1016" s="17"/>
      <c r="DT1016" s="17"/>
      <c r="DU1016" s="17"/>
      <c r="DV1016" s="17"/>
      <c r="DW1016" s="17"/>
      <c r="DX1016" s="17"/>
      <c r="DY1016" s="17"/>
      <c r="DZ1016" s="17"/>
      <c r="EA1016" s="17"/>
      <c r="EB1016" s="17"/>
      <c r="EC1016" s="17"/>
      <c r="ED1016" s="17"/>
      <c r="EE1016" s="17"/>
      <c r="EF1016" s="17"/>
      <c r="EG1016" s="17"/>
      <c r="EH1016" s="17"/>
      <c r="EI1016" s="17"/>
      <c r="EJ1016" s="17"/>
      <c r="EK1016" s="17"/>
      <c r="EL1016" s="17"/>
    </row>
    <row r="1017" spans="1:142" x14ac:dyDescent="0.35">
      <c r="A1017" s="17"/>
      <c r="B1017" s="17"/>
      <c r="C1017" s="17"/>
      <c r="D1017" s="17"/>
      <c r="E1017" s="17"/>
      <c r="F1017" s="17"/>
      <c r="G1017" s="17"/>
      <c r="H1017" s="17"/>
      <c r="I1017" s="17"/>
      <c r="K1017" s="17"/>
      <c r="N1017" s="17"/>
      <c r="O1017" s="17"/>
      <c r="P1017" s="68"/>
      <c r="Q1017" s="68"/>
      <c r="R1017" s="17"/>
      <c r="S1017" s="17"/>
      <c r="T1017" s="107"/>
      <c r="V1017" s="17"/>
      <c r="W1017" s="17"/>
      <c r="Y1017" s="17"/>
      <c r="Z1017" s="17"/>
      <c r="AA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7"/>
      <c r="BN1017" s="17"/>
      <c r="BO1017" s="17"/>
      <c r="BP1017" s="17"/>
      <c r="BQ1017" s="17"/>
      <c r="BR1017" s="17"/>
      <c r="BS1017" s="17"/>
      <c r="BT1017" s="17"/>
      <c r="BU1017" s="17"/>
      <c r="BV1017" s="17"/>
      <c r="BW1017" s="17"/>
      <c r="BX1017" s="17"/>
      <c r="BY1017" s="17"/>
      <c r="BZ1017" s="17"/>
      <c r="CA1017" s="17"/>
      <c r="CB1017" s="17"/>
      <c r="CC1017" s="17"/>
      <c r="CD1017" s="17"/>
      <c r="CE1017" s="17"/>
      <c r="CF1017" s="17"/>
      <c r="CG1017" s="17"/>
      <c r="CH1017" s="17"/>
      <c r="CI1017" s="17"/>
      <c r="CJ1017" s="17"/>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c r="EL1017" s="17"/>
    </row>
    <row r="1018" spans="1:142" x14ac:dyDescent="0.35">
      <c r="A1018" s="17"/>
      <c r="B1018" s="17"/>
      <c r="C1018" s="17"/>
      <c r="D1018" s="17"/>
      <c r="E1018" s="17"/>
      <c r="F1018" s="17"/>
      <c r="G1018" s="17"/>
      <c r="H1018" s="17"/>
      <c r="I1018" s="17"/>
      <c r="K1018" s="17"/>
      <c r="N1018" s="17"/>
      <c r="O1018" s="17"/>
      <c r="P1018" s="68"/>
      <c r="Q1018" s="68"/>
      <c r="R1018" s="17"/>
      <c r="S1018" s="17"/>
      <c r="T1018" s="107"/>
      <c r="V1018" s="17"/>
      <c r="W1018" s="17"/>
      <c r="Y1018" s="17"/>
      <c r="Z1018" s="17"/>
      <c r="AA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7"/>
      <c r="BN1018" s="17"/>
      <c r="BO1018" s="17"/>
      <c r="BP1018" s="17"/>
      <c r="BQ1018" s="17"/>
      <c r="BR1018" s="17"/>
      <c r="BS1018" s="17"/>
      <c r="BT1018" s="17"/>
      <c r="BU1018" s="17"/>
      <c r="BV1018" s="17"/>
      <c r="BW1018" s="17"/>
      <c r="BX1018" s="17"/>
      <c r="BY1018" s="17"/>
      <c r="BZ1018" s="17"/>
      <c r="CA1018" s="17"/>
      <c r="CB1018" s="17"/>
      <c r="CC1018" s="17"/>
      <c r="CD1018" s="17"/>
      <c r="CE1018" s="17"/>
      <c r="CF1018" s="17"/>
      <c r="CG1018" s="17"/>
      <c r="CH1018" s="17"/>
      <c r="CI1018" s="17"/>
      <c r="CJ1018" s="17"/>
      <c r="CK1018" s="17"/>
      <c r="CL1018" s="17"/>
      <c r="CM1018" s="17"/>
      <c r="CN1018" s="17"/>
      <c r="CO1018" s="17"/>
      <c r="CP1018" s="17"/>
      <c r="CQ1018" s="17"/>
      <c r="CR1018" s="17"/>
      <c r="CS1018" s="17"/>
      <c r="CT1018" s="17"/>
      <c r="CU1018" s="17"/>
      <c r="CV1018" s="17"/>
      <c r="CW1018" s="17"/>
      <c r="CX1018" s="17"/>
      <c r="CY1018" s="17"/>
      <c r="CZ1018" s="17"/>
      <c r="DA1018" s="17"/>
      <c r="DB1018" s="17"/>
      <c r="DC1018" s="17"/>
      <c r="DD1018" s="17"/>
      <c r="DE1018" s="17"/>
      <c r="DF1018" s="17"/>
      <c r="DG1018" s="17"/>
      <c r="DH1018" s="17"/>
      <c r="DI1018" s="17"/>
      <c r="DJ1018" s="17"/>
      <c r="DK1018" s="17"/>
      <c r="DL1018" s="17"/>
      <c r="DM1018" s="17"/>
      <c r="DN1018" s="17"/>
      <c r="DO1018" s="17"/>
      <c r="DP1018" s="17"/>
      <c r="DQ1018" s="17"/>
      <c r="DR1018" s="17"/>
      <c r="DS1018" s="17"/>
      <c r="DT1018" s="17"/>
      <c r="DU1018" s="17"/>
      <c r="DV1018" s="17"/>
      <c r="DW1018" s="17"/>
      <c r="DX1018" s="17"/>
      <c r="DY1018" s="17"/>
      <c r="DZ1018" s="17"/>
      <c r="EA1018" s="17"/>
      <c r="EB1018" s="17"/>
      <c r="EC1018" s="17"/>
      <c r="ED1018" s="17"/>
      <c r="EE1018" s="17"/>
      <c r="EF1018" s="17"/>
      <c r="EG1018" s="17"/>
      <c r="EH1018" s="17"/>
      <c r="EI1018" s="17"/>
      <c r="EJ1018" s="17"/>
      <c r="EK1018" s="17"/>
      <c r="EL1018" s="17"/>
    </row>
    <row r="1019" spans="1:142" x14ac:dyDescent="0.35">
      <c r="A1019" s="17"/>
      <c r="B1019" s="17"/>
      <c r="C1019" s="17"/>
      <c r="D1019" s="17"/>
      <c r="E1019" s="17"/>
      <c r="F1019" s="17"/>
      <c r="G1019" s="17"/>
      <c r="H1019" s="17"/>
      <c r="I1019" s="17"/>
      <c r="K1019" s="17"/>
      <c r="N1019" s="17"/>
      <c r="O1019" s="17"/>
      <c r="P1019" s="68"/>
      <c r="Q1019" s="68"/>
      <c r="R1019" s="17"/>
      <c r="S1019" s="17"/>
      <c r="T1019" s="107"/>
      <c r="V1019" s="17"/>
      <c r="W1019" s="17"/>
      <c r="Y1019" s="17"/>
      <c r="Z1019" s="17"/>
      <c r="AA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7"/>
      <c r="BN1019" s="17"/>
      <c r="BO1019" s="17"/>
      <c r="BP1019" s="17"/>
      <c r="BQ1019" s="17"/>
      <c r="BR1019" s="17"/>
      <c r="BS1019" s="17"/>
      <c r="BT1019" s="17"/>
      <c r="BU1019" s="17"/>
      <c r="BV1019" s="17"/>
      <c r="BW1019" s="17"/>
      <c r="BX1019" s="17"/>
      <c r="BY1019" s="17"/>
      <c r="BZ1019" s="17"/>
      <c r="CA1019" s="17"/>
      <c r="CB1019" s="17"/>
      <c r="CC1019" s="17"/>
      <c r="CD1019" s="17"/>
      <c r="CE1019" s="17"/>
      <c r="CF1019" s="17"/>
      <c r="CG1019" s="17"/>
      <c r="CH1019" s="17"/>
      <c r="CI1019" s="17"/>
      <c r="CJ1019" s="17"/>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c r="EL1019" s="17"/>
    </row>
    <row r="1020" spans="1:142" x14ac:dyDescent="0.35">
      <c r="A1020" s="17"/>
      <c r="B1020" s="17"/>
      <c r="C1020" s="17"/>
      <c r="D1020" s="17"/>
      <c r="E1020" s="17"/>
      <c r="F1020" s="17"/>
      <c r="G1020" s="17"/>
      <c r="H1020" s="17"/>
      <c r="I1020" s="107"/>
      <c r="K1020" s="17"/>
      <c r="N1020" s="17"/>
      <c r="O1020" s="17"/>
      <c r="P1020" s="68"/>
      <c r="Q1020" s="68"/>
      <c r="R1020" s="17"/>
      <c r="S1020" s="17"/>
      <c r="T1020" s="107"/>
      <c r="V1020" s="17"/>
      <c r="W1020" s="17"/>
      <c r="Y1020" s="17"/>
      <c r="Z1020" s="17"/>
      <c r="AA1020" s="17"/>
      <c r="AI1020" s="17"/>
      <c r="AJ1020" s="17"/>
      <c r="AK1020" s="17"/>
      <c r="AL1020" s="17"/>
      <c r="AM1020" s="17"/>
      <c r="AN1020" s="17"/>
      <c r="AO1020" s="17"/>
      <c r="AP1020" s="17"/>
      <c r="AQ1020" s="17"/>
      <c r="AR1020" s="17"/>
      <c r="AS1020" s="17"/>
      <c r="AT1020" s="17"/>
      <c r="AU1020" s="17"/>
      <c r="AV1020" s="17"/>
      <c r="AW1020" s="17"/>
      <c r="AX1020" s="17"/>
      <c r="AY1020" s="17"/>
      <c r="AZ1020" s="17"/>
      <c r="BA1020" s="17"/>
      <c r="BB1020" s="17"/>
      <c r="BC1020" s="17"/>
      <c r="BD1020" s="17"/>
      <c r="BE1020" s="17"/>
      <c r="BF1020" s="17"/>
      <c r="BG1020" s="17"/>
      <c r="BH1020" s="17"/>
      <c r="BI1020" s="17"/>
      <c r="BJ1020" s="17"/>
      <c r="BK1020" s="17"/>
      <c r="BL1020" s="17"/>
      <c r="BM1020" s="17"/>
      <c r="BN1020" s="17"/>
      <c r="BO1020" s="17"/>
      <c r="BP1020" s="17"/>
      <c r="BQ1020" s="17"/>
      <c r="BR1020" s="17"/>
      <c r="BS1020" s="17"/>
      <c r="BT1020" s="17"/>
      <c r="BU1020" s="17"/>
      <c r="BV1020" s="17"/>
      <c r="BW1020" s="17"/>
      <c r="BX1020" s="17"/>
      <c r="BY1020" s="17"/>
      <c r="BZ1020" s="17"/>
      <c r="CA1020" s="17"/>
      <c r="CB1020" s="17"/>
      <c r="CC1020" s="17"/>
      <c r="CD1020" s="17"/>
      <c r="CE1020" s="17"/>
      <c r="CF1020" s="17"/>
      <c r="CG1020" s="17"/>
      <c r="CH1020" s="17"/>
      <c r="CI1020" s="17"/>
      <c r="CJ1020" s="17"/>
      <c r="CK1020" s="17"/>
      <c r="CL1020" s="17"/>
      <c r="CM1020" s="17"/>
      <c r="CN1020" s="17"/>
      <c r="CO1020" s="17"/>
      <c r="CP1020" s="17"/>
      <c r="CQ1020" s="17"/>
      <c r="CR1020" s="17"/>
      <c r="CS1020" s="17"/>
      <c r="CT1020" s="17"/>
      <c r="CU1020" s="17"/>
      <c r="CV1020" s="17"/>
      <c r="CW1020" s="17"/>
      <c r="CX1020" s="17"/>
      <c r="CY1020" s="17"/>
      <c r="CZ1020" s="17"/>
      <c r="DA1020" s="17"/>
      <c r="DB1020" s="17"/>
      <c r="DC1020" s="17"/>
      <c r="DD1020" s="17"/>
      <c r="DE1020" s="17"/>
      <c r="DF1020" s="17"/>
      <c r="DG1020" s="17"/>
      <c r="DH1020" s="17"/>
      <c r="DI1020" s="17"/>
      <c r="DJ1020" s="17"/>
      <c r="DK1020" s="17"/>
      <c r="DL1020" s="17"/>
      <c r="DM1020" s="17"/>
      <c r="DN1020" s="17"/>
      <c r="DO1020" s="17"/>
      <c r="DP1020" s="17"/>
      <c r="DQ1020" s="17"/>
      <c r="DR1020" s="17"/>
      <c r="DS1020" s="17"/>
      <c r="DT1020" s="17"/>
      <c r="DU1020" s="17"/>
      <c r="DV1020" s="17"/>
      <c r="DW1020" s="17"/>
      <c r="DX1020" s="17"/>
      <c r="DY1020" s="17"/>
      <c r="DZ1020" s="17"/>
      <c r="EA1020" s="17"/>
      <c r="EB1020" s="17"/>
      <c r="EC1020" s="17"/>
      <c r="ED1020" s="17"/>
      <c r="EE1020" s="17"/>
      <c r="EF1020" s="17"/>
      <c r="EG1020" s="17"/>
      <c r="EH1020" s="17"/>
      <c r="EI1020" s="17"/>
      <c r="EJ1020" s="17"/>
      <c r="EK1020" s="17"/>
      <c r="EL1020" s="17"/>
    </row>
    <row r="1021" spans="1:142" x14ac:dyDescent="0.35">
      <c r="A1021" s="17"/>
      <c r="B1021" s="17"/>
      <c r="C1021" s="17"/>
      <c r="D1021" s="17"/>
      <c r="E1021" s="17"/>
      <c r="F1021" s="17"/>
      <c r="G1021" s="17"/>
      <c r="H1021" s="17"/>
      <c r="I1021" s="17"/>
      <c r="K1021" s="17"/>
      <c r="N1021" s="17"/>
      <c r="O1021" s="17"/>
      <c r="P1021" s="68"/>
      <c r="Q1021" s="68"/>
      <c r="R1021" s="17"/>
      <c r="S1021" s="17"/>
      <c r="T1021" s="109"/>
      <c r="V1021" s="17"/>
      <c r="W1021" s="17"/>
      <c r="Y1021" s="17"/>
      <c r="Z1021" s="17"/>
      <c r="AA1021" s="17"/>
      <c r="AI1021" s="17"/>
      <c r="AJ1021" s="17"/>
      <c r="AK1021" s="17"/>
      <c r="AL1021" s="17"/>
      <c r="AM1021" s="17"/>
      <c r="AN1021" s="17"/>
      <c r="AO1021" s="17"/>
      <c r="AP1021" s="17"/>
      <c r="AQ1021" s="17"/>
      <c r="AR1021" s="17"/>
      <c r="AS1021" s="17"/>
      <c r="AT1021" s="17"/>
      <c r="AU1021" s="17"/>
      <c r="AV1021" s="17"/>
      <c r="AW1021" s="17"/>
      <c r="AX1021" s="17"/>
      <c r="AY1021" s="17"/>
      <c r="AZ1021" s="17"/>
      <c r="BA1021" s="17"/>
      <c r="BB1021" s="17"/>
      <c r="BC1021" s="17"/>
      <c r="BD1021" s="17"/>
      <c r="BE1021" s="17"/>
      <c r="BF1021" s="17"/>
      <c r="BG1021" s="17"/>
      <c r="BH1021" s="17"/>
      <c r="BI1021" s="17"/>
      <c r="BJ1021" s="17"/>
      <c r="BK1021" s="17"/>
      <c r="BL1021" s="17"/>
      <c r="BM1021" s="17"/>
      <c r="BN1021" s="17"/>
      <c r="BO1021" s="17"/>
      <c r="BP1021" s="17"/>
      <c r="BQ1021" s="17"/>
      <c r="BR1021" s="17"/>
      <c r="BS1021" s="17"/>
      <c r="BT1021" s="17"/>
      <c r="BU1021" s="17"/>
      <c r="BV1021" s="17"/>
      <c r="BW1021" s="17"/>
      <c r="BX1021" s="17"/>
      <c r="BY1021" s="17"/>
      <c r="BZ1021" s="17"/>
      <c r="CA1021" s="17"/>
      <c r="CB1021" s="17"/>
      <c r="CC1021" s="17"/>
      <c r="CD1021" s="17"/>
      <c r="CE1021" s="17"/>
      <c r="CF1021" s="17"/>
      <c r="CG1021" s="17"/>
      <c r="CH1021" s="17"/>
      <c r="CI1021" s="17"/>
      <c r="CJ1021" s="17"/>
      <c r="CK1021" s="17"/>
      <c r="CL1021" s="17"/>
      <c r="CM1021" s="17"/>
      <c r="CN1021" s="17"/>
      <c r="CO1021" s="17"/>
      <c r="CP1021" s="17"/>
      <c r="CQ1021" s="17"/>
      <c r="CR1021" s="17"/>
      <c r="CS1021" s="17"/>
      <c r="CT1021" s="17"/>
      <c r="CU1021" s="17"/>
      <c r="CV1021" s="17"/>
      <c r="CW1021" s="17"/>
      <c r="CX1021" s="17"/>
      <c r="CY1021" s="17"/>
      <c r="CZ1021" s="17"/>
      <c r="DA1021" s="17"/>
      <c r="DB1021" s="17"/>
      <c r="DC1021" s="17"/>
      <c r="DD1021" s="17"/>
      <c r="DE1021" s="17"/>
      <c r="DF1021" s="17"/>
      <c r="DG1021" s="17"/>
      <c r="DH1021" s="17"/>
      <c r="DI1021" s="17"/>
      <c r="DJ1021" s="17"/>
      <c r="DK1021" s="17"/>
      <c r="DL1021" s="17"/>
      <c r="DM1021" s="17"/>
      <c r="DN1021" s="17"/>
      <c r="DO1021" s="17"/>
      <c r="DP1021" s="17"/>
      <c r="DQ1021" s="17"/>
      <c r="DR1021" s="17"/>
      <c r="DS1021" s="17"/>
      <c r="DT1021" s="17"/>
      <c r="DU1021" s="17"/>
      <c r="DV1021" s="17"/>
      <c r="DW1021" s="17"/>
      <c r="DX1021" s="17"/>
      <c r="DY1021" s="17"/>
      <c r="DZ1021" s="17"/>
      <c r="EA1021" s="17"/>
      <c r="EB1021" s="17"/>
      <c r="EC1021" s="17"/>
      <c r="ED1021" s="17"/>
      <c r="EE1021" s="17"/>
      <c r="EF1021" s="17"/>
      <c r="EG1021" s="17"/>
      <c r="EH1021" s="17"/>
      <c r="EI1021" s="17"/>
      <c r="EJ1021" s="17"/>
      <c r="EK1021" s="17"/>
      <c r="EL1021" s="17"/>
    </row>
    <row r="1022" spans="1:142" x14ac:dyDescent="0.35">
      <c r="A1022" s="17"/>
      <c r="B1022" s="17"/>
      <c r="C1022" s="17"/>
      <c r="D1022" s="17"/>
      <c r="E1022" s="17"/>
      <c r="F1022" s="17"/>
      <c r="G1022" s="17"/>
      <c r="H1022" s="17"/>
      <c r="I1022" s="17"/>
      <c r="K1022" s="17"/>
      <c r="N1022" s="17"/>
      <c r="O1022" s="17"/>
      <c r="P1022" s="68"/>
      <c r="Q1022" s="68"/>
      <c r="R1022" s="17"/>
      <c r="S1022" s="17"/>
      <c r="T1022" s="109"/>
      <c r="V1022" s="17"/>
      <c r="W1022" s="17"/>
      <c r="Y1022" s="17"/>
      <c r="Z1022" s="17"/>
      <c r="AA1022" s="17"/>
      <c r="AI1022" s="17"/>
      <c r="AJ1022" s="17"/>
      <c r="AK1022" s="17"/>
      <c r="AL1022" s="17"/>
      <c r="AM1022" s="17"/>
      <c r="AN1022" s="17"/>
      <c r="AO1022" s="17"/>
      <c r="AP1022" s="17"/>
      <c r="AQ1022" s="17"/>
      <c r="AR1022" s="17"/>
      <c r="AS1022" s="17"/>
      <c r="AT1022" s="17"/>
      <c r="AU1022" s="17"/>
      <c r="AV1022" s="17"/>
      <c r="AW1022" s="17"/>
      <c r="AX1022" s="17"/>
      <c r="AY1022" s="17"/>
      <c r="AZ1022" s="17"/>
      <c r="BA1022" s="17"/>
      <c r="BB1022" s="17"/>
      <c r="BC1022" s="17"/>
      <c r="BD1022" s="17"/>
      <c r="BE1022" s="17"/>
      <c r="BF1022" s="17"/>
      <c r="BG1022" s="17"/>
      <c r="BH1022" s="17"/>
      <c r="BI1022" s="17"/>
      <c r="BJ1022" s="17"/>
      <c r="BK1022" s="17"/>
      <c r="BL1022" s="17"/>
      <c r="BM1022" s="17"/>
      <c r="BN1022" s="17"/>
      <c r="BO1022" s="17"/>
      <c r="BP1022" s="17"/>
      <c r="BQ1022" s="17"/>
      <c r="BR1022" s="17"/>
      <c r="BS1022" s="17"/>
      <c r="BT1022" s="17"/>
      <c r="BU1022" s="17"/>
      <c r="BV1022" s="17"/>
      <c r="BW1022" s="17"/>
      <c r="BX1022" s="17"/>
      <c r="BY1022" s="17"/>
      <c r="BZ1022" s="17"/>
      <c r="CA1022" s="17"/>
      <c r="CB1022" s="17"/>
      <c r="CC1022" s="17"/>
      <c r="CD1022" s="17"/>
      <c r="CE1022" s="17"/>
      <c r="CF1022" s="17"/>
      <c r="CG1022" s="17"/>
      <c r="CH1022" s="17"/>
      <c r="CI1022" s="17"/>
      <c r="CJ1022" s="17"/>
      <c r="CK1022" s="17"/>
      <c r="CL1022" s="17"/>
      <c r="CM1022" s="17"/>
      <c r="CN1022" s="17"/>
      <c r="CO1022" s="17"/>
      <c r="CP1022" s="17"/>
      <c r="CQ1022" s="17"/>
      <c r="CR1022" s="17"/>
      <c r="CS1022" s="17"/>
      <c r="CT1022" s="17"/>
      <c r="CU1022" s="17"/>
      <c r="CV1022" s="17"/>
      <c r="CW1022" s="17"/>
      <c r="CX1022" s="17"/>
      <c r="CY1022" s="17"/>
      <c r="CZ1022" s="17"/>
      <c r="DA1022" s="17"/>
      <c r="DB1022" s="17"/>
      <c r="DC1022" s="17"/>
      <c r="DD1022" s="17"/>
      <c r="DE1022" s="17"/>
      <c r="DF1022" s="17"/>
      <c r="DG1022" s="17"/>
      <c r="DH1022" s="17"/>
      <c r="DI1022" s="17"/>
      <c r="DJ1022" s="17"/>
      <c r="DK1022" s="17"/>
      <c r="DL1022" s="17"/>
      <c r="DM1022" s="17"/>
      <c r="DN1022" s="17"/>
      <c r="DO1022" s="17"/>
      <c r="DP1022" s="17"/>
      <c r="DQ1022" s="17"/>
      <c r="DR1022" s="17"/>
      <c r="DS1022" s="17"/>
      <c r="DT1022" s="17"/>
      <c r="DU1022" s="17"/>
      <c r="DV1022" s="17"/>
      <c r="DW1022" s="17"/>
      <c r="DX1022" s="17"/>
      <c r="DY1022" s="17"/>
      <c r="DZ1022" s="17"/>
      <c r="EA1022" s="17"/>
      <c r="EB1022" s="17"/>
      <c r="EC1022" s="17"/>
      <c r="ED1022" s="17"/>
      <c r="EE1022" s="17"/>
      <c r="EF1022" s="17"/>
      <c r="EG1022" s="17"/>
      <c r="EH1022" s="17"/>
      <c r="EI1022" s="17"/>
      <c r="EJ1022" s="17"/>
      <c r="EK1022" s="17"/>
      <c r="EL1022" s="17"/>
    </row>
    <row r="1023" spans="1:142" x14ac:dyDescent="0.35">
      <c r="A1023" s="17"/>
      <c r="B1023" s="17"/>
      <c r="C1023" s="17"/>
      <c r="D1023" s="17"/>
      <c r="E1023" s="17"/>
      <c r="F1023" s="17"/>
      <c r="G1023" s="17"/>
      <c r="H1023" s="17"/>
      <c r="I1023" s="17"/>
      <c r="K1023" s="17"/>
      <c r="N1023" s="17"/>
      <c r="O1023" s="17"/>
      <c r="P1023" s="68"/>
      <c r="Q1023" s="68"/>
      <c r="R1023" s="17"/>
      <c r="S1023" s="17"/>
      <c r="T1023" s="109"/>
      <c r="V1023" s="17"/>
      <c r="W1023" s="17"/>
      <c r="Y1023" s="17"/>
      <c r="Z1023" s="17"/>
      <c r="AA1023" s="17"/>
      <c r="AI1023" s="17"/>
      <c r="AJ1023" s="17"/>
      <c r="AK1023" s="17"/>
      <c r="AL1023" s="17"/>
      <c r="AM1023" s="17"/>
      <c r="AN1023" s="17"/>
      <c r="AO1023" s="17"/>
      <c r="AP1023" s="17"/>
      <c r="AQ1023" s="17"/>
      <c r="AR1023" s="17"/>
      <c r="AS1023" s="17"/>
      <c r="AT1023" s="17"/>
      <c r="AU1023" s="17"/>
      <c r="AV1023" s="17"/>
      <c r="AW1023" s="17"/>
      <c r="AX1023" s="17"/>
      <c r="AY1023" s="17"/>
      <c r="AZ1023" s="17"/>
      <c r="BA1023" s="17"/>
      <c r="BB1023" s="17"/>
      <c r="BC1023" s="17"/>
      <c r="BD1023" s="17"/>
      <c r="BE1023" s="17"/>
      <c r="BF1023" s="17"/>
      <c r="BG1023" s="17"/>
      <c r="BH1023" s="17"/>
      <c r="BI1023" s="17"/>
      <c r="BJ1023" s="17"/>
      <c r="BK1023" s="17"/>
      <c r="BL1023" s="17"/>
      <c r="BM1023" s="17"/>
      <c r="BN1023" s="17"/>
      <c r="BO1023" s="17"/>
      <c r="BP1023" s="17"/>
      <c r="BQ1023" s="17"/>
      <c r="BR1023" s="17"/>
      <c r="BS1023" s="17"/>
      <c r="BT1023" s="17"/>
      <c r="BU1023" s="17"/>
      <c r="BV1023" s="17"/>
      <c r="BW1023" s="17"/>
      <c r="BX1023" s="17"/>
      <c r="BY1023" s="17"/>
      <c r="BZ1023" s="17"/>
      <c r="CA1023" s="17"/>
      <c r="CB1023" s="17"/>
      <c r="CC1023" s="17"/>
      <c r="CD1023" s="17"/>
      <c r="CE1023" s="17"/>
      <c r="CF1023" s="17"/>
      <c r="CG1023" s="17"/>
      <c r="CH1023" s="17"/>
      <c r="CI1023" s="17"/>
      <c r="CJ1023" s="17"/>
      <c r="CK1023" s="17"/>
      <c r="CL1023" s="17"/>
      <c r="CM1023" s="17"/>
      <c r="CN1023" s="17"/>
      <c r="CO1023" s="17"/>
      <c r="CP1023" s="17"/>
      <c r="CQ1023" s="17"/>
      <c r="CR1023" s="17"/>
      <c r="CS1023" s="17"/>
      <c r="CT1023" s="17"/>
      <c r="CU1023" s="17"/>
      <c r="CV1023" s="17"/>
      <c r="CW1023" s="17"/>
      <c r="CX1023" s="17"/>
      <c r="CY1023" s="17"/>
      <c r="CZ1023" s="17"/>
      <c r="DA1023" s="17"/>
      <c r="DB1023" s="17"/>
      <c r="DC1023" s="17"/>
      <c r="DD1023" s="17"/>
      <c r="DE1023" s="17"/>
      <c r="DF1023" s="17"/>
      <c r="DG1023" s="17"/>
      <c r="DH1023" s="17"/>
      <c r="DI1023" s="17"/>
      <c r="DJ1023" s="17"/>
      <c r="DK1023" s="17"/>
      <c r="DL1023" s="17"/>
      <c r="DM1023" s="17"/>
      <c r="DN1023" s="17"/>
      <c r="DO1023" s="17"/>
      <c r="DP1023" s="17"/>
      <c r="DQ1023" s="17"/>
      <c r="DR1023" s="17"/>
      <c r="DS1023" s="17"/>
      <c r="DT1023" s="17"/>
      <c r="DU1023" s="17"/>
      <c r="DV1023" s="17"/>
      <c r="DW1023" s="17"/>
      <c r="DX1023" s="17"/>
      <c r="DY1023" s="17"/>
      <c r="DZ1023" s="17"/>
      <c r="EA1023" s="17"/>
      <c r="EB1023" s="17"/>
      <c r="EC1023" s="17"/>
      <c r="ED1023" s="17"/>
      <c r="EE1023" s="17"/>
      <c r="EF1023" s="17"/>
      <c r="EG1023" s="17"/>
      <c r="EH1023" s="17"/>
      <c r="EI1023" s="17"/>
      <c r="EJ1023" s="17"/>
      <c r="EK1023" s="17"/>
      <c r="EL1023" s="17"/>
    </row>
    <row r="1024" spans="1:142" x14ac:dyDescent="0.35">
      <c r="A1024" s="17"/>
      <c r="B1024" s="17"/>
      <c r="C1024" s="17"/>
      <c r="D1024" s="17"/>
      <c r="E1024" s="17"/>
      <c r="F1024" s="17"/>
      <c r="G1024" s="17"/>
      <c r="H1024" s="17"/>
      <c r="I1024" s="17"/>
      <c r="K1024" s="17"/>
      <c r="N1024" s="17"/>
      <c r="O1024" s="17"/>
      <c r="P1024" s="68"/>
      <c r="Q1024" s="68"/>
      <c r="R1024" s="17"/>
      <c r="S1024" s="17"/>
      <c r="T1024" s="107"/>
      <c r="V1024" s="17"/>
      <c r="W1024" s="17"/>
      <c r="Y1024" s="17"/>
      <c r="Z1024" s="17"/>
      <c r="AA1024" s="17"/>
      <c r="AI1024" s="17"/>
      <c r="AJ1024" s="17"/>
      <c r="AK1024" s="17"/>
      <c r="AL1024" s="17"/>
      <c r="AM1024" s="17"/>
      <c r="AN1024" s="17"/>
      <c r="AO1024" s="17"/>
      <c r="AP1024" s="17"/>
      <c r="AQ1024" s="17"/>
      <c r="AR1024" s="17"/>
      <c r="AS1024" s="17"/>
      <c r="AT1024" s="17"/>
      <c r="AU1024" s="17"/>
      <c r="AV1024" s="17"/>
      <c r="AW1024" s="17"/>
      <c r="AX1024" s="17"/>
      <c r="AY1024" s="17"/>
      <c r="AZ1024" s="17"/>
      <c r="BA1024" s="17"/>
      <c r="BB1024" s="17"/>
      <c r="BC1024" s="17"/>
      <c r="BD1024" s="17"/>
      <c r="BE1024" s="17"/>
      <c r="BF1024" s="17"/>
      <c r="BG1024" s="17"/>
      <c r="BH1024" s="17"/>
      <c r="BI1024" s="17"/>
      <c r="BJ1024" s="17"/>
      <c r="BK1024" s="17"/>
      <c r="BL1024" s="17"/>
      <c r="BM1024" s="17"/>
      <c r="BN1024" s="17"/>
      <c r="BO1024" s="17"/>
      <c r="BP1024" s="17"/>
      <c r="BQ1024" s="17"/>
      <c r="BR1024" s="17"/>
      <c r="BS1024" s="17"/>
      <c r="BT1024" s="17"/>
      <c r="BU1024" s="17"/>
      <c r="BV1024" s="17"/>
      <c r="BW1024" s="17"/>
      <c r="BX1024" s="17"/>
      <c r="BY1024" s="17"/>
      <c r="BZ1024" s="17"/>
      <c r="CA1024" s="17"/>
      <c r="CB1024" s="17"/>
      <c r="CC1024" s="17"/>
      <c r="CD1024" s="17"/>
      <c r="CE1024" s="17"/>
      <c r="CF1024" s="17"/>
      <c r="CG1024" s="17"/>
      <c r="CH1024" s="17"/>
      <c r="CI1024" s="17"/>
      <c r="CJ1024" s="17"/>
      <c r="CK1024" s="17"/>
      <c r="CL1024" s="17"/>
      <c r="CM1024" s="17"/>
      <c r="CN1024" s="17"/>
      <c r="CO1024" s="17"/>
      <c r="CP1024" s="17"/>
      <c r="CQ1024" s="17"/>
      <c r="CR1024" s="17"/>
      <c r="CS1024" s="17"/>
      <c r="CT1024" s="17"/>
      <c r="CU1024" s="17"/>
      <c r="CV1024" s="17"/>
      <c r="CW1024" s="17"/>
      <c r="CX1024" s="17"/>
      <c r="CY1024" s="17"/>
      <c r="CZ1024" s="17"/>
      <c r="DA1024" s="17"/>
      <c r="DB1024" s="17"/>
      <c r="DC1024" s="17"/>
      <c r="DD1024" s="17"/>
      <c r="DE1024" s="17"/>
      <c r="DF1024" s="17"/>
      <c r="DG1024" s="17"/>
      <c r="DH1024" s="17"/>
      <c r="DI1024" s="17"/>
      <c r="DJ1024" s="17"/>
      <c r="DK1024" s="17"/>
      <c r="DL1024" s="17"/>
      <c r="DM1024" s="17"/>
      <c r="DN1024" s="17"/>
      <c r="DO1024" s="17"/>
      <c r="DP1024" s="17"/>
      <c r="DQ1024" s="17"/>
      <c r="DR1024" s="17"/>
      <c r="DS1024" s="17"/>
      <c r="DT1024" s="17"/>
      <c r="DU1024" s="17"/>
      <c r="DV1024" s="17"/>
      <c r="DW1024" s="17"/>
      <c r="DX1024" s="17"/>
      <c r="DY1024" s="17"/>
      <c r="DZ1024" s="17"/>
      <c r="EA1024" s="17"/>
      <c r="EB1024" s="17"/>
      <c r="EC1024" s="17"/>
      <c r="ED1024" s="17"/>
      <c r="EE1024" s="17"/>
      <c r="EF1024" s="17"/>
      <c r="EG1024" s="17"/>
      <c r="EH1024" s="17"/>
      <c r="EI1024" s="17"/>
      <c r="EJ1024" s="17"/>
      <c r="EK1024" s="17"/>
      <c r="EL1024" s="17"/>
    </row>
    <row r="1025" spans="1:142" x14ac:dyDescent="0.35">
      <c r="A1025" s="17"/>
      <c r="B1025" s="17"/>
      <c r="C1025" s="17"/>
      <c r="D1025" s="17"/>
      <c r="E1025" s="17"/>
      <c r="F1025" s="17"/>
      <c r="G1025" s="17"/>
      <c r="H1025" s="17"/>
      <c r="I1025" s="107"/>
      <c r="K1025" s="17"/>
      <c r="N1025" s="17"/>
      <c r="O1025" s="17"/>
      <c r="P1025" s="68"/>
      <c r="Q1025" s="68"/>
      <c r="R1025" s="17"/>
      <c r="S1025" s="17"/>
      <c r="T1025" s="107"/>
      <c r="V1025" s="17"/>
      <c r="W1025" s="17"/>
      <c r="Y1025" s="17"/>
      <c r="Z1025" s="17"/>
      <c r="AA1025" s="17"/>
      <c r="AI1025" s="17"/>
      <c r="AJ1025" s="17"/>
      <c r="AK1025" s="17"/>
      <c r="AL1025" s="17"/>
      <c r="AM1025" s="17"/>
      <c r="AN1025" s="17"/>
      <c r="AO1025" s="17"/>
      <c r="AP1025" s="17"/>
      <c r="AQ1025" s="17"/>
      <c r="AR1025" s="17"/>
      <c r="AS1025" s="17"/>
      <c r="AT1025" s="17"/>
      <c r="AU1025" s="17"/>
      <c r="AV1025" s="17"/>
      <c r="AW1025" s="17"/>
      <c r="AX1025" s="17"/>
      <c r="AY1025" s="17"/>
      <c r="AZ1025" s="17"/>
      <c r="BA1025" s="17"/>
      <c r="BB1025" s="17"/>
      <c r="BC1025" s="17"/>
      <c r="BD1025" s="17"/>
      <c r="BE1025" s="17"/>
      <c r="BF1025" s="17"/>
      <c r="BG1025" s="17"/>
      <c r="BH1025" s="17"/>
      <c r="BI1025" s="17"/>
      <c r="BJ1025" s="17"/>
      <c r="BK1025" s="17"/>
      <c r="BL1025" s="17"/>
      <c r="BM1025" s="17"/>
      <c r="BN1025" s="17"/>
      <c r="BO1025" s="17"/>
      <c r="BP1025" s="17"/>
      <c r="BQ1025" s="17"/>
      <c r="BR1025" s="17"/>
      <c r="BS1025" s="17"/>
      <c r="BT1025" s="17"/>
      <c r="BU1025" s="17"/>
      <c r="BV1025" s="17"/>
      <c r="BW1025" s="17"/>
      <c r="BX1025" s="17"/>
      <c r="BY1025" s="17"/>
      <c r="BZ1025" s="17"/>
      <c r="CA1025" s="17"/>
      <c r="CB1025" s="17"/>
      <c r="CC1025" s="17"/>
      <c r="CD1025" s="17"/>
      <c r="CE1025" s="17"/>
      <c r="CF1025" s="17"/>
      <c r="CG1025" s="17"/>
      <c r="CH1025" s="17"/>
      <c r="CI1025" s="17"/>
      <c r="CJ1025" s="17"/>
      <c r="CK1025" s="17"/>
      <c r="CL1025" s="17"/>
      <c r="CM1025" s="17"/>
      <c r="CN1025" s="17"/>
      <c r="CO1025" s="17"/>
      <c r="CP1025" s="17"/>
      <c r="CQ1025" s="17"/>
      <c r="CR1025" s="17"/>
      <c r="CS1025" s="17"/>
      <c r="CT1025" s="17"/>
      <c r="CU1025" s="17"/>
      <c r="CV1025" s="17"/>
      <c r="CW1025" s="17"/>
      <c r="CX1025" s="17"/>
      <c r="CY1025" s="17"/>
      <c r="CZ1025" s="17"/>
      <c r="DA1025" s="17"/>
      <c r="DB1025" s="17"/>
      <c r="DC1025" s="17"/>
      <c r="DD1025" s="17"/>
      <c r="DE1025" s="17"/>
      <c r="DF1025" s="17"/>
      <c r="DG1025" s="17"/>
      <c r="DH1025" s="17"/>
      <c r="DI1025" s="17"/>
      <c r="DJ1025" s="17"/>
      <c r="DK1025" s="17"/>
      <c r="DL1025" s="17"/>
      <c r="DM1025" s="17"/>
      <c r="DN1025" s="17"/>
      <c r="DO1025" s="17"/>
      <c r="DP1025" s="17"/>
      <c r="DQ1025" s="17"/>
      <c r="DR1025" s="17"/>
      <c r="DS1025" s="17"/>
      <c r="DT1025" s="17"/>
      <c r="DU1025" s="17"/>
      <c r="DV1025" s="17"/>
      <c r="DW1025" s="17"/>
      <c r="DX1025" s="17"/>
      <c r="DY1025" s="17"/>
      <c r="DZ1025" s="17"/>
      <c r="EA1025" s="17"/>
      <c r="EB1025" s="17"/>
      <c r="EC1025" s="17"/>
      <c r="ED1025" s="17"/>
      <c r="EE1025" s="17"/>
      <c r="EF1025" s="17"/>
      <c r="EG1025" s="17"/>
      <c r="EH1025" s="17"/>
      <c r="EI1025" s="17"/>
      <c r="EJ1025" s="17"/>
      <c r="EK1025" s="17"/>
      <c r="EL1025" s="17"/>
    </row>
    <row r="1026" spans="1:142" x14ac:dyDescent="0.35">
      <c r="A1026" s="17"/>
      <c r="B1026" s="17"/>
      <c r="C1026" s="17"/>
      <c r="D1026" s="17"/>
      <c r="E1026" s="17"/>
      <c r="F1026" s="17"/>
      <c r="G1026" s="17"/>
      <c r="H1026" s="17"/>
      <c r="I1026" s="17"/>
      <c r="K1026" s="17"/>
      <c r="N1026" s="17"/>
      <c r="O1026" s="17"/>
      <c r="P1026" s="68"/>
      <c r="Q1026" s="68"/>
      <c r="R1026" s="17"/>
      <c r="S1026" s="17"/>
      <c r="T1026" s="107"/>
      <c r="V1026" s="17"/>
      <c r="W1026" s="17"/>
      <c r="Y1026" s="17"/>
      <c r="Z1026" s="17"/>
      <c r="AA1026" s="17"/>
      <c r="AI1026" s="17"/>
      <c r="AJ1026" s="17"/>
      <c r="AK1026" s="17"/>
      <c r="AL1026" s="17"/>
      <c r="AM1026" s="17"/>
      <c r="AN1026" s="17"/>
      <c r="AO1026" s="17"/>
      <c r="AP1026" s="17"/>
      <c r="AQ1026" s="17"/>
      <c r="AR1026" s="17"/>
      <c r="AS1026" s="17"/>
      <c r="AT1026" s="17"/>
      <c r="AU1026" s="17"/>
      <c r="AV1026" s="17"/>
      <c r="AW1026" s="17"/>
      <c r="AX1026" s="17"/>
      <c r="AY1026" s="17"/>
      <c r="AZ1026" s="17"/>
      <c r="BA1026" s="17"/>
      <c r="BB1026" s="17"/>
      <c r="BC1026" s="17"/>
      <c r="BD1026" s="17"/>
      <c r="BE1026" s="17"/>
      <c r="BF1026" s="17"/>
      <c r="BG1026" s="17"/>
      <c r="BH1026" s="17"/>
      <c r="BI1026" s="17"/>
      <c r="BJ1026" s="17"/>
      <c r="BK1026" s="17"/>
      <c r="BL1026" s="17"/>
      <c r="BM1026" s="17"/>
      <c r="BN1026" s="17"/>
      <c r="BO1026" s="17"/>
      <c r="BP1026" s="17"/>
      <c r="BQ1026" s="17"/>
      <c r="BR1026" s="17"/>
      <c r="BS1026" s="17"/>
      <c r="BT1026" s="17"/>
      <c r="BU1026" s="17"/>
      <c r="BV1026" s="17"/>
      <c r="BW1026" s="17"/>
      <c r="BX1026" s="17"/>
      <c r="BY1026" s="17"/>
      <c r="BZ1026" s="17"/>
      <c r="CA1026" s="17"/>
      <c r="CB1026" s="17"/>
      <c r="CC1026" s="17"/>
      <c r="CD1026" s="17"/>
      <c r="CE1026" s="17"/>
      <c r="CF1026" s="17"/>
      <c r="CG1026" s="17"/>
      <c r="CH1026" s="17"/>
      <c r="CI1026" s="17"/>
      <c r="CJ1026" s="17"/>
      <c r="CK1026" s="17"/>
      <c r="CL1026" s="17"/>
      <c r="CM1026" s="17"/>
      <c r="CN1026" s="17"/>
      <c r="CO1026" s="17"/>
      <c r="CP1026" s="17"/>
      <c r="CQ1026" s="17"/>
      <c r="CR1026" s="17"/>
      <c r="CS1026" s="17"/>
      <c r="CT1026" s="17"/>
      <c r="CU1026" s="17"/>
      <c r="CV1026" s="17"/>
      <c r="CW1026" s="17"/>
      <c r="CX1026" s="17"/>
      <c r="CY1026" s="17"/>
      <c r="CZ1026" s="17"/>
      <c r="DA1026" s="17"/>
      <c r="DB1026" s="17"/>
      <c r="DC1026" s="17"/>
      <c r="DD1026" s="17"/>
      <c r="DE1026" s="17"/>
      <c r="DF1026" s="17"/>
      <c r="DG1026" s="17"/>
      <c r="DH1026" s="17"/>
      <c r="DI1026" s="17"/>
      <c r="DJ1026" s="17"/>
      <c r="DK1026" s="17"/>
      <c r="DL1026" s="17"/>
      <c r="DM1026" s="17"/>
      <c r="DN1026" s="17"/>
      <c r="DO1026" s="17"/>
      <c r="DP1026" s="17"/>
      <c r="DQ1026" s="17"/>
      <c r="DR1026" s="17"/>
      <c r="DS1026" s="17"/>
      <c r="DT1026" s="17"/>
      <c r="DU1026" s="17"/>
      <c r="DV1026" s="17"/>
      <c r="DW1026" s="17"/>
      <c r="DX1026" s="17"/>
      <c r="DY1026" s="17"/>
      <c r="DZ1026" s="17"/>
      <c r="EA1026" s="17"/>
      <c r="EB1026" s="17"/>
      <c r="EC1026" s="17"/>
      <c r="ED1026" s="17"/>
      <c r="EE1026" s="17"/>
      <c r="EF1026" s="17"/>
      <c r="EG1026" s="17"/>
      <c r="EH1026" s="17"/>
      <c r="EI1026" s="17"/>
      <c r="EJ1026" s="17"/>
      <c r="EK1026" s="17"/>
      <c r="EL1026" s="17"/>
    </row>
    <row r="1027" spans="1:142" x14ac:dyDescent="0.35">
      <c r="A1027" s="17"/>
      <c r="B1027" s="17"/>
      <c r="C1027" s="17"/>
      <c r="D1027" s="17"/>
      <c r="E1027" s="17"/>
      <c r="F1027" s="17"/>
      <c r="G1027" s="17"/>
      <c r="H1027" s="17"/>
      <c r="I1027" s="17"/>
      <c r="K1027" s="17"/>
      <c r="N1027" s="17"/>
      <c r="O1027" s="17"/>
      <c r="P1027" s="68"/>
      <c r="Q1027" s="68"/>
      <c r="R1027" s="17"/>
      <c r="S1027" s="17"/>
      <c r="T1027" s="107"/>
      <c r="V1027" s="17"/>
      <c r="W1027" s="17"/>
      <c r="Y1027" s="17"/>
      <c r="Z1027" s="17"/>
      <c r="AA1027" s="17"/>
      <c r="AI1027" s="17"/>
      <c r="AJ1027" s="17"/>
      <c r="AK1027" s="17"/>
      <c r="AL1027" s="17"/>
      <c r="AM1027" s="17"/>
      <c r="AN1027" s="17"/>
      <c r="AO1027" s="17"/>
      <c r="AP1027" s="17"/>
      <c r="AQ1027" s="17"/>
      <c r="AR1027" s="17"/>
      <c r="AS1027" s="17"/>
      <c r="AT1027" s="17"/>
      <c r="AU1027" s="17"/>
      <c r="AV1027" s="17"/>
      <c r="AW1027" s="17"/>
      <c r="AX1027" s="17"/>
      <c r="AY1027" s="17"/>
      <c r="AZ1027" s="17"/>
      <c r="BA1027" s="17"/>
      <c r="BB1027" s="17"/>
      <c r="BC1027" s="17"/>
      <c r="BD1027" s="17"/>
      <c r="BE1027" s="17"/>
      <c r="BF1027" s="17"/>
      <c r="BG1027" s="17"/>
      <c r="BH1027" s="17"/>
      <c r="BI1027" s="17"/>
      <c r="BJ1027" s="17"/>
      <c r="BK1027" s="17"/>
      <c r="BL1027" s="17"/>
      <c r="BM1027" s="17"/>
      <c r="BN1027" s="17"/>
      <c r="BO1027" s="17"/>
      <c r="BP1027" s="17"/>
      <c r="BQ1027" s="17"/>
      <c r="BR1027" s="17"/>
      <c r="BS1027" s="17"/>
      <c r="BT1027" s="17"/>
      <c r="BU1027" s="17"/>
      <c r="BV1027" s="17"/>
      <c r="BW1027" s="17"/>
      <c r="BX1027" s="17"/>
      <c r="BY1027" s="17"/>
      <c r="BZ1027" s="17"/>
      <c r="CA1027" s="17"/>
      <c r="CB1027" s="17"/>
      <c r="CC1027" s="17"/>
      <c r="CD1027" s="17"/>
      <c r="CE1027" s="17"/>
      <c r="CF1027" s="17"/>
      <c r="CG1027" s="17"/>
      <c r="CH1027" s="17"/>
      <c r="CI1027" s="17"/>
      <c r="CJ1027" s="17"/>
      <c r="CK1027" s="17"/>
      <c r="CL1027" s="17"/>
      <c r="CM1027" s="17"/>
      <c r="CN1027" s="17"/>
      <c r="CO1027" s="17"/>
      <c r="CP1027" s="17"/>
      <c r="CQ1027" s="17"/>
      <c r="CR1027" s="17"/>
      <c r="CS1027" s="17"/>
      <c r="CT1027" s="17"/>
      <c r="CU1027" s="17"/>
      <c r="CV1027" s="17"/>
      <c r="CW1027" s="17"/>
      <c r="CX1027" s="17"/>
      <c r="CY1027" s="17"/>
      <c r="CZ1027" s="17"/>
      <c r="DA1027" s="17"/>
      <c r="DB1027" s="17"/>
      <c r="DC1027" s="17"/>
      <c r="DD1027" s="17"/>
      <c r="DE1027" s="17"/>
      <c r="DF1027" s="17"/>
      <c r="DG1027" s="17"/>
      <c r="DH1027" s="17"/>
      <c r="DI1027" s="17"/>
      <c r="DJ1027" s="17"/>
      <c r="DK1027" s="17"/>
      <c r="DL1027" s="17"/>
      <c r="DM1027" s="17"/>
      <c r="DN1027" s="17"/>
      <c r="DO1027" s="17"/>
      <c r="DP1027" s="17"/>
      <c r="DQ1027" s="17"/>
      <c r="DR1027" s="17"/>
      <c r="DS1027" s="17"/>
      <c r="DT1027" s="17"/>
      <c r="DU1027" s="17"/>
      <c r="DV1027" s="17"/>
      <c r="DW1027" s="17"/>
      <c r="DX1027" s="17"/>
      <c r="DY1027" s="17"/>
      <c r="DZ1027" s="17"/>
      <c r="EA1027" s="17"/>
      <c r="EB1027" s="17"/>
      <c r="EC1027" s="17"/>
      <c r="ED1027" s="17"/>
      <c r="EE1027" s="17"/>
      <c r="EF1027" s="17"/>
      <c r="EG1027" s="17"/>
      <c r="EH1027" s="17"/>
      <c r="EI1027" s="17"/>
      <c r="EJ1027" s="17"/>
      <c r="EK1027" s="17"/>
      <c r="EL1027" s="17"/>
    </row>
    <row r="1028" spans="1:142" x14ac:dyDescent="0.35">
      <c r="A1028" s="17"/>
      <c r="B1028" s="17"/>
      <c r="C1028" s="17"/>
      <c r="D1028" s="17"/>
      <c r="E1028" s="17"/>
      <c r="F1028" s="17"/>
      <c r="G1028" s="17"/>
      <c r="H1028" s="17"/>
      <c r="I1028" s="17"/>
      <c r="K1028" s="17"/>
      <c r="N1028" s="17"/>
      <c r="O1028" s="17"/>
      <c r="P1028" s="68"/>
      <c r="Q1028" s="68"/>
      <c r="R1028" s="17"/>
      <c r="S1028" s="17"/>
      <c r="T1028" s="109"/>
      <c r="V1028" s="17"/>
      <c r="W1028" s="17"/>
      <c r="Y1028" s="17"/>
      <c r="Z1028" s="17"/>
      <c r="AA1028" s="17"/>
      <c r="AI1028" s="17"/>
      <c r="AJ1028" s="17"/>
      <c r="AK1028" s="17"/>
      <c r="AL1028" s="17"/>
      <c r="AM1028" s="17"/>
      <c r="AN1028" s="17"/>
      <c r="AO1028" s="17"/>
      <c r="AP1028" s="17"/>
      <c r="AQ1028" s="17"/>
      <c r="AR1028" s="17"/>
      <c r="AS1028" s="17"/>
      <c r="AT1028" s="17"/>
      <c r="AU1028" s="17"/>
      <c r="AV1028" s="17"/>
      <c r="AW1028" s="17"/>
      <c r="AX1028" s="17"/>
      <c r="AY1028" s="17"/>
      <c r="AZ1028" s="17"/>
      <c r="BA1028" s="17"/>
      <c r="BB1028" s="17"/>
      <c r="BC1028" s="17"/>
      <c r="BD1028" s="17"/>
      <c r="BE1028" s="17"/>
      <c r="BF1028" s="17"/>
      <c r="BG1028" s="17"/>
      <c r="BH1028" s="17"/>
      <c r="BI1028" s="17"/>
      <c r="BJ1028" s="17"/>
      <c r="BK1028" s="17"/>
      <c r="BL1028" s="17"/>
      <c r="BM1028" s="17"/>
      <c r="BN1028" s="17"/>
      <c r="BO1028" s="17"/>
      <c r="BP1028" s="17"/>
      <c r="BQ1028" s="17"/>
      <c r="BR1028" s="17"/>
      <c r="BS1028" s="17"/>
      <c r="BT1028" s="17"/>
      <c r="BU1028" s="17"/>
      <c r="BV1028" s="17"/>
      <c r="BW1028" s="17"/>
      <c r="BX1028" s="17"/>
      <c r="BY1028" s="17"/>
      <c r="BZ1028" s="17"/>
      <c r="CA1028" s="17"/>
      <c r="CB1028" s="17"/>
      <c r="CC1028" s="17"/>
      <c r="CD1028" s="17"/>
      <c r="CE1028" s="17"/>
      <c r="CF1028" s="17"/>
      <c r="CG1028" s="17"/>
      <c r="CH1028" s="17"/>
      <c r="CI1028" s="17"/>
      <c r="CJ1028" s="17"/>
      <c r="CK1028" s="17"/>
      <c r="CL1028" s="17"/>
      <c r="CM1028" s="17"/>
      <c r="CN1028" s="17"/>
      <c r="CO1028" s="17"/>
      <c r="CP1028" s="17"/>
      <c r="CQ1028" s="17"/>
      <c r="CR1028" s="17"/>
      <c r="CS1028" s="17"/>
      <c r="CT1028" s="17"/>
      <c r="CU1028" s="17"/>
      <c r="CV1028" s="17"/>
      <c r="CW1028" s="17"/>
      <c r="CX1028" s="17"/>
      <c r="CY1028" s="17"/>
      <c r="CZ1028" s="17"/>
      <c r="DA1028" s="17"/>
      <c r="DB1028" s="17"/>
      <c r="DC1028" s="17"/>
      <c r="DD1028" s="17"/>
      <c r="DE1028" s="17"/>
      <c r="DF1028" s="17"/>
      <c r="DG1028" s="17"/>
      <c r="DH1028" s="17"/>
      <c r="DI1028" s="17"/>
      <c r="DJ1028" s="17"/>
      <c r="DK1028" s="17"/>
      <c r="DL1028" s="17"/>
      <c r="DM1028" s="17"/>
      <c r="DN1028" s="17"/>
      <c r="DO1028" s="17"/>
      <c r="DP1028" s="17"/>
      <c r="DQ1028" s="17"/>
      <c r="DR1028" s="17"/>
      <c r="DS1028" s="17"/>
      <c r="DT1028" s="17"/>
      <c r="DU1028" s="17"/>
      <c r="DV1028" s="17"/>
      <c r="DW1028" s="17"/>
      <c r="DX1028" s="17"/>
      <c r="DY1028" s="17"/>
      <c r="DZ1028" s="17"/>
      <c r="EA1028" s="17"/>
      <c r="EB1028" s="17"/>
      <c r="EC1028" s="17"/>
      <c r="ED1028" s="17"/>
      <c r="EE1028" s="17"/>
      <c r="EF1028" s="17"/>
      <c r="EG1028" s="17"/>
      <c r="EH1028" s="17"/>
      <c r="EI1028" s="17"/>
      <c r="EJ1028" s="17"/>
      <c r="EK1028" s="17"/>
      <c r="EL1028" s="17"/>
    </row>
    <row r="1029" spans="1:142" x14ac:dyDescent="0.35">
      <c r="A1029" s="17"/>
      <c r="B1029" s="17"/>
      <c r="C1029" s="17"/>
      <c r="D1029" s="17"/>
      <c r="E1029" s="17"/>
      <c r="F1029" s="17"/>
      <c r="G1029" s="17"/>
      <c r="H1029" s="17"/>
      <c r="I1029" s="17"/>
      <c r="K1029" s="17"/>
      <c r="N1029" s="17"/>
      <c r="O1029" s="17"/>
      <c r="P1029" s="68"/>
      <c r="Q1029" s="68"/>
      <c r="R1029" s="17"/>
      <c r="S1029" s="17"/>
      <c r="T1029" s="107"/>
      <c r="V1029" s="17"/>
      <c r="W1029" s="17"/>
      <c r="Y1029" s="17"/>
      <c r="Z1029" s="17"/>
      <c r="AA1029" s="17"/>
      <c r="AI1029" s="17"/>
      <c r="AJ1029" s="17"/>
      <c r="AK1029" s="17"/>
      <c r="AL1029" s="17"/>
      <c r="AM1029" s="17"/>
      <c r="AN1029" s="17"/>
      <c r="AO1029" s="17"/>
      <c r="AP1029" s="17"/>
      <c r="AQ1029" s="17"/>
      <c r="AR1029" s="17"/>
      <c r="AS1029" s="17"/>
      <c r="AT1029" s="17"/>
      <c r="AU1029" s="17"/>
      <c r="AV1029" s="17"/>
      <c r="AW1029" s="17"/>
      <c r="AX1029" s="17"/>
      <c r="AY1029" s="17"/>
      <c r="AZ1029" s="17"/>
      <c r="BA1029" s="17"/>
      <c r="BB1029" s="17"/>
      <c r="BC1029" s="17"/>
      <c r="BD1029" s="17"/>
      <c r="BE1029" s="17"/>
      <c r="BF1029" s="17"/>
      <c r="BG1029" s="17"/>
      <c r="BH1029" s="17"/>
      <c r="BI1029" s="17"/>
      <c r="BJ1029" s="17"/>
      <c r="BK1029" s="17"/>
      <c r="BL1029" s="17"/>
      <c r="BM1029" s="17"/>
      <c r="BN1029" s="17"/>
      <c r="BO1029" s="17"/>
      <c r="BP1029" s="17"/>
      <c r="BQ1029" s="17"/>
      <c r="BR1029" s="17"/>
      <c r="BS1029" s="17"/>
      <c r="BT1029" s="17"/>
      <c r="BU1029" s="17"/>
      <c r="BV1029" s="17"/>
      <c r="BW1029" s="17"/>
      <c r="BX1029" s="17"/>
      <c r="BY1029" s="17"/>
      <c r="BZ1029" s="17"/>
      <c r="CA1029" s="17"/>
      <c r="CB1029" s="17"/>
      <c r="CC1029" s="17"/>
      <c r="CD1029" s="17"/>
      <c r="CE1029" s="17"/>
      <c r="CF1029" s="17"/>
      <c r="CG1029" s="17"/>
      <c r="CH1029" s="17"/>
      <c r="CI1029" s="17"/>
      <c r="CJ1029" s="17"/>
      <c r="CK1029" s="17"/>
      <c r="CL1029" s="17"/>
      <c r="CM1029" s="17"/>
      <c r="CN1029" s="17"/>
      <c r="CO1029" s="17"/>
      <c r="CP1029" s="17"/>
      <c r="CQ1029" s="17"/>
      <c r="CR1029" s="17"/>
      <c r="CS1029" s="17"/>
      <c r="CT1029" s="17"/>
      <c r="CU1029" s="17"/>
      <c r="CV1029" s="17"/>
      <c r="CW1029" s="17"/>
      <c r="CX1029" s="17"/>
      <c r="CY1029" s="17"/>
      <c r="CZ1029" s="17"/>
      <c r="DA1029" s="17"/>
      <c r="DB1029" s="17"/>
      <c r="DC1029" s="17"/>
      <c r="DD1029" s="17"/>
      <c r="DE1029" s="17"/>
      <c r="DF1029" s="17"/>
      <c r="DG1029" s="17"/>
      <c r="DH1029" s="17"/>
      <c r="DI1029" s="17"/>
      <c r="DJ1029" s="17"/>
      <c r="DK1029" s="17"/>
      <c r="DL1029" s="17"/>
      <c r="DM1029" s="17"/>
      <c r="DN1029" s="17"/>
      <c r="DO1029" s="17"/>
      <c r="DP1029" s="17"/>
      <c r="DQ1029" s="17"/>
      <c r="DR1029" s="17"/>
      <c r="DS1029" s="17"/>
      <c r="DT1029" s="17"/>
      <c r="DU1029" s="17"/>
      <c r="DV1029" s="17"/>
      <c r="DW1029" s="17"/>
      <c r="DX1029" s="17"/>
      <c r="DY1029" s="17"/>
      <c r="DZ1029" s="17"/>
      <c r="EA1029" s="17"/>
      <c r="EB1029" s="17"/>
      <c r="EC1029" s="17"/>
      <c r="ED1029" s="17"/>
      <c r="EE1029" s="17"/>
      <c r="EF1029" s="17"/>
      <c r="EG1029" s="17"/>
      <c r="EH1029" s="17"/>
      <c r="EI1029" s="17"/>
      <c r="EJ1029" s="17"/>
      <c r="EK1029" s="17"/>
      <c r="EL1029" s="17"/>
    </row>
    <row r="1030" spans="1:142" x14ac:dyDescent="0.35">
      <c r="A1030" s="17"/>
      <c r="B1030" s="17"/>
      <c r="C1030" s="17"/>
      <c r="D1030" s="17"/>
      <c r="E1030" s="17"/>
      <c r="F1030" s="17"/>
      <c r="G1030" s="17"/>
      <c r="H1030" s="17"/>
      <c r="I1030" s="17"/>
      <c r="K1030" s="17"/>
      <c r="N1030" s="17"/>
      <c r="O1030" s="17"/>
      <c r="P1030" s="68"/>
      <c r="Q1030" s="68"/>
      <c r="R1030" s="17"/>
      <c r="S1030" s="17"/>
      <c r="T1030" s="107"/>
      <c r="V1030" s="17"/>
      <c r="W1030" s="17"/>
      <c r="Y1030" s="17"/>
      <c r="Z1030" s="17"/>
      <c r="AA1030" s="17"/>
      <c r="AI1030" s="17"/>
      <c r="AJ1030" s="17"/>
      <c r="AK1030" s="17"/>
      <c r="AL1030" s="17"/>
      <c r="AM1030" s="17"/>
      <c r="AN1030" s="17"/>
      <c r="AO1030" s="17"/>
      <c r="AP1030" s="17"/>
      <c r="AQ1030" s="17"/>
      <c r="AR1030" s="17"/>
      <c r="AS1030" s="17"/>
      <c r="AT1030" s="17"/>
      <c r="AU1030" s="17"/>
      <c r="AV1030" s="17"/>
      <c r="AW1030" s="17"/>
      <c r="AX1030" s="17"/>
      <c r="AY1030" s="17"/>
      <c r="AZ1030" s="17"/>
      <c r="BA1030" s="17"/>
      <c r="BB1030" s="17"/>
      <c r="BC1030" s="17"/>
      <c r="BD1030" s="17"/>
      <c r="BE1030" s="17"/>
      <c r="BF1030" s="17"/>
      <c r="BG1030" s="17"/>
      <c r="BH1030" s="17"/>
      <c r="BI1030" s="17"/>
      <c r="BJ1030" s="17"/>
      <c r="BK1030" s="17"/>
      <c r="BL1030" s="17"/>
      <c r="BM1030" s="17"/>
      <c r="BN1030" s="17"/>
      <c r="BO1030" s="17"/>
      <c r="BP1030" s="17"/>
      <c r="BQ1030" s="17"/>
      <c r="BR1030" s="17"/>
      <c r="BS1030" s="17"/>
      <c r="BT1030" s="17"/>
      <c r="BU1030" s="17"/>
      <c r="BV1030" s="17"/>
      <c r="BW1030" s="17"/>
      <c r="BX1030" s="17"/>
      <c r="BY1030" s="17"/>
      <c r="BZ1030" s="17"/>
      <c r="CA1030" s="17"/>
      <c r="CB1030" s="17"/>
      <c r="CC1030" s="17"/>
      <c r="CD1030" s="17"/>
      <c r="CE1030" s="17"/>
      <c r="CF1030" s="17"/>
      <c r="CG1030" s="17"/>
      <c r="CH1030" s="17"/>
      <c r="CI1030" s="17"/>
      <c r="CJ1030" s="17"/>
      <c r="CK1030" s="17"/>
      <c r="CL1030" s="17"/>
      <c r="CM1030" s="17"/>
      <c r="CN1030" s="17"/>
      <c r="CO1030" s="17"/>
      <c r="CP1030" s="17"/>
      <c r="CQ1030" s="17"/>
      <c r="CR1030" s="17"/>
      <c r="CS1030" s="17"/>
      <c r="CT1030" s="17"/>
      <c r="CU1030" s="17"/>
      <c r="CV1030" s="17"/>
      <c r="CW1030" s="17"/>
      <c r="CX1030" s="17"/>
      <c r="CY1030" s="17"/>
      <c r="CZ1030" s="17"/>
      <c r="DA1030" s="17"/>
      <c r="DB1030" s="17"/>
      <c r="DC1030" s="17"/>
      <c r="DD1030" s="17"/>
      <c r="DE1030" s="17"/>
      <c r="DF1030" s="17"/>
      <c r="DG1030" s="17"/>
      <c r="DH1030" s="17"/>
      <c r="DI1030" s="17"/>
      <c r="DJ1030" s="17"/>
      <c r="DK1030" s="17"/>
      <c r="DL1030" s="17"/>
      <c r="DM1030" s="17"/>
      <c r="DN1030" s="17"/>
      <c r="DO1030" s="17"/>
      <c r="DP1030" s="17"/>
      <c r="DQ1030" s="17"/>
      <c r="DR1030" s="17"/>
      <c r="DS1030" s="17"/>
      <c r="DT1030" s="17"/>
      <c r="DU1030" s="17"/>
      <c r="DV1030" s="17"/>
      <c r="DW1030" s="17"/>
      <c r="DX1030" s="17"/>
      <c r="DY1030" s="17"/>
      <c r="DZ1030" s="17"/>
      <c r="EA1030" s="17"/>
      <c r="EB1030" s="17"/>
      <c r="EC1030" s="17"/>
      <c r="ED1030" s="17"/>
      <c r="EE1030" s="17"/>
      <c r="EF1030" s="17"/>
      <c r="EG1030" s="17"/>
      <c r="EH1030" s="17"/>
      <c r="EI1030" s="17"/>
      <c r="EJ1030" s="17"/>
      <c r="EK1030" s="17"/>
      <c r="EL1030" s="17"/>
    </row>
    <row r="1031" spans="1:142" x14ac:dyDescent="0.35">
      <c r="A1031" s="17"/>
      <c r="B1031" s="17"/>
      <c r="C1031" s="17"/>
      <c r="D1031" s="17"/>
      <c r="E1031" s="17"/>
      <c r="F1031" s="17"/>
      <c r="G1031" s="17"/>
      <c r="H1031" s="17"/>
      <c r="I1031" s="17"/>
      <c r="K1031" s="17"/>
      <c r="N1031" s="17"/>
      <c r="O1031" s="17"/>
      <c r="P1031" s="68"/>
      <c r="Q1031" s="68"/>
      <c r="R1031" s="17"/>
      <c r="S1031" s="17"/>
      <c r="T1031" s="109"/>
      <c r="V1031" s="17"/>
      <c r="W1031" s="17"/>
      <c r="Y1031" s="17"/>
      <c r="Z1031" s="17"/>
      <c r="AA1031" s="17"/>
      <c r="AI1031" s="17"/>
      <c r="AJ1031" s="17"/>
      <c r="AK1031" s="17"/>
      <c r="AL1031" s="17"/>
      <c r="AM1031" s="17"/>
      <c r="AN1031" s="17"/>
      <c r="AO1031" s="17"/>
      <c r="AP1031" s="17"/>
      <c r="AQ1031" s="17"/>
      <c r="AR1031" s="17"/>
      <c r="AS1031" s="17"/>
      <c r="AT1031" s="17"/>
      <c r="AU1031" s="17"/>
      <c r="AV1031" s="17"/>
      <c r="AW1031" s="17"/>
      <c r="AX1031" s="17"/>
      <c r="AY1031" s="17"/>
      <c r="AZ1031" s="17"/>
      <c r="BA1031" s="17"/>
      <c r="BB1031" s="17"/>
      <c r="BC1031" s="17"/>
      <c r="BD1031" s="17"/>
      <c r="BE1031" s="17"/>
      <c r="BF1031" s="17"/>
      <c r="BG1031" s="17"/>
      <c r="BH1031" s="17"/>
      <c r="BI1031" s="17"/>
      <c r="BJ1031" s="17"/>
      <c r="BK1031" s="17"/>
      <c r="BL1031" s="17"/>
      <c r="BM1031" s="17"/>
      <c r="BN1031" s="17"/>
      <c r="BO1031" s="17"/>
      <c r="BP1031" s="17"/>
      <c r="BQ1031" s="17"/>
      <c r="BR1031" s="17"/>
      <c r="BS1031" s="17"/>
      <c r="BT1031" s="17"/>
      <c r="BU1031" s="17"/>
      <c r="BV1031" s="17"/>
      <c r="BW1031" s="17"/>
      <c r="BX1031" s="17"/>
      <c r="BY1031" s="17"/>
      <c r="BZ1031" s="17"/>
      <c r="CA1031" s="17"/>
      <c r="CB1031" s="17"/>
      <c r="CC1031" s="17"/>
      <c r="CD1031" s="17"/>
      <c r="CE1031" s="17"/>
      <c r="CF1031" s="17"/>
      <c r="CG1031" s="17"/>
      <c r="CH1031" s="17"/>
      <c r="CI1031" s="17"/>
      <c r="CJ1031" s="17"/>
      <c r="CK1031" s="17"/>
      <c r="CL1031" s="17"/>
      <c r="CM1031" s="17"/>
      <c r="CN1031" s="17"/>
      <c r="CO1031" s="17"/>
      <c r="CP1031" s="17"/>
      <c r="CQ1031" s="17"/>
      <c r="CR1031" s="17"/>
      <c r="CS1031" s="17"/>
      <c r="CT1031" s="17"/>
      <c r="CU1031" s="17"/>
      <c r="CV1031" s="17"/>
      <c r="CW1031" s="17"/>
      <c r="CX1031" s="17"/>
      <c r="CY1031" s="17"/>
      <c r="CZ1031" s="17"/>
      <c r="DA1031" s="17"/>
      <c r="DB1031" s="17"/>
      <c r="DC1031" s="17"/>
      <c r="DD1031" s="17"/>
      <c r="DE1031" s="17"/>
      <c r="DF1031" s="17"/>
      <c r="DG1031" s="17"/>
      <c r="DH1031" s="17"/>
      <c r="DI1031" s="17"/>
      <c r="DJ1031" s="17"/>
      <c r="DK1031" s="17"/>
      <c r="DL1031" s="17"/>
      <c r="DM1031" s="17"/>
      <c r="DN1031" s="17"/>
      <c r="DO1031" s="17"/>
      <c r="DP1031" s="17"/>
      <c r="DQ1031" s="17"/>
      <c r="DR1031" s="17"/>
      <c r="DS1031" s="17"/>
      <c r="DT1031" s="17"/>
      <c r="DU1031" s="17"/>
      <c r="DV1031" s="17"/>
      <c r="DW1031" s="17"/>
      <c r="DX1031" s="17"/>
      <c r="DY1031" s="17"/>
      <c r="DZ1031" s="17"/>
      <c r="EA1031" s="17"/>
      <c r="EB1031" s="17"/>
      <c r="EC1031" s="17"/>
      <c r="ED1031" s="17"/>
      <c r="EE1031" s="17"/>
      <c r="EF1031" s="17"/>
      <c r="EG1031" s="17"/>
      <c r="EH1031" s="17"/>
      <c r="EI1031" s="17"/>
      <c r="EJ1031" s="17"/>
      <c r="EK1031" s="17"/>
      <c r="EL1031" s="17"/>
    </row>
    <row r="1032" spans="1:142" x14ac:dyDescent="0.35">
      <c r="A1032" s="17"/>
      <c r="B1032" s="17"/>
      <c r="C1032" s="17"/>
      <c r="D1032" s="17"/>
      <c r="E1032" s="17"/>
      <c r="F1032" s="17"/>
      <c r="G1032" s="17"/>
      <c r="H1032" s="17"/>
      <c r="I1032" s="17"/>
      <c r="K1032" s="17"/>
      <c r="N1032" s="17"/>
      <c r="O1032" s="17"/>
      <c r="P1032" s="68"/>
      <c r="Q1032" s="68"/>
      <c r="R1032" s="17"/>
      <c r="S1032" s="17"/>
      <c r="T1032" s="109"/>
      <c r="V1032" s="17"/>
      <c r="W1032" s="17"/>
      <c r="Y1032" s="17"/>
      <c r="Z1032" s="17"/>
      <c r="AA1032" s="17"/>
      <c r="AI1032" s="17"/>
      <c r="AJ1032" s="17"/>
      <c r="AK1032" s="17"/>
      <c r="AL1032" s="17"/>
      <c r="AM1032" s="17"/>
      <c r="AN1032" s="17"/>
      <c r="AO1032" s="17"/>
      <c r="AP1032" s="17"/>
      <c r="AQ1032" s="17"/>
      <c r="AR1032" s="17"/>
      <c r="AS1032" s="17"/>
      <c r="AT1032" s="17"/>
      <c r="AU1032" s="17"/>
      <c r="AV1032" s="17"/>
      <c r="AW1032" s="17"/>
      <c r="AX1032" s="17"/>
      <c r="AY1032" s="17"/>
      <c r="AZ1032" s="17"/>
      <c r="BA1032" s="17"/>
      <c r="BB1032" s="17"/>
      <c r="BC1032" s="17"/>
      <c r="BD1032" s="17"/>
      <c r="BE1032" s="17"/>
      <c r="BF1032" s="17"/>
      <c r="BG1032" s="17"/>
      <c r="BH1032" s="17"/>
      <c r="BI1032" s="17"/>
      <c r="BJ1032" s="17"/>
      <c r="BK1032" s="17"/>
      <c r="BL1032" s="17"/>
      <c r="BM1032" s="17"/>
      <c r="BN1032" s="17"/>
      <c r="BO1032" s="17"/>
      <c r="BP1032" s="17"/>
      <c r="BQ1032" s="17"/>
      <c r="BR1032" s="17"/>
      <c r="BS1032" s="17"/>
      <c r="BT1032" s="17"/>
      <c r="BU1032" s="17"/>
      <c r="BV1032" s="17"/>
      <c r="BW1032" s="17"/>
      <c r="BX1032" s="17"/>
      <c r="BY1032" s="17"/>
      <c r="BZ1032" s="17"/>
      <c r="CA1032" s="17"/>
      <c r="CB1032" s="17"/>
      <c r="CC1032" s="17"/>
      <c r="CD1032" s="17"/>
      <c r="CE1032" s="17"/>
      <c r="CF1032" s="17"/>
      <c r="CG1032" s="17"/>
      <c r="CH1032" s="17"/>
      <c r="CI1032" s="17"/>
      <c r="CJ1032" s="17"/>
      <c r="CK1032" s="17"/>
      <c r="CL1032" s="17"/>
      <c r="CM1032" s="17"/>
      <c r="CN1032" s="17"/>
      <c r="CO1032" s="17"/>
      <c r="CP1032" s="17"/>
      <c r="CQ1032" s="17"/>
      <c r="CR1032" s="17"/>
      <c r="CS1032" s="17"/>
      <c r="CT1032" s="17"/>
      <c r="CU1032" s="17"/>
      <c r="CV1032" s="17"/>
      <c r="CW1032" s="17"/>
      <c r="CX1032" s="17"/>
      <c r="CY1032" s="17"/>
      <c r="CZ1032" s="17"/>
      <c r="DA1032" s="17"/>
      <c r="DB1032" s="17"/>
      <c r="DC1032" s="17"/>
      <c r="DD1032" s="17"/>
      <c r="DE1032" s="17"/>
      <c r="DF1032" s="17"/>
      <c r="DG1032" s="17"/>
      <c r="DH1032" s="17"/>
      <c r="DI1032" s="17"/>
      <c r="DJ1032" s="17"/>
      <c r="DK1032" s="17"/>
      <c r="DL1032" s="17"/>
      <c r="DM1032" s="17"/>
      <c r="DN1032" s="17"/>
      <c r="DO1032" s="17"/>
      <c r="DP1032" s="17"/>
      <c r="DQ1032" s="17"/>
      <c r="DR1032" s="17"/>
      <c r="DS1032" s="17"/>
      <c r="DT1032" s="17"/>
      <c r="DU1032" s="17"/>
      <c r="DV1032" s="17"/>
      <c r="DW1032" s="17"/>
      <c r="DX1032" s="17"/>
      <c r="DY1032" s="17"/>
      <c r="DZ1032" s="17"/>
      <c r="EA1032" s="17"/>
      <c r="EB1032" s="17"/>
      <c r="EC1032" s="17"/>
      <c r="ED1032" s="17"/>
      <c r="EE1032" s="17"/>
      <c r="EF1032" s="17"/>
      <c r="EG1032" s="17"/>
      <c r="EH1032" s="17"/>
      <c r="EI1032" s="17"/>
      <c r="EJ1032" s="17"/>
      <c r="EK1032" s="17"/>
      <c r="EL1032" s="17"/>
    </row>
    <row r="1033" spans="1:142" x14ac:dyDescent="0.35">
      <c r="A1033" s="17"/>
      <c r="B1033" s="17"/>
      <c r="C1033" s="17"/>
      <c r="D1033" s="17"/>
      <c r="E1033" s="17"/>
      <c r="F1033" s="17"/>
      <c r="G1033" s="17"/>
      <c r="H1033" s="17"/>
      <c r="I1033" s="17"/>
      <c r="K1033" s="17"/>
      <c r="N1033" s="17"/>
      <c r="O1033" s="17"/>
      <c r="P1033" s="68"/>
      <c r="Q1033" s="68"/>
      <c r="R1033" s="17"/>
      <c r="S1033" s="17"/>
      <c r="T1033" s="109"/>
      <c r="V1033" s="17"/>
      <c r="W1033" s="17"/>
      <c r="Y1033" s="17"/>
      <c r="Z1033" s="17"/>
      <c r="AA1033" s="17"/>
      <c r="AI1033" s="17"/>
      <c r="AJ1033" s="17"/>
      <c r="AK1033" s="17"/>
      <c r="AL1033" s="17"/>
      <c r="AM1033" s="17"/>
      <c r="AN1033" s="17"/>
      <c r="AO1033" s="17"/>
      <c r="AP1033" s="17"/>
      <c r="AQ1033" s="17"/>
      <c r="AR1033" s="17"/>
      <c r="AS1033" s="17"/>
      <c r="AT1033" s="17"/>
      <c r="AU1033" s="17"/>
      <c r="AV1033" s="17"/>
      <c r="AW1033" s="17"/>
      <c r="AX1033" s="17"/>
      <c r="AY1033" s="17"/>
      <c r="AZ1033" s="17"/>
      <c r="BA1033" s="17"/>
      <c r="BB1033" s="17"/>
      <c r="BC1033" s="17"/>
      <c r="BD1033" s="17"/>
      <c r="BE1033" s="17"/>
      <c r="BF1033" s="17"/>
      <c r="BG1033" s="17"/>
      <c r="BH1033" s="17"/>
      <c r="BI1033" s="17"/>
      <c r="BJ1033" s="17"/>
      <c r="BK1033" s="17"/>
      <c r="BL1033" s="17"/>
      <c r="BM1033" s="17"/>
      <c r="BN1033" s="17"/>
      <c r="BO1033" s="17"/>
      <c r="BP1033" s="17"/>
      <c r="BQ1033" s="17"/>
      <c r="BR1033" s="17"/>
      <c r="BS1033" s="17"/>
      <c r="BT1033" s="17"/>
      <c r="BU1033" s="17"/>
      <c r="BV1033" s="17"/>
      <c r="BW1033" s="17"/>
      <c r="BX1033" s="17"/>
      <c r="BY1033" s="17"/>
      <c r="BZ1033" s="17"/>
      <c r="CA1033" s="17"/>
      <c r="CB1033" s="17"/>
      <c r="CC1033" s="17"/>
      <c r="CD1033" s="17"/>
      <c r="CE1033" s="17"/>
      <c r="CF1033" s="17"/>
      <c r="CG1033" s="17"/>
      <c r="CH1033" s="17"/>
      <c r="CI1033" s="17"/>
      <c r="CJ1033" s="17"/>
      <c r="CK1033" s="17"/>
      <c r="CL1033" s="17"/>
      <c r="CM1033" s="17"/>
      <c r="CN1033" s="17"/>
      <c r="CO1033" s="17"/>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c r="DY1033" s="17"/>
      <c r="DZ1033" s="17"/>
      <c r="EA1033" s="17"/>
      <c r="EB1033" s="17"/>
      <c r="EC1033" s="17"/>
      <c r="ED1033" s="17"/>
      <c r="EE1033" s="17"/>
      <c r="EF1033" s="17"/>
      <c r="EG1033" s="17"/>
      <c r="EH1033" s="17"/>
      <c r="EI1033" s="17"/>
      <c r="EJ1033" s="17"/>
      <c r="EK1033" s="17"/>
      <c r="EL1033" s="17"/>
    </row>
    <row r="1034" spans="1:142" x14ac:dyDescent="0.35">
      <c r="A1034" s="17"/>
      <c r="B1034" s="17"/>
      <c r="C1034" s="17"/>
      <c r="D1034" s="17"/>
      <c r="E1034" s="17"/>
      <c r="F1034" s="17"/>
      <c r="G1034" s="17"/>
      <c r="H1034" s="17"/>
      <c r="I1034" s="17"/>
      <c r="K1034" s="17"/>
      <c r="N1034" s="17"/>
      <c r="O1034" s="17"/>
      <c r="P1034" s="68"/>
      <c r="Q1034" s="68"/>
      <c r="R1034" s="17"/>
      <c r="S1034" s="17"/>
      <c r="T1034" s="107"/>
      <c r="V1034" s="17"/>
      <c r="W1034" s="17"/>
      <c r="Y1034" s="17"/>
      <c r="Z1034" s="17"/>
      <c r="AA1034" s="17"/>
      <c r="AI1034" s="17"/>
      <c r="AJ1034" s="17"/>
      <c r="AK1034" s="17"/>
      <c r="AL1034" s="17"/>
      <c r="AM1034" s="17"/>
      <c r="AN1034" s="17"/>
      <c r="AO1034" s="17"/>
      <c r="AP1034" s="17"/>
      <c r="AQ1034" s="17"/>
      <c r="AR1034" s="17"/>
      <c r="AS1034" s="17"/>
      <c r="AT1034" s="17"/>
      <c r="AU1034" s="17"/>
      <c r="AV1034" s="17"/>
      <c r="AW1034" s="17"/>
      <c r="AX1034" s="17"/>
      <c r="AY1034" s="17"/>
      <c r="AZ1034" s="17"/>
      <c r="BA1034" s="17"/>
      <c r="BB1034" s="17"/>
      <c r="BC1034" s="17"/>
      <c r="BD1034" s="17"/>
      <c r="BE1034" s="17"/>
      <c r="BF1034" s="17"/>
      <c r="BG1034" s="17"/>
      <c r="BH1034" s="17"/>
      <c r="BI1034" s="17"/>
      <c r="BJ1034" s="17"/>
      <c r="BK1034" s="17"/>
      <c r="BL1034" s="17"/>
      <c r="BM1034" s="17"/>
      <c r="BN1034" s="17"/>
      <c r="BO1034" s="17"/>
      <c r="BP1034" s="17"/>
      <c r="BQ1034" s="17"/>
      <c r="BR1034" s="17"/>
      <c r="BS1034" s="17"/>
      <c r="BT1034" s="17"/>
      <c r="BU1034" s="17"/>
      <c r="BV1034" s="17"/>
      <c r="BW1034" s="17"/>
      <c r="BX1034" s="17"/>
      <c r="BY1034" s="17"/>
      <c r="BZ1034" s="17"/>
      <c r="CA1034" s="17"/>
      <c r="CB1034" s="17"/>
      <c r="CC1034" s="17"/>
      <c r="CD1034" s="17"/>
      <c r="CE1034" s="17"/>
      <c r="CF1034" s="17"/>
      <c r="CG1034" s="17"/>
      <c r="CH1034" s="17"/>
      <c r="CI1034" s="17"/>
      <c r="CJ1034" s="17"/>
      <c r="CK1034" s="17"/>
      <c r="CL1034" s="17"/>
      <c r="CM1034" s="17"/>
      <c r="CN1034" s="17"/>
      <c r="CO1034" s="17"/>
      <c r="CP1034" s="17"/>
      <c r="CQ1034" s="17"/>
      <c r="CR1034" s="17"/>
      <c r="CS1034" s="17"/>
      <c r="CT1034" s="17"/>
      <c r="CU1034" s="17"/>
      <c r="CV1034" s="17"/>
      <c r="CW1034" s="17"/>
      <c r="CX1034" s="17"/>
      <c r="CY1034" s="17"/>
      <c r="CZ1034" s="17"/>
      <c r="DA1034" s="17"/>
      <c r="DB1034" s="17"/>
      <c r="DC1034" s="17"/>
      <c r="DD1034" s="17"/>
      <c r="DE1034" s="17"/>
      <c r="DF1034" s="17"/>
      <c r="DG1034" s="17"/>
      <c r="DH1034" s="17"/>
      <c r="DI1034" s="17"/>
      <c r="DJ1034" s="17"/>
      <c r="DK1034" s="17"/>
      <c r="DL1034" s="17"/>
      <c r="DM1034" s="17"/>
      <c r="DN1034" s="17"/>
      <c r="DO1034" s="17"/>
      <c r="DP1034" s="17"/>
      <c r="DQ1034" s="17"/>
      <c r="DR1034" s="17"/>
      <c r="DS1034" s="17"/>
      <c r="DT1034" s="17"/>
      <c r="DU1034" s="17"/>
      <c r="DV1034" s="17"/>
      <c r="DW1034" s="17"/>
      <c r="DX1034" s="17"/>
      <c r="DY1034" s="17"/>
      <c r="DZ1034" s="17"/>
      <c r="EA1034" s="17"/>
      <c r="EB1034" s="17"/>
      <c r="EC1034" s="17"/>
      <c r="ED1034" s="17"/>
      <c r="EE1034" s="17"/>
      <c r="EF1034" s="17"/>
      <c r="EG1034" s="17"/>
      <c r="EH1034" s="17"/>
      <c r="EI1034" s="17"/>
      <c r="EJ1034" s="17"/>
      <c r="EK1034" s="17"/>
      <c r="EL1034" s="17"/>
    </row>
    <row r="1035" spans="1:142" x14ac:dyDescent="0.35">
      <c r="A1035" s="17"/>
      <c r="B1035" s="17"/>
      <c r="C1035" s="17"/>
      <c r="D1035" s="17"/>
      <c r="E1035" s="17"/>
      <c r="F1035" s="17"/>
      <c r="G1035" s="17"/>
      <c r="H1035" s="17"/>
      <c r="I1035" s="17"/>
      <c r="K1035" s="17"/>
      <c r="N1035" s="17"/>
      <c r="O1035" s="17"/>
      <c r="P1035" s="68"/>
      <c r="Q1035" s="68"/>
      <c r="R1035" s="17"/>
      <c r="S1035" s="17"/>
      <c r="T1035" s="109"/>
      <c r="V1035" s="17"/>
      <c r="W1035" s="17"/>
      <c r="Y1035" s="17"/>
      <c r="Z1035" s="17"/>
      <c r="AA1035" s="17"/>
      <c r="AI1035" s="17"/>
      <c r="AJ1035" s="17"/>
      <c r="AK1035" s="17"/>
      <c r="AL1035" s="17"/>
      <c r="AM1035" s="17"/>
      <c r="AN1035" s="17"/>
      <c r="AO1035" s="17"/>
      <c r="AP1035" s="17"/>
      <c r="AQ1035" s="17"/>
      <c r="AR1035" s="17"/>
      <c r="AS1035" s="17"/>
      <c r="AT1035" s="17"/>
      <c r="AU1035" s="17"/>
      <c r="AV1035" s="17"/>
      <c r="AW1035" s="17"/>
      <c r="AX1035" s="17"/>
      <c r="AY1035" s="17"/>
      <c r="AZ1035" s="17"/>
      <c r="BA1035" s="17"/>
      <c r="BB1035" s="17"/>
      <c r="BC1035" s="17"/>
      <c r="BD1035" s="17"/>
      <c r="BE1035" s="17"/>
      <c r="BF1035" s="17"/>
      <c r="BG1035" s="17"/>
      <c r="BH1035" s="17"/>
      <c r="BI1035" s="17"/>
      <c r="BJ1035" s="17"/>
      <c r="BK1035" s="17"/>
      <c r="BL1035" s="17"/>
      <c r="BM1035" s="17"/>
      <c r="BN1035" s="17"/>
      <c r="BO1035" s="17"/>
      <c r="BP1035" s="17"/>
      <c r="BQ1035" s="17"/>
      <c r="BR1035" s="17"/>
      <c r="BS1035" s="17"/>
      <c r="BT1035" s="17"/>
      <c r="BU1035" s="17"/>
      <c r="BV1035" s="17"/>
      <c r="BW1035" s="17"/>
      <c r="BX1035" s="17"/>
      <c r="BY1035" s="17"/>
      <c r="BZ1035" s="17"/>
      <c r="CA1035" s="17"/>
      <c r="CB1035" s="17"/>
      <c r="CC1035" s="17"/>
      <c r="CD1035" s="17"/>
      <c r="CE1035" s="17"/>
      <c r="CF1035" s="17"/>
      <c r="CG1035" s="17"/>
      <c r="CH1035" s="17"/>
      <c r="CI1035" s="17"/>
      <c r="CJ1035" s="17"/>
      <c r="CK1035" s="17"/>
      <c r="CL1035" s="17"/>
      <c r="CM1035" s="17"/>
      <c r="CN1035" s="17"/>
      <c r="CO1035" s="17"/>
      <c r="CP1035" s="17"/>
      <c r="CQ1035" s="17"/>
      <c r="CR1035" s="17"/>
      <c r="CS1035" s="17"/>
      <c r="CT1035" s="17"/>
      <c r="CU1035" s="17"/>
      <c r="CV1035" s="17"/>
      <c r="CW1035" s="17"/>
      <c r="CX1035" s="17"/>
      <c r="CY1035" s="17"/>
      <c r="CZ1035" s="17"/>
      <c r="DA1035" s="17"/>
      <c r="DB1035" s="17"/>
      <c r="DC1035" s="17"/>
      <c r="DD1035" s="17"/>
      <c r="DE1035" s="17"/>
      <c r="DF1035" s="17"/>
      <c r="DG1035" s="17"/>
      <c r="DH1035" s="17"/>
      <c r="DI1035" s="17"/>
      <c r="DJ1035" s="17"/>
      <c r="DK1035" s="17"/>
      <c r="DL1035" s="17"/>
      <c r="DM1035" s="17"/>
      <c r="DN1035" s="17"/>
      <c r="DO1035" s="17"/>
      <c r="DP1035" s="17"/>
      <c r="DQ1035" s="17"/>
      <c r="DR1035" s="17"/>
      <c r="DS1035" s="17"/>
      <c r="DT1035" s="17"/>
      <c r="DU1035" s="17"/>
      <c r="DV1035" s="17"/>
      <c r="DW1035" s="17"/>
      <c r="DX1035" s="17"/>
      <c r="DY1035" s="17"/>
      <c r="DZ1035" s="17"/>
      <c r="EA1035" s="17"/>
      <c r="EB1035" s="17"/>
      <c r="EC1035" s="17"/>
      <c r="ED1035" s="17"/>
      <c r="EE1035" s="17"/>
      <c r="EF1035" s="17"/>
      <c r="EG1035" s="17"/>
      <c r="EH1035" s="17"/>
      <c r="EI1035" s="17"/>
      <c r="EJ1035" s="17"/>
      <c r="EK1035" s="17"/>
      <c r="EL1035" s="17"/>
    </row>
    <row r="1036" spans="1:142" x14ac:dyDescent="0.35">
      <c r="A1036" s="17"/>
      <c r="B1036" s="17"/>
      <c r="C1036" s="17"/>
      <c r="D1036" s="17"/>
      <c r="E1036" s="17"/>
      <c r="F1036" s="17"/>
      <c r="G1036" s="17"/>
      <c r="H1036" s="17"/>
      <c r="I1036" s="17"/>
      <c r="K1036" s="17"/>
      <c r="N1036" s="17"/>
      <c r="O1036" s="17"/>
      <c r="P1036" s="68"/>
      <c r="Q1036" s="68"/>
      <c r="R1036" s="17"/>
      <c r="S1036" s="17"/>
      <c r="T1036" s="107"/>
      <c r="V1036" s="17"/>
      <c r="W1036" s="17"/>
      <c r="Y1036" s="17"/>
      <c r="Z1036" s="17"/>
      <c r="AA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c r="BC1036" s="17"/>
      <c r="BD1036" s="17"/>
      <c r="BE1036" s="17"/>
      <c r="BF1036" s="17"/>
      <c r="BG1036" s="17"/>
      <c r="BH1036" s="17"/>
      <c r="BI1036" s="17"/>
      <c r="BJ1036" s="17"/>
      <c r="BK1036" s="17"/>
      <c r="BL1036" s="17"/>
      <c r="BM1036" s="17"/>
      <c r="BN1036" s="17"/>
      <c r="BO1036" s="17"/>
      <c r="BP1036" s="17"/>
      <c r="BQ1036" s="17"/>
      <c r="BR1036" s="17"/>
      <c r="BS1036" s="17"/>
      <c r="BT1036" s="17"/>
      <c r="BU1036" s="17"/>
      <c r="BV1036" s="17"/>
      <c r="BW1036" s="17"/>
      <c r="BX1036" s="17"/>
      <c r="BY1036" s="17"/>
      <c r="BZ1036" s="17"/>
      <c r="CA1036" s="17"/>
      <c r="CB1036" s="17"/>
      <c r="CC1036" s="17"/>
      <c r="CD1036" s="17"/>
      <c r="CE1036" s="17"/>
      <c r="CF1036" s="17"/>
      <c r="CG1036" s="17"/>
      <c r="CH1036" s="17"/>
      <c r="CI1036" s="17"/>
      <c r="CJ1036" s="17"/>
      <c r="CK1036" s="17"/>
      <c r="CL1036" s="17"/>
      <c r="CM1036" s="17"/>
      <c r="CN1036" s="17"/>
      <c r="CO1036" s="17"/>
      <c r="CP1036" s="17"/>
      <c r="CQ1036" s="17"/>
      <c r="CR1036" s="17"/>
      <c r="CS1036" s="17"/>
      <c r="CT1036" s="17"/>
      <c r="CU1036" s="17"/>
      <c r="CV1036" s="17"/>
      <c r="CW1036" s="17"/>
      <c r="CX1036" s="17"/>
      <c r="CY1036" s="17"/>
      <c r="CZ1036" s="17"/>
      <c r="DA1036" s="17"/>
      <c r="DB1036" s="17"/>
      <c r="DC1036" s="17"/>
      <c r="DD1036" s="17"/>
      <c r="DE1036" s="17"/>
      <c r="DF1036" s="17"/>
      <c r="DG1036" s="17"/>
      <c r="DH1036" s="17"/>
      <c r="DI1036" s="17"/>
      <c r="DJ1036" s="17"/>
      <c r="DK1036" s="17"/>
      <c r="DL1036" s="17"/>
      <c r="DM1036" s="17"/>
      <c r="DN1036" s="17"/>
      <c r="DO1036" s="17"/>
      <c r="DP1036" s="17"/>
      <c r="DQ1036" s="17"/>
      <c r="DR1036" s="17"/>
      <c r="DS1036" s="17"/>
      <c r="DT1036" s="17"/>
      <c r="DU1036" s="17"/>
      <c r="DV1036" s="17"/>
      <c r="DW1036" s="17"/>
      <c r="DX1036" s="17"/>
      <c r="DY1036" s="17"/>
      <c r="DZ1036" s="17"/>
      <c r="EA1036" s="17"/>
      <c r="EB1036" s="17"/>
      <c r="EC1036" s="17"/>
      <c r="ED1036" s="17"/>
      <c r="EE1036" s="17"/>
      <c r="EF1036" s="17"/>
      <c r="EG1036" s="17"/>
      <c r="EH1036" s="17"/>
      <c r="EI1036" s="17"/>
      <c r="EJ1036" s="17"/>
      <c r="EK1036" s="17"/>
      <c r="EL1036" s="17"/>
    </row>
    <row r="1037" spans="1:142" x14ac:dyDescent="0.35">
      <c r="A1037" s="17"/>
      <c r="B1037" s="17"/>
      <c r="C1037" s="17"/>
      <c r="D1037" s="17"/>
      <c r="E1037" s="17"/>
      <c r="F1037" s="17"/>
      <c r="G1037" s="17"/>
      <c r="H1037" s="17"/>
      <c r="I1037" s="17"/>
      <c r="K1037" s="17"/>
      <c r="N1037" s="17"/>
      <c r="O1037" s="17"/>
      <c r="P1037" s="68"/>
      <c r="Q1037" s="68"/>
      <c r="R1037" s="17"/>
      <c r="S1037" s="17"/>
      <c r="T1037" s="109"/>
      <c r="V1037" s="17"/>
      <c r="W1037" s="17"/>
      <c r="Y1037" s="17"/>
      <c r="Z1037" s="17"/>
      <c r="AA1037" s="17"/>
      <c r="AI1037" s="17"/>
      <c r="AJ1037" s="17"/>
      <c r="AK1037" s="17"/>
      <c r="AL1037" s="17"/>
      <c r="AM1037" s="17"/>
      <c r="AN1037" s="17"/>
      <c r="AO1037" s="17"/>
      <c r="AP1037" s="17"/>
      <c r="AQ1037" s="17"/>
      <c r="AR1037" s="17"/>
      <c r="AS1037" s="17"/>
      <c r="AT1037" s="17"/>
      <c r="AU1037" s="17"/>
      <c r="AV1037" s="17"/>
      <c r="AW1037" s="17"/>
      <c r="AX1037" s="17"/>
      <c r="AY1037" s="17"/>
      <c r="AZ1037" s="17"/>
      <c r="BA1037" s="17"/>
      <c r="BB1037" s="17"/>
      <c r="BC1037" s="17"/>
      <c r="BD1037" s="17"/>
      <c r="BE1037" s="17"/>
      <c r="BF1037" s="17"/>
      <c r="BG1037" s="17"/>
      <c r="BH1037" s="17"/>
      <c r="BI1037" s="17"/>
      <c r="BJ1037" s="17"/>
      <c r="BK1037" s="17"/>
      <c r="BL1037" s="17"/>
      <c r="BM1037" s="17"/>
      <c r="BN1037" s="17"/>
      <c r="BO1037" s="17"/>
      <c r="BP1037" s="17"/>
      <c r="BQ1037" s="17"/>
      <c r="BR1037" s="17"/>
      <c r="BS1037" s="17"/>
      <c r="BT1037" s="17"/>
      <c r="BU1037" s="17"/>
      <c r="BV1037" s="17"/>
      <c r="BW1037" s="17"/>
      <c r="BX1037" s="17"/>
      <c r="BY1037" s="17"/>
      <c r="BZ1037" s="17"/>
      <c r="CA1037" s="17"/>
      <c r="CB1037" s="17"/>
      <c r="CC1037" s="17"/>
      <c r="CD1037" s="17"/>
      <c r="CE1037" s="17"/>
      <c r="CF1037" s="17"/>
      <c r="CG1037" s="17"/>
      <c r="CH1037" s="17"/>
      <c r="CI1037" s="17"/>
      <c r="CJ1037" s="17"/>
      <c r="CK1037" s="17"/>
      <c r="CL1037" s="17"/>
      <c r="CM1037" s="17"/>
      <c r="CN1037" s="17"/>
      <c r="CO1037" s="17"/>
      <c r="CP1037" s="17"/>
      <c r="CQ1037" s="17"/>
      <c r="CR1037" s="17"/>
      <c r="CS1037" s="17"/>
      <c r="CT1037" s="17"/>
      <c r="CU1037" s="17"/>
      <c r="CV1037" s="17"/>
      <c r="CW1037" s="17"/>
      <c r="CX1037" s="17"/>
      <c r="CY1037" s="17"/>
      <c r="CZ1037" s="17"/>
      <c r="DA1037" s="17"/>
      <c r="DB1037" s="17"/>
      <c r="DC1037" s="17"/>
      <c r="DD1037" s="17"/>
      <c r="DE1037" s="17"/>
      <c r="DF1037" s="17"/>
      <c r="DG1037" s="17"/>
      <c r="DH1037" s="17"/>
      <c r="DI1037" s="17"/>
      <c r="DJ1037" s="17"/>
      <c r="DK1037" s="17"/>
      <c r="DL1037" s="17"/>
      <c r="DM1037" s="17"/>
      <c r="DN1037" s="17"/>
      <c r="DO1037" s="17"/>
      <c r="DP1037" s="17"/>
      <c r="DQ1037" s="17"/>
      <c r="DR1037" s="17"/>
      <c r="DS1037" s="17"/>
      <c r="DT1037" s="17"/>
      <c r="DU1037" s="17"/>
      <c r="DV1037" s="17"/>
      <c r="DW1037" s="17"/>
      <c r="DX1037" s="17"/>
      <c r="DY1037" s="17"/>
      <c r="DZ1037" s="17"/>
      <c r="EA1037" s="17"/>
      <c r="EB1037" s="17"/>
      <c r="EC1037" s="17"/>
      <c r="ED1037" s="17"/>
      <c r="EE1037" s="17"/>
      <c r="EF1037" s="17"/>
      <c r="EG1037" s="17"/>
      <c r="EH1037" s="17"/>
      <c r="EI1037" s="17"/>
      <c r="EJ1037" s="17"/>
      <c r="EK1037" s="17"/>
      <c r="EL1037" s="17"/>
    </row>
    <row r="1038" spans="1:142" x14ac:dyDescent="0.35">
      <c r="A1038" s="17"/>
      <c r="B1038" s="17"/>
      <c r="C1038" s="17"/>
      <c r="D1038" s="17"/>
      <c r="E1038" s="17"/>
      <c r="F1038" s="17"/>
      <c r="G1038" s="17"/>
      <c r="H1038" s="17"/>
      <c r="I1038" s="17"/>
      <c r="K1038" s="17"/>
      <c r="N1038" s="17"/>
      <c r="O1038" s="17"/>
      <c r="P1038" s="68"/>
      <c r="Q1038" s="68"/>
      <c r="R1038" s="17"/>
      <c r="S1038" s="17"/>
      <c r="T1038" s="107"/>
      <c r="V1038" s="17"/>
      <c r="W1038" s="17"/>
      <c r="Y1038" s="17"/>
      <c r="Z1038" s="17"/>
      <c r="AA1038" s="17"/>
      <c r="AI1038" s="17"/>
      <c r="AJ1038" s="17"/>
      <c r="AK1038" s="17"/>
      <c r="AL1038" s="17"/>
      <c r="AM1038" s="17"/>
      <c r="AN1038" s="17"/>
      <c r="AO1038" s="17"/>
      <c r="AP1038" s="17"/>
      <c r="AQ1038" s="17"/>
      <c r="AR1038" s="17"/>
      <c r="AS1038" s="17"/>
      <c r="AT1038" s="17"/>
      <c r="AU1038" s="17"/>
      <c r="AV1038" s="17"/>
      <c r="AW1038" s="17"/>
      <c r="AX1038" s="17"/>
      <c r="AY1038" s="17"/>
      <c r="AZ1038" s="17"/>
      <c r="BA1038" s="17"/>
      <c r="BB1038" s="17"/>
      <c r="BC1038" s="17"/>
      <c r="BD1038" s="17"/>
      <c r="BE1038" s="17"/>
      <c r="BF1038" s="17"/>
      <c r="BG1038" s="17"/>
      <c r="BH1038" s="17"/>
      <c r="BI1038" s="17"/>
      <c r="BJ1038" s="17"/>
      <c r="BK1038" s="17"/>
      <c r="BL1038" s="17"/>
      <c r="BM1038" s="17"/>
      <c r="BN1038" s="17"/>
      <c r="BO1038" s="17"/>
      <c r="BP1038" s="17"/>
      <c r="BQ1038" s="17"/>
      <c r="BR1038" s="17"/>
      <c r="BS1038" s="17"/>
      <c r="BT1038" s="17"/>
      <c r="BU1038" s="17"/>
      <c r="BV1038" s="17"/>
      <c r="BW1038" s="17"/>
      <c r="BX1038" s="17"/>
      <c r="BY1038" s="17"/>
      <c r="BZ1038" s="17"/>
      <c r="CA1038" s="17"/>
      <c r="CB1038" s="17"/>
      <c r="CC1038" s="17"/>
      <c r="CD1038" s="17"/>
      <c r="CE1038" s="17"/>
      <c r="CF1038" s="17"/>
      <c r="CG1038" s="17"/>
      <c r="CH1038" s="17"/>
      <c r="CI1038" s="17"/>
      <c r="CJ1038" s="17"/>
      <c r="CK1038" s="17"/>
      <c r="CL1038" s="17"/>
      <c r="CM1038" s="17"/>
      <c r="CN1038" s="17"/>
      <c r="CO1038" s="17"/>
      <c r="CP1038" s="17"/>
      <c r="CQ1038" s="17"/>
      <c r="CR1038" s="17"/>
      <c r="CS1038" s="17"/>
      <c r="CT1038" s="17"/>
      <c r="CU1038" s="17"/>
      <c r="CV1038" s="17"/>
      <c r="CW1038" s="17"/>
      <c r="CX1038" s="17"/>
      <c r="CY1038" s="17"/>
      <c r="CZ1038" s="17"/>
      <c r="DA1038" s="17"/>
      <c r="DB1038" s="17"/>
      <c r="DC1038" s="17"/>
      <c r="DD1038" s="17"/>
      <c r="DE1038" s="17"/>
      <c r="DF1038" s="17"/>
      <c r="DG1038" s="17"/>
      <c r="DH1038" s="17"/>
      <c r="DI1038" s="17"/>
      <c r="DJ1038" s="17"/>
      <c r="DK1038" s="17"/>
      <c r="DL1038" s="17"/>
      <c r="DM1038" s="17"/>
      <c r="DN1038" s="17"/>
      <c r="DO1038" s="17"/>
      <c r="DP1038" s="17"/>
      <c r="DQ1038" s="17"/>
      <c r="DR1038" s="17"/>
      <c r="DS1038" s="17"/>
      <c r="DT1038" s="17"/>
      <c r="DU1038" s="17"/>
      <c r="DV1038" s="17"/>
      <c r="DW1038" s="17"/>
      <c r="DX1038" s="17"/>
      <c r="DY1038" s="17"/>
      <c r="DZ1038" s="17"/>
      <c r="EA1038" s="17"/>
      <c r="EB1038" s="17"/>
      <c r="EC1038" s="17"/>
      <c r="ED1038" s="17"/>
      <c r="EE1038" s="17"/>
      <c r="EF1038" s="17"/>
      <c r="EG1038" s="17"/>
      <c r="EH1038" s="17"/>
      <c r="EI1038" s="17"/>
      <c r="EJ1038" s="17"/>
      <c r="EK1038" s="17"/>
      <c r="EL1038" s="17"/>
    </row>
    <row r="1039" spans="1:142" x14ac:dyDescent="0.35">
      <c r="A1039" s="17"/>
      <c r="B1039" s="17"/>
      <c r="C1039" s="17"/>
      <c r="D1039" s="17"/>
      <c r="E1039" s="17"/>
      <c r="F1039" s="17"/>
      <c r="G1039" s="17"/>
      <c r="H1039" s="17"/>
      <c r="I1039" s="17"/>
      <c r="K1039" s="17"/>
      <c r="N1039" s="17"/>
      <c r="O1039" s="17"/>
      <c r="P1039" s="68"/>
      <c r="Q1039" s="68"/>
      <c r="R1039" s="17"/>
      <c r="S1039" s="17"/>
      <c r="T1039" s="107"/>
      <c r="V1039" s="17"/>
      <c r="W1039" s="17"/>
      <c r="Y1039" s="17"/>
      <c r="Z1039" s="17"/>
      <c r="AA1039" s="17"/>
      <c r="AI1039" s="17"/>
      <c r="AJ1039" s="17"/>
      <c r="AK1039" s="17"/>
      <c r="AL1039" s="17"/>
      <c r="AM1039" s="17"/>
      <c r="AN1039" s="17"/>
      <c r="AO1039" s="17"/>
      <c r="AP1039" s="17"/>
      <c r="AQ1039" s="17"/>
      <c r="AR1039" s="17"/>
      <c r="AS1039" s="17"/>
      <c r="AT1039" s="17"/>
      <c r="AU1039" s="17"/>
      <c r="AV1039" s="17"/>
      <c r="AW1039" s="17"/>
      <c r="AX1039" s="17"/>
      <c r="AY1039" s="17"/>
      <c r="AZ1039" s="17"/>
      <c r="BA1039" s="17"/>
      <c r="BB1039" s="17"/>
      <c r="BC1039" s="17"/>
      <c r="BD1039" s="17"/>
      <c r="BE1039" s="17"/>
      <c r="BF1039" s="17"/>
      <c r="BG1039" s="17"/>
      <c r="BH1039" s="17"/>
      <c r="BI1039" s="17"/>
      <c r="BJ1039" s="17"/>
      <c r="BK1039" s="17"/>
      <c r="BL1039" s="17"/>
      <c r="BM1039" s="17"/>
      <c r="BN1039" s="17"/>
      <c r="BO1039" s="17"/>
      <c r="BP1039" s="17"/>
      <c r="BQ1039" s="17"/>
      <c r="BR1039" s="17"/>
      <c r="BS1039" s="17"/>
      <c r="BT1039" s="17"/>
      <c r="BU1039" s="17"/>
      <c r="BV1039" s="17"/>
      <c r="BW1039" s="17"/>
      <c r="BX1039" s="17"/>
      <c r="BY1039" s="17"/>
      <c r="BZ1039" s="17"/>
      <c r="CA1039" s="17"/>
      <c r="CB1039" s="17"/>
      <c r="CC1039" s="17"/>
      <c r="CD1039" s="17"/>
      <c r="CE1039" s="17"/>
      <c r="CF1039" s="17"/>
      <c r="CG1039" s="17"/>
      <c r="CH1039" s="17"/>
      <c r="CI1039" s="17"/>
      <c r="CJ1039" s="17"/>
      <c r="CK1039" s="17"/>
      <c r="CL1039" s="17"/>
      <c r="CM1039" s="17"/>
      <c r="CN1039" s="17"/>
      <c r="CO1039" s="17"/>
      <c r="CP1039" s="17"/>
      <c r="CQ1039" s="17"/>
      <c r="CR1039" s="17"/>
      <c r="CS1039" s="17"/>
      <c r="CT1039" s="17"/>
      <c r="CU1039" s="17"/>
      <c r="CV1039" s="17"/>
      <c r="CW1039" s="17"/>
      <c r="CX1039" s="17"/>
      <c r="CY1039" s="17"/>
      <c r="CZ1039" s="17"/>
      <c r="DA1039" s="17"/>
      <c r="DB1039" s="17"/>
      <c r="DC1039" s="17"/>
      <c r="DD1039" s="17"/>
      <c r="DE1039" s="17"/>
      <c r="DF1039" s="17"/>
      <c r="DG1039" s="17"/>
      <c r="DH1039" s="17"/>
      <c r="DI1039" s="17"/>
      <c r="DJ1039" s="17"/>
      <c r="DK1039" s="17"/>
      <c r="DL1039" s="17"/>
      <c r="DM1039" s="17"/>
      <c r="DN1039" s="17"/>
      <c r="DO1039" s="17"/>
      <c r="DP1039" s="17"/>
      <c r="DQ1039" s="17"/>
      <c r="DR1039" s="17"/>
      <c r="DS1039" s="17"/>
      <c r="DT1039" s="17"/>
      <c r="DU1039" s="17"/>
      <c r="DV1039" s="17"/>
      <c r="DW1039" s="17"/>
      <c r="DX1039" s="17"/>
      <c r="DY1039" s="17"/>
      <c r="DZ1039" s="17"/>
      <c r="EA1039" s="17"/>
      <c r="EB1039" s="17"/>
      <c r="EC1039" s="17"/>
      <c r="ED1039" s="17"/>
      <c r="EE1039" s="17"/>
      <c r="EF1039" s="17"/>
      <c r="EG1039" s="17"/>
      <c r="EH1039" s="17"/>
      <c r="EI1039" s="17"/>
      <c r="EJ1039" s="17"/>
      <c r="EK1039" s="17"/>
      <c r="EL1039" s="17"/>
    </row>
    <row r="1040" spans="1:142" x14ac:dyDescent="0.35">
      <c r="A1040" s="17"/>
      <c r="B1040" s="17"/>
      <c r="C1040" s="17"/>
      <c r="D1040" s="17"/>
      <c r="E1040" s="17"/>
      <c r="F1040" s="17"/>
      <c r="G1040" s="17"/>
      <c r="H1040" s="17"/>
      <c r="I1040" s="107"/>
      <c r="K1040" s="17"/>
      <c r="N1040" s="17"/>
      <c r="O1040" s="17"/>
      <c r="P1040" s="68"/>
      <c r="Q1040" s="68"/>
      <c r="R1040" s="17"/>
      <c r="S1040" s="17"/>
      <c r="T1040" s="107"/>
      <c r="V1040" s="17"/>
      <c r="W1040" s="17"/>
      <c r="Y1040" s="17"/>
      <c r="Z1040" s="17"/>
      <c r="AA1040" s="17"/>
      <c r="AI1040" s="17"/>
      <c r="AJ1040" s="17"/>
      <c r="AK1040" s="17"/>
      <c r="AL1040" s="17"/>
      <c r="AM1040" s="17"/>
      <c r="AN1040" s="17"/>
      <c r="AO1040" s="17"/>
      <c r="AP1040" s="17"/>
      <c r="AQ1040" s="17"/>
      <c r="AR1040" s="17"/>
      <c r="AS1040" s="17"/>
      <c r="AT1040" s="17"/>
      <c r="AU1040" s="17"/>
      <c r="AV1040" s="17"/>
      <c r="AW1040" s="17"/>
      <c r="AX1040" s="17"/>
      <c r="AY1040" s="17"/>
      <c r="AZ1040" s="17"/>
      <c r="BA1040" s="17"/>
      <c r="BB1040" s="17"/>
      <c r="BC1040" s="17"/>
      <c r="BD1040" s="17"/>
      <c r="BE1040" s="17"/>
      <c r="BF1040" s="17"/>
      <c r="BG1040" s="17"/>
      <c r="BH1040" s="17"/>
      <c r="BI1040" s="17"/>
      <c r="BJ1040" s="17"/>
      <c r="BK1040" s="17"/>
      <c r="BL1040" s="17"/>
      <c r="BM1040" s="17"/>
      <c r="BN1040" s="17"/>
      <c r="BO1040" s="17"/>
      <c r="BP1040" s="17"/>
      <c r="BQ1040" s="17"/>
      <c r="BR1040" s="17"/>
      <c r="BS1040" s="17"/>
      <c r="BT1040" s="17"/>
      <c r="BU1040" s="17"/>
      <c r="BV1040" s="17"/>
      <c r="BW1040" s="17"/>
      <c r="BX1040" s="17"/>
      <c r="BY1040" s="17"/>
      <c r="BZ1040" s="17"/>
      <c r="CA1040" s="17"/>
      <c r="CB1040" s="17"/>
      <c r="CC1040" s="17"/>
      <c r="CD1040" s="17"/>
      <c r="CE1040" s="17"/>
      <c r="CF1040" s="17"/>
      <c r="CG1040" s="17"/>
      <c r="CH1040" s="17"/>
      <c r="CI1040" s="17"/>
      <c r="CJ1040" s="17"/>
      <c r="CK1040" s="17"/>
      <c r="CL1040" s="17"/>
      <c r="CM1040" s="17"/>
      <c r="CN1040" s="17"/>
      <c r="CO1040" s="17"/>
      <c r="CP1040" s="17"/>
      <c r="CQ1040" s="17"/>
      <c r="CR1040" s="17"/>
      <c r="CS1040" s="17"/>
      <c r="CT1040" s="17"/>
      <c r="CU1040" s="17"/>
      <c r="CV1040" s="17"/>
      <c r="CW1040" s="17"/>
      <c r="CX1040" s="17"/>
      <c r="CY1040" s="17"/>
      <c r="CZ1040" s="17"/>
      <c r="DA1040" s="17"/>
      <c r="DB1040" s="17"/>
      <c r="DC1040" s="17"/>
      <c r="DD1040" s="17"/>
      <c r="DE1040" s="17"/>
      <c r="DF1040" s="17"/>
      <c r="DG1040" s="17"/>
      <c r="DH1040" s="17"/>
      <c r="DI1040" s="17"/>
      <c r="DJ1040" s="17"/>
      <c r="DK1040" s="17"/>
      <c r="DL1040" s="17"/>
      <c r="DM1040" s="17"/>
      <c r="DN1040" s="17"/>
      <c r="DO1040" s="17"/>
      <c r="DP1040" s="17"/>
      <c r="DQ1040" s="17"/>
      <c r="DR1040" s="17"/>
      <c r="DS1040" s="17"/>
      <c r="DT1040" s="17"/>
      <c r="DU1040" s="17"/>
      <c r="DV1040" s="17"/>
      <c r="DW1040" s="17"/>
      <c r="DX1040" s="17"/>
      <c r="DY1040" s="17"/>
      <c r="DZ1040" s="17"/>
      <c r="EA1040" s="17"/>
      <c r="EB1040" s="17"/>
      <c r="EC1040" s="17"/>
      <c r="ED1040" s="17"/>
      <c r="EE1040" s="17"/>
      <c r="EF1040" s="17"/>
      <c r="EG1040" s="17"/>
      <c r="EH1040" s="17"/>
      <c r="EI1040" s="17"/>
      <c r="EJ1040" s="17"/>
      <c r="EK1040" s="17"/>
      <c r="EL1040" s="17"/>
    </row>
    <row r="1041" spans="1:142" x14ac:dyDescent="0.35">
      <c r="A1041" s="17"/>
      <c r="B1041" s="17"/>
      <c r="C1041" s="17"/>
      <c r="D1041" s="17"/>
      <c r="E1041" s="17"/>
      <c r="F1041" s="17"/>
      <c r="G1041" s="17"/>
      <c r="H1041" s="17"/>
      <c r="I1041" s="17"/>
      <c r="K1041" s="17"/>
      <c r="N1041" s="17"/>
      <c r="O1041" s="17"/>
      <c r="P1041" s="68"/>
      <c r="Q1041" s="68"/>
      <c r="R1041" s="17"/>
      <c r="S1041" s="17"/>
      <c r="T1041" s="107"/>
      <c r="V1041" s="17"/>
      <c r="W1041" s="17"/>
      <c r="Y1041" s="17"/>
      <c r="Z1041" s="17"/>
      <c r="AA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c r="BL1041" s="17"/>
      <c r="BM1041" s="17"/>
      <c r="BN1041" s="17"/>
      <c r="BO1041" s="17"/>
      <c r="BP1041" s="17"/>
      <c r="BQ1041" s="17"/>
      <c r="BR1041" s="17"/>
      <c r="BS1041" s="17"/>
      <c r="BT1041" s="17"/>
      <c r="BU1041" s="17"/>
      <c r="BV1041" s="17"/>
      <c r="BW1041" s="17"/>
      <c r="BX1041" s="17"/>
      <c r="BY1041" s="17"/>
      <c r="BZ1041" s="17"/>
      <c r="CA1041" s="17"/>
      <c r="CB1041" s="17"/>
      <c r="CC1041" s="17"/>
      <c r="CD1041" s="17"/>
      <c r="CE1041" s="17"/>
      <c r="CF1041" s="17"/>
      <c r="CG1041" s="17"/>
      <c r="CH1041" s="17"/>
      <c r="CI1041" s="17"/>
      <c r="CJ1041" s="17"/>
      <c r="CK1041" s="17"/>
      <c r="CL1041" s="17"/>
      <c r="CM1041" s="17"/>
      <c r="CN1041" s="17"/>
      <c r="CO1041" s="17"/>
      <c r="CP1041" s="17"/>
      <c r="CQ1041" s="17"/>
      <c r="CR1041" s="17"/>
      <c r="CS1041" s="17"/>
      <c r="CT1041" s="17"/>
      <c r="CU1041" s="17"/>
      <c r="CV1041" s="17"/>
      <c r="CW1041" s="17"/>
      <c r="CX1041" s="17"/>
      <c r="CY1041" s="17"/>
      <c r="CZ1041" s="17"/>
      <c r="DA1041" s="17"/>
      <c r="DB1041" s="17"/>
      <c r="DC1041" s="17"/>
      <c r="DD1041" s="17"/>
      <c r="DE1041" s="17"/>
      <c r="DF1041" s="17"/>
      <c r="DG1041" s="17"/>
      <c r="DH1041" s="17"/>
      <c r="DI1041" s="17"/>
      <c r="DJ1041" s="17"/>
      <c r="DK1041" s="17"/>
      <c r="DL1041" s="17"/>
      <c r="DM1041" s="17"/>
      <c r="DN1041" s="17"/>
      <c r="DO1041" s="17"/>
      <c r="DP1041" s="17"/>
      <c r="DQ1041" s="17"/>
      <c r="DR1041" s="17"/>
      <c r="DS1041" s="17"/>
      <c r="DT1041" s="17"/>
      <c r="DU1041" s="17"/>
      <c r="DV1041" s="17"/>
      <c r="DW1041" s="17"/>
      <c r="DX1041" s="17"/>
      <c r="DY1041" s="17"/>
      <c r="DZ1041" s="17"/>
      <c r="EA1041" s="17"/>
      <c r="EB1041" s="17"/>
      <c r="EC1041" s="17"/>
      <c r="ED1041" s="17"/>
      <c r="EE1041" s="17"/>
      <c r="EF1041" s="17"/>
      <c r="EG1041" s="17"/>
      <c r="EH1041" s="17"/>
      <c r="EI1041" s="17"/>
      <c r="EJ1041" s="17"/>
      <c r="EK1041" s="17"/>
      <c r="EL1041" s="17"/>
    </row>
    <row r="1042" spans="1:142" x14ac:dyDescent="0.35">
      <c r="A1042" s="17"/>
      <c r="B1042" s="17"/>
      <c r="C1042" s="17"/>
      <c r="D1042" s="17"/>
      <c r="E1042" s="17"/>
      <c r="F1042" s="17"/>
      <c r="G1042" s="17"/>
      <c r="H1042" s="17"/>
      <c r="I1042" s="17"/>
      <c r="K1042" s="17"/>
      <c r="N1042" s="17"/>
      <c r="O1042" s="17"/>
      <c r="P1042" s="68"/>
      <c r="Q1042" s="68"/>
      <c r="R1042" s="17"/>
      <c r="S1042" s="17"/>
      <c r="T1042" s="107"/>
      <c r="V1042" s="17"/>
      <c r="W1042" s="17"/>
      <c r="Y1042" s="17"/>
      <c r="Z1042" s="17"/>
      <c r="AA1042" s="17"/>
      <c r="AI1042" s="17"/>
      <c r="AJ1042" s="17"/>
      <c r="AK1042" s="17"/>
      <c r="AL1042" s="17"/>
      <c r="AM1042" s="17"/>
      <c r="AN1042" s="17"/>
      <c r="AO1042" s="17"/>
      <c r="AP1042" s="17"/>
      <c r="AQ1042" s="17"/>
      <c r="AR1042" s="17"/>
      <c r="AS1042" s="17"/>
      <c r="AT1042" s="17"/>
      <c r="AU1042" s="17"/>
      <c r="AV1042" s="17"/>
      <c r="AW1042" s="17"/>
      <c r="AX1042" s="17"/>
      <c r="AY1042" s="17"/>
      <c r="AZ1042" s="17"/>
      <c r="BA1042" s="17"/>
      <c r="BB1042" s="17"/>
      <c r="BC1042" s="17"/>
      <c r="BD1042" s="17"/>
      <c r="BE1042" s="17"/>
      <c r="BF1042" s="17"/>
      <c r="BG1042" s="17"/>
      <c r="BH1042" s="17"/>
      <c r="BI1042" s="17"/>
      <c r="BJ1042" s="17"/>
      <c r="BK1042" s="17"/>
      <c r="BL1042" s="17"/>
      <c r="BM1042" s="17"/>
      <c r="BN1042" s="17"/>
      <c r="BO1042" s="17"/>
      <c r="BP1042" s="17"/>
      <c r="BQ1042" s="17"/>
      <c r="BR1042" s="17"/>
      <c r="BS1042" s="17"/>
      <c r="BT1042" s="17"/>
      <c r="BU1042" s="17"/>
      <c r="BV1042" s="17"/>
      <c r="BW1042" s="17"/>
      <c r="BX1042" s="17"/>
      <c r="BY1042" s="17"/>
      <c r="BZ1042" s="17"/>
      <c r="CA1042" s="17"/>
      <c r="CB1042" s="17"/>
      <c r="CC1042" s="17"/>
      <c r="CD1042" s="17"/>
      <c r="CE1042" s="17"/>
      <c r="CF1042" s="17"/>
      <c r="CG1042" s="17"/>
      <c r="CH1042" s="17"/>
      <c r="CI1042" s="17"/>
      <c r="CJ1042" s="17"/>
      <c r="CK1042" s="17"/>
      <c r="CL1042" s="17"/>
      <c r="CM1042" s="17"/>
      <c r="CN1042" s="17"/>
      <c r="CO1042" s="17"/>
      <c r="CP1042" s="17"/>
      <c r="CQ1042" s="17"/>
      <c r="CR1042" s="17"/>
      <c r="CS1042" s="17"/>
      <c r="CT1042" s="17"/>
      <c r="CU1042" s="17"/>
      <c r="CV1042" s="17"/>
      <c r="CW1042" s="17"/>
      <c r="CX1042" s="17"/>
      <c r="CY1042" s="17"/>
      <c r="CZ1042" s="17"/>
      <c r="DA1042" s="17"/>
      <c r="DB1042" s="17"/>
      <c r="DC1042" s="17"/>
      <c r="DD1042" s="17"/>
      <c r="DE1042" s="17"/>
      <c r="DF1042" s="17"/>
      <c r="DG1042" s="17"/>
      <c r="DH1042" s="17"/>
      <c r="DI1042" s="17"/>
      <c r="DJ1042" s="17"/>
      <c r="DK1042" s="17"/>
      <c r="DL1042" s="17"/>
      <c r="DM1042" s="17"/>
      <c r="DN1042" s="17"/>
      <c r="DO1042" s="17"/>
      <c r="DP1042" s="17"/>
      <c r="DQ1042" s="17"/>
      <c r="DR1042" s="17"/>
      <c r="DS1042" s="17"/>
      <c r="DT1042" s="17"/>
      <c r="DU1042" s="17"/>
      <c r="DV1042" s="17"/>
      <c r="DW1042" s="17"/>
      <c r="DX1042" s="17"/>
      <c r="DY1042" s="17"/>
      <c r="DZ1042" s="17"/>
      <c r="EA1042" s="17"/>
      <c r="EB1042" s="17"/>
      <c r="EC1042" s="17"/>
      <c r="ED1042" s="17"/>
      <c r="EE1042" s="17"/>
      <c r="EF1042" s="17"/>
      <c r="EG1042" s="17"/>
      <c r="EH1042" s="17"/>
      <c r="EI1042" s="17"/>
      <c r="EJ1042" s="17"/>
      <c r="EK1042" s="17"/>
      <c r="EL1042" s="17"/>
    </row>
    <row r="1043" spans="1:142" x14ac:dyDescent="0.35">
      <c r="A1043" s="17"/>
      <c r="B1043" s="17"/>
      <c r="C1043" s="17"/>
      <c r="D1043" s="17"/>
      <c r="E1043" s="17"/>
      <c r="F1043" s="17"/>
      <c r="G1043" s="17"/>
      <c r="H1043" s="17"/>
      <c r="I1043" s="17"/>
      <c r="K1043" s="17"/>
      <c r="N1043" s="17"/>
      <c r="O1043" s="17"/>
      <c r="P1043" s="68"/>
      <c r="Q1043" s="68"/>
      <c r="R1043" s="17"/>
      <c r="S1043" s="17"/>
      <c r="T1043" s="107"/>
      <c r="V1043" s="17"/>
      <c r="W1043" s="17"/>
      <c r="Y1043" s="17"/>
      <c r="Z1043" s="17"/>
      <c r="AA1043" s="17"/>
      <c r="AI1043" s="17"/>
      <c r="AJ1043" s="17"/>
      <c r="AK1043" s="17"/>
      <c r="AL1043" s="17"/>
      <c r="AM1043" s="17"/>
      <c r="AN1043" s="17"/>
      <c r="AO1043" s="17"/>
      <c r="AP1043" s="17"/>
      <c r="AQ1043" s="17"/>
      <c r="AR1043" s="17"/>
      <c r="AS1043" s="17"/>
      <c r="AT1043" s="17"/>
      <c r="AU1043" s="17"/>
      <c r="AV1043" s="17"/>
      <c r="AW1043" s="17"/>
      <c r="AX1043" s="17"/>
      <c r="AY1043" s="17"/>
      <c r="AZ1043" s="17"/>
      <c r="BA1043" s="17"/>
      <c r="BB1043" s="17"/>
      <c r="BC1043" s="17"/>
      <c r="BD1043" s="17"/>
      <c r="BE1043" s="17"/>
      <c r="BF1043" s="17"/>
      <c r="BG1043" s="17"/>
      <c r="BH1043" s="17"/>
      <c r="BI1043" s="17"/>
      <c r="BJ1043" s="17"/>
      <c r="BK1043" s="17"/>
      <c r="BL1043" s="17"/>
      <c r="BM1043" s="17"/>
      <c r="BN1043" s="17"/>
      <c r="BO1043" s="17"/>
      <c r="BP1043" s="17"/>
      <c r="BQ1043" s="17"/>
      <c r="BR1043" s="17"/>
      <c r="BS1043" s="17"/>
      <c r="BT1043" s="17"/>
      <c r="BU1043" s="17"/>
      <c r="BV1043" s="17"/>
      <c r="BW1043" s="17"/>
      <c r="BX1043" s="17"/>
      <c r="BY1043" s="17"/>
      <c r="BZ1043" s="17"/>
      <c r="CA1043" s="17"/>
      <c r="CB1043" s="17"/>
      <c r="CC1043" s="17"/>
      <c r="CD1043" s="17"/>
      <c r="CE1043" s="17"/>
      <c r="CF1043" s="17"/>
      <c r="CG1043" s="17"/>
      <c r="CH1043" s="17"/>
      <c r="CI1043" s="17"/>
      <c r="CJ1043" s="17"/>
      <c r="CK1043" s="17"/>
      <c r="CL1043" s="17"/>
      <c r="CM1043" s="17"/>
      <c r="CN1043" s="17"/>
      <c r="CO1043" s="17"/>
      <c r="CP1043" s="17"/>
      <c r="CQ1043" s="17"/>
      <c r="CR1043" s="17"/>
      <c r="CS1043" s="17"/>
      <c r="CT1043" s="17"/>
      <c r="CU1043" s="17"/>
      <c r="CV1043" s="17"/>
      <c r="CW1043" s="17"/>
      <c r="CX1043" s="17"/>
      <c r="CY1043" s="17"/>
      <c r="CZ1043" s="17"/>
      <c r="DA1043" s="17"/>
      <c r="DB1043" s="17"/>
      <c r="DC1043" s="17"/>
      <c r="DD1043" s="17"/>
      <c r="DE1043" s="17"/>
      <c r="DF1043" s="17"/>
      <c r="DG1043" s="17"/>
      <c r="DH1043" s="17"/>
      <c r="DI1043" s="17"/>
      <c r="DJ1043" s="17"/>
      <c r="DK1043" s="17"/>
      <c r="DL1043" s="17"/>
      <c r="DM1043" s="17"/>
      <c r="DN1043" s="17"/>
      <c r="DO1043" s="17"/>
      <c r="DP1043" s="17"/>
      <c r="DQ1043" s="17"/>
      <c r="DR1043" s="17"/>
      <c r="DS1043" s="17"/>
      <c r="DT1043" s="17"/>
      <c r="DU1043" s="17"/>
      <c r="DV1043" s="17"/>
      <c r="DW1043" s="17"/>
      <c r="DX1043" s="17"/>
      <c r="DY1043" s="17"/>
      <c r="DZ1043" s="17"/>
      <c r="EA1043" s="17"/>
      <c r="EB1043" s="17"/>
      <c r="EC1043" s="17"/>
      <c r="ED1043" s="17"/>
      <c r="EE1043" s="17"/>
      <c r="EF1043" s="17"/>
      <c r="EG1043" s="17"/>
      <c r="EH1043" s="17"/>
      <c r="EI1043" s="17"/>
      <c r="EJ1043" s="17"/>
      <c r="EK1043" s="17"/>
      <c r="EL1043" s="17"/>
    </row>
    <row r="1044" spans="1:142" x14ac:dyDescent="0.35">
      <c r="A1044" s="17"/>
      <c r="B1044" s="17"/>
      <c r="C1044" s="17"/>
      <c r="D1044" s="17"/>
      <c r="E1044" s="17"/>
      <c r="F1044" s="17"/>
      <c r="G1044" s="17"/>
      <c r="H1044" s="17"/>
      <c r="I1044" s="17"/>
      <c r="K1044" s="17"/>
      <c r="N1044" s="17"/>
      <c r="O1044" s="17"/>
      <c r="P1044" s="68"/>
      <c r="Q1044" s="68"/>
      <c r="R1044" s="17"/>
      <c r="S1044" s="17"/>
      <c r="T1044" s="109"/>
      <c r="V1044" s="17"/>
      <c r="W1044" s="17"/>
      <c r="Y1044" s="17"/>
      <c r="Z1044" s="17"/>
      <c r="AA1044" s="17"/>
      <c r="AI1044" s="17"/>
      <c r="AJ1044" s="17"/>
      <c r="AK1044" s="17"/>
      <c r="AL1044" s="17"/>
      <c r="AM1044" s="17"/>
      <c r="AN1044" s="17"/>
      <c r="AO1044" s="17"/>
      <c r="AP1044" s="17"/>
      <c r="AQ1044" s="17"/>
      <c r="AR1044" s="17"/>
      <c r="AS1044" s="17"/>
      <c r="AT1044" s="17"/>
      <c r="AU1044" s="17"/>
      <c r="AV1044" s="17"/>
      <c r="AW1044" s="17"/>
      <c r="AX1044" s="17"/>
      <c r="AY1044" s="17"/>
      <c r="AZ1044" s="17"/>
      <c r="BA1044" s="17"/>
      <c r="BB1044" s="17"/>
      <c r="BC1044" s="17"/>
      <c r="BD1044" s="17"/>
      <c r="BE1044" s="17"/>
      <c r="BF1044" s="17"/>
      <c r="BG1044" s="17"/>
      <c r="BH1044" s="17"/>
      <c r="BI1044" s="17"/>
      <c r="BJ1044" s="17"/>
      <c r="BK1044" s="17"/>
      <c r="BL1044" s="17"/>
      <c r="BM1044" s="17"/>
      <c r="BN1044" s="17"/>
      <c r="BO1044" s="17"/>
      <c r="BP1044" s="17"/>
      <c r="BQ1044" s="17"/>
      <c r="BR1044" s="17"/>
      <c r="BS1044" s="17"/>
      <c r="BT1044" s="17"/>
      <c r="BU1044" s="17"/>
      <c r="BV1044" s="17"/>
      <c r="BW1044" s="17"/>
      <c r="BX1044" s="17"/>
      <c r="BY1044" s="17"/>
      <c r="BZ1044" s="17"/>
      <c r="CA1044" s="17"/>
      <c r="CB1044" s="17"/>
      <c r="CC1044" s="17"/>
      <c r="CD1044" s="17"/>
      <c r="CE1044" s="17"/>
      <c r="CF1044" s="17"/>
      <c r="CG1044" s="17"/>
      <c r="CH1044" s="17"/>
      <c r="CI1044" s="17"/>
      <c r="CJ1044" s="17"/>
      <c r="CK1044" s="17"/>
      <c r="CL1044" s="17"/>
      <c r="CM1044" s="17"/>
      <c r="CN1044" s="17"/>
      <c r="CO1044" s="17"/>
      <c r="CP1044" s="17"/>
      <c r="CQ1044" s="17"/>
      <c r="CR1044" s="17"/>
      <c r="CS1044" s="17"/>
      <c r="CT1044" s="17"/>
      <c r="CU1044" s="17"/>
      <c r="CV1044" s="17"/>
      <c r="CW1044" s="17"/>
      <c r="CX1044" s="17"/>
      <c r="CY1044" s="17"/>
      <c r="CZ1044" s="17"/>
      <c r="DA1044" s="17"/>
      <c r="DB1044" s="17"/>
      <c r="DC1044" s="17"/>
      <c r="DD1044" s="17"/>
      <c r="DE1044" s="17"/>
      <c r="DF1044" s="17"/>
      <c r="DG1044" s="17"/>
      <c r="DH1044" s="17"/>
      <c r="DI1044" s="17"/>
      <c r="DJ1044" s="17"/>
      <c r="DK1044" s="17"/>
      <c r="DL1044" s="17"/>
      <c r="DM1044" s="17"/>
      <c r="DN1044" s="17"/>
      <c r="DO1044" s="17"/>
      <c r="DP1044" s="17"/>
      <c r="DQ1044" s="17"/>
      <c r="DR1044" s="17"/>
      <c r="DS1044" s="17"/>
      <c r="DT1044" s="17"/>
      <c r="DU1044" s="17"/>
      <c r="DV1044" s="17"/>
      <c r="DW1044" s="17"/>
      <c r="DX1044" s="17"/>
      <c r="DY1044" s="17"/>
      <c r="DZ1044" s="17"/>
      <c r="EA1044" s="17"/>
      <c r="EB1044" s="17"/>
      <c r="EC1044" s="17"/>
      <c r="ED1044" s="17"/>
      <c r="EE1044" s="17"/>
      <c r="EF1044" s="17"/>
      <c r="EG1044" s="17"/>
      <c r="EH1044" s="17"/>
      <c r="EI1044" s="17"/>
      <c r="EJ1044" s="17"/>
      <c r="EK1044" s="17"/>
      <c r="EL1044" s="17"/>
    </row>
    <row r="1045" spans="1:142" x14ac:dyDescent="0.35">
      <c r="A1045" s="17"/>
      <c r="B1045" s="17"/>
      <c r="C1045" s="17"/>
      <c r="D1045" s="17"/>
      <c r="E1045" s="17"/>
      <c r="F1045" s="17"/>
      <c r="G1045" s="17"/>
      <c r="H1045" s="17"/>
      <c r="I1045" s="17"/>
      <c r="K1045" s="17"/>
      <c r="N1045" s="17"/>
      <c r="O1045" s="17"/>
      <c r="P1045" s="68"/>
      <c r="Q1045" s="68"/>
      <c r="R1045" s="17"/>
      <c r="S1045" s="17"/>
      <c r="T1045" s="107"/>
      <c r="V1045" s="17"/>
      <c r="W1045" s="17"/>
      <c r="Y1045" s="17"/>
      <c r="Z1045" s="17"/>
      <c r="AA1045" s="17"/>
      <c r="AI1045" s="17"/>
      <c r="AJ1045" s="17"/>
      <c r="AK1045" s="17"/>
      <c r="AL1045" s="17"/>
      <c r="AM1045" s="17"/>
      <c r="AN1045" s="17"/>
      <c r="AO1045" s="17"/>
      <c r="AP1045" s="17"/>
      <c r="AQ1045" s="17"/>
      <c r="AR1045" s="17"/>
      <c r="AS1045" s="17"/>
      <c r="AT1045" s="17"/>
      <c r="AU1045" s="17"/>
      <c r="AV1045" s="17"/>
      <c r="AW1045" s="17"/>
      <c r="AX1045" s="17"/>
      <c r="AY1045" s="17"/>
      <c r="AZ1045" s="17"/>
      <c r="BA1045" s="17"/>
      <c r="BB1045" s="17"/>
      <c r="BC1045" s="17"/>
      <c r="BD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c r="DW1045" s="17"/>
      <c r="DX1045" s="17"/>
      <c r="DY1045" s="17"/>
      <c r="DZ1045" s="17"/>
      <c r="EA1045" s="17"/>
      <c r="EB1045" s="17"/>
      <c r="EC1045" s="17"/>
      <c r="ED1045" s="17"/>
      <c r="EE1045" s="17"/>
      <c r="EF1045" s="17"/>
      <c r="EG1045" s="17"/>
      <c r="EH1045" s="17"/>
      <c r="EI1045" s="17"/>
      <c r="EJ1045" s="17"/>
      <c r="EK1045" s="17"/>
      <c r="EL1045" s="17"/>
    </row>
    <row r="1046" spans="1:142" x14ac:dyDescent="0.35">
      <c r="A1046" s="17"/>
      <c r="B1046" s="17"/>
      <c r="C1046" s="17"/>
      <c r="D1046" s="17"/>
      <c r="E1046" s="17"/>
      <c r="F1046" s="17"/>
      <c r="G1046" s="17"/>
      <c r="H1046" s="17"/>
      <c r="I1046" s="17"/>
      <c r="K1046" s="17"/>
      <c r="N1046" s="17"/>
      <c r="O1046" s="17"/>
      <c r="P1046" s="68"/>
      <c r="Q1046" s="68"/>
      <c r="R1046" s="17"/>
      <c r="S1046" s="17"/>
      <c r="T1046" s="107"/>
      <c r="V1046" s="17"/>
      <c r="W1046" s="17"/>
      <c r="Y1046" s="17"/>
      <c r="Z1046" s="17"/>
      <c r="AA1046" s="17"/>
      <c r="AI1046" s="17"/>
      <c r="AJ1046" s="17"/>
      <c r="AK1046" s="17"/>
      <c r="AL1046" s="17"/>
      <c r="AM1046" s="17"/>
      <c r="AN1046" s="17"/>
      <c r="AO1046" s="17"/>
      <c r="AP1046" s="17"/>
      <c r="AQ1046" s="17"/>
      <c r="AR1046" s="17"/>
      <c r="AS1046" s="17"/>
      <c r="AT1046" s="17"/>
      <c r="AU1046" s="17"/>
      <c r="AV1046" s="17"/>
      <c r="AW1046" s="17"/>
      <c r="AX1046" s="17"/>
      <c r="AY1046" s="17"/>
      <c r="AZ1046" s="17"/>
      <c r="BA1046" s="17"/>
      <c r="BB1046" s="17"/>
      <c r="BC1046" s="17"/>
      <c r="BD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c r="DW1046" s="17"/>
      <c r="DX1046" s="17"/>
      <c r="DY1046" s="17"/>
      <c r="DZ1046" s="17"/>
      <c r="EA1046" s="17"/>
      <c r="EB1046" s="17"/>
      <c r="EC1046" s="17"/>
      <c r="ED1046" s="17"/>
      <c r="EE1046" s="17"/>
      <c r="EF1046" s="17"/>
      <c r="EG1046" s="17"/>
      <c r="EH1046" s="17"/>
      <c r="EI1046" s="17"/>
      <c r="EJ1046" s="17"/>
      <c r="EK1046" s="17"/>
      <c r="EL1046" s="17"/>
    </row>
    <row r="1047" spans="1:142" x14ac:dyDescent="0.35">
      <c r="A1047" s="17"/>
      <c r="B1047" s="17"/>
      <c r="C1047" s="17"/>
      <c r="D1047" s="17"/>
      <c r="E1047" s="17"/>
      <c r="F1047" s="17"/>
      <c r="G1047" s="17"/>
      <c r="H1047" s="17"/>
      <c r="I1047" s="17"/>
      <c r="K1047" s="17"/>
      <c r="N1047" s="17"/>
      <c r="O1047" s="17"/>
      <c r="P1047" s="68"/>
      <c r="Q1047" s="68"/>
      <c r="R1047" s="17"/>
      <c r="S1047" s="17"/>
      <c r="T1047" s="107"/>
      <c r="V1047" s="17"/>
      <c r="W1047" s="17"/>
      <c r="Y1047" s="17"/>
      <c r="Z1047" s="17"/>
      <c r="AA1047" s="17"/>
      <c r="AI1047" s="17"/>
      <c r="AJ1047" s="17"/>
      <c r="AK1047" s="17"/>
      <c r="AL1047" s="17"/>
      <c r="AM1047" s="17"/>
      <c r="AN1047" s="17"/>
      <c r="AO1047" s="17"/>
      <c r="AP1047" s="17"/>
      <c r="AQ1047" s="17"/>
      <c r="AR1047" s="17"/>
      <c r="AS1047" s="17"/>
      <c r="AT1047" s="17"/>
      <c r="AU1047" s="17"/>
      <c r="AV1047" s="17"/>
      <c r="AW1047" s="17"/>
      <c r="AX1047" s="17"/>
      <c r="AY1047" s="17"/>
      <c r="AZ1047" s="17"/>
      <c r="BA1047" s="17"/>
      <c r="BB1047" s="17"/>
      <c r="BC1047" s="17"/>
      <c r="BD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c r="DW1047" s="17"/>
      <c r="DX1047" s="17"/>
      <c r="DY1047" s="17"/>
      <c r="DZ1047" s="17"/>
      <c r="EA1047" s="17"/>
      <c r="EB1047" s="17"/>
      <c r="EC1047" s="17"/>
      <c r="ED1047" s="17"/>
      <c r="EE1047" s="17"/>
      <c r="EF1047" s="17"/>
      <c r="EG1047" s="17"/>
      <c r="EH1047" s="17"/>
      <c r="EI1047" s="17"/>
      <c r="EJ1047" s="17"/>
      <c r="EK1047" s="17"/>
      <c r="EL1047" s="17"/>
    </row>
    <row r="1048" spans="1:142" x14ac:dyDescent="0.35">
      <c r="A1048" s="17"/>
      <c r="B1048" s="17"/>
      <c r="C1048" s="17"/>
      <c r="D1048" s="17"/>
      <c r="E1048" s="17"/>
      <c r="F1048" s="17"/>
      <c r="G1048" s="17"/>
      <c r="H1048" s="17"/>
      <c r="I1048" s="17"/>
      <c r="K1048" s="17"/>
      <c r="N1048" s="17"/>
      <c r="O1048" s="17"/>
      <c r="P1048" s="68"/>
      <c r="Q1048" s="68"/>
      <c r="R1048" s="17"/>
      <c r="S1048" s="17"/>
      <c r="T1048" s="107"/>
      <c r="V1048" s="17"/>
      <c r="W1048" s="17"/>
      <c r="Y1048" s="17"/>
      <c r="Z1048" s="17"/>
      <c r="AA1048" s="17"/>
      <c r="AI1048" s="17"/>
      <c r="AJ1048" s="17"/>
      <c r="AK1048" s="17"/>
      <c r="AL1048" s="17"/>
      <c r="AM1048" s="17"/>
      <c r="AN1048" s="17"/>
      <c r="AO1048" s="17"/>
      <c r="AP1048" s="17"/>
      <c r="AQ1048" s="17"/>
      <c r="AR1048" s="17"/>
      <c r="AS1048" s="17"/>
      <c r="AT1048" s="17"/>
      <c r="AU1048" s="17"/>
      <c r="AV1048" s="17"/>
      <c r="AW1048" s="17"/>
      <c r="AX1048" s="17"/>
      <c r="AY1048" s="17"/>
      <c r="AZ1048" s="17"/>
      <c r="BA1048" s="17"/>
      <c r="BB1048" s="17"/>
      <c r="BC1048" s="17"/>
      <c r="BD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c r="DW1048" s="17"/>
      <c r="DX1048" s="17"/>
      <c r="DY1048" s="17"/>
      <c r="DZ1048" s="17"/>
      <c r="EA1048" s="17"/>
      <c r="EB1048" s="17"/>
      <c r="EC1048" s="17"/>
      <c r="ED1048" s="17"/>
      <c r="EE1048" s="17"/>
      <c r="EF1048" s="17"/>
      <c r="EG1048" s="17"/>
      <c r="EH1048" s="17"/>
      <c r="EI1048" s="17"/>
      <c r="EJ1048" s="17"/>
      <c r="EK1048" s="17"/>
      <c r="EL1048" s="17"/>
    </row>
    <row r="1049" spans="1:142" x14ac:dyDescent="0.35">
      <c r="A1049" s="17"/>
      <c r="B1049" s="17"/>
      <c r="C1049" s="17"/>
      <c r="D1049" s="17"/>
      <c r="E1049" s="17"/>
      <c r="F1049" s="17"/>
      <c r="G1049" s="17"/>
      <c r="H1049" s="17"/>
      <c r="I1049" s="17"/>
      <c r="K1049" s="17"/>
      <c r="N1049" s="17"/>
      <c r="O1049" s="17"/>
      <c r="P1049" s="68"/>
      <c r="Q1049" s="68"/>
      <c r="R1049" s="17"/>
      <c r="S1049" s="17"/>
      <c r="T1049" s="107"/>
      <c r="V1049" s="17"/>
      <c r="W1049" s="17"/>
      <c r="Y1049" s="17"/>
      <c r="Z1049" s="17"/>
      <c r="AA1049" s="17"/>
      <c r="AI1049" s="17"/>
      <c r="AJ1049" s="17"/>
      <c r="AK1049" s="17"/>
      <c r="AL1049" s="17"/>
      <c r="AM1049" s="17"/>
      <c r="AN1049" s="17"/>
      <c r="AO1049" s="17"/>
      <c r="AP1049" s="17"/>
      <c r="AQ1049" s="17"/>
      <c r="AR1049" s="17"/>
      <c r="AS1049" s="17"/>
      <c r="AT1049" s="17"/>
      <c r="AU1049" s="17"/>
      <c r="AV1049" s="17"/>
      <c r="AW1049" s="17"/>
      <c r="AX1049" s="17"/>
      <c r="AY1049" s="17"/>
      <c r="AZ1049" s="17"/>
      <c r="BA1049" s="17"/>
      <c r="BB1049" s="17"/>
      <c r="BC1049" s="17"/>
      <c r="BD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c r="DW1049" s="17"/>
      <c r="DX1049" s="17"/>
      <c r="DY1049" s="17"/>
      <c r="DZ1049" s="17"/>
      <c r="EA1049" s="17"/>
      <c r="EB1049" s="17"/>
      <c r="EC1049" s="17"/>
      <c r="ED1049" s="17"/>
      <c r="EE1049" s="17"/>
      <c r="EF1049" s="17"/>
      <c r="EG1049" s="17"/>
      <c r="EH1049" s="17"/>
      <c r="EI1049" s="17"/>
      <c r="EJ1049" s="17"/>
      <c r="EK1049" s="17"/>
      <c r="EL1049" s="17"/>
    </row>
    <row r="1050" spans="1:142" x14ac:dyDescent="0.35">
      <c r="A1050" s="17"/>
      <c r="B1050" s="17"/>
      <c r="C1050" s="17"/>
      <c r="D1050" s="17"/>
      <c r="E1050" s="17"/>
      <c r="F1050" s="17"/>
      <c r="G1050" s="17"/>
      <c r="H1050" s="17"/>
      <c r="I1050" s="17"/>
      <c r="K1050" s="17"/>
      <c r="N1050" s="17"/>
      <c r="O1050" s="17"/>
      <c r="P1050" s="68"/>
      <c r="Q1050" s="68"/>
      <c r="R1050" s="17"/>
      <c r="S1050" s="17"/>
      <c r="T1050" s="107"/>
      <c r="V1050" s="17"/>
      <c r="W1050" s="17"/>
      <c r="Y1050" s="17"/>
      <c r="Z1050" s="17"/>
      <c r="AA1050" s="17"/>
      <c r="AI1050" s="17"/>
      <c r="AJ1050" s="17"/>
      <c r="AK1050" s="17"/>
      <c r="AL1050" s="17"/>
      <c r="AM1050" s="17"/>
      <c r="AN1050" s="17"/>
      <c r="AO1050" s="17"/>
      <c r="AP1050" s="17"/>
      <c r="AQ1050" s="17"/>
      <c r="AR1050" s="17"/>
      <c r="AS1050" s="17"/>
      <c r="AT1050" s="17"/>
      <c r="AU1050" s="17"/>
      <c r="AV1050" s="17"/>
      <c r="AW1050" s="17"/>
      <c r="AX1050" s="17"/>
      <c r="AY1050" s="17"/>
      <c r="AZ1050" s="17"/>
      <c r="BA1050" s="17"/>
      <c r="BB1050" s="17"/>
      <c r="BC1050" s="17"/>
      <c r="BD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c r="DW1050" s="17"/>
      <c r="DX1050" s="17"/>
      <c r="DY1050" s="17"/>
      <c r="DZ1050" s="17"/>
      <c r="EA1050" s="17"/>
      <c r="EB1050" s="17"/>
      <c r="EC1050" s="17"/>
      <c r="ED1050" s="17"/>
      <c r="EE1050" s="17"/>
      <c r="EF1050" s="17"/>
      <c r="EG1050" s="17"/>
      <c r="EH1050" s="17"/>
      <c r="EI1050" s="17"/>
      <c r="EJ1050" s="17"/>
      <c r="EK1050" s="17"/>
      <c r="EL1050" s="17"/>
    </row>
    <row r="1051" spans="1:142" x14ac:dyDescent="0.35">
      <c r="A1051" s="17"/>
      <c r="B1051" s="17"/>
      <c r="C1051" s="17"/>
      <c r="D1051" s="17"/>
      <c r="E1051" s="17"/>
      <c r="F1051" s="17"/>
      <c r="G1051" s="17"/>
      <c r="H1051" s="17"/>
      <c r="I1051" s="17"/>
      <c r="K1051" s="17"/>
      <c r="N1051" s="17"/>
      <c r="O1051" s="17"/>
      <c r="P1051" s="68"/>
      <c r="Q1051" s="68"/>
      <c r="R1051" s="17"/>
      <c r="S1051" s="17"/>
      <c r="T1051" s="107"/>
      <c r="V1051" s="17"/>
      <c r="W1051" s="17"/>
      <c r="Y1051" s="17"/>
      <c r="Z1051" s="17"/>
      <c r="AA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c r="DW1051" s="17"/>
      <c r="DX1051" s="17"/>
      <c r="DY1051" s="17"/>
      <c r="DZ1051" s="17"/>
      <c r="EA1051" s="17"/>
      <c r="EB1051" s="17"/>
      <c r="EC1051" s="17"/>
      <c r="ED1051" s="17"/>
      <c r="EE1051" s="17"/>
      <c r="EF1051" s="17"/>
      <c r="EG1051" s="17"/>
      <c r="EH1051" s="17"/>
      <c r="EI1051" s="17"/>
      <c r="EJ1051" s="17"/>
      <c r="EK1051" s="17"/>
      <c r="EL1051" s="17"/>
    </row>
    <row r="1052" spans="1:142" x14ac:dyDescent="0.35">
      <c r="A1052" s="17"/>
      <c r="B1052" s="17"/>
      <c r="C1052" s="17"/>
      <c r="D1052" s="17"/>
      <c r="E1052" s="17"/>
      <c r="F1052" s="17"/>
      <c r="G1052" s="17"/>
      <c r="H1052" s="17"/>
      <c r="I1052" s="17"/>
      <c r="K1052" s="17"/>
      <c r="N1052" s="17"/>
      <c r="O1052" s="17"/>
      <c r="P1052" s="68"/>
      <c r="Q1052" s="68"/>
      <c r="R1052" s="17"/>
      <c r="S1052" s="17"/>
      <c r="T1052" s="107"/>
      <c r="V1052" s="17"/>
      <c r="W1052" s="17"/>
      <c r="Y1052" s="17"/>
      <c r="Z1052" s="17"/>
      <c r="AA1052" s="17"/>
      <c r="AI1052" s="17"/>
      <c r="AJ1052" s="17"/>
      <c r="AK1052" s="17"/>
      <c r="AL1052" s="17"/>
      <c r="AM1052" s="17"/>
      <c r="AN1052" s="17"/>
      <c r="AO1052" s="17"/>
      <c r="AP1052" s="17"/>
      <c r="AQ1052" s="17"/>
      <c r="AR1052" s="17"/>
      <c r="AS1052" s="17"/>
      <c r="AT1052" s="17"/>
      <c r="AU1052" s="17"/>
      <c r="AV1052" s="17"/>
      <c r="AW1052" s="17"/>
      <c r="AX1052" s="17"/>
      <c r="AY1052" s="17"/>
      <c r="AZ1052" s="17"/>
      <c r="BA1052" s="17"/>
      <c r="BB1052" s="17"/>
      <c r="BC1052" s="17"/>
      <c r="BD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c r="DW1052" s="17"/>
      <c r="DX1052" s="17"/>
      <c r="DY1052" s="17"/>
      <c r="DZ1052" s="17"/>
      <c r="EA1052" s="17"/>
      <c r="EB1052" s="17"/>
      <c r="EC1052" s="17"/>
      <c r="ED1052" s="17"/>
      <c r="EE1052" s="17"/>
      <c r="EF1052" s="17"/>
      <c r="EG1052" s="17"/>
      <c r="EH1052" s="17"/>
      <c r="EI1052" s="17"/>
      <c r="EJ1052" s="17"/>
      <c r="EK1052" s="17"/>
      <c r="EL1052" s="17"/>
    </row>
    <row r="1053" spans="1:142" x14ac:dyDescent="0.35">
      <c r="A1053" s="17"/>
      <c r="B1053" s="17"/>
      <c r="C1053" s="17"/>
      <c r="D1053" s="17"/>
      <c r="E1053" s="17"/>
      <c r="F1053" s="17"/>
      <c r="G1053" s="17"/>
      <c r="H1053" s="17"/>
      <c r="I1053" s="17"/>
      <c r="K1053" s="17"/>
      <c r="N1053" s="17"/>
      <c r="O1053" s="17"/>
      <c r="P1053" s="68"/>
      <c r="Q1053" s="68"/>
      <c r="R1053" s="17"/>
      <c r="S1053" s="17"/>
      <c r="T1053" s="107"/>
      <c r="V1053" s="17"/>
      <c r="W1053" s="17"/>
      <c r="Y1053" s="17"/>
      <c r="Z1053" s="17"/>
      <c r="AA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c r="BL1053" s="17"/>
      <c r="BM1053" s="17"/>
      <c r="BN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c r="DW1053" s="17"/>
      <c r="DX1053" s="17"/>
      <c r="DY1053" s="17"/>
      <c r="DZ1053" s="17"/>
      <c r="EA1053" s="17"/>
      <c r="EB1053" s="17"/>
      <c r="EC1053" s="17"/>
      <c r="ED1053" s="17"/>
      <c r="EE1053" s="17"/>
      <c r="EF1053" s="17"/>
      <c r="EG1053" s="17"/>
      <c r="EH1053" s="17"/>
      <c r="EI1053" s="17"/>
      <c r="EJ1053" s="17"/>
      <c r="EK1053" s="17"/>
      <c r="EL1053" s="17"/>
    </row>
    <row r="1054" spans="1:142" x14ac:dyDescent="0.35">
      <c r="A1054" s="17"/>
      <c r="B1054" s="17"/>
      <c r="C1054" s="17"/>
      <c r="D1054" s="17"/>
      <c r="E1054" s="17"/>
      <c r="F1054" s="17"/>
      <c r="G1054" s="17"/>
      <c r="H1054" s="17"/>
      <c r="I1054" s="107"/>
      <c r="K1054" s="17"/>
      <c r="N1054" s="17"/>
      <c r="O1054" s="17"/>
      <c r="P1054" s="68"/>
      <c r="Q1054" s="68"/>
      <c r="R1054" s="17"/>
      <c r="S1054" s="17"/>
      <c r="T1054" s="109"/>
      <c r="V1054" s="17"/>
      <c r="W1054" s="17"/>
      <c r="Y1054" s="17"/>
      <c r="Z1054" s="17"/>
      <c r="AA1054" s="17"/>
      <c r="AI1054" s="17"/>
      <c r="AJ1054" s="17"/>
      <c r="AK1054" s="17"/>
      <c r="AL1054" s="17"/>
      <c r="AM1054" s="17"/>
      <c r="AN1054" s="17"/>
      <c r="AO1054" s="17"/>
      <c r="AP1054" s="17"/>
      <c r="AQ1054" s="17"/>
      <c r="AR1054" s="17"/>
      <c r="AS1054" s="17"/>
      <c r="AT1054" s="17"/>
      <c r="AU1054" s="17"/>
      <c r="AV1054" s="17"/>
      <c r="AW1054" s="17"/>
      <c r="AX1054" s="17"/>
      <c r="AY1054" s="17"/>
      <c r="AZ1054" s="17"/>
      <c r="BA1054" s="17"/>
      <c r="BB1054" s="17"/>
      <c r="BC1054" s="17"/>
      <c r="BD1054" s="17"/>
      <c r="BE1054" s="17"/>
      <c r="BF1054" s="17"/>
      <c r="BG1054" s="17"/>
      <c r="BH1054" s="17"/>
      <c r="BI1054" s="17"/>
      <c r="BJ1054" s="17"/>
      <c r="BK1054" s="17"/>
      <c r="BL1054" s="17"/>
      <c r="BM1054" s="17"/>
      <c r="BN1054" s="17"/>
      <c r="BO1054" s="17"/>
      <c r="BP1054" s="17"/>
      <c r="BQ1054" s="17"/>
      <c r="BR1054" s="17"/>
      <c r="BS1054" s="17"/>
      <c r="BT1054" s="17"/>
      <c r="BU1054" s="17"/>
      <c r="BV1054" s="17"/>
      <c r="BW1054" s="17"/>
      <c r="BX1054" s="17"/>
      <c r="BY1054" s="17"/>
      <c r="BZ1054" s="17"/>
      <c r="CA1054" s="17"/>
      <c r="CB1054" s="17"/>
      <c r="CC1054" s="17"/>
      <c r="CD1054" s="17"/>
      <c r="CE1054" s="17"/>
      <c r="CF1054" s="17"/>
      <c r="CG1054" s="17"/>
      <c r="CH1054" s="17"/>
      <c r="CI1054" s="17"/>
      <c r="CJ1054" s="17"/>
      <c r="CK1054" s="17"/>
      <c r="CL1054" s="17"/>
      <c r="CM1054" s="17"/>
      <c r="CN1054" s="17"/>
      <c r="CO1054" s="17"/>
      <c r="CP1054" s="17"/>
      <c r="CQ1054" s="17"/>
      <c r="CR1054" s="17"/>
      <c r="CS1054" s="17"/>
      <c r="CT1054" s="17"/>
      <c r="CU1054" s="17"/>
      <c r="CV1054" s="17"/>
      <c r="CW1054" s="17"/>
      <c r="CX1054" s="17"/>
      <c r="CY1054" s="17"/>
      <c r="CZ1054" s="17"/>
      <c r="DA1054" s="17"/>
      <c r="DB1054" s="17"/>
      <c r="DC1054" s="17"/>
      <c r="DD1054" s="17"/>
      <c r="DE1054" s="17"/>
      <c r="DF1054" s="17"/>
      <c r="DG1054" s="17"/>
      <c r="DH1054" s="17"/>
      <c r="DI1054" s="17"/>
      <c r="DJ1054" s="17"/>
      <c r="DK1054" s="17"/>
      <c r="DL1054" s="17"/>
      <c r="DM1054" s="17"/>
      <c r="DN1054" s="17"/>
      <c r="DO1054" s="17"/>
      <c r="DP1054" s="17"/>
      <c r="DQ1054" s="17"/>
      <c r="DR1054" s="17"/>
      <c r="DS1054" s="17"/>
      <c r="DT1054" s="17"/>
      <c r="DU1054" s="17"/>
      <c r="DV1054" s="17"/>
      <c r="DW1054" s="17"/>
      <c r="DX1054" s="17"/>
      <c r="DY1054" s="17"/>
      <c r="DZ1054" s="17"/>
      <c r="EA1054" s="17"/>
      <c r="EB1054" s="17"/>
      <c r="EC1054" s="17"/>
      <c r="ED1054" s="17"/>
      <c r="EE1054" s="17"/>
      <c r="EF1054" s="17"/>
      <c r="EG1054" s="17"/>
      <c r="EH1054" s="17"/>
      <c r="EI1054" s="17"/>
      <c r="EJ1054" s="17"/>
      <c r="EK1054" s="17"/>
      <c r="EL1054" s="17"/>
    </row>
    <row r="1055" spans="1:142" x14ac:dyDescent="0.35">
      <c r="A1055" s="17"/>
      <c r="B1055" s="17"/>
      <c r="C1055" s="17"/>
      <c r="D1055" s="17"/>
      <c r="E1055" s="17"/>
      <c r="F1055" s="17"/>
      <c r="G1055" s="17"/>
      <c r="H1055" s="17"/>
      <c r="I1055" s="17"/>
      <c r="K1055" s="17"/>
      <c r="N1055" s="17"/>
      <c r="O1055" s="17"/>
      <c r="P1055" s="68"/>
      <c r="Q1055" s="68"/>
      <c r="R1055" s="17"/>
      <c r="S1055" s="17"/>
      <c r="T1055" s="107"/>
      <c r="V1055" s="17"/>
      <c r="W1055" s="17"/>
      <c r="Y1055" s="17"/>
      <c r="Z1055" s="17"/>
      <c r="AA1055" s="17"/>
      <c r="AI1055" s="17"/>
      <c r="AJ1055" s="17"/>
      <c r="AK1055" s="17"/>
      <c r="AL1055" s="17"/>
      <c r="AM1055" s="17"/>
      <c r="AN1055" s="17"/>
      <c r="AO1055" s="17"/>
      <c r="AP1055" s="17"/>
      <c r="AQ1055" s="17"/>
      <c r="AR1055" s="17"/>
      <c r="AS1055" s="17"/>
      <c r="AT1055" s="17"/>
      <c r="AU1055" s="17"/>
      <c r="AV1055" s="17"/>
      <c r="AW1055" s="17"/>
      <c r="AX1055" s="17"/>
      <c r="AY1055" s="17"/>
      <c r="AZ1055" s="17"/>
      <c r="BA1055" s="17"/>
      <c r="BB1055" s="17"/>
      <c r="BC1055" s="17"/>
      <c r="BD1055" s="17"/>
      <c r="BE1055" s="17"/>
      <c r="BF1055" s="17"/>
      <c r="BG1055" s="17"/>
      <c r="BH1055" s="17"/>
      <c r="BI1055" s="17"/>
      <c r="BJ1055" s="17"/>
      <c r="BK1055" s="17"/>
      <c r="BL1055" s="17"/>
      <c r="BM1055" s="17"/>
      <c r="BN1055" s="17"/>
      <c r="BO1055" s="17"/>
      <c r="BP1055" s="17"/>
      <c r="BQ1055" s="17"/>
      <c r="BR1055" s="17"/>
      <c r="BS1055" s="17"/>
      <c r="BT1055" s="17"/>
      <c r="BU1055" s="17"/>
      <c r="BV1055" s="17"/>
      <c r="BW1055" s="17"/>
      <c r="BX1055" s="17"/>
      <c r="BY1055" s="17"/>
      <c r="BZ1055" s="17"/>
      <c r="CA1055" s="17"/>
      <c r="CB1055" s="17"/>
      <c r="CC1055" s="17"/>
      <c r="CD1055" s="17"/>
      <c r="CE1055" s="17"/>
      <c r="CF1055" s="17"/>
      <c r="CG1055" s="17"/>
      <c r="CH1055" s="17"/>
      <c r="CI1055" s="17"/>
      <c r="CJ1055" s="17"/>
      <c r="CK1055" s="17"/>
      <c r="CL1055" s="17"/>
      <c r="CM1055" s="17"/>
      <c r="CN1055" s="17"/>
      <c r="CO1055" s="17"/>
      <c r="CP1055" s="17"/>
      <c r="CQ1055" s="17"/>
      <c r="CR1055" s="17"/>
      <c r="CS1055" s="17"/>
      <c r="CT1055" s="17"/>
      <c r="CU1055" s="17"/>
      <c r="CV1055" s="17"/>
      <c r="CW1055" s="17"/>
      <c r="CX1055" s="17"/>
      <c r="CY1055" s="17"/>
      <c r="CZ1055" s="17"/>
      <c r="DA1055" s="17"/>
      <c r="DB1055" s="17"/>
      <c r="DC1055" s="17"/>
      <c r="DD1055" s="17"/>
      <c r="DE1055" s="17"/>
      <c r="DF1055" s="17"/>
      <c r="DG1055" s="17"/>
      <c r="DH1055" s="17"/>
      <c r="DI1055" s="17"/>
      <c r="DJ1055" s="17"/>
      <c r="DK1055" s="17"/>
      <c r="DL1055" s="17"/>
      <c r="DM1055" s="17"/>
      <c r="DN1055" s="17"/>
      <c r="DO1055" s="17"/>
      <c r="DP1055" s="17"/>
      <c r="DQ1055" s="17"/>
      <c r="DR1055" s="17"/>
      <c r="DS1055" s="17"/>
      <c r="DT1055" s="17"/>
      <c r="DU1055" s="17"/>
      <c r="DV1055" s="17"/>
      <c r="DW1055" s="17"/>
      <c r="DX1055" s="17"/>
      <c r="DY1055" s="17"/>
      <c r="DZ1055" s="17"/>
      <c r="EA1055" s="17"/>
      <c r="EB1055" s="17"/>
      <c r="EC1055" s="17"/>
      <c r="ED1055" s="17"/>
      <c r="EE1055" s="17"/>
      <c r="EF1055" s="17"/>
      <c r="EG1055" s="17"/>
      <c r="EH1055" s="17"/>
      <c r="EI1055" s="17"/>
      <c r="EJ1055" s="17"/>
      <c r="EK1055" s="17"/>
      <c r="EL1055" s="17"/>
    </row>
    <row r="1056" spans="1:142" x14ac:dyDescent="0.35">
      <c r="A1056" s="17"/>
      <c r="B1056" s="17"/>
      <c r="C1056" s="17"/>
      <c r="D1056" s="17"/>
      <c r="E1056" s="17"/>
      <c r="F1056" s="17"/>
      <c r="G1056" s="17"/>
      <c r="H1056" s="17"/>
      <c r="I1056" s="17"/>
      <c r="K1056" s="17"/>
      <c r="N1056" s="17"/>
      <c r="O1056" s="17"/>
      <c r="P1056" s="68"/>
      <c r="Q1056" s="68"/>
      <c r="R1056" s="17"/>
      <c r="S1056" s="17"/>
      <c r="T1056" s="107"/>
      <c r="V1056" s="17"/>
      <c r="W1056" s="17"/>
      <c r="Y1056" s="17"/>
      <c r="Z1056" s="17"/>
      <c r="AA1056" s="17"/>
      <c r="AI1056" s="17"/>
      <c r="AJ1056" s="17"/>
      <c r="AK1056" s="17"/>
      <c r="AL1056" s="17"/>
      <c r="AM1056" s="17"/>
      <c r="AN1056" s="17"/>
      <c r="AO1056" s="17"/>
      <c r="AP1056" s="17"/>
      <c r="AQ1056" s="17"/>
      <c r="AR1056" s="17"/>
      <c r="AS1056" s="17"/>
      <c r="AT1056" s="17"/>
      <c r="AU1056" s="17"/>
      <c r="AV1056" s="17"/>
      <c r="AW1056" s="17"/>
      <c r="AX1056" s="17"/>
      <c r="AY1056" s="17"/>
      <c r="AZ1056" s="17"/>
      <c r="BA1056" s="17"/>
      <c r="BB1056" s="17"/>
      <c r="BC1056" s="17"/>
      <c r="BD1056" s="17"/>
      <c r="BE1056" s="17"/>
      <c r="BF1056" s="17"/>
      <c r="BG1056" s="17"/>
      <c r="BH1056" s="17"/>
      <c r="BI1056" s="17"/>
      <c r="BJ1056" s="17"/>
      <c r="BK1056" s="17"/>
      <c r="BL1056" s="17"/>
      <c r="BM1056" s="17"/>
      <c r="BN1056" s="17"/>
      <c r="BO1056" s="17"/>
      <c r="BP1056" s="17"/>
      <c r="BQ1056" s="17"/>
      <c r="BR1056" s="17"/>
      <c r="BS1056" s="17"/>
      <c r="BT1056" s="17"/>
      <c r="BU1056" s="17"/>
      <c r="BV1056" s="17"/>
      <c r="BW1056" s="17"/>
      <c r="BX1056" s="17"/>
      <c r="BY1056" s="17"/>
      <c r="BZ1056" s="17"/>
      <c r="CA1056" s="17"/>
      <c r="CB1056" s="17"/>
      <c r="CC1056" s="17"/>
      <c r="CD1056" s="17"/>
      <c r="CE1056" s="17"/>
      <c r="CF1056" s="17"/>
      <c r="CG1056" s="17"/>
      <c r="CH1056" s="17"/>
      <c r="CI1056" s="17"/>
      <c r="CJ1056" s="17"/>
      <c r="CK1056" s="17"/>
      <c r="CL1056" s="17"/>
      <c r="CM1056" s="17"/>
      <c r="CN1056" s="17"/>
      <c r="CO1056" s="17"/>
      <c r="CP1056" s="17"/>
      <c r="CQ1056" s="17"/>
      <c r="CR1056" s="17"/>
      <c r="CS1056" s="17"/>
      <c r="CT1056" s="17"/>
      <c r="CU1056" s="17"/>
      <c r="CV1056" s="17"/>
      <c r="CW1056" s="17"/>
      <c r="CX1056" s="17"/>
      <c r="CY1056" s="17"/>
      <c r="CZ1056" s="17"/>
      <c r="DA1056" s="17"/>
      <c r="DB1056" s="17"/>
      <c r="DC1056" s="17"/>
      <c r="DD1056" s="17"/>
      <c r="DE1056" s="17"/>
      <c r="DF1056" s="17"/>
      <c r="DG1056" s="17"/>
      <c r="DH1056" s="17"/>
      <c r="DI1056" s="17"/>
      <c r="DJ1056" s="17"/>
      <c r="DK1056" s="17"/>
      <c r="DL1056" s="17"/>
      <c r="DM1056" s="17"/>
      <c r="DN1056" s="17"/>
      <c r="DO1056" s="17"/>
      <c r="DP1056" s="17"/>
      <c r="DQ1056" s="17"/>
      <c r="DR1056" s="17"/>
      <c r="DS1056" s="17"/>
      <c r="DT1056" s="17"/>
      <c r="DU1056" s="17"/>
      <c r="DV1056" s="17"/>
      <c r="DW1056" s="17"/>
      <c r="DX1056" s="17"/>
      <c r="DY1056" s="17"/>
      <c r="DZ1056" s="17"/>
      <c r="EA1056" s="17"/>
      <c r="EB1056" s="17"/>
      <c r="EC1056" s="17"/>
      <c r="ED1056" s="17"/>
      <c r="EE1056" s="17"/>
      <c r="EF1056" s="17"/>
      <c r="EG1056" s="17"/>
      <c r="EH1056" s="17"/>
      <c r="EI1056" s="17"/>
      <c r="EJ1056" s="17"/>
      <c r="EK1056" s="17"/>
      <c r="EL1056" s="17"/>
    </row>
    <row r="1057" spans="1:142" x14ac:dyDescent="0.35">
      <c r="A1057" s="17"/>
      <c r="B1057" s="17"/>
      <c r="C1057" s="17"/>
      <c r="D1057" s="17"/>
      <c r="E1057" s="17"/>
      <c r="F1057" s="17"/>
      <c r="G1057" s="17"/>
      <c r="H1057" s="17"/>
      <c r="I1057" s="107"/>
      <c r="K1057" s="17"/>
      <c r="N1057" s="17"/>
      <c r="O1057" s="17"/>
      <c r="P1057" s="68"/>
      <c r="Q1057" s="68"/>
      <c r="R1057" s="17"/>
      <c r="S1057" s="17"/>
      <c r="T1057" s="107"/>
      <c r="V1057" s="17"/>
      <c r="W1057" s="17"/>
      <c r="Y1057" s="17"/>
      <c r="Z1057" s="17"/>
      <c r="AA1057" s="17"/>
      <c r="AI1057" s="17"/>
      <c r="AJ1057" s="17"/>
      <c r="AK1057" s="17"/>
      <c r="AL1057" s="17"/>
      <c r="AM1057" s="17"/>
      <c r="AN1057" s="17"/>
      <c r="AO1057" s="17"/>
      <c r="AP1057" s="17"/>
      <c r="AQ1057" s="17"/>
      <c r="AR1057" s="17"/>
      <c r="AS1057" s="17"/>
      <c r="AT1057" s="17"/>
      <c r="AU1057" s="17"/>
      <c r="AV1057" s="17"/>
      <c r="AW1057" s="17"/>
      <c r="AX1057" s="17"/>
      <c r="AY1057" s="17"/>
      <c r="AZ1057" s="17"/>
      <c r="BA1057" s="17"/>
      <c r="BB1057" s="17"/>
      <c r="BC1057" s="17"/>
      <c r="BD1057" s="17"/>
      <c r="BE1057" s="17"/>
      <c r="BF1057" s="17"/>
      <c r="BG1057" s="17"/>
      <c r="BH1057" s="17"/>
      <c r="BI1057" s="17"/>
      <c r="BJ1057" s="17"/>
      <c r="BK1057" s="17"/>
      <c r="BL1057" s="17"/>
      <c r="BM1057" s="17"/>
      <c r="BN1057" s="17"/>
      <c r="BO1057" s="17"/>
      <c r="BP1057" s="17"/>
      <c r="BQ1057" s="17"/>
      <c r="BR1057" s="17"/>
      <c r="BS1057" s="17"/>
      <c r="BT1057" s="17"/>
      <c r="BU1057" s="17"/>
      <c r="BV1057" s="17"/>
      <c r="BW1057" s="17"/>
      <c r="BX1057" s="17"/>
      <c r="BY1057" s="17"/>
      <c r="BZ1057" s="17"/>
      <c r="CA1057" s="17"/>
      <c r="CB1057" s="17"/>
      <c r="CC1057" s="17"/>
      <c r="CD1057" s="17"/>
      <c r="CE1057" s="17"/>
      <c r="CF1057" s="17"/>
      <c r="CG1057" s="17"/>
      <c r="CH1057" s="17"/>
      <c r="CI1057" s="17"/>
      <c r="CJ1057" s="17"/>
      <c r="CK1057" s="17"/>
      <c r="CL1057" s="17"/>
      <c r="CM1057" s="17"/>
      <c r="CN1057" s="17"/>
      <c r="CO1057" s="17"/>
      <c r="CP1057" s="17"/>
      <c r="CQ1057" s="17"/>
      <c r="CR1057" s="17"/>
      <c r="CS1057" s="17"/>
      <c r="CT1057" s="17"/>
      <c r="CU1057" s="17"/>
      <c r="CV1057" s="17"/>
      <c r="CW1057" s="17"/>
      <c r="CX1057" s="17"/>
      <c r="CY1057" s="17"/>
      <c r="CZ1057" s="17"/>
      <c r="DA1057" s="17"/>
      <c r="DB1057" s="17"/>
      <c r="DC1057" s="17"/>
      <c r="DD1057" s="17"/>
      <c r="DE1057" s="17"/>
      <c r="DF1057" s="17"/>
      <c r="DG1057" s="17"/>
      <c r="DH1057" s="17"/>
      <c r="DI1057" s="17"/>
      <c r="DJ1057" s="17"/>
      <c r="DK1057" s="17"/>
      <c r="DL1057" s="17"/>
      <c r="DM1057" s="17"/>
      <c r="DN1057" s="17"/>
      <c r="DO1057" s="17"/>
      <c r="DP1057" s="17"/>
      <c r="DQ1057" s="17"/>
      <c r="DR1057" s="17"/>
      <c r="DS1057" s="17"/>
      <c r="DT1057" s="17"/>
      <c r="DU1057" s="17"/>
      <c r="DV1057" s="17"/>
      <c r="DW1057" s="17"/>
      <c r="DX1057" s="17"/>
      <c r="DY1057" s="17"/>
      <c r="DZ1057" s="17"/>
      <c r="EA1057" s="17"/>
      <c r="EB1057" s="17"/>
      <c r="EC1057" s="17"/>
      <c r="ED1057" s="17"/>
      <c r="EE1057" s="17"/>
      <c r="EF1057" s="17"/>
      <c r="EG1057" s="17"/>
      <c r="EH1057" s="17"/>
      <c r="EI1057" s="17"/>
      <c r="EJ1057" s="17"/>
      <c r="EK1057" s="17"/>
      <c r="EL1057" s="17"/>
    </row>
    <row r="1058" spans="1:142" x14ac:dyDescent="0.35">
      <c r="A1058" s="17"/>
      <c r="B1058" s="17"/>
      <c r="C1058" s="17"/>
      <c r="D1058" s="17"/>
      <c r="E1058" s="17"/>
      <c r="F1058" s="17"/>
      <c r="G1058" s="17"/>
      <c r="H1058" s="17"/>
      <c r="I1058" s="17"/>
      <c r="K1058" s="17"/>
      <c r="N1058" s="17"/>
      <c r="O1058" s="17"/>
      <c r="P1058" s="68"/>
      <c r="Q1058" s="68"/>
      <c r="R1058" s="17"/>
      <c r="S1058" s="17"/>
      <c r="T1058" s="107"/>
      <c r="V1058" s="17"/>
      <c r="W1058" s="17"/>
      <c r="Y1058" s="17"/>
      <c r="Z1058" s="17"/>
      <c r="AA1058" s="17"/>
      <c r="AI1058" s="17"/>
      <c r="AJ1058" s="17"/>
      <c r="AK1058" s="17"/>
      <c r="AL1058" s="17"/>
      <c r="AM1058" s="17"/>
      <c r="AN1058" s="17"/>
      <c r="AO1058" s="17"/>
      <c r="AP1058" s="17"/>
      <c r="AQ1058" s="17"/>
      <c r="AR1058" s="17"/>
      <c r="AS1058" s="17"/>
      <c r="AT1058" s="17"/>
      <c r="AU1058" s="17"/>
      <c r="AV1058" s="17"/>
      <c r="AW1058" s="17"/>
      <c r="AX1058" s="17"/>
      <c r="AY1058" s="17"/>
      <c r="AZ1058" s="17"/>
      <c r="BA1058" s="17"/>
      <c r="BB1058" s="17"/>
      <c r="BC1058" s="17"/>
      <c r="BD1058" s="17"/>
      <c r="BE1058" s="17"/>
      <c r="BF1058" s="17"/>
      <c r="BG1058" s="17"/>
      <c r="BH1058" s="17"/>
      <c r="BI1058" s="17"/>
      <c r="BJ1058" s="17"/>
      <c r="BK1058" s="17"/>
      <c r="BL1058" s="17"/>
      <c r="BM1058" s="17"/>
      <c r="BN1058" s="17"/>
      <c r="BO1058" s="17"/>
      <c r="BP1058" s="17"/>
      <c r="BQ1058" s="17"/>
      <c r="BR1058" s="17"/>
      <c r="BS1058" s="17"/>
      <c r="BT1058" s="17"/>
      <c r="BU1058" s="17"/>
      <c r="BV1058" s="17"/>
      <c r="BW1058" s="17"/>
      <c r="BX1058" s="17"/>
      <c r="BY1058" s="17"/>
      <c r="BZ1058" s="17"/>
      <c r="CA1058" s="17"/>
      <c r="CB1058" s="17"/>
      <c r="CC1058" s="17"/>
      <c r="CD1058" s="17"/>
      <c r="CE1058" s="17"/>
      <c r="CF1058" s="17"/>
      <c r="CG1058" s="17"/>
      <c r="CH1058" s="17"/>
      <c r="CI1058" s="17"/>
      <c r="CJ1058" s="17"/>
      <c r="CK1058" s="17"/>
      <c r="CL1058" s="17"/>
      <c r="CM1058" s="17"/>
      <c r="CN1058" s="17"/>
      <c r="CO1058" s="17"/>
      <c r="CP1058" s="17"/>
      <c r="CQ1058" s="17"/>
      <c r="CR1058" s="17"/>
      <c r="CS1058" s="17"/>
      <c r="CT1058" s="17"/>
      <c r="CU1058" s="17"/>
      <c r="CV1058" s="17"/>
      <c r="CW1058" s="17"/>
      <c r="CX1058" s="17"/>
      <c r="CY1058" s="17"/>
      <c r="CZ1058" s="17"/>
      <c r="DA1058" s="17"/>
      <c r="DB1058" s="17"/>
      <c r="DC1058" s="17"/>
      <c r="DD1058" s="17"/>
      <c r="DE1058" s="17"/>
      <c r="DF1058" s="17"/>
      <c r="DG1058" s="17"/>
      <c r="DH1058" s="17"/>
      <c r="DI1058" s="17"/>
      <c r="DJ1058" s="17"/>
      <c r="DK1058" s="17"/>
      <c r="DL1058" s="17"/>
      <c r="DM1058" s="17"/>
      <c r="DN1058" s="17"/>
      <c r="DO1058" s="17"/>
      <c r="DP1058" s="17"/>
      <c r="DQ1058" s="17"/>
      <c r="DR1058" s="17"/>
      <c r="DS1058" s="17"/>
      <c r="DT1058" s="17"/>
      <c r="DU1058" s="17"/>
      <c r="DV1058" s="17"/>
      <c r="DW1058" s="17"/>
      <c r="DX1058" s="17"/>
      <c r="DY1058" s="17"/>
      <c r="DZ1058" s="17"/>
      <c r="EA1058" s="17"/>
      <c r="EB1058" s="17"/>
      <c r="EC1058" s="17"/>
      <c r="ED1058" s="17"/>
      <c r="EE1058" s="17"/>
      <c r="EF1058" s="17"/>
      <c r="EG1058" s="17"/>
      <c r="EH1058" s="17"/>
      <c r="EI1058" s="17"/>
      <c r="EJ1058" s="17"/>
      <c r="EK1058" s="17"/>
      <c r="EL1058" s="17"/>
    </row>
    <row r="1059" spans="1:142" x14ac:dyDescent="0.35">
      <c r="A1059" s="17"/>
      <c r="B1059" s="17"/>
      <c r="C1059" s="17"/>
      <c r="D1059" s="17"/>
      <c r="E1059" s="17"/>
      <c r="F1059" s="17"/>
      <c r="G1059" s="17"/>
      <c r="H1059" s="17"/>
      <c r="I1059" s="107"/>
      <c r="K1059" s="17"/>
      <c r="N1059" s="17"/>
      <c r="O1059" s="17"/>
      <c r="P1059" s="68"/>
      <c r="Q1059" s="68"/>
      <c r="R1059" s="17"/>
      <c r="S1059" s="17"/>
      <c r="T1059" s="107"/>
      <c r="V1059" s="17"/>
      <c r="W1059" s="17"/>
      <c r="Y1059" s="17"/>
      <c r="Z1059" s="17"/>
      <c r="AA1059" s="17"/>
      <c r="AI1059" s="17"/>
      <c r="AJ1059" s="17"/>
      <c r="AK1059" s="17"/>
      <c r="AL1059" s="17"/>
      <c r="AM1059" s="17"/>
      <c r="AN1059" s="17"/>
      <c r="AO1059" s="17"/>
      <c r="AP1059" s="17"/>
      <c r="AQ1059" s="17"/>
      <c r="AR1059" s="17"/>
      <c r="AS1059" s="17"/>
      <c r="AT1059" s="17"/>
      <c r="AU1059" s="17"/>
      <c r="AV1059" s="17"/>
      <c r="AW1059" s="17"/>
      <c r="AX1059" s="17"/>
      <c r="AY1059" s="17"/>
      <c r="AZ1059" s="17"/>
      <c r="BA1059" s="17"/>
      <c r="BB1059" s="17"/>
      <c r="BC1059" s="17"/>
      <c r="BD1059" s="17"/>
      <c r="BE1059" s="17"/>
      <c r="BF1059" s="17"/>
      <c r="BG1059" s="17"/>
      <c r="BH1059" s="17"/>
      <c r="BI1059" s="17"/>
      <c r="BJ1059" s="17"/>
      <c r="BK1059" s="17"/>
      <c r="BL1059" s="17"/>
      <c r="BM1059" s="17"/>
      <c r="BN1059" s="17"/>
      <c r="BO1059" s="17"/>
      <c r="BP1059" s="17"/>
      <c r="BQ1059" s="17"/>
      <c r="BR1059" s="17"/>
      <c r="BS1059" s="17"/>
      <c r="BT1059" s="17"/>
      <c r="BU1059" s="17"/>
      <c r="BV1059" s="17"/>
      <c r="BW1059" s="17"/>
      <c r="BX1059" s="17"/>
      <c r="BY1059" s="17"/>
      <c r="BZ1059" s="17"/>
      <c r="CA1059" s="17"/>
      <c r="CB1059" s="17"/>
      <c r="CC1059" s="17"/>
      <c r="CD1059" s="17"/>
      <c r="CE1059" s="17"/>
      <c r="CF1059" s="17"/>
      <c r="CG1059" s="17"/>
      <c r="CH1059" s="17"/>
      <c r="CI1059" s="17"/>
      <c r="CJ1059" s="17"/>
      <c r="CK1059" s="17"/>
      <c r="CL1059" s="17"/>
      <c r="CM1059" s="17"/>
      <c r="CN1059" s="17"/>
      <c r="CO1059" s="17"/>
      <c r="CP1059" s="17"/>
      <c r="CQ1059" s="17"/>
      <c r="CR1059" s="17"/>
      <c r="CS1059" s="17"/>
      <c r="CT1059" s="17"/>
      <c r="CU1059" s="17"/>
      <c r="CV1059" s="17"/>
      <c r="CW1059" s="17"/>
      <c r="CX1059" s="17"/>
      <c r="CY1059" s="17"/>
      <c r="CZ1059" s="17"/>
      <c r="DA1059" s="17"/>
      <c r="DB1059" s="17"/>
      <c r="DC1059" s="17"/>
      <c r="DD1059" s="17"/>
      <c r="DE1059" s="17"/>
      <c r="DF1059" s="17"/>
      <c r="DG1059" s="17"/>
      <c r="DH1059" s="17"/>
      <c r="DI1059" s="17"/>
      <c r="DJ1059" s="17"/>
      <c r="DK1059" s="17"/>
      <c r="DL1059" s="17"/>
      <c r="DM1059" s="17"/>
      <c r="DN1059" s="17"/>
      <c r="DO1059" s="17"/>
      <c r="DP1059" s="17"/>
      <c r="DQ1059" s="17"/>
      <c r="DR1059" s="17"/>
      <c r="DS1059" s="17"/>
      <c r="DT1059" s="17"/>
      <c r="DU1059" s="17"/>
      <c r="DV1059" s="17"/>
      <c r="DW1059" s="17"/>
      <c r="DX1059" s="17"/>
      <c r="DY1059" s="17"/>
      <c r="DZ1059" s="17"/>
      <c r="EA1059" s="17"/>
      <c r="EB1059" s="17"/>
      <c r="EC1059" s="17"/>
      <c r="ED1059" s="17"/>
      <c r="EE1059" s="17"/>
      <c r="EF1059" s="17"/>
      <c r="EG1059" s="17"/>
      <c r="EH1059" s="17"/>
      <c r="EI1059" s="17"/>
      <c r="EJ1059" s="17"/>
      <c r="EK1059" s="17"/>
      <c r="EL1059" s="17"/>
    </row>
    <row r="1060" spans="1:142" x14ac:dyDescent="0.35">
      <c r="A1060" s="17"/>
      <c r="B1060" s="17"/>
      <c r="C1060" s="17"/>
      <c r="D1060" s="17"/>
      <c r="E1060" s="17"/>
      <c r="F1060" s="17"/>
      <c r="G1060" s="17"/>
      <c r="H1060" s="17"/>
      <c r="I1060" s="17"/>
      <c r="K1060" s="17"/>
      <c r="N1060" s="17"/>
      <c r="O1060" s="17"/>
      <c r="P1060" s="68"/>
      <c r="Q1060" s="68"/>
      <c r="R1060" s="17"/>
      <c r="S1060" s="17"/>
      <c r="T1060" s="107"/>
      <c r="V1060" s="17"/>
      <c r="W1060" s="17"/>
      <c r="Y1060" s="17"/>
      <c r="Z1060" s="17"/>
      <c r="AA1060" s="17"/>
      <c r="AI1060" s="17"/>
      <c r="AJ1060" s="17"/>
      <c r="AK1060" s="17"/>
      <c r="AL1060" s="17"/>
      <c r="AM1060" s="17"/>
      <c r="AN1060" s="17"/>
      <c r="AO1060" s="17"/>
      <c r="AP1060" s="17"/>
      <c r="AQ1060" s="17"/>
      <c r="AR1060" s="17"/>
      <c r="AS1060" s="17"/>
      <c r="AT1060" s="17"/>
      <c r="AU1060" s="17"/>
      <c r="AV1060" s="17"/>
      <c r="AW1060" s="17"/>
      <c r="AX1060" s="17"/>
      <c r="AY1060" s="17"/>
      <c r="AZ1060" s="17"/>
      <c r="BA1060" s="17"/>
      <c r="BB1060" s="17"/>
      <c r="BC1060" s="17"/>
      <c r="BD1060" s="17"/>
      <c r="BE1060" s="17"/>
      <c r="BF1060" s="17"/>
      <c r="BG1060" s="17"/>
      <c r="BH1060" s="17"/>
      <c r="BI1060" s="17"/>
      <c r="BJ1060" s="17"/>
      <c r="BK1060" s="17"/>
      <c r="BL1060" s="17"/>
      <c r="BM1060" s="17"/>
      <c r="BN1060" s="17"/>
      <c r="BO1060" s="17"/>
      <c r="BP1060" s="17"/>
      <c r="BQ1060" s="17"/>
      <c r="BR1060" s="17"/>
      <c r="BS1060" s="17"/>
      <c r="BT1060" s="17"/>
      <c r="BU1060" s="17"/>
      <c r="BV1060" s="17"/>
      <c r="BW1060" s="17"/>
      <c r="BX1060" s="17"/>
      <c r="BY1060" s="17"/>
      <c r="BZ1060" s="17"/>
      <c r="CA1060" s="17"/>
      <c r="CB1060" s="17"/>
      <c r="CC1060" s="17"/>
      <c r="CD1060" s="17"/>
      <c r="CE1060" s="17"/>
      <c r="CF1060" s="17"/>
      <c r="CG1060" s="17"/>
      <c r="CH1060" s="17"/>
      <c r="CI1060" s="17"/>
      <c r="CJ1060" s="17"/>
      <c r="CK1060" s="17"/>
      <c r="CL1060" s="17"/>
      <c r="CM1060" s="17"/>
      <c r="CN1060" s="17"/>
      <c r="CO1060" s="17"/>
      <c r="CP1060" s="17"/>
      <c r="CQ1060" s="17"/>
      <c r="CR1060" s="17"/>
      <c r="CS1060" s="17"/>
      <c r="CT1060" s="17"/>
      <c r="CU1060" s="17"/>
      <c r="CV1060" s="17"/>
      <c r="CW1060" s="17"/>
      <c r="CX1060" s="17"/>
      <c r="CY1060" s="17"/>
      <c r="CZ1060" s="17"/>
      <c r="DA1060" s="17"/>
      <c r="DB1060" s="17"/>
      <c r="DC1060" s="17"/>
      <c r="DD1060" s="17"/>
      <c r="DE1060" s="17"/>
      <c r="DF1060" s="17"/>
      <c r="DG1060" s="17"/>
      <c r="DH1060" s="17"/>
      <c r="DI1060" s="17"/>
      <c r="DJ1060" s="17"/>
      <c r="DK1060" s="17"/>
      <c r="DL1060" s="17"/>
      <c r="DM1060" s="17"/>
      <c r="DN1060" s="17"/>
      <c r="DO1060" s="17"/>
      <c r="DP1060" s="17"/>
      <c r="DQ1060" s="17"/>
      <c r="DR1060" s="17"/>
      <c r="DS1060" s="17"/>
      <c r="DT1060" s="17"/>
      <c r="DU1060" s="17"/>
      <c r="DV1060" s="17"/>
      <c r="DW1060" s="17"/>
      <c r="DX1060" s="17"/>
      <c r="DY1060" s="17"/>
      <c r="DZ1060" s="17"/>
      <c r="EA1060" s="17"/>
      <c r="EB1060" s="17"/>
      <c r="EC1060" s="17"/>
      <c r="ED1060" s="17"/>
      <c r="EE1060" s="17"/>
      <c r="EF1060" s="17"/>
      <c r="EG1060" s="17"/>
      <c r="EH1060" s="17"/>
      <c r="EI1060" s="17"/>
      <c r="EJ1060" s="17"/>
      <c r="EK1060" s="17"/>
      <c r="EL1060" s="17"/>
    </row>
    <row r="1061" spans="1:142" x14ac:dyDescent="0.35">
      <c r="A1061" s="17"/>
      <c r="B1061" s="17"/>
      <c r="C1061" s="17"/>
      <c r="D1061" s="17"/>
      <c r="E1061" s="17"/>
      <c r="F1061" s="17"/>
      <c r="G1061" s="17"/>
      <c r="H1061" s="17"/>
      <c r="I1061" s="17"/>
      <c r="K1061" s="17"/>
      <c r="N1061" s="17"/>
      <c r="O1061" s="17"/>
      <c r="P1061" s="68"/>
      <c r="Q1061" s="68"/>
      <c r="R1061" s="17"/>
      <c r="S1061" s="17"/>
      <c r="T1061" s="107"/>
      <c r="V1061" s="17"/>
      <c r="W1061" s="17"/>
      <c r="Y1061" s="17"/>
      <c r="Z1061" s="17"/>
      <c r="AA1061" s="17"/>
      <c r="AI1061" s="17"/>
      <c r="AJ1061" s="17"/>
      <c r="AK1061" s="17"/>
      <c r="AL1061" s="17"/>
      <c r="AM1061" s="17"/>
      <c r="AN1061" s="17"/>
      <c r="AO1061" s="17"/>
      <c r="AP1061" s="17"/>
      <c r="AQ1061" s="17"/>
      <c r="AR1061" s="17"/>
      <c r="AS1061" s="17"/>
      <c r="AT1061" s="17"/>
      <c r="AU1061" s="17"/>
      <c r="AV1061" s="17"/>
      <c r="AW1061" s="17"/>
      <c r="AX1061" s="17"/>
      <c r="AY1061" s="17"/>
      <c r="AZ1061" s="17"/>
      <c r="BA1061" s="17"/>
      <c r="BB1061" s="17"/>
      <c r="BC1061" s="17"/>
      <c r="BD1061" s="17"/>
      <c r="BE1061" s="17"/>
      <c r="BF1061" s="17"/>
      <c r="BG1061" s="17"/>
      <c r="BH1061" s="17"/>
      <c r="BI1061" s="17"/>
      <c r="BJ1061" s="17"/>
      <c r="BK1061" s="17"/>
      <c r="BL1061" s="17"/>
      <c r="BM1061" s="17"/>
      <c r="BN1061" s="17"/>
      <c r="BO1061" s="17"/>
      <c r="BP1061" s="17"/>
      <c r="BQ1061" s="17"/>
      <c r="BR1061" s="17"/>
      <c r="BS1061" s="17"/>
      <c r="BT1061" s="17"/>
      <c r="BU1061" s="17"/>
      <c r="BV1061" s="17"/>
      <c r="BW1061" s="17"/>
      <c r="BX1061" s="17"/>
      <c r="BY1061" s="17"/>
      <c r="BZ1061" s="17"/>
      <c r="CA1061" s="17"/>
      <c r="CB1061" s="17"/>
      <c r="CC1061" s="17"/>
      <c r="CD1061" s="17"/>
      <c r="CE1061" s="17"/>
      <c r="CF1061" s="17"/>
      <c r="CG1061" s="17"/>
      <c r="CH1061" s="17"/>
      <c r="CI1061" s="17"/>
      <c r="CJ1061" s="17"/>
      <c r="CK1061" s="17"/>
      <c r="CL1061" s="17"/>
      <c r="CM1061" s="17"/>
      <c r="CN1061" s="17"/>
      <c r="CO1061" s="17"/>
      <c r="CP1061" s="17"/>
      <c r="CQ1061" s="17"/>
      <c r="CR1061" s="17"/>
      <c r="CS1061" s="17"/>
      <c r="CT1061" s="17"/>
      <c r="CU1061" s="17"/>
      <c r="CV1061" s="17"/>
      <c r="CW1061" s="17"/>
      <c r="CX1061" s="17"/>
      <c r="CY1061" s="17"/>
      <c r="CZ1061" s="17"/>
      <c r="DA1061" s="17"/>
      <c r="DB1061" s="17"/>
      <c r="DC1061" s="17"/>
      <c r="DD1061" s="17"/>
      <c r="DE1061" s="17"/>
      <c r="DF1061" s="17"/>
      <c r="DG1061" s="17"/>
      <c r="DH1061" s="17"/>
      <c r="DI1061" s="17"/>
      <c r="DJ1061" s="17"/>
      <c r="DK1061" s="17"/>
      <c r="DL1061" s="17"/>
      <c r="DM1061" s="17"/>
      <c r="DN1061" s="17"/>
      <c r="DO1061" s="17"/>
      <c r="DP1061" s="17"/>
      <c r="DQ1061" s="17"/>
      <c r="DR1061" s="17"/>
      <c r="DS1061" s="17"/>
      <c r="DT1061" s="17"/>
      <c r="DU1061" s="17"/>
      <c r="DV1061" s="17"/>
      <c r="DW1061" s="17"/>
      <c r="DX1061" s="17"/>
      <c r="DY1061" s="17"/>
      <c r="DZ1061" s="17"/>
      <c r="EA1061" s="17"/>
      <c r="EB1061" s="17"/>
      <c r="EC1061" s="17"/>
      <c r="ED1061" s="17"/>
      <c r="EE1061" s="17"/>
      <c r="EF1061" s="17"/>
      <c r="EG1061" s="17"/>
      <c r="EH1061" s="17"/>
      <c r="EI1061" s="17"/>
      <c r="EJ1061" s="17"/>
      <c r="EK1061" s="17"/>
      <c r="EL1061" s="17"/>
    </row>
    <row r="1062" spans="1:142" x14ac:dyDescent="0.35">
      <c r="A1062" s="17"/>
      <c r="B1062" s="17"/>
      <c r="C1062" s="17"/>
      <c r="D1062" s="17"/>
      <c r="E1062" s="17"/>
      <c r="F1062" s="17"/>
      <c r="G1062" s="17"/>
      <c r="H1062" s="17"/>
      <c r="I1062" s="17"/>
      <c r="K1062" s="17"/>
      <c r="N1062" s="17"/>
      <c r="O1062" s="17"/>
      <c r="P1062" s="68"/>
      <c r="Q1062" s="68"/>
      <c r="R1062" s="17"/>
      <c r="S1062" s="17"/>
      <c r="T1062" s="107"/>
      <c r="V1062" s="17"/>
      <c r="W1062" s="17"/>
      <c r="Y1062" s="17"/>
      <c r="Z1062" s="17"/>
      <c r="AA1062" s="17"/>
      <c r="AI1062" s="17"/>
      <c r="AJ1062" s="17"/>
      <c r="AK1062" s="17"/>
      <c r="AL1062" s="17"/>
      <c r="AM1062" s="17"/>
      <c r="AN1062" s="17"/>
      <c r="AO1062" s="17"/>
      <c r="AP1062" s="17"/>
      <c r="AQ1062" s="17"/>
      <c r="AR1062" s="17"/>
      <c r="AS1062" s="17"/>
      <c r="AT1062" s="17"/>
      <c r="AU1062" s="17"/>
      <c r="AV1062" s="17"/>
      <c r="AW1062" s="17"/>
      <c r="AX1062" s="17"/>
      <c r="AY1062" s="17"/>
      <c r="AZ1062" s="17"/>
      <c r="BA1062" s="17"/>
      <c r="BB1062" s="17"/>
      <c r="BC1062" s="17"/>
      <c r="BD1062" s="17"/>
      <c r="BE1062" s="17"/>
      <c r="BF1062" s="17"/>
      <c r="BG1062" s="17"/>
      <c r="BH1062" s="17"/>
      <c r="BI1062" s="17"/>
      <c r="BJ1062" s="17"/>
      <c r="BK1062" s="17"/>
      <c r="BL1062" s="17"/>
      <c r="BM1062" s="17"/>
      <c r="BN1062" s="17"/>
      <c r="BO1062" s="17"/>
      <c r="BP1062" s="17"/>
      <c r="BQ1062" s="17"/>
      <c r="BR1062" s="17"/>
      <c r="BS1062" s="17"/>
      <c r="BT1062" s="17"/>
      <c r="BU1062" s="17"/>
      <c r="BV1062" s="17"/>
      <c r="BW1062" s="17"/>
      <c r="BX1062" s="17"/>
      <c r="BY1062" s="17"/>
      <c r="BZ1062" s="17"/>
      <c r="CA1062" s="17"/>
      <c r="CB1062" s="17"/>
      <c r="CC1062" s="17"/>
      <c r="CD1062" s="17"/>
      <c r="CE1062" s="17"/>
      <c r="CF1062" s="17"/>
      <c r="CG1062" s="17"/>
      <c r="CH1062" s="17"/>
      <c r="CI1062" s="17"/>
      <c r="CJ1062" s="17"/>
      <c r="CK1062" s="17"/>
      <c r="CL1062" s="17"/>
      <c r="CM1062" s="17"/>
      <c r="CN1062" s="17"/>
      <c r="CO1062" s="17"/>
      <c r="CP1062" s="17"/>
      <c r="CQ1062" s="17"/>
      <c r="CR1062" s="17"/>
      <c r="CS1062" s="17"/>
      <c r="CT1062" s="17"/>
      <c r="CU1062" s="17"/>
      <c r="CV1062" s="17"/>
      <c r="CW1062" s="17"/>
      <c r="CX1062" s="17"/>
      <c r="CY1062" s="17"/>
      <c r="CZ1062" s="17"/>
      <c r="DA1062" s="17"/>
      <c r="DB1062" s="17"/>
      <c r="DC1062" s="17"/>
      <c r="DD1062" s="17"/>
      <c r="DE1062" s="17"/>
      <c r="DF1062" s="17"/>
      <c r="DG1062" s="17"/>
      <c r="DH1062" s="17"/>
      <c r="DI1062" s="17"/>
      <c r="DJ1062" s="17"/>
      <c r="DK1062" s="17"/>
      <c r="DL1062" s="17"/>
      <c r="DM1062" s="17"/>
      <c r="DN1062" s="17"/>
      <c r="DO1062" s="17"/>
      <c r="DP1062" s="17"/>
      <c r="DQ1062" s="17"/>
      <c r="DR1062" s="17"/>
      <c r="DS1062" s="17"/>
      <c r="DT1062" s="17"/>
      <c r="DU1062" s="17"/>
      <c r="DV1062" s="17"/>
      <c r="DW1062" s="17"/>
      <c r="DX1062" s="17"/>
      <c r="DY1062" s="17"/>
      <c r="DZ1062" s="17"/>
      <c r="EA1062" s="17"/>
      <c r="EB1062" s="17"/>
      <c r="EC1062" s="17"/>
      <c r="ED1062" s="17"/>
      <c r="EE1062" s="17"/>
      <c r="EF1062" s="17"/>
      <c r="EG1062" s="17"/>
      <c r="EH1062" s="17"/>
      <c r="EI1062" s="17"/>
      <c r="EJ1062" s="17"/>
      <c r="EK1062" s="17"/>
      <c r="EL1062" s="17"/>
    </row>
    <row r="1063" spans="1:142" x14ac:dyDescent="0.35">
      <c r="A1063" s="17"/>
      <c r="B1063" s="17"/>
      <c r="C1063" s="17"/>
      <c r="D1063" s="17"/>
      <c r="E1063" s="17"/>
      <c r="F1063" s="17"/>
      <c r="G1063" s="17"/>
      <c r="H1063" s="17"/>
      <c r="I1063" s="17"/>
      <c r="K1063" s="17"/>
      <c r="N1063" s="17"/>
      <c r="O1063" s="17"/>
      <c r="P1063" s="68"/>
      <c r="Q1063" s="68"/>
      <c r="R1063" s="17"/>
      <c r="S1063" s="17"/>
      <c r="T1063" s="109"/>
      <c r="V1063" s="17"/>
      <c r="W1063" s="17"/>
      <c r="Y1063" s="17"/>
      <c r="Z1063" s="17"/>
      <c r="AA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c r="BL1063" s="17"/>
      <c r="BM1063" s="17"/>
      <c r="BN1063" s="17"/>
      <c r="BO1063" s="17"/>
      <c r="BP1063" s="17"/>
      <c r="BQ1063" s="17"/>
      <c r="BR1063" s="17"/>
      <c r="BS1063" s="17"/>
      <c r="BT1063" s="17"/>
      <c r="BU1063" s="17"/>
      <c r="BV1063" s="17"/>
      <c r="BW1063" s="17"/>
      <c r="BX1063" s="17"/>
      <c r="BY1063" s="17"/>
      <c r="BZ1063" s="17"/>
      <c r="CA1063" s="17"/>
      <c r="CB1063" s="17"/>
      <c r="CC1063" s="17"/>
      <c r="CD1063" s="17"/>
      <c r="CE1063" s="17"/>
      <c r="CF1063" s="17"/>
      <c r="CG1063" s="17"/>
      <c r="CH1063" s="17"/>
      <c r="CI1063" s="17"/>
      <c r="CJ1063" s="17"/>
      <c r="CK1063" s="17"/>
      <c r="CL1063" s="17"/>
      <c r="CM1063" s="17"/>
      <c r="CN1063" s="17"/>
      <c r="CO1063" s="17"/>
      <c r="CP1063" s="17"/>
      <c r="CQ1063" s="17"/>
      <c r="CR1063" s="17"/>
      <c r="CS1063" s="17"/>
      <c r="CT1063" s="17"/>
      <c r="CU1063" s="17"/>
      <c r="CV1063" s="17"/>
      <c r="CW1063" s="17"/>
      <c r="CX1063" s="17"/>
      <c r="CY1063" s="17"/>
      <c r="CZ1063" s="17"/>
      <c r="DA1063" s="17"/>
      <c r="DB1063" s="17"/>
      <c r="DC1063" s="17"/>
      <c r="DD1063" s="17"/>
      <c r="DE1063" s="17"/>
      <c r="DF1063" s="17"/>
      <c r="DG1063" s="17"/>
      <c r="DH1063" s="17"/>
      <c r="DI1063" s="17"/>
      <c r="DJ1063" s="17"/>
      <c r="DK1063" s="17"/>
      <c r="DL1063" s="17"/>
      <c r="DM1063" s="17"/>
      <c r="DN1063" s="17"/>
      <c r="DO1063" s="17"/>
      <c r="DP1063" s="17"/>
      <c r="DQ1063" s="17"/>
      <c r="DR1063" s="17"/>
      <c r="DS1063" s="17"/>
      <c r="DT1063" s="17"/>
      <c r="DU1063" s="17"/>
      <c r="DV1063" s="17"/>
      <c r="DW1063" s="17"/>
      <c r="DX1063" s="17"/>
      <c r="DY1063" s="17"/>
      <c r="DZ1063" s="17"/>
      <c r="EA1063" s="17"/>
      <c r="EB1063" s="17"/>
      <c r="EC1063" s="17"/>
      <c r="ED1063" s="17"/>
      <c r="EE1063" s="17"/>
      <c r="EF1063" s="17"/>
      <c r="EG1063" s="17"/>
      <c r="EH1063" s="17"/>
      <c r="EI1063" s="17"/>
      <c r="EJ1063" s="17"/>
      <c r="EK1063" s="17"/>
      <c r="EL1063" s="17"/>
    </row>
    <row r="1064" spans="1:142" x14ac:dyDescent="0.35">
      <c r="A1064" s="17"/>
      <c r="B1064" s="17"/>
      <c r="C1064" s="17"/>
      <c r="D1064" s="17"/>
      <c r="E1064" s="17"/>
      <c r="F1064" s="17"/>
      <c r="G1064" s="17"/>
      <c r="H1064" s="17"/>
      <c r="I1064" s="17"/>
      <c r="K1064" s="17"/>
      <c r="N1064" s="17"/>
      <c r="O1064" s="17"/>
      <c r="P1064" s="68"/>
      <c r="Q1064" s="68"/>
      <c r="R1064" s="17"/>
      <c r="S1064" s="17"/>
      <c r="T1064" s="109"/>
      <c r="V1064" s="17"/>
      <c r="W1064" s="17"/>
      <c r="Y1064" s="17"/>
      <c r="Z1064" s="17"/>
      <c r="AA1064" s="17"/>
      <c r="AI1064" s="17"/>
      <c r="AJ1064" s="17"/>
      <c r="AK1064" s="17"/>
      <c r="AL1064" s="17"/>
      <c r="AM1064" s="17"/>
      <c r="AN1064" s="17"/>
      <c r="AO1064" s="17"/>
      <c r="AP1064" s="17"/>
      <c r="AQ1064" s="17"/>
      <c r="AR1064" s="17"/>
      <c r="AS1064" s="17"/>
      <c r="AT1064" s="17"/>
      <c r="AU1064" s="17"/>
      <c r="AV1064" s="17"/>
      <c r="AW1064" s="17"/>
      <c r="AX1064" s="17"/>
      <c r="AY1064" s="17"/>
      <c r="AZ1064" s="17"/>
      <c r="BA1064" s="17"/>
      <c r="BB1064" s="17"/>
      <c r="BC1064" s="17"/>
      <c r="BD1064" s="17"/>
      <c r="BE1064" s="17"/>
      <c r="BF1064" s="17"/>
      <c r="BG1064" s="17"/>
      <c r="BH1064" s="17"/>
      <c r="BI1064" s="17"/>
      <c r="BJ1064" s="17"/>
      <c r="BK1064" s="17"/>
      <c r="BL1064" s="17"/>
      <c r="BM1064" s="17"/>
      <c r="BN1064" s="17"/>
      <c r="BO1064" s="17"/>
      <c r="BP1064" s="17"/>
      <c r="BQ1064" s="17"/>
      <c r="BR1064" s="17"/>
      <c r="BS1064" s="17"/>
      <c r="BT1064" s="17"/>
      <c r="BU1064" s="17"/>
      <c r="BV1064" s="17"/>
      <c r="BW1064" s="17"/>
      <c r="BX1064" s="17"/>
      <c r="BY1064" s="17"/>
      <c r="BZ1064" s="17"/>
      <c r="CA1064" s="17"/>
      <c r="CB1064" s="17"/>
      <c r="CC1064" s="17"/>
      <c r="CD1064" s="17"/>
      <c r="CE1064" s="17"/>
      <c r="CF1064" s="17"/>
      <c r="CG1064" s="17"/>
      <c r="CH1064" s="17"/>
      <c r="CI1064" s="17"/>
      <c r="CJ1064" s="17"/>
      <c r="CK1064" s="17"/>
      <c r="CL1064" s="17"/>
      <c r="CM1064" s="17"/>
      <c r="CN1064" s="17"/>
      <c r="CO1064" s="17"/>
      <c r="CP1064" s="17"/>
      <c r="CQ1064" s="17"/>
      <c r="CR1064" s="17"/>
      <c r="CS1064" s="17"/>
      <c r="CT1064" s="17"/>
      <c r="CU1064" s="17"/>
      <c r="CV1064" s="17"/>
      <c r="CW1064" s="17"/>
      <c r="CX1064" s="17"/>
      <c r="CY1064" s="17"/>
      <c r="CZ1064" s="17"/>
      <c r="DA1064" s="17"/>
      <c r="DB1064" s="17"/>
      <c r="DC1064" s="17"/>
      <c r="DD1064" s="17"/>
      <c r="DE1064" s="17"/>
      <c r="DF1064" s="17"/>
      <c r="DG1064" s="17"/>
      <c r="DH1064" s="17"/>
      <c r="DI1064" s="17"/>
      <c r="DJ1064" s="17"/>
      <c r="DK1064" s="17"/>
      <c r="DL1064" s="17"/>
      <c r="DM1064" s="17"/>
      <c r="DN1064" s="17"/>
      <c r="DO1064" s="17"/>
      <c r="DP1064" s="17"/>
      <c r="DQ1064" s="17"/>
      <c r="DR1064" s="17"/>
      <c r="DS1064" s="17"/>
      <c r="DT1064" s="17"/>
      <c r="DU1064" s="17"/>
      <c r="DV1064" s="17"/>
      <c r="DW1064" s="17"/>
      <c r="DX1064" s="17"/>
      <c r="DY1064" s="17"/>
      <c r="DZ1064" s="17"/>
      <c r="EA1064" s="17"/>
      <c r="EB1064" s="17"/>
      <c r="EC1064" s="17"/>
      <c r="ED1064" s="17"/>
      <c r="EE1064" s="17"/>
      <c r="EF1064" s="17"/>
      <c r="EG1064" s="17"/>
      <c r="EH1064" s="17"/>
      <c r="EI1064" s="17"/>
      <c r="EJ1064" s="17"/>
      <c r="EK1064" s="17"/>
      <c r="EL1064" s="17"/>
    </row>
    <row r="1065" spans="1:142" x14ac:dyDescent="0.35">
      <c r="A1065" s="17"/>
      <c r="B1065" s="17"/>
      <c r="C1065" s="17"/>
      <c r="D1065" s="17"/>
      <c r="E1065" s="17"/>
      <c r="F1065" s="17"/>
      <c r="G1065" s="17"/>
      <c r="H1065" s="17"/>
      <c r="I1065" s="17"/>
      <c r="K1065" s="17"/>
      <c r="N1065" s="17"/>
      <c r="O1065" s="17"/>
      <c r="P1065" s="68"/>
      <c r="Q1065" s="68"/>
      <c r="R1065" s="17"/>
      <c r="S1065" s="17"/>
      <c r="T1065" s="109"/>
      <c r="V1065" s="17"/>
      <c r="W1065" s="17"/>
      <c r="Y1065" s="17"/>
      <c r="Z1065" s="17"/>
      <c r="AA1065" s="17"/>
      <c r="AI1065" s="17"/>
      <c r="AJ1065" s="17"/>
      <c r="AK1065" s="17"/>
      <c r="AL1065" s="17"/>
      <c r="AM1065" s="17"/>
      <c r="AN1065" s="17"/>
      <c r="AO1065" s="17"/>
      <c r="AP1065" s="17"/>
      <c r="AQ1065" s="17"/>
      <c r="AR1065" s="17"/>
      <c r="AS1065" s="17"/>
      <c r="AT1065" s="17"/>
      <c r="AU1065" s="17"/>
      <c r="AV1065" s="17"/>
      <c r="AW1065" s="17"/>
      <c r="AX1065" s="17"/>
      <c r="AY1065" s="17"/>
      <c r="AZ1065" s="17"/>
      <c r="BA1065" s="17"/>
      <c r="BB1065" s="17"/>
      <c r="BC1065" s="17"/>
      <c r="BD1065" s="17"/>
      <c r="BE1065" s="17"/>
      <c r="BF1065" s="17"/>
      <c r="BG1065" s="17"/>
      <c r="BH1065" s="17"/>
      <c r="BI1065" s="17"/>
      <c r="BJ1065" s="17"/>
      <c r="BK1065" s="17"/>
      <c r="BL1065" s="17"/>
      <c r="BM1065" s="17"/>
      <c r="BN1065" s="17"/>
      <c r="BO1065" s="17"/>
      <c r="BP1065" s="17"/>
      <c r="BQ1065" s="17"/>
      <c r="BR1065" s="17"/>
      <c r="BS1065" s="17"/>
      <c r="BT1065" s="17"/>
      <c r="BU1065" s="17"/>
      <c r="BV1065" s="17"/>
      <c r="BW1065" s="17"/>
      <c r="BX1065" s="17"/>
      <c r="BY1065" s="17"/>
      <c r="BZ1065" s="17"/>
      <c r="CA1065" s="17"/>
      <c r="CB1065" s="17"/>
      <c r="CC1065" s="17"/>
      <c r="CD1065" s="17"/>
      <c r="CE1065" s="17"/>
      <c r="CF1065" s="17"/>
      <c r="CG1065" s="17"/>
      <c r="CH1065" s="17"/>
      <c r="CI1065" s="17"/>
      <c r="CJ1065" s="17"/>
      <c r="CK1065" s="17"/>
      <c r="CL1065" s="17"/>
      <c r="CM1065" s="17"/>
      <c r="CN1065" s="17"/>
      <c r="CO1065" s="17"/>
      <c r="CP1065" s="17"/>
      <c r="CQ1065" s="17"/>
      <c r="CR1065" s="17"/>
      <c r="CS1065" s="17"/>
      <c r="CT1065" s="17"/>
      <c r="CU1065" s="17"/>
      <c r="CV1065" s="17"/>
      <c r="CW1065" s="17"/>
      <c r="CX1065" s="17"/>
      <c r="CY1065" s="17"/>
      <c r="CZ1065" s="17"/>
      <c r="DA1065" s="17"/>
      <c r="DB1065" s="17"/>
      <c r="DC1065" s="17"/>
      <c r="DD1065" s="17"/>
      <c r="DE1065" s="17"/>
      <c r="DF1065" s="17"/>
      <c r="DG1065" s="17"/>
      <c r="DH1065" s="17"/>
      <c r="DI1065" s="17"/>
      <c r="DJ1065" s="17"/>
      <c r="DK1065" s="17"/>
      <c r="DL1065" s="17"/>
      <c r="DM1065" s="17"/>
      <c r="DN1065" s="17"/>
      <c r="DO1065" s="17"/>
      <c r="DP1065" s="17"/>
      <c r="DQ1065" s="17"/>
      <c r="DR1065" s="17"/>
      <c r="DS1065" s="17"/>
      <c r="DT1065" s="17"/>
      <c r="DU1065" s="17"/>
      <c r="DV1065" s="17"/>
      <c r="DW1065" s="17"/>
      <c r="DX1065" s="17"/>
      <c r="DY1065" s="17"/>
      <c r="DZ1065" s="17"/>
      <c r="EA1065" s="17"/>
      <c r="EB1065" s="17"/>
      <c r="EC1065" s="17"/>
      <c r="ED1065" s="17"/>
      <c r="EE1065" s="17"/>
      <c r="EF1065" s="17"/>
      <c r="EG1065" s="17"/>
      <c r="EH1065" s="17"/>
      <c r="EI1065" s="17"/>
      <c r="EJ1065" s="17"/>
      <c r="EK1065" s="17"/>
      <c r="EL1065" s="17"/>
    </row>
    <row r="1066" spans="1:142" x14ac:dyDescent="0.35">
      <c r="A1066" s="17"/>
      <c r="B1066" s="17"/>
      <c r="C1066" s="17"/>
      <c r="D1066" s="17"/>
      <c r="E1066" s="17"/>
      <c r="F1066" s="17"/>
      <c r="G1066" s="17"/>
      <c r="H1066" s="17"/>
      <c r="I1066" s="17"/>
      <c r="K1066" s="17"/>
      <c r="N1066" s="17"/>
      <c r="O1066" s="17"/>
      <c r="P1066" s="68"/>
      <c r="Q1066" s="68"/>
      <c r="R1066" s="17"/>
      <c r="S1066" s="17"/>
      <c r="T1066" s="107"/>
      <c r="V1066" s="17"/>
      <c r="W1066" s="17"/>
      <c r="Y1066" s="17"/>
      <c r="Z1066" s="17"/>
      <c r="AA1066" s="17"/>
      <c r="AI1066" s="17"/>
      <c r="AJ1066" s="17"/>
      <c r="AK1066" s="17"/>
      <c r="AL1066" s="17"/>
      <c r="AM1066" s="17"/>
      <c r="AN1066" s="17"/>
      <c r="AO1066" s="17"/>
      <c r="AP1066" s="17"/>
      <c r="AQ1066" s="17"/>
      <c r="AR1066" s="17"/>
      <c r="AS1066" s="17"/>
      <c r="AT1066" s="17"/>
      <c r="AU1066" s="17"/>
      <c r="AV1066" s="17"/>
      <c r="AW1066" s="17"/>
      <c r="AX1066" s="17"/>
      <c r="AY1066" s="17"/>
      <c r="AZ1066" s="17"/>
      <c r="BA1066" s="17"/>
      <c r="BB1066" s="17"/>
      <c r="BC1066" s="17"/>
      <c r="BD1066" s="17"/>
      <c r="BE1066" s="17"/>
      <c r="BF1066" s="17"/>
      <c r="BG1066" s="17"/>
      <c r="BH1066" s="17"/>
      <c r="BI1066" s="17"/>
      <c r="BJ1066" s="17"/>
      <c r="BK1066" s="17"/>
      <c r="BL1066" s="17"/>
      <c r="BM1066" s="17"/>
      <c r="BN1066" s="17"/>
      <c r="BO1066" s="17"/>
      <c r="BP1066" s="17"/>
      <c r="BQ1066" s="17"/>
      <c r="BR1066" s="17"/>
      <c r="BS1066" s="17"/>
      <c r="BT1066" s="17"/>
      <c r="BU1066" s="17"/>
      <c r="BV1066" s="17"/>
      <c r="BW1066" s="17"/>
      <c r="BX1066" s="17"/>
      <c r="BY1066" s="17"/>
      <c r="BZ1066" s="17"/>
      <c r="CA1066" s="17"/>
      <c r="CB1066" s="17"/>
      <c r="CC1066" s="17"/>
      <c r="CD1066" s="17"/>
      <c r="CE1066" s="17"/>
      <c r="CF1066" s="17"/>
      <c r="CG1066" s="17"/>
      <c r="CH1066" s="17"/>
      <c r="CI1066" s="17"/>
      <c r="CJ1066" s="17"/>
      <c r="CK1066" s="17"/>
      <c r="CL1066" s="17"/>
      <c r="CM1066" s="17"/>
      <c r="CN1066" s="17"/>
      <c r="CO1066" s="17"/>
      <c r="CP1066" s="17"/>
      <c r="CQ1066" s="17"/>
      <c r="CR1066" s="17"/>
      <c r="CS1066" s="17"/>
      <c r="CT1066" s="17"/>
      <c r="CU1066" s="17"/>
      <c r="CV1066" s="17"/>
      <c r="CW1066" s="17"/>
      <c r="CX1066" s="17"/>
      <c r="CY1066" s="17"/>
      <c r="CZ1066" s="17"/>
      <c r="DA1066" s="17"/>
      <c r="DB1066" s="17"/>
      <c r="DC1066" s="17"/>
      <c r="DD1066" s="17"/>
      <c r="DE1066" s="17"/>
      <c r="DF1066" s="17"/>
      <c r="DG1066" s="17"/>
      <c r="DH1066" s="17"/>
      <c r="DI1066" s="17"/>
      <c r="DJ1066" s="17"/>
      <c r="DK1066" s="17"/>
      <c r="DL1066" s="17"/>
      <c r="DM1066" s="17"/>
      <c r="DN1066" s="17"/>
      <c r="DO1066" s="17"/>
      <c r="DP1066" s="17"/>
      <c r="DQ1066" s="17"/>
      <c r="DR1066" s="17"/>
      <c r="DS1066" s="17"/>
      <c r="DT1066" s="17"/>
      <c r="DU1066" s="17"/>
      <c r="DV1066" s="17"/>
      <c r="DW1066" s="17"/>
      <c r="DX1066" s="17"/>
      <c r="DY1066" s="17"/>
      <c r="DZ1066" s="17"/>
      <c r="EA1066" s="17"/>
      <c r="EB1066" s="17"/>
      <c r="EC1066" s="17"/>
      <c r="ED1066" s="17"/>
      <c r="EE1066" s="17"/>
      <c r="EF1066" s="17"/>
      <c r="EG1066" s="17"/>
      <c r="EH1066" s="17"/>
      <c r="EI1066" s="17"/>
      <c r="EJ1066" s="17"/>
      <c r="EK1066" s="17"/>
      <c r="EL1066" s="17"/>
    </row>
    <row r="1067" spans="1:142" x14ac:dyDescent="0.35">
      <c r="A1067" s="17"/>
      <c r="B1067" s="17"/>
      <c r="C1067" s="17"/>
      <c r="D1067" s="17"/>
      <c r="E1067" s="17"/>
      <c r="F1067" s="17"/>
      <c r="G1067" s="17"/>
      <c r="H1067" s="17"/>
      <c r="I1067" s="17"/>
      <c r="K1067" s="17"/>
      <c r="N1067" s="17"/>
      <c r="O1067" s="17"/>
      <c r="P1067" s="68"/>
      <c r="Q1067" s="68"/>
      <c r="R1067" s="17"/>
      <c r="S1067" s="17"/>
      <c r="T1067" s="107"/>
      <c r="V1067" s="17"/>
      <c r="W1067" s="17"/>
      <c r="Y1067" s="17"/>
      <c r="Z1067" s="17"/>
      <c r="AA1067" s="17"/>
      <c r="AI1067" s="17"/>
      <c r="AJ1067" s="17"/>
      <c r="AK1067" s="17"/>
      <c r="AL1067" s="17"/>
      <c r="AM1067" s="17"/>
      <c r="AN1067" s="17"/>
      <c r="AO1067" s="17"/>
      <c r="AP1067" s="17"/>
      <c r="AQ1067" s="17"/>
      <c r="AR1067" s="17"/>
      <c r="AS1067" s="17"/>
      <c r="AT1067" s="17"/>
      <c r="AU1067" s="17"/>
      <c r="AV1067" s="17"/>
      <c r="AW1067" s="17"/>
      <c r="AX1067" s="17"/>
      <c r="AY1067" s="17"/>
      <c r="AZ1067" s="17"/>
      <c r="BA1067" s="17"/>
      <c r="BB1067" s="17"/>
      <c r="BC1067" s="17"/>
      <c r="BD1067" s="17"/>
      <c r="BE1067" s="17"/>
      <c r="BF1067" s="17"/>
      <c r="BG1067" s="17"/>
      <c r="BH1067" s="17"/>
      <c r="BI1067" s="17"/>
      <c r="BJ1067" s="17"/>
      <c r="BK1067" s="17"/>
      <c r="BL1067" s="17"/>
      <c r="BM1067" s="17"/>
      <c r="BN1067" s="17"/>
      <c r="BO1067" s="17"/>
      <c r="BP1067" s="17"/>
      <c r="BQ1067" s="17"/>
      <c r="BR1067" s="17"/>
      <c r="BS1067" s="17"/>
      <c r="BT1067" s="17"/>
      <c r="BU1067" s="17"/>
      <c r="BV1067" s="17"/>
      <c r="BW1067" s="17"/>
      <c r="BX1067" s="17"/>
      <c r="BY1067" s="17"/>
      <c r="BZ1067" s="17"/>
      <c r="CA1067" s="17"/>
      <c r="CB1067" s="17"/>
      <c r="CC1067" s="17"/>
      <c r="CD1067" s="17"/>
      <c r="CE1067" s="17"/>
      <c r="CF1067" s="17"/>
      <c r="CG1067" s="17"/>
      <c r="CH1067" s="17"/>
      <c r="CI1067" s="17"/>
      <c r="CJ1067" s="17"/>
      <c r="CK1067" s="17"/>
      <c r="CL1067" s="17"/>
      <c r="CM1067" s="17"/>
      <c r="CN1067" s="17"/>
      <c r="CO1067" s="17"/>
      <c r="CP1067" s="17"/>
      <c r="CQ1067" s="17"/>
      <c r="CR1067" s="17"/>
      <c r="CS1067" s="17"/>
      <c r="CT1067" s="17"/>
      <c r="CU1067" s="17"/>
      <c r="CV1067" s="17"/>
      <c r="CW1067" s="17"/>
      <c r="CX1067" s="17"/>
      <c r="CY1067" s="17"/>
      <c r="CZ1067" s="17"/>
      <c r="DA1067" s="17"/>
      <c r="DB1067" s="17"/>
      <c r="DC1067" s="17"/>
      <c r="DD1067" s="17"/>
      <c r="DE1067" s="17"/>
      <c r="DF1067" s="17"/>
      <c r="DG1067" s="17"/>
      <c r="DH1067" s="17"/>
      <c r="DI1067" s="17"/>
      <c r="DJ1067" s="17"/>
      <c r="DK1067" s="17"/>
      <c r="DL1067" s="17"/>
      <c r="DM1067" s="17"/>
      <c r="DN1067" s="17"/>
      <c r="DO1067" s="17"/>
      <c r="DP1067" s="17"/>
      <c r="DQ1067" s="17"/>
      <c r="DR1067" s="17"/>
      <c r="DS1067" s="17"/>
      <c r="DT1067" s="17"/>
      <c r="DU1067" s="17"/>
      <c r="DV1067" s="17"/>
      <c r="DW1067" s="17"/>
      <c r="DX1067" s="17"/>
      <c r="DY1067" s="17"/>
      <c r="DZ1067" s="17"/>
      <c r="EA1067" s="17"/>
      <c r="EB1067" s="17"/>
      <c r="EC1067" s="17"/>
      <c r="ED1067" s="17"/>
      <c r="EE1067" s="17"/>
      <c r="EF1067" s="17"/>
      <c r="EG1067" s="17"/>
      <c r="EH1067" s="17"/>
      <c r="EI1067" s="17"/>
      <c r="EJ1067" s="17"/>
      <c r="EK1067" s="17"/>
      <c r="EL1067" s="17"/>
    </row>
    <row r="1068" spans="1:142" x14ac:dyDescent="0.35">
      <c r="A1068" s="17"/>
      <c r="B1068" s="17"/>
      <c r="C1068" s="17"/>
      <c r="D1068" s="17"/>
      <c r="E1068" s="17"/>
      <c r="F1068" s="17"/>
      <c r="G1068" s="17"/>
      <c r="H1068" s="17"/>
      <c r="I1068" s="17"/>
      <c r="K1068" s="17"/>
      <c r="N1068" s="17"/>
      <c r="O1068" s="17"/>
      <c r="P1068" s="68"/>
      <c r="Q1068" s="68"/>
      <c r="R1068" s="17"/>
      <c r="S1068" s="17"/>
      <c r="T1068" s="109"/>
      <c r="V1068" s="17"/>
      <c r="W1068" s="17"/>
      <c r="Y1068" s="17"/>
      <c r="Z1068" s="17"/>
      <c r="AA1068" s="17"/>
      <c r="AI1068" s="17"/>
      <c r="AJ1068" s="17"/>
      <c r="AK1068" s="17"/>
      <c r="AL1068" s="17"/>
      <c r="AM1068" s="17"/>
      <c r="AN1068" s="17"/>
      <c r="AO1068" s="17"/>
      <c r="AP1068" s="17"/>
      <c r="AQ1068" s="17"/>
      <c r="AR1068" s="17"/>
      <c r="AS1068" s="17"/>
      <c r="AT1068" s="17"/>
      <c r="AU1068" s="17"/>
      <c r="AV1068" s="17"/>
      <c r="AW1068" s="17"/>
      <c r="AX1068" s="17"/>
      <c r="AY1068" s="17"/>
      <c r="AZ1068" s="17"/>
      <c r="BA1068" s="17"/>
      <c r="BB1068" s="17"/>
      <c r="BC1068" s="17"/>
      <c r="BD1068" s="17"/>
      <c r="BE1068" s="17"/>
      <c r="BF1068" s="17"/>
      <c r="BG1068" s="17"/>
      <c r="BH1068" s="17"/>
      <c r="BI1068" s="17"/>
      <c r="BJ1068" s="17"/>
      <c r="BK1068" s="17"/>
      <c r="BL1068" s="17"/>
      <c r="BM1068" s="17"/>
      <c r="BN1068" s="17"/>
      <c r="BO1068" s="17"/>
      <c r="BP1068" s="17"/>
      <c r="BQ1068" s="17"/>
      <c r="BR1068" s="17"/>
      <c r="BS1068" s="17"/>
      <c r="BT1068" s="17"/>
      <c r="BU1068" s="17"/>
      <c r="BV1068" s="17"/>
      <c r="BW1068" s="17"/>
      <c r="BX1068" s="17"/>
      <c r="BY1068" s="17"/>
      <c r="BZ1068" s="17"/>
      <c r="CA1068" s="17"/>
      <c r="CB1068" s="17"/>
      <c r="CC1068" s="17"/>
      <c r="CD1068" s="17"/>
      <c r="CE1068" s="17"/>
      <c r="CF1068" s="17"/>
      <c r="CG1068" s="17"/>
      <c r="CH1068" s="17"/>
      <c r="CI1068" s="17"/>
      <c r="CJ1068" s="17"/>
      <c r="CK1068" s="17"/>
      <c r="CL1068" s="17"/>
      <c r="CM1068" s="17"/>
      <c r="CN1068" s="17"/>
      <c r="CO1068" s="17"/>
      <c r="CP1068" s="17"/>
      <c r="CQ1068" s="17"/>
      <c r="CR1068" s="17"/>
      <c r="CS1068" s="17"/>
      <c r="CT1068" s="17"/>
      <c r="CU1068" s="17"/>
      <c r="CV1068" s="17"/>
      <c r="CW1068" s="17"/>
      <c r="CX1068" s="17"/>
      <c r="CY1068" s="17"/>
      <c r="CZ1068" s="17"/>
      <c r="DA1068" s="17"/>
      <c r="DB1068" s="17"/>
      <c r="DC1068" s="17"/>
      <c r="DD1068" s="17"/>
      <c r="DE1068" s="17"/>
      <c r="DF1068" s="17"/>
      <c r="DG1068" s="17"/>
      <c r="DH1068" s="17"/>
      <c r="DI1068" s="17"/>
      <c r="DJ1068" s="17"/>
      <c r="DK1068" s="17"/>
      <c r="DL1068" s="17"/>
      <c r="DM1068" s="17"/>
      <c r="DN1068" s="17"/>
      <c r="DO1068" s="17"/>
      <c r="DP1068" s="17"/>
      <c r="DQ1068" s="17"/>
      <c r="DR1068" s="17"/>
      <c r="DS1068" s="17"/>
      <c r="DT1068" s="17"/>
      <c r="DU1068" s="17"/>
      <c r="DV1068" s="17"/>
      <c r="DW1068" s="17"/>
      <c r="DX1068" s="17"/>
      <c r="DY1068" s="17"/>
      <c r="DZ1068" s="17"/>
      <c r="EA1068" s="17"/>
      <c r="EB1068" s="17"/>
      <c r="EC1068" s="17"/>
      <c r="ED1068" s="17"/>
      <c r="EE1068" s="17"/>
      <c r="EF1068" s="17"/>
      <c r="EG1068" s="17"/>
      <c r="EH1068" s="17"/>
      <c r="EI1068" s="17"/>
      <c r="EJ1068" s="17"/>
      <c r="EK1068" s="17"/>
      <c r="EL1068" s="17"/>
    </row>
    <row r="1069" spans="1:142" x14ac:dyDescent="0.35">
      <c r="A1069" s="17"/>
      <c r="B1069" s="17"/>
      <c r="C1069" s="17"/>
      <c r="D1069" s="17"/>
      <c r="E1069" s="17"/>
      <c r="F1069" s="17"/>
      <c r="G1069" s="17"/>
      <c r="H1069" s="17"/>
      <c r="I1069" s="17"/>
      <c r="K1069" s="17"/>
      <c r="N1069" s="17"/>
      <c r="O1069" s="17"/>
      <c r="P1069" s="68"/>
      <c r="Q1069" s="68"/>
      <c r="R1069" s="17"/>
      <c r="S1069" s="17"/>
      <c r="T1069" s="107"/>
      <c r="V1069" s="17"/>
      <c r="W1069" s="17"/>
      <c r="Y1069" s="17"/>
      <c r="Z1069" s="17"/>
      <c r="AA1069" s="17"/>
      <c r="AI1069" s="17"/>
      <c r="AJ1069" s="17"/>
      <c r="AK1069" s="17"/>
      <c r="AL1069" s="17"/>
      <c r="AM1069" s="17"/>
      <c r="AN1069" s="17"/>
      <c r="AO1069" s="17"/>
      <c r="AP1069" s="17"/>
      <c r="AQ1069" s="17"/>
      <c r="AR1069" s="17"/>
      <c r="AS1069" s="17"/>
      <c r="AT1069" s="17"/>
      <c r="AU1069" s="17"/>
      <c r="AV1069" s="17"/>
      <c r="AW1069" s="17"/>
      <c r="AX1069" s="17"/>
      <c r="AY1069" s="17"/>
      <c r="AZ1069" s="17"/>
      <c r="BA1069" s="17"/>
      <c r="BB1069" s="17"/>
      <c r="BC1069" s="17"/>
      <c r="BD1069" s="17"/>
      <c r="BE1069" s="17"/>
      <c r="BF1069" s="17"/>
      <c r="BG1069" s="17"/>
      <c r="BH1069" s="17"/>
      <c r="BI1069" s="17"/>
      <c r="BJ1069" s="17"/>
      <c r="BK1069" s="17"/>
      <c r="BL1069" s="17"/>
      <c r="BM1069" s="17"/>
      <c r="BN1069" s="17"/>
      <c r="BO1069" s="17"/>
      <c r="BP1069" s="17"/>
      <c r="BQ1069" s="17"/>
      <c r="BR1069" s="17"/>
      <c r="BS1069" s="17"/>
      <c r="BT1069" s="17"/>
      <c r="BU1069" s="17"/>
      <c r="BV1069" s="17"/>
      <c r="BW1069" s="17"/>
      <c r="BX1069" s="17"/>
      <c r="BY1069" s="17"/>
      <c r="BZ1069" s="17"/>
      <c r="CA1069" s="17"/>
      <c r="CB1069" s="17"/>
      <c r="CC1069" s="17"/>
      <c r="CD1069" s="17"/>
      <c r="CE1069" s="17"/>
      <c r="CF1069" s="17"/>
      <c r="CG1069" s="17"/>
      <c r="CH1069" s="17"/>
      <c r="CI1069" s="17"/>
      <c r="CJ1069" s="17"/>
      <c r="CK1069" s="17"/>
      <c r="CL1069" s="17"/>
      <c r="CM1069" s="17"/>
      <c r="CN1069" s="17"/>
      <c r="CO1069" s="17"/>
      <c r="CP1069" s="17"/>
      <c r="CQ1069" s="17"/>
      <c r="CR1069" s="17"/>
      <c r="CS1069" s="17"/>
      <c r="CT1069" s="17"/>
      <c r="CU1069" s="17"/>
      <c r="CV1069" s="17"/>
      <c r="CW1069" s="17"/>
      <c r="CX1069" s="17"/>
      <c r="CY1069" s="17"/>
      <c r="CZ1069" s="17"/>
      <c r="DA1069" s="17"/>
      <c r="DB1069" s="17"/>
      <c r="DC1069" s="17"/>
      <c r="DD1069" s="17"/>
      <c r="DE1069" s="17"/>
      <c r="DF1069" s="17"/>
      <c r="DG1069" s="17"/>
      <c r="DH1069" s="17"/>
      <c r="DI1069" s="17"/>
      <c r="DJ1069" s="17"/>
      <c r="DK1069" s="17"/>
      <c r="DL1069" s="17"/>
      <c r="DM1069" s="17"/>
      <c r="DN1069" s="17"/>
      <c r="DO1069" s="17"/>
      <c r="DP1069" s="17"/>
      <c r="DQ1069" s="17"/>
      <c r="DR1069" s="17"/>
      <c r="DS1069" s="17"/>
      <c r="DT1069" s="17"/>
      <c r="DU1069" s="17"/>
      <c r="DV1069" s="17"/>
      <c r="DW1069" s="17"/>
      <c r="DX1069" s="17"/>
      <c r="DY1069" s="17"/>
      <c r="DZ1069" s="17"/>
      <c r="EA1069" s="17"/>
      <c r="EB1069" s="17"/>
      <c r="EC1069" s="17"/>
      <c r="ED1069" s="17"/>
      <c r="EE1069" s="17"/>
      <c r="EF1069" s="17"/>
      <c r="EG1069" s="17"/>
      <c r="EH1069" s="17"/>
      <c r="EI1069" s="17"/>
      <c r="EJ1069" s="17"/>
      <c r="EK1069" s="17"/>
      <c r="EL1069" s="17"/>
    </row>
    <row r="1070" spans="1:142" x14ac:dyDescent="0.35">
      <c r="A1070" s="17"/>
      <c r="B1070" s="17"/>
      <c r="C1070" s="17"/>
      <c r="D1070" s="17"/>
      <c r="E1070" s="17"/>
      <c r="F1070" s="17"/>
      <c r="G1070" s="17"/>
      <c r="H1070" s="17"/>
      <c r="I1070" s="17"/>
      <c r="K1070" s="17"/>
      <c r="N1070" s="17"/>
      <c r="O1070" s="17"/>
      <c r="P1070" s="68"/>
      <c r="Q1070" s="68"/>
      <c r="R1070" s="17"/>
      <c r="S1070" s="17"/>
      <c r="T1070" s="107"/>
      <c r="V1070" s="17"/>
      <c r="W1070" s="17"/>
      <c r="Y1070" s="17"/>
      <c r="Z1070" s="17"/>
      <c r="AA1070" s="17"/>
      <c r="AI1070" s="17"/>
      <c r="AJ1070" s="17"/>
      <c r="AK1070" s="17"/>
      <c r="AL1070" s="17"/>
      <c r="AM1070" s="17"/>
      <c r="AN1070" s="17"/>
      <c r="AO1070" s="17"/>
      <c r="AP1070" s="17"/>
      <c r="AQ1070" s="17"/>
      <c r="AR1070" s="17"/>
      <c r="AS1070" s="17"/>
      <c r="AT1070" s="17"/>
      <c r="AU1070" s="17"/>
      <c r="AV1070" s="17"/>
      <c r="AW1070" s="17"/>
      <c r="AX1070" s="17"/>
      <c r="AY1070" s="17"/>
      <c r="AZ1070" s="17"/>
      <c r="BA1070" s="17"/>
      <c r="BB1070" s="17"/>
      <c r="BC1070" s="17"/>
      <c r="BD1070" s="17"/>
      <c r="BE1070" s="17"/>
      <c r="BF1070" s="17"/>
      <c r="BG1070" s="17"/>
      <c r="BH1070" s="17"/>
      <c r="BI1070" s="17"/>
      <c r="BJ1070" s="17"/>
      <c r="BK1070" s="17"/>
      <c r="BL1070" s="17"/>
      <c r="BM1070" s="17"/>
      <c r="BN1070" s="17"/>
      <c r="BO1070" s="17"/>
      <c r="BP1070" s="17"/>
      <c r="BQ1070" s="17"/>
      <c r="BR1070" s="17"/>
      <c r="BS1070" s="17"/>
      <c r="BT1070" s="17"/>
      <c r="BU1070" s="17"/>
      <c r="BV1070" s="17"/>
      <c r="BW1070" s="17"/>
      <c r="BX1070" s="17"/>
      <c r="BY1070" s="17"/>
      <c r="BZ1070" s="17"/>
      <c r="CA1070" s="17"/>
      <c r="CB1070" s="17"/>
      <c r="CC1070" s="17"/>
      <c r="CD1070" s="17"/>
      <c r="CE1070" s="17"/>
      <c r="CF1070" s="17"/>
      <c r="CG1070" s="17"/>
      <c r="CH1070" s="17"/>
      <c r="CI1070" s="17"/>
      <c r="CJ1070" s="17"/>
      <c r="CK1070" s="17"/>
      <c r="CL1070" s="17"/>
      <c r="CM1070" s="17"/>
      <c r="CN1070" s="17"/>
      <c r="CO1070" s="17"/>
      <c r="CP1070" s="17"/>
      <c r="CQ1070" s="17"/>
      <c r="CR1070" s="17"/>
      <c r="CS1070" s="17"/>
      <c r="CT1070" s="17"/>
      <c r="CU1070" s="17"/>
      <c r="CV1070" s="17"/>
      <c r="CW1070" s="17"/>
      <c r="CX1070" s="17"/>
      <c r="CY1070" s="17"/>
      <c r="CZ1070" s="17"/>
      <c r="DA1070" s="17"/>
      <c r="DB1070" s="17"/>
      <c r="DC1070" s="17"/>
      <c r="DD1070" s="17"/>
      <c r="DE1070" s="17"/>
      <c r="DF1070" s="17"/>
      <c r="DG1070" s="17"/>
      <c r="DH1070" s="17"/>
      <c r="DI1070" s="17"/>
      <c r="DJ1070" s="17"/>
      <c r="DK1070" s="17"/>
      <c r="DL1070" s="17"/>
      <c r="DM1070" s="17"/>
      <c r="DN1070" s="17"/>
      <c r="DO1070" s="17"/>
      <c r="DP1070" s="17"/>
      <c r="DQ1070" s="17"/>
      <c r="DR1070" s="17"/>
      <c r="DS1070" s="17"/>
      <c r="DT1070" s="17"/>
      <c r="DU1070" s="17"/>
      <c r="DV1070" s="17"/>
      <c r="DW1070" s="17"/>
      <c r="DX1070" s="17"/>
      <c r="DY1070" s="17"/>
      <c r="DZ1070" s="17"/>
      <c r="EA1070" s="17"/>
      <c r="EB1070" s="17"/>
      <c r="EC1070" s="17"/>
      <c r="ED1070" s="17"/>
      <c r="EE1070" s="17"/>
      <c r="EF1070" s="17"/>
      <c r="EG1070" s="17"/>
      <c r="EH1070" s="17"/>
      <c r="EI1070" s="17"/>
      <c r="EJ1070" s="17"/>
      <c r="EK1070" s="17"/>
      <c r="EL1070" s="17"/>
    </row>
    <row r="1071" spans="1:142" x14ac:dyDescent="0.35">
      <c r="A1071" s="17"/>
      <c r="B1071" s="17"/>
      <c r="C1071" s="17"/>
      <c r="D1071" s="17"/>
      <c r="E1071" s="17"/>
      <c r="F1071" s="17"/>
      <c r="G1071" s="17"/>
      <c r="H1071" s="17"/>
      <c r="I1071" s="17"/>
      <c r="K1071" s="17"/>
      <c r="N1071" s="17"/>
      <c r="O1071" s="17"/>
      <c r="P1071" s="68"/>
      <c r="Q1071" s="68"/>
      <c r="R1071" s="17"/>
      <c r="S1071" s="17"/>
      <c r="T1071" s="107"/>
      <c r="V1071" s="17"/>
      <c r="W1071" s="17"/>
      <c r="Y1071" s="17"/>
      <c r="Z1071" s="17"/>
      <c r="AA1071" s="17"/>
      <c r="AI1071" s="17"/>
      <c r="AJ1071" s="17"/>
      <c r="AK1071" s="17"/>
      <c r="AL1071" s="17"/>
      <c r="AM1071" s="17"/>
      <c r="AN1071" s="17"/>
      <c r="AO1071" s="17"/>
      <c r="AP1071" s="17"/>
      <c r="AQ1071" s="17"/>
      <c r="AR1071" s="17"/>
      <c r="AS1071" s="17"/>
      <c r="AT1071" s="17"/>
      <c r="AU1071" s="17"/>
      <c r="AV1071" s="17"/>
      <c r="AW1071" s="17"/>
      <c r="AX1071" s="17"/>
      <c r="AY1071" s="17"/>
      <c r="AZ1071" s="17"/>
      <c r="BA1071" s="17"/>
      <c r="BB1071" s="17"/>
      <c r="BC1071" s="17"/>
      <c r="BD1071" s="17"/>
      <c r="BE1071" s="17"/>
      <c r="BF1071" s="17"/>
      <c r="BG1071" s="17"/>
      <c r="BH1071" s="17"/>
      <c r="BI1071" s="17"/>
      <c r="BJ1071" s="17"/>
      <c r="BK1071" s="17"/>
      <c r="BL1071" s="17"/>
      <c r="BM1071" s="17"/>
      <c r="BN1071" s="17"/>
      <c r="BO1071" s="17"/>
      <c r="BP1071" s="17"/>
      <c r="BQ1071" s="17"/>
      <c r="BR1071" s="17"/>
      <c r="BS1071" s="17"/>
      <c r="BT1071" s="17"/>
      <c r="BU1071" s="17"/>
      <c r="BV1071" s="17"/>
      <c r="BW1071" s="17"/>
      <c r="BX1071" s="17"/>
      <c r="BY1071" s="17"/>
      <c r="BZ1071" s="17"/>
      <c r="CA1071" s="17"/>
      <c r="CB1071" s="17"/>
      <c r="CC1071" s="17"/>
      <c r="CD1071" s="17"/>
      <c r="CE1071" s="17"/>
      <c r="CF1071" s="17"/>
      <c r="CG1071" s="17"/>
      <c r="CH1071" s="17"/>
      <c r="CI1071" s="17"/>
      <c r="CJ1071" s="17"/>
      <c r="CK1071" s="17"/>
      <c r="CL1071" s="17"/>
      <c r="CM1071" s="17"/>
      <c r="CN1071" s="17"/>
      <c r="CO1071" s="17"/>
      <c r="CP1071" s="17"/>
      <c r="CQ1071" s="17"/>
      <c r="CR1071" s="17"/>
      <c r="CS1071" s="17"/>
      <c r="CT1071" s="17"/>
      <c r="CU1071" s="17"/>
      <c r="CV1071" s="17"/>
      <c r="CW1071" s="17"/>
      <c r="CX1071" s="17"/>
      <c r="CY1071" s="17"/>
      <c r="CZ1071" s="17"/>
      <c r="DA1071" s="17"/>
      <c r="DB1071" s="17"/>
      <c r="DC1071" s="17"/>
      <c r="DD1071" s="17"/>
      <c r="DE1071" s="17"/>
      <c r="DF1071" s="17"/>
      <c r="DG1071" s="17"/>
      <c r="DH1071" s="17"/>
      <c r="DI1071" s="17"/>
      <c r="DJ1071" s="17"/>
      <c r="DK1071" s="17"/>
      <c r="DL1071" s="17"/>
      <c r="DM1071" s="17"/>
      <c r="DN1071" s="17"/>
      <c r="DO1071" s="17"/>
      <c r="DP1071" s="17"/>
      <c r="DQ1071" s="17"/>
      <c r="DR1071" s="17"/>
      <c r="DS1071" s="17"/>
      <c r="DT1071" s="17"/>
      <c r="DU1071" s="17"/>
      <c r="DV1071" s="17"/>
      <c r="DW1071" s="17"/>
      <c r="DX1071" s="17"/>
      <c r="DY1071" s="17"/>
      <c r="DZ1071" s="17"/>
      <c r="EA1071" s="17"/>
      <c r="EB1071" s="17"/>
      <c r="EC1071" s="17"/>
      <c r="ED1071" s="17"/>
      <c r="EE1071" s="17"/>
      <c r="EF1071" s="17"/>
      <c r="EG1071" s="17"/>
      <c r="EH1071" s="17"/>
      <c r="EI1071" s="17"/>
      <c r="EJ1071" s="17"/>
      <c r="EK1071" s="17"/>
      <c r="EL1071" s="17"/>
    </row>
    <row r="1072" spans="1:142" x14ac:dyDescent="0.35">
      <c r="A1072" s="17"/>
      <c r="B1072" s="17"/>
      <c r="C1072" s="17"/>
      <c r="D1072" s="17"/>
      <c r="E1072" s="17"/>
      <c r="F1072" s="17"/>
      <c r="G1072" s="17"/>
      <c r="H1072" s="17"/>
      <c r="I1072" s="17"/>
      <c r="K1072" s="17"/>
      <c r="N1072" s="17"/>
      <c r="O1072" s="17"/>
      <c r="P1072" s="68"/>
      <c r="Q1072" s="68"/>
      <c r="R1072" s="17"/>
      <c r="S1072" s="17"/>
      <c r="T1072" s="107"/>
      <c r="V1072" s="17"/>
      <c r="W1072" s="17"/>
      <c r="Y1072" s="17"/>
      <c r="Z1072" s="17"/>
      <c r="AA1072" s="17"/>
      <c r="AI1072" s="17"/>
      <c r="AJ1072" s="17"/>
      <c r="AK1072" s="17"/>
      <c r="AL1072" s="17"/>
      <c r="AM1072" s="17"/>
      <c r="AN1072" s="17"/>
      <c r="AO1072" s="17"/>
      <c r="AP1072" s="17"/>
      <c r="AQ1072" s="17"/>
      <c r="AR1072" s="17"/>
      <c r="AS1072" s="17"/>
      <c r="AT1072" s="17"/>
      <c r="AU1072" s="17"/>
      <c r="AV1072" s="17"/>
      <c r="AW1072" s="17"/>
      <c r="AX1072" s="17"/>
      <c r="AY1072" s="17"/>
      <c r="AZ1072" s="17"/>
      <c r="BA1072" s="17"/>
      <c r="BB1072" s="17"/>
      <c r="BC1072" s="17"/>
      <c r="BD1072" s="17"/>
      <c r="BE1072" s="17"/>
      <c r="BF1072" s="17"/>
      <c r="BG1072" s="17"/>
      <c r="BH1072" s="17"/>
      <c r="BI1072" s="17"/>
      <c r="BJ1072" s="17"/>
      <c r="BK1072" s="17"/>
      <c r="BL1072" s="17"/>
      <c r="BM1072" s="17"/>
      <c r="BN1072" s="17"/>
      <c r="BO1072" s="17"/>
      <c r="BP1072" s="17"/>
      <c r="BQ1072" s="17"/>
      <c r="BR1072" s="17"/>
      <c r="BS1072" s="17"/>
      <c r="BT1072" s="17"/>
      <c r="BU1072" s="17"/>
      <c r="BV1072" s="17"/>
      <c r="BW1072" s="17"/>
      <c r="BX1072" s="17"/>
      <c r="BY1072" s="17"/>
      <c r="BZ1072" s="17"/>
      <c r="CA1072" s="17"/>
      <c r="CB1072" s="17"/>
      <c r="CC1072" s="17"/>
      <c r="CD1072" s="17"/>
      <c r="CE1072" s="17"/>
      <c r="CF1072" s="17"/>
      <c r="CG1072" s="17"/>
      <c r="CH1072" s="17"/>
      <c r="CI1072" s="17"/>
      <c r="CJ1072" s="17"/>
      <c r="CK1072" s="17"/>
      <c r="CL1072" s="17"/>
      <c r="CM1072" s="17"/>
      <c r="CN1072" s="17"/>
      <c r="CO1072" s="17"/>
      <c r="CP1072" s="17"/>
      <c r="CQ1072" s="17"/>
      <c r="CR1072" s="17"/>
      <c r="CS1072" s="17"/>
      <c r="CT1072" s="17"/>
      <c r="CU1072" s="17"/>
      <c r="CV1072" s="17"/>
      <c r="CW1072" s="17"/>
      <c r="CX1072" s="17"/>
      <c r="CY1072" s="17"/>
      <c r="CZ1072" s="17"/>
      <c r="DA1072" s="17"/>
      <c r="DB1072" s="17"/>
      <c r="DC1072" s="17"/>
      <c r="DD1072" s="17"/>
      <c r="DE1072" s="17"/>
      <c r="DF1072" s="17"/>
      <c r="DG1072" s="17"/>
      <c r="DH1072" s="17"/>
      <c r="DI1072" s="17"/>
      <c r="DJ1072" s="17"/>
      <c r="DK1072" s="17"/>
      <c r="DL1072" s="17"/>
      <c r="DM1072" s="17"/>
      <c r="DN1072" s="17"/>
      <c r="DO1072" s="17"/>
      <c r="DP1072" s="17"/>
      <c r="DQ1072" s="17"/>
      <c r="DR1072" s="17"/>
      <c r="DS1072" s="17"/>
      <c r="DT1072" s="17"/>
      <c r="DU1072" s="17"/>
      <c r="DV1072" s="17"/>
      <c r="DW1072" s="17"/>
      <c r="DX1072" s="17"/>
      <c r="DY1072" s="17"/>
      <c r="DZ1072" s="17"/>
      <c r="EA1072" s="17"/>
      <c r="EB1072" s="17"/>
      <c r="EC1072" s="17"/>
      <c r="ED1072" s="17"/>
      <c r="EE1072" s="17"/>
      <c r="EF1072" s="17"/>
      <c r="EG1072" s="17"/>
      <c r="EH1072" s="17"/>
      <c r="EI1072" s="17"/>
      <c r="EJ1072" s="17"/>
      <c r="EK1072" s="17"/>
      <c r="EL1072" s="17"/>
    </row>
    <row r="1073" spans="1:142" x14ac:dyDescent="0.35">
      <c r="A1073" s="17"/>
      <c r="B1073" s="17"/>
      <c r="C1073" s="17"/>
      <c r="D1073" s="17"/>
      <c r="E1073" s="17"/>
      <c r="F1073" s="17"/>
      <c r="G1073" s="17"/>
      <c r="H1073" s="17"/>
      <c r="I1073" s="17"/>
      <c r="K1073" s="17"/>
      <c r="N1073" s="17"/>
      <c r="O1073" s="17"/>
      <c r="P1073" s="68"/>
      <c r="Q1073" s="68"/>
      <c r="R1073" s="17"/>
      <c r="S1073" s="17"/>
      <c r="T1073" s="107"/>
      <c r="V1073" s="17"/>
      <c r="W1073" s="17"/>
      <c r="Y1073" s="17"/>
      <c r="Z1073" s="17"/>
      <c r="AA1073" s="17"/>
      <c r="AI1073" s="17"/>
      <c r="AJ1073" s="17"/>
      <c r="AK1073" s="17"/>
      <c r="AL1073" s="17"/>
      <c r="AM1073" s="17"/>
      <c r="AN1073" s="17"/>
      <c r="AO1073" s="17"/>
      <c r="AP1073" s="17"/>
      <c r="AQ1073" s="17"/>
      <c r="AR1073" s="17"/>
      <c r="AS1073" s="17"/>
      <c r="AT1073" s="17"/>
      <c r="AU1073" s="17"/>
      <c r="AV1073" s="17"/>
      <c r="AW1073" s="17"/>
      <c r="AX1073" s="17"/>
      <c r="AY1073" s="17"/>
      <c r="AZ1073" s="17"/>
      <c r="BA1073" s="17"/>
      <c r="BB1073" s="17"/>
      <c r="BC1073" s="17"/>
      <c r="BD1073" s="17"/>
      <c r="BE1073" s="17"/>
      <c r="BF1073" s="17"/>
      <c r="BG1073" s="17"/>
      <c r="BH1073" s="17"/>
      <c r="BI1073" s="17"/>
      <c r="BJ1073" s="17"/>
      <c r="BK1073" s="17"/>
      <c r="BL1073" s="17"/>
      <c r="BM1073" s="17"/>
      <c r="BN1073" s="17"/>
      <c r="BO1073" s="17"/>
      <c r="BP1073" s="17"/>
      <c r="BQ1073" s="17"/>
      <c r="BR1073" s="17"/>
      <c r="BS1073" s="17"/>
      <c r="BT1073" s="17"/>
      <c r="BU1073" s="17"/>
      <c r="BV1073" s="17"/>
      <c r="BW1073" s="17"/>
      <c r="BX1073" s="17"/>
      <c r="BY1073" s="17"/>
      <c r="BZ1073" s="17"/>
      <c r="CA1073" s="17"/>
      <c r="CB1073" s="17"/>
      <c r="CC1073" s="17"/>
      <c r="CD1073" s="17"/>
      <c r="CE1073" s="17"/>
      <c r="CF1073" s="17"/>
      <c r="CG1073" s="17"/>
      <c r="CH1073" s="17"/>
      <c r="CI1073" s="17"/>
      <c r="CJ1073" s="17"/>
      <c r="CK1073" s="17"/>
      <c r="CL1073" s="17"/>
      <c r="CM1073" s="17"/>
      <c r="CN1073" s="17"/>
      <c r="CO1073" s="17"/>
      <c r="CP1073" s="17"/>
      <c r="CQ1073" s="17"/>
      <c r="CR1073" s="17"/>
      <c r="CS1073" s="17"/>
      <c r="CT1073" s="17"/>
      <c r="CU1073" s="17"/>
      <c r="CV1073" s="17"/>
      <c r="CW1073" s="17"/>
      <c r="CX1073" s="17"/>
      <c r="CY1073" s="17"/>
      <c r="CZ1073" s="17"/>
      <c r="DA1073" s="17"/>
      <c r="DB1073" s="17"/>
      <c r="DC1073" s="17"/>
      <c r="DD1073" s="17"/>
      <c r="DE1073" s="17"/>
      <c r="DF1073" s="17"/>
      <c r="DG1073" s="17"/>
      <c r="DH1073" s="17"/>
      <c r="DI1073" s="17"/>
      <c r="DJ1073" s="17"/>
      <c r="DK1073" s="17"/>
      <c r="DL1073" s="17"/>
      <c r="DM1073" s="17"/>
      <c r="DN1073" s="17"/>
      <c r="DO1073" s="17"/>
      <c r="DP1073" s="17"/>
      <c r="DQ1073" s="17"/>
      <c r="DR1073" s="17"/>
      <c r="DS1073" s="17"/>
      <c r="DT1073" s="17"/>
      <c r="DU1073" s="17"/>
      <c r="DV1073" s="17"/>
      <c r="DW1073" s="17"/>
      <c r="DX1073" s="17"/>
      <c r="DY1073" s="17"/>
      <c r="DZ1073" s="17"/>
      <c r="EA1073" s="17"/>
      <c r="EB1073" s="17"/>
      <c r="EC1073" s="17"/>
      <c r="ED1073" s="17"/>
      <c r="EE1073" s="17"/>
      <c r="EF1073" s="17"/>
      <c r="EG1073" s="17"/>
      <c r="EH1073" s="17"/>
      <c r="EI1073" s="17"/>
      <c r="EJ1073" s="17"/>
      <c r="EK1073" s="17"/>
      <c r="EL1073" s="17"/>
    </row>
    <row r="1074" spans="1:142" x14ac:dyDescent="0.35">
      <c r="A1074" s="17"/>
      <c r="B1074" s="17"/>
      <c r="C1074" s="17"/>
      <c r="D1074" s="17"/>
      <c r="E1074" s="17"/>
      <c r="F1074" s="17"/>
      <c r="G1074" s="17"/>
      <c r="H1074" s="17"/>
      <c r="I1074" s="107"/>
      <c r="K1074" s="17"/>
      <c r="N1074" s="17"/>
      <c r="O1074" s="17"/>
      <c r="P1074" s="68"/>
      <c r="Q1074" s="68"/>
      <c r="R1074" s="17"/>
      <c r="S1074" s="17"/>
      <c r="T1074" s="107"/>
      <c r="V1074" s="17"/>
      <c r="W1074" s="17"/>
      <c r="Y1074" s="17"/>
      <c r="Z1074" s="17"/>
      <c r="AA1074" s="17"/>
      <c r="AI1074" s="17"/>
      <c r="AJ1074" s="17"/>
      <c r="AK1074" s="17"/>
      <c r="AL1074" s="17"/>
      <c r="AM1074" s="17"/>
      <c r="AN1074" s="17"/>
      <c r="AO1074" s="17"/>
      <c r="AP1074" s="17"/>
      <c r="AQ1074" s="17"/>
      <c r="AR1074" s="17"/>
      <c r="AS1074" s="17"/>
      <c r="AT1074" s="17"/>
      <c r="AU1074" s="17"/>
      <c r="AV1074" s="17"/>
      <c r="AW1074" s="17"/>
      <c r="AX1074" s="17"/>
      <c r="AY1074" s="17"/>
      <c r="AZ1074" s="17"/>
      <c r="BA1074" s="17"/>
      <c r="BB1074" s="17"/>
      <c r="BC1074" s="17"/>
      <c r="BD1074" s="17"/>
      <c r="BE1074" s="17"/>
      <c r="BF1074" s="17"/>
      <c r="BG1074" s="17"/>
      <c r="BH1074" s="17"/>
      <c r="BI1074" s="17"/>
      <c r="BJ1074" s="17"/>
      <c r="BK1074" s="17"/>
      <c r="BL1074" s="17"/>
      <c r="BM1074" s="17"/>
      <c r="BN1074" s="17"/>
      <c r="BO1074" s="17"/>
      <c r="BP1074" s="17"/>
      <c r="BQ1074" s="17"/>
      <c r="BR1074" s="17"/>
      <c r="BS1074" s="17"/>
      <c r="BT1074" s="17"/>
      <c r="BU1074" s="17"/>
      <c r="BV1074" s="17"/>
      <c r="BW1074" s="17"/>
      <c r="BX1074" s="17"/>
      <c r="BY1074" s="17"/>
      <c r="BZ1074" s="17"/>
      <c r="CA1074" s="17"/>
      <c r="CB1074" s="17"/>
      <c r="CC1074" s="17"/>
      <c r="CD1074" s="17"/>
      <c r="CE1074" s="17"/>
      <c r="CF1074" s="17"/>
      <c r="CG1074" s="17"/>
      <c r="CH1074" s="17"/>
      <c r="CI1074" s="17"/>
      <c r="CJ1074" s="17"/>
      <c r="CK1074" s="17"/>
      <c r="CL1074" s="17"/>
      <c r="CM1074" s="17"/>
      <c r="CN1074" s="17"/>
      <c r="CO1074" s="17"/>
      <c r="CP1074" s="17"/>
      <c r="CQ1074" s="17"/>
      <c r="CR1074" s="17"/>
      <c r="CS1074" s="17"/>
      <c r="CT1074" s="17"/>
      <c r="CU1074" s="17"/>
      <c r="CV1074" s="17"/>
      <c r="CW1074" s="17"/>
      <c r="CX1074" s="17"/>
      <c r="CY1074" s="17"/>
      <c r="CZ1074" s="17"/>
      <c r="DA1074" s="17"/>
      <c r="DB1074" s="17"/>
      <c r="DC1074" s="17"/>
      <c r="DD1074" s="17"/>
      <c r="DE1074" s="17"/>
      <c r="DF1074" s="17"/>
      <c r="DG1074" s="17"/>
      <c r="DH1074" s="17"/>
      <c r="DI1074" s="17"/>
      <c r="DJ1074" s="17"/>
      <c r="DK1074" s="17"/>
      <c r="DL1074" s="17"/>
      <c r="DM1074" s="17"/>
      <c r="DN1074" s="17"/>
      <c r="DO1074" s="17"/>
      <c r="DP1074" s="17"/>
      <c r="DQ1074" s="17"/>
      <c r="DR1074" s="17"/>
      <c r="DS1074" s="17"/>
      <c r="DT1074" s="17"/>
      <c r="DU1074" s="17"/>
      <c r="DV1074" s="17"/>
      <c r="DW1074" s="17"/>
      <c r="DX1074" s="17"/>
      <c r="DY1074" s="17"/>
      <c r="DZ1074" s="17"/>
      <c r="EA1074" s="17"/>
      <c r="EB1074" s="17"/>
      <c r="EC1074" s="17"/>
      <c r="ED1074" s="17"/>
      <c r="EE1074" s="17"/>
      <c r="EF1074" s="17"/>
      <c r="EG1074" s="17"/>
      <c r="EH1074" s="17"/>
      <c r="EI1074" s="17"/>
      <c r="EJ1074" s="17"/>
      <c r="EK1074" s="17"/>
      <c r="EL1074" s="17"/>
    </row>
    <row r="1075" spans="1:142" x14ac:dyDescent="0.35">
      <c r="A1075" s="17"/>
      <c r="B1075" s="17"/>
      <c r="C1075" s="17"/>
      <c r="D1075" s="17"/>
      <c r="E1075" s="17"/>
      <c r="F1075" s="17"/>
      <c r="G1075" s="17"/>
      <c r="H1075" s="17"/>
      <c r="I1075" s="17"/>
      <c r="K1075" s="17"/>
      <c r="N1075" s="17"/>
      <c r="O1075" s="17"/>
      <c r="P1075" s="68"/>
      <c r="Q1075" s="68"/>
      <c r="R1075" s="17"/>
      <c r="S1075" s="17"/>
      <c r="T1075" s="107"/>
      <c r="V1075" s="17"/>
      <c r="W1075" s="17"/>
      <c r="Y1075" s="17"/>
      <c r="Z1075" s="17"/>
      <c r="AA1075" s="17"/>
      <c r="AI1075" s="17"/>
      <c r="AJ1075" s="17"/>
      <c r="AK1075" s="17"/>
      <c r="AL1075" s="17"/>
      <c r="AM1075" s="17"/>
      <c r="AN1075" s="17"/>
      <c r="AO1075" s="17"/>
      <c r="AP1075" s="17"/>
      <c r="AQ1075" s="17"/>
      <c r="AR1075" s="17"/>
      <c r="AS1075" s="17"/>
      <c r="AT1075" s="17"/>
      <c r="AU1075" s="17"/>
      <c r="AV1075" s="17"/>
      <c r="AW1075" s="17"/>
      <c r="AX1075" s="17"/>
      <c r="AY1075" s="17"/>
      <c r="AZ1075" s="17"/>
      <c r="BA1075" s="17"/>
      <c r="BB1075" s="17"/>
      <c r="BC1075" s="17"/>
      <c r="BD1075" s="17"/>
      <c r="BE1075" s="17"/>
      <c r="BF1075" s="17"/>
      <c r="BG1075" s="17"/>
      <c r="BH1075" s="17"/>
      <c r="BI1075" s="17"/>
      <c r="BJ1075" s="17"/>
      <c r="BK1075" s="17"/>
      <c r="BL1075" s="17"/>
      <c r="BM1075" s="17"/>
      <c r="BN1075" s="17"/>
      <c r="BO1075" s="17"/>
      <c r="BP1075" s="17"/>
      <c r="BQ1075" s="17"/>
      <c r="BR1075" s="17"/>
      <c r="BS1075" s="17"/>
      <c r="BT1075" s="17"/>
      <c r="BU1075" s="17"/>
      <c r="BV1075" s="17"/>
      <c r="BW1075" s="17"/>
      <c r="BX1075" s="17"/>
      <c r="BY1075" s="17"/>
      <c r="BZ1075" s="17"/>
      <c r="CA1075" s="17"/>
      <c r="CB1075" s="17"/>
      <c r="CC1075" s="17"/>
      <c r="CD1075" s="17"/>
      <c r="CE1075" s="17"/>
      <c r="CF1075" s="17"/>
      <c r="CG1075" s="17"/>
      <c r="CH1075" s="17"/>
      <c r="CI1075" s="17"/>
      <c r="CJ1075" s="17"/>
      <c r="CK1075" s="17"/>
      <c r="CL1075" s="17"/>
      <c r="CM1075" s="17"/>
      <c r="CN1075" s="17"/>
      <c r="CO1075" s="17"/>
      <c r="CP1075" s="17"/>
      <c r="CQ1075" s="17"/>
      <c r="CR1075" s="17"/>
      <c r="CS1075" s="17"/>
      <c r="CT1075" s="17"/>
      <c r="CU1075" s="17"/>
      <c r="CV1075" s="17"/>
      <c r="CW1075" s="17"/>
      <c r="CX1075" s="17"/>
      <c r="CY1075" s="17"/>
      <c r="CZ1075" s="17"/>
      <c r="DA1075" s="17"/>
      <c r="DB1075" s="17"/>
      <c r="DC1075" s="17"/>
      <c r="DD1075" s="17"/>
      <c r="DE1075" s="17"/>
      <c r="DF1075" s="17"/>
      <c r="DG1075" s="17"/>
      <c r="DH1075" s="17"/>
      <c r="DI1075" s="17"/>
      <c r="DJ1075" s="17"/>
      <c r="DK1075" s="17"/>
      <c r="DL1075" s="17"/>
      <c r="DM1075" s="17"/>
      <c r="DN1075" s="17"/>
      <c r="DO1075" s="17"/>
      <c r="DP1075" s="17"/>
      <c r="DQ1075" s="17"/>
      <c r="DR1075" s="17"/>
      <c r="DS1075" s="17"/>
      <c r="DT1075" s="17"/>
      <c r="DU1075" s="17"/>
      <c r="DV1075" s="17"/>
      <c r="DW1075" s="17"/>
      <c r="DX1075" s="17"/>
      <c r="DY1075" s="17"/>
      <c r="DZ1075" s="17"/>
      <c r="EA1075" s="17"/>
      <c r="EB1075" s="17"/>
      <c r="EC1075" s="17"/>
      <c r="ED1075" s="17"/>
      <c r="EE1075" s="17"/>
      <c r="EF1075" s="17"/>
      <c r="EG1075" s="17"/>
      <c r="EH1075" s="17"/>
      <c r="EI1075" s="17"/>
      <c r="EJ1075" s="17"/>
      <c r="EK1075" s="17"/>
      <c r="EL1075" s="17"/>
    </row>
    <row r="1076" spans="1:142" x14ac:dyDescent="0.35">
      <c r="A1076" s="17"/>
      <c r="B1076" s="17"/>
      <c r="C1076" s="17"/>
      <c r="D1076" s="17"/>
      <c r="E1076" s="17"/>
      <c r="F1076" s="17"/>
      <c r="G1076" s="17"/>
      <c r="H1076" s="17"/>
      <c r="I1076" s="17"/>
      <c r="K1076" s="17"/>
      <c r="N1076" s="17"/>
      <c r="O1076" s="17"/>
      <c r="P1076" s="68"/>
      <c r="Q1076" s="68"/>
      <c r="R1076" s="17"/>
      <c r="S1076" s="17"/>
      <c r="T1076" s="107"/>
      <c r="V1076" s="17"/>
      <c r="W1076" s="17"/>
      <c r="Y1076" s="17"/>
      <c r="Z1076" s="17"/>
      <c r="AA1076" s="17"/>
      <c r="AI1076" s="17"/>
      <c r="AJ1076" s="17"/>
      <c r="AK1076" s="17"/>
      <c r="AL1076" s="17"/>
      <c r="AM1076" s="17"/>
      <c r="AN1076" s="17"/>
      <c r="AO1076" s="17"/>
      <c r="AP1076" s="17"/>
      <c r="AQ1076" s="17"/>
      <c r="AR1076" s="17"/>
      <c r="AS1076" s="17"/>
      <c r="AT1076" s="17"/>
      <c r="AU1076" s="17"/>
      <c r="AV1076" s="17"/>
      <c r="AW1076" s="17"/>
      <c r="AX1076" s="17"/>
      <c r="AY1076" s="17"/>
      <c r="AZ1076" s="17"/>
      <c r="BA1076" s="17"/>
      <c r="BB1076" s="17"/>
      <c r="BC1076" s="17"/>
      <c r="BD1076" s="17"/>
      <c r="BE1076" s="17"/>
      <c r="BF1076" s="17"/>
      <c r="BG1076" s="17"/>
      <c r="BH1076" s="17"/>
      <c r="BI1076" s="17"/>
      <c r="BJ1076" s="17"/>
      <c r="BK1076" s="17"/>
      <c r="BL1076" s="17"/>
      <c r="BM1076" s="17"/>
      <c r="BN1076" s="17"/>
      <c r="BO1076" s="17"/>
      <c r="BP1076" s="17"/>
      <c r="BQ1076" s="17"/>
      <c r="BR1076" s="17"/>
      <c r="BS1076" s="17"/>
      <c r="BT1076" s="17"/>
      <c r="BU1076" s="17"/>
      <c r="BV1076" s="17"/>
      <c r="BW1076" s="17"/>
      <c r="BX1076" s="17"/>
      <c r="BY1076" s="17"/>
      <c r="BZ1076" s="17"/>
      <c r="CA1076" s="17"/>
      <c r="CB1076" s="17"/>
      <c r="CC1076" s="17"/>
      <c r="CD1076" s="17"/>
      <c r="CE1076" s="17"/>
      <c r="CF1076" s="17"/>
      <c r="CG1076" s="17"/>
      <c r="CH1076" s="17"/>
      <c r="CI1076" s="17"/>
      <c r="CJ1076" s="17"/>
      <c r="CK1076" s="17"/>
      <c r="CL1076" s="17"/>
      <c r="CM1076" s="17"/>
      <c r="CN1076" s="17"/>
      <c r="CO1076" s="17"/>
      <c r="CP1076" s="17"/>
      <c r="CQ1076" s="17"/>
      <c r="CR1076" s="17"/>
      <c r="CS1076" s="17"/>
      <c r="CT1076" s="17"/>
      <c r="CU1076" s="17"/>
      <c r="CV1076" s="17"/>
      <c r="CW1076" s="17"/>
      <c r="CX1076" s="17"/>
      <c r="CY1076" s="17"/>
      <c r="CZ1076" s="17"/>
      <c r="DA1076" s="17"/>
      <c r="DB1076" s="17"/>
      <c r="DC1076" s="17"/>
      <c r="DD1076" s="17"/>
      <c r="DE1076" s="17"/>
      <c r="DF1076" s="17"/>
      <c r="DG1076" s="17"/>
      <c r="DH1076" s="17"/>
      <c r="DI1076" s="17"/>
      <c r="DJ1076" s="17"/>
      <c r="DK1076" s="17"/>
      <c r="DL1076" s="17"/>
      <c r="DM1076" s="17"/>
      <c r="DN1076" s="17"/>
      <c r="DO1076" s="17"/>
      <c r="DP1076" s="17"/>
      <c r="DQ1076" s="17"/>
      <c r="DR1076" s="17"/>
      <c r="DS1076" s="17"/>
      <c r="DT1076" s="17"/>
      <c r="DU1076" s="17"/>
      <c r="DV1076" s="17"/>
      <c r="DW1076" s="17"/>
      <c r="DX1076" s="17"/>
      <c r="DY1076" s="17"/>
      <c r="DZ1076" s="17"/>
      <c r="EA1076" s="17"/>
      <c r="EB1076" s="17"/>
      <c r="EC1076" s="17"/>
      <c r="ED1076" s="17"/>
      <c r="EE1076" s="17"/>
      <c r="EF1076" s="17"/>
      <c r="EG1076" s="17"/>
      <c r="EH1076" s="17"/>
      <c r="EI1076" s="17"/>
      <c r="EJ1076" s="17"/>
      <c r="EK1076" s="17"/>
      <c r="EL1076" s="17"/>
    </row>
    <row r="1077" spans="1:142" x14ac:dyDescent="0.35">
      <c r="A1077" s="17"/>
      <c r="B1077" s="17"/>
      <c r="C1077" s="17"/>
      <c r="D1077" s="17"/>
      <c r="E1077" s="17"/>
      <c r="F1077" s="17"/>
      <c r="G1077" s="17"/>
      <c r="H1077" s="17"/>
      <c r="I1077" s="17"/>
      <c r="K1077" s="17"/>
      <c r="N1077" s="17"/>
      <c r="O1077" s="17"/>
      <c r="P1077" s="68"/>
      <c r="Q1077" s="68"/>
      <c r="R1077" s="17"/>
      <c r="S1077" s="17"/>
      <c r="T1077" s="107"/>
      <c r="V1077" s="17"/>
      <c r="W1077" s="17"/>
      <c r="Y1077" s="17"/>
      <c r="Z1077" s="17"/>
      <c r="AA1077" s="17"/>
      <c r="AI1077" s="17"/>
      <c r="AJ1077" s="17"/>
      <c r="AK1077" s="17"/>
      <c r="AL1077" s="17"/>
      <c r="AM1077" s="17"/>
      <c r="AN1077" s="17"/>
      <c r="AO1077" s="17"/>
      <c r="AP1077" s="17"/>
      <c r="AQ1077" s="17"/>
      <c r="AR1077" s="17"/>
      <c r="AS1077" s="17"/>
      <c r="AT1077" s="17"/>
      <c r="AU1077" s="17"/>
      <c r="AV1077" s="17"/>
      <c r="AW1077" s="17"/>
      <c r="AX1077" s="17"/>
      <c r="AY1077" s="17"/>
      <c r="AZ1077" s="17"/>
      <c r="BA1077" s="17"/>
      <c r="BB1077" s="17"/>
      <c r="BC1077" s="17"/>
      <c r="BD1077" s="17"/>
      <c r="BE1077" s="17"/>
      <c r="BF1077" s="17"/>
      <c r="BG1077" s="17"/>
      <c r="BH1077" s="17"/>
      <c r="BI1077" s="17"/>
      <c r="BJ1077" s="17"/>
      <c r="BK1077" s="17"/>
      <c r="BL1077" s="17"/>
      <c r="BM1077" s="17"/>
      <c r="BN1077" s="17"/>
      <c r="BO1077" s="17"/>
      <c r="BP1077" s="17"/>
      <c r="BQ1077" s="17"/>
      <c r="BR1077" s="17"/>
      <c r="BS1077" s="17"/>
      <c r="BT1077" s="17"/>
      <c r="BU1077" s="17"/>
      <c r="BV1077" s="17"/>
      <c r="BW1077" s="17"/>
      <c r="BX1077" s="17"/>
      <c r="BY1077" s="17"/>
      <c r="BZ1077" s="17"/>
      <c r="CA1077" s="17"/>
      <c r="CB1077" s="17"/>
      <c r="CC1077" s="17"/>
      <c r="CD1077" s="17"/>
      <c r="CE1077" s="17"/>
      <c r="CF1077" s="17"/>
      <c r="CG1077" s="17"/>
      <c r="CH1077" s="17"/>
      <c r="CI1077" s="17"/>
      <c r="CJ1077" s="17"/>
      <c r="CK1077" s="17"/>
      <c r="CL1077" s="17"/>
      <c r="CM1077" s="17"/>
      <c r="CN1077" s="17"/>
      <c r="CO1077" s="17"/>
      <c r="CP1077" s="17"/>
      <c r="CQ1077" s="17"/>
      <c r="CR1077" s="17"/>
      <c r="CS1077" s="17"/>
      <c r="CT1077" s="17"/>
      <c r="CU1077" s="17"/>
      <c r="CV1077" s="17"/>
      <c r="CW1077" s="17"/>
      <c r="CX1077" s="17"/>
      <c r="CY1077" s="17"/>
      <c r="CZ1077" s="17"/>
      <c r="DA1077" s="17"/>
      <c r="DB1077" s="17"/>
      <c r="DC1077" s="17"/>
      <c r="DD1077" s="17"/>
      <c r="DE1077" s="17"/>
      <c r="DF1077" s="17"/>
      <c r="DG1077" s="17"/>
      <c r="DH1077" s="17"/>
      <c r="DI1077" s="17"/>
      <c r="DJ1077" s="17"/>
      <c r="DK1077" s="17"/>
      <c r="DL1077" s="17"/>
      <c r="DM1077" s="17"/>
      <c r="DN1077" s="17"/>
      <c r="DO1077" s="17"/>
      <c r="DP1077" s="17"/>
      <c r="DQ1077" s="17"/>
      <c r="DR1077" s="17"/>
      <c r="DS1077" s="17"/>
      <c r="DT1077" s="17"/>
      <c r="DU1077" s="17"/>
      <c r="DV1077" s="17"/>
      <c r="DW1077" s="17"/>
      <c r="DX1077" s="17"/>
      <c r="DY1077" s="17"/>
      <c r="DZ1077" s="17"/>
      <c r="EA1077" s="17"/>
      <c r="EB1077" s="17"/>
      <c r="EC1077" s="17"/>
      <c r="ED1077" s="17"/>
      <c r="EE1077" s="17"/>
      <c r="EF1077" s="17"/>
      <c r="EG1077" s="17"/>
      <c r="EH1077" s="17"/>
      <c r="EI1077" s="17"/>
      <c r="EJ1077" s="17"/>
      <c r="EK1077" s="17"/>
      <c r="EL1077" s="17"/>
    </row>
    <row r="1078" spans="1:142" x14ac:dyDescent="0.35">
      <c r="A1078" s="17"/>
      <c r="B1078" s="17"/>
      <c r="C1078" s="17"/>
      <c r="D1078" s="17"/>
      <c r="E1078" s="17"/>
      <c r="F1078" s="17"/>
      <c r="G1078" s="17"/>
      <c r="H1078" s="17"/>
      <c r="I1078" s="17"/>
      <c r="K1078" s="17"/>
      <c r="N1078" s="17"/>
      <c r="O1078" s="17"/>
      <c r="P1078" s="68"/>
      <c r="Q1078" s="68"/>
      <c r="R1078" s="17"/>
      <c r="S1078" s="17"/>
      <c r="T1078" s="107"/>
      <c r="V1078" s="17"/>
      <c r="W1078" s="17"/>
      <c r="Y1078" s="17"/>
      <c r="Z1078" s="17"/>
      <c r="AA1078" s="17"/>
      <c r="AI1078" s="17"/>
      <c r="AJ1078" s="17"/>
      <c r="AK1078" s="17"/>
      <c r="AL1078" s="17"/>
      <c r="AM1078" s="17"/>
      <c r="AN1078" s="17"/>
      <c r="AO1078" s="17"/>
      <c r="AP1078" s="17"/>
      <c r="AQ1078" s="17"/>
      <c r="AR1078" s="17"/>
      <c r="AS1078" s="17"/>
      <c r="AT1078" s="17"/>
      <c r="AU1078" s="17"/>
      <c r="AV1078" s="17"/>
      <c r="AW1078" s="17"/>
      <c r="AX1078" s="17"/>
      <c r="AY1078" s="17"/>
      <c r="AZ1078" s="17"/>
      <c r="BA1078" s="17"/>
      <c r="BB1078" s="17"/>
      <c r="BC1078" s="17"/>
      <c r="BD1078" s="17"/>
      <c r="BE1078" s="17"/>
      <c r="BF1078" s="17"/>
      <c r="BG1078" s="17"/>
      <c r="BH1078" s="17"/>
      <c r="BI1078" s="17"/>
      <c r="BJ1078" s="17"/>
      <c r="BK1078" s="17"/>
      <c r="BL1078" s="17"/>
      <c r="BM1078" s="17"/>
      <c r="BN1078" s="17"/>
      <c r="BO1078" s="17"/>
      <c r="BP1078" s="17"/>
      <c r="BQ1078" s="17"/>
      <c r="BR1078" s="17"/>
      <c r="BS1078" s="17"/>
      <c r="BT1078" s="17"/>
      <c r="BU1078" s="17"/>
      <c r="BV1078" s="17"/>
      <c r="BW1078" s="17"/>
      <c r="BX1078" s="17"/>
      <c r="BY1078" s="17"/>
      <c r="BZ1078" s="17"/>
      <c r="CA1078" s="17"/>
      <c r="CB1078" s="17"/>
      <c r="CC1078" s="17"/>
      <c r="CD1078" s="17"/>
      <c r="CE1078" s="17"/>
      <c r="CF1078" s="17"/>
      <c r="CG1078" s="17"/>
      <c r="CH1078" s="17"/>
      <c r="CI1078" s="17"/>
      <c r="CJ1078" s="17"/>
      <c r="CK1078" s="17"/>
      <c r="CL1078" s="17"/>
      <c r="CM1078" s="17"/>
      <c r="CN1078" s="17"/>
      <c r="CO1078" s="17"/>
      <c r="CP1078" s="17"/>
      <c r="CQ1078" s="17"/>
      <c r="CR1078" s="17"/>
      <c r="CS1078" s="17"/>
      <c r="CT1078" s="17"/>
      <c r="CU1078" s="17"/>
      <c r="CV1078" s="17"/>
      <c r="CW1078" s="17"/>
      <c r="CX1078" s="17"/>
      <c r="CY1078" s="17"/>
      <c r="CZ1078" s="17"/>
      <c r="DA1078" s="17"/>
      <c r="DB1078" s="17"/>
      <c r="DC1078" s="17"/>
      <c r="DD1078" s="17"/>
      <c r="DE1078" s="17"/>
      <c r="DF1078" s="17"/>
      <c r="DG1078" s="17"/>
      <c r="DH1078" s="17"/>
      <c r="DI1078" s="17"/>
      <c r="DJ1078" s="17"/>
      <c r="DK1078" s="17"/>
      <c r="DL1078" s="17"/>
      <c r="DM1078" s="17"/>
      <c r="DN1078" s="17"/>
      <c r="DO1078" s="17"/>
      <c r="DP1078" s="17"/>
      <c r="DQ1078" s="17"/>
      <c r="DR1078" s="17"/>
      <c r="DS1078" s="17"/>
      <c r="DT1078" s="17"/>
      <c r="DU1078" s="17"/>
      <c r="DV1078" s="17"/>
      <c r="DW1078" s="17"/>
      <c r="DX1078" s="17"/>
      <c r="DY1078" s="17"/>
      <c r="DZ1078" s="17"/>
      <c r="EA1078" s="17"/>
      <c r="EB1078" s="17"/>
      <c r="EC1078" s="17"/>
      <c r="ED1078" s="17"/>
      <c r="EE1078" s="17"/>
      <c r="EF1078" s="17"/>
      <c r="EG1078" s="17"/>
      <c r="EH1078" s="17"/>
      <c r="EI1078" s="17"/>
      <c r="EJ1078" s="17"/>
      <c r="EK1078" s="17"/>
      <c r="EL1078" s="17"/>
    </row>
    <row r="1079" spans="1:142" x14ac:dyDescent="0.35">
      <c r="A1079" s="17"/>
      <c r="B1079" s="17"/>
      <c r="C1079" s="17"/>
      <c r="D1079" s="17"/>
      <c r="E1079" s="17"/>
      <c r="F1079" s="17"/>
      <c r="G1079" s="17"/>
      <c r="H1079" s="17"/>
      <c r="I1079" s="17"/>
      <c r="K1079" s="17"/>
      <c r="N1079" s="17"/>
      <c r="O1079" s="17"/>
      <c r="P1079" s="68"/>
      <c r="Q1079" s="68"/>
      <c r="R1079" s="17"/>
      <c r="S1079" s="17"/>
      <c r="T1079" s="107"/>
      <c r="V1079" s="17"/>
      <c r="W1079" s="17"/>
      <c r="Y1079" s="17"/>
      <c r="Z1079" s="17"/>
      <c r="AA1079" s="17"/>
      <c r="AI1079" s="17"/>
      <c r="AJ1079" s="17"/>
      <c r="AK1079" s="17"/>
      <c r="AL1079" s="17"/>
      <c r="AM1079" s="17"/>
      <c r="AN1079" s="17"/>
      <c r="AO1079" s="17"/>
      <c r="AP1079" s="17"/>
      <c r="AQ1079" s="17"/>
      <c r="AR1079" s="17"/>
      <c r="AS1079" s="17"/>
      <c r="AT1079" s="17"/>
      <c r="AU1079" s="17"/>
      <c r="AV1079" s="17"/>
      <c r="AW1079" s="17"/>
      <c r="AX1079" s="17"/>
      <c r="AY1079" s="17"/>
      <c r="AZ1079" s="17"/>
      <c r="BA1079" s="17"/>
      <c r="BB1079" s="17"/>
      <c r="BC1079" s="17"/>
      <c r="BD1079" s="17"/>
      <c r="BE1079" s="17"/>
      <c r="BF1079" s="17"/>
      <c r="BG1079" s="17"/>
      <c r="BH1079" s="17"/>
      <c r="BI1079" s="17"/>
      <c r="BJ1079" s="17"/>
      <c r="BK1079" s="17"/>
      <c r="BL1079" s="17"/>
      <c r="BM1079" s="17"/>
      <c r="BN1079" s="17"/>
      <c r="BO1079" s="17"/>
      <c r="BP1079" s="17"/>
      <c r="BQ1079" s="17"/>
      <c r="BR1079" s="17"/>
      <c r="BS1079" s="17"/>
      <c r="BT1079" s="17"/>
      <c r="BU1079" s="17"/>
      <c r="BV1079" s="17"/>
      <c r="BW1079" s="17"/>
      <c r="BX1079" s="17"/>
      <c r="BY1079" s="17"/>
      <c r="BZ1079" s="17"/>
      <c r="CA1079" s="17"/>
      <c r="CB1079" s="17"/>
      <c r="CC1079" s="17"/>
      <c r="CD1079" s="17"/>
      <c r="CE1079" s="17"/>
      <c r="CF1079" s="17"/>
      <c r="CG1079" s="17"/>
      <c r="CH1079" s="17"/>
      <c r="CI1079" s="17"/>
      <c r="CJ1079" s="17"/>
      <c r="CK1079" s="17"/>
      <c r="CL1079" s="17"/>
      <c r="CM1079" s="17"/>
      <c r="CN1079" s="17"/>
      <c r="CO1079" s="17"/>
      <c r="CP1079" s="17"/>
      <c r="CQ1079" s="17"/>
      <c r="CR1079" s="17"/>
      <c r="CS1079" s="17"/>
      <c r="CT1079" s="17"/>
      <c r="CU1079" s="17"/>
      <c r="CV1079" s="17"/>
      <c r="CW1079" s="17"/>
      <c r="CX1079" s="17"/>
      <c r="CY1079" s="17"/>
      <c r="CZ1079" s="17"/>
      <c r="DA1079" s="17"/>
      <c r="DB1079" s="17"/>
      <c r="DC1079" s="17"/>
      <c r="DD1079" s="17"/>
      <c r="DE1079" s="17"/>
      <c r="DF1079" s="17"/>
      <c r="DG1079" s="17"/>
      <c r="DH1079" s="17"/>
      <c r="DI1079" s="17"/>
      <c r="DJ1079" s="17"/>
      <c r="DK1079" s="17"/>
      <c r="DL1079" s="17"/>
      <c r="DM1079" s="17"/>
      <c r="DN1079" s="17"/>
      <c r="DO1079" s="17"/>
      <c r="DP1079" s="17"/>
      <c r="DQ1079" s="17"/>
      <c r="DR1079" s="17"/>
      <c r="DS1079" s="17"/>
      <c r="DT1079" s="17"/>
      <c r="DU1079" s="17"/>
      <c r="DV1079" s="17"/>
      <c r="DW1079" s="17"/>
      <c r="DX1079" s="17"/>
      <c r="DY1079" s="17"/>
      <c r="DZ1079" s="17"/>
      <c r="EA1079" s="17"/>
      <c r="EB1079" s="17"/>
      <c r="EC1079" s="17"/>
      <c r="ED1079" s="17"/>
      <c r="EE1079" s="17"/>
      <c r="EF1079" s="17"/>
      <c r="EG1079" s="17"/>
      <c r="EH1079" s="17"/>
      <c r="EI1079" s="17"/>
      <c r="EJ1079" s="17"/>
      <c r="EK1079" s="17"/>
      <c r="EL1079" s="17"/>
    </row>
    <row r="1080" spans="1:142" x14ac:dyDescent="0.35">
      <c r="A1080" s="17"/>
      <c r="B1080" s="17"/>
      <c r="C1080" s="17"/>
      <c r="D1080" s="17"/>
      <c r="E1080" s="17"/>
      <c r="F1080" s="17"/>
      <c r="G1080" s="17"/>
      <c r="H1080" s="17"/>
      <c r="I1080" s="17"/>
      <c r="K1080" s="17"/>
      <c r="N1080" s="17"/>
      <c r="O1080" s="17"/>
      <c r="P1080" s="68"/>
      <c r="Q1080" s="68"/>
      <c r="R1080" s="17"/>
      <c r="S1080" s="17"/>
      <c r="T1080" s="107"/>
      <c r="V1080" s="17"/>
      <c r="W1080" s="17"/>
      <c r="Y1080" s="17"/>
      <c r="Z1080" s="17"/>
      <c r="AA1080" s="17"/>
      <c r="AI1080" s="17"/>
      <c r="AJ1080" s="17"/>
      <c r="AK1080" s="17"/>
      <c r="AL1080" s="17"/>
      <c r="AM1080" s="17"/>
      <c r="AN1080" s="17"/>
      <c r="AO1080" s="17"/>
      <c r="AP1080" s="17"/>
      <c r="AQ1080" s="17"/>
      <c r="AR1080" s="17"/>
      <c r="AS1080" s="17"/>
      <c r="AT1080" s="17"/>
      <c r="AU1080" s="17"/>
      <c r="AV1080" s="17"/>
      <c r="AW1080" s="17"/>
      <c r="AX1080" s="17"/>
      <c r="AY1080" s="17"/>
      <c r="AZ1080" s="17"/>
      <c r="BA1080" s="17"/>
      <c r="BB1080" s="17"/>
      <c r="BC1080" s="17"/>
      <c r="BD1080" s="17"/>
      <c r="BE1080" s="17"/>
      <c r="BF1080" s="17"/>
      <c r="BG1080" s="17"/>
      <c r="BH1080" s="17"/>
      <c r="BI1080" s="17"/>
      <c r="BJ1080" s="17"/>
      <c r="BK1080" s="17"/>
      <c r="BL1080" s="17"/>
      <c r="BM1080" s="17"/>
      <c r="BN1080" s="17"/>
      <c r="BO1080" s="17"/>
      <c r="BP1080" s="17"/>
      <c r="BQ1080" s="17"/>
      <c r="BR1080" s="17"/>
      <c r="BS1080" s="17"/>
      <c r="BT1080" s="17"/>
      <c r="BU1080" s="17"/>
      <c r="BV1080" s="17"/>
      <c r="BW1080" s="17"/>
      <c r="BX1080" s="17"/>
      <c r="BY1080" s="17"/>
      <c r="BZ1080" s="17"/>
      <c r="CA1080" s="17"/>
      <c r="CB1080" s="17"/>
      <c r="CC1080" s="17"/>
      <c r="CD1080" s="17"/>
      <c r="CE1080" s="17"/>
      <c r="CF1080" s="17"/>
      <c r="CG1080" s="17"/>
      <c r="CH1080" s="17"/>
      <c r="CI1080" s="17"/>
      <c r="CJ1080" s="17"/>
      <c r="CK1080" s="17"/>
      <c r="CL1080" s="17"/>
      <c r="CM1080" s="17"/>
      <c r="CN1080" s="17"/>
      <c r="CO1080" s="17"/>
      <c r="CP1080" s="17"/>
      <c r="CQ1080" s="17"/>
      <c r="CR1080" s="17"/>
      <c r="CS1080" s="17"/>
      <c r="CT1080" s="17"/>
      <c r="CU1080" s="17"/>
      <c r="CV1080" s="17"/>
      <c r="CW1080" s="17"/>
      <c r="CX1080" s="17"/>
      <c r="CY1080" s="17"/>
      <c r="CZ1080" s="17"/>
      <c r="DA1080" s="17"/>
      <c r="DB1080" s="17"/>
      <c r="DC1080" s="17"/>
      <c r="DD1080" s="17"/>
      <c r="DE1080" s="17"/>
      <c r="DF1080" s="17"/>
      <c r="DG1080" s="17"/>
      <c r="DH1080" s="17"/>
      <c r="DI1080" s="17"/>
      <c r="DJ1080" s="17"/>
      <c r="DK1080" s="17"/>
      <c r="DL1080" s="17"/>
      <c r="DM1080" s="17"/>
      <c r="DN1080" s="17"/>
      <c r="DO1080" s="17"/>
      <c r="DP1080" s="17"/>
      <c r="DQ1080" s="17"/>
      <c r="DR1080" s="17"/>
      <c r="DS1080" s="17"/>
      <c r="DT1080" s="17"/>
      <c r="DU1080" s="17"/>
      <c r="DV1080" s="17"/>
      <c r="DW1080" s="17"/>
      <c r="DX1080" s="17"/>
      <c r="DY1080" s="17"/>
      <c r="DZ1080" s="17"/>
      <c r="EA1080" s="17"/>
      <c r="EB1080" s="17"/>
      <c r="EC1080" s="17"/>
      <c r="ED1080" s="17"/>
      <c r="EE1080" s="17"/>
      <c r="EF1080" s="17"/>
      <c r="EG1080" s="17"/>
      <c r="EH1080" s="17"/>
      <c r="EI1080" s="17"/>
      <c r="EJ1080" s="17"/>
      <c r="EK1080" s="17"/>
      <c r="EL1080" s="17"/>
    </row>
    <row r="1081" spans="1:142" x14ac:dyDescent="0.35">
      <c r="A1081" s="17"/>
      <c r="B1081" s="17"/>
      <c r="C1081" s="17"/>
      <c r="D1081" s="17"/>
      <c r="E1081" s="17"/>
      <c r="F1081" s="17"/>
      <c r="G1081" s="17"/>
      <c r="H1081" s="17"/>
      <c r="I1081" s="17"/>
      <c r="K1081" s="17"/>
      <c r="N1081" s="17"/>
      <c r="O1081" s="17"/>
      <c r="P1081" s="68"/>
      <c r="Q1081" s="68"/>
      <c r="R1081" s="17"/>
      <c r="S1081" s="17"/>
      <c r="T1081" s="107"/>
      <c r="V1081" s="17"/>
      <c r="W1081" s="17"/>
      <c r="Y1081" s="17"/>
      <c r="Z1081" s="17"/>
      <c r="AA1081" s="17"/>
      <c r="AI1081" s="17"/>
      <c r="AJ1081" s="17"/>
      <c r="AK1081" s="17"/>
      <c r="AL1081" s="17"/>
      <c r="AM1081" s="17"/>
      <c r="AN1081" s="17"/>
      <c r="AO1081" s="17"/>
      <c r="AP1081" s="17"/>
      <c r="AQ1081" s="17"/>
      <c r="AR1081" s="17"/>
      <c r="AS1081" s="17"/>
      <c r="AT1081" s="17"/>
      <c r="AU1081" s="17"/>
      <c r="AV1081" s="17"/>
      <c r="AW1081" s="17"/>
      <c r="AX1081" s="17"/>
      <c r="AY1081" s="17"/>
      <c r="AZ1081" s="17"/>
      <c r="BA1081" s="17"/>
      <c r="BB1081" s="17"/>
      <c r="BC1081" s="17"/>
      <c r="BD1081" s="17"/>
      <c r="BE1081" s="17"/>
      <c r="BF1081" s="17"/>
      <c r="BG1081" s="17"/>
      <c r="BH1081" s="17"/>
      <c r="BI1081" s="17"/>
      <c r="BJ1081" s="17"/>
      <c r="BK1081" s="17"/>
      <c r="BL1081" s="17"/>
      <c r="BM1081" s="17"/>
      <c r="BN1081" s="17"/>
      <c r="BO1081" s="17"/>
      <c r="BP1081" s="17"/>
      <c r="BQ1081" s="17"/>
      <c r="BR1081" s="17"/>
      <c r="BS1081" s="17"/>
      <c r="BT1081" s="17"/>
      <c r="BU1081" s="17"/>
      <c r="BV1081" s="17"/>
      <c r="BW1081" s="17"/>
      <c r="BX1081" s="17"/>
      <c r="BY1081" s="17"/>
      <c r="BZ1081" s="17"/>
      <c r="CA1081" s="17"/>
      <c r="CB1081" s="17"/>
      <c r="CC1081" s="17"/>
      <c r="CD1081" s="17"/>
      <c r="CE1081" s="17"/>
      <c r="CF1081" s="17"/>
      <c r="CG1081" s="17"/>
      <c r="CH1081" s="17"/>
      <c r="CI1081" s="17"/>
      <c r="CJ1081" s="17"/>
      <c r="CK1081" s="17"/>
      <c r="CL1081" s="17"/>
      <c r="CM1081" s="17"/>
      <c r="CN1081" s="17"/>
      <c r="CO1081" s="17"/>
      <c r="CP1081" s="17"/>
      <c r="CQ1081" s="17"/>
      <c r="CR1081" s="17"/>
      <c r="CS1081" s="17"/>
      <c r="CT1081" s="17"/>
      <c r="CU1081" s="17"/>
      <c r="CV1081" s="17"/>
      <c r="CW1081" s="17"/>
      <c r="CX1081" s="17"/>
      <c r="CY1081" s="17"/>
      <c r="CZ1081" s="17"/>
      <c r="DA1081" s="17"/>
      <c r="DB1081" s="17"/>
      <c r="DC1081" s="17"/>
      <c r="DD1081" s="17"/>
      <c r="DE1081" s="17"/>
      <c r="DF1081" s="17"/>
      <c r="DG1081" s="17"/>
      <c r="DH1081" s="17"/>
      <c r="DI1081" s="17"/>
      <c r="DJ1081" s="17"/>
      <c r="DK1081" s="17"/>
      <c r="DL1081" s="17"/>
      <c r="DM1081" s="17"/>
      <c r="DN1081" s="17"/>
      <c r="DO1081" s="17"/>
      <c r="DP1081" s="17"/>
      <c r="DQ1081" s="17"/>
      <c r="DR1081" s="17"/>
      <c r="DS1081" s="17"/>
      <c r="DT1081" s="17"/>
      <c r="DU1081" s="17"/>
      <c r="DV1081" s="17"/>
      <c r="DW1081" s="17"/>
      <c r="DX1081" s="17"/>
      <c r="DY1081" s="17"/>
      <c r="DZ1081" s="17"/>
      <c r="EA1081" s="17"/>
      <c r="EB1081" s="17"/>
      <c r="EC1081" s="17"/>
      <c r="ED1081" s="17"/>
      <c r="EE1081" s="17"/>
      <c r="EF1081" s="17"/>
      <c r="EG1081" s="17"/>
      <c r="EH1081" s="17"/>
      <c r="EI1081" s="17"/>
      <c r="EJ1081" s="17"/>
      <c r="EK1081" s="17"/>
      <c r="EL1081" s="17"/>
    </row>
    <row r="1082" spans="1:142" x14ac:dyDescent="0.35">
      <c r="A1082" s="17"/>
      <c r="B1082" s="17"/>
      <c r="C1082" s="17"/>
      <c r="D1082" s="17"/>
      <c r="E1082" s="17"/>
      <c r="F1082" s="17"/>
      <c r="G1082" s="17"/>
      <c r="H1082" s="17"/>
      <c r="I1082" s="17"/>
      <c r="K1082" s="17"/>
      <c r="N1082" s="17"/>
      <c r="O1082" s="17"/>
      <c r="P1082" s="68"/>
      <c r="Q1082" s="68"/>
      <c r="R1082" s="17"/>
      <c r="S1082" s="17"/>
      <c r="T1082" s="109"/>
      <c r="V1082" s="17"/>
      <c r="W1082" s="17"/>
      <c r="Y1082" s="17"/>
      <c r="Z1082" s="17"/>
      <c r="AA1082" s="17"/>
      <c r="AI1082" s="17"/>
      <c r="AJ1082" s="17"/>
      <c r="AK1082" s="17"/>
      <c r="AL1082" s="17"/>
      <c r="AM1082" s="17"/>
      <c r="AN1082" s="17"/>
      <c r="AO1082" s="17"/>
      <c r="AP1082" s="17"/>
      <c r="AQ1082" s="17"/>
      <c r="AR1082" s="17"/>
      <c r="AS1082" s="17"/>
      <c r="AT1082" s="17"/>
      <c r="AU1082" s="17"/>
      <c r="AV1082" s="17"/>
      <c r="AW1082" s="17"/>
      <c r="AX1082" s="17"/>
      <c r="AY1082" s="17"/>
      <c r="AZ1082" s="17"/>
      <c r="BA1082" s="17"/>
      <c r="BB1082" s="17"/>
      <c r="BC1082" s="17"/>
      <c r="BD1082" s="17"/>
      <c r="BE1082" s="17"/>
      <c r="BF1082" s="17"/>
      <c r="BG1082" s="17"/>
      <c r="BH1082" s="17"/>
      <c r="BI1082" s="17"/>
      <c r="BJ1082" s="17"/>
      <c r="BK1082" s="17"/>
      <c r="BL1082" s="17"/>
      <c r="BM1082" s="17"/>
      <c r="BN1082" s="17"/>
      <c r="BO1082" s="17"/>
      <c r="BP1082" s="17"/>
      <c r="BQ1082" s="17"/>
      <c r="BR1082" s="17"/>
      <c r="BS1082" s="17"/>
      <c r="BT1082" s="17"/>
      <c r="BU1082" s="17"/>
      <c r="BV1082" s="17"/>
      <c r="BW1082" s="17"/>
      <c r="BX1082" s="17"/>
      <c r="BY1082" s="17"/>
      <c r="BZ1082" s="17"/>
      <c r="CA1082" s="17"/>
      <c r="CB1082" s="17"/>
      <c r="CC1082" s="17"/>
      <c r="CD1082" s="17"/>
      <c r="CE1082" s="17"/>
      <c r="CF1082" s="17"/>
      <c r="CG1082" s="17"/>
      <c r="CH1082" s="17"/>
      <c r="CI1082" s="17"/>
      <c r="CJ1082" s="17"/>
      <c r="CK1082" s="17"/>
      <c r="CL1082" s="17"/>
      <c r="CM1082" s="17"/>
      <c r="CN1082" s="17"/>
      <c r="CO1082" s="17"/>
      <c r="CP1082" s="17"/>
      <c r="CQ1082" s="17"/>
      <c r="CR1082" s="17"/>
      <c r="CS1082" s="17"/>
      <c r="CT1082" s="17"/>
      <c r="CU1082" s="17"/>
      <c r="CV1082" s="17"/>
      <c r="CW1082" s="17"/>
      <c r="CX1082" s="17"/>
      <c r="CY1082" s="17"/>
      <c r="CZ1082" s="17"/>
      <c r="DA1082" s="17"/>
      <c r="DB1082" s="17"/>
      <c r="DC1082" s="17"/>
      <c r="DD1082" s="17"/>
      <c r="DE1082" s="17"/>
      <c r="DF1082" s="17"/>
      <c r="DG1082" s="17"/>
      <c r="DH1082" s="17"/>
      <c r="DI1082" s="17"/>
      <c r="DJ1082" s="17"/>
      <c r="DK1082" s="17"/>
      <c r="DL1082" s="17"/>
      <c r="DM1082" s="17"/>
      <c r="DN1082" s="17"/>
      <c r="DO1082" s="17"/>
      <c r="DP1082" s="17"/>
      <c r="DQ1082" s="17"/>
      <c r="DR1082" s="17"/>
      <c r="DS1082" s="17"/>
      <c r="DT1082" s="17"/>
      <c r="DU1082" s="17"/>
      <c r="DV1082" s="17"/>
      <c r="DW1082" s="17"/>
      <c r="DX1082" s="17"/>
      <c r="DY1082" s="17"/>
      <c r="DZ1082" s="17"/>
      <c r="EA1082" s="17"/>
      <c r="EB1082" s="17"/>
      <c r="EC1082" s="17"/>
      <c r="ED1082" s="17"/>
      <c r="EE1082" s="17"/>
      <c r="EF1082" s="17"/>
      <c r="EG1082" s="17"/>
      <c r="EH1082" s="17"/>
      <c r="EI1082" s="17"/>
      <c r="EJ1082" s="17"/>
      <c r="EK1082" s="17"/>
      <c r="EL1082" s="17"/>
    </row>
    <row r="1083" spans="1:142" x14ac:dyDescent="0.35">
      <c r="A1083" s="17"/>
      <c r="B1083" s="17"/>
      <c r="C1083" s="17"/>
      <c r="D1083" s="17"/>
      <c r="E1083" s="17"/>
      <c r="F1083" s="17"/>
      <c r="G1083" s="17"/>
      <c r="H1083" s="17"/>
      <c r="I1083" s="17"/>
      <c r="K1083" s="17"/>
      <c r="N1083" s="17"/>
      <c r="O1083" s="17"/>
      <c r="P1083" s="68"/>
      <c r="Q1083" s="68"/>
      <c r="R1083" s="17"/>
      <c r="S1083" s="17"/>
      <c r="T1083" s="107"/>
      <c r="V1083" s="17"/>
      <c r="W1083" s="17"/>
      <c r="Y1083" s="17"/>
      <c r="Z1083" s="17"/>
      <c r="AA1083" s="17"/>
      <c r="AI1083" s="17"/>
      <c r="AJ1083" s="17"/>
      <c r="AK1083" s="17"/>
      <c r="AL1083" s="17"/>
      <c r="AM1083" s="17"/>
      <c r="AN1083" s="17"/>
      <c r="AO1083" s="17"/>
      <c r="AP1083" s="17"/>
      <c r="AQ1083" s="17"/>
      <c r="AR1083" s="17"/>
      <c r="AS1083" s="17"/>
      <c r="AT1083" s="17"/>
      <c r="AU1083" s="17"/>
      <c r="AV1083" s="17"/>
      <c r="AW1083" s="17"/>
      <c r="AX1083" s="17"/>
      <c r="AY1083" s="17"/>
      <c r="AZ1083" s="17"/>
      <c r="BA1083" s="17"/>
      <c r="BB1083" s="17"/>
      <c r="BC1083" s="17"/>
      <c r="BD1083" s="17"/>
      <c r="BE1083" s="17"/>
      <c r="BF1083" s="17"/>
      <c r="BG1083" s="17"/>
      <c r="BH1083" s="17"/>
      <c r="BI1083" s="17"/>
      <c r="BJ1083" s="17"/>
      <c r="BK1083" s="17"/>
      <c r="BL1083" s="17"/>
      <c r="BM1083" s="17"/>
      <c r="BN1083" s="17"/>
      <c r="BO1083" s="17"/>
      <c r="BP1083" s="17"/>
      <c r="BQ1083" s="17"/>
      <c r="BR1083" s="17"/>
      <c r="BS1083" s="17"/>
      <c r="BT1083" s="17"/>
      <c r="BU1083" s="17"/>
      <c r="BV1083" s="17"/>
      <c r="BW1083" s="17"/>
      <c r="BX1083" s="17"/>
      <c r="BY1083" s="17"/>
      <c r="BZ1083" s="17"/>
      <c r="CA1083" s="17"/>
      <c r="CB1083" s="17"/>
      <c r="CC1083" s="17"/>
      <c r="CD1083" s="17"/>
      <c r="CE1083" s="17"/>
      <c r="CF1083" s="17"/>
      <c r="CG1083" s="17"/>
      <c r="CH1083" s="17"/>
      <c r="CI1083" s="17"/>
      <c r="CJ1083" s="17"/>
      <c r="CK1083" s="17"/>
      <c r="CL1083" s="17"/>
      <c r="CM1083" s="17"/>
      <c r="CN1083" s="17"/>
      <c r="CO1083" s="17"/>
      <c r="CP1083" s="17"/>
      <c r="CQ1083" s="17"/>
      <c r="CR1083" s="17"/>
      <c r="CS1083" s="17"/>
      <c r="CT1083" s="17"/>
      <c r="CU1083" s="17"/>
      <c r="CV1083" s="17"/>
      <c r="CW1083" s="17"/>
      <c r="CX1083" s="17"/>
      <c r="CY1083" s="17"/>
      <c r="CZ1083" s="17"/>
      <c r="DA1083" s="17"/>
      <c r="DB1083" s="17"/>
      <c r="DC1083" s="17"/>
      <c r="DD1083" s="17"/>
      <c r="DE1083" s="17"/>
      <c r="DF1083" s="17"/>
      <c r="DG1083" s="17"/>
      <c r="DH1083" s="17"/>
      <c r="DI1083" s="17"/>
      <c r="DJ1083" s="17"/>
      <c r="DK1083" s="17"/>
      <c r="DL1083" s="17"/>
      <c r="DM1083" s="17"/>
      <c r="DN1083" s="17"/>
      <c r="DO1083" s="17"/>
      <c r="DP1083" s="17"/>
      <c r="DQ1083" s="17"/>
      <c r="DR1083" s="17"/>
      <c r="DS1083" s="17"/>
      <c r="DT1083" s="17"/>
      <c r="DU1083" s="17"/>
      <c r="DV1083" s="17"/>
      <c r="DW1083" s="17"/>
      <c r="DX1083" s="17"/>
      <c r="DY1083" s="17"/>
      <c r="DZ1083" s="17"/>
      <c r="EA1083" s="17"/>
      <c r="EB1083" s="17"/>
      <c r="EC1083" s="17"/>
      <c r="ED1083" s="17"/>
      <c r="EE1083" s="17"/>
      <c r="EF1083" s="17"/>
      <c r="EG1083" s="17"/>
      <c r="EH1083" s="17"/>
      <c r="EI1083" s="17"/>
      <c r="EJ1083" s="17"/>
      <c r="EK1083" s="17"/>
      <c r="EL1083" s="17"/>
    </row>
    <row r="1084" spans="1:142" x14ac:dyDescent="0.35">
      <c r="A1084" s="17"/>
      <c r="B1084" s="17"/>
      <c r="C1084" s="17"/>
      <c r="D1084" s="17"/>
      <c r="E1084" s="17"/>
      <c r="F1084" s="17"/>
      <c r="G1084" s="17"/>
      <c r="H1084" s="17"/>
      <c r="I1084" s="17"/>
      <c r="K1084" s="17"/>
      <c r="N1084" s="17"/>
      <c r="O1084" s="17"/>
      <c r="P1084" s="68"/>
      <c r="Q1084" s="68"/>
      <c r="R1084" s="17"/>
      <c r="S1084" s="17"/>
      <c r="T1084" s="107"/>
      <c r="V1084" s="17"/>
      <c r="W1084" s="17"/>
      <c r="Y1084" s="17"/>
      <c r="Z1084" s="17"/>
      <c r="AA1084" s="17"/>
      <c r="AI1084" s="17"/>
      <c r="AJ1084" s="17"/>
      <c r="AK1084" s="17"/>
      <c r="AL1084" s="17"/>
      <c r="AM1084" s="17"/>
      <c r="AN1084" s="17"/>
      <c r="AO1084" s="17"/>
      <c r="AP1084" s="17"/>
      <c r="AQ1084" s="17"/>
      <c r="AR1084" s="17"/>
      <c r="AS1084" s="17"/>
      <c r="AT1084" s="17"/>
      <c r="AU1084" s="17"/>
      <c r="AV1084" s="17"/>
      <c r="AW1084" s="17"/>
      <c r="AX1084" s="17"/>
      <c r="AY1084" s="17"/>
      <c r="AZ1084" s="17"/>
      <c r="BA1084" s="17"/>
      <c r="BB1084" s="17"/>
      <c r="BC1084" s="17"/>
      <c r="BD1084" s="17"/>
      <c r="BE1084" s="17"/>
      <c r="BF1084" s="17"/>
      <c r="BG1084" s="17"/>
      <c r="BH1084" s="17"/>
      <c r="BI1084" s="17"/>
      <c r="BJ1084" s="17"/>
      <c r="BK1084" s="17"/>
      <c r="BL1084" s="17"/>
      <c r="BM1084" s="17"/>
      <c r="BN1084" s="17"/>
      <c r="BO1084" s="17"/>
      <c r="BP1084" s="17"/>
      <c r="BQ1084" s="17"/>
      <c r="BR1084" s="17"/>
      <c r="BS1084" s="17"/>
      <c r="BT1084" s="17"/>
      <c r="BU1084" s="17"/>
      <c r="BV1084" s="17"/>
      <c r="BW1084" s="17"/>
      <c r="BX1084" s="17"/>
      <c r="BY1084" s="17"/>
      <c r="BZ1084" s="17"/>
      <c r="CA1084" s="17"/>
      <c r="CB1084" s="17"/>
      <c r="CC1084" s="17"/>
      <c r="CD1084" s="17"/>
      <c r="CE1084" s="17"/>
      <c r="CF1084" s="17"/>
      <c r="CG1084" s="17"/>
      <c r="CH1084" s="17"/>
      <c r="CI1084" s="17"/>
      <c r="CJ1084" s="17"/>
      <c r="CK1084" s="17"/>
      <c r="CL1084" s="17"/>
      <c r="CM1084" s="17"/>
      <c r="CN1084" s="17"/>
      <c r="CO1084" s="17"/>
      <c r="CP1084" s="17"/>
      <c r="CQ1084" s="17"/>
      <c r="CR1084" s="17"/>
      <c r="CS1084" s="17"/>
      <c r="CT1084" s="17"/>
      <c r="CU1084" s="17"/>
      <c r="CV1084" s="17"/>
      <c r="CW1084" s="17"/>
      <c r="CX1084" s="17"/>
      <c r="CY1084" s="17"/>
      <c r="CZ1084" s="17"/>
      <c r="DA1084" s="17"/>
      <c r="DB1084" s="17"/>
      <c r="DC1084" s="17"/>
      <c r="DD1084" s="17"/>
      <c r="DE1084" s="17"/>
      <c r="DF1084" s="17"/>
      <c r="DG1084" s="17"/>
      <c r="DH1084" s="17"/>
      <c r="DI1084" s="17"/>
      <c r="DJ1084" s="17"/>
      <c r="DK1084" s="17"/>
      <c r="DL1084" s="17"/>
      <c r="DM1084" s="17"/>
      <c r="DN1084" s="17"/>
      <c r="DO1084" s="17"/>
      <c r="DP1084" s="17"/>
      <c r="DQ1084" s="17"/>
      <c r="DR1084" s="17"/>
      <c r="DS1084" s="17"/>
      <c r="DT1084" s="17"/>
      <c r="DU1084" s="17"/>
      <c r="DV1084" s="17"/>
      <c r="DW1084" s="17"/>
      <c r="DX1084" s="17"/>
      <c r="DY1084" s="17"/>
      <c r="DZ1084" s="17"/>
      <c r="EA1084" s="17"/>
      <c r="EB1084" s="17"/>
      <c r="EC1084" s="17"/>
      <c r="ED1084" s="17"/>
      <c r="EE1084" s="17"/>
      <c r="EF1084" s="17"/>
      <c r="EG1084" s="17"/>
      <c r="EH1084" s="17"/>
      <c r="EI1084" s="17"/>
      <c r="EJ1084" s="17"/>
      <c r="EK1084" s="17"/>
      <c r="EL1084" s="17"/>
    </row>
    <row r="1085" spans="1:142" x14ac:dyDescent="0.35">
      <c r="A1085" s="17"/>
      <c r="B1085" s="17"/>
      <c r="C1085" s="17"/>
      <c r="D1085" s="17"/>
      <c r="E1085" s="17"/>
      <c r="F1085" s="17"/>
      <c r="G1085" s="17"/>
      <c r="H1085" s="17"/>
      <c r="I1085" s="17"/>
      <c r="K1085" s="17"/>
      <c r="N1085" s="17"/>
      <c r="O1085" s="17"/>
      <c r="P1085" s="68"/>
      <c r="Q1085" s="68"/>
      <c r="R1085" s="17"/>
      <c r="S1085" s="17"/>
      <c r="T1085" s="107"/>
      <c r="V1085" s="17"/>
      <c r="W1085" s="17"/>
      <c r="Y1085" s="17"/>
      <c r="Z1085" s="17"/>
      <c r="AA1085" s="17"/>
      <c r="AI1085" s="17"/>
      <c r="AJ1085" s="17"/>
      <c r="AK1085" s="17"/>
      <c r="AL1085" s="17"/>
      <c r="AM1085" s="17"/>
      <c r="AN1085" s="17"/>
      <c r="AO1085" s="17"/>
      <c r="AP1085" s="17"/>
      <c r="AQ1085" s="17"/>
      <c r="AR1085" s="17"/>
      <c r="AS1085" s="17"/>
      <c r="AT1085" s="17"/>
      <c r="AU1085" s="17"/>
      <c r="AV1085" s="17"/>
      <c r="AW1085" s="17"/>
      <c r="AX1085" s="17"/>
      <c r="AY1085" s="17"/>
      <c r="AZ1085" s="17"/>
      <c r="BA1085" s="17"/>
      <c r="BB1085" s="17"/>
      <c r="BC1085" s="17"/>
      <c r="BD1085" s="17"/>
      <c r="BE1085" s="17"/>
      <c r="BF1085" s="17"/>
      <c r="BG1085" s="17"/>
      <c r="BH1085" s="17"/>
      <c r="BI1085" s="17"/>
      <c r="BJ1085" s="17"/>
      <c r="BK1085" s="17"/>
      <c r="BL1085" s="17"/>
      <c r="BM1085" s="17"/>
      <c r="BN1085" s="17"/>
      <c r="BO1085" s="17"/>
      <c r="BP1085" s="17"/>
      <c r="BQ1085" s="17"/>
      <c r="BR1085" s="17"/>
      <c r="BS1085" s="17"/>
      <c r="BT1085" s="17"/>
      <c r="BU1085" s="17"/>
      <c r="BV1085" s="17"/>
      <c r="BW1085" s="17"/>
      <c r="BX1085" s="17"/>
      <c r="BY1085" s="17"/>
      <c r="BZ1085" s="17"/>
      <c r="CA1085" s="17"/>
      <c r="CB1085" s="17"/>
      <c r="CC1085" s="17"/>
      <c r="CD1085" s="17"/>
      <c r="CE1085" s="17"/>
      <c r="CF1085" s="17"/>
      <c r="CG1085" s="17"/>
      <c r="CH1085" s="17"/>
      <c r="CI1085" s="17"/>
      <c r="CJ1085" s="17"/>
      <c r="CK1085" s="17"/>
      <c r="CL1085" s="17"/>
      <c r="CM1085" s="17"/>
      <c r="CN1085" s="17"/>
      <c r="CO1085" s="17"/>
      <c r="CP1085" s="17"/>
      <c r="CQ1085" s="17"/>
      <c r="CR1085" s="17"/>
      <c r="CS1085" s="17"/>
      <c r="CT1085" s="17"/>
      <c r="CU1085" s="17"/>
      <c r="CV1085" s="17"/>
      <c r="CW1085" s="17"/>
      <c r="CX1085" s="17"/>
      <c r="CY1085" s="17"/>
      <c r="CZ1085" s="17"/>
      <c r="DA1085" s="17"/>
      <c r="DB1085" s="17"/>
      <c r="DC1085" s="17"/>
      <c r="DD1085" s="17"/>
      <c r="DE1085" s="17"/>
      <c r="DF1085" s="17"/>
      <c r="DG1085" s="17"/>
      <c r="DH1085" s="17"/>
      <c r="DI1085" s="17"/>
      <c r="DJ1085" s="17"/>
      <c r="DK1085" s="17"/>
      <c r="DL1085" s="17"/>
      <c r="DM1085" s="17"/>
      <c r="DN1085" s="17"/>
      <c r="DO1085" s="17"/>
      <c r="DP1085" s="17"/>
      <c r="DQ1085" s="17"/>
      <c r="DR1085" s="17"/>
      <c r="DS1085" s="17"/>
      <c r="DT1085" s="17"/>
      <c r="DU1085" s="17"/>
      <c r="DV1085" s="17"/>
      <c r="DW1085" s="17"/>
      <c r="DX1085" s="17"/>
      <c r="DY1085" s="17"/>
      <c r="DZ1085" s="17"/>
      <c r="EA1085" s="17"/>
      <c r="EB1085" s="17"/>
      <c r="EC1085" s="17"/>
      <c r="ED1085" s="17"/>
      <c r="EE1085" s="17"/>
      <c r="EF1085" s="17"/>
      <c r="EG1085" s="17"/>
      <c r="EH1085" s="17"/>
      <c r="EI1085" s="17"/>
      <c r="EJ1085" s="17"/>
      <c r="EK1085" s="17"/>
      <c r="EL1085" s="17"/>
    </row>
    <row r="1086" spans="1:142" x14ac:dyDescent="0.35">
      <c r="A1086" s="17"/>
      <c r="B1086" s="17"/>
      <c r="C1086" s="17"/>
      <c r="D1086" s="17"/>
      <c r="E1086" s="17"/>
      <c r="F1086" s="17"/>
      <c r="G1086" s="17"/>
      <c r="H1086" s="17"/>
      <c r="I1086" s="17"/>
      <c r="K1086" s="17"/>
      <c r="N1086" s="17"/>
      <c r="O1086" s="17"/>
      <c r="P1086" s="68"/>
      <c r="Q1086" s="68"/>
      <c r="R1086" s="17"/>
      <c r="S1086" s="17"/>
      <c r="T1086" s="107"/>
      <c r="V1086" s="17"/>
      <c r="W1086" s="17"/>
      <c r="Y1086" s="17"/>
      <c r="Z1086" s="17"/>
      <c r="AA1086" s="17"/>
      <c r="AI1086" s="17"/>
      <c r="AJ1086" s="17"/>
      <c r="AK1086" s="17"/>
      <c r="AL1086" s="17"/>
      <c r="AM1086" s="17"/>
      <c r="AN1086" s="17"/>
      <c r="AO1086" s="17"/>
      <c r="AP1086" s="17"/>
      <c r="AQ1086" s="17"/>
      <c r="AR1086" s="17"/>
      <c r="AS1086" s="17"/>
      <c r="AT1086" s="17"/>
      <c r="AU1086" s="17"/>
      <c r="AV1086" s="17"/>
      <c r="AW1086" s="17"/>
      <c r="AX1086" s="17"/>
      <c r="AY1086" s="17"/>
      <c r="AZ1086" s="17"/>
      <c r="BA1086" s="17"/>
      <c r="BB1086" s="17"/>
      <c r="BC1086" s="17"/>
      <c r="BD1086" s="17"/>
      <c r="BE1086" s="17"/>
      <c r="BF1086" s="17"/>
      <c r="BG1086" s="17"/>
      <c r="BH1086" s="17"/>
      <c r="BI1086" s="17"/>
      <c r="BJ1086" s="17"/>
      <c r="BK1086" s="17"/>
      <c r="BL1086" s="17"/>
      <c r="BM1086" s="17"/>
      <c r="BN1086" s="17"/>
      <c r="BO1086" s="17"/>
      <c r="BP1086" s="17"/>
      <c r="BQ1086" s="17"/>
      <c r="BR1086" s="17"/>
      <c r="BS1086" s="17"/>
      <c r="BT1086" s="17"/>
      <c r="BU1086" s="17"/>
      <c r="BV1086" s="17"/>
      <c r="BW1086" s="17"/>
      <c r="BX1086" s="17"/>
      <c r="BY1086" s="17"/>
      <c r="BZ1086" s="17"/>
      <c r="CA1086" s="17"/>
      <c r="CB1086" s="17"/>
      <c r="CC1086" s="17"/>
      <c r="CD1086" s="17"/>
      <c r="CE1086" s="17"/>
      <c r="CF1086" s="17"/>
      <c r="CG1086" s="17"/>
      <c r="CH1086" s="17"/>
      <c r="CI1086" s="17"/>
      <c r="CJ1086" s="17"/>
      <c r="CK1086" s="17"/>
      <c r="CL1086" s="17"/>
      <c r="CM1086" s="17"/>
      <c r="CN1086" s="17"/>
      <c r="CO1086" s="17"/>
      <c r="CP1086" s="17"/>
      <c r="CQ1086" s="17"/>
      <c r="CR1086" s="17"/>
      <c r="CS1086" s="17"/>
      <c r="CT1086" s="17"/>
      <c r="CU1086" s="17"/>
      <c r="CV1086" s="17"/>
      <c r="CW1086" s="17"/>
      <c r="CX1086" s="17"/>
      <c r="CY1086" s="17"/>
      <c r="CZ1086" s="17"/>
      <c r="DA1086" s="17"/>
      <c r="DB1086" s="17"/>
      <c r="DC1086" s="17"/>
      <c r="DD1086" s="17"/>
      <c r="DE1086" s="17"/>
      <c r="DF1086" s="17"/>
      <c r="DG1086" s="17"/>
      <c r="DH1086" s="17"/>
      <c r="DI1086" s="17"/>
      <c r="DJ1086" s="17"/>
      <c r="DK1086" s="17"/>
      <c r="DL1086" s="17"/>
      <c r="DM1086" s="17"/>
      <c r="DN1086" s="17"/>
      <c r="DO1086" s="17"/>
      <c r="DP1086" s="17"/>
      <c r="DQ1086" s="17"/>
      <c r="DR1086" s="17"/>
      <c r="DS1086" s="17"/>
      <c r="DT1086" s="17"/>
      <c r="DU1086" s="17"/>
      <c r="DV1086" s="17"/>
      <c r="DW1086" s="17"/>
      <c r="DX1086" s="17"/>
      <c r="DY1086" s="17"/>
      <c r="DZ1086" s="17"/>
      <c r="EA1086" s="17"/>
      <c r="EB1086" s="17"/>
      <c r="EC1086" s="17"/>
      <c r="ED1086" s="17"/>
      <c r="EE1086" s="17"/>
      <c r="EF1086" s="17"/>
      <c r="EG1086" s="17"/>
      <c r="EH1086" s="17"/>
      <c r="EI1086" s="17"/>
      <c r="EJ1086" s="17"/>
      <c r="EK1086" s="17"/>
      <c r="EL1086" s="17"/>
    </row>
    <row r="1087" spans="1:142" x14ac:dyDescent="0.35">
      <c r="A1087" s="17"/>
      <c r="B1087" s="17"/>
      <c r="C1087" s="17"/>
      <c r="D1087" s="17"/>
      <c r="E1087" s="17"/>
      <c r="F1087" s="17"/>
      <c r="G1087" s="17"/>
      <c r="H1087" s="17"/>
      <c r="I1087" s="17"/>
      <c r="K1087" s="17"/>
      <c r="N1087" s="17"/>
      <c r="O1087" s="17"/>
      <c r="P1087" s="68"/>
      <c r="Q1087" s="68"/>
      <c r="R1087" s="17"/>
      <c r="S1087" s="17"/>
      <c r="T1087" s="109"/>
      <c r="V1087" s="17"/>
      <c r="W1087" s="17"/>
      <c r="Y1087" s="17"/>
      <c r="Z1087" s="17"/>
      <c r="AA1087" s="17"/>
      <c r="AI1087" s="17"/>
      <c r="AJ1087" s="17"/>
      <c r="AK1087" s="17"/>
      <c r="AL1087" s="17"/>
      <c r="AM1087" s="17"/>
      <c r="AN1087" s="17"/>
      <c r="AO1087" s="17"/>
      <c r="AP1087" s="17"/>
      <c r="AQ1087" s="17"/>
      <c r="AR1087" s="17"/>
      <c r="AS1087" s="17"/>
      <c r="AT1087" s="17"/>
      <c r="AU1087" s="17"/>
      <c r="AV1087" s="17"/>
      <c r="AW1087" s="17"/>
      <c r="AX1087" s="17"/>
      <c r="AY1087" s="17"/>
      <c r="AZ1087" s="17"/>
      <c r="BA1087" s="17"/>
      <c r="BB1087" s="17"/>
      <c r="BC1087" s="17"/>
      <c r="BD1087" s="17"/>
      <c r="BE1087" s="17"/>
      <c r="BF1087" s="17"/>
      <c r="BG1087" s="17"/>
      <c r="BH1087" s="17"/>
      <c r="BI1087" s="17"/>
      <c r="BJ1087" s="17"/>
      <c r="BK1087" s="17"/>
      <c r="BL1087" s="17"/>
      <c r="BM1087" s="17"/>
      <c r="BN1087" s="17"/>
      <c r="BO1087" s="17"/>
      <c r="BP1087" s="17"/>
      <c r="BQ1087" s="17"/>
      <c r="BR1087" s="17"/>
      <c r="BS1087" s="17"/>
      <c r="BT1087" s="17"/>
      <c r="BU1087" s="17"/>
      <c r="BV1087" s="17"/>
      <c r="BW1087" s="17"/>
      <c r="BX1087" s="17"/>
      <c r="BY1087" s="17"/>
      <c r="BZ1087" s="17"/>
      <c r="CA1087" s="17"/>
      <c r="CB1087" s="17"/>
      <c r="CC1087" s="17"/>
      <c r="CD1087" s="17"/>
      <c r="CE1087" s="17"/>
      <c r="CF1087" s="17"/>
      <c r="CG1087" s="17"/>
      <c r="CH1087" s="17"/>
      <c r="CI1087" s="17"/>
      <c r="CJ1087" s="17"/>
      <c r="CK1087" s="17"/>
      <c r="CL1087" s="17"/>
      <c r="CM1087" s="17"/>
      <c r="CN1087" s="17"/>
      <c r="CO1087" s="17"/>
      <c r="CP1087" s="17"/>
      <c r="CQ1087" s="17"/>
      <c r="CR1087" s="17"/>
      <c r="CS1087" s="17"/>
      <c r="CT1087" s="17"/>
      <c r="CU1087" s="17"/>
      <c r="CV1087" s="17"/>
      <c r="CW1087" s="17"/>
      <c r="CX1087" s="17"/>
      <c r="CY1087" s="17"/>
      <c r="CZ1087" s="17"/>
      <c r="DA1087" s="17"/>
      <c r="DB1087" s="17"/>
      <c r="DC1087" s="17"/>
      <c r="DD1087" s="17"/>
      <c r="DE1087" s="17"/>
      <c r="DF1087" s="17"/>
      <c r="DG1087" s="17"/>
      <c r="DH1087" s="17"/>
      <c r="DI1087" s="17"/>
      <c r="DJ1087" s="17"/>
      <c r="DK1087" s="17"/>
      <c r="DL1087" s="17"/>
      <c r="DM1087" s="17"/>
      <c r="DN1087" s="17"/>
      <c r="DO1087" s="17"/>
      <c r="DP1087" s="17"/>
      <c r="DQ1087" s="17"/>
      <c r="DR1087" s="17"/>
      <c r="DS1087" s="17"/>
      <c r="DT1087" s="17"/>
      <c r="DU1087" s="17"/>
      <c r="DV1087" s="17"/>
      <c r="DW1087" s="17"/>
      <c r="DX1087" s="17"/>
      <c r="DY1087" s="17"/>
      <c r="DZ1087" s="17"/>
      <c r="EA1087" s="17"/>
      <c r="EB1087" s="17"/>
      <c r="EC1087" s="17"/>
      <c r="ED1087" s="17"/>
      <c r="EE1087" s="17"/>
      <c r="EF1087" s="17"/>
      <c r="EG1087" s="17"/>
      <c r="EH1087" s="17"/>
      <c r="EI1087" s="17"/>
      <c r="EJ1087" s="17"/>
      <c r="EK1087" s="17"/>
      <c r="EL1087" s="17"/>
    </row>
    <row r="1088" spans="1:142" x14ac:dyDescent="0.35">
      <c r="A1088" s="17"/>
      <c r="B1088" s="17"/>
      <c r="C1088" s="17"/>
      <c r="D1088" s="17"/>
      <c r="E1088" s="17"/>
      <c r="F1088" s="17"/>
      <c r="G1088" s="17"/>
      <c r="H1088" s="17"/>
      <c r="I1088" s="17"/>
      <c r="K1088" s="17"/>
      <c r="N1088" s="17"/>
      <c r="O1088" s="17"/>
      <c r="P1088" s="68"/>
      <c r="Q1088" s="68"/>
      <c r="R1088" s="17"/>
      <c r="S1088" s="17"/>
      <c r="T1088" s="109"/>
      <c r="V1088" s="17"/>
      <c r="W1088" s="17"/>
      <c r="Y1088" s="17"/>
      <c r="Z1088" s="17"/>
      <c r="AA1088" s="17"/>
      <c r="AI1088" s="17"/>
      <c r="AJ1088" s="17"/>
      <c r="AK1088" s="17"/>
      <c r="AL1088" s="17"/>
      <c r="AM1088" s="17"/>
      <c r="AN1088" s="17"/>
      <c r="AO1088" s="17"/>
      <c r="AP1088" s="17"/>
      <c r="AQ1088" s="17"/>
      <c r="AR1088" s="17"/>
      <c r="AS1088" s="17"/>
      <c r="AT1088" s="17"/>
      <c r="AU1088" s="17"/>
      <c r="AV1088" s="17"/>
      <c r="AW1088" s="17"/>
      <c r="AX1088" s="17"/>
      <c r="AY1088" s="17"/>
      <c r="AZ1088" s="17"/>
      <c r="BA1088" s="17"/>
      <c r="BB1088" s="17"/>
      <c r="BC1088" s="17"/>
      <c r="BD1088" s="17"/>
      <c r="BE1088" s="17"/>
      <c r="BF1088" s="17"/>
      <c r="BG1088" s="17"/>
      <c r="BH1088" s="17"/>
      <c r="BI1088" s="17"/>
      <c r="BJ1088" s="17"/>
      <c r="BK1088" s="17"/>
      <c r="BL1088" s="17"/>
      <c r="BM1088" s="17"/>
      <c r="BN1088" s="17"/>
      <c r="BO1088" s="17"/>
      <c r="BP1088" s="17"/>
      <c r="BQ1088" s="17"/>
      <c r="BR1088" s="17"/>
      <c r="BS1088" s="17"/>
      <c r="BT1088" s="17"/>
      <c r="BU1088" s="17"/>
      <c r="BV1088" s="17"/>
      <c r="BW1088" s="17"/>
      <c r="BX1088" s="17"/>
      <c r="BY1088" s="17"/>
      <c r="BZ1088" s="17"/>
      <c r="CA1088" s="17"/>
      <c r="CB1088" s="17"/>
      <c r="CC1088" s="17"/>
      <c r="CD1088" s="17"/>
      <c r="CE1088" s="17"/>
      <c r="CF1088" s="17"/>
      <c r="CG1088" s="17"/>
      <c r="CH1088" s="17"/>
      <c r="CI1088" s="17"/>
      <c r="CJ1088" s="17"/>
      <c r="CK1088" s="17"/>
      <c r="CL1088" s="17"/>
      <c r="CM1088" s="17"/>
      <c r="CN1088" s="17"/>
      <c r="CO1088" s="17"/>
      <c r="CP1088" s="17"/>
      <c r="CQ1088" s="17"/>
      <c r="CR1088" s="17"/>
      <c r="CS1088" s="17"/>
      <c r="CT1088" s="17"/>
      <c r="CU1088" s="17"/>
      <c r="CV1088" s="17"/>
      <c r="CW1088" s="17"/>
      <c r="CX1088" s="17"/>
      <c r="CY1088" s="17"/>
      <c r="CZ1088" s="17"/>
      <c r="DA1088" s="17"/>
      <c r="DB1088" s="17"/>
      <c r="DC1088" s="17"/>
      <c r="DD1088" s="17"/>
      <c r="DE1088" s="17"/>
      <c r="DF1088" s="17"/>
      <c r="DG1088" s="17"/>
      <c r="DH1088" s="17"/>
      <c r="DI1088" s="17"/>
      <c r="DJ1088" s="17"/>
      <c r="DK1088" s="17"/>
      <c r="DL1088" s="17"/>
      <c r="DM1088" s="17"/>
      <c r="DN1088" s="17"/>
      <c r="DO1088" s="17"/>
      <c r="DP1088" s="17"/>
      <c r="DQ1088" s="17"/>
      <c r="DR1088" s="17"/>
      <c r="DS1088" s="17"/>
      <c r="DT1088" s="17"/>
      <c r="DU1088" s="17"/>
      <c r="DV1088" s="17"/>
      <c r="DW1088" s="17"/>
      <c r="DX1088" s="17"/>
      <c r="DY1088" s="17"/>
      <c r="DZ1088" s="17"/>
      <c r="EA1088" s="17"/>
      <c r="EB1088" s="17"/>
      <c r="EC1088" s="17"/>
      <c r="ED1088" s="17"/>
      <c r="EE1088" s="17"/>
      <c r="EF1088" s="17"/>
      <c r="EG1088" s="17"/>
      <c r="EH1088" s="17"/>
      <c r="EI1088" s="17"/>
      <c r="EJ1088" s="17"/>
      <c r="EK1088" s="17"/>
      <c r="EL1088" s="17"/>
    </row>
    <row r="1089" spans="1:142" x14ac:dyDescent="0.35">
      <c r="A1089" s="17"/>
      <c r="B1089" s="17"/>
      <c r="C1089" s="17"/>
      <c r="D1089" s="17"/>
      <c r="E1089" s="17"/>
      <c r="F1089" s="17"/>
      <c r="G1089" s="17"/>
      <c r="H1089" s="17"/>
      <c r="I1089" s="17"/>
      <c r="K1089" s="17"/>
      <c r="N1089" s="17"/>
      <c r="O1089" s="17"/>
      <c r="P1089" s="68"/>
      <c r="Q1089" s="68"/>
      <c r="R1089" s="17"/>
      <c r="S1089" s="17"/>
      <c r="T1089" s="107"/>
      <c r="V1089" s="17"/>
      <c r="W1089" s="17"/>
      <c r="Y1089" s="17"/>
      <c r="Z1089" s="17"/>
      <c r="AA1089" s="17"/>
      <c r="AI1089" s="17"/>
      <c r="AJ1089" s="17"/>
      <c r="AK1089" s="17"/>
      <c r="AL1089" s="17"/>
      <c r="AM1089" s="17"/>
      <c r="AN1089" s="17"/>
      <c r="AO1089" s="17"/>
      <c r="AP1089" s="17"/>
      <c r="AQ1089" s="17"/>
      <c r="AR1089" s="17"/>
      <c r="AS1089" s="17"/>
      <c r="AT1089" s="17"/>
      <c r="AU1089" s="17"/>
      <c r="AV1089" s="17"/>
      <c r="AW1089" s="17"/>
      <c r="AX1089" s="17"/>
      <c r="AY1089" s="17"/>
      <c r="AZ1089" s="17"/>
      <c r="BA1089" s="17"/>
      <c r="BB1089" s="17"/>
      <c r="BC1089" s="17"/>
      <c r="BD1089" s="17"/>
      <c r="BE1089" s="17"/>
      <c r="BF1089" s="17"/>
      <c r="BG1089" s="17"/>
      <c r="BH1089" s="17"/>
      <c r="BI1089" s="17"/>
      <c r="BJ1089" s="17"/>
      <c r="BK1089" s="17"/>
      <c r="BL1089" s="17"/>
      <c r="BM1089" s="17"/>
      <c r="BN1089" s="17"/>
      <c r="BO1089" s="17"/>
      <c r="BP1089" s="17"/>
      <c r="BQ1089" s="17"/>
      <c r="BR1089" s="17"/>
      <c r="BS1089" s="17"/>
      <c r="BT1089" s="17"/>
      <c r="BU1089" s="17"/>
      <c r="BV1089" s="17"/>
      <c r="BW1089" s="17"/>
      <c r="BX1089" s="17"/>
      <c r="BY1089" s="17"/>
      <c r="BZ1089" s="17"/>
      <c r="CA1089" s="17"/>
      <c r="CB1089" s="17"/>
      <c r="CC1089" s="17"/>
      <c r="CD1089" s="17"/>
      <c r="CE1089" s="17"/>
      <c r="CF1089" s="17"/>
      <c r="CG1089" s="17"/>
      <c r="CH1089" s="17"/>
      <c r="CI1089" s="17"/>
      <c r="CJ1089" s="17"/>
      <c r="CK1089" s="17"/>
      <c r="CL1089" s="17"/>
      <c r="CM1089" s="17"/>
      <c r="CN1089" s="17"/>
      <c r="CO1089" s="17"/>
      <c r="CP1089" s="17"/>
      <c r="CQ1089" s="17"/>
      <c r="CR1089" s="17"/>
      <c r="CS1089" s="17"/>
      <c r="CT1089" s="17"/>
      <c r="CU1089" s="17"/>
      <c r="CV1089" s="17"/>
      <c r="CW1089" s="17"/>
      <c r="CX1089" s="17"/>
      <c r="CY1089" s="17"/>
      <c r="CZ1089" s="17"/>
      <c r="DA1089" s="17"/>
      <c r="DB1089" s="17"/>
      <c r="DC1089" s="17"/>
      <c r="DD1089" s="17"/>
      <c r="DE1089" s="17"/>
      <c r="DF1089" s="17"/>
      <c r="DG1089" s="17"/>
      <c r="DH1089" s="17"/>
      <c r="DI1089" s="17"/>
      <c r="DJ1089" s="17"/>
      <c r="DK1089" s="17"/>
      <c r="DL1089" s="17"/>
      <c r="DM1089" s="17"/>
      <c r="DN1089" s="17"/>
      <c r="DO1089" s="17"/>
      <c r="DP1089" s="17"/>
      <c r="DQ1089" s="17"/>
      <c r="DR1089" s="17"/>
      <c r="DS1089" s="17"/>
      <c r="DT1089" s="17"/>
      <c r="DU1089" s="17"/>
      <c r="DV1089" s="17"/>
      <c r="DW1089" s="17"/>
      <c r="DX1089" s="17"/>
      <c r="DY1089" s="17"/>
      <c r="DZ1089" s="17"/>
      <c r="EA1089" s="17"/>
      <c r="EB1089" s="17"/>
      <c r="EC1089" s="17"/>
      <c r="ED1089" s="17"/>
      <c r="EE1089" s="17"/>
      <c r="EF1089" s="17"/>
      <c r="EG1089" s="17"/>
      <c r="EH1089" s="17"/>
      <c r="EI1089" s="17"/>
      <c r="EJ1089" s="17"/>
      <c r="EK1089" s="17"/>
      <c r="EL1089" s="17"/>
    </row>
    <row r="1090" spans="1:142" x14ac:dyDescent="0.35">
      <c r="A1090" s="17"/>
      <c r="B1090" s="17"/>
      <c r="C1090" s="17"/>
      <c r="D1090" s="17"/>
      <c r="E1090" s="17"/>
      <c r="F1090" s="17"/>
      <c r="G1090" s="17"/>
      <c r="H1090" s="17"/>
      <c r="I1090" s="17"/>
      <c r="K1090" s="17"/>
      <c r="N1090" s="17"/>
      <c r="O1090" s="17"/>
      <c r="P1090" s="68"/>
      <c r="Q1090" s="68"/>
      <c r="R1090" s="17"/>
      <c r="S1090" s="17"/>
      <c r="T1090" s="109"/>
      <c r="V1090" s="17"/>
      <c r="W1090" s="17"/>
      <c r="Y1090" s="17"/>
      <c r="Z1090" s="17"/>
      <c r="AA1090" s="17"/>
      <c r="AI1090" s="17"/>
      <c r="AJ1090" s="17"/>
      <c r="AK1090" s="17"/>
      <c r="AL1090" s="17"/>
      <c r="AM1090" s="17"/>
      <c r="AN1090" s="17"/>
      <c r="AO1090" s="17"/>
      <c r="AP1090" s="17"/>
      <c r="AQ1090" s="17"/>
      <c r="AR1090" s="17"/>
      <c r="AS1090" s="17"/>
      <c r="AT1090" s="17"/>
      <c r="AU1090" s="17"/>
      <c r="AV1090" s="17"/>
      <c r="AW1090" s="17"/>
      <c r="AX1090" s="17"/>
      <c r="AY1090" s="17"/>
      <c r="AZ1090" s="17"/>
      <c r="BA1090" s="17"/>
      <c r="BB1090" s="17"/>
      <c r="BC1090" s="17"/>
      <c r="BD1090" s="17"/>
      <c r="BE1090" s="17"/>
      <c r="BF1090" s="17"/>
      <c r="BG1090" s="17"/>
      <c r="BH1090" s="17"/>
      <c r="BI1090" s="17"/>
      <c r="BJ1090" s="17"/>
      <c r="BK1090" s="17"/>
      <c r="BL1090" s="17"/>
      <c r="BM1090" s="17"/>
      <c r="BN1090" s="17"/>
      <c r="BO1090" s="17"/>
      <c r="BP1090" s="17"/>
      <c r="BQ1090" s="17"/>
      <c r="BR1090" s="17"/>
      <c r="BS1090" s="17"/>
      <c r="BT1090" s="17"/>
      <c r="BU1090" s="17"/>
      <c r="BV1090" s="17"/>
      <c r="BW1090" s="17"/>
      <c r="BX1090" s="17"/>
      <c r="BY1090" s="17"/>
      <c r="BZ1090" s="17"/>
      <c r="CA1090" s="17"/>
      <c r="CB1090" s="17"/>
      <c r="CC1090" s="17"/>
      <c r="CD1090" s="17"/>
      <c r="CE1090" s="17"/>
      <c r="CF1090" s="17"/>
      <c r="CG1090" s="17"/>
      <c r="CH1090" s="17"/>
      <c r="CI1090" s="17"/>
      <c r="CJ1090" s="17"/>
      <c r="CK1090" s="17"/>
      <c r="CL1090" s="17"/>
      <c r="CM1090" s="17"/>
      <c r="CN1090" s="17"/>
      <c r="CO1090" s="17"/>
      <c r="CP1090" s="17"/>
      <c r="CQ1090" s="17"/>
      <c r="CR1090" s="17"/>
      <c r="CS1090" s="17"/>
      <c r="CT1090" s="17"/>
      <c r="CU1090" s="17"/>
      <c r="CV1090" s="17"/>
      <c r="CW1090" s="17"/>
      <c r="CX1090" s="17"/>
      <c r="CY1090" s="17"/>
      <c r="CZ1090" s="17"/>
      <c r="DA1090" s="17"/>
      <c r="DB1090" s="17"/>
      <c r="DC1090" s="17"/>
      <c r="DD1090" s="17"/>
      <c r="DE1090" s="17"/>
      <c r="DF1090" s="17"/>
      <c r="DG1090" s="17"/>
      <c r="DH1090" s="17"/>
      <c r="DI1090" s="17"/>
      <c r="DJ1090" s="17"/>
      <c r="DK1090" s="17"/>
      <c r="DL1090" s="17"/>
      <c r="DM1090" s="17"/>
      <c r="DN1090" s="17"/>
      <c r="DO1090" s="17"/>
      <c r="DP1090" s="17"/>
      <c r="DQ1090" s="17"/>
      <c r="DR1090" s="17"/>
      <c r="DS1090" s="17"/>
      <c r="DT1090" s="17"/>
      <c r="DU1090" s="17"/>
      <c r="DV1090" s="17"/>
      <c r="DW1090" s="17"/>
      <c r="DX1090" s="17"/>
      <c r="DY1090" s="17"/>
      <c r="DZ1090" s="17"/>
      <c r="EA1090" s="17"/>
      <c r="EB1090" s="17"/>
      <c r="EC1090" s="17"/>
      <c r="ED1090" s="17"/>
      <c r="EE1090" s="17"/>
      <c r="EF1090" s="17"/>
      <c r="EG1090" s="17"/>
      <c r="EH1090" s="17"/>
      <c r="EI1090" s="17"/>
      <c r="EJ1090" s="17"/>
      <c r="EK1090" s="17"/>
      <c r="EL1090" s="17"/>
    </row>
    <row r="1091" spans="1:142" x14ac:dyDescent="0.35">
      <c r="A1091" s="17"/>
      <c r="B1091" s="17"/>
      <c r="C1091" s="17"/>
      <c r="D1091" s="17"/>
      <c r="E1091" s="17"/>
      <c r="F1091" s="17"/>
      <c r="G1091" s="17"/>
      <c r="H1091" s="17"/>
      <c r="I1091" s="17"/>
      <c r="K1091" s="17"/>
      <c r="N1091" s="17"/>
      <c r="O1091" s="17"/>
      <c r="P1091" s="68"/>
      <c r="Q1091" s="68"/>
      <c r="R1091" s="17"/>
      <c r="S1091" s="17"/>
      <c r="T1091" s="107"/>
      <c r="V1091" s="17"/>
      <c r="W1091" s="17"/>
      <c r="Y1091" s="17"/>
      <c r="Z1091" s="17"/>
      <c r="AA1091" s="17"/>
      <c r="AI1091" s="17"/>
      <c r="AJ1091" s="17"/>
      <c r="AK1091" s="17"/>
      <c r="AL1091" s="17"/>
      <c r="AM1091" s="17"/>
      <c r="AN1091" s="17"/>
      <c r="AO1091" s="17"/>
      <c r="AP1091" s="17"/>
      <c r="AQ1091" s="17"/>
      <c r="AR1091" s="17"/>
      <c r="AS1091" s="17"/>
      <c r="AT1091" s="17"/>
      <c r="AU1091" s="17"/>
      <c r="AV1091" s="17"/>
      <c r="AW1091" s="17"/>
      <c r="AX1091" s="17"/>
      <c r="AY1091" s="17"/>
      <c r="AZ1091" s="17"/>
      <c r="BA1091" s="17"/>
      <c r="BB1091" s="17"/>
      <c r="BC1091" s="17"/>
      <c r="BD1091" s="17"/>
      <c r="BE1091" s="17"/>
      <c r="BF1091" s="17"/>
      <c r="BG1091" s="17"/>
      <c r="BH1091" s="17"/>
      <c r="BI1091" s="17"/>
      <c r="BJ1091" s="17"/>
      <c r="BK1091" s="17"/>
      <c r="BL1091" s="17"/>
      <c r="BM1091" s="17"/>
      <c r="BN1091" s="17"/>
      <c r="BO1091" s="17"/>
      <c r="BP1091" s="17"/>
      <c r="BQ1091" s="17"/>
      <c r="BR1091" s="17"/>
      <c r="BS1091" s="17"/>
      <c r="BT1091" s="17"/>
      <c r="BU1091" s="17"/>
      <c r="BV1091" s="17"/>
      <c r="BW1091" s="17"/>
      <c r="BX1091" s="17"/>
      <c r="BY1091" s="17"/>
      <c r="BZ1091" s="17"/>
      <c r="CA1091" s="17"/>
      <c r="CB1091" s="17"/>
      <c r="CC1091" s="17"/>
      <c r="CD1091" s="17"/>
      <c r="CE1091" s="17"/>
      <c r="CF1091" s="17"/>
      <c r="CG1091" s="17"/>
      <c r="CH1091" s="17"/>
      <c r="CI1091" s="17"/>
      <c r="CJ1091" s="17"/>
      <c r="CK1091" s="17"/>
      <c r="CL1091" s="17"/>
      <c r="CM1091" s="17"/>
      <c r="CN1091" s="17"/>
      <c r="CO1091" s="17"/>
      <c r="CP1091" s="17"/>
      <c r="CQ1091" s="17"/>
      <c r="CR1091" s="17"/>
      <c r="CS1091" s="17"/>
      <c r="CT1091" s="17"/>
      <c r="CU1091" s="17"/>
      <c r="CV1091" s="17"/>
      <c r="CW1091" s="17"/>
      <c r="CX1091" s="17"/>
      <c r="CY1091" s="17"/>
      <c r="CZ1091" s="17"/>
      <c r="DA1091" s="17"/>
      <c r="DB1091" s="17"/>
      <c r="DC1091" s="17"/>
      <c r="DD1091" s="17"/>
      <c r="DE1091" s="17"/>
      <c r="DF1091" s="17"/>
      <c r="DG1091" s="17"/>
      <c r="DH1091" s="17"/>
      <c r="DI1091" s="17"/>
      <c r="DJ1091" s="17"/>
      <c r="DK1091" s="17"/>
      <c r="DL1091" s="17"/>
      <c r="DM1091" s="17"/>
      <c r="DN1091" s="17"/>
      <c r="DO1091" s="17"/>
      <c r="DP1091" s="17"/>
      <c r="DQ1091" s="17"/>
      <c r="DR1091" s="17"/>
      <c r="DS1091" s="17"/>
      <c r="DT1091" s="17"/>
      <c r="DU1091" s="17"/>
      <c r="DV1091" s="17"/>
      <c r="DW1091" s="17"/>
      <c r="DX1091" s="17"/>
      <c r="DY1091" s="17"/>
      <c r="DZ1091" s="17"/>
      <c r="EA1091" s="17"/>
      <c r="EB1091" s="17"/>
      <c r="EC1091" s="17"/>
      <c r="ED1091" s="17"/>
      <c r="EE1091" s="17"/>
      <c r="EF1091" s="17"/>
      <c r="EG1091" s="17"/>
      <c r="EH1091" s="17"/>
      <c r="EI1091" s="17"/>
      <c r="EJ1091" s="17"/>
      <c r="EK1091" s="17"/>
      <c r="EL1091" s="17"/>
    </row>
    <row r="1092" spans="1:142" x14ac:dyDescent="0.35">
      <c r="A1092" s="17"/>
      <c r="B1092" s="17"/>
      <c r="C1092" s="17"/>
      <c r="D1092" s="17"/>
      <c r="E1092" s="17"/>
      <c r="F1092" s="17"/>
      <c r="G1092" s="17"/>
      <c r="H1092" s="17"/>
      <c r="I1092" s="17"/>
      <c r="K1092" s="17"/>
      <c r="N1092" s="17"/>
      <c r="O1092" s="17"/>
      <c r="P1092" s="68"/>
      <c r="Q1092" s="68"/>
      <c r="R1092" s="17"/>
      <c r="S1092" s="17"/>
      <c r="T1092" s="107"/>
      <c r="V1092" s="17"/>
      <c r="W1092" s="17"/>
      <c r="Y1092" s="17"/>
      <c r="Z1092" s="17"/>
      <c r="AA1092" s="17"/>
      <c r="AI1092" s="17"/>
      <c r="AJ1092" s="17"/>
      <c r="AK1092" s="17"/>
      <c r="AL1092" s="17"/>
      <c r="AM1092" s="17"/>
      <c r="AN1092" s="17"/>
      <c r="AO1092" s="17"/>
      <c r="AP1092" s="17"/>
      <c r="AQ1092" s="17"/>
      <c r="AR1092" s="17"/>
      <c r="AS1092" s="17"/>
      <c r="AT1092" s="17"/>
      <c r="AU1092" s="17"/>
      <c r="AV1092" s="17"/>
      <c r="AW1092" s="17"/>
      <c r="AX1092" s="17"/>
      <c r="AY1092" s="17"/>
      <c r="AZ1092" s="17"/>
      <c r="BA1092" s="17"/>
      <c r="BB1092" s="17"/>
      <c r="BC1092" s="17"/>
      <c r="BD1092" s="17"/>
      <c r="BE1092" s="17"/>
      <c r="BF1092" s="17"/>
      <c r="BG1092" s="17"/>
      <c r="BH1092" s="17"/>
      <c r="BI1092" s="17"/>
      <c r="BJ1092" s="17"/>
      <c r="BK1092" s="17"/>
      <c r="BL1092" s="17"/>
      <c r="BM1092" s="17"/>
      <c r="BN1092" s="17"/>
      <c r="BO1092" s="17"/>
      <c r="BP1092" s="17"/>
      <c r="BQ1092" s="17"/>
      <c r="BR1092" s="17"/>
      <c r="BS1092" s="17"/>
      <c r="BT1092" s="17"/>
      <c r="BU1092" s="17"/>
      <c r="BV1092" s="17"/>
      <c r="BW1092" s="17"/>
      <c r="BX1092" s="17"/>
      <c r="BY1092" s="17"/>
      <c r="BZ1092" s="17"/>
      <c r="CA1092" s="17"/>
      <c r="CB1092" s="17"/>
      <c r="CC1092" s="17"/>
      <c r="CD1092" s="17"/>
      <c r="CE1092" s="17"/>
      <c r="CF1092" s="17"/>
      <c r="CG1092" s="17"/>
      <c r="CH1092" s="17"/>
      <c r="CI1092" s="17"/>
      <c r="CJ1092" s="17"/>
      <c r="CK1092" s="17"/>
      <c r="CL1092" s="17"/>
      <c r="CM1092" s="17"/>
      <c r="CN1092" s="17"/>
      <c r="CO1092" s="17"/>
      <c r="CP1092" s="17"/>
      <c r="CQ1092" s="17"/>
      <c r="CR1092" s="17"/>
      <c r="CS1092" s="17"/>
      <c r="CT1092" s="17"/>
      <c r="CU1092" s="17"/>
      <c r="CV1092" s="17"/>
      <c r="CW1092" s="17"/>
      <c r="CX1092" s="17"/>
      <c r="CY1092" s="17"/>
      <c r="CZ1092" s="17"/>
      <c r="DA1092" s="17"/>
      <c r="DB1092" s="17"/>
      <c r="DC1092" s="17"/>
      <c r="DD1092" s="17"/>
      <c r="DE1092" s="17"/>
      <c r="DF1092" s="17"/>
      <c r="DG1092" s="17"/>
      <c r="DH1092" s="17"/>
      <c r="DI1092" s="17"/>
      <c r="DJ1092" s="17"/>
      <c r="DK1092" s="17"/>
      <c r="DL1092" s="17"/>
      <c r="DM1092" s="17"/>
      <c r="DN1092" s="17"/>
      <c r="DO1092" s="17"/>
      <c r="DP1092" s="17"/>
      <c r="DQ1092" s="17"/>
      <c r="DR1092" s="17"/>
      <c r="DS1092" s="17"/>
      <c r="DT1092" s="17"/>
      <c r="DU1092" s="17"/>
      <c r="DV1092" s="17"/>
      <c r="DW1092" s="17"/>
      <c r="DX1092" s="17"/>
      <c r="DY1092" s="17"/>
      <c r="DZ1092" s="17"/>
      <c r="EA1092" s="17"/>
      <c r="EB1092" s="17"/>
      <c r="EC1092" s="17"/>
      <c r="ED1092" s="17"/>
      <c r="EE1092" s="17"/>
      <c r="EF1092" s="17"/>
      <c r="EG1092" s="17"/>
      <c r="EH1092" s="17"/>
      <c r="EI1092" s="17"/>
      <c r="EJ1092" s="17"/>
      <c r="EK1092" s="17"/>
      <c r="EL1092" s="17"/>
    </row>
    <row r="1093" spans="1:142" x14ac:dyDescent="0.35">
      <c r="A1093" s="17"/>
      <c r="B1093" s="17"/>
      <c r="C1093" s="17"/>
      <c r="D1093" s="17"/>
      <c r="E1093" s="17"/>
      <c r="F1093" s="17"/>
      <c r="G1093" s="17"/>
      <c r="H1093" s="17"/>
      <c r="I1093" s="17"/>
      <c r="K1093" s="17"/>
      <c r="N1093" s="17"/>
      <c r="O1093" s="17"/>
      <c r="P1093" s="68"/>
      <c r="Q1093" s="68"/>
      <c r="R1093" s="17"/>
      <c r="S1093" s="17"/>
      <c r="T1093" s="107"/>
      <c r="V1093" s="17"/>
      <c r="W1093" s="17"/>
      <c r="Y1093" s="17"/>
      <c r="Z1093" s="17"/>
      <c r="AA1093" s="17"/>
      <c r="AI1093" s="17"/>
      <c r="AJ1093" s="17"/>
      <c r="AK1093" s="17"/>
      <c r="AL1093" s="17"/>
      <c r="AM1093" s="17"/>
      <c r="AN1093" s="17"/>
      <c r="AO1093" s="17"/>
      <c r="AP1093" s="17"/>
      <c r="AQ1093" s="17"/>
      <c r="AR1093" s="17"/>
      <c r="AS1093" s="17"/>
      <c r="AT1093" s="17"/>
      <c r="AU1093" s="17"/>
      <c r="AV1093" s="17"/>
      <c r="AW1093" s="17"/>
      <c r="AX1093" s="17"/>
      <c r="AY1093" s="17"/>
      <c r="AZ1093" s="17"/>
      <c r="BA1093" s="17"/>
      <c r="BB1093" s="17"/>
      <c r="BC1093" s="17"/>
      <c r="BD1093" s="17"/>
      <c r="BE1093" s="17"/>
      <c r="BF1093" s="17"/>
      <c r="BG1093" s="17"/>
      <c r="BH1093" s="17"/>
      <c r="BI1093" s="17"/>
      <c r="BJ1093" s="17"/>
      <c r="BK1093" s="17"/>
      <c r="BL1093" s="17"/>
      <c r="BM1093" s="17"/>
      <c r="BN1093" s="17"/>
      <c r="BO1093" s="17"/>
      <c r="BP1093" s="17"/>
      <c r="BQ1093" s="17"/>
      <c r="BR1093" s="17"/>
      <c r="BS1093" s="17"/>
      <c r="BT1093" s="17"/>
      <c r="BU1093" s="17"/>
      <c r="BV1093" s="17"/>
      <c r="BW1093" s="17"/>
      <c r="BX1093" s="17"/>
      <c r="BY1093" s="17"/>
      <c r="BZ1093" s="17"/>
      <c r="CA1093" s="17"/>
      <c r="CB1093" s="17"/>
      <c r="CC1093" s="17"/>
      <c r="CD1093" s="17"/>
      <c r="CE1093" s="17"/>
      <c r="CF1093" s="17"/>
      <c r="CG1093" s="17"/>
      <c r="CH1093" s="17"/>
      <c r="CI1093" s="17"/>
      <c r="CJ1093" s="17"/>
      <c r="CK1093" s="17"/>
      <c r="CL1093" s="17"/>
      <c r="CM1093" s="17"/>
      <c r="CN1093" s="17"/>
      <c r="CO1093" s="17"/>
      <c r="CP1093" s="17"/>
      <c r="CQ1093" s="17"/>
      <c r="CR1093" s="17"/>
      <c r="CS1093" s="17"/>
      <c r="CT1093" s="17"/>
      <c r="CU1093" s="17"/>
      <c r="CV1093" s="17"/>
      <c r="CW1093" s="17"/>
      <c r="CX1093" s="17"/>
      <c r="CY1093" s="17"/>
      <c r="CZ1093" s="17"/>
      <c r="DA1093" s="17"/>
      <c r="DB1093" s="17"/>
      <c r="DC1093" s="17"/>
      <c r="DD1093" s="17"/>
      <c r="DE1093" s="17"/>
      <c r="DF1093" s="17"/>
      <c r="DG1093" s="17"/>
      <c r="DH1093" s="17"/>
      <c r="DI1093" s="17"/>
      <c r="DJ1093" s="17"/>
      <c r="DK1093" s="17"/>
      <c r="DL1093" s="17"/>
      <c r="DM1093" s="17"/>
      <c r="DN1093" s="17"/>
      <c r="DO1093" s="17"/>
      <c r="DP1093" s="17"/>
      <c r="DQ1093" s="17"/>
      <c r="DR1093" s="17"/>
      <c r="DS1093" s="17"/>
      <c r="DT1093" s="17"/>
      <c r="DU1093" s="17"/>
      <c r="DV1093" s="17"/>
      <c r="DW1093" s="17"/>
      <c r="DX1093" s="17"/>
      <c r="DY1093" s="17"/>
      <c r="DZ1093" s="17"/>
      <c r="EA1093" s="17"/>
      <c r="EB1093" s="17"/>
      <c r="EC1093" s="17"/>
      <c r="ED1093" s="17"/>
      <c r="EE1093" s="17"/>
      <c r="EF1093" s="17"/>
      <c r="EG1093" s="17"/>
      <c r="EH1093" s="17"/>
      <c r="EI1093" s="17"/>
      <c r="EJ1093" s="17"/>
      <c r="EK1093" s="17"/>
      <c r="EL1093" s="17"/>
    </row>
    <row r="1094" spans="1:142" x14ac:dyDescent="0.35">
      <c r="A1094" s="17"/>
      <c r="B1094" s="17"/>
      <c r="C1094" s="17"/>
      <c r="D1094" s="17"/>
      <c r="E1094" s="17"/>
      <c r="F1094" s="17"/>
      <c r="G1094" s="17"/>
      <c r="H1094" s="17"/>
      <c r="I1094" s="17"/>
      <c r="K1094" s="17"/>
      <c r="N1094" s="17"/>
      <c r="O1094" s="17"/>
      <c r="P1094" s="68"/>
      <c r="Q1094" s="68"/>
      <c r="R1094" s="17"/>
      <c r="S1094" s="17"/>
      <c r="T1094" s="107"/>
      <c r="V1094" s="17"/>
      <c r="W1094" s="17"/>
      <c r="Y1094" s="17"/>
      <c r="Z1094" s="17"/>
      <c r="AA1094" s="17"/>
      <c r="AI1094" s="17"/>
      <c r="AJ1094" s="17"/>
      <c r="AK1094" s="17"/>
      <c r="AL1094" s="17"/>
      <c r="AM1094" s="17"/>
      <c r="AN1094" s="17"/>
      <c r="AO1094" s="17"/>
      <c r="AP1094" s="17"/>
      <c r="AQ1094" s="17"/>
      <c r="AR1094" s="17"/>
      <c r="AS1094" s="17"/>
      <c r="AT1094" s="17"/>
      <c r="AU1094" s="17"/>
      <c r="AV1094" s="17"/>
      <c r="AW1094" s="17"/>
      <c r="AX1094" s="17"/>
      <c r="AY1094" s="17"/>
      <c r="AZ1094" s="17"/>
      <c r="BA1094" s="17"/>
      <c r="BB1094" s="17"/>
      <c r="BC1094" s="17"/>
      <c r="BD1094" s="17"/>
      <c r="BE1094" s="17"/>
      <c r="BF1094" s="17"/>
      <c r="BG1094" s="17"/>
      <c r="BH1094" s="17"/>
      <c r="BI1094" s="17"/>
      <c r="BJ1094" s="17"/>
      <c r="BK1094" s="17"/>
      <c r="BL1094" s="17"/>
      <c r="BM1094" s="17"/>
      <c r="BN1094" s="17"/>
      <c r="BO1094" s="17"/>
      <c r="BP1094" s="17"/>
      <c r="BQ1094" s="17"/>
      <c r="BR1094" s="17"/>
      <c r="BS1094" s="17"/>
      <c r="BT1094" s="17"/>
      <c r="BU1094" s="17"/>
      <c r="BV1094" s="17"/>
      <c r="BW1094" s="17"/>
      <c r="BX1094" s="17"/>
      <c r="BY1094" s="17"/>
      <c r="BZ1094" s="17"/>
      <c r="CA1094" s="17"/>
      <c r="CB1094" s="17"/>
      <c r="CC1094" s="17"/>
      <c r="CD1094" s="17"/>
      <c r="CE1094" s="17"/>
      <c r="CF1094" s="17"/>
      <c r="CG1094" s="17"/>
      <c r="CH1094" s="17"/>
      <c r="CI1094" s="17"/>
      <c r="CJ1094" s="17"/>
      <c r="CK1094" s="17"/>
      <c r="CL1094" s="17"/>
      <c r="CM1094" s="17"/>
      <c r="CN1094" s="17"/>
      <c r="CO1094" s="17"/>
      <c r="CP1094" s="17"/>
      <c r="CQ1094" s="17"/>
      <c r="CR1094" s="17"/>
      <c r="CS1094" s="17"/>
      <c r="CT1094" s="17"/>
      <c r="CU1094" s="17"/>
      <c r="CV1094" s="17"/>
      <c r="CW1094" s="17"/>
      <c r="CX1094" s="17"/>
      <c r="CY1094" s="17"/>
      <c r="CZ1094" s="17"/>
      <c r="DA1094" s="17"/>
      <c r="DB1094" s="17"/>
      <c r="DC1094" s="17"/>
      <c r="DD1094" s="17"/>
      <c r="DE1094" s="17"/>
      <c r="DF1094" s="17"/>
      <c r="DG1094" s="17"/>
      <c r="DH1094" s="17"/>
      <c r="DI1094" s="17"/>
      <c r="DJ1094" s="17"/>
      <c r="DK1094" s="17"/>
      <c r="DL1094" s="17"/>
      <c r="DM1094" s="17"/>
      <c r="DN1094" s="17"/>
      <c r="DO1094" s="17"/>
      <c r="DP1094" s="17"/>
      <c r="DQ1094" s="17"/>
      <c r="DR1094" s="17"/>
      <c r="DS1094" s="17"/>
      <c r="DT1094" s="17"/>
      <c r="DU1094" s="17"/>
      <c r="DV1094" s="17"/>
      <c r="DW1094" s="17"/>
      <c r="DX1094" s="17"/>
      <c r="DY1094" s="17"/>
      <c r="DZ1094" s="17"/>
      <c r="EA1094" s="17"/>
      <c r="EB1094" s="17"/>
      <c r="EC1094" s="17"/>
      <c r="ED1094" s="17"/>
      <c r="EE1094" s="17"/>
      <c r="EF1094" s="17"/>
      <c r="EG1094" s="17"/>
      <c r="EH1094" s="17"/>
      <c r="EI1094" s="17"/>
      <c r="EJ1094" s="17"/>
      <c r="EK1094" s="17"/>
      <c r="EL1094" s="17"/>
    </row>
    <row r="1095" spans="1:142" x14ac:dyDescent="0.35">
      <c r="A1095" s="17"/>
      <c r="B1095" s="17"/>
      <c r="C1095" s="17"/>
      <c r="D1095" s="17"/>
      <c r="E1095" s="17"/>
      <c r="F1095" s="17"/>
      <c r="G1095" s="17"/>
      <c r="H1095" s="17"/>
      <c r="I1095" s="17"/>
      <c r="K1095" s="17"/>
      <c r="N1095" s="17"/>
      <c r="O1095" s="17"/>
      <c r="P1095" s="68"/>
      <c r="Q1095" s="68"/>
      <c r="R1095" s="17"/>
      <c r="S1095" s="17"/>
      <c r="T1095" s="107"/>
      <c r="V1095" s="17"/>
      <c r="W1095" s="17"/>
      <c r="Y1095" s="17"/>
      <c r="Z1095" s="17"/>
      <c r="AA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17"/>
      <c r="CB1095" s="17"/>
      <c r="CC1095" s="17"/>
      <c r="CD1095" s="17"/>
      <c r="CE1095" s="17"/>
      <c r="CF1095" s="17"/>
      <c r="CG1095" s="17"/>
      <c r="CH1095" s="17"/>
      <c r="CI1095" s="17"/>
      <c r="CJ1095" s="17"/>
      <c r="CK1095" s="17"/>
      <c r="CL1095" s="17"/>
      <c r="CM1095" s="17"/>
      <c r="CN1095" s="17"/>
      <c r="CO1095" s="17"/>
      <c r="CP1095" s="17"/>
      <c r="CQ1095" s="17"/>
      <c r="CR1095" s="17"/>
      <c r="CS1095" s="17"/>
      <c r="CT1095" s="17"/>
      <c r="CU1095" s="17"/>
      <c r="CV1095" s="17"/>
      <c r="CW1095" s="17"/>
      <c r="CX1095" s="17"/>
      <c r="CY1095" s="17"/>
      <c r="CZ1095" s="17"/>
      <c r="DA1095" s="17"/>
      <c r="DB1095" s="17"/>
      <c r="DC1095" s="17"/>
      <c r="DD1095" s="17"/>
      <c r="DE1095" s="17"/>
      <c r="DF1095" s="17"/>
      <c r="DG1095" s="17"/>
      <c r="DH1095" s="17"/>
      <c r="DI1095" s="17"/>
      <c r="DJ1095" s="17"/>
      <c r="DK1095" s="17"/>
      <c r="DL1095" s="17"/>
      <c r="DM1095" s="17"/>
      <c r="DN1095" s="17"/>
      <c r="DO1095" s="17"/>
      <c r="DP1095" s="17"/>
      <c r="DQ1095" s="17"/>
      <c r="DR1095" s="17"/>
      <c r="DS1095" s="17"/>
      <c r="DT1095" s="17"/>
      <c r="DU1095" s="17"/>
      <c r="DV1095" s="17"/>
      <c r="DW1095" s="17"/>
      <c r="DX1095" s="17"/>
      <c r="DY1095" s="17"/>
      <c r="DZ1095" s="17"/>
      <c r="EA1095" s="17"/>
      <c r="EB1095" s="17"/>
      <c r="EC1095" s="17"/>
      <c r="ED1095" s="17"/>
      <c r="EE1095" s="17"/>
      <c r="EF1095" s="17"/>
      <c r="EG1095" s="17"/>
      <c r="EH1095" s="17"/>
      <c r="EI1095" s="17"/>
      <c r="EJ1095" s="17"/>
      <c r="EK1095" s="17"/>
      <c r="EL1095" s="17"/>
    </row>
    <row r="1096" spans="1:142" x14ac:dyDescent="0.35">
      <c r="A1096" s="17"/>
      <c r="B1096" s="17"/>
      <c r="C1096" s="17"/>
      <c r="D1096" s="17"/>
      <c r="E1096" s="17"/>
      <c r="F1096" s="17"/>
      <c r="G1096" s="17"/>
      <c r="H1096" s="17"/>
      <c r="I1096" s="17"/>
      <c r="K1096" s="17"/>
      <c r="N1096" s="17"/>
      <c r="O1096" s="17"/>
      <c r="P1096" s="68"/>
      <c r="Q1096" s="68"/>
      <c r="R1096" s="17"/>
      <c r="S1096" s="17"/>
      <c r="T1096" s="107"/>
      <c r="V1096" s="17"/>
      <c r="W1096" s="17"/>
      <c r="Y1096" s="17"/>
      <c r="Z1096" s="17"/>
      <c r="AA1096" s="17"/>
      <c r="AI1096" s="17"/>
      <c r="AJ1096" s="17"/>
      <c r="AK1096" s="17"/>
      <c r="AL1096" s="17"/>
      <c r="AM1096" s="17"/>
      <c r="AN1096" s="17"/>
      <c r="AO1096" s="17"/>
      <c r="AP1096" s="17"/>
      <c r="AQ1096" s="17"/>
      <c r="AR1096" s="17"/>
      <c r="AS1096" s="17"/>
      <c r="AT1096" s="17"/>
      <c r="AU1096" s="17"/>
      <c r="AV1096" s="17"/>
      <c r="AW1096" s="17"/>
      <c r="AX1096" s="17"/>
      <c r="AY1096" s="17"/>
      <c r="AZ1096" s="17"/>
      <c r="BA1096" s="17"/>
      <c r="BB1096" s="17"/>
      <c r="BC1096" s="17"/>
      <c r="BD1096" s="17"/>
      <c r="BE1096" s="17"/>
      <c r="BF1096" s="17"/>
      <c r="BG1096" s="17"/>
      <c r="BH1096" s="17"/>
      <c r="BI1096" s="17"/>
      <c r="BJ1096" s="17"/>
      <c r="BK1096" s="17"/>
      <c r="BL1096" s="17"/>
      <c r="BM1096" s="17"/>
      <c r="BN1096" s="17"/>
      <c r="BO1096" s="17"/>
      <c r="BP1096" s="17"/>
      <c r="BQ1096" s="17"/>
      <c r="BR1096" s="17"/>
      <c r="BS1096" s="17"/>
      <c r="BT1096" s="17"/>
      <c r="BU1096" s="17"/>
      <c r="BV1096" s="17"/>
      <c r="BW1096" s="17"/>
      <c r="BX1096" s="17"/>
      <c r="BY1096" s="17"/>
      <c r="BZ1096" s="17"/>
      <c r="CA1096" s="17"/>
      <c r="CB1096" s="17"/>
      <c r="CC1096" s="17"/>
      <c r="CD1096" s="17"/>
      <c r="CE1096" s="17"/>
      <c r="CF1096" s="17"/>
      <c r="CG1096" s="17"/>
      <c r="CH1096" s="17"/>
      <c r="CI1096" s="17"/>
      <c r="CJ1096" s="17"/>
      <c r="CK1096" s="17"/>
      <c r="CL1096" s="17"/>
      <c r="CM1096" s="17"/>
      <c r="CN1096" s="17"/>
      <c r="CO1096" s="17"/>
      <c r="CP1096" s="17"/>
      <c r="CQ1096" s="17"/>
      <c r="CR1096" s="17"/>
      <c r="CS1096" s="17"/>
      <c r="CT1096" s="17"/>
      <c r="CU1096" s="17"/>
      <c r="CV1096" s="17"/>
      <c r="CW1096" s="17"/>
      <c r="CX1096" s="17"/>
      <c r="CY1096" s="17"/>
      <c r="CZ1096" s="17"/>
      <c r="DA1096" s="17"/>
      <c r="DB1096" s="17"/>
      <c r="DC1096" s="17"/>
      <c r="DD1096" s="17"/>
      <c r="DE1096" s="17"/>
      <c r="DF1096" s="17"/>
      <c r="DG1096" s="17"/>
      <c r="DH1096" s="17"/>
      <c r="DI1096" s="17"/>
      <c r="DJ1096" s="17"/>
      <c r="DK1096" s="17"/>
      <c r="DL1096" s="17"/>
      <c r="DM1096" s="17"/>
      <c r="DN1096" s="17"/>
      <c r="DO1096" s="17"/>
      <c r="DP1096" s="17"/>
      <c r="DQ1096" s="17"/>
      <c r="DR1096" s="17"/>
      <c r="DS1096" s="17"/>
      <c r="DT1096" s="17"/>
      <c r="DU1096" s="17"/>
      <c r="DV1096" s="17"/>
      <c r="DW1096" s="17"/>
      <c r="DX1096" s="17"/>
      <c r="DY1096" s="17"/>
      <c r="DZ1096" s="17"/>
      <c r="EA1096" s="17"/>
      <c r="EB1096" s="17"/>
      <c r="EC1096" s="17"/>
      <c r="ED1096" s="17"/>
      <c r="EE1096" s="17"/>
      <c r="EF1096" s="17"/>
      <c r="EG1096" s="17"/>
      <c r="EH1096" s="17"/>
      <c r="EI1096" s="17"/>
      <c r="EJ1096" s="17"/>
      <c r="EK1096" s="17"/>
      <c r="EL1096" s="17"/>
    </row>
    <row r="1097" spans="1:142" x14ac:dyDescent="0.35">
      <c r="A1097" s="17"/>
      <c r="B1097" s="17"/>
      <c r="C1097" s="17"/>
      <c r="D1097" s="17"/>
      <c r="E1097" s="17"/>
      <c r="F1097" s="17"/>
      <c r="G1097" s="17"/>
      <c r="H1097" s="17"/>
      <c r="I1097" s="17"/>
      <c r="K1097" s="17"/>
      <c r="N1097" s="17"/>
      <c r="O1097" s="17"/>
      <c r="P1097" s="68"/>
      <c r="Q1097" s="68"/>
      <c r="R1097" s="17"/>
      <c r="S1097" s="17"/>
      <c r="T1097" s="107"/>
      <c r="V1097" s="17"/>
      <c r="W1097" s="17"/>
      <c r="Y1097" s="17"/>
      <c r="Z1097" s="17"/>
      <c r="AA1097" s="17"/>
      <c r="AI1097" s="17"/>
      <c r="AJ1097" s="17"/>
      <c r="AK1097" s="17"/>
      <c r="AL1097" s="17"/>
      <c r="AM1097" s="17"/>
      <c r="AN1097" s="17"/>
      <c r="AO1097" s="17"/>
      <c r="AP1097" s="17"/>
      <c r="AQ1097" s="17"/>
      <c r="AR1097" s="17"/>
      <c r="AS1097" s="17"/>
      <c r="AT1097" s="17"/>
      <c r="AU1097" s="17"/>
      <c r="AV1097" s="17"/>
      <c r="AW1097" s="17"/>
      <c r="AX1097" s="17"/>
      <c r="AY1097" s="17"/>
      <c r="AZ1097" s="17"/>
      <c r="BA1097" s="17"/>
      <c r="BB1097" s="17"/>
      <c r="BC1097" s="17"/>
      <c r="BD1097" s="17"/>
      <c r="BE1097" s="17"/>
      <c r="BF1097" s="17"/>
      <c r="BG1097" s="17"/>
      <c r="BH1097" s="17"/>
      <c r="BI1097" s="17"/>
      <c r="BJ1097" s="17"/>
      <c r="BK1097" s="17"/>
      <c r="BL1097" s="17"/>
      <c r="BM1097" s="17"/>
      <c r="BN1097" s="17"/>
      <c r="BO1097" s="17"/>
      <c r="BP1097" s="17"/>
      <c r="BQ1097" s="17"/>
      <c r="BR1097" s="17"/>
      <c r="BS1097" s="17"/>
      <c r="BT1097" s="17"/>
      <c r="BU1097" s="17"/>
      <c r="BV1097" s="17"/>
      <c r="BW1097" s="17"/>
      <c r="BX1097" s="17"/>
      <c r="BY1097" s="17"/>
      <c r="BZ1097" s="17"/>
      <c r="CA1097" s="17"/>
      <c r="CB1097" s="17"/>
      <c r="CC1097" s="17"/>
      <c r="CD1097" s="17"/>
      <c r="CE1097" s="17"/>
      <c r="CF1097" s="17"/>
      <c r="CG1097" s="17"/>
      <c r="CH1097" s="17"/>
      <c r="CI1097" s="17"/>
      <c r="CJ1097" s="17"/>
      <c r="CK1097" s="17"/>
      <c r="CL1097" s="17"/>
      <c r="CM1097" s="17"/>
      <c r="CN1097" s="17"/>
      <c r="CO1097" s="17"/>
      <c r="CP1097" s="17"/>
      <c r="CQ1097" s="17"/>
      <c r="CR1097" s="17"/>
      <c r="CS1097" s="17"/>
      <c r="CT1097" s="17"/>
      <c r="CU1097" s="17"/>
      <c r="CV1097" s="17"/>
      <c r="CW1097" s="17"/>
      <c r="CX1097" s="17"/>
      <c r="CY1097" s="17"/>
      <c r="CZ1097" s="17"/>
      <c r="DA1097" s="17"/>
      <c r="DB1097" s="17"/>
      <c r="DC1097" s="17"/>
      <c r="DD1097" s="17"/>
      <c r="DE1097" s="17"/>
      <c r="DF1097" s="17"/>
      <c r="DG1097" s="17"/>
      <c r="DH1097" s="17"/>
      <c r="DI1097" s="17"/>
      <c r="DJ1097" s="17"/>
      <c r="DK1097" s="17"/>
      <c r="DL1097" s="17"/>
      <c r="DM1097" s="17"/>
      <c r="DN1097" s="17"/>
      <c r="DO1097" s="17"/>
      <c r="DP1097" s="17"/>
      <c r="DQ1097" s="17"/>
      <c r="DR1097" s="17"/>
      <c r="DS1097" s="17"/>
      <c r="DT1097" s="17"/>
      <c r="DU1097" s="17"/>
      <c r="DV1097" s="17"/>
      <c r="DW1097" s="17"/>
      <c r="DX1097" s="17"/>
      <c r="DY1097" s="17"/>
      <c r="DZ1097" s="17"/>
      <c r="EA1097" s="17"/>
      <c r="EB1097" s="17"/>
      <c r="EC1097" s="17"/>
      <c r="ED1097" s="17"/>
      <c r="EE1097" s="17"/>
      <c r="EF1097" s="17"/>
      <c r="EG1097" s="17"/>
      <c r="EH1097" s="17"/>
      <c r="EI1097" s="17"/>
      <c r="EJ1097" s="17"/>
      <c r="EK1097" s="17"/>
      <c r="EL1097" s="17"/>
    </row>
    <row r="1098" spans="1:142" x14ac:dyDescent="0.35">
      <c r="A1098" s="17"/>
      <c r="B1098" s="17"/>
      <c r="C1098" s="17"/>
      <c r="D1098" s="17"/>
      <c r="E1098" s="17"/>
      <c r="F1098" s="17"/>
      <c r="G1098" s="17"/>
      <c r="H1098" s="17"/>
      <c r="I1098" s="17"/>
      <c r="K1098" s="17"/>
      <c r="N1098" s="17"/>
      <c r="O1098" s="17"/>
      <c r="P1098" s="68"/>
      <c r="Q1098" s="68"/>
      <c r="R1098" s="17"/>
      <c r="S1098" s="17"/>
      <c r="T1098" s="107"/>
      <c r="V1098" s="17"/>
      <c r="W1098" s="17"/>
      <c r="Y1098" s="17"/>
      <c r="Z1098" s="17"/>
      <c r="AA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c r="BC1098" s="17"/>
      <c r="BD1098" s="17"/>
      <c r="BE1098" s="17"/>
      <c r="BF1098" s="17"/>
      <c r="BG1098" s="17"/>
      <c r="BH1098" s="17"/>
      <c r="BI1098" s="17"/>
      <c r="BJ1098" s="17"/>
      <c r="BK1098" s="17"/>
      <c r="BL1098" s="17"/>
      <c r="BM1098" s="17"/>
      <c r="BN1098" s="17"/>
      <c r="BO1098" s="17"/>
      <c r="BP1098" s="17"/>
      <c r="BQ1098" s="17"/>
      <c r="BR1098" s="17"/>
      <c r="BS1098" s="17"/>
      <c r="BT1098" s="17"/>
      <c r="BU1098" s="17"/>
      <c r="BV1098" s="17"/>
      <c r="BW1098" s="17"/>
      <c r="BX1098" s="17"/>
      <c r="BY1098" s="17"/>
      <c r="BZ1098" s="17"/>
      <c r="CA1098" s="17"/>
      <c r="CB1098" s="17"/>
      <c r="CC1098" s="17"/>
      <c r="CD1098" s="17"/>
      <c r="CE1098" s="17"/>
      <c r="CF1098" s="17"/>
      <c r="CG1098" s="17"/>
      <c r="CH1098" s="17"/>
      <c r="CI1098" s="17"/>
      <c r="CJ1098" s="17"/>
      <c r="CK1098" s="17"/>
      <c r="CL1098" s="17"/>
      <c r="CM1098" s="17"/>
      <c r="CN1098" s="17"/>
      <c r="CO1098" s="17"/>
      <c r="CP1098" s="17"/>
      <c r="CQ1098" s="17"/>
      <c r="CR1098" s="17"/>
      <c r="CS1098" s="17"/>
      <c r="CT1098" s="17"/>
      <c r="CU1098" s="17"/>
      <c r="CV1098" s="17"/>
      <c r="CW1098" s="17"/>
      <c r="CX1098" s="17"/>
      <c r="CY1098" s="17"/>
      <c r="CZ1098" s="17"/>
      <c r="DA1098" s="17"/>
      <c r="DB1098" s="17"/>
      <c r="DC1098" s="17"/>
      <c r="DD1098" s="17"/>
      <c r="DE1098" s="17"/>
      <c r="DF1098" s="17"/>
      <c r="DG1098" s="17"/>
      <c r="DH1098" s="17"/>
      <c r="DI1098" s="17"/>
      <c r="DJ1098" s="17"/>
      <c r="DK1098" s="17"/>
      <c r="DL1098" s="17"/>
      <c r="DM1098" s="17"/>
      <c r="DN1098" s="17"/>
      <c r="DO1098" s="17"/>
      <c r="DP1098" s="17"/>
      <c r="DQ1098" s="17"/>
      <c r="DR1098" s="17"/>
      <c r="DS1098" s="17"/>
      <c r="DT1098" s="17"/>
      <c r="DU1098" s="17"/>
      <c r="DV1098" s="17"/>
      <c r="DW1098" s="17"/>
      <c r="DX1098" s="17"/>
      <c r="DY1098" s="17"/>
      <c r="DZ1098" s="17"/>
      <c r="EA1098" s="17"/>
      <c r="EB1098" s="17"/>
      <c r="EC1098" s="17"/>
      <c r="ED1098" s="17"/>
      <c r="EE1098" s="17"/>
      <c r="EF1098" s="17"/>
      <c r="EG1098" s="17"/>
      <c r="EH1098" s="17"/>
      <c r="EI1098" s="17"/>
      <c r="EJ1098" s="17"/>
      <c r="EK1098" s="17"/>
      <c r="EL1098" s="17"/>
    </row>
    <row r="1099" spans="1:142" x14ac:dyDescent="0.35">
      <c r="A1099" s="17"/>
      <c r="B1099" s="17"/>
      <c r="C1099" s="17"/>
      <c r="D1099" s="17"/>
      <c r="E1099" s="17"/>
      <c r="F1099" s="17"/>
      <c r="G1099" s="17"/>
      <c r="H1099" s="17"/>
      <c r="I1099" s="17"/>
      <c r="K1099" s="17"/>
      <c r="N1099" s="17"/>
      <c r="O1099" s="17"/>
      <c r="P1099" s="68"/>
      <c r="Q1099" s="68"/>
      <c r="R1099" s="17"/>
      <c r="S1099" s="17"/>
      <c r="T1099" s="107"/>
      <c r="V1099" s="17"/>
      <c r="W1099" s="17"/>
      <c r="Y1099" s="17"/>
      <c r="Z1099" s="17"/>
      <c r="AA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17"/>
      <c r="CB1099" s="17"/>
      <c r="CC1099" s="17"/>
      <c r="CD1099" s="17"/>
      <c r="CE1099" s="17"/>
      <c r="CF1099" s="17"/>
      <c r="CG1099" s="17"/>
      <c r="CH1099" s="17"/>
      <c r="CI1099" s="17"/>
      <c r="CJ1099" s="17"/>
      <c r="CK1099" s="17"/>
      <c r="CL1099" s="17"/>
      <c r="CM1099" s="17"/>
      <c r="CN1099" s="17"/>
      <c r="CO1099" s="17"/>
      <c r="CP1099" s="17"/>
      <c r="CQ1099" s="17"/>
      <c r="CR1099" s="17"/>
      <c r="CS1099" s="17"/>
      <c r="CT1099" s="17"/>
      <c r="CU1099" s="17"/>
      <c r="CV1099" s="17"/>
      <c r="CW1099" s="17"/>
      <c r="CX1099" s="17"/>
      <c r="CY1099" s="17"/>
      <c r="CZ1099" s="17"/>
      <c r="DA1099" s="17"/>
      <c r="DB1099" s="17"/>
      <c r="DC1099" s="17"/>
      <c r="DD1099" s="17"/>
      <c r="DE1099" s="17"/>
      <c r="DF1099" s="17"/>
      <c r="DG1099" s="17"/>
      <c r="DH1099" s="17"/>
      <c r="DI1099" s="17"/>
      <c r="DJ1099" s="17"/>
      <c r="DK1099" s="17"/>
      <c r="DL1099" s="17"/>
      <c r="DM1099" s="17"/>
      <c r="DN1099" s="17"/>
      <c r="DO1099" s="17"/>
      <c r="DP1099" s="17"/>
      <c r="DQ1099" s="17"/>
      <c r="DR1099" s="17"/>
      <c r="DS1099" s="17"/>
      <c r="DT1099" s="17"/>
      <c r="DU1099" s="17"/>
      <c r="DV1099" s="17"/>
      <c r="DW1099" s="17"/>
      <c r="DX1099" s="17"/>
      <c r="DY1099" s="17"/>
      <c r="DZ1099" s="17"/>
      <c r="EA1099" s="17"/>
      <c r="EB1099" s="17"/>
      <c r="EC1099" s="17"/>
      <c r="ED1099" s="17"/>
      <c r="EE1099" s="17"/>
      <c r="EF1099" s="17"/>
      <c r="EG1099" s="17"/>
      <c r="EH1099" s="17"/>
      <c r="EI1099" s="17"/>
      <c r="EJ1099" s="17"/>
      <c r="EK1099" s="17"/>
      <c r="EL1099" s="17"/>
    </row>
    <row r="1100" spans="1:142" x14ac:dyDescent="0.35">
      <c r="A1100" s="17"/>
      <c r="B1100" s="17"/>
      <c r="C1100" s="17"/>
      <c r="D1100" s="17"/>
      <c r="E1100" s="17"/>
      <c r="F1100" s="17"/>
      <c r="G1100" s="17"/>
      <c r="H1100" s="17"/>
      <c r="I1100" s="17"/>
      <c r="K1100" s="17"/>
      <c r="N1100" s="17"/>
      <c r="O1100" s="17"/>
      <c r="P1100" s="68"/>
      <c r="Q1100" s="68"/>
      <c r="R1100" s="17"/>
      <c r="S1100" s="17"/>
      <c r="T1100" s="107"/>
      <c r="V1100" s="17"/>
      <c r="W1100" s="17"/>
      <c r="Y1100" s="17"/>
      <c r="Z1100" s="17"/>
      <c r="AA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c r="BL1100" s="17"/>
      <c r="BM1100" s="17"/>
      <c r="BN1100" s="17"/>
      <c r="BO1100" s="17"/>
      <c r="BP1100" s="17"/>
      <c r="BQ1100" s="17"/>
      <c r="BR1100" s="17"/>
      <c r="BS1100" s="17"/>
      <c r="BT1100" s="17"/>
      <c r="BU1100" s="17"/>
      <c r="BV1100" s="17"/>
      <c r="BW1100" s="17"/>
      <c r="BX1100" s="17"/>
      <c r="BY1100" s="17"/>
      <c r="BZ1100" s="17"/>
      <c r="CA1100" s="17"/>
      <c r="CB1100" s="17"/>
      <c r="CC1100" s="17"/>
      <c r="CD1100" s="17"/>
      <c r="CE1100" s="17"/>
      <c r="CF1100" s="17"/>
      <c r="CG1100" s="17"/>
      <c r="CH1100" s="17"/>
      <c r="CI1100" s="17"/>
      <c r="CJ1100" s="17"/>
      <c r="CK1100" s="17"/>
      <c r="CL1100" s="17"/>
      <c r="CM1100" s="17"/>
      <c r="CN1100" s="17"/>
      <c r="CO1100" s="17"/>
      <c r="CP1100" s="17"/>
      <c r="CQ1100" s="17"/>
      <c r="CR1100" s="17"/>
      <c r="CS1100" s="17"/>
      <c r="CT1100" s="17"/>
      <c r="CU1100" s="17"/>
      <c r="CV1100" s="17"/>
      <c r="CW1100" s="17"/>
      <c r="CX1100" s="17"/>
      <c r="CY1100" s="17"/>
      <c r="CZ1100" s="17"/>
      <c r="DA1100" s="17"/>
      <c r="DB1100" s="17"/>
      <c r="DC1100" s="17"/>
      <c r="DD1100" s="17"/>
      <c r="DE1100" s="17"/>
      <c r="DF1100" s="17"/>
      <c r="DG1100" s="17"/>
      <c r="DH1100" s="17"/>
      <c r="DI1100" s="17"/>
      <c r="DJ1100" s="17"/>
      <c r="DK1100" s="17"/>
      <c r="DL1100" s="17"/>
      <c r="DM1100" s="17"/>
      <c r="DN1100" s="17"/>
      <c r="DO1100" s="17"/>
      <c r="DP1100" s="17"/>
      <c r="DQ1100" s="17"/>
      <c r="DR1100" s="17"/>
      <c r="DS1100" s="17"/>
      <c r="DT1100" s="17"/>
      <c r="DU1100" s="17"/>
      <c r="DV1100" s="17"/>
      <c r="DW1100" s="17"/>
      <c r="DX1100" s="17"/>
      <c r="DY1100" s="17"/>
      <c r="DZ1100" s="17"/>
      <c r="EA1100" s="17"/>
      <c r="EB1100" s="17"/>
      <c r="EC1100" s="17"/>
      <c r="ED1100" s="17"/>
      <c r="EE1100" s="17"/>
      <c r="EF1100" s="17"/>
      <c r="EG1100" s="17"/>
      <c r="EH1100" s="17"/>
      <c r="EI1100" s="17"/>
      <c r="EJ1100" s="17"/>
      <c r="EK1100" s="17"/>
      <c r="EL1100" s="17"/>
    </row>
    <row r="1101" spans="1:142" x14ac:dyDescent="0.35">
      <c r="A1101" s="17"/>
      <c r="B1101" s="17"/>
      <c r="C1101" s="17"/>
      <c r="D1101" s="17"/>
      <c r="E1101" s="17"/>
      <c r="F1101" s="17"/>
      <c r="G1101" s="17"/>
      <c r="H1101" s="17"/>
      <c r="I1101" s="17"/>
      <c r="K1101" s="17"/>
      <c r="N1101" s="17"/>
      <c r="O1101" s="17"/>
      <c r="P1101" s="68"/>
      <c r="Q1101" s="68"/>
      <c r="R1101" s="17"/>
      <c r="S1101" s="17"/>
      <c r="T1101" s="107"/>
      <c r="V1101" s="17"/>
      <c r="W1101" s="17"/>
      <c r="Y1101" s="17"/>
      <c r="Z1101" s="17"/>
      <c r="AA1101" s="17"/>
      <c r="AI1101" s="17"/>
      <c r="AJ1101" s="17"/>
      <c r="AK1101" s="17"/>
      <c r="AL1101" s="17"/>
      <c r="AM1101" s="17"/>
      <c r="AN1101" s="17"/>
      <c r="AO1101" s="17"/>
      <c r="AP1101" s="17"/>
      <c r="AQ1101" s="17"/>
      <c r="AR1101" s="17"/>
      <c r="AS1101" s="17"/>
      <c r="AT1101" s="17"/>
      <c r="AU1101" s="17"/>
      <c r="AV1101" s="17"/>
      <c r="AW1101" s="17"/>
      <c r="AX1101" s="17"/>
      <c r="AY1101" s="17"/>
      <c r="AZ1101" s="17"/>
      <c r="BA1101" s="17"/>
      <c r="BB1101" s="17"/>
      <c r="BC1101" s="17"/>
      <c r="BD1101" s="17"/>
      <c r="BE1101" s="17"/>
      <c r="BF1101" s="17"/>
      <c r="BG1101" s="17"/>
      <c r="BH1101" s="17"/>
      <c r="BI1101" s="17"/>
      <c r="BJ1101" s="17"/>
      <c r="BK1101" s="17"/>
      <c r="BL1101" s="17"/>
      <c r="BM1101" s="17"/>
      <c r="BN1101" s="17"/>
      <c r="BO1101" s="17"/>
      <c r="BP1101" s="17"/>
      <c r="BQ1101" s="17"/>
      <c r="BR1101" s="17"/>
      <c r="BS1101" s="17"/>
      <c r="BT1101" s="17"/>
      <c r="BU1101" s="17"/>
      <c r="BV1101" s="17"/>
      <c r="BW1101" s="17"/>
      <c r="BX1101" s="17"/>
      <c r="BY1101" s="17"/>
      <c r="BZ1101" s="17"/>
      <c r="CA1101" s="17"/>
      <c r="CB1101" s="17"/>
      <c r="CC1101" s="17"/>
      <c r="CD1101" s="17"/>
      <c r="CE1101" s="17"/>
      <c r="CF1101" s="17"/>
      <c r="CG1101" s="17"/>
      <c r="CH1101" s="17"/>
      <c r="CI1101" s="17"/>
      <c r="CJ1101" s="17"/>
      <c r="CK1101" s="17"/>
      <c r="CL1101" s="17"/>
      <c r="CM1101" s="17"/>
      <c r="CN1101" s="17"/>
      <c r="CO1101" s="17"/>
      <c r="CP1101" s="17"/>
      <c r="CQ1101" s="17"/>
      <c r="CR1101" s="17"/>
      <c r="CS1101" s="17"/>
      <c r="CT1101" s="17"/>
      <c r="CU1101" s="17"/>
      <c r="CV1101" s="17"/>
      <c r="CW1101" s="17"/>
      <c r="CX1101" s="17"/>
      <c r="CY1101" s="17"/>
      <c r="CZ1101" s="17"/>
      <c r="DA1101" s="17"/>
      <c r="DB1101" s="17"/>
      <c r="DC1101" s="17"/>
      <c r="DD1101" s="17"/>
      <c r="DE1101" s="17"/>
      <c r="DF1101" s="17"/>
      <c r="DG1101" s="17"/>
      <c r="DH1101" s="17"/>
      <c r="DI1101" s="17"/>
      <c r="DJ1101" s="17"/>
      <c r="DK1101" s="17"/>
      <c r="DL1101" s="17"/>
      <c r="DM1101" s="17"/>
      <c r="DN1101" s="17"/>
      <c r="DO1101" s="17"/>
      <c r="DP1101" s="17"/>
      <c r="DQ1101" s="17"/>
      <c r="DR1101" s="17"/>
      <c r="DS1101" s="17"/>
      <c r="DT1101" s="17"/>
      <c r="DU1101" s="17"/>
      <c r="DV1101" s="17"/>
      <c r="DW1101" s="17"/>
      <c r="DX1101" s="17"/>
      <c r="DY1101" s="17"/>
      <c r="DZ1101" s="17"/>
      <c r="EA1101" s="17"/>
      <c r="EB1101" s="17"/>
      <c r="EC1101" s="17"/>
      <c r="ED1101" s="17"/>
      <c r="EE1101" s="17"/>
      <c r="EF1101" s="17"/>
      <c r="EG1101" s="17"/>
      <c r="EH1101" s="17"/>
      <c r="EI1101" s="17"/>
      <c r="EJ1101" s="17"/>
      <c r="EK1101" s="17"/>
      <c r="EL1101" s="17"/>
    </row>
    <row r="1102" spans="1:142" x14ac:dyDescent="0.35">
      <c r="A1102" s="17"/>
      <c r="B1102" s="17"/>
      <c r="C1102" s="17"/>
      <c r="D1102" s="17"/>
      <c r="E1102" s="17"/>
      <c r="F1102" s="17"/>
      <c r="G1102" s="17"/>
      <c r="H1102" s="17"/>
      <c r="I1102" s="17"/>
      <c r="K1102" s="17"/>
      <c r="N1102" s="17"/>
      <c r="O1102" s="17"/>
      <c r="P1102" s="68"/>
      <c r="Q1102" s="68"/>
      <c r="R1102" s="17"/>
      <c r="S1102" s="17"/>
      <c r="T1102" s="107"/>
      <c r="V1102" s="17"/>
      <c r="W1102" s="17"/>
      <c r="Y1102" s="17"/>
      <c r="Z1102" s="17"/>
      <c r="AA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c r="BL1102" s="17"/>
      <c r="BM1102" s="17"/>
      <c r="BN1102" s="17"/>
      <c r="BO1102" s="17"/>
      <c r="BP1102" s="17"/>
      <c r="BQ1102" s="17"/>
      <c r="BR1102" s="17"/>
      <c r="BS1102" s="17"/>
      <c r="BT1102" s="17"/>
      <c r="BU1102" s="17"/>
      <c r="BV1102" s="17"/>
      <c r="BW1102" s="17"/>
      <c r="BX1102" s="17"/>
      <c r="BY1102" s="17"/>
      <c r="BZ1102" s="17"/>
      <c r="CA1102" s="17"/>
      <c r="CB1102" s="17"/>
      <c r="CC1102" s="17"/>
      <c r="CD1102" s="17"/>
      <c r="CE1102" s="17"/>
      <c r="CF1102" s="17"/>
      <c r="CG1102" s="17"/>
      <c r="CH1102" s="17"/>
      <c r="CI1102" s="17"/>
      <c r="CJ1102" s="17"/>
      <c r="CK1102" s="17"/>
      <c r="CL1102" s="17"/>
      <c r="CM1102" s="17"/>
      <c r="CN1102" s="17"/>
      <c r="CO1102" s="17"/>
      <c r="CP1102" s="17"/>
      <c r="CQ1102" s="17"/>
      <c r="CR1102" s="17"/>
      <c r="CS1102" s="17"/>
      <c r="CT1102" s="17"/>
      <c r="CU1102" s="17"/>
      <c r="CV1102" s="17"/>
      <c r="CW1102" s="17"/>
      <c r="CX1102" s="17"/>
      <c r="CY1102" s="17"/>
      <c r="CZ1102" s="17"/>
      <c r="DA1102" s="17"/>
      <c r="DB1102" s="17"/>
      <c r="DC1102" s="17"/>
      <c r="DD1102" s="17"/>
      <c r="DE1102" s="17"/>
      <c r="DF1102" s="17"/>
      <c r="DG1102" s="17"/>
      <c r="DH1102" s="17"/>
      <c r="DI1102" s="17"/>
      <c r="DJ1102" s="17"/>
      <c r="DK1102" s="17"/>
      <c r="DL1102" s="17"/>
      <c r="DM1102" s="17"/>
      <c r="DN1102" s="17"/>
      <c r="DO1102" s="17"/>
      <c r="DP1102" s="17"/>
      <c r="DQ1102" s="17"/>
      <c r="DR1102" s="17"/>
      <c r="DS1102" s="17"/>
      <c r="DT1102" s="17"/>
      <c r="DU1102" s="17"/>
      <c r="DV1102" s="17"/>
      <c r="DW1102" s="17"/>
      <c r="DX1102" s="17"/>
      <c r="DY1102" s="17"/>
      <c r="DZ1102" s="17"/>
      <c r="EA1102" s="17"/>
      <c r="EB1102" s="17"/>
      <c r="EC1102" s="17"/>
      <c r="ED1102" s="17"/>
      <c r="EE1102" s="17"/>
      <c r="EF1102" s="17"/>
      <c r="EG1102" s="17"/>
      <c r="EH1102" s="17"/>
      <c r="EI1102" s="17"/>
      <c r="EJ1102" s="17"/>
      <c r="EK1102" s="17"/>
      <c r="EL1102" s="17"/>
    </row>
    <row r="1103" spans="1:142" x14ac:dyDescent="0.35">
      <c r="A1103" s="17"/>
      <c r="B1103" s="17"/>
      <c r="C1103" s="17"/>
      <c r="D1103" s="17"/>
      <c r="E1103" s="17"/>
      <c r="F1103" s="17"/>
      <c r="G1103" s="17"/>
      <c r="H1103" s="17"/>
      <c r="I1103" s="17"/>
      <c r="K1103" s="17"/>
      <c r="N1103" s="17"/>
      <c r="O1103" s="17"/>
      <c r="P1103" s="68"/>
      <c r="Q1103" s="68"/>
      <c r="R1103" s="17"/>
      <c r="S1103" s="17"/>
      <c r="T1103" s="107"/>
      <c r="V1103" s="17"/>
      <c r="W1103" s="17"/>
      <c r="Y1103" s="17"/>
      <c r="Z1103" s="17"/>
      <c r="AA1103" s="17"/>
      <c r="AI1103" s="17"/>
      <c r="AJ1103" s="17"/>
      <c r="AK1103" s="17"/>
      <c r="AL1103" s="17"/>
      <c r="AM1103" s="17"/>
      <c r="AN1103" s="17"/>
      <c r="AO1103" s="17"/>
      <c r="AP1103" s="17"/>
      <c r="AQ1103" s="17"/>
      <c r="AR1103" s="17"/>
      <c r="AS1103" s="17"/>
      <c r="AT1103" s="17"/>
      <c r="AU1103" s="17"/>
      <c r="AV1103" s="17"/>
      <c r="AW1103" s="17"/>
      <c r="AX1103" s="17"/>
      <c r="AY1103" s="17"/>
      <c r="AZ1103" s="17"/>
      <c r="BA1103" s="17"/>
      <c r="BB1103" s="17"/>
      <c r="BC1103" s="17"/>
      <c r="BD1103" s="17"/>
      <c r="BE1103" s="17"/>
      <c r="BF1103" s="17"/>
      <c r="BG1103" s="17"/>
      <c r="BH1103" s="17"/>
      <c r="BI1103" s="17"/>
      <c r="BJ1103" s="17"/>
      <c r="BK1103" s="17"/>
      <c r="BL1103" s="17"/>
      <c r="BM1103" s="17"/>
      <c r="BN1103" s="17"/>
      <c r="BO1103" s="17"/>
      <c r="BP1103" s="17"/>
      <c r="BQ1103" s="17"/>
      <c r="BR1103" s="17"/>
      <c r="BS1103" s="17"/>
      <c r="BT1103" s="17"/>
      <c r="BU1103" s="17"/>
      <c r="BV1103" s="17"/>
      <c r="BW1103" s="17"/>
      <c r="BX1103" s="17"/>
      <c r="BY1103" s="17"/>
      <c r="BZ1103" s="17"/>
      <c r="CA1103" s="17"/>
      <c r="CB1103" s="17"/>
      <c r="CC1103" s="17"/>
      <c r="CD1103" s="17"/>
      <c r="CE1103" s="17"/>
      <c r="CF1103" s="17"/>
      <c r="CG1103" s="17"/>
      <c r="CH1103" s="17"/>
      <c r="CI1103" s="17"/>
      <c r="CJ1103" s="17"/>
      <c r="CK1103" s="17"/>
      <c r="CL1103" s="17"/>
      <c r="CM1103" s="17"/>
      <c r="CN1103" s="17"/>
      <c r="CO1103" s="17"/>
      <c r="CP1103" s="17"/>
      <c r="CQ1103" s="17"/>
      <c r="CR1103" s="17"/>
      <c r="CS1103" s="17"/>
      <c r="CT1103" s="17"/>
      <c r="CU1103" s="17"/>
      <c r="CV1103" s="17"/>
      <c r="CW1103" s="17"/>
      <c r="CX1103" s="17"/>
      <c r="CY1103" s="17"/>
      <c r="CZ1103" s="17"/>
      <c r="DA1103" s="17"/>
      <c r="DB1103" s="17"/>
      <c r="DC1103" s="17"/>
      <c r="DD1103" s="17"/>
      <c r="DE1103" s="17"/>
      <c r="DF1103" s="17"/>
      <c r="DG1103" s="17"/>
      <c r="DH1103" s="17"/>
      <c r="DI1103" s="17"/>
      <c r="DJ1103" s="17"/>
      <c r="DK1103" s="17"/>
      <c r="DL1103" s="17"/>
      <c r="DM1103" s="17"/>
      <c r="DN1103" s="17"/>
      <c r="DO1103" s="17"/>
      <c r="DP1103" s="17"/>
      <c r="DQ1103" s="17"/>
      <c r="DR1103" s="17"/>
      <c r="DS1103" s="17"/>
      <c r="DT1103" s="17"/>
      <c r="DU1103" s="17"/>
      <c r="DV1103" s="17"/>
      <c r="DW1103" s="17"/>
      <c r="DX1103" s="17"/>
      <c r="DY1103" s="17"/>
      <c r="DZ1103" s="17"/>
      <c r="EA1103" s="17"/>
      <c r="EB1103" s="17"/>
      <c r="EC1103" s="17"/>
      <c r="ED1103" s="17"/>
      <c r="EE1103" s="17"/>
      <c r="EF1103" s="17"/>
      <c r="EG1103" s="17"/>
      <c r="EH1103" s="17"/>
      <c r="EI1103" s="17"/>
      <c r="EJ1103" s="17"/>
      <c r="EK1103" s="17"/>
      <c r="EL1103" s="17"/>
    </row>
    <row r="1104" spans="1:142" x14ac:dyDescent="0.35">
      <c r="A1104" s="17"/>
      <c r="B1104" s="17"/>
      <c r="C1104" s="17"/>
      <c r="D1104" s="17"/>
      <c r="E1104" s="17"/>
      <c r="F1104" s="17"/>
      <c r="G1104" s="17"/>
      <c r="H1104" s="17"/>
      <c r="I1104" s="17"/>
      <c r="K1104" s="17"/>
      <c r="N1104" s="17"/>
      <c r="O1104" s="17"/>
      <c r="P1104" s="68"/>
      <c r="Q1104" s="68"/>
      <c r="R1104" s="17"/>
      <c r="S1104" s="17"/>
      <c r="T1104" s="107"/>
      <c r="V1104" s="17"/>
      <c r="W1104" s="17"/>
      <c r="Y1104" s="17"/>
      <c r="Z1104" s="17"/>
      <c r="AA1104" s="17"/>
      <c r="AI1104" s="17"/>
      <c r="AJ1104" s="17"/>
      <c r="AK1104" s="17"/>
      <c r="AL1104" s="17"/>
      <c r="AM1104" s="17"/>
      <c r="AN1104" s="17"/>
      <c r="AO1104" s="17"/>
      <c r="AP1104" s="17"/>
      <c r="AQ1104" s="17"/>
      <c r="AR1104" s="17"/>
      <c r="AS1104" s="17"/>
      <c r="AT1104" s="17"/>
      <c r="AU1104" s="17"/>
      <c r="AV1104" s="17"/>
      <c r="AW1104" s="17"/>
      <c r="AX1104" s="17"/>
      <c r="AY1104" s="17"/>
      <c r="AZ1104" s="17"/>
      <c r="BA1104" s="17"/>
      <c r="BB1104" s="17"/>
      <c r="BC1104" s="17"/>
      <c r="BD1104" s="17"/>
      <c r="BE1104" s="17"/>
      <c r="BF1104" s="17"/>
      <c r="BG1104" s="17"/>
      <c r="BH1104" s="17"/>
      <c r="BI1104" s="17"/>
      <c r="BJ1104" s="17"/>
      <c r="BK1104" s="17"/>
      <c r="BL1104" s="17"/>
      <c r="BM1104" s="17"/>
      <c r="BN1104" s="17"/>
      <c r="BO1104" s="17"/>
      <c r="BP1104" s="17"/>
      <c r="BQ1104" s="17"/>
      <c r="BR1104" s="17"/>
      <c r="BS1104" s="17"/>
      <c r="BT1104" s="17"/>
      <c r="BU1104" s="17"/>
      <c r="BV1104" s="17"/>
      <c r="BW1104" s="17"/>
      <c r="BX1104" s="17"/>
      <c r="BY1104" s="17"/>
      <c r="BZ1104" s="17"/>
      <c r="CA1104" s="17"/>
      <c r="CB1104" s="17"/>
      <c r="CC1104" s="17"/>
      <c r="CD1104" s="17"/>
      <c r="CE1104" s="17"/>
      <c r="CF1104" s="17"/>
      <c r="CG1104" s="17"/>
      <c r="CH1104" s="17"/>
      <c r="CI1104" s="17"/>
      <c r="CJ1104" s="17"/>
      <c r="CK1104" s="17"/>
      <c r="CL1104" s="17"/>
      <c r="CM1104" s="17"/>
      <c r="CN1104" s="17"/>
      <c r="CO1104" s="17"/>
      <c r="CP1104" s="17"/>
      <c r="CQ1104" s="17"/>
      <c r="CR1104" s="17"/>
      <c r="CS1104" s="17"/>
      <c r="CT1104" s="17"/>
      <c r="CU1104" s="17"/>
      <c r="CV1104" s="17"/>
      <c r="CW1104" s="17"/>
      <c r="CX1104" s="17"/>
      <c r="CY1104" s="17"/>
      <c r="CZ1104" s="17"/>
      <c r="DA1104" s="17"/>
      <c r="DB1104" s="17"/>
      <c r="DC1104" s="17"/>
      <c r="DD1104" s="17"/>
      <c r="DE1104" s="17"/>
      <c r="DF1104" s="17"/>
      <c r="DG1104" s="17"/>
      <c r="DH1104" s="17"/>
      <c r="DI1104" s="17"/>
      <c r="DJ1104" s="17"/>
      <c r="DK1104" s="17"/>
      <c r="DL1104" s="17"/>
      <c r="DM1104" s="17"/>
      <c r="DN1104" s="17"/>
      <c r="DO1104" s="17"/>
      <c r="DP1104" s="17"/>
      <c r="DQ1104" s="17"/>
      <c r="DR1104" s="17"/>
      <c r="DS1104" s="17"/>
      <c r="DT1104" s="17"/>
      <c r="DU1104" s="17"/>
      <c r="DV1104" s="17"/>
      <c r="DW1104" s="17"/>
      <c r="DX1104" s="17"/>
      <c r="DY1104" s="17"/>
      <c r="DZ1104" s="17"/>
      <c r="EA1104" s="17"/>
      <c r="EB1104" s="17"/>
      <c r="EC1104" s="17"/>
      <c r="ED1104" s="17"/>
      <c r="EE1104" s="17"/>
      <c r="EF1104" s="17"/>
      <c r="EG1104" s="17"/>
      <c r="EH1104" s="17"/>
      <c r="EI1104" s="17"/>
      <c r="EJ1104" s="17"/>
      <c r="EK1104" s="17"/>
      <c r="EL1104" s="17"/>
    </row>
    <row r="1105" spans="1:142" x14ac:dyDescent="0.35">
      <c r="A1105" s="17"/>
      <c r="B1105" s="17"/>
      <c r="C1105" s="17"/>
      <c r="D1105" s="17"/>
      <c r="E1105" s="17"/>
      <c r="F1105" s="17"/>
      <c r="G1105" s="17"/>
      <c r="H1105" s="17"/>
      <c r="I1105" s="17"/>
      <c r="K1105" s="17"/>
      <c r="N1105" s="17"/>
      <c r="O1105" s="17"/>
      <c r="P1105" s="68"/>
      <c r="Q1105" s="68"/>
      <c r="R1105" s="17"/>
      <c r="S1105" s="17"/>
      <c r="T1105" s="107"/>
      <c r="V1105" s="17"/>
      <c r="W1105" s="17"/>
      <c r="Y1105" s="17"/>
      <c r="Z1105" s="17"/>
      <c r="AA1105" s="17"/>
      <c r="AI1105" s="17"/>
      <c r="AJ1105" s="17"/>
      <c r="AK1105" s="17"/>
      <c r="AL1105" s="17"/>
      <c r="AM1105" s="17"/>
      <c r="AN1105" s="17"/>
      <c r="AO1105" s="17"/>
      <c r="AP1105" s="17"/>
      <c r="AQ1105" s="17"/>
      <c r="AR1105" s="17"/>
      <c r="AS1105" s="17"/>
      <c r="AT1105" s="17"/>
      <c r="AU1105" s="17"/>
      <c r="AV1105" s="17"/>
      <c r="AW1105" s="17"/>
      <c r="AX1105" s="17"/>
      <c r="AY1105" s="17"/>
      <c r="AZ1105" s="17"/>
      <c r="BA1105" s="17"/>
      <c r="BB1105" s="17"/>
      <c r="BC1105" s="17"/>
      <c r="BD1105" s="17"/>
      <c r="BE1105" s="17"/>
      <c r="BF1105" s="17"/>
      <c r="BG1105" s="17"/>
      <c r="BH1105" s="17"/>
      <c r="BI1105" s="17"/>
      <c r="BJ1105" s="17"/>
      <c r="BK1105" s="17"/>
      <c r="BL1105" s="17"/>
      <c r="BM1105" s="17"/>
      <c r="BN1105" s="17"/>
      <c r="BO1105" s="17"/>
      <c r="BP1105" s="17"/>
      <c r="BQ1105" s="17"/>
      <c r="BR1105" s="17"/>
      <c r="BS1105" s="17"/>
      <c r="BT1105" s="17"/>
      <c r="BU1105" s="17"/>
      <c r="BV1105" s="17"/>
      <c r="BW1105" s="17"/>
      <c r="BX1105" s="17"/>
      <c r="BY1105" s="17"/>
      <c r="BZ1105" s="17"/>
      <c r="CA1105" s="17"/>
      <c r="CB1105" s="17"/>
      <c r="CC1105" s="17"/>
      <c r="CD1105" s="17"/>
      <c r="CE1105" s="17"/>
      <c r="CF1105" s="17"/>
      <c r="CG1105" s="17"/>
      <c r="CH1105" s="17"/>
      <c r="CI1105" s="17"/>
      <c r="CJ1105" s="17"/>
      <c r="CK1105" s="17"/>
      <c r="CL1105" s="17"/>
      <c r="CM1105" s="17"/>
      <c r="CN1105" s="17"/>
      <c r="CO1105" s="17"/>
      <c r="CP1105" s="17"/>
      <c r="CQ1105" s="17"/>
      <c r="CR1105" s="17"/>
      <c r="CS1105" s="17"/>
      <c r="CT1105" s="17"/>
      <c r="CU1105" s="17"/>
      <c r="CV1105" s="17"/>
      <c r="CW1105" s="17"/>
      <c r="CX1105" s="17"/>
      <c r="CY1105" s="17"/>
      <c r="CZ1105" s="17"/>
      <c r="DA1105" s="17"/>
      <c r="DB1105" s="17"/>
      <c r="DC1105" s="17"/>
      <c r="DD1105" s="17"/>
      <c r="DE1105" s="17"/>
      <c r="DF1105" s="17"/>
      <c r="DG1105" s="17"/>
      <c r="DH1105" s="17"/>
      <c r="DI1105" s="17"/>
      <c r="DJ1105" s="17"/>
      <c r="DK1105" s="17"/>
      <c r="DL1105" s="17"/>
      <c r="DM1105" s="17"/>
      <c r="DN1105" s="17"/>
      <c r="DO1105" s="17"/>
      <c r="DP1105" s="17"/>
      <c r="DQ1105" s="17"/>
      <c r="DR1105" s="17"/>
      <c r="DS1105" s="17"/>
      <c r="DT1105" s="17"/>
      <c r="DU1105" s="17"/>
      <c r="DV1105" s="17"/>
      <c r="DW1105" s="17"/>
      <c r="DX1105" s="17"/>
      <c r="DY1105" s="17"/>
      <c r="DZ1105" s="17"/>
      <c r="EA1105" s="17"/>
      <c r="EB1105" s="17"/>
      <c r="EC1105" s="17"/>
      <c r="ED1105" s="17"/>
      <c r="EE1105" s="17"/>
      <c r="EF1105" s="17"/>
      <c r="EG1105" s="17"/>
      <c r="EH1105" s="17"/>
      <c r="EI1105" s="17"/>
      <c r="EJ1105" s="17"/>
      <c r="EK1105" s="17"/>
      <c r="EL1105" s="17"/>
    </row>
    <row r="1106" spans="1:142" x14ac:dyDescent="0.35">
      <c r="A1106" s="17"/>
      <c r="B1106" s="17"/>
      <c r="C1106" s="17"/>
      <c r="D1106" s="17"/>
      <c r="E1106" s="17"/>
      <c r="F1106" s="17"/>
      <c r="G1106" s="17"/>
      <c r="H1106" s="17"/>
      <c r="I1106" s="17"/>
      <c r="K1106" s="17"/>
      <c r="N1106" s="17"/>
      <c r="O1106" s="17"/>
      <c r="P1106" s="68"/>
      <c r="Q1106" s="68"/>
      <c r="R1106" s="17"/>
      <c r="S1106" s="17"/>
      <c r="T1106" s="107"/>
      <c r="V1106" s="17"/>
      <c r="W1106" s="17"/>
      <c r="Y1106" s="17"/>
      <c r="Z1106" s="17"/>
      <c r="AA1106" s="17"/>
      <c r="AI1106" s="17"/>
      <c r="AJ1106" s="17"/>
      <c r="AK1106" s="17"/>
      <c r="AL1106" s="17"/>
      <c r="AM1106" s="17"/>
      <c r="AN1106" s="17"/>
      <c r="AO1106" s="17"/>
      <c r="AP1106" s="17"/>
      <c r="AQ1106" s="17"/>
      <c r="AR1106" s="17"/>
      <c r="AS1106" s="17"/>
      <c r="AT1106" s="17"/>
      <c r="AU1106" s="17"/>
      <c r="AV1106" s="17"/>
      <c r="AW1106" s="17"/>
      <c r="AX1106" s="17"/>
      <c r="AY1106" s="17"/>
      <c r="AZ1106" s="17"/>
      <c r="BA1106" s="17"/>
      <c r="BB1106" s="17"/>
      <c r="BC1106" s="17"/>
      <c r="BD1106" s="17"/>
      <c r="BE1106" s="17"/>
      <c r="BF1106" s="17"/>
      <c r="BG1106" s="17"/>
      <c r="BH1106" s="17"/>
      <c r="BI1106" s="17"/>
      <c r="BJ1106" s="17"/>
      <c r="BK1106" s="17"/>
      <c r="BL1106" s="17"/>
      <c r="BM1106" s="17"/>
      <c r="BN1106" s="17"/>
      <c r="BO1106" s="17"/>
      <c r="BP1106" s="17"/>
      <c r="BQ1106" s="17"/>
      <c r="BR1106" s="17"/>
      <c r="BS1106" s="17"/>
      <c r="BT1106" s="17"/>
      <c r="BU1106" s="17"/>
      <c r="BV1106" s="17"/>
      <c r="BW1106" s="17"/>
      <c r="BX1106" s="17"/>
      <c r="BY1106" s="17"/>
      <c r="BZ1106" s="17"/>
      <c r="CA1106" s="17"/>
      <c r="CB1106" s="17"/>
      <c r="CC1106" s="17"/>
      <c r="CD1106" s="17"/>
      <c r="CE1106" s="17"/>
      <c r="CF1106" s="17"/>
      <c r="CG1106" s="17"/>
      <c r="CH1106" s="17"/>
      <c r="CI1106" s="17"/>
      <c r="CJ1106" s="17"/>
      <c r="CK1106" s="17"/>
      <c r="CL1106" s="17"/>
      <c r="CM1106" s="17"/>
      <c r="CN1106" s="17"/>
      <c r="CO1106" s="17"/>
      <c r="CP1106" s="17"/>
      <c r="CQ1106" s="17"/>
      <c r="CR1106" s="17"/>
      <c r="CS1106" s="17"/>
      <c r="CT1106" s="17"/>
      <c r="CU1106" s="17"/>
      <c r="CV1106" s="17"/>
      <c r="CW1106" s="17"/>
      <c r="CX1106" s="17"/>
      <c r="CY1106" s="17"/>
      <c r="CZ1106" s="17"/>
      <c r="DA1106" s="17"/>
      <c r="DB1106" s="17"/>
      <c r="DC1106" s="17"/>
      <c r="DD1106" s="17"/>
      <c r="DE1106" s="17"/>
      <c r="DF1106" s="17"/>
      <c r="DG1106" s="17"/>
      <c r="DH1106" s="17"/>
      <c r="DI1106" s="17"/>
      <c r="DJ1106" s="17"/>
      <c r="DK1106" s="17"/>
      <c r="DL1106" s="17"/>
      <c r="DM1106" s="17"/>
      <c r="DN1106" s="17"/>
      <c r="DO1106" s="17"/>
      <c r="DP1106" s="17"/>
      <c r="DQ1106" s="17"/>
      <c r="DR1106" s="17"/>
      <c r="DS1106" s="17"/>
      <c r="DT1106" s="17"/>
      <c r="DU1106" s="17"/>
      <c r="DV1106" s="17"/>
      <c r="DW1106" s="17"/>
      <c r="DX1106" s="17"/>
      <c r="DY1106" s="17"/>
      <c r="DZ1106" s="17"/>
      <c r="EA1106" s="17"/>
      <c r="EB1106" s="17"/>
      <c r="EC1106" s="17"/>
      <c r="ED1106" s="17"/>
      <c r="EE1106" s="17"/>
      <c r="EF1106" s="17"/>
      <c r="EG1106" s="17"/>
      <c r="EH1106" s="17"/>
      <c r="EI1106" s="17"/>
      <c r="EJ1106" s="17"/>
      <c r="EK1106" s="17"/>
      <c r="EL1106" s="17"/>
    </row>
    <row r="1107" spans="1:142" x14ac:dyDescent="0.35">
      <c r="A1107" s="17"/>
      <c r="B1107" s="17"/>
      <c r="C1107" s="17"/>
      <c r="D1107" s="17"/>
      <c r="E1107" s="17"/>
      <c r="F1107" s="17"/>
      <c r="G1107" s="17"/>
      <c r="H1107" s="17"/>
      <c r="I1107" s="17"/>
      <c r="K1107" s="17"/>
      <c r="N1107" s="17"/>
      <c r="O1107" s="17"/>
      <c r="P1107" s="68"/>
      <c r="Q1107" s="68"/>
      <c r="R1107" s="17"/>
      <c r="S1107" s="17"/>
      <c r="T1107" s="107"/>
      <c r="V1107" s="17"/>
      <c r="W1107" s="17"/>
      <c r="Y1107" s="17"/>
      <c r="Z1107" s="17"/>
      <c r="AA1107" s="17"/>
      <c r="AI1107" s="17"/>
      <c r="AJ1107" s="17"/>
      <c r="AK1107" s="17"/>
      <c r="AL1107" s="17"/>
      <c r="AM1107" s="17"/>
      <c r="AN1107" s="17"/>
      <c r="AO1107" s="17"/>
      <c r="AP1107" s="17"/>
      <c r="AQ1107" s="17"/>
      <c r="AR1107" s="17"/>
      <c r="AS1107" s="17"/>
      <c r="AT1107" s="17"/>
      <c r="AU1107" s="17"/>
      <c r="AV1107" s="17"/>
      <c r="AW1107" s="17"/>
      <c r="AX1107" s="17"/>
      <c r="AY1107" s="17"/>
      <c r="AZ1107" s="17"/>
      <c r="BA1107" s="17"/>
      <c r="BB1107" s="17"/>
      <c r="BC1107" s="17"/>
      <c r="BD1107" s="17"/>
      <c r="BE1107" s="17"/>
      <c r="BF1107" s="17"/>
      <c r="BG1107" s="17"/>
      <c r="BH1107" s="17"/>
      <c r="BI1107" s="17"/>
      <c r="BJ1107" s="17"/>
      <c r="BK1107" s="17"/>
      <c r="BL1107" s="17"/>
      <c r="BM1107" s="17"/>
      <c r="BN1107" s="17"/>
      <c r="BO1107" s="17"/>
      <c r="BP1107" s="17"/>
      <c r="BQ1107" s="17"/>
      <c r="BR1107" s="17"/>
      <c r="BS1107" s="17"/>
      <c r="BT1107" s="17"/>
      <c r="BU1107" s="17"/>
      <c r="BV1107" s="17"/>
      <c r="BW1107" s="17"/>
      <c r="BX1107" s="17"/>
      <c r="BY1107" s="17"/>
      <c r="BZ1107" s="17"/>
      <c r="CA1107" s="17"/>
      <c r="CB1107" s="17"/>
      <c r="CC1107" s="17"/>
      <c r="CD1107" s="17"/>
      <c r="CE1107" s="17"/>
      <c r="CF1107" s="17"/>
      <c r="CG1107" s="17"/>
      <c r="CH1107" s="17"/>
      <c r="CI1107" s="17"/>
      <c r="CJ1107" s="17"/>
      <c r="CK1107" s="17"/>
      <c r="CL1107" s="17"/>
      <c r="CM1107" s="17"/>
      <c r="CN1107" s="17"/>
      <c r="CO1107" s="17"/>
      <c r="CP1107" s="17"/>
      <c r="CQ1107" s="17"/>
      <c r="CR1107" s="17"/>
      <c r="CS1107" s="17"/>
      <c r="CT1107" s="17"/>
      <c r="CU1107" s="17"/>
      <c r="CV1107" s="17"/>
      <c r="CW1107" s="17"/>
      <c r="CX1107" s="17"/>
      <c r="CY1107" s="17"/>
      <c r="CZ1107" s="17"/>
      <c r="DA1107" s="17"/>
      <c r="DB1107" s="17"/>
      <c r="DC1107" s="17"/>
      <c r="DD1107" s="17"/>
      <c r="DE1107" s="17"/>
      <c r="DF1107" s="17"/>
      <c r="DG1107" s="17"/>
      <c r="DH1107" s="17"/>
      <c r="DI1107" s="17"/>
      <c r="DJ1107" s="17"/>
      <c r="DK1107" s="17"/>
      <c r="DL1107" s="17"/>
      <c r="DM1107" s="17"/>
      <c r="DN1107" s="17"/>
      <c r="DO1107" s="17"/>
      <c r="DP1107" s="17"/>
      <c r="DQ1107" s="17"/>
      <c r="DR1107" s="17"/>
      <c r="DS1107" s="17"/>
      <c r="DT1107" s="17"/>
      <c r="DU1107" s="17"/>
      <c r="DV1107" s="17"/>
      <c r="DW1107" s="17"/>
      <c r="DX1107" s="17"/>
      <c r="DY1107" s="17"/>
      <c r="DZ1107" s="17"/>
      <c r="EA1107" s="17"/>
      <c r="EB1107" s="17"/>
      <c r="EC1107" s="17"/>
      <c r="ED1107" s="17"/>
      <c r="EE1107" s="17"/>
      <c r="EF1107" s="17"/>
      <c r="EG1107" s="17"/>
      <c r="EH1107" s="17"/>
      <c r="EI1107" s="17"/>
      <c r="EJ1107" s="17"/>
      <c r="EK1107" s="17"/>
      <c r="EL1107" s="17"/>
    </row>
    <row r="1108" spans="1:142" x14ac:dyDescent="0.35">
      <c r="A1108" s="17"/>
      <c r="B1108" s="17"/>
      <c r="C1108" s="17"/>
      <c r="D1108" s="17"/>
      <c r="E1108" s="17"/>
      <c r="F1108" s="17"/>
      <c r="G1108" s="17"/>
      <c r="H1108" s="17"/>
      <c r="I1108" s="17"/>
      <c r="K1108" s="17"/>
      <c r="N1108" s="17"/>
      <c r="O1108" s="17"/>
      <c r="P1108" s="68"/>
      <c r="Q1108" s="68"/>
      <c r="R1108" s="17"/>
      <c r="S1108" s="17"/>
      <c r="T1108" s="107"/>
      <c r="V1108" s="17"/>
      <c r="W1108" s="17"/>
      <c r="Y1108" s="17"/>
      <c r="Z1108" s="17"/>
      <c r="AA1108" s="17"/>
      <c r="AI1108" s="17"/>
      <c r="AJ1108" s="17"/>
      <c r="AK1108" s="17"/>
      <c r="AL1108" s="17"/>
      <c r="AM1108" s="17"/>
      <c r="AN1108" s="17"/>
      <c r="AO1108" s="17"/>
      <c r="AP1108" s="17"/>
      <c r="AQ1108" s="17"/>
      <c r="AR1108" s="17"/>
      <c r="AS1108" s="17"/>
      <c r="AT1108" s="17"/>
      <c r="AU1108" s="17"/>
      <c r="AV1108" s="17"/>
      <c r="AW1108" s="17"/>
      <c r="AX1108" s="17"/>
      <c r="AY1108" s="17"/>
      <c r="AZ1108" s="17"/>
      <c r="BA1108" s="17"/>
      <c r="BB1108" s="17"/>
      <c r="BC1108" s="17"/>
      <c r="BD1108" s="17"/>
      <c r="BE1108" s="17"/>
      <c r="BF1108" s="17"/>
      <c r="BG1108" s="17"/>
      <c r="BH1108" s="17"/>
      <c r="BI1108" s="17"/>
      <c r="BJ1108" s="17"/>
      <c r="BK1108" s="17"/>
      <c r="BL1108" s="17"/>
      <c r="BM1108" s="17"/>
      <c r="BN1108" s="17"/>
      <c r="BO1108" s="17"/>
      <c r="BP1108" s="17"/>
      <c r="BQ1108" s="17"/>
      <c r="BR1108" s="17"/>
      <c r="BS1108" s="17"/>
      <c r="BT1108" s="17"/>
      <c r="BU1108" s="17"/>
      <c r="BV1108" s="17"/>
      <c r="BW1108" s="17"/>
      <c r="BX1108" s="17"/>
      <c r="BY1108" s="17"/>
      <c r="BZ1108" s="17"/>
      <c r="CA1108" s="17"/>
      <c r="CB1108" s="17"/>
      <c r="CC1108" s="17"/>
      <c r="CD1108" s="17"/>
      <c r="CE1108" s="17"/>
      <c r="CF1108" s="17"/>
      <c r="CG1108" s="17"/>
      <c r="CH1108" s="17"/>
      <c r="CI1108" s="17"/>
      <c r="CJ1108" s="17"/>
      <c r="CK1108" s="17"/>
      <c r="CL1108" s="17"/>
      <c r="CM1108" s="17"/>
      <c r="CN1108" s="17"/>
      <c r="CO1108" s="17"/>
      <c r="CP1108" s="17"/>
      <c r="CQ1108" s="17"/>
      <c r="CR1108" s="17"/>
      <c r="CS1108" s="17"/>
      <c r="CT1108" s="17"/>
      <c r="CU1108" s="17"/>
      <c r="CV1108" s="17"/>
      <c r="CW1108" s="17"/>
      <c r="CX1108" s="17"/>
      <c r="CY1108" s="17"/>
      <c r="CZ1108" s="17"/>
      <c r="DA1108" s="17"/>
      <c r="DB1108" s="17"/>
      <c r="DC1108" s="17"/>
      <c r="DD1108" s="17"/>
      <c r="DE1108" s="17"/>
      <c r="DF1108" s="17"/>
      <c r="DG1108" s="17"/>
      <c r="DH1108" s="17"/>
      <c r="DI1108" s="17"/>
      <c r="DJ1108" s="17"/>
      <c r="DK1108" s="17"/>
      <c r="DL1108" s="17"/>
      <c r="DM1108" s="17"/>
      <c r="DN1108" s="17"/>
      <c r="DO1108" s="17"/>
      <c r="DP1108" s="17"/>
      <c r="DQ1108" s="17"/>
      <c r="DR1108" s="17"/>
      <c r="DS1108" s="17"/>
      <c r="DT1108" s="17"/>
      <c r="DU1108" s="17"/>
      <c r="DV1108" s="17"/>
      <c r="DW1108" s="17"/>
      <c r="DX1108" s="17"/>
      <c r="DY1108" s="17"/>
      <c r="DZ1108" s="17"/>
      <c r="EA1108" s="17"/>
      <c r="EB1108" s="17"/>
      <c r="EC1108" s="17"/>
      <c r="ED1108" s="17"/>
      <c r="EE1108" s="17"/>
      <c r="EF1108" s="17"/>
      <c r="EG1108" s="17"/>
      <c r="EH1108" s="17"/>
      <c r="EI1108" s="17"/>
      <c r="EJ1108" s="17"/>
      <c r="EK1108" s="17"/>
      <c r="EL1108" s="17"/>
    </row>
    <row r="1109" spans="1:142" x14ac:dyDescent="0.35">
      <c r="A1109" s="17"/>
      <c r="B1109" s="17"/>
      <c r="C1109" s="17"/>
      <c r="D1109" s="17"/>
      <c r="E1109" s="17"/>
      <c r="F1109" s="17"/>
      <c r="G1109" s="17"/>
      <c r="H1109" s="17"/>
      <c r="I1109" s="17"/>
      <c r="K1109" s="17"/>
      <c r="N1109" s="17"/>
      <c r="O1109" s="17"/>
      <c r="P1109" s="68"/>
      <c r="Q1109" s="68"/>
      <c r="R1109" s="17"/>
      <c r="S1109" s="17"/>
      <c r="T1109" s="107"/>
      <c r="V1109" s="17"/>
      <c r="W1109" s="17"/>
      <c r="Y1109" s="17"/>
      <c r="Z1109" s="17"/>
      <c r="AA1109" s="17"/>
      <c r="AI1109" s="17"/>
      <c r="AJ1109" s="17"/>
      <c r="AK1109" s="17"/>
      <c r="AL1109" s="17"/>
      <c r="AM1109" s="17"/>
      <c r="AN1109" s="17"/>
      <c r="AO1109" s="17"/>
      <c r="AP1109" s="17"/>
      <c r="AQ1109" s="17"/>
      <c r="AR1109" s="17"/>
      <c r="AS1109" s="17"/>
      <c r="AT1109" s="17"/>
      <c r="AU1109" s="17"/>
      <c r="AV1109" s="17"/>
      <c r="AW1109" s="17"/>
      <c r="AX1109" s="17"/>
      <c r="AY1109" s="17"/>
      <c r="AZ1109" s="17"/>
      <c r="BA1109" s="17"/>
      <c r="BB1109" s="17"/>
      <c r="BC1109" s="17"/>
      <c r="BD1109" s="17"/>
      <c r="BE1109" s="17"/>
      <c r="BF1109" s="17"/>
      <c r="BG1109" s="17"/>
      <c r="BH1109" s="17"/>
      <c r="BI1109" s="17"/>
      <c r="BJ1109" s="17"/>
      <c r="BK1109" s="17"/>
      <c r="BL1109" s="17"/>
      <c r="BM1109" s="17"/>
      <c r="BN1109" s="17"/>
      <c r="BO1109" s="17"/>
      <c r="BP1109" s="17"/>
      <c r="BQ1109" s="17"/>
      <c r="BR1109" s="17"/>
      <c r="BS1109" s="17"/>
      <c r="BT1109" s="17"/>
      <c r="BU1109" s="17"/>
      <c r="BV1109" s="17"/>
      <c r="BW1109" s="17"/>
      <c r="BX1109" s="17"/>
      <c r="BY1109" s="17"/>
      <c r="BZ1109" s="17"/>
      <c r="CA1109" s="17"/>
      <c r="CB1109" s="17"/>
      <c r="CC1109" s="17"/>
      <c r="CD1109" s="17"/>
      <c r="CE1109" s="17"/>
      <c r="CF1109" s="17"/>
      <c r="CG1109" s="17"/>
      <c r="CH1109" s="17"/>
      <c r="CI1109" s="17"/>
      <c r="CJ1109" s="17"/>
      <c r="CK1109" s="17"/>
      <c r="CL1109" s="17"/>
      <c r="CM1109" s="17"/>
      <c r="CN1109" s="17"/>
      <c r="CO1109" s="17"/>
      <c r="CP1109" s="17"/>
      <c r="CQ1109" s="17"/>
      <c r="CR1109" s="17"/>
      <c r="CS1109" s="17"/>
      <c r="CT1109" s="17"/>
      <c r="CU1109" s="17"/>
      <c r="CV1109" s="17"/>
      <c r="CW1109" s="17"/>
      <c r="CX1109" s="17"/>
      <c r="CY1109" s="17"/>
      <c r="CZ1109" s="17"/>
      <c r="DA1109" s="17"/>
      <c r="DB1109" s="17"/>
      <c r="DC1109" s="17"/>
      <c r="DD1109" s="17"/>
      <c r="DE1109" s="17"/>
      <c r="DF1109" s="17"/>
      <c r="DG1109" s="17"/>
      <c r="DH1109" s="17"/>
      <c r="DI1109" s="17"/>
      <c r="DJ1109" s="17"/>
      <c r="DK1109" s="17"/>
      <c r="DL1109" s="17"/>
      <c r="DM1109" s="17"/>
      <c r="DN1109" s="17"/>
      <c r="DO1109" s="17"/>
      <c r="DP1109" s="17"/>
      <c r="DQ1109" s="17"/>
      <c r="DR1109" s="17"/>
      <c r="DS1109" s="17"/>
      <c r="DT1109" s="17"/>
      <c r="DU1109" s="17"/>
      <c r="DV1109" s="17"/>
      <c r="DW1109" s="17"/>
      <c r="DX1109" s="17"/>
      <c r="DY1109" s="17"/>
      <c r="DZ1109" s="17"/>
      <c r="EA1109" s="17"/>
      <c r="EB1109" s="17"/>
      <c r="EC1109" s="17"/>
      <c r="ED1109" s="17"/>
      <c r="EE1109" s="17"/>
      <c r="EF1109" s="17"/>
      <c r="EG1109" s="17"/>
      <c r="EH1109" s="17"/>
      <c r="EI1109" s="17"/>
      <c r="EJ1109" s="17"/>
      <c r="EK1109" s="17"/>
      <c r="EL1109" s="17"/>
    </row>
    <row r="1110" spans="1:142" x14ac:dyDescent="0.35">
      <c r="A1110" s="17"/>
      <c r="B1110" s="17"/>
      <c r="C1110" s="17"/>
      <c r="D1110" s="17"/>
      <c r="E1110" s="17"/>
      <c r="F1110" s="17"/>
      <c r="G1110" s="17"/>
      <c r="H1110" s="17"/>
      <c r="I1110" s="17"/>
      <c r="K1110" s="17"/>
      <c r="N1110" s="17"/>
      <c r="O1110" s="17"/>
      <c r="P1110" s="68"/>
      <c r="Q1110" s="68"/>
      <c r="R1110" s="17"/>
      <c r="S1110" s="17"/>
      <c r="T1110" s="107"/>
      <c r="V1110" s="17"/>
      <c r="W1110" s="17"/>
      <c r="Y1110" s="17"/>
      <c r="Z1110" s="17"/>
      <c r="AA1110" s="17"/>
      <c r="AI1110" s="17"/>
      <c r="AJ1110" s="17"/>
      <c r="AK1110" s="17"/>
      <c r="AL1110" s="17"/>
      <c r="AM1110" s="17"/>
      <c r="AN1110" s="17"/>
      <c r="AO1110" s="17"/>
      <c r="AP1110" s="17"/>
      <c r="AQ1110" s="17"/>
      <c r="AR1110" s="17"/>
      <c r="AS1110" s="17"/>
      <c r="AT1110" s="17"/>
      <c r="AU1110" s="17"/>
      <c r="AV1110" s="17"/>
      <c r="AW1110" s="17"/>
      <c r="AX1110" s="17"/>
      <c r="AY1110" s="17"/>
      <c r="AZ1110" s="17"/>
      <c r="BA1110" s="17"/>
      <c r="BB1110" s="17"/>
      <c r="BC1110" s="17"/>
      <c r="BD1110" s="17"/>
      <c r="BE1110" s="17"/>
      <c r="BF1110" s="17"/>
      <c r="BG1110" s="17"/>
      <c r="BH1110" s="17"/>
      <c r="BI1110" s="17"/>
      <c r="BJ1110" s="17"/>
      <c r="BK1110" s="17"/>
      <c r="BL1110" s="17"/>
      <c r="BM1110" s="17"/>
      <c r="BN1110" s="17"/>
      <c r="BO1110" s="17"/>
      <c r="BP1110" s="17"/>
      <c r="BQ1110" s="17"/>
      <c r="BR1110" s="17"/>
      <c r="BS1110" s="17"/>
      <c r="BT1110" s="17"/>
      <c r="BU1110" s="17"/>
      <c r="BV1110" s="17"/>
      <c r="BW1110" s="17"/>
      <c r="BX1110" s="17"/>
      <c r="BY1110" s="17"/>
      <c r="BZ1110" s="17"/>
      <c r="CA1110" s="17"/>
      <c r="CB1110" s="17"/>
      <c r="CC1110" s="17"/>
      <c r="CD1110" s="17"/>
      <c r="CE1110" s="17"/>
      <c r="CF1110" s="17"/>
      <c r="CG1110" s="17"/>
      <c r="CH1110" s="17"/>
      <c r="CI1110" s="17"/>
      <c r="CJ1110" s="17"/>
      <c r="CK1110" s="17"/>
      <c r="CL1110" s="17"/>
      <c r="CM1110" s="17"/>
      <c r="CN1110" s="17"/>
      <c r="CO1110" s="17"/>
      <c r="CP1110" s="17"/>
      <c r="CQ1110" s="17"/>
      <c r="CR1110" s="17"/>
      <c r="CS1110" s="17"/>
      <c r="CT1110" s="17"/>
      <c r="CU1110" s="17"/>
      <c r="CV1110" s="17"/>
      <c r="CW1110" s="17"/>
      <c r="CX1110" s="17"/>
      <c r="CY1110" s="17"/>
      <c r="CZ1110" s="17"/>
      <c r="DA1110" s="17"/>
      <c r="DB1110" s="17"/>
      <c r="DC1110" s="17"/>
      <c r="DD1110" s="17"/>
      <c r="DE1110" s="17"/>
      <c r="DF1110" s="17"/>
      <c r="DG1110" s="17"/>
      <c r="DH1110" s="17"/>
      <c r="DI1110" s="17"/>
      <c r="DJ1110" s="17"/>
      <c r="DK1110" s="17"/>
      <c r="DL1110" s="17"/>
      <c r="DM1110" s="17"/>
      <c r="DN1110" s="17"/>
      <c r="DO1110" s="17"/>
      <c r="DP1110" s="17"/>
      <c r="DQ1110" s="17"/>
      <c r="DR1110" s="17"/>
      <c r="DS1110" s="17"/>
      <c r="DT1110" s="17"/>
      <c r="DU1110" s="17"/>
      <c r="DV1110" s="17"/>
      <c r="DW1110" s="17"/>
      <c r="DX1110" s="17"/>
      <c r="DY1110" s="17"/>
      <c r="DZ1110" s="17"/>
      <c r="EA1110" s="17"/>
      <c r="EB1110" s="17"/>
      <c r="EC1110" s="17"/>
      <c r="ED1110" s="17"/>
      <c r="EE1110" s="17"/>
      <c r="EF1110" s="17"/>
      <c r="EG1110" s="17"/>
      <c r="EH1110" s="17"/>
      <c r="EI1110" s="17"/>
      <c r="EJ1110" s="17"/>
      <c r="EK1110" s="17"/>
      <c r="EL1110" s="17"/>
    </row>
    <row r="1111" spans="1:142" x14ac:dyDescent="0.35">
      <c r="A1111" s="17"/>
      <c r="B1111" s="17"/>
      <c r="C1111" s="17"/>
      <c r="D1111" s="17"/>
      <c r="E1111" s="17"/>
      <c r="F1111" s="17"/>
      <c r="G1111" s="17"/>
      <c r="H1111" s="17"/>
      <c r="I1111" s="17"/>
      <c r="K1111" s="17"/>
      <c r="N1111" s="17"/>
      <c r="O1111" s="17"/>
      <c r="P1111" s="68"/>
      <c r="Q1111" s="68"/>
      <c r="R1111" s="17"/>
      <c r="S1111" s="17"/>
      <c r="T1111" s="107"/>
      <c r="V1111" s="17"/>
      <c r="W1111" s="17"/>
      <c r="Y1111" s="17"/>
      <c r="Z1111" s="17"/>
      <c r="AA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c r="BL1111" s="17"/>
      <c r="BM1111" s="17"/>
      <c r="BN1111" s="17"/>
      <c r="BO1111" s="17"/>
      <c r="BP1111" s="17"/>
      <c r="BQ1111" s="17"/>
      <c r="BR1111" s="17"/>
      <c r="BS1111" s="17"/>
      <c r="BT1111" s="17"/>
      <c r="BU1111" s="17"/>
      <c r="BV1111" s="17"/>
      <c r="BW1111" s="17"/>
      <c r="BX1111" s="17"/>
      <c r="BY1111" s="17"/>
      <c r="BZ1111" s="17"/>
      <c r="CA1111" s="17"/>
      <c r="CB1111" s="17"/>
      <c r="CC1111" s="17"/>
      <c r="CD1111" s="17"/>
      <c r="CE1111" s="17"/>
      <c r="CF1111" s="17"/>
      <c r="CG1111" s="17"/>
      <c r="CH1111" s="17"/>
      <c r="CI1111" s="17"/>
      <c r="CJ1111" s="17"/>
      <c r="CK1111" s="17"/>
      <c r="CL1111" s="17"/>
      <c r="CM1111" s="17"/>
      <c r="CN1111" s="17"/>
      <c r="CO1111" s="17"/>
      <c r="CP1111" s="17"/>
      <c r="CQ1111" s="17"/>
      <c r="CR1111" s="17"/>
      <c r="CS1111" s="17"/>
      <c r="CT1111" s="17"/>
      <c r="CU1111" s="17"/>
      <c r="CV1111" s="17"/>
      <c r="CW1111" s="17"/>
      <c r="CX1111" s="17"/>
      <c r="CY1111" s="17"/>
      <c r="CZ1111" s="17"/>
      <c r="DA1111" s="17"/>
      <c r="DB1111" s="17"/>
      <c r="DC1111" s="17"/>
      <c r="DD1111" s="17"/>
      <c r="DE1111" s="17"/>
      <c r="DF1111" s="17"/>
      <c r="DG1111" s="17"/>
      <c r="DH1111" s="17"/>
      <c r="DI1111" s="17"/>
      <c r="DJ1111" s="17"/>
      <c r="DK1111" s="17"/>
      <c r="DL1111" s="17"/>
      <c r="DM1111" s="17"/>
      <c r="DN1111" s="17"/>
      <c r="DO1111" s="17"/>
      <c r="DP1111" s="17"/>
      <c r="DQ1111" s="17"/>
      <c r="DR1111" s="17"/>
      <c r="DS1111" s="17"/>
      <c r="DT1111" s="17"/>
      <c r="DU1111" s="17"/>
      <c r="DV1111" s="17"/>
      <c r="DW1111" s="17"/>
      <c r="DX1111" s="17"/>
      <c r="DY1111" s="17"/>
      <c r="DZ1111" s="17"/>
      <c r="EA1111" s="17"/>
      <c r="EB1111" s="17"/>
      <c r="EC1111" s="17"/>
      <c r="ED1111" s="17"/>
      <c r="EE1111" s="17"/>
      <c r="EF1111" s="17"/>
      <c r="EG1111" s="17"/>
      <c r="EH1111" s="17"/>
      <c r="EI1111" s="17"/>
      <c r="EJ1111" s="17"/>
      <c r="EK1111" s="17"/>
      <c r="EL1111" s="17"/>
    </row>
    <row r="1112" spans="1:142" x14ac:dyDescent="0.35">
      <c r="A1112" s="17"/>
      <c r="B1112" s="17"/>
      <c r="C1112" s="17"/>
      <c r="D1112" s="17"/>
      <c r="E1112" s="17"/>
      <c r="F1112" s="17"/>
      <c r="G1112" s="17"/>
      <c r="H1112" s="17"/>
      <c r="I1112" s="17"/>
      <c r="K1112" s="17"/>
      <c r="N1112" s="17"/>
      <c r="O1112" s="17"/>
      <c r="P1112" s="68"/>
      <c r="Q1112" s="68"/>
      <c r="R1112" s="17"/>
      <c r="S1112" s="17"/>
      <c r="T1112" s="107"/>
      <c r="V1112" s="17"/>
      <c r="W1112" s="17"/>
      <c r="Y1112" s="17"/>
      <c r="Z1112" s="17"/>
      <c r="AA1112" s="17"/>
      <c r="AI1112" s="17"/>
      <c r="AJ1112" s="17"/>
      <c r="AK1112" s="17"/>
      <c r="AL1112" s="17"/>
      <c r="AM1112" s="17"/>
      <c r="AN1112" s="17"/>
      <c r="AO1112" s="17"/>
      <c r="AP1112" s="17"/>
      <c r="AQ1112" s="17"/>
      <c r="AR1112" s="17"/>
      <c r="AS1112" s="17"/>
      <c r="AT1112" s="17"/>
      <c r="AU1112" s="17"/>
      <c r="AV1112" s="17"/>
      <c r="AW1112" s="17"/>
      <c r="AX1112" s="17"/>
      <c r="AY1112" s="17"/>
      <c r="AZ1112" s="17"/>
      <c r="BA1112" s="17"/>
      <c r="BB1112" s="17"/>
      <c r="BC1112" s="17"/>
      <c r="BD1112" s="17"/>
      <c r="BE1112" s="17"/>
      <c r="BF1112" s="17"/>
      <c r="BG1112" s="17"/>
      <c r="BH1112" s="17"/>
      <c r="BI1112" s="17"/>
      <c r="BJ1112" s="17"/>
      <c r="BK1112" s="17"/>
      <c r="BL1112" s="17"/>
      <c r="BM1112" s="17"/>
      <c r="BN1112" s="17"/>
      <c r="BO1112" s="17"/>
      <c r="BP1112" s="17"/>
      <c r="BQ1112" s="17"/>
      <c r="BR1112" s="17"/>
      <c r="BS1112" s="17"/>
      <c r="BT1112" s="17"/>
      <c r="BU1112" s="17"/>
      <c r="BV1112" s="17"/>
      <c r="BW1112" s="17"/>
      <c r="BX1112" s="17"/>
      <c r="BY1112" s="17"/>
      <c r="BZ1112" s="17"/>
      <c r="CA1112" s="17"/>
      <c r="CB1112" s="17"/>
      <c r="CC1112" s="17"/>
      <c r="CD1112" s="17"/>
      <c r="CE1112" s="17"/>
      <c r="CF1112" s="17"/>
      <c r="CG1112" s="17"/>
      <c r="CH1112" s="17"/>
      <c r="CI1112" s="17"/>
      <c r="CJ1112" s="17"/>
      <c r="CK1112" s="17"/>
      <c r="CL1112" s="17"/>
      <c r="CM1112" s="17"/>
      <c r="CN1112" s="17"/>
      <c r="CO1112" s="17"/>
      <c r="CP1112" s="17"/>
      <c r="CQ1112" s="17"/>
      <c r="CR1112" s="17"/>
      <c r="CS1112" s="17"/>
      <c r="CT1112" s="17"/>
      <c r="CU1112" s="17"/>
      <c r="CV1112" s="17"/>
      <c r="CW1112" s="17"/>
      <c r="CX1112" s="17"/>
      <c r="CY1112" s="17"/>
      <c r="CZ1112" s="17"/>
      <c r="DA1112" s="17"/>
      <c r="DB1112" s="17"/>
      <c r="DC1112" s="17"/>
      <c r="DD1112" s="17"/>
      <c r="DE1112" s="17"/>
      <c r="DF1112" s="17"/>
      <c r="DG1112" s="17"/>
      <c r="DH1112" s="17"/>
      <c r="DI1112" s="17"/>
      <c r="DJ1112" s="17"/>
      <c r="DK1112" s="17"/>
      <c r="DL1112" s="17"/>
      <c r="DM1112" s="17"/>
      <c r="DN1112" s="17"/>
      <c r="DO1112" s="17"/>
      <c r="DP1112" s="17"/>
      <c r="DQ1112" s="17"/>
      <c r="DR1112" s="17"/>
      <c r="DS1112" s="17"/>
      <c r="DT1112" s="17"/>
      <c r="DU1112" s="17"/>
      <c r="DV1112" s="17"/>
      <c r="DW1112" s="17"/>
      <c r="DX1112" s="17"/>
      <c r="DY1112" s="17"/>
      <c r="DZ1112" s="17"/>
      <c r="EA1112" s="17"/>
      <c r="EB1112" s="17"/>
      <c r="EC1112" s="17"/>
      <c r="ED1112" s="17"/>
      <c r="EE1112" s="17"/>
      <c r="EF1112" s="17"/>
      <c r="EG1112" s="17"/>
      <c r="EH1112" s="17"/>
      <c r="EI1112" s="17"/>
      <c r="EJ1112" s="17"/>
      <c r="EK1112" s="17"/>
      <c r="EL1112" s="17"/>
    </row>
    <row r="1113" spans="1:142" x14ac:dyDescent="0.35">
      <c r="A1113" s="17"/>
      <c r="B1113" s="17"/>
      <c r="C1113" s="17"/>
      <c r="D1113" s="17"/>
      <c r="E1113" s="17"/>
      <c r="F1113" s="17"/>
      <c r="G1113" s="17"/>
      <c r="H1113" s="17"/>
      <c r="I1113" s="17"/>
      <c r="K1113" s="17"/>
      <c r="N1113" s="17"/>
      <c r="O1113" s="17"/>
      <c r="P1113" s="68"/>
      <c r="Q1113" s="68"/>
      <c r="R1113" s="17"/>
      <c r="S1113" s="17"/>
      <c r="T1113" s="109"/>
      <c r="V1113" s="17"/>
      <c r="W1113" s="17"/>
      <c r="Y1113" s="17"/>
      <c r="Z1113" s="17"/>
      <c r="AA1113" s="17"/>
      <c r="AI1113" s="17"/>
      <c r="AJ1113" s="17"/>
      <c r="AK1113" s="17"/>
      <c r="AL1113" s="17"/>
      <c r="AM1113" s="17"/>
      <c r="AN1113" s="17"/>
      <c r="AO1113" s="17"/>
      <c r="AP1113" s="17"/>
      <c r="AQ1113" s="17"/>
      <c r="AR1113" s="17"/>
      <c r="AS1113" s="17"/>
      <c r="AT1113" s="17"/>
      <c r="AU1113" s="17"/>
      <c r="AV1113" s="17"/>
      <c r="AW1113" s="17"/>
      <c r="AX1113" s="17"/>
      <c r="AY1113" s="17"/>
      <c r="AZ1113" s="17"/>
      <c r="BA1113" s="17"/>
      <c r="BB1113" s="17"/>
      <c r="BC1113" s="17"/>
      <c r="BD1113" s="17"/>
      <c r="BE1113" s="17"/>
      <c r="BF1113" s="17"/>
      <c r="BG1113" s="17"/>
      <c r="BH1113" s="17"/>
      <c r="BI1113" s="17"/>
      <c r="BJ1113" s="17"/>
      <c r="BK1113" s="17"/>
      <c r="BL1113" s="17"/>
      <c r="BM1113" s="17"/>
      <c r="BN1113" s="17"/>
      <c r="BO1113" s="17"/>
      <c r="BP1113" s="17"/>
      <c r="BQ1113" s="17"/>
      <c r="BR1113" s="17"/>
      <c r="BS1113" s="17"/>
      <c r="BT1113" s="17"/>
      <c r="BU1113" s="17"/>
      <c r="BV1113" s="17"/>
      <c r="BW1113" s="17"/>
      <c r="BX1113" s="17"/>
      <c r="BY1113" s="17"/>
      <c r="BZ1113" s="17"/>
      <c r="CA1113" s="17"/>
      <c r="CB1113" s="17"/>
      <c r="CC1113" s="17"/>
      <c r="CD1113" s="17"/>
      <c r="CE1113" s="17"/>
      <c r="CF1113" s="17"/>
      <c r="CG1113" s="17"/>
      <c r="CH1113" s="17"/>
      <c r="CI1113" s="17"/>
      <c r="CJ1113" s="17"/>
      <c r="CK1113" s="17"/>
      <c r="CL1113" s="17"/>
      <c r="CM1113" s="17"/>
      <c r="CN1113" s="17"/>
      <c r="CO1113" s="17"/>
      <c r="CP1113" s="17"/>
      <c r="CQ1113" s="17"/>
      <c r="CR1113" s="17"/>
      <c r="CS1113" s="17"/>
      <c r="CT1113" s="17"/>
      <c r="CU1113" s="17"/>
      <c r="CV1113" s="17"/>
      <c r="CW1113" s="17"/>
      <c r="CX1113" s="17"/>
      <c r="CY1113" s="17"/>
      <c r="CZ1113" s="17"/>
      <c r="DA1113" s="17"/>
      <c r="DB1113" s="17"/>
      <c r="DC1113" s="17"/>
      <c r="DD1113" s="17"/>
      <c r="DE1113" s="17"/>
      <c r="DF1113" s="17"/>
      <c r="DG1113" s="17"/>
      <c r="DH1113" s="17"/>
      <c r="DI1113" s="17"/>
      <c r="DJ1113" s="17"/>
      <c r="DK1113" s="17"/>
      <c r="DL1113" s="17"/>
      <c r="DM1113" s="17"/>
      <c r="DN1113" s="17"/>
      <c r="DO1113" s="17"/>
      <c r="DP1113" s="17"/>
      <c r="DQ1113" s="17"/>
      <c r="DR1113" s="17"/>
      <c r="DS1113" s="17"/>
      <c r="DT1113" s="17"/>
      <c r="DU1113" s="17"/>
      <c r="DV1113" s="17"/>
      <c r="DW1113" s="17"/>
      <c r="DX1113" s="17"/>
      <c r="DY1113" s="17"/>
      <c r="DZ1113" s="17"/>
      <c r="EA1113" s="17"/>
      <c r="EB1113" s="17"/>
      <c r="EC1113" s="17"/>
      <c r="ED1113" s="17"/>
      <c r="EE1113" s="17"/>
      <c r="EF1113" s="17"/>
      <c r="EG1113" s="17"/>
      <c r="EH1113" s="17"/>
      <c r="EI1113" s="17"/>
      <c r="EJ1113" s="17"/>
      <c r="EK1113" s="17"/>
      <c r="EL1113" s="17"/>
    </row>
    <row r="1114" spans="1:142" x14ac:dyDescent="0.35">
      <c r="A1114" s="17"/>
      <c r="B1114" s="17"/>
      <c r="C1114" s="17"/>
      <c r="D1114" s="17"/>
      <c r="E1114" s="17"/>
      <c r="F1114" s="17"/>
      <c r="G1114" s="17"/>
      <c r="H1114" s="17"/>
      <c r="I1114" s="107"/>
      <c r="K1114" s="17"/>
      <c r="N1114" s="17"/>
      <c r="O1114" s="17"/>
      <c r="P1114" s="68"/>
      <c r="Q1114" s="68"/>
      <c r="R1114" s="17"/>
      <c r="S1114" s="17"/>
      <c r="T1114" s="107"/>
      <c r="V1114" s="17"/>
      <c r="W1114" s="17"/>
      <c r="Y1114" s="17"/>
      <c r="Z1114" s="17"/>
      <c r="AA1114" s="17"/>
      <c r="AI1114" s="17"/>
      <c r="AJ1114" s="17"/>
      <c r="AK1114" s="17"/>
      <c r="AL1114" s="17"/>
      <c r="AM1114" s="17"/>
      <c r="AN1114" s="17"/>
      <c r="AO1114" s="17"/>
      <c r="AP1114" s="17"/>
      <c r="AQ1114" s="17"/>
      <c r="AR1114" s="17"/>
      <c r="AS1114" s="17"/>
      <c r="AT1114" s="17"/>
      <c r="AU1114" s="17"/>
      <c r="AV1114" s="17"/>
      <c r="AW1114" s="17"/>
      <c r="AX1114" s="17"/>
      <c r="AY1114" s="17"/>
      <c r="AZ1114" s="17"/>
      <c r="BA1114" s="17"/>
      <c r="BB1114" s="17"/>
      <c r="BC1114" s="17"/>
      <c r="BD1114" s="17"/>
      <c r="BE1114" s="17"/>
      <c r="BF1114" s="17"/>
      <c r="BG1114" s="17"/>
      <c r="BH1114" s="17"/>
      <c r="BI1114" s="17"/>
      <c r="BJ1114" s="17"/>
      <c r="BK1114" s="17"/>
      <c r="BL1114" s="17"/>
      <c r="BM1114" s="17"/>
      <c r="BN1114" s="17"/>
      <c r="BO1114" s="17"/>
      <c r="BP1114" s="17"/>
      <c r="BQ1114" s="17"/>
      <c r="BR1114" s="17"/>
      <c r="BS1114" s="17"/>
      <c r="BT1114" s="17"/>
      <c r="BU1114" s="17"/>
      <c r="BV1114" s="17"/>
      <c r="BW1114" s="17"/>
      <c r="BX1114" s="17"/>
      <c r="BY1114" s="17"/>
      <c r="BZ1114" s="17"/>
      <c r="CA1114" s="17"/>
      <c r="CB1114" s="17"/>
      <c r="CC1114" s="17"/>
      <c r="CD1114" s="17"/>
      <c r="CE1114" s="17"/>
      <c r="CF1114" s="17"/>
      <c r="CG1114" s="17"/>
      <c r="CH1114" s="17"/>
      <c r="CI1114" s="17"/>
      <c r="CJ1114" s="17"/>
      <c r="CK1114" s="17"/>
      <c r="CL1114" s="17"/>
      <c r="CM1114" s="17"/>
      <c r="CN1114" s="17"/>
      <c r="CO1114" s="17"/>
      <c r="CP1114" s="17"/>
      <c r="CQ1114" s="17"/>
      <c r="CR1114" s="17"/>
      <c r="CS1114" s="17"/>
      <c r="CT1114" s="17"/>
      <c r="CU1114" s="17"/>
      <c r="CV1114" s="17"/>
      <c r="CW1114" s="17"/>
      <c r="CX1114" s="17"/>
      <c r="CY1114" s="17"/>
      <c r="CZ1114" s="17"/>
      <c r="DA1114" s="17"/>
      <c r="DB1114" s="17"/>
      <c r="DC1114" s="17"/>
      <c r="DD1114" s="17"/>
      <c r="DE1114" s="17"/>
      <c r="DF1114" s="17"/>
      <c r="DG1114" s="17"/>
      <c r="DH1114" s="17"/>
      <c r="DI1114" s="17"/>
      <c r="DJ1114" s="17"/>
      <c r="DK1114" s="17"/>
      <c r="DL1114" s="17"/>
      <c r="DM1114" s="17"/>
      <c r="DN1114" s="17"/>
      <c r="DO1114" s="17"/>
      <c r="DP1114" s="17"/>
      <c r="DQ1114" s="17"/>
      <c r="DR1114" s="17"/>
      <c r="DS1114" s="17"/>
      <c r="DT1114" s="17"/>
      <c r="DU1114" s="17"/>
      <c r="DV1114" s="17"/>
      <c r="DW1114" s="17"/>
      <c r="DX1114" s="17"/>
      <c r="DY1114" s="17"/>
      <c r="DZ1114" s="17"/>
      <c r="EA1114" s="17"/>
      <c r="EB1114" s="17"/>
      <c r="EC1114" s="17"/>
      <c r="ED1114" s="17"/>
      <c r="EE1114" s="17"/>
      <c r="EF1114" s="17"/>
      <c r="EG1114" s="17"/>
      <c r="EH1114" s="17"/>
      <c r="EI1114" s="17"/>
      <c r="EJ1114" s="17"/>
      <c r="EK1114" s="17"/>
      <c r="EL1114" s="17"/>
    </row>
    <row r="1115" spans="1:142" x14ac:dyDescent="0.35">
      <c r="A1115" s="17"/>
      <c r="B1115" s="17"/>
      <c r="C1115" s="17"/>
      <c r="D1115" s="17"/>
      <c r="E1115" s="17"/>
      <c r="F1115" s="17"/>
      <c r="G1115" s="17"/>
      <c r="H1115" s="17"/>
      <c r="I1115" s="17"/>
      <c r="K1115" s="17"/>
      <c r="N1115" s="17"/>
      <c r="O1115" s="17"/>
      <c r="P1115" s="68"/>
      <c r="Q1115" s="68"/>
      <c r="R1115" s="17"/>
      <c r="S1115" s="17"/>
      <c r="T1115" s="109"/>
      <c r="V1115" s="17"/>
      <c r="W1115" s="17"/>
      <c r="Y1115" s="17"/>
      <c r="Z1115" s="17"/>
      <c r="AA1115" s="17"/>
      <c r="AI1115" s="17"/>
      <c r="AJ1115" s="17"/>
      <c r="AK1115" s="17"/>
      <c r="AL1115" s="17"/>
      <c r="AM1115" s="17"/>
      <c r="AN1115" s="17"/>
      <c r="AO1115" s="17"/>
      <c r="AP1115" s="17"/>
      <c r="AQ1115" s="17"/>
      <c r="AR1115" s="17"/>
      <c r="AS1115" s="17"/>
      <c r="AT1115" s="17"/>
      <c r="AU1115" s="17"/>
      <c r="AV1115" s="17"/>
      <c r="AW1115" s="17"/>
      <c r="AX1115" s="17"/>
      <c r="AY1115" s="17"/>
      <c r="AZ1115" s="17"/>
      <c r="BA1115" s="17"/>
      <c r="BB1115" s="17"/>
      <c r="BC1115" s="17"/>
      <c r="BD1115" s="17"/>
      <c r="BE1115" s="17"/>
      <c r="BF1115" s="17"/>
      <c r="BG1115" s="17"/>
      <c r="BH1115" s="17"/>
      <c r="BI1115" s="17"/>
      <c r="BJ1115" s="17"/>
      <c r="BK1115" s="17"/>
      <c r="BL1115" s="17"/>
      <c r="BM1115" s="17"/>
      <c r="BN1115" s="17"/>
      <c r="BO1115" s="17"/>
      <c r="BP1115" s="17"/>
      <c r="BQ1115" s="17"/>
      <c r="BR1115" s="17"/>
      <c r="BS1115" s="17"/>
      <c r="BT1115" s="17"/>
      <c r="BU1115" s="17"/>
      <c r="BV1115" s="17"/>
      <c r="BW1115" s="17"/>
      <c r="BX1115" s="17"/>
      <c r="BY1115" s="17"/>
      <c r="BZ1115" s="17"/>
      <c r="CA1115" s="17"/>
      <c r="CB1115" s="17"/>
      <c r="CC1115" s="17"/>
      <c r="CD1115" s="17"/>
      <c r="CE1115" s="17"/>
      <c r="CF1115" s="17"/>
      <c r="CG1115" s="17"/>
      <c r="CH1115" s="17"/>
      <c r="CI1115" s="17"/>
      <c r="CJ1115" s="17"/>
      <c r="CK1115" s="17"/>
      <c r="CL1115" s="17"/>
      <c r="CM1115" s="17"/>
      <c r="CN1115" s="17"/>
      <c r="CO1115" s="17"/>
      <c r="CP1115" s="17"/>
      <c r="CQ1115" s="17"/>
      <c r="CR1115" s="17"/>
      <c r="CS1115" s="17"/>
      <c r="CT1115" s="17"/>
      <c r="CU1115" s="17"/>
      <c r="CV1115" s="17"/>
      <c r="CW1115" s="17"/>
      <c r="CX1115" s="17"/>
      <c r="CY1115" s="17"/>
      <c r="CZ1115" s="17"/>
      <c r="DA1115" s="17"/>
      <c r="DB1115" s="17"/>
      <c r="DC1115" s="17"/>
      <c r="DD1115" s="17"/>
      <c r="DE1115" s="17"/>
      <c r="DF1115" s="17"/>
      <c r="DG1115" s="17"/>
      <c r="DH1115" s="17"/>
      <c r="DI1115" s="17"/>
      <c r="DJ1115" s="17"/>
      <c r="DK1115" s="17"/>
      <c r="DL1115" s="17"/>
      <c r="DM1115" s="17"/>
      <c r="DN1115" s="17"/>
      <c r="DO1115" s="17"/>
      <c r="DP1115" s="17"/>
      <c r="DQ1115" s="17"/>
      <c r="DR1115" s="17"/>
      <c r="DS1115" s="17"/>
      <c r="DT1115" s="17"/>
      <c r="DU1115" s="17"/>
      <c r="DV1115" s="17"/>
      <c r="DW1115" s="17"/>
      <c r="DX1115" s="17"/>
      <c r="DY1115" s="17"/>
      <c r="DZ1115" s="17"/>
      <c r="EA1115" s="17"/>
      <c r="EB1115" s="17"/>
      <c r="EC1115" s="17"/>
      <c r="ED1115" s="17"/>
      <c r="EE1115" s="17"/>
      <c r="EF1115" s="17"/>
      <c r="EG1115" s="17"/>
      <c r="EH1115" s="17"/>
      <c r="EI1115" s="17"/>
      <c r="EJ1115" s="17"/>
      <c r="EK1115" s="17"/>
      <c r="EL1115" s="17"/>
    </row>
    <row r="1116" spans="1:142" x14ac:dyDescent="0.35">
      <c r="A1116" s="17"/>
      <c r="B1116" s="17"/>
      <c r="C1116" s="17"/>
      <c r="D1116" s="17"/>
      <c r="E1116" s="17"/>
      <c r="F1116" s="17"/>
      <c r="G1116" s="17"/>
      <c r="H1116" s="17"/>
      <c r="I1116" s="17"/>
      <c r="K1116" s="17"/>
      <c r="N1116" s="17"/>
      <c r="O1116" s="17"/>
      <c r="P1116" s="68"/>
      <c r="Q1116" s="68"/>
      <c r="R1116" s="17"/>
      <c r="S1116" s="17"/>
      <c r="T1116" s="107"/>
      <c r="V1116" s="17"/>
      <c r="W1116" s="17"/>
      <c r="Y1116" s="17"/>
      <c r="Z1116" s="17"/>
      <c r="AA1116" s="17"/>
      <c r="AI1116" s="17"/>
      <c r="AJ1116" s="17"/>
      <c r="AK1116" s="17"/>
      <c r="AL1116" s="17"/>
      <c r="AM1116" s="17"/>
      <c r="AN1116" s="17"/>
      <c r="AO1116" s="17"/>
      <c r="AP1116" s="17"/>
      <c r="AQ1116" s="17"/>
      <c r="AR1116" s="17"/>
      <c r="AS1116" s="17"/>
      <c r="AT1116" s="17"/>
      <c r="AU1116" s="17"/>
      <c r="AV1116" s="17"/>
      <c r="AW1116" s="17"/>
      <c r="AX1116" s="17"/>
      <c r="AY1116" s="17"/>
      <c r="AZ1116" s="17"/>
      <c r="BA1116" s="17"/>
      <c r="BB1116" s="17"/>
      <c r="BC1116" s="17"/>
      <c r="BD1116" s="17"/>
      <c r="BE1116" s="17"/>
      <c r="BF1116" s="17"/>
      <c r="BG1116" s="17"/>
      <c r="BH1116" s="17"/>
      <c r="BI1116" s="17"/>
      <c r="BJ1116" s="17"/>
      <c r="BK1116" s="17"/>
      <c r="BL1116" s="17"/>
      <c r="BM1116" s="17"/>
      <c r="BN1116" s="17"/>
      <c r="BO1116" s="17"/>
      <c r="BP1116" s="17"/>
      <c r="BQ1116" s="17"/>
      <c r="BR1116" s="17"/>
      <c r="BS1116" s="17"/>
      <c r="BT1116" s="17"/>
      <c r="BU1116" s="17"/>
      <c r="BV1116" s="17"/>
      <c r="BW1116" s="17"/>
      <c r="BX1116" s="17"/>
      <c r="BY1116" s="17"/>
      <c r="BZ1116" s="17"/>
      <c r="CA1116" s="17"/>
      <c r="CB1116" s="17"/>
      <c r="CC1116" s="17"/>
      <c r="CD1116" s="17"/>
      <c r="CE1116" s="17"/>
      <c r="CF1116" s="17"/>
      <c r="CG1116" s="17"/>
      <c r="CH1116" s="17"/>
      <c r="CI1116" s="17"/>
      <c r="CJ1116" s="17"/>
      <c r="CK1116" s="17"/>
      <c r="CL1116" s="17"/>
      <c r="CM1116" s="17"/>
      <c r="CN1116" s="17"/>
      <c r="CO1116" s="17"/>
      <c r="CP1116" s="17"/>
      <c r="CQ1116" s="17"/>
      <c r="CR1116" s="17"/>
      <c r="CS1116" s="17"/>
      <c r="CT1116" s="17"/>
      <c r="CU1116" s="17"/>
      <c r="CV1116" s="17"/>
      <c r="CW1116" s="17"/>
      <c r="CX1116" s="17"/>
      <c r="CY1116" s="17"/>
      <c r="CZ1116" s="17"/>
      <c r="DA1116" s="17"/>
      <c r="DB1116" s="17"/>
      <c r="DC1116" s="17"/>
      <c r="DD1116" s="17"/>
      <c r="DE1116" s="17"/>
      <c r="DF1116" s="17"/>
      <c r="DG1116" s="17"/>
      <c r="DH1116" s="17"/>
      <c r="DI1116" s="17"/>
      <c r="DJ1116" s="17"/>
      <c r="DK1116" s="17"/>
      <c r="DL1116" s="17"/>
      <c r="DM1116" s="17"/>
      <c r="DN1116" s="17"/>
      <c r="DO1116" s="17"/>
      <c r="DP1116" s="17"/>
      <c r="DQ1116" s="17"/>
      <c r="DR1116" s="17"/>
      <c r="DS1116" s="17"/>
      <c r="DT1116" s="17"/>
      <c r="DU1116" s="17"/>
      <c r="DV1116" s="17"/>
      <c r="DW1116" s="17"/>
      <c r="DX1116" s="17"/>
      <c r="DY1116" s="17"/>
      <c r="DZ1116" s="17"/>
      <c r="EA1116" s="17"/>
      <c r="EB1116" s="17"/>
      <c r="EC1116" s="17"/>
      <c r="ED1116" s="17"/>
      <c r="EE1116" s="17"/>
      <c r="EF1116" s="17"/>
      <c r="EG1116" s="17"/>
      <c r="EH1116" s="17"/>
      <c r="EI1116" s="17"/>
      <c r="EJ1116" s="17"/>
      <c r="EK1116" s="17"/>
      <c r="EL1116" s="17"/>
    </row>
    <row r="1117" spans="1:142" x14ac:dyDescent="0.35">
      <c r="A1117" s="17"/>
      <c r="B1117" s="17"/>
      <c r="C1117" s="17"/>
      <c r="D1117" s="17"/>
      <c r="E1117" s="17"/>
      <c r="F1117" s="17"/>
      <c r="G1117" s="17"/>
      <c r="H1117" s="17"/>
      <c r="I1117" s="17"/>
      <c r="K1117" s="17"/>
      <c r="N1117" s="17"/>
      <c r="O1117" s="17"/>
      <c r="P1117" s="68"/>
      <c r="Q1117" s="68"/>
      <c r="R1117" s="17"/>
      <c r="S1117" s="17"/>
      <c r="T1117" s="107"/>
      <c r="V1117" s="17"/>
      <c r="W1117" s="17"/>
      <c r="Y1117" s="17"/>
      <c r="Z1117" s="17"/>
      <c r="AA1117" s="17"/>
      <c r="AI1117" s="17"/>
      <c r="AJ1117" s="17"/>
      <c r="AK1117" s="17"/>
      <c r="AL1117" s="17"/>
      <c r="AM1117" s="17"/>
      <c r="AN1117" s="17"/>
      <c r="AO1117" s="17"/>
      <c r="AP1117" s="17"/>
      <c r="AQ1117" s="17"/>
      <c r="AR1117" s="17"/>
      <c r="AS1117" s="17"/>
      <c r="AT1117" s="17"/>
      <c r="AU1117" s="17"/>
      <c r="AV1117" s="17"/>
      <c r="AW1117" s="17"/>
      <c r="AX1117" s="17"/>
      <c r="AY1117" s="17"/>
      <c r="AZ1117" s="17"/>
      <c r="BA1117" s="17"/>
      <c r="BB1117" s="17"/>
      <c r="BC1117" s="17"/>
      <c r="BD1117" s="17"/>
      <c r="BE1117" s="17"/>
      <c r="BF1117" s="17"/>
      <c r="BG1117" s="17"/>
      <c r="BH1117" s="17"/>
      <c r="BI1117" s="17"/>
      <c r="BJ1117" s="17"/>
      <c r="BK1117" s="17"/>
      <c r="BL1117" s="17"/>
      <c r="BM1117" s="17"/>
      <c r="BN1117" s="17"/>
      <c r="BO1117" s="17"/>
      <c r="BP1117" s="17"/>
      <c r="BQ1117" s="17"/>
      <c r="BR1117" s="17"/>
      <c r="BS1117" s="17"/>
      <c r="BT1117" s="17"/>
      <c r="BU1117" s="17"/>
      <c r="BV1117" s="17"/>
      <c r="BW1117" s="17"/>
      <c r="BX1117" s="17"/>
      <c r="BY1117" s="17"/>
      <c r="BZ1117" s="17"/>
      <c r="CA1117" s="17"/>
      <c r="CB1117" s="17"/>
      <c r="CC1117" s="17"/>
      <c r="CD1117" s="17"/>
      <c r="CE1117" s="17"/>
      <c r="CF1117" s="17"/>
      <c r="CG1117" s="17"/>
      <c r="CH1117" s="17"/>
      <c r="CI1117" s="17"/>
      <c r="CJ1117" s="17"/>
      <c r="CK1117" s="17"/>
      <c r="CL1117" s="17"/>
      <c r="CM1117" s="17"/>
      <c r="CN1117" s="17"/>
      <c r="CO1117" s="17"/>
      <c r="CP1117" s="17"/>
      <c r="CQ1117" s="17"/>
      <c r="CR1117" s="17"/>
      <c r="CS1117" s="17"/>
      <c r="CT1117" s="17"/>
      <c r="CU1117" s="17"/>
      <c r="CV1117" s="17"/>
      <c r="CW1117" s="17"/>
      <c r="CX1117" s="17"/>
      <c r="CY1117" s="17"/>
      <c r="CZ1117" s="17"/>
      <c r="DA1117" s="17"/>
      <c r="DB1117" s="17"/>
      <c r="DC1117" s="17"/>
      <c r="DD1117" s="17"/>
      <c r="DE1117" s="17"/>
      <c r="DF1117" s="17"/>
      <c r="DG1117" s="17"/>
      <c r="DH1117" s="17"/>
      <c r="DI1117" s="17"/>
      <c r="DJ1117" s="17"/>
      <c r="DK1117" s="17"/>
      <c r="DL1117" s="17"/>
      <c r="DM1117" s="17"/>
      <c r="DN1117" s="17"/>
      <c r="DO1117" s="17"/>
      <c r="DP1117" s="17"/>
      <c r="DQ1117" s="17"/>
      <c r="DR1117" s="17"/>
      <c r="DS1117" s="17"/>
      <c r="DT1117" s="17"/>
      <c r="DU1117" s="17"/>
      <c r="DV1117" s="17"/>
      <c r="DW1117" s="17"/>
      <c r="DX1117" s="17"/>
      <c r="DY1117" s="17"/>
      <c r="DZ1117" s="17"/>
      <c r="EA1117" s="17"/>
      <c r="EB1117" s="17"/>
      <c r="EC1117" s="17"/>
      <c r="ED1117" s="17"/>
      <c r="EE1117" s="17"/>
      <c r="EF1117" s="17"/>
      <c r="EG1117" s="17"/>
      <c r="EH1117" s="17"/>
      <c r="EI1117" s="17"/>
      <c r="EJ1117" s="17"/>
      <c r="EK1117" s="17"/>
      <c r="EL1117" s="17"/>
    </row>
    <row r="1118" spans="1:142" x14ac:dyDescent="0.35">
      <c r="A1118" s="17"/>
      <c r="B1118" s="17"/>
      <c r="C1118" s="17"/>
      <c r="D1118" s="17"/>
      <c r="E1118" s="17"/>
      <c r="F1118" s="17"/>
      <c r="G1118" s="17"/>
      <c r="H1118" s="17"/>
      <c r="I1118" s="17"/>
      <c r="K1118" s="17"/>
      <c r="N1118" s="17"/>
      <c r="O1118" s="17"/>
      <c r="P1118" s="68"/>
      <c r="Q1118" s="68"/>
      <c r="R1118" s="17"/>
      <c r="S1118" s="17"/>
      <c r="T1118" s="107"/>
      <c r="V1118" s="17"/>
      <c r="W1118" s="17"/>
      <c r="Y1118" s="17"/>
      <c r="Z1118" s="17"/>
      <c r="AA1118" s="17"/>
      <c r="AI1118" s="17"/>
      <c r="AJ1118" s="17"/>
      <c r="AK1118" s="17"/>
      <c r="AL1118" s="17"/>
      <c r="AM1118" s="17"/>
      <c r="AN1118" s="17"/>
      <c r="AO1118" s="17"/>
      <c r="AP1118" s="17"/>
      <c r="AQ1118" s="17"/>
      <c r="AR1118" s="17"/>
      <c r="AS1118" s="17"/>
      <c r="AT1118" s="17"/>
      <c r="AU1118" s="17"/>
      <c r="AV1118" s="17"/>
      <c r="AW1118" s="17"/>
      <c r="AX1118" s="17"/>
      <c r="AY1118" s="17"/>
      <c r="AZ1118" s="17"/>
      <c r="BA1118" s="17"/>
      <c r="BB1118" s="17"/>
      <c r="BC1118" s="17"/>
      <c r="BD1118" s="17"/>
      <c r="BE1118" s="17"/>
      <c r="BF1118" s="17"/>
      <c r="BG1118" s="17"/>
      <c r="BH1118" s="17"/>
      <c r="BI1118" s="17"/>
      <c r="BJ1118" s="17"/>
      <c r="BK1118" s="17"/>
      <c r="BL1118" s="17"/>
      <c r="BM1118" s="17"/>
      <c r="BN1118" s="17"/>
      <c r="BO1118" s="17"/>
      <c r="BP1118" s="17"/>
      <c r="BQ1118" s="17"/>
      <c r="BR1118" s="17"/>
      <c r="BS1118" s="17"/>
      <c r="BT1118" s="17"/>
      <c r="BU1118" s="17"/>
      <c r="BV1118" s="17"/>
      <c r="BW1118" s="17"/>
      <c r="BX1118" s="17"/>
      <c r="BY1118" s="17"/>
      <c r="BZ1118" s="17"/>
      <c r="CA1118" s="17"/>
      <c r="CB1118" s="17"/>
      <c r="CC1118" s="17"/>
      <c r="CD1118" s="17"/>
      <c r="CE1118" s="17"/>
      <c r="CF1118" s="17"/>
      <c r="CG1118" s="17"/>
      <c r="CH1118" s="17"/>
      <c r="CI1118" s="17"/>
      <c r="CJ1118" s="17"/>
      <c r="CK1118" s="17"/>
      <c r="CL1118" s="17"/>
      <c r="CM1118" s="17"/>
      <c r="CN1118" s="17"/>
      <c r="CO1118" s="17"/>
      <c r="CP1118" s="17"/>
      <c r="CQ1118" s="17"/>
      <c r="CR1118" s="17"/>
      <c r="CS1118" s="17"/>
      <c r="CT1118" s="17"/>
      <c r="CU1118" s="17"/>
      <c r="CV1118" s="17"/>
      <c r="CW1118" s="17"/>
      <c r="CX1118" s="17"/>
      <c r="CY1118" s="17"/>
      <c r="CZ1118" s="17"/>
      <c r="DA1118" s="17"/>
      <c r="DB1118" s="17"/>
      <c r="DC1118" s="17"/>
      <c r="DD1118" s="17"/>
      <c r="DE1118" s="17"/>
      <c r="DF1118" s="17"/>
      <c r="DG1118" s="17"/>
      <c r="DH1118" s="17"/>
      <c r="DI1118" s="17"/>
      <c r="DJ1118" s="17"/>
      <c r="DK1118" s="17"/>
      <c r="DL1118" s="17"/>
      <c r="DM1118" s="17"/>
      <c r="DN1118" s="17"/>
      <c r="DO1118" s="17"/>
      <c r="DP1118" s="17"/>
      <c r="DQ1118" s="17"/>
      <c r="DR1118" s="17"/>
      <c r="DS1118" s="17"/>
      <c r="DT1118" s="17"/>
      <c r="DU1118" s="17"/>
      <c r="DV1118" s="17"/>
      <c r="DW1118" s="17"/>
      <c r="DX1118" s="17"/>
      <c r="DY1118" s="17"/>
      <c r="DZ1118" s="17"/>
      <c r="EA1118" s="17"/>
      <c r="EB1118" s="17"/>
      <c r="EC1118" s="17"/>
      <c r="ED1118" s="17"/>
      <c r="EE1118" s="17"/>
      <c r="EF1118" s="17"/>
      <c r="EG1118" s="17"/>
      <c r="EH1118" s="17"/>
      <c r="EI1118" s="17"/>
      <c r="EJ1118" s="17"/>
      <c r="EK1118" s="17"/>
      <c r="EL1118" s="17"/>
    </row>
    <row r="1119" spans="1:142" x14ac:dyDescent="0.35">
      <c r="A1119" s="17"/>
      <c r="B1119" s="17"/>
      <c r="C1119" s="17"/>
      <c r="D1119" s="17"/>
      <c r="E1119" s="17"/>
      <c r="F1119" s="17"/>
      <c r="G1119" s="17"/>
      <c r="H1119" s="17"/>
      <c r="I1119" s="17"/>
      <c r="K1119" s="17"/>
      <c r="N1119" s="17"/>
      <c r="O1119" s="17"/>
      <c r="P1119" s="68"/>
      <c r="Q1119" s="68"/>
      <c r="R1119" s="17"/>
      <c r="S1119" s="17"/>
      <c r="T1119" s="109"/>
      <c r="V1119" s="17"/>
      <c r="W1119" s="17"/>
      <c r="Y1119" s="17"/>
      <c r="Z1119" s="17"/>
      <c r="AA1119" s="17"/>
      <c r="AI1119" s="17"/>
      <c r="AJ1119" s="17"/>
      <c r="AK1119" s="17"/>
      <c r="AL1119" s="17"/>
      <c r="AM1119" s="17"/>
      <c r="AN1119" s="17"/>
      <c r="AO1119" s="17"/>
      <c r="AP1119" s="17"/>
      <c r="AQ1119" s="17"/>
      <c r="AR1119" s="17"/>
      <c r="AS1119" s="17"/>
      <c r="AT1119" s="17"/>
      <c r="AU1119" s="17"/>
      <c r="AV1119" s="17"/>
      <c r="AW1119" s="17"/>
      <c r="AX1119" s="17"/>
      <c r="AY1119" s="17"/>
      <c r="AZ1119" s="17"/>
      <c r="BA1119" s="17"/>
      <c r="BB1119" s="17"/>
      <c r="BC1119" s="17"/>
      <c r="BD1119" s="17"/>
      <c r="BE1119" s="17"/>
      <c r="BF1119" s="17"/>
      <c r="BG1119" s="17"/>
      <c r="BH1119" s="17"/>
      <c r="BI1119" s="17"/>
      <c r="BJ1119" s="17"/>
      <c r="BK1119" s="17"/>
      <c r="BL1119" s="17"/>
      <c r="BM1119" s="17"/>
      <c r="BN1119" s="17"/>
      <c r="BO1119" s="17"/>
      <c r="BP1119" s="17"/>
      <c r="BQ1119" s="17"/>
      <c r="BR1119" s="17"/>
      <c r="BS1119" s="17"/>
      <c r="BT1119" s="17"/>
      <c r="BU1119" s="17"/>
      <c r="BV1119" s="17"/>
      <c r="BW1119" s="17"/>
      <c r="BX1119" s="17"/>
      <c r="BY1119" s="17"/>
      <c r="BZ1119" s="17"/>
      <c r="CA1119" s="17"/>
      <c r="CB1119" s="17"/>
      <c r="CC1119" s="17"/>
      <c r="CD1119" s="17"/>
      <c r="CE1119" s="17"/>
      <c r="CF1119" s="17"/>
      <c r="CG1119" s="17"/>
      <c r="CH1119" s="17"/>
      <c r="CI1119" s="17"/>
      <c r="CJ1119" s="17"/>
      <c r="CK1119" s="17"/>
      <c r="CL1119" s="17"/>
      <c r="CM1119" s="17"/>
      <c r="CN1119" s="17"/>
      <c r="CO1119" s="17"/>
      <c r="CP1119" s="17"/>
      <c r="CQ1119" s="17"/>
      <c r="CR1119" s="17"/>
      <c r="CS1119" s="17"/>
      <c r="CT1119" s="17"/>
      <c r="CU1119" s="17"/>
      <c r="CV1119" s="17"/>
      <c r="CW1119" s="17"/>
      <c r="CX1119" s="17"/>
      <c r="CY1119" s="17"/>
      <c r="CZ1119" s="17"/>
      <c r="DA1119" s="17"/>
      <c r="DB1119" s="17"/>
      <c r="DC1119" s="17"/>
      <c r="DD1119" s="17"/>
      <c r="DE1119" s="17"/>
      <c r="DF1119" s="17"/>
      <c r="DG1119" s="17"/>
      <c r="DH1119" s="17"/>
      <c r="DI1119" s="17"/>
      <c r="DJ1119" s="17"/>
      <c r="DK1119" s="17"/>
      <c r="DL1119" s="17"/>
      <c r="DM1119" s="17"/>
      <c r="DN1119" s="17"/>
      <c r="DO1119" s="17"/>
      <c r="DP1119" s="17"/>
      <c r="DQ1119" s="17"/>
      <c r="DR1119" s="17"/>
      <c r="DS1119" s="17"/>
      <c r="DT1119" s="17"/>
      <c r="DU1119" s="17"/>
      <c r="DV1119" s="17"/>
      <c r="DW1119" s="17"/>
      <c r="DX1119" s="17"/>
      <c r="DY1119" s="17"/>
      <c r="DZ1119" s="17"/>
      <c r="EA1119" s="17"/>
      <c r="EB1119" s="17"/>
      <c r="EC1119" s="17"/>
      <c r="ED1119" s="17"/>
      <c r="EE1119" s="17"/>
      <c r="EF1119" s="17"/>
      <c r="EG1119" s="17"/>
      <c r="EH1119" s="17"/>
      <c r="EI1119" s="17"/>
      <c r="EJ1119" s="17"/>
      <c r="EK1119" s="17"/>
      <c r="EL1119" s="17"/>
    </row>
    <row r="1120" spans="1:142" x14ac:dyDescent="0.35">
      <c r="A1120" s="17"/>
      <c r="B1120" s="17"/>
      <c r="C1120" s="17"/>
      <c r="D1120" s="17"/>
      <c r="E1120" s="17"/>
      <c r="F1120" s="17"/>
      <c r="G1120" s="17"/>
      <c r="H1120" s="17"/>
      <c r="I1120" s="17"/>
      <c r="K1120" s="17"/>
      <c r="N1120" s="17"/>
      <c r="O1120" s="17"/>
      <c r="P1120" s="68"/>
      <c r="Q1120" s="68"/>
      <c r="R1120" s="17"/>
      <c r="S1120" s="17"/>
      <c r="T1120" s="109"/>
      <c r="V1120" s="17"/>
      <c r="W1120" s="17"/>
      <c r="Y1120" s="17"/>
      <c r="Z1120" s="17"/>
      <c r="AA1120" s="17"/>
      <c r="AI1120" s="17"/>
      <c r="AJ1120" s="17"/>
      <c r="AK1120" s="17"/>
      <c r="AL1120" s="17"/>
      <c r="AM1120" s="17"/>
      <c r="AN1120" s="17"/>
      <c r="AO1120" s="17"/>
      <c r="AP1120" s="17"/>
      <c r="AQ1120" s="17"/>
      <c r="AR1120" s="17"/>
      <c r="AS1120" s="17"/>
      <c r="AT1120" s="17"/>
      <c r="AU1120" s="17"/>
      <c r="AV1120" s="17"/>
      <c r="AW1120" s="17"/>
      <c r="AX1120" s="17"/>
      <c r="AY1120" s="17"/>
      <c r="AZ1120" s="17"/>
      <c r="BA1120" s="17"/>
      <c r="BB1120" s="17"/>
      <c r="BC1120" s="17"/>
      <c r="BD1120" s="17"/>
      <c r="BE1120" s="17"/>
      <c r="BF1120" s="17"/>
      <c r="BG1120" s="17"/>
      <c r="BH1120" s="17"/>
      <c r="BI1120" s="17"/>
      <c r="BJ1120" s="17"/>
      <c r="BK1120" s="17"/>
      <c r="BL1120" s="17"/>
      <c r="BM1120" s="17"/>
      <c r="BN1120" s="17"/>
      <c r="BO1120" s="17"/>
      <c r="BP1120" s="17"/>
      <c r="BQ1120" s="17"/>
      <c r="BR1120" s="17"/>
      <c r="BS1120" s="17"/>
      <c r="BT1120" s="17"/>
      <c r="BU1120" s="17"/>
      <c r="BV1120" s="17"/>
      <c r="BW1120" s="17"/>
      <c r="BX1120" s="17"/>
      <c r="BY1120" s="17"/>
      <c r="BZ1120" s="17"/>
      <c r="CA1120" s="17"/>
      <c r="CB1120" s="17"/>
      <c r="CC1120" s="17"/>
      <c r="CD1120" s="17"/>
      <c r="CE1120" s="17"/>
      <c r="CF1120" s="17"/>
      <c r="CG1120" s="17"/>
      <c r="CH1120" s="17"/>
      <c r="CI1120" s="17"/>
      <c r="CJ1120" s="17"/>
      <c r="CK1120" s="17"/>
      <c r="CL1120" s="17"/>
      <c r="CM1120" s="17"/>
      <c r="CN1120" s="17"/>
      <c r="CO1120" s="17"/>
      <c r="CP1120" s="17"/>
      <c r="CQ1120" s="17"/>
      <c r="CR1120" s="17"/>
      <c r="CS1120" s="17"/>
      <c r="CT1120" s="17"/>
      <c r="CU1120" s="17"/>
      <c r="CV1120" s="17"/>
      <c r="CW1120" s="17"/>
      <c r="CX1120" s="17"/>
      <c r="CY1120" s="17"/>
      <c r="CZ1120" s="17"/>
      <c r="DA1120" s="17"/>
      <c r="DB1120" s="17"/>
      <c r="DC1120" s="17"/>
      <c r="DD1120" s="17"/>
      <c r="DE1120" s="17"/>
      <c r="DF1120" s="17"/>
      <c r="DG1120" s="17"/>
      <c r="DH1120" s="17"/>
      <c r="DI1120" s="17"/>
      <c r="DJ1120" s="17"/>
      <c r="DK1120" s="17"/>
      <c r="DL1120" s="17"/>
      <c r="DM1120" s="17"/>
      <c r="DN1120" s="17"/>
      <c r="DO1120" s="17"/>
      <c r="DP1120" s="17"/>
      <c r="DQ1120" s="17"/>
      <c r="DR1120" s="17"/>
      <c r="DS1120" s="17"/>
      <c r="DT1120" s="17"/>
      <c r="DU1120" s="17"/>
      <c r="DV1120" s="17"/>
      <c r="DW1120" s="17"/>
      <c r="DX1120" s="17"/>
      <c r="DY1120" s="17"/>
      <c r="DZ1120" s="17"/>
      <c r="EA1120" s="17"/>
      <c r="EB1120" s="17"/>
      <c r="EC1120" s="17"/>
      <c r="ED1120" s="17"/>
      <c r="EE1120" s="17"/>
      <c r="EF1120" s="17"/>
      <c r="EG1120" s="17"/>
      <c r="EH1120" s="17"/>
      <c r="EI1120" s="17"/>
      <c r="EJ1120" s="17"/>
      <c r="EK1120" s="17"/>
      <c r="EL1120" s="17"/>
    </row>
    <row r="1121" spans="1:142" x14ac:dyDescent="0.35">
      <c r="A1121" s="17"/>
      <c r="B1121" s="17"/>
      <c r="C1121" s="17"/>
      <c r="D1121" s="17"/>
      <c r="E1121" s="17"/>
      <c r="F1121" s="17"/>
      <c r="G1121" s="17"/>
      <c r="H1121" s="17"/>
      <c r="I1121" s="17"/>
      <c r="K1121" s="17"/>
      <c r="N1121" s="17"/>
      <c r="O1121" s="17"/>
      <c r="P1121" s="68"/>
      <c r="Q1121" s="68"/>
      <c r="R1121" s="17"/>
      <c r="S1121" s="17"/>
      <c r="T1121" s="107"/>
      <c r="V1121" s="17"/>
      <c r="W1121" s="17"/>
      <c r="Y1121" s="17"/>
      <c r="Z1121" s="17"/>
      <c r="AA1121" s="17"/>
      <c r="AI1121" s="17"/>
      <c r="AJ1121" s="17"/>
      <c r="AK1121" s="17"/>
      <c r="AL1121" s="17"/>
      <c r="AM1121" s="17"/>
      <c r="AN1121" s="17"/>
      <c r="AO1121" s="17"/>
      <c r="AP1121" s="17"/>
      <c r="AQ1121" s="17"/>
      <c r="AR1121" s="17"/>
      <c r="AS1121" s="17"/>
      <c r="AT1121" s="17"/>
      <c r="AU1121" s="17"/>
      <c r="AV1121" s="17"/>
      <c r="AW1121" s="17"/>
      <c r="AX1121" s="17"/>
      <c r="AY1121" s="17"/>
      <c r="AZ1121" s="17"/>
      <c r="BA1121" s="17"/>
      <c r="BB1121" s="17"/>
      <c r="BC1121" s="17"/>
      <c r="BD1121" s="17"/>
      <c r="BE1121" s="17"/>
      <c r="BF1121" s="17"/>
      <c r="BG1121" s="17"/>
      <c r="BH1121" s="17"/>
      <c r="BI1121" s="17"/>
      <c r="BJ1121" s="17"/>
      <c r="BK1121" s="17"/>
      <c r="BL1121" s="17"/>
      <c r="BM1121" s="17"/>
      <c r="BN1121" s="17"/>
      <c r="BO1121" s="17"/>
      <c r="BP1121" s="17"/>
      <c r="BQ1121" s="17"/>
      <c r="BR1121" s="17"/>
      <c r="BS1121" s="17"/>
      <c r="BT1121" s="17"/>
      <c r="BU1121" s="17"/>
      <c r="BV1121" s="17"/>
      <c r="BW1121" s="17"/>
      <c r="BX1121" s="17"/>
      <c r="BY1121" s="17"/>
      <c r="BZ1121" s="17"/>
      <c r="CA1121" s="17"/>
      <c r="CB1121" s="17"/>
      <c r="CC1121" s="17"/>
      <c r="CD1121" s="17"/>
      <c r="CE1121" s="17"/>
      <c r="CF1121" s="17"/>
      <c r="CG1121" s="17"/>
      <c r="CH1121" s="17"/>
      <c r="CI1121" s="17"/>
      <c r="CJ1121" s="17"/>
      <c r="CK1121" s="17"/>
      <c r="CL1121" s="17"/>
      <c r="CM1121" s="17"/>
      <c r="CN1121" s="17"/>
      <c r="CO1121" s="17"/>
      <c r="CP1121" s="17"/>
      <c r="CQ1121" s="17"/>
      <c r="CR1121" s="17"/>
      <c r="CS1121" s="17"/>
      <c r="CT1121" s="17"/>
      <c r="CU1121" s="17"/>
      <c r="CV1121" s="17"/>
      <c r="CW1121" s="17"/>
      <c r="CX1121" s="17"/>
      <c r="CY1121" s="17"/>
      <c r="CZ1121" s="17"/>
      <c r="DA1121" s="17"/>
      <c r="DB1121" s="17"/>
      <c r="DC1121" s="17"/>
      <c r="DD1121" s="17"/>
      <c r="DE1121" s="17"/>
      <c r="DF1121" s="17"/>
      <c r="DG1121" s="17"/>
      <c r="DH1121" s="17"/>
      <c r="DI1121" s="17"/>
      <c r="DJ1121" s="17"/>
      <c r="DK1121" s="17"/>
      <c r="DL1121" s="17"/>
      <c r="DM1121" s="17"/>
      <c r="DN1121" s="17"/>
      <c r="DO1121" s="17"/>
      <c r="DP1121" s="17"/>
      <c r="DQ1121" s="17"/>
      <c r="DR1121" s="17"/>
      <c r="DS1121" s="17"/>
      <c r="DT1121" s="17"/>
      <c r="DU1121" s="17"/>
      <c r="DV1121" s="17"/>
      <c r="DW1121" s="17"/>
      <c r="DX1121" s="17"/>
      <c r="DY1121" s="17"/>
      <c r="DZ1121" s="17"/>
      <c r="EA1121" s="17"/>
      <c r="EB1121" s="17"/>
      <c r="EC1121" s="17"/>
      <c r="ED1121" s="17"/>
      <c r="EE1121" s="17"/>
      <c r="EF1121" s="17"/>
      <c r="EG1121" s="17"/>
      <c r="EH1121" s="17"/>
      <c r="EI1121" s="17"/>
      <c r="EJ1121" s="17"/>
      <c r="EK1121" s="17"/>
      <c r="EL1121" s="17"/>
    </row>
    <row r="1122" spans="1:142" x14ac:dyDescent="0.35">
      <c r="A1122" s="17"/>
      <c r="B1122" s="17"/>
      <c r="C1122" s="17"/>
      <c r="D1122" s="17"/>
      <c r="E1122" s="17"/>
      <c r="F1122" s="17"/>
      <c r="G1122" s="17"/>
      <c r="H1122" s="17"/>
      <c r="I1122" s="17"/>
      <c r="K1122" s="17"/>
      <c r="N1122" s="17"/>
      <c r="O1122" s="17"/>
      <c r="P1122" s="68"/>
      <c r="Q1122" s="68"/>
      <c r="R1122" s="17"/>
      <c r="S1122" s="17"/>
      <c r="T1122" s="109"/>
      <c r="V1122" s="17"/>
      <c r="W1122" s="17"/>
      <c r="Y1122" s="17"/>
      <c r="Z1122" s="17"/>
      <c r="AA1122" s="17"/>
      <c r="AI1122" s="17"/>
      <c r="AJ1122" s="17"/>
      <c r="AK1122" s="17"/>
      <c r="AL1122" s="17"/>
      <c r="AM1122" s="17"/>
      <c r="AN1122" s="17"/>
      <c r="AO1122" s="17"/>
      <c r="AP1122" s="17"/>
      <c r="AQ1122" s="17"/>
      <c r="AR1122" s="17"/>
      <c r="AS1122" s="17"/>
      <c r="AT1122" s="17"/>
      <c r="AU1122" s="17"/>
      <c r="AV1122" s="17"/>
      <c r="AW1122" s="17"/>
      <c r="AX1122" s="17"/>
      <c r="AY1122" s="17"/>
      <c r="AZ1122" s="17"/>
      <c r="BA1122" s="17"/>
      <c r="BB1122" s="17"/>
      <c r="BC1122" s="17"/>
      <c r="BD1122" s="17"/>
      <c r="BE1122" s="17"/>
      <c r="BF1122" s="17"/>
      <c r="BG1122" s="17"/>
      <c r="BH1122" s="17"/>
      <c r="BI1122" s="17"/>
      <c r="BJ1122" s="17"/>
      <c r="BK1122" s="17"/>
      <c r="BL1122" s="17"/>
      <c r="BM1122" s="17"/>
      <c r="BN1122" s="17"/>
      <c r="BO1122" s="17"/>
      <c r="BP1122" s="17"/>
      <c r="BQ1122" s="17"/>
      <c r="BR1122" s="17"/>
      <c r="BS1122" s="17"/>
      <c r="BT1122" s="17"/>
      <c r="BU1122" s="17"/>
      <c r="BV1122" s="17"/>
      <c r="BW1122" s="17"/>
      <c r="BX1122" s="17"/>
      <c r="BY1122" s="17"/>
      <c r="BZ1122" s="17"/>
      <c r="CA1122" s="17"/>
      <c r="CB1122" s="17"/>
      <c r="CC1122" s="17"/>
      <c r="CD1122" s="17"/>
      <c r="CE1122" s="17"/>
      <c r="CF1122" s="17"/>
      <c r="CG1122" s="17"/>
      <c r="CH1122" s="17"/>
      <c r="CI1122" s="17"/>
      <c r="CJ1122" s="17"/>
      <c r="CK1122" s="17"/>
      <c r="CL1122" s="17"/>
      <c r="CM1122" s="17"/>
      <c r="CN1122" s="17"/>
      <c r="CO1122" s="17"/>
      <c r="CP1122" s="17"/>
      <c r="CQ1122" s="17"/>
      <c r="CR1122" s="17"/>
      <c r="CS1122" s="17"/>
      <c r="CT1122" s="17"/>
      <c r="CU1122" s="17"/>
      <c r="CV1122" s="17"/>
      <c r="CW1122" s="17"/>
      <c r="CX1122" s="17"/>
      <c r="CY1122" s="17"/>
      <c r="CZ1122" s="17"/>
      <c r="DA1122" s="17"/>
      <c r="DB1122" s="17"/>
      <c r="DC1122" s="17"/>
      <c r="DD1122" s="17"/>
      <c r="DE1122" s="17"/>
      <c r="DF1122" s="17"/>
      <c r="DG1122" s="17"/>
      <c r="DH1122" s="17"/>
      <c r="DI1122" s="17"/>
      <c r="DJ1122" s="17"/>
      <c r="DK1122" s="17"/>
      <c r="DL1122" s="17"/>
      <c r="DM1122" s="17"/>
      <c r="DN1122" s="17"/>
      <c r="DO1122" s="17"/>
      <c r="DP1122" s="17"/>
      <c r="DQ1122" s="17"/>
      <c r="DR1122" s="17"/>
      <c r="DS1122" s="17"/>
      <c r="DT1122" s="17"/>
      <c r="DU1122" s="17"/>
      <c r="DV1122" s="17"/>
      <c r="DW1122" s="17"/>
      <c r="DX1122" s="17"/>
      <c r="DY1122" s="17"/>
      <c r="DZ1122" s="17"/>
      <c r="EA1122" s="17"/>
      <c r="EB1122" s="17"/>
      <c r="EC1122" s="17"/>
      <c r="ED1122" s="17"/>
      <c r="EE1122" s="17"/>
      <c r="EF1122" s="17"/>
      <c r="EG1122" s="17"/>
      <c r="EH1122" s="17"/>
      <c r="EI1122" s="17"/>
      <c r="EJ1122" s="17"/>
      <c r="EK1122" s="17"/>
      <c r="EL1122" s="17"/>
    </row>
    <row r="1123" spans="1:142" x14ac:dyDescent="0.35">
      <c r="A1123" s="17"/>
      <c r="B1123" s="17"/>
      <c r="C1123" s="17"/>
      <c r="D1123" s="17"/>
      <c r="E1123" s="17"/>
      <c r="F1123" s="17"/>
      <c r="G1123" s="17"/>
      <c r="H1123" s="17"/>
      <c r="I1123" s="17"/>
      <c r="K1123" s="17"/>
      <c r="N1123" s="17"/>
      <c r="O1123" s="17"/>
      <c r="P1123" s="68"/>
      <c r="Q1123" s="68"/>
      <c r="R1123" s="17"/>
      <c r="S1123" s="17"/>
      <c r="T1123" s="109"/>
      <c r="V1123" s="17"/>
      <c r="W1123" s="17"/>
      <c r="Y1123" s="17"/>
      <c r="Z1123" s="17"/>
      <c r="AA1123" s="17"/>
      <c r="AI1123" s="17"/>
      <c r="AJ1123" s="17"/>
      <c r="AK1123" s="17"/>
      <c r="AL1123" s="17"/>
      <c r="AM1123" s="17"/>
      <c r="AN1123" s="17"/>
      <c r="AO1123" s="17"/>
      <c r="AP1123" s="17"/>
      <c r="AQ1123" s="17"/>
      <c r="AR1123" s="17"/>
      <c r="AS1123" s="17"/>
      <c r="AT1123" s="17"/>
      <c r="AU1123" s="17"/>
      <c r="AV1123" s="17"/>
      <c r="AW1123" s="17"/>
      <c r="AX1123" s="17"/>
      <c r="AY1123" s="17"/>
      <c r="AZ1123" s="17"/>
      <c r="BA1123" s="17"/>
      <c r="BB1123" s="17"/>
      <c r="BC1123" s="17"/>
      <c r="BD1123" s="17"/>
      <c r="BE1123" s="17"/>
      <c r="BF1123" s="17"/>
      <c r="BG1123" s="17"/>
      <c r="BH1123" s="17"/>
      <c r="BI1123" s="17"/>
      <c r="BJ1123" s="17"/>
      <c r="BK1123" s="17"/>
      <c r="BL1123" s="17"/>
      <c r="BM1123" s="17"/>
      <c r="BN1123" s="17"/>
      <c r="BO1123" s="17"/>
      <c r="BP1123" s="17"/>
      <c r="BQ1123" s="17"/>
      <c r="BR1123" s="17"/>
      <c r="BS1123" s="17"/>
      <c r="BT1123" s="17"/>
      <c r="BU1123" s="17"/>
      <c r="BV1123" s="17"/>
      <c r="BW1123" s="17"/>
      <c r="BX1123" s="17"/>
      <c r="BY1123" s="17"/>
      <c r="BZ1123" s="17"/>
      <c r="CA1123" s="17"/>
      <c r="CB1123" s="17"/>
      <c r="CC1123" s="17"/>
      <c r="CD1123" s="17"/>
      <c r="CE1123" s="17"/>
      <c r="CF1123" s="17"/>
      <c r="CG1123" s="17"/>
      <c r="CH1123" s="17"/>
      <c r="CI1123" s="17"/>
      <c r="CJ1123" s="17"/>
      <c r="CK1123" s="17"/>
      <c r="CL1123" s="17"/>
      <c r="CM1123" s="17"/>
      <c r="CN1123" s="17"/>
      <c r="CO1123" s="17"/>
      <c r="CP1123" s="17"/>
      <c r="CQ1123" s="17"/>
      <c r="CR1123" s="17"/>
      <c r="CS1123" s="17"/>
      <c r="CT1123" s="17"/>
      <c r="CU1123" s="17"/>
      <c r="CV1123" s="17"/>
      <c r="CW1123" s="17"/>
      <c r="CX1123" s="17"/>
      <c r="CY1123" s="17"/>
      <c r="CZ1123" s="17"/>
      <c r="DA1123" s="17"/>
      <c r="DB1123" s="17"/>
      <c r="DC1123" s="17"/>
      <c r="DD1123" s="17"/>
      <c r="DE1123" s="17"/>
      <c r="DF1123" s="17"/>
      <c r="DG1123" s="17"/>
      <c r="DH1123" s="17"/>
      <c r="DI1123" s="17"/>
      <c r="DJ1123" s="17"/>
      <c r="DK1123" s="17"/>
      <c r="DL1123" s="17"/>
      <c r="DM1123" s="17"/>
      <c r="DN1123" s="17"/>
      <c r="DO1123" s="17"/>
      <c r="DP1123" s="17"/>
      <c r="DQ1123" s="17"/>
      <c r="DR1123" s="17"/>
      <c r="DS1123" s="17"/>
      <c r="DT1123" s="17"/>
      <c r="DU1123" s="17"/>
      <c r="DV1123" s="17"/>
      <c r="DW1123" s="17"/>
      <c r="DX1123" s="17"/>
      <c r="DY1123" s="17"/>
      <c r="DZ1123" s="17"/>
      <c r="EA1123" s="17"/>
      <c r="EB1123" s="17"/>
      <c r="EC1123" s="17"/>
      <c r="ED1123" s="17"/>
      <c r="EE1123" s="17"/>
      <c r="EF1123" s="17"/>
      <c r="EG1123" s="17"/>
      <c r="EH1123" s="17"/>
      <c r="EI1123" s="17"/>
      <c r="EJ1123" s="17"/>
      <c r="EK1123" s="17"/>
      <c r="EL1123" s="17"/>
    </row>
    <row r="1124" spans="1:142" x14ac:dyDescent="0.35">
      <c r="A1124" s="17"/>
      <c r="B1124" s="17"/>
      <c r="C1124" s="17"/>
      <c r="D1124" s="17"/>
      <c r="E1124" s="17"/>
      <c r="F1124" s="17"/>
      <c r="G1124" s="17"/>
      <c r="H1124" s="17"/>
      <c r="I1124" s="17"/>
      <c r="K1124" s="17"/>
      <c r="N1124" s="17"/>
      <c r="O1124" s="17"/>
      <c r="P1124" s="68"/>
      <c r="Q1124" s="68"/>
      <c r="R1124" s="17"/>
      <c r="S1124" s="17"/>
      <c r="T1124" s="107"/>
      <c r="V1124" s="17"/>
      <c r="W1124" s="17"/>
      <c r="Y1124" s="17"/>
      <c r="Z1124" s="17"/>
      <c r="AA1124" s="17"/>
      <c r="AI1124" s="17"/>
      <c r="AJ1124" s="17"/>
      <c r="AK1124" s="17"/>
      <c r="AL1124" s="17"/>
      <c r="AM1124" s="17"/>
      <c r="AN1124" s="17"/>
      <c r="AO1124" s="17"/>
      <c r="AP1124" s="17"/>
      <c r="AQ1124" s="17"/>
      <c r="AR1124" s="17"/>
      <c r="AS1124" s="17"/>
      <c r="AT1124" s="17"/>
      <c r="AU1124" s="17"/>
      <c r="AV1124" s="17"/>
      <c r="AW1124" s="17"/>
      <c r="AX1124" s="17"/>
      <c r="AY1124" s="17"/>
      <c r="AZ1124" s="17"/>
      <c r="BA1124" s="17"/>
      <c r="BB1124" s="17"/>
      <c r="BC1124" s="17"/>
      <c r="BD1124" s="17"/>
      <c r="BE1124" s="17"/>
      <c r="BF1124" s="17"/>
      <c r="BG1124" s="17"/>
      <c r="BH1124" s="17"/>
      <c r="BI1124" s="17"/>
      <c r="BJ1124" s="17"/>
      <c r="BK1124" s="17"/>
      <c r="BL1124" s="17"/>
      <c r="BM1124" s="17"/>
      <c r="BN1124" s="17"/>
      <c r="BO1124" s="17"/>
      <c r="BP1124" s="17"/>
      <c r="BQ1124" s="17"/>
      <c r="BR1124" s="17"/>
      <c r="BS1124" s="17"/>
      <c r="BT1124" s="17"/>
      <c r="BU1124" s="17"/>
      <c r="BV1124" s="17"/>
      <c r="BW1124" s="17"/>
      <c r="BX1124" s="17"/>
      <c r="BY1124" s="17"/>
      <c r="BZ1124" s="17"/>
      <c r="CA1124" s="17"/>
      <c r="CB1124" s="17"/>
      <c r="CC1124" s="17"/>
      <c r="CD1124" s="17"/>
      <c r="CE1124" s="17"/>
      <c r="CF1124" s="17"/>
      <c r="CG1124" s="17"/>
      <c r="CH1124" s="17"/>
      <c r="CI1124" s="17"/>
      <c r="CJ1124" s="17"/>
      <c r="CK1124" s="17"/>
      <c r="CL1124" s="17"/>
      <c r="CM1124" s="17"/>
      <c r="CN1124" s="17"/>
      <c r="CO1124" s="17"/>
      <c r="CP1124" s="17"/>
      <c r="CQ1124" s="17"/>
      <c r="CR1124" s="17"/>
      <c r="CS1124" s="17"/>
      <c r="CT1124" s="17"/>
      <c r="CU1124" s="17"/>
      <c r="CV1124" s="17"/>
      <c r="CW1124" s="17"/>
      <c r="CX1124" s="17"/>
      <c r="CY1124" s="17"/>
      <c r="CZ1124" s="17"/>
      <c r="DA1124" s="17"/>
      <c r="DB1124" s="17"/>
      <c r="DC1124" s="17"/>
      <c r="DD1124" s="17"/>
      <c r="DE1124" s="17"/>
      <c r="DF1124" s="17"/>
      <c r="DG1124" s="17"/>
      <c r="DH1124" s="17"/>
      <c r="DI1124" s="17"/>
      <c r="DJ1124" s="17"/>
      <c r="DK1124" s="17"/>
      <c r="DL1124" s="17"/>
      <c r="DM1124" s="17"/>
      <c r="DN1124" s="17"/>
      <c r="DO1124" s="17"/>
      <c r="DP1124" s="17"/>
      <c r="DQ1124" s="17"/>
      <c r="DR1124" s="17"/>
      <c r="DS1124" s="17"/>
      <c r="DT1124" s="17"/>
      <c r="DU1124" s="17"/>
      <c r="DV1124" s="17"/>
      <c r="DW1124" s="17"/>
      <c r="DX1124" s="17"/>
      <c r="DY1124" s="17"/>
      <c r="DZ1124" s="17"/>
      <c r="EA1124" s="17"/>
      <c r="EB1124" s="17"/>
      <c r="EC1124" s="17"/>
      <c r="ED1124" s="17"/>
      <c r="EE1124" s="17"/>
      <c r="EF1124" s="17"/>
      <c r="EG1124" s="17"/>
      <c r="EH1124" s="17"/>
      <c r="EI1124" s="17"/>
      <c r="EJ1124" s="17"/>
      <c r="EK1124" s="17"/>
      <c r="EL1124" s="17"/>
    </row>
    <row r="1125" spans="1:142" x14ac:dyDescent="0.35">
      <c r="A1125" s="17"/>
      <c r="B1125" s="17"/>
      <c r="C1125" s="17"/>
      <c r="D1125" s="17"/>
      <c r="E1125" s="17"/>
      <c r="F1125" s="17"/>
      <c r="G1125" s="17"/>
      <c r="H1125" s="17"/>
      <c r="I1125" s="17"/>
      <c r="K1125" s="17"/>
      <c r="N1125" s="17"/>
      <c r="O1125" s="17"/>
      <c r="P1125" s="68"/>
      <c r="Q1125" s="68"/>
      <c r="R1125" s="17"/>
      <c r="S1125" s="17"/>
      <c r="T1125" s="107"/>
      <c r="V1125" s="17"/>
      <c r="W1125" s="17"/>
      <c r="Y1125" s="17"/>
      <c r="Z1125" s="17"/>
      <c r="AA1125" s="17"/>
      <c r="AI1125" s="17"/>
      <c r="AJ1125" s="17"/>
      <c r="AK1125" s="17"/>
      <c r="AL1125" s="17"/>
      <c r="AM1125" s="17"/>
      <c r="AN1125" s="17"/>
      <c r="AO1125" s="17"/>
      <c r="AP1125" s="17"/>
      <c r="AQ1125" s="17"/>
      <c r="AR1125" s="17"/>
      <c r="AS1125" s="17"/>
      <c r="AT1125" s="17"/>
      <c r="AU1125" s="17"/>
      <c r="AV1125" s="17"/>
      <c r="AW1125" s="17"/>
      <c r="AX1125" s="17"/>
      <c r="AY1125" s="17"/>
      <c r="AZ1125" s="17"/>
      <c r="BA1125" s="17"/>
      <c r="BB1125" s="17"/>
      <c r="BC1125" s="17"/>
      <c r="BD1125" s="17"/>
      <c r="BE1125" s="17"/>
      <c r="BF1125" s="17"/>
      <c r="BG1125" s="17"/>
      <c r="BH1125" s="17"/>
      <c r="BI1125" s="17"/>
      <c r="BJ1125" s="17"/>
      <c r="BK1125" s="17"/>
      <c r="BL1125" s="17"/>
      <c r="BM1125" s="17"/>
      <c r="BN1125" s="17"/>
      <c r="BO1125" s="17"/>
      <c r="BP1125" s="17"/>
      <c r="BQ1125" s="17"/>
      <c r="BR1125" s="17"/>
      <c r="BS1125" s="17"/>
      <c r="BT1125" s="17"/>
      <c r="BU1125" s="17"/>
      <c r="BV1125" s="17"/>
      <c r="BW1125" s="17"/>
      <c r="BX1125" s="17"/>
      <c r="BY1125" s="17"/>
      <c r="BZ1125" s="17"/>
      <c r="CA1125" s="17"/>
      <c r="CB1125" s="17"/>
      <c r="CC1125" s="17"/>
      <c r="CD1125" s="17"/>
      <c r="CE1125" s="17"/>
      <c r="CF1125" s="17"/>
      <c r="CG1125" s="17"/>
      <c r="CH1125" s="17"/>
      <c r="CI1125" s="17"/>
      <c r="CJ1125" s="17"/>
      <c r="CK1125" s="17"/>
      <c r="CL1125" s="17"/>
      <c r="CM1125" s="17"/>
      <c r="CN1125" s="17"/>
      <c r="CO1125" s="17"/>
      <c r="CP1125" s="17"/>
      <c r="CQ1125" s="17"/>
      <c r="CR1125" s="17"/>
      <c r="CS1125" s="17"/>
      <c r="CT1125" s="17"/>
      <c r="CU1125" s="17"/>
      <c r="CV1125" s="17"/>
      <c r="CW1125" s="17"/>
      <c r="CX1125" s="17"/>
      <c r="CY1125" s="17"/>
      <c r="CZ1125" s="17"/>
      <c r="DA1125" s="17"/>
      <c r="DB1125" s="17"/>
      <c r="DC1125" s="17"/>
      <c r="DD1125" s="17"/>
      <c r="DE1125" s="17"/>
      <c r="DF1125" s="17"/>
      <c r="DG1125" s="17"/>
      <c r="DH1125" s="17"/>
      <c r="DI1125" s="17"/>
      <c r="DJ1125" s="17"/>
      <c r="DK1125" s="17"/>
      <c r="DL1125" s="17"/>
      <c r="DM1125" s="17"/>
      <c r="DN1125" s="17"/>
      <c r="DO1125" s="17"/>
      <c r="DP1125" s="17"/>
      <c r="DQ1125" s="17"/>
      <c r="DR1125" s="17"/>
      <c r="DS1125" s="17"/>
      <c r="DT1125" s="17"/>
      <c r="DU1125" s="17"/>
      <c r="DV1125" s="17"/>
      <c r="DW1125" s="17"/>
      <c r="DX1125" s="17"/>
      <c r="DY1125" s="17"/>
      <c r="DZ1125" s="17"/>
      <c r="EA1125" s="17"/>
      <c r="EB1125" s="17"/>
      <c r="EC1125" s="17"/>
      <c r="ED1125" s="17"/>
      <c r="EE1125" s="17"/>
      <c r="EF1125" s="17"/>
      <c r="EG1125" s="17"/>
      <c r="EH1125" s="17"/>
      <c r="EI1125" s="17"/>
      <c r="EJ1125" s="17"/>
      <c r="EK1125" s="17"/>
      <c r="EL1125" s="17"/>
    </row>
    <row r="1126" spans="1:142" x14ac:dyDescent="0.35">
      <c r="A1126" s="17"/>
      <c r="B1126" s="17"/>
      <c r="C1126" s="17"/>
      <c r="D1126" s="17"/>
      <c r="E1126" s="17"/>
      <c r="F1126" s="17"/>
      <c r="G1126" s="17"/>
      <c r="H1126" s="17"/>
      <c r="I1126" s="17"/>
      <c r="K1126" s="17"/>
      <c r="N1126" s="17"/>
      <c r="O1126" s="17"/>
      <c r="P1126" s="68"/>
      <c r="Q1126" s="68"/>
      <c r="R1126" s="17"/>
      <c r="S1126" s="17"/>
      <c r="T1126" s="107"/>
      <c r="V1126" s="17"/>
      <c r="W1126" s="17"/>
      <c r="Y1126" s="17"/>
      <c r="Z1126" s="17"/>
      <c r="AA1126" s="17"/>
      <c r="AI1126" s="17"/>
      <c r="AJ1126" s="17"/>
      <c r="AK1126" s="17"/>
      <c r="AL1126" s="17"/>
      <c r="AM1126" s="17"/>
      <c r="AN1126" s="17"/>
      <c r="AO1126" s="17"/>
      <c r="AP1126" s="17"/>
      <c r="AQ1126" s="17"/>
      <c r="AR1126" s="17"/>
      <c r="AS1126" s="17"/>
      <c r="AT1126" s="17"/>
      <c r="AU1126" s="17"/>
      <c r="AV1126" s="17"/>
      <c r="AW1126" s="17"/>
      <c r="AX1126" s="17"/>
      <c r="AY1126" s="17"/>
      <c r="AZ1126" s="17"/>
      <c r="BA1126" s="17"/>
      <c r="BB1126" s="17"/>
      <c r="BC1126" s="17"/>
      <c r="BD1126" s="17"/>
      <c r="BE1126" s="17"/>
      <c r="BF1126" s="17"/>
      <c r="BG1126" s="17"/>
      <c r="BH1126" s="17"/>
      <c r="BI1126" s="17"/>
      <c r="BJ1126" s="17"/>
      <c r="BK1126" s="17"/>
      <c r="BL1126" s="17"/>
      <c r="BM1126" s="17"/>
      <c r="BN1126" s="17"/>
      <c r="BO1126" s="17"/>
      <c r="BP1126" s="17"/>
      <c r="BQ1126" s="17"/>
      <c r="BR1126" s="17"/>
      <c r="BS1126" s="17"/>
      <c r="BT1126" s="17"/>
      <c r="BU1126" s="17"/>
      <c r="BV1126" s="17"/>
      <c r="BW1126" s="17"/>
      <c r="BX1126" s="17"/>
      <c r="BY1126" s="17"/>
      <c r="BZ1126" s="17"/>
      <c r="CA1126" s="17"/>
      <c r="CB1126" s="17"/>
      <c r="CC1126" s="17"/>
      <c r="CD1126" s="17"/>
      <c r="CE1126" s="17"/>
      <c r="CF1126" s="17"/>
      <c r="CG1126" s="17"/>
      <c r="CH1126" s="17"/>
      <c r="CI1126" s="17"/>
      <c r="CJ1126" s="17"/>
      <c r="CK1126" s="17"/>
      <c r="CL1126" s="17"/>
      <c r="CM1126" s="17"/>
      <c r="CN1126" s="17"/>
      <c r="CO1126" s="17"/>
      <c r="CP1126" s="17"/>
      <c r="CQ1126" s="17"/>
      <c r="CR1126" s="17"/>
      <c r="CS1126" s="17"/>
      <c r="CT1126" s="17"/>
      <c r="CU1126" s="17"/>
      <c r="CV1126" s="17"/>
      <c r="CW1126" s="17"/>
      <c r="CX1126" s="17"/>
      <c r="CY1126" s="17"/>
      <c r="CZ1126" s="17"/>
      <c r="DA1126" s="17"/>
      <c r="DB1126" s="17"/>
      <c r="DC1126" s="17"/>
      <c r="DD1126" s="17"/>
      <c r="DE1126" s="17"/>
      <c r="DF1126" s="17"/>
      <c r="DG1126" s="17"/>
      <c r="DH1126" s="17"/>
      <c r="DI1126" s="17"/>
      <c r="DJ1126" s="17"/>
      <c r="DK1126" s="17"/>
      <c r="DL1126" s="17"/>
      <c r="DM1126" s="17"/>
      <c r="DN1126" s="17"/>
      <c r="DO1126" s="17"/>
      <c r="DP1126" s="17"/>
      <c r="DQ1126" s="17"/>
      <c r="DR1126" s="17"/>
      <c r="DS1126" s="17"/>
      <c r="DT1126" s="17"/>
      <c r="DU1126" s="17"/>
      <c r="DV1126" s="17"/>
      <c r="DW1126" s="17"/>
      <c r="DX1126" s="17"/>
      <c r="DY1126" s="17"/>
      <c r="DZ1126" s="17"/>
      <c r="EA1126" s="17"/>
      <c r="EB1126" s="17"/>
      <c r="EC1126" s="17"/>
      <c r="ED1126" s="17"/>
      <c r="EE1126" s="17"/>
      <c r="EF1126" s="17"/>
      <c r="EG1126" s="17"/>
      <c r="EH1126" s="17"/>
      <c r="EI1126" s="17"/>
      <c r="EJ1126" s="17"/>
      <c r="EK1126" s="17"/>
      <c r="EL1126" s="17"/>
    </row>
    <row r="1127" spans="1:142" x14ac:dyDescent="0.35">
      <c r="A1127" s="17"/>
      <c r="B1127" s="17"/>
      <c r="C1127" s="17"/>
      <c r="D1127" s="17"/>
      <c r="E1127" s="17"/>
      <c r="F1127" s="17"/>
      <c r="G1127" s="17"/>
      <c r="H1127" s="17"/>
      <c r="I1127" s="17"/>
      <c r="K1127" s="17"/>
      <c r="N1127" s="17"/>
      <c r="O1127" s="17"/>
      <c r="P1127" s="68"/>
      <c r="Q1127" s="68"/>
      <c r="R1127" s="17"/>
      <c r="S1127" s="17"/>
      <c r="T1127" s="107"/>
      <c r="V1127" s="17"/>
      <c r="W1127" s="17"/>
      <c r="Y1127" s="17"/>
      <c r="Z1127" s="17"/>
      <c r="AA1127" s="17"/>
      <c r="AI1127" s="17"/>
      <c r="AJ1127" s="17"/>
      <c r="AK1127" s="17"/>
      <c r="AL1127" s="17"/>
      <c r="AM1127" s="17"/>
      <c r="AN1127" s="17"/>
      <c r="AO1127" s="17"/>
      <c r="AP1127" s="17"/>
      <c r="AQ1127" s="17"/>
      <c r="AR1127" s="17"/>
      <c r="AS1127" s="17"/>
      <c r="AT1127" s="17"/>
      <c r="AU1127" s="17"/>
      <c r="AV1127" s="17"/>
      <c r="AW1127" s="17"/>
      <c r="AX1127" s="17"/>
      <c r="AY1127" s="17"/>
      <c r="AZ1127" s="17"/>
      <c r="BA1127" s="17"/>
      <c r="BB1127" s="17"/>
      <c r="BC1127" s="17"/>
      <c r="BD1127" s="17"/>
      <c r="BE1127" s="17"/>
      <c r="BF1127" s="17"/>
      <c r="BG1127" s="17"/>
      <c r="BH1127" s="17"/>
      <c r="BI1127" s="17"/>
      <c r="BJ1127" s="17"/>
      <c r="BK1127" s="17"/>
      <c r="BL1127" s="17"/>
      <c r="BM1127" s="17"/>
      <c r="BN1127" s="17"/>
      <c r="BO1127" s="17"/>
      <c r="BP1127" s="17"/>
      <c r="BQ1127" s="17"/>
      <c r="BR1127" s="17"/>
      <c r="BS1127" s="17"/>
      <c r="BT1127" s="17"/>
      <c r="BU1127" s="17"/>
      <c r="BV1127" s="17"/>
      <c r="BW1127" s="17"/>
      <c r="BX1127" s="17"/>
      <c r="BY1127" s="17"/>
      <c r="BZ1127" s="17"/>
      <c r="CA1127" s="17"/>
      <c r="CB1127" s="17"/>
      <c r="CC1127" s="17"/>
      <c r="CD1127" s="17"/>
      <c r="CE1127" s="17"/>
      <c r="CF1127" s="17"/>
      <c r="CG1127" s="17"/>
      <c r="CH1127" s="17"/>
      <c r="CI1127" s="17"/>
      <c r="CJ1127" s="17"/>
      <c r="CK1127" s="17"/>
      <c r="CL1127" s="17"/>
      <c r="CM1127" s="17"/>
      <c r="CN1127" s="17"/>
      <c r="CO1127" s="17"/>
      <c r="CP1127" s="17"/>
      <c r="CQ1127" s="17"/>
      <c r="CR1127" s="17"/>
      <c r="CS1127" s="17"/>
      <c r="CT1127" s="17"/>
      <c r="CU1127" s="17"/>
      <c r="CV1127" s="17"/>
      <c r="CW1127" s="17"/>
      <c r="CX1127" s="17"/>
      <c r="CY1127" s="17"/>
      <c r="CZ1127" s="17"/>
      <c r="DA1127" s="17"/>
      <c r="DB1127" s="17"/>
      <c r="DC1127" s="17"/>
      <c r="DD1127" s="17"/>
      <c r="DE1127" s="17"/>
      <c r="DF1127" s="17"/>
      <c r="DG1127" s="17"/>
      <c r="DH1127" s="17"/>
      <c r="DI1127" s="17"/>
      <c r="DJ1127" s="17"/>
      <c r="DK1127" s="17"/>
      <c r="DL1127" s="17"/>
      <c r="DM1127" s="17"/>
      <c r="DN1127" s="17"/>
      <c r="DO1127" s="17"/>
      <c r="DP1127" s="17"/>
      <c r="DQ1127" s="17"/>
      <c r="DR1127" s="17"/>
      <c r="DS1127" s="17"/>
      <c r="DT1127" s="17"/>
      <c r="DU1127" s="17"/>
      <c r="DV1127" s="17"/>
      <c r="DW1127" s="17"/>
      <c r="DX1127" s="17"/>
      <c r="DY1127" s="17"/>
      <c r="DZ1127" s="17"/>
      <c r="EA1127" s="17"/>
      <c r="EB1127" s="17"/>
      <c r="EC1127" s="17"/>
      <c r="ED1127" s="17"/>
      <c r="EE1127" s="17"/>
      <c r="EF1127" s="17"/>
      <c r="EG1127" s="17"/>
      <c r="EH1127" s="17"/>
      <c r="EI1127" s="17"/>
      <c r="EJ1127" s="17"/>
      <c r="EK1127" s="17"/>
      <c r="EL1127" s="17"/>
    </row>
    <row r="1128" spans="1:142" x14ac:dyDescent="0.35">
      <c r="A1128" s="17"/>
      <c r="B1128" s="17"/>
      <c r="C1128" s="17"/>
      <c r="D1128" s="17"/>
      <c r="E1128" s="17"/>
      <c r="F1128" s="17"/>
      <c r="G1128" s="17"/>
      <c r="H1128" s="17"/>
      <c r="I1128" s="17"/>
      <c r="K1128" s="17"/>
      <c r="N1128" s="17"/>
      <c r="O1128" s="17"/>
      <c r="P1128" s="68"/>
      <c r="Q1128" s="68"/>
      <c r="R1128" s="17"/>
      <c r="S1128" s="17"/>
      <c r="T1128" s="107"/>
      <c r="V1128" s="17"/>
      <c r="W1128" s="17"/>
      <c r="Y1128" s="17"/>
      <c r="Z1128" s="17"/>
      <c r="AA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c r="BL1128" s="17"/>
      <c r="BM1128" s="17"/>
      <c r="BN1128" s="17"/>
      <c r="BO1128" s="17"/>
      <c r="BP1128" s="17"/>
      <c r="BQ1128" s="17"/>
      <c r="BR1128" s="17"/>
      <c r="BS1128" s="17"/>
      <c r="BT1128" s="17"/>
      <c r="BU1128" s="17"/>
      <c r="BV1128" s="17"/>
      <c r="BW1128" s="17"/>
      <c r="BX1128" s="17"/>
      <c r="BY1128" s="17"/>
      <c r="BZ1128" s="17"/>
      <c r="CA1128" s="17"/>
      <c r="CB1128" s="17"/>
      <c r="CC1128" s="17"/>
      <c r="CD1128" s="17"/>
      <c r="CE1128" s="17"/>
      <c r="CF1128" s="17"/>
      <c r="CG1128" s="17"/>
      <c r="CH1128" s="17"/>
      <c r="CI1128" s="17"/>
      <c r="CJ1128" s="17"/>
      <c r="CK1128" s="17"/>
      <c r="CL1128" s="17"/>
      <c r="CM1128" s="17"/>
      <c r="CN1128" s="17"/>
      <c r="CO1128" s="17"/>
      <c r="CP1128" s="17"/>
      <c r="CQ1128" s="17"/>
      <c r="CR1128" s="17"/>
      <c r="CS1128" s="17"/>
      <c r="CT1128" s="17"/>
      <c r="CU1128" s="17"/>
      <c r="CV1128" s="17"/>
      <c r="CW1128" s="17"/>
      <c r="CX1128" s="17"/>
      <c r="CY1128" s="17"/>
      <c r="CZ1128" s="17"/>
      <c r="DA1128" s="17"/>
      <c r="DB1128" s="17"/>
      <c r="DC1128" s="17"/>
      <c r="DD1128" s="17"/>
      <c r="DE1128" s="17"/>
      <c r="DF1128" s="17"/>
      <c r="DG1128" s="17"/>
      <c r="DH1128" s="17"/>
      <c r="DI1128" s="17"/>
      <c r="DJ1128" s="17"/>
      <c r="DK1128" s="17"/>
      <c r="DL1128" s="17"/>
      <c r="DM1128" s="17"/>
      <c r="DN1128" s="17"/>
      <c r="DO1128" s="17"/>
      <c r="DP1128" s="17"/>
      <c r="DQ1128" s="17"/>
      <c r="DR1128" s="17"/>
      <c r="DS1128" s="17"/>
      <c r="DT1128" s="17"/>
      <c r="DU1128" s="17"/>
      <c r="DV1128" s="17"/>
      <c r="DW1128" s="17"/>
      <c r="DX1128" s="17"/>
      <c r="DY1128" s="17"/>
      <c r="DZ1128" s="17"/>
      <c r="EA1128" s="17"/>
      <c r="EB1128" s="17"/>
      <c r="EC1128" s="17"/>
      <c r="ED1128" s="17"/>
      <c r="EE1128" s="17"/>
      <c r="EF1128" s="17"/>
      <c r="EG1128" s="17"/>
      <c r="EH1128" s="17"/>
      <c r="EI1128" s="17"/>
      <c r="EJ1128" s="17"/>
      <c r="EK1128" s="17"/>
      <c r="EL1128" s="17"/>
    </row>
    <row r="1129" spans="1:142" x14ac:dyDescent="0.35">
      <c r="A1129" s="17"/>
      <c r="B1129" s="17"/>
      <c r="C1129" s="17"/>
      <c r="D1129" s="17"/>
      <c r="E1129" s="17"/>
      <c r="F1129" s="17"/>
      <c r="G1129" s="17"/>
      <c r="H1129" s="17"/>
      <c r="I1129" s="17"/>
      <c r="K1129" s="17"/>
      <c r="N1129" s="17"/>
      <c r="O1129" s="17"/>
      <c r="P1129" s="68"/>
      <c r="Q1129" s="68"/>
      <c r="R1129" s="17"/>
      <c r="S1129" s="17"/>
      <c r="T1129" s="107"/>
      <c r="V1129" s="17"/>
      <c r="W1129" s="17"/>
      <c r="Y1129" s="17"/>
      <c r="Z1129" s="17"/>
      <c r="AA1129" s="17"/>
      <c r="AI1129" s="17"/>
      <c r="AJ1129" s="17"/>
      <c r="AK1129" s="17"/>
      <c r="AL1129" s="17"/>
      <c r="AM1129" s="17"/>
      <c r="AN1129" s="17"/>
      <c r="AO1129" s="17"/>
      <c r="AP1129" s="17"/>
      <c r="AQ1129" s="17"/>
      <c r="AR1129" s="17"/>
      <c r="AS1129" s="17"/>
      <c r="AT1129" s="17"/>
      <c r="AU1129" s="17"/>
      <c r="AV1129" s="17"/>
      <c r="AW1129" s="17"/>
      <c r="AX1129" s="17"/>
      <c r="AY1129" s="17"/>
      <c r="AZ1129" s="17"/>
      <c r="BA1129" s="17"/>
      <c r="BB1129" s="17"/>
      <c r="BC1129" s="17"/>
      <c r="BD1129" s="17"/>
      <c r="BE1129" s="17"/>
      <c r="BF1129" s="17"/>
      <c r="BG1129" s="17"/>
      <c r="BH1129" s="17"/>
      <c r="BI1129" s="17"/>
      <c r="BJ1129" s="17"/>
      <c r="BK1129" s="17"/>
      <c r="BL1129" s="17"/>
      <c r="BM1129" s="17"/>
      <c r="BN1129" s="17"/>
      <c r="BO1129" s="17"/>
      <c r="BP1129" s="17"/>
      <c r="BQ1129" s="17"/>
      <c r="BR1129" s="17"/>
      <c r="BS1129" s="17"/>
      <c r="BT1129" s="17"/>
      <c r="BU1129" s="17"/>
      <c r="BV1129" s="17"/>
      <c r="BW1129" s="17"/>
      <c r="BX1129" s="17"/>
      <c r="BY1129" s="17"/>
      <c r="BZ1129" s="17"/>
      <c r="CA1129" s="17"/>
      <c r="CB1129" s="17"/>
      <c r="CC1129" s="17"/>
      <c r="CD1129" s="17"/>
      <c r="CE1129" s="17"/>
      <c r="CF1129" s="17"/>
      <c r="CG1129" s="17"/>
      <c r="CH1129" s="17"/>
      <c r="CI1129" s="17"/>
      <c r="CJ1129" s="17"/>
      <c r="CK1129" s="17"/>
      <c r="CL1129" s="17"/>
      <c r="CM1129" s="17"/>
      <c r="CN1129" s="17"/>
      <c r="CO1129" s="17"/>
      <c r="CP1129" s="17"/>
      <c r="CQ1129" s="17"/>
      <c r="CR1129" s="17"/>
      <c r="CS1129" s="17"/>
      <c r="CT1129" s="17"/>
      <c r="CU1129" s="17"/>
      <c r="CV1129" s="17"/>
      <c r="CW1129" s="17"/>
      <c r="CX1129" s="17"/>
      <c r="CY1129" s="17"/>
      <c r="CZ1129" s="17"/>
      <c r="DA1129" s="17"/>
      <c r="DB1129" s="17"/>
      <c r="DC1129" s="17"/>
      <c r="DD1129" s="17"/>
      <c r="DE1129" s="17"/>
      <c r="DF1129" s="17"/>
      <c r="DG1129" s="17"/>
      <c r="DH1129" s="17"/>
      <c r="DI1129" s="17"/>
      <c r="DJ1129" s="17"/>
      <c r="DK1129" s="17"/>
      <c r="DL1129" s="17"/>
      <c r="DM1129" s="17"/>
      <c r="DN1129" s="17"/>
      <c r="DO1129" s="17"/>
      <c r="DP1129" s="17"/>
      <c r="DQ1129" s="17"/>
      <c r="DR1129" s="17"/>
      <c r="DS1129" s="17"/>
      <c r="DT1129" s="17"/>
      <c r="DU1129" s="17"/>
      <c r="DV1129" s="17"/>
      <c r="DW1129" s="17"/>
      <c r="DX1129" s="17"/>
      <c r="DY1129" s="17"/>
      <c r="DZ1129" s="17"/>
      <c r="EA1129" s="17"/>
      <c r="EB1129" s="17"/>
      <c r="EC1129" s="17"/>
      <c r="ED1129" s="17"/>
      <c r="EE1129" s="17"/>
      <c r="EF1129" s="17"/>
      <c r="EG1129" s="17"/>
      <c r="EH1129" s="17"/>
      <c r="EI1129" s="17"/>
      <c r="EJ1129" s="17"/>
      <c r="EK1129" s="17"/>
      <c r="EL1129" s="17"/>
    </row>
    <row r="1130" spans="1:142" x14ac:dyDescent="0.35">
      <c r="A1130" s="17"/>
      <c r="B1130" s="17"/>
      <c r="C1130" s="17"/>
      <c r="D1130" s="17"/>
      <c r="E1130" s="17"/>
      <c r="F1130" s="17"/>
      <c r="G1130" s="17"/>
      <c r="H1130" s="17"/>
      <c r="I1130" s="17"/>
      <c r="K1130" s="17"/>
      <c r="N1130" s="17"/>
      <c r="O1130" s="17"/>
      <c r="P1130" s="68"/>
      <c r="Q1130" s="68"/>
      <c r="R1130" s="17"/>
      <c r="S1130" s="17"/>
      <c r="T1130" s="107"/>
      <c r="V1130" s="17"/>
      <c r="W1130" s="17"/>
      <c r="Y1130" s="17"/>
      <c r="Z1130" s="17"/>
      <c r="AA1130" s="17"/>
      <c r="AI1130" s="17"/>
      <c r="AJ1130" s="17"/>
      <c r="AK1130" s="17"/>
      <c r="AL1130" s="17"/>
      <c r="AM1130" s="17"/>
      <c r="AN1130" s="17"/>
      <c r="AO1130" s="17"/>
      <c r="AP1130" s="17"/>
      <c r="AQ1130" s="17"/>
      <c r="AR1130" s="17"/>
      <c r="AS1130" s="17"/>
      <c r="AT1130" s="17"/>
      <c r="AU1130" s="17"/>
      <c r="AV1130" s="17"/>
      <c r="AW1130" s="17"/>
      <c r="AX1130" s="17"/>
      <c r="AY1130" s="17"/>
      <c r="AZ1130" s="17"/>
      <c r="BA1130" s="17"/>
      <c r="BB1130" s="17"/>
      <c r="BC1130" s="17"/>
      <c r="BD1130" s="17"/>
      <c r="BE1130" s="17"/>
      <c r="BF1130" s="17"/>
      <c r="BG1130" s="17"/>
      <c r="BH1130" s="17"/>
      <c r="BI1130" s="17"/>
      <c r="BJ1130" s="17"/>
      <c r="BK1130" s="17"/>
      <c r="BL1130" s="17"/>
      <c r="BM1130" s="17"/>
      <c r="BN1130" s="17"/>
      <c r="BO1130" s="17"/>
      <c r="BP1130" s="17"/>
      <c r="BQ1130" s="17"/>
      <c r="BR1130" s="17"/>
      <c r="BS1130" s="17"/>
      <c r="BT1130" s="17"/>
      <c r="BU1130" s="17"/>
      <c r="BV1130" s="17"/>
      <c r="BW1130" s="17"/>
      <c r="BX1130" s="17"/>
      <c r="BY1130" s="17"/>
      <c r="BZ1130" s="17"/>
      <c r="CA1130" s="17"/>
      <c r="CB1130" s="17"/>
      <c r="CC1130" s="17"/>
      <c r="CD1130" s="17"/>
      <c r="CE1130" s="17"/>
      <c r="CF1130" s="17"/>
      <c r="CG1130" s="17"/>
      <c r="CH1130" s="17"/>
      <c r="CI1130" s="17"/>
      <c r="CJ1130" s="17"/>
      <c r="CK1130" s="17"/>
      <c r="CL1130" s="17"/>
      <c r="CM1130" s="17"/>
      <c r="CN1130" s="17"/>
      <c r="CO1130" s="17"/>
      <c r="CP1130" s="17"/>
      <c r="CQ1130" s="17"/>
      <c r="CR1130" s="17"/>
      <c r="CS1130" s="17"/>
      <c r="CT1130" s="17"/>
      <c r="CU1130" s="17"/>
      <c r="CV1130" s="17"/>
      <c r="CW1130" s="17"/>
      <c r="CX1130" s="17"/>
      <c r="CY1130" s="17"/>
      <c r="CZ1130" s="17"/>
      <c r="DA1130" s="17"/>
      <c r="DB1130" s="17"/>
      <c r="DC1130" s="17"/>
      <c r="DD1130" s="17"/>
      <c r="DE1130" s="17"/>
      <c r="DF1130" s="17"/>
      <c r="DG1130" s="17"/>
      <c r="DH1130" s="17"/>
      <c r="DI1130" s="17"/>
      <c r="DJ1130" s="17"/>
      <c r="DK1130" s="17"/>
      <c r="DL1130" s="17"/>
      <c r="DM1130" s="17"/>
      <c r="DN1130" s="17"/>
      <c r="DO1130" s="17"/>
      <c r="DP1130" s="17"/>
      <c r="DQ1130" s="17"/>
      <c r="DR1130" s="17"/>
      <c r="DS1130" s="17"/>
      <c r="DT1130" s="17"/>
      <c r="DU1130" s="17"/>
      <c r="DV1130" s="17"/>
      <c r="DW1130" s="17"/>
      <c r="DX1130" s="17"/>
      <c r="DY1130" s="17"/>
      <c r="DZ1130" s="17"/>
      <c r="EA1130" s="17"/>
      <c r="EB1130" s="17"/>
      <c r="EC1130" s="17"/>
      <c r="ED1130" s="17"/>
      <c r="EE1130" s="17"/>
      <c r="EF1130" s="17"/>
      <c r="EG1130" s="17"/>
      <c r="EH1130" s="17"/>
      <c r="EI1130" s="17"/>
      <c r="EJ1130" s="17"/>
      <c r="EK1130" s="17"/>
      <c r="EL1130" s="17"/>
    </row>
    <row r="1131" spans="1:142" x14ac:dyDescent="0.35">
      <c r="A1131" s="17"/>
      <c r="B1131" s="17"/>
      <c r="C1131" s="17"/>
      <c r="D1131" s="17"/>
      <c r="E1131" s="17"/>
      <c r="F1131" s="17"/>
      <c r="G1131" s="17"/>
      <c r="H1131" s="17"/>
      <c r="I1131" s="17"/>
      <c r="K1131" s="17"/>
      <c r="N1131" s="17"/>
      <c r="O1131" s="17"/>
      <c r="P1131" s="68"/>
      <c r="Q1131" s="68"/>
      <c r="R1131" s="17"/>
      <c r="S1131" s="17"/>
      <c r="T1131" s="107"/>
      <c r="V1131" s="17"/>
      <c r="W1131" s="17"/>
      <c r="Y1131" s="17"/>
      <c r="Z1131" s="17"/>
      <c r="AA1131" s="17"/>
      <c r="AI1131" s="17"/>
      <c r="AJ1131" s="17"/>
      <c r="AK1131" s="17"/>
      <c r="AL1131" s="17"/>
      <c r="AM1131" s="17"/>
      <c r="AN1131" s="17"/>
      <c r="AO1131" s="17"/>
      <c r="AP1131" s="17"/>
      <c r="AQ1131" s="17"/>
      <c r="AR1131" s="17"/>
      <c r="AS1131" s="17"/>
      <c r="AT1131" s="17"/>
      <c r="AU1131" s="17"/>
      <c r="AV1131" s="17"/>
      <c r="AW1131" s="17"/>
      <c r="AX1131" s="17"/>
      <c r="AY1131" s="17"/>
      <c r="AZ1131" s="17"/>
      <c r="BA1131" s="17"/>
      <c r="BB1131" s="17"/>
      <c r="BC1131" s="17"/>
      <c r="BD1131" s="17"/>
      <c r="BE1131" s="17"/>
      <c r="BF1131" s="17"/>
      <c r="BG1131" s="17"/>
      <c r="BH1131" s="17"/>
      <c r="BI1131" s="17"/>
      <c r="BJ1131" s="17"/>
      <c r="BK1131" s="17"/>
      <c r="BL1131" s="17"/>
      <c r="BM1131" s="17"/>
      <c r="BN1131" s="17"/>
      <c r="BO1131" s="17"/>
      <c r="BP1131" s="17"/>
      <c r="BQ1131" s="17"/>
      <c r="BR1131" s="17"/>
      <c r="BS1131" s="17"/>
      <c r="BT1131" s="17"/>
      <c r="BU1131" s="17"/>
      <c r="BV1131" s="17"/>
      <c r="BW1131" s="17"/>
      <c r="BX1131" s="17"/>
      <c r="BY1131" s="17"/>
      <c r="BZ1131" s="17"/>
      <c r="CA1131" s="17"/>
      <c r="CB1131" s="17"/>
      <c r="CC1131" s="17"/>
      <c r="CD1131" s="17"/>
      <c r="CE1131" s="17"/>
      <c r="CF1131" s="17"/>
      <c r="CG1131" s="17"/>
      <c r="CH1131" s="17"/>
      <c r="CI1131" s="17"/>
      <c r="CJ1131" s="17"/>
      <c r="CK1131" s="17"/>
      <c r="CL1131" s="17"/>
      <c r="CM1131" s="17"/>
      <c r="CN1131" s="17"/>
      <c r="CO1131" s="17"/>
      <c r="CP1131" s="17"/>
      <c r="CQ1131" s="17"/>
      <c r="CR1131" s="17"/>
      <c r="CS1131" s="17"/>
      <c r="CT1131" s="17"/>
      <c r="CU1131" s="17"/>
      <c r="CV1131" s="17"/>
      <c r="CW1131" s="17"/>
      <c r="CX1131" s="17"/>
      <c r="CY1131" s="17"/>
      <c r="CZ1131" s="17"/>
      <c r="DA1131" s="17"/>
      <c r="DB1131" s="17"/>
      <c r="DC1131" s="17"/>
      <c r="DD1131" s="17"/>
      <c r="DE1131" s="17"/>
      <c r="DF1131" s="17"/>
      <c r="DG1131" s="17"/>
      <c r="DH1131" s="17"/>
      <c r="DI1131" s="17"/>
      <c r="DJ1131" s="17"/>
      <c r="DK1131" s="17"/>
      <c r="DL1131" s="17"/>
      <c r="DM1131" s="17"/>
      <c r="DN1131" s="17"/>
      <c r="DO1131" s="17"/>
      <c r="DP1131" s="17"/>
      <c r="DQ1131" s="17"/>
      <c r="DR1131" s="17"/>
      <c r="DS1131" s="17"/>
      <c r="DT1131" s="17"/>
      <c r="DU1131" s="17"/>
      <c r="DV1131" s="17"/>
      <c r="DW1131" s="17"/>
      <c r="DX1131" s="17"/>
      <c r="DY1131" s="17"/>
      <c r="DZ1131" s="17"/>
      <c r="EA1131" s="17"/>
      <c r="EB1131" s="17"/>
      <c r="EC1131" s="17"/>
      <c r="ED1131" s="17"/>
      <c r="EE1131" s="17"/>
      <c r="EF1131" s="17"/>
      <c r="EG1131" s="17"/>
      <c r="EH1131" s="17"/>
      <c r="EI1131" s="17"/>
      <c r="EJ1131" s="17"/>
      <c r="EK1131" s="17"/>
      <c r="EL1131" s="17"/>
    </row>
    <row r="1132" spans="1:142" x14ac:dyDescent="0.35">
      <c r="A1132" s="17"/>
      <c r="B1132" s="17"/>
      <c r="C1132" s="17"/>
      <c r="D1132" s="17"/>
      <c r="E1132" s="17"/>
      <c r="F1132" s="17"/>
      <c r="G1132" s="17"/>
      <c r="H1132" s="17"/>
      <c r="I1132" s="17"/>
      <c r="K1132" s="17"/>
      <c r="N1132" s="17"/>
      <c r="O1132" s="17"/>
      <c r="P1132" s="68"/>
      <c r="Q1132" s="68"/>
      <c r="R1132" s="17"/>
      <c r="S1132" s="17"/>
      <c r="T1132" s="107"/>
      <c r="V1132" s="17"/>
      <c r="W1132" s="17"/>
      <c r="Y1132" s="17"/>
      <c r="Z1132" s="17"/>
      <c r="AA1132" s="17"/>
      <c r="AI1132" s="17"/>
      <c r="AJ1132" s="17"/>
      <c r="AK1132" s="17"/>
      <c r="AL1132" s="17"/>
      <c r="AM1132" s="17"/>
      <c r="AN1132" s="17"/>
      <c r="AO1132" s="17"/>
      <c r="AP1132" s="17"/>
      <c r="AQ1132" s="17"/>
      <c r="AR1132" s="17"/>
      <c r="AS1132" s="17"/>
      <c r="AT1132" s="17"/>
      <c r="AU1132" s="17"/>
      <c r="AV1132" s="17"/>
      <c r="AW1132" s="17"/>
      <c r="AX1132" s="17"/>
      <c r="AY1132" s="17"/>
      <c r="AZ1132" s="17"/>
      <c r="BA1132" s="17"/>
      <c r="BB1132" s="17"/>
      <c r="BC1132" s="17"/>
      <c r="BD1132" s="17"/>
      <c r="BE1132" s="17"/>
      <c r="BF1132" s="17"/>
      <c r="BG1132" s="17"/>
      <c r="BH1132" s="17"/>
      <c r="BI1132" s="17"/>
      <c r="BJ1132" s="17"/>
      <c r="BK1132" s="17"/>
      <c r="BL1132" s="17"/>
      <c r="BM1132" s="17"/>
      <c r="BN1132" s="17"/>
      <c r="BO1132" s="17"/>
      <c r="BP1132" s="17"/>
      <c r="BQ1132" s="17"/>
      <c r="BR1132" s="17"/>
      <c r="BS1132" s="17"/>
      <c r="BT1132" s="17"/>
      <c r="BU1132" s="17"/>
      <c r="BV1132" s="17"/>
      <c r="BW1132" s="17"/>
      <c r="BX1132" s="17"/>
      <c r="BY1132" s="17"/>
      <c r="BZ1132" s="17"/>
      <c r="CA1132" s="17"/>
      <c r="CB1132" s="17"/>
      <c r="CC1132" s="17"/>
      <c r="CD1132" s="17"/>
      <c r="CE1132" s="17"/>
      <c r="CF1132" s="17"/>
      <c r="CG1132" s="17"/>
      <c r="CH1132" s="17"/>
      <c r="CI1132" s="17"/>
      <c r="CJ1132" s="17"/>
      <c r="CK1132" s="17"/>
      <c r="CL1132" s="17"/>
      <c r="CM1132" s="17"/>
      <c r="CN1132" s="17"/>
      <c r="CO1132" s="17"/>
      <c r="CP1132" s="17"/>
      <c r="CQ1132" s="17"/>
      <c r="CR1132" s="17"/>
      <c r="CS1132" s="17"/>
      <c r="CT1132" s="17"/>
      <c r="CU1132" s="17"/>
      <c r="CV1132" s="17"/>
      <c r="CW1132" s="17"/>
      <c r="CX1132" s="17"/>
      <c r="CY1132" s="17"/>
      <c r="CZ1132" s="17"/>
      <c r="DA1132" s="17"/>
      <c r="DB1132" s="17"/>
      <c r="DC1132" s="17"/>
      <c r="DD1132" s="17"/>
      <c r="DE1132" s="17"/>
      <c r="DF1132" s="17"/>
      <c r="DG1132" s="17"/>
      <c r="DH1132" s="17"/>
      <c r="DI1132" s="17"/>
      <c r="DJ1132" s="17"/>
      <c r="DK1132" s="17"/>
      <c r="DL1132" s="17"/>
      <c r="DM1132" s="17"/>
      <c r="DN1132" s="17"/>
      <c r="DO1132" s="17"/>
      <c r="DP1132" s="17"/>
      <c r="DQ1132" s="17"/>
      <c r="DR1132" s="17"/>
      <c r="DS1132" s="17"/>
      <c r="DT1132" s="17"/>
      <c r="DU1132" s="17"/>
      <c r="DV1132" s="17"/>
      <c r="DW1132" s="17"/>
      <c r="DX1132" s="17"/>
      <c r="DY1132" s="17"/>
      <c r="DZ1132" s="17"/>
      <c r="EA1132" s="17"/>
      <c r="EB1132" s="17"/>
      <c r="EC1132" s="17"/>
      <c r="ED1132" s="17"/>
      <c r="EE1132" s="17"/>
      <c r="EF1132" s="17"/>
      <c r="EG1132" s="17"/>
      <c r="EH1132" s="17"/>
      <c r="EI1132" s="17"/>
      <c r="EJ1132" s="17"/>
      <c r="EK1132" s="17"/>
      <c r="EL1132" s="17"/>
    </row>
    <row r="1133" spans="1:142" x14ac:dyDescent="0.35">
      <c r="A1133" s="17"/>
      <c r="B1133" s="17"/>
      <c r="C1133" s="17"/>
      <c r="D1133" s="17"/>
      <c r="E1133" s="17"/>
      <c r="F1133" s="17"/>
      <c r="G1133" s="17"/>
      <c r="H1133" s="17"/>
      <c r="I1133" s="17"/>
      <c r="K1133" s="17"/>
      <c r="N1133" s="17"/>
      <c r="O1133" s="17"/>
      <c r="P1133" s="68"/>
      <c r="Q1133" s="68"/>
      <c r="R1133" s="17"/>
      <c r="S1133" s="17"/>
      <c r="T1133" s="107"/>
      <c r="V1133" s="17"/>
      <c r="W1133" s="17"/>
      <c r="Y1133" s="17"/>
      <c r="Z1133" s="17"/>
      <c r="AA1133" s="17"/>
      <c r="AI1133" s="17"/>
      <c r="AJ1133" s="17"/>
      <c r="AK1133" s="17"/>
      <c r="AL1133" s="17"/>
      <c r="AM1133" s="17"/>
      <c r="AN1133" s="17"/>
      <c r="AO1133" s="17"/>
      <c r="AP1133" s="17"/>
      <c r="AQ1133" s="17"/>
      <c r="AR1133" s="17"/>
      <c r="AS1133" s="17"/>
      <c r="AT1133" s="17"/>
      <c r="AU1133" s="17"/>
      <c r="AV1133" s="17"/>
      <c r="AW1133" s="17"/>
      <c r="AX1133" s="17"/>
      <c r="AY1133" s="17"/>
      <c r="AZ1133" s="17"/>
      <c r="BA1133" s="17"/>
      <c r="BB1133" s="17"/>
      <c r="BC1133" s="17"/>
      <c r="BD1133" s="17"/>
      <c r="BE1133" s="17"/>
      <c r="BF1133" s="17"/>
      <c r="BG1133" s="17"/>
      <c r="BH1133" s="17"/>
      <c r="BI1133" s="17"/>
      <c r="BJ1133" s="17"/>
      <c r="BK1133" s="17"/>
      <c r="BL1133" s="17"/>
      <c r="BM1133" s="17"/>
      <c r="BN1133" s="17"/>
      <c r="BO1133" s="17"/>
      <c r="BP1133" s="17"/>
      <c r="BQ1133" s="17"/>
      <c r="BR1133" s="17"/>
      <c r="BS1133" s="17"/>
      <c r="BT1133" s="17"/>
      <c r="BU1133" s="17"/>
      <c r="BV1133" s="17"/>
      <c r="BW1133" s="17"/>
      <c r="BX1133" s="17"/>
      <c r="BY1133" s="17"/>
      <c r="BZ1133" s="17"/>
      <c r="CA1133" s="17"/>
      <c r="CB1133" s="17"/>
      <c r="CC1133" s="17"/>
      <c r="CD1133" s="17"/>
      <c r="CE1133" s="17"/>
      <c r="CF1133" s="17"/>
      <c r="CG1133" s="17"/>
      <c r="CH1133" s="17"/>
      <c r="CI1133" s="17"/>
      <c r="CJ1133" s="17"/>
      <c r="CK1133" s="17"/>
      <c r="CL1133" s="17"/>
      <c r="CM1133" s="17"/>
      <c r="CN1133" s="17"/>
      <c r="CO1133" s="17"/>
      <c r="CP1133" s="17"/>
      <c r="CQ1133" s="17"/>
      <c r="CR1133" s="17"/>
      <c r="CS1133" s="17"/>
      <c r="CT1133" s="17"/>
      <c r="CU1133" s="17"/>
      <c r="CV1133" s="17"/>
      <c r="CW1133" s="17"/>
      <c r="CX1133" s="17"/>
      <c r="CY1133" s="17"/>
      <c r="CZ1133" s="17"/>
      <c r="DA1133" s="17"/>
      <c r="DB1133" s="17"/>
      <c r="DC1133" s="17"/>
      <c r="DD1133" s="17"/>
      <c r="DE1133" s="17"/>
      <c r="DF1133" s="17"/>
      <c r="DG1133" s="17"/>
      <c r="DH1133" s="17"/>
      <c r="DI1133" s="17"/>
      <c r="DJ1133" s="17"/>
      <c r="DK1133" s="17"/>
      <c r="DL1133" s="17"/>
      <c r="DM1133" s="17"/>
      <c r="DN1133" s="17"/>
      <c r="DO1133" s="17"/>
      <c r="DP1133" s="17"/>
      <c r="DQ1133" s="17"/>
      <c r="DR1133" s="17"/>
      <c r="DS1133" s="17"/>
      <c r="DT1133" s="17"/>
      <c r="DU1133" s="17"/>
      <c r="DV1133" s="17"/>
      <c r="DW1133" s="17"/>
      <c r="DX1133" s="17"/>
      <c r="DY1133" s="17"/>
      <c r="DZ1133" s="17"/>
      <c r="EA1133" s="17"/>
      <c r="EB1133" s="17"/>
      <c r="EC1133" s="17"/>
      <c r="ED1133" s="17"/>
      <c r="EE1133" s="17"/>
      <c r="EF1133" s="17"/>
      <c r="EG1133" s="17"/>
      <c r="EH1133" s="17"/>
      <c r="EI1133" s="17"/>
      <c r="EJ1133" s="17"/>
      <c r="EK1133" s="17"/>
      <c r="EL1133" s="17"/>
    </row>
    <row r="1134" spans="1:142" x14ac:dyDescent="0.35">
      <c r="A1134" s="17"/>
      <c r="B1134" s="17"/>
      <c r="C1134" s="17"/>
      <c r="D1134" s="17"/>
      <c r="E1134" s="17"/>
      <c r="F1134" s="17"/>
      <c r="G1134" s="17"/>
      <c r="H1134" s="17"/>
      <c r="I1134" s="17"/>
      <c r="K1134" s="17"/>
      <c r="N1134" s="17"/>
      <c r="O1134" s="17"/>
      <c r="P1134" s="68"/>
      <c r="Q1134" s="68"/>
      <c r="R1134" s="17"/>
      <c r="S1134" s="17"/>
      <c r="T1134" s="107"/>
      <c r="V1134" s="17"/>
      <c r="W1134" s="17"/>
      <c r="Y1134" s="17"/>
      <c r="Z1134" s="17"/>
      <c r="AA1134" s="17"/>
      <c r="AI1134" s="17"/>
      <c r="AJ1134" s="17"/>
      <c r="AK1134" s="17"/>
      <c r="AL1134" s="17"/>
      <c r="AM1134" s="17"/>
      <c r="AN1134" s="17"/>
      <c r="AO1134" s="17"/>
      <c r="AP1134" s="17"/>
      <c r="AQ1134" s="17"/>
      <c r="AR1134" s="17"/>
      <c r="AS1134" s="17"/>
      <c r="AT1134" s="17"/>
      <c r="AU1134" s="17"/>
      <c r="AV1134" s="17"/>
      <c r="AW1134" s="17"/>
      <c r="AX1134" s="17"/>
      <c r="AY1134" s="17"/>
      <c r="AZ1134" s="17"/>
      <c r="BA1134" s="17"/>
      <c r="BB1134" s="17"/>
      <c r="BC1134" s="17"/>
      <c r="BD1134" s="17"/>
      <c r="BE1134" s="17"/>
      <c r="BF1134" s="17"/>
      <c r="BG1134" s="17"/>
      <c r="BH1134" s="17"/>
      <c r="BI1134" s="17"/>
      <c r="BJ1134" s="17"/>
      <c r="BK1134" s="17"/>
      <c r="BL1134" s="17"/>
      <c r="BM1134" s="17"/>
      <c r="BN1134" s="17"/>
      <c r="BO1134" s="17"/>
      <c r="BP1134" s="17"/>
      <c r="BQ1134" s="17"/>
      <c r="BR1134" s="17"/>
      <c r="BS1134" s="17"/>
      <c r="BT1134" s="17"/>
      <c r="BU1134" s="17"/>
      <c r="BV1134" s="17"/>
      <c r="BW1134" s="17"/>
      <c r="BX1134" s="17"/>
      <c r="BY1134" s="17"/>
      <c r="BZ1134" s="17"/>
      <c r="CA1134" s="17"/>
      <c r="CB1134" s="17"/>
      <c r="CC1134" s="17"/>
      <c r="CD1134" s="17"/>
      <c r="CE1134" s="17"/>
      <c r="CF1134" s="17"/>
      <c r="CG1134" s="17"/>
      <c r="CH1134" s="17"/>
      <c r="CI1134" s="17"/>
      <c r="CJ1134" s="17"/>
      <c r="CK1134" s="17"/>
      <c r="CL1134" s="17"/>
      <c r="CM1134" s="17"/>
      <c r="CN1134" s="17"/>
      <c r="CO1134" s="17"/>
      <c r="CP1134" s="17"/>
      <c r="CQ1134" s="17"/>
      <c r="CR1134" s="17"/>
      <c r="CS1134" s="17"/>
      <c r="CT1134" s="17"/>
      <c r="CU1134" s="17"/>
      <c r="CV1134" s="17"/>
      <c r="CW1134" s="17"/>
      <c r="CX1134" s="17"/>
      <c r="CY1134" s="17"/>
      <c r="CZ1134" s="17"/>
      <c r="DA1134" s="17"/>
      <c r="DB1134" s="17"/>
      <c r="DC1134" s="17"/>
      <c r="DD1134" s="17"/>
      <c r="DE1134" s="17"/>
      <c r="DF1134" s="17"/>
      <c r="DG1134" s="17"/>
      <c r="DH1134" s="17"/>
      <c r="DI1134" s="17"/>
      <c r="DJ1134" s="17"/>
      <c r="DK1134" s="17"/>
      <c r="DL1134" s="17"/>
      <c r="DM1134" s="17"/>
      <c r="DN1134" s="17"/>
      <c r="DO1134" s="17"/>
      <c r="DP1134" s="17"/>
      <c r="DQ1134" s="17"/>
      <c r="DR1134" s="17"/>
      <c r="DS1134" s="17"/>
      <c r="DT1134" s="17"/>
      <c r="DU1134" s="17"/>
      <c r="DV1134" s="17"/>
      <c r="DW1134" s="17"/>
      <c r="DX1134" s="17"/>
      <c r="DY1134" s="17"/>
      <c r="DZ1134" s="17"/>
      <c r="EA1134" s="17"/>
      <c r="EB1134" s="17"/>
      <c r="EC1134" s="17"/>
      <c r="ED1134" s="17"/>
      <c r="EE1134" s="17"/>
      <c r="EF1134" s="17"/>
      <c r="EG1134" s="17"/>
      <c r="EH1134" s="17"/>
      <c r="EI1134" s="17"/>
      <c r="EJ1134" s="17"/>
      <c r="EK1134" s="17"/>
      <c r="EL1134" s="17"/>
    </row>
    <row r="1135" spans="1:142" x14ac:dyDescent="0.35">
      <c r="A1135" s="17"/>
      <c r="B1135" s="17"/>
      <c r="C1135" s="17"/>
      <c r="D1135" s="17"/>
      <c r="E1135" s="17"/>
      <c r="F1135" s="17"/>
      <c r="G1135" s="17"/>
      <c r="H1135" s="17"/>
      <c r="I1135" s="17"/>
      <c r="K1135" s="17"/>
      <c r="N1135" s="17"/>
      <c r="O1135" s="17"/>
      <c r="P1135" s="68"/>
      <c r="Q1135" s="68"/>
      <c r="R1135" s="17"/>
      <c r="S1135" s="17"/>
      <c r="T1135" s="107"/>
      <c r="V1135" s="17"/>
      <c r="W1135" s="17"/>
      <c r="Y1135" s="17"/>
      <c r="Z1135" s="17"/>
      <c r="AA1135" s="17"/>
      <c r="AI1135" s="17"/>
      <c r="AJ1135" s="17"/>
      <c r="AK1135" s="17"/>
      <c r="AL1135" s="17"/>
      <c r="AM1135" s="17"/>
      <c r="AN1135" s="17"/>
      <c r="AO1135" s="17"/>
      <c r="AP1135" s="17"/>
      <c r="AQ1135" s="17"/>
      <c r="AR1135" s="17"/>
      <c r="AS1135" s="17"/>
      <c r="AT1135" s="17"/>
      <c r="AU1135" s="17"/>
      <c r="AV1135" s="17"/>
      <c r="AW1135" s="17"/>
      <c r="AX1135" s="17"/>
      <c r="AY1135" s="17"/>
      <c r="AZ1135" s="17"/>
      <c r="BA1135" s="17"/>
      <c r="BB1135" s="17"/>
      <c r="BC1135" s="17"/>
      <c r="BD1135" s="17"/>
      <c r="BE1135" s="17"/>
      <c r="BF1135" s="17"/>
      <c r="BG1135" s="17"/>
      <c r="BH1135" s="17"/>
      <c r="BI1135" s="17"/>
      <c r="BJ1135" s="17"/>
      <c r="BK1135" s="17"/>
      <c r="BL1135" s="17"/>
      <c r="BM1135" s="17"/>
      <c r="BN1135" s="17"/>
      <c r="BO1135" s="17"/>
      <c r="BP1135" s="17"/>
      <c r="BQ1135" s="17"/>
      <c r="BR1135" s="17"/>
      <c r="BS1135" s="17"/>
      <c r="BT1135" s="17"/>
      <c r="BU1135" s="17"/>
      <c r="BV1135" s="17"/>
      <c r="BW1135" s="17"/>
      <c r="BX1135" s="17"/>
      <c r="BY1135" s="17"/>
      <c r="BZ1135" s="17"/>
      <c r="CA1135" s="17"/>
      <c r="CB1135" s="17"/>
      <c r="CC1135" s="17"/>
      <c r="CD1135" s="17"/>
      <c r="CE1135" s="17"/>
      <c r="CF1135" s="17"/>
      <c r="CG1135" s="17"/>
      <c r="CH1135" s="17"/>
      <c r="CI1135" s="17"/>
      <c r="CJ1135" s="17"/>
      <c r="CK1135" s="17"/>
      <c r="CL1135" s="17"/>
      <c r="CM1135" s="17"/>
      <c r="CN1135" s="17"/>
      <c r="CO1135" s="17"/>
      <c r="CP1135" s="17"/>
      <c r="CQ1135" s="17"/>
      <c r="CR1135" s="17"/>
      <c r="CS1135" s="17"/>
      <c r="CT1135" s="17"/>
      <c r="CU1135" s="17"/>
      <c r="CV1135" s="17"/>
      <c r="CW1135" s="17"/>
      <c r="CX1135" s="17"/>
      <c r="CY1135" s="17"/>
      <c r="CZ1135" s="17"/>
      <c r="DA1135" s="17"/>
      <c r="DB1135" s="17"/>
      <c r="DC1135" s="17"/>
      <c r="DD1135" s="17"/>
      <c r="DE1135" s="17"/>
      <c r="DF1135" s="17"/>
      <c r="DG1135" s="17"/>
      <c r="DH1135" s="17"/>
      <c r="DI1135" s="17"/>
      <c r="DJ1135" s="17"/>
      <c r="DK1135" s="17"/>
      <c r="DL1135" s="17"/>
      <c r="DM1135" s="17"/>
      <c r="DN1135" s="17"/>
      <c r="DO1135" s="17"/>
      <c r="DP1135" s="17"/>
      <c r="DQ1135" s="17"/>
      <c r="DR1135" s="17"/>
      <c r="DS1135" s="17"/>
      <c r="DT1135" s="17"/>
      <c r="DU1135" s="17"/>
      <c r="DV1135" s="17"/>
      <c r="DW1135" s="17"/>
      <c r="DX1135" s="17"/>
      <c r="DY1135" s="17"/>
      <c r="DZ1135" s="17"/>
      <c r="EA1135" s="17"/>
      <c r="EB1135" s="17"/>
      <c r="EC1135" s="17"/>
      <c r="ED1135" s="17"/>
      <c r="EE1135" s="17"/>
      <c r="EF1135" s="17"/>
      <c r="EG1135" s="17"/>
      <c r="EH1135" s="17"/>
      <c r="EI1135" s="17"/>
      <c r="EJ1135" s="17"/>
      <c r="EK1135" s="17"/>
      <c r="EL1135" s="17"/>
    </row>
    <row r="1136" spans="1:142" x14ac:dyDescent="0.35">
      <c r="A1136" s="17"/>
      <c r="B1136" s="17"/>
      <c r="C1136" s="17"/>
      <c r="D1136" s="17"/>
      <c r="E1136" s="17"/>
      <c r="F1136" s="17"/>
      <c r="G1136" s="17"/>
      <c r="H1136" s="17"/>
      <c r="I1136" s="17"/>
      <c r="K1136" s="17"/>
      <c r="N1136" s="17"/>
      <c r="O1136" s="17"/>
      <c r="P1136" s="68"/>
      <c r="Q1136" s="68"/>
      <c r="R1136" s="17"/>
      <c r="S1136" s="17"/>
      <c r="T1136" s="107"/>
      <c r="V1136" s="17"/>
      <c r="W1136" s="17"/>
      <c r="Y1136" s="17"/>
      <c r="Z1136" s="17"/>
      <c r="AA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c r="BL1136" s="17"/>
      <c r="BM1136" s="17"/>
      <c r="BN1136" s="17"/>
      <c r="BO1136" s="17"/>
      <c r="BP1136" s="17"/>
      <c r="BQ1136" s="17"/>
      <c r="BR1136" s="17"/>
      <c r="BS1136" s="17"/>
      <c r="BT1136" s="17"/>
      <c r="BU1136" s="17"/>
      <c r="BV1136" s="17"/>
      <c r="BW1136" s="17"/>
      <c r="BX1136" s="17"/>
      <c r="BY1136" s="17"/>
      <c r="BZ1136" s="17"/>
      <c r="CA1136" s="17"/>
      <c r="CB1136" s="17"/>
      <c r="CC1136" s="17"/>
      <c r="CD1136" s="17"/>
      <c r="CE1136" s="17"/>
      <c r="CF1136" s="17"/>
      <c r="CG1136" s="17"/>
      <c r="CH1136" s="17"/>
      <c r="CI1136" s="17"/>
      <c r="CJ1136" s="17"/>
      <c r="CK1136" s="17"/>
      <c r="CL1136" s="17"/>
      <c r="CM1136" s="17"/>
      <c r="CN1136" s="17"/>
      <c r="CO1136" s="17"/>
      <c r="CP1136" s="17"/>
      <c r="CQ1136" s="17"/>
      <c r="CR1136" s="17"/>
      <c r="CS1136" s="17"/>
      <c r="CT1136" s="17"/>
      <c r="CU1136" s="17"/>
      <c r="CV1136" s="17"/>
      <c r="CW1136" s="17"/>
      <c r="CX1136" s="17"/>
      <c r="CY1136" s="17"/>
      <c r="CZ1136" s="17"/>
      <c r="DA1136" s="17"/>
      <c r="DB1136" s="17"/>
      <c r="DC1136" s="17"/>
      <c r="DD1136" s="17"/>
      <c r="DE1136" s="17"/>
      <c r="DF1136" s="17"/>
      <c r="DG1136" s="17"/>
      <c r="DH1136" s="17"/>
      <c r="DI1136" s="17"/>
      <c r="DJ1136" s="17"/>
      <c r="DK1136" s="17"/>
      <c r="DL1136" s="17"/>
      <c r="DM1136" s="17"/>
      <c r="DN1136" s="17"/>
      <c r="DO1136" s="17"/>
      <c r="DP1136" s="17"/>
      <c r="DQ1136" s="17"/>
      <c r="DR1136" s="17"/>
      <c r="DS1136" s="17"/>
      <c r="DT1136" s="17"/>
      <c r="DU1136" s="17"/>
      <c r="DV1136" s="17"/>
      <c r="DW1136" s="17"/>
      <c r="DX1136" s="17"/>
      <c r="DY1136" s="17"/>
      <c r="DZ1136" s="17"/>
      <c r="EA1136" s="17"/>
      <c r="EB1136" s="17"/>
      <c r="EC1136" s="17"/>
      <c r="ED1136" s="17"/>
      <c r="EE1136" s="17"/>
      <c r="EF1136" s="17"/>
      <c r="EG1136" s="17"/>
      <c r="EH1136" s="17"/>
      <c r="EI1136" s="17"/>
      <c r="EJ1136" s="17"/>
      <c r="EK1136" s="17"/>
      <c r="EL1136" s="17"/>
    </row>
    <row r="1137" spans="1:142" x14ac:dyDescent="0.35">
      <c r="A1137" s="17"/>
      <c r="B1137" s="17"/>
      <c r="C1137" s="17"/>
      <c r="D1137" s="17"/>
      <c r="E1137" s="17"/>
      <c r="F1137" s="17"/>
      <c r="G1137" s="17"/>
      <c r="H1137" s="17"/>
      <c r="I1137" s="17"/>
      <c r="K1137" s="17"/>
      <c r="N1137" s="17"/>
      <c r="O1137" s="17"/>
      <c r="P1137" s="68"/>
      <c r="Q1137" s="68"/>
      <c r="R1137" s="17"/>
      <c r="S1137" s="17"/>
      <c r="T1137" s="107"/>
      <c r="V1137" s="17"/>
      <c r="W1137" s="17"/>
      <c r="Y1137" s="17"/>
      <c r="Z1137" s="17"/>
      <c r="AA1137" s="17"/>
      <c r="AI1137" s="17"/>
      <c r="AJ1137" s="17"/>
      <c r="AK1137" s="17"/>
      <c r="AL1137" s="17"/>
      <c r="AM1137" s="17"/>
      <c r="AN1137" s="17"/>
      <c r="AO1137" s="17"/>
      <c r="AP1137" s="17"/>
      <c r="AQ1137" s="17"/>
      <c r="AR1137" s="17"/>
      <c r="AS1137" s="17"/>
      <c r="AT1137" s="17"/>
      <c r="AU1137" s="17"/>
      <c r="AV1137" s="17"/>
      <c r="AW1137" s="17"/>
      <c r="AX1137" s="17"/>
      <c r="AY1137" s="17"/>
      <c r="AZ1137" s="17"/>
      <c r="BA1137" s="17"/>
      <c r="BB1137" s="17"/>
      <c r="BC1137" s="17"/>
      <c r="BD1137" s="17"/>
      <c r="BE1137" s="17"/>
      <c r="BF1137" s="17"/>
      <c r="BG1137" s="17"/>
      <c r="BH1137" s="17"/>
      <c r="BI1137" s="17"/>
      <c r="BJ1137" s="17"/>
      <c r="BK1137" s="17"/>
      <c r="BL1137" s="17"/>
      <c r="BM1137" s="17"/>
      <c r="BN1137" s="17"/>
      <c r="BO1137" s="17"/>
      <c r="BP1137" s="17"/>
      <c r="BQ1137" s="17"/>
      <c r="BR1137" s="17"/>
      <c r="BS1137" s="17"/>
      <c r="BT1137" s="17"/>
      <c r="BU1137" s="17"/>
      <c r="BV1137" s="17"/>
      <c r="BW1137" s="17"/>
      <c r="BX1137" s="17"/>
      <c r="BY1137" s="17"/>
      <c r="BZ1137" s="17"/>
      <c r="CA1137" s="17"/>
      <c r="CB1137" s="17"/>
      <c r="CC1137" s="17"/>
      <c r="CD1137" s="17"/>
      <c r="CE1137" s="17"/>
      <c r="CF1137" s="17"/>
      <c r="CG1137" s="17"/>
      <c r="CH1137" s="17"/>
      <c r="CI1137" s="17"/>
      <c r="CJ1137" s="17"/>
      <c r="CK1137" s="17"/>
      <c r="CL1137" s="17"/>
      <c r="CM1137" s="17"/>
      <c r="CN1137" s="17"/>
      <c r="CO1137" s="17"/>
      <c r="CP1137" s="17"/>
      <c r="CQ1137" s="17"/>
      <c r="CR1137" s="17"/>
      <c r="CS1137" s="17"/>
      <c r="CT1137" s="17"/>
      <c r="CU1137" s="17"/>
      <c r="CV1137" s="17"/>
      <c r="CW1137" s="17"/>
      <c r="CX1137" s="17"/>
      <c r="CY1137" s="17"/>
      <c r="CZ1137" s="17"/>
      <c r="DA1137" s="17"/>
      <c r="DB1137" s="17"/>
      <c r="DC1137" s="17"/>
      <c r="DD1137" s="17"/>
      <c r="DE1137" s="17"/>
      <c r="DF1137" s="17"/>
      <c r="DG1137" s="17"/>
      <c r="DH1137" s="17"/>
      <c r="DI1137" s="17"/>
      <c r="DJ1137" s="17"/>
      <c r="DK1137" s="17"/>
      <c r="DL1137" s="17"/>
      <c r="DM1137" s="17"/>
      <c r="DN1137" s="17"/>
      <c r="DO1137" s="17"/>
      <c r="DP1137" s="17"/>
      <c r="DQ1137" s="17"/>
      <c r="DR1137" s="17"/>
      <c r="DS1137" s="17"/>
      <c r="DT1137" s="17"/>
      <c r="DU1137" s="17"/>
      <c r="DV1137" s="17"/>
      <c r="DW1137" s="17"/>
      <c r="DX1137" s="17"/>
      <c r="DY1137" s="17"/>
      <c r="DZ1137" s="17"/>
      <c r="EA1137" s="17"/>
      <c r="EB1137" s="17"/>
      <c r="EC1137" s="17"/>
      <c r="ED1137" s="17"/>
      <c r="EE1137" s="17"/>
      <c r="EF1137" s="17"/>
      <c r="EG1137" s="17"/>
      <c r="EH1137" s="17"/>
      <c r="EI1137" s="17"/>
      <c r="EJ1137" s="17"/>
      <c r="EK1137" s="17"/>
      <c r="EL1137" s="17"/>
    </row>
    <row r="1138" spans="1:142" x14ac:dyDescent="0.35">
      <c r="A1138" s="17"/>
      <c r="B1138" s="17"/>
      <c r="C1138" s="17"/>
      <c r="D1138" s="17"/>
      <c r="E1138" s="17"/>
      <c r="F1138" s="17"/>
      <c r="G1138" s="17"/>
      <c r="H1138" s="17"/>
      <c r="I1138" s="17"/>
      <c r="K1138" s="17"/>
      <c r="N1138" s="17"/>
      <c r="O1138" s="17"/>
      <c r="P1138" s="68"/>
      <c r="Q1138" s="68"/>
      <c r="R1138" s="17"/>
      <c r="S1138" s="17"/>
      <c r="T1138" s="107"/>
      <c r="V1138" s="17"/>
      <c r="W1138" s="17"/>
      <c r="Y1138" s="17"/>
      <c r="Z1138" s="17"/>
      <c r="AA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c r="BL1138" s="17"/>
      <c r="BM1138" s="17"/>
      <c r="BN1138" s="17"/>
      <c r="BO1138" s="17"/>
      <c r="BP1138" s="17"/>
      <c r="BQ1138" s="17"/>
      <c r="BR1138" s="17"/>
      <c r="BS1138" s="17"/>
      <c r="BT1138" s="17"/>
      <c r="BU1138" s="17"/>
      <c r="BV1138" s="17"/>
      <c r="BW1138" s="17"/>
      <c r="BX1138" s="17"/>
      <c r="BY1138" s="17"/>
      <c r="BZ1138" s="17"/>
      <c r="CA1138" s="17"/>
      <c r="CB1138" s="17"/>
      <c r="CC1138" s="17"/>
      <c r="CD1138" s="17"/>
      <c r="CE1138" s="17"/>
      <c r="CF1138" s="17"/>
      <c r="CG1138" s="17"/>
      <c r="CH1138" s="17"/>
      <c r="CI1138" s="17"/>
      <c r="CJ1138" s="17"/>
      <c r="CK1138" s="17"/>
      <c r="CL1138" s="17"/>
      <c r="CM1138" s="17"/>
      <c r="CN1138" s="17"/>
      <c r="CO1138" s="17"/>
      <c r="CP1138" s="17"/>
      <c r="CQ1138" s="17"/>
      <c r="CR1138" s="17"/>
      <c r="CS1138" s="17"/>
      <c r="CT1138" s="17"/>
      <c r="CU1138" s="17"/>
      <c r="CV1138" s="17"/>
      <c r="CW1138" s="17"/>
      <c r="CX1138" s="17"/>
      <c r="CY1138" s="17"/>
      <c r="CZ1138" s="17"/>
      <c r="DA1138" s="17"/>
      <c r="DB1138" s="17"/>
      <c r="DC1138" s="17"/>
      <c r="DD1138" s="17"/>
      <c r="DE1138" s="17"/>
      <c r="DF1138" s="17"/>
      <c r="DG1138" s="17"/>
      <c r="DH1138" s="17"/>
      <c r="DI1138" s="17"/>
      <c r="DJ1138" s="17"/>
      <c r="DK1138" s="17"/>
      <c r="DL1138" s="17"/>
      <c r="DM1138" s="17"/>
      <c r="DN1138" s="17"/>
      <c r="DO1138" s="17"/>
      <c r="DP1138" s="17"/>
      <c r="DQ1138" s="17"/>
      <c r="DR1138" s="17"/>
      <c r="DS1138" s="17"/>
      <c r="DT1138" s="17"/>
      <c r="DU1138" s="17"/>
      <c r="DV1138" s="17"/>
      <c r="DW1138" s="17"/>
      <c r="DX1138" s="17"/>
      <c r="DY1138" s="17"/>
      <c r="DZ1138" s="17"/>
      <c r="EA1138" s="17"/>
      <c r="EB1138" s="17"/>
      <c r="EC1138" s="17"/>
      <c r="ED1138" s="17"/>
      <c r="EE1138" s="17"/>
      <c r="EF1138" s="17"/>
      <c r="EG1138" s="17"/>
      <c r="EH1138" s="17"/>
      <c r="EI1138" s="17"/>
      <c r="EJ1138" s="17"/>
      <c r="EK1138" s="17"/>
      <c r="EL1138" s="17"/>
    </row>
    <row r="1139" spans="1:142" x14ac:dyDescent="0.35">
      <c r="A1139" s="17"/>
      <c r="B1139" s="17"/>
      <c r="C1139" s="17"/>
      <c r="D1139" s="17"/>
      <c r="E1139" s="17"/>
      <c r="F1139" s="17"/>
      <c r="G1139" s="17"/>
      <c r="H1139" s="17"/>
      <c r="I1139" s="17"/>
      <c r="K1139" s="17"/>
      <c r="N1139" s="17"/>
      <c r="O1139" s="17"/>
      <c r="P1139" s="68"/>
      <c r="Q1139" s="68"/>
      <c r="R1139" s="17"/>
      <c r="S1139" s="17"/>
      <c r="T1139" s="109"/>
      <c r="V1139" s="17"/>
      <c r="W1139" s="17"/>
      <c r="Y1139" s="17"/>
      <c r="Z1139" s="17"/>
      <c r="AA1139" s="17"/>
      <c r="AI1139" s="17"/>
      <c r="AJ1139" s="17"/>
      <c r="AK1139" s="17"/>
      <c r="AL1139" s="17"/>
      <c r="AM1139" s="17"/>
      <c r="AN1139" s="17"/>
      <c r="AO1139" s="17"/>
      <c r="AP1139" s="17"/>
      <c r="AQ1139" s="17"/>
      <c r="AR1139" s="17"/>
      <c r="AS1139" s="17"/>
      <c r="AT1139" s="17"/>
      <c r="AU1139" s="17"/>
      <c r="AV1139" s="17"/>
      <c r="AW1139" s="17"/>
      <c r="AX1139" s="17"/>
      <c r="AY1139" s="17"/>
      <c r="AZ1139" s="17"/>
      <c r="BA1139" s="17"/>
      <c r="BB1139" s="17"/>
      <c r="BC1139" s="17"/>
      <c r="BD1139" s="17"/>
      <c r="BE1139" s="17"/>
      <c r="BF1139" s="17"/>
      <c r="BG1139" s="17"/>
      <c r="BH1139" s="17"/>
      <c r="BI1139" s="17"/>
      <c r="BJ1139" s="17"/>
      <c r="BK1139" s="17"/>
      <c r="BL1139" s="17"/>
      <c r="BM1139" s="17"/>
      <c r="BN1139" s="17"/>
      <c r="BO1139" s="17"/>
      <c r="BP1139" s="17"/>
      <c r="BQ1139" s="17"/>
      <c r="BR1139" s="17"/>
      <c r="BS1139" s="17"/>
      <c r="BT1139" s="17"/>
      <c r="BU1139" s="17"/>
      <c r="BV1139" s="17"/>
      <c r="BW1139" s="17"/>
      <c r="BX1139" s="17"/>
      <c r="BY1139" s="17"/>
      <c r="BZ1139" s="17"/>
      <c r="CA1139" s="17"/>
      <c r="CB1139" s="17"/>
      <c r="CC1139" s="17"/>
      <c r="CD1139" s="17"/>
      <c r="CE1139" s="17"/>
      <c r="CF1139" s="17"/>
      <c r="CG1139" s="17"/>
      <c r="CH1139" s="17"/>
      <c r="CI1139" s="17"/>
      <c r="CJ1139" s="17"/>
      <c r="CK1139" s="17"/>
      <c r="CL1139" s="17"/>
      <c r="CM1139" s="17"/>
      <c r="CN1139" s="17"/>
      <c r="CO1139" s="17"/>
      <c r="CP1139" s="17"/>
      <c r="CQ1139" s="17"/>
      <c r="CR1139" s="17"/>
      <c r="CS1139" s="17"/>
      <c r="CT1139" s="17"/>
      <c r="CU1139" s="17"/>
      <c r="CV1139" s="17"/>
      <c r="CW1139" s="17"/>
      <c r="CX1139" s="17"/>
      <c r="CY1139" s="17"/>
      <c r="CZ1139" s="17"/>
      <c r="DA1139" s="17"/>
      <c r="DB1139" s="17"/>
      <c r="DC1139" s="17"/>
      <c r="DD1139" s="17"/>
      <c r="DE1139" s="17"/>
      <c r="DF1139" s="17"/>
      <c r="DG1139" s="17"/>
      <c r="DH1139" s="17"/>
      <c r="DI1139" s="17"/>
      <c r="DJ1139" s="17"/>
      <c r="DK1139" s="17"/>
      <c r="DL1139" s="17"/>
      <c r="DM1139" s="17"/>
      <c r="DN1139" s="17"/>
      <c r="DO1139" s="17"/>
      <c r="DP1139" s="17"/>
      <c r="DQ1139" s="17"/>
      <c r="DR1139" s="17"/>
      <c r="DS1139" s="17"/>
      <c r="DT1139" s="17"/>
      <c r="DU1139" s="17"/>
      <c r="DV1139" s="17"/>
      <c r="DW1139" s="17"/>
      <c r="DX1139" s="17"/>
      <c r="DY1139" s="17"/>
      <c r="DZ1139" s="17"/>
      <c r="EA1139" s="17"/>
      <c r="EB1139" s="17"/>
      <c r="EC1139" s="17"/>
      <c r="ED1139" s="17"/>
      <c r="EE1139" s="17"/>
      <c r="EF1139" s="17"/>
      <c r="EG1139" s="17"/>
      <c r="EH1139" s="17"/>
      <c r="EI1139" s="17"/>
      <c r="EJ1139" s="17"/>
      <c r="EK1139" s="17"/>
      <c r="EL1139" s="17"/>
    </row>
    <row r="1140" spans="1:142" x14ac:dyDescent="0.35">
      <c r="A1140" s="17"/>
      <c r="B1140" s="17"/>
      <c r="C1140" s="17"/>
      <c r="D1140" s="17"/>
      <c r="E1140" s="17"/>
      <c r="F1140" s="17"/>
      <c r="G1140" s="17"/>
      <c r="H1140" s="17"/>
      <c r="I1140" s="17"/>
      <c r="K1140" s="17"/>
      <c r="N1140" s="17"/>
      <c r="O1140" s="17"/>
      <c r="P1140" s="68"/>
      <c r="Q1140" s="68"/>
      <c r="R1140" s="17"/>
      <c r="S1140" s="17"/>
      <c r="T1140" s="109"/>
      <c r="V1140" s="17"/>
      <c r="W1140" s="17"/>
      <c r="Y1140" s="17"/>
      <c r="Z1140" s="17"/>
      <c r="AA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c r="BL1140" s="17"/>
      <c r="BM1140" s="17"/>
      <c r="BN1140" s="17"/>
      <c r="BO1140" s="17"/>
      <c r="BP1140" s="17"/>
      <c r="BQ1140" s="17"/>
      <c r="BR1140" s="17"/>
      <c r="BS1140" s="17"/>
      <c r="BT1140" s="17"/>
      <c r="BU1140" s="17"/>
      <c r="BV1140" s="17"/>
      <c r="BW1140" s="17"/>
      <c r="BX1140" s="17"/>
      <c r="BY1140" s="17"/>
      <c r="BZ1140" s="17"/>
      <c r="CA1140" s="17"/>
      <c r="CB1140" s="17"/>
      <c r="CC1140" s="17"/>
      <c r="CD1140" s="17"/>
      <c r="CE1140" s="17"/>
      <c r="CF1140" s="17"/>
      <c r="CG1140" s="17"/>
      <c r="CH1140" s="17"/>
      <c r="CI1140" s="17"/>
      <c r="CJ1140" s="17"/>
      <c r="CK1140" s="17"/>
      <c r="CL1140" s="17"/>
      <c r="CM1140" s="17"/>
      <c r="CN1140" s="17"/>
      <c r="CO1140" s="17"/>
      <c r="CP1140" s="17"/>
      <c r="CQ1140" s="17"/>
      <c r="CR1140" s="17"/>
      <c r="CS1140" s="17"/>
      <c r="CT1140" s="17"/>
      <c r="CU1140" s="17"/>
      <c r="CV1140" s="17"/>
      <c r="CW1140" s="17"/>
      <c r="CX1140" s="17"/>
      <c r="CY1140" s="17"/>
      <c r="CZ1140" s="17"/>
      <c r="DA1140" s="17"/>
      <c r="DB1140" s="17"/>
      <c r="DC1140" s="17"/>
      <c r="DD1140" s="17"/>
      <c r="DE1140" s="17"/>
      <c r="DF1140" s="17"/>
      <c r="DG1140" s="17"/>
      <c r="DH1140" s="17"/>
      <c r="DI1140" s="17"/>
      <c r="DJ1140" s="17"/>
      <c r="DK1140" s="17"/>
      <c r="DL1140" s="17"/>
      <c r="DM1140" s="17"/>
      <c r="DN1140" s="17"/>
      <c r="DO1140" s="17"/>
      <c r="DP1140" s="17"/>
      <c r="DQ1140" s="17"/>
      <c r="DR1140" s="17"/>
      <c r="DS1140" s="17"/>
      <c r="DT1140" s="17"/>
      <c r="DU1140" s="17"/>
      <c r="DV1140" s="17"/>
      <c r="DW1140" s="17"/>
      <c r="DX1140" s="17"/>
      <c r="DY1140" s="17"/>
      <c r="DZ1140" s="17"/>
      <c r="EA1140" s="17"/>
      <c r="EB1140" s="17"/>
      <c r="EC1140" s="17"/>
      <c r="ED1140" s="17"/>
      <c r="EE1140" s="17"/>
      <c r="EF1140" s="17"/>
      <c r="EG1140" s="17"/>
      <c r="EH1140" s="17"/>
      <c r="EI1140" s="17"/>
      <c r="EJ1140" s="17"/>
      <c r="EK1140" s="17"/>
      <c r="EL1140" s="17"/>
    </row>
    <row r="1141" spans="1:142" x14ac:dyDescent="0.35">
      <c r="A1141" s="17"/>
      <c r="B1141" s="17"/>
      <c r="C1141" s="17"/>
      <c r="D1141" s="17"/>
      <c r="E1141" s="17"/>
      <c r="F1141" s="17"/>
      <c r="G1141" s="17"/>
      <c r="H1141" s="17"/>
      <c r="I1141" s="17"/>
      <c r="K1141" s="17"/>
      <c r="N1141" s="17"/>
      <c r="O1141" s="17"/>
      <c r="P1141" s="68"/>
      <c r="Q1141" s="68"/>
      <c r="R1141" s="17"/>
      <c r="S1141" s="17"/>
      <c r="T1141" s="107"/>
      <c r="V1141" s="17"/>
      <c r="W1141" s="17"/>
      <c r="Y1141" s="17"/>
      <c r="Z1141" s="17"/>
      <c r="AA1141" s="17"/>
      <c r="AI1141" s="17"/>
      <c r="AJ1141" s="17"/>
      <c r="AK1141" s="17"/>
      <c r="AL1141" s="17"/>
      <c r="AM1141" s="17"/>
      <c r="AN1141" s="17"/>
      <c r="AO1141" s="17"/>
      <c r="AP1141" s="17"/>
      <c r="AQ1141" s="17"/>
      <c r="AR1141" s="17"/>
      <c r="AS1141" s="17"/>
      <c r="AT1141" s="17"/>
      <c r="AU1141" s="17"/>
      <c r="AV1141" s="17"/>
      <c r="AW1141" s="17"/>
      <c r="AX1141" s="17"/>
      <c r="AY1141" s="17"/>
      <c r="AZ1141" s="17"/>
      <c r="BA1141" s="17"/>
      <c r="BB1141" s="17"/>
      <c r="BC1141" s="17"/>
      <c r="BD1141" s="17"/>
      <c r="BE1141" s="17"/>
      <c r="BF1141" s="17"/>
      <c r="BG1141" s="17"/>
      <c r="BH1141" s="17"/>
      <c r="BI1141" s="17"/>
      <c r="BJ1141" s="17"/>
      <c r="BK1141" s="17"/>
      <c r="BL1141" s="17"/>
      <c r="BM1141" s="17"/>
      <c r="BN1141" s="17"/>
      <c r="BO1141" s="17"/>
      <c r="BP1141" s="17"/>
      <c r="BQ1141" s="17"/>
      <c r="BR1141" s="17"/>
      <c r="BS1141" s="17"/>
      <c r="BT1141" s="17"/>
      <c r="BU1141" s="17"/>
      <c r="BV1141" s="17"/>
      <c r="BW1141" s="17"/>
      <c r="BX1141" s="17"/>
      <c r="BY1141" s="17"/>
      <c r="BZ1141" s="17"/>
      <c r="CA1141" s="17"/>
      <c r="CB1141" s="17"/>
      <c r="CC1141" s="17"/>
      <c r="CD1141" s="17"/>
      <c r="CE1141" s="17"/>
      <c r="CF1141" s="17"/>
      <c r="CG1141" s="17"/>
      <c r="CH1141" s="17"/>
      <c r="CI1141" s="17"/>
      <c r="CJ1141" s="17"/>
      <c r="CK1141" s="17"/>
      <c r="CL1141" s="17"/>
      <c r="CM1141" s="17"/>
      <c r="CN1141" s="17"/>
      <c r="CO1141" s="17"/>
      <c r="CP1141" s="17"/>
      <c r="CQ1141" s="17"/>
      <c r="CR1141" s="17"/>
      <c r="CS1141" s="17"/>
      <c r="CT1141" s="17"/>
      <c r="CU1141" s="17"/>
      <c r="CV1141" s="17"/>
      <c r="CW1141" s="17"/>
      <c r="CX1141" s="17"/>
      <c r="CY1141" s="17"/>
      <c r="CZ1141" s="17"/>
      <c r="DA1141" s="17"/>
      <c r="DB1141" s="17"/>
      <c r="DC1141" s="17"/>
      <c r="DD1141" s="17"/>
      <c r="DE1141" s="17"/>
      <c r="DF1141" s="17"/>
      <c r="DG1141" s="17"/>
      <c r="DH1141" s="17"/>
      <c r="DI1141" s="17"/>
      <c r="DJ1141" s="17"/>
      <c r="DK1141" s="17"/>
      <c r="DL1141" s="17"/>
      <c r="DM1141" s="17"/>
      <c r="DN1141" s="17"/>
      <c r="DO1141" s="17"/>
      <c r="DP1141" s="17"/>
      <c r="DQ1141" s="17"/>
      <c r="DR1141" s="17"/>
      <c r="DS1141" s="17"/>
      <c r="DT1141" s="17"/>
      <c r="DU1141" s="17"/>
      <c r="DV1141" s="17"/>
      <c r="DW1141" s="17"/>
      <c r="DX1141" s="17"/>
      <c r="DY1141" s="17"/>
      <c r="DZ1141" s="17"/>
      <c r="EA1141" s="17"/>
      <c r="EB1141" s="17"/>
      <c r="EC1141" s="17"/>
      <c r="ED1141" s="17"/>
      <c r="EE1141" s="17"/>
      <c r="EF1141" s="17"/>
      <c r="EG1141" s="17"/>
      <c r="EH1141" s="17"/>
      <c r="EI1141" s="17"/>
      <c r="EJ1141" s="17"/>
      <c r="EK1141" s="17"/>
      <c r="EL1141" s="17"/>
    </row>
    <row r="1142" spans="1:142" x14ac:dyDescent="0.35">
      <c r="A1142" s="17"/>
      <c r="B1142" s="17"/>
      <c r="C1142" s="17"/>
      <c r="D1142" s="17"/>
      <c r="E1142" s="17"/>
      <c r="F1142" s="17"/>
      <c r="G1142" s="17"/>
      <c r="H1142" s="17"/>
      <c r="I1142" s="17"/>
      <c r="K1142" s="17"/>
      <c r="N1142" s="17"/>
      <c r="O1142" s="17"/>
      <c r="P1142" s="68"/>
      <c r="Q1142" s="68"/>
      <c r="R1142" s="17"/>
      <c r="S1142" s="17"/>
      <c r="T1142" s="107"/>
      <c r="V1142" s="17"/>
      <c r="W1142" s="17"/>
      <c r="Y1142" s="17"/>
      <c r="Z1142" s="17"/>
      <c r="AA1142" s="17"/>
      <c r="AI1142" s="17"/>
      <c r="AJ1142" s="17"/>
      <c r="AK1142" s="17"/>
      <c r="AL1142" s="17"/>
      <c r="AM1142" s="17"/>
      <c r="AN1142" s="17"/>
      <c r="AO1142" s="17"/>
      <c r="AP1142" s="17"/>
      <c r="AQ1142" s="17"/>
      <c r="AR1142" s="17"/>
      <c r="AS1142" s="17"/>
      <c r="AT1142" s="17"/>
      <c r="AU1142" s="17"/>
      <c r="AV1142" s="17"/>
      <c r="AW1142" s="17"/>
      <c r="AX1142" s="17"/>
      <c r="AY1142" s="17"/>
      <c r="AZ1142" s="17"/>
      <c r="BA1142" s="17"/>
      <c r="BB1142" s="17"/>
      <c r="BC1142" s="17"/>
      <c r="BD1142" s="17"/>
      <c r="BE1142" s="17"/>
      <c r="BF1142" s="17"/>
      <c r="BG1142" s="17"/>
      <c r="BH1142" s="17"/>
      <c r="BI1142" s="17"/>
      <c r="BJ1142" s="17"/>
      <c r="BK1142" s="17"/>
      <c r="BL1142" s="17"/>
      <c r="BM1142" s="17"/>
      <c r="BN1142" s="17"/>
      <c r="BO1142" s="17"/>
      <c r="BP1142" s="17"/>
      <c r="BQ1142" s="17"/>
      <c r="BR1142" s="17"/>
      <c r="BS1142" s="17"/>
      <c r="BT1142" s="17"/>
      <c r="BU1142" s="17"/>
      <c r="BV1142" s="17"/>
      <c r="BW1142" s="17"/>
      <c r="BX1142" s="17"/>
      <c r="BY1142" s="17"/>
      <c r="BZ1142" s="17"/>
      <c r="CA1142" s="17"/>
      <c r="CB1142" s="17"/>
      <c r="CC1142" s="17"/>
      <c r="CD1142" s="17"/>
      <c r="CE1142" s="17"/>
      <c r="CF1142" s="17"/>
      <c r="CG1142" s="17"/>
      <c r="CH1142" s="17"/>
      <c r="CI1142" s="17"/>
      <c r="CJ1142" s="17"/>
      <c r="CK1142" s="17"/>
      <c r="CL1142" s="17"/>
      <c r="CM1142" s="17"/>
      <c r="CN1142" s="17"/>
      <c r="CO1142" s="17"/>
      <c r="CP1142" s="17"/>
      <c r="CQ1142" s="17"/>
      <c r="CR1142" s="17"/>
      <c r="CS1142" s="17"/>
      <c r="CT1142" s="17"/>
      <c r="CU1142" s="17"/>
      <c r="CV1142" s="17"/>
      <c r="CW1142" s="17"/>
      <c r="CX1142" s="17"/>
      <c r="CY1142" s="17"/>
      <c r="CZ1142" s="17"/>
      <c r="DA1142" s="17"/>
      <c r="DB1142" s="17"/>
      <c r="DC1142" s="17"/>
      <c r="DD1142" s="17"/>
      <c r="DE1142" s="17"/>
      <c r="DF1142" s="17"/>
      <c r="DG1142" s="17"/>
      <c r="DH1142" s="17"/>
      <c r="DI1142" s="17"/>
      <c r="DJ1142" s="17"/>
      <c r="DK1142" s="17"/>
      <c r="DL1142" s="17"/>
      <c r="DM1142" s="17"/>
      <c r="DN1142" s="17"/>
      <c r="DO1142" s="17"/>
      <c r="DP1142" s="17"/>
      <c r="DQ1142" s="17"/>
      <c r="DR1142" s="17"/>
      <c r="DS1142" s="17"/>
      <c r="DT1142" s="17"/>
      <c r="DU1142" s="17"/>
      <c r="DV1142" s="17"/>
      <c r="DW1142" s="17"/>
      <c r="DX1142" s="17"/>
      <c r="DY1142" s="17"/>
      <c r="DZ1142" s="17"/>
      <c r="EA1142" s="17"/>
      <c r="EB1142" s="17"/>
      <c r="EC1142" s="17"/>
      <c r="ED1142" s="17"/>
      <c r="EE1142" s="17"/>
      <c r="EF1142" s="17"/>
      <c r="EG1142" s="17"/>
      <c r="EH1142" s="17"/>
      <c r="EI1142" s="17"/>
      <c r="EJ1142" s="17"/>
      <c r="EK1142" s="17"/>
      <c r="EL1142" s="17"/>
    </row>
    <row r="1143" spans="1:142" x14ac:dyDescent="0.35">
      <c r="A1143" s="17"/>
      <c r="B1143" s="17"/>
      <c r="C1143" s="17"/>
      <c r="D1143" s="17"/>
      <c r="E1143" s="17"/>
      <c r="F1143" s="17"/>
      <c r="G1143" s="17"/>
      <c r="H1143" s="17"/>
      <c r="I1143" s="17"/>
      <c r="K1143" s="17"/>
      <c r="N1143" s="17"/>
      <c r="O1143" s="17"/>
      <c r="P1143" s="68"/>
      <c r="Q1143" s="68"/>
      <c r="R1143" s="17"/>
      <c r="S1143" s="17"/>
      <c r="T1143" s="107"/>
      <c r="V1143" s="17"/>
      <c r="W1143" s="17"/>
      <c r="Y1143" s="17"/>
      <c r="Z1143" s="17"/>
      <c r="AA1143" s="17"/>
      <c r="AI1143" s="17"/>
      <c r="AJ1143" s="17"/>
      <c r="AK1143" s="17"/>
      <c r="AL1143" s="17"/>
      <c r="AM1143" s="17"/>
      <c r="AN1143" s="17"/>
      <c r="AO1143" s="17"/>
      <c r="AP1143" s="17"/>
      <c r="AQ1143" s="17"/>
      <c r="AR1143" s="17"/>
      <c r="AS1143" s="17"/>
      <c r="AT1143" s="17"/>
      <c r="AU1143" s="17"/>
      <c r="AV1143" s="17"/>
      <c r="AW1143" s="17"/>
      <c r="AX1143" s="17"/>
      <c r="AY1143" s="17"/>
      <c r="AZ1143" s="17"/>
      <c r="BA1143" s="17"/>
      <c r="BB1143" s="17"/>
      <c r="BC1143" s="17"/>
      <c r="BD1143" s="17"/>
      <c r="BE1143" s="17"/>
      <c r="BF1143" s="17"/>
      <c r="BG1143" s="17"/>
      <c r="BH1143" s="17"/>
      <c r="BI1143" s="17"/>
      <c r="BJ1143" s="17"/>
      <c r="BK1143" s="17"/>
      <c r="BL1143" s="17"/>
      <c r="BM1143" s="17"/>
      <c r="BN1143" s="17"/>
      <c r="BO1143" s="17"/>
      <c r="BP1143" s="17"/>
      <c r="BQ1143" s="17"/>
      <c r="BR1143" s="17"/>
      <c r="BS1143" s="17"/>
      <c r="BT1143" s="17"/>
      <c r="BU1143" s="17"/>
      <c r="BV1143" s="17"/>
      <c r="BW1143" s="17"/>
      <c r="BX1143" s="17"/>
      <c r="BY1143" s="17"/>
      <c r="BZ1143" s="17"/>
      <c r="CA1143" s="17"/>
      <c r="CB1143" s="17"/>
      <c r="CC1143" s="17"/>
      <c r="CD1143" s="17"/>
      <c r="CE1143" s="17"/>
      <c r="CF1143" s="17"/>
      <c r="CG1143" s="17"/>
      <c r="CH1143" s="17"/>
      <c r="CI1143" s="17"/>
      <c r="CJ1143" s="17"/>
      <c r="CK1143" s="17"/>
      <c r="CL1143" s="17"/>
      <c r="CM1143" s="17"/>
      <c r="CN1143" s="17"/>
      <c r="CO1143" s="17"/>
      <c r="CP1143" s="17"/>
      <c r="CQ1143" s="17"/>
      <c r="CR1143" s="17"/>
      <c r="CS1143" s="17"/>
      <c r="CT1143" s="17"/>
      <c r="CU1143" s="17"/>
      <c r="CV1143" s="17"/>
      <c r="CW1143" s="17"/>
      <c r="CX1143" s="17"/>
      <c r="CY1143" s="17"/>
      <c r="CZ1143" s="17"/>
      <c r="DA1143" s="17"/>
      <c r="DB1143" s="17"/>
      <c r="DC1143" s="17"/>
      <c r="DD1143" s="17"/>
      <c r="DE1143" s="17"/>
      <c r="DF1143" s="17"/>
      <c r="DG1143" s="17"/>
      <c r="DH1143" s="17"/>
      <c r="DI1143" s="17"/>
      <c r="DJ1143" s="17"/>
      <c r="DK1143" s="17"/>
      <c r="DL1143" s="17"/>
      <c r="DM1143" s="17"/>
      <c r="DN1143" s="17"/>
      <c r="DO1143" s="17"/>
      <c r="DP1143" s="17"/>
      <c r="DQ1143" s="17"/>
      <c r="DR1143" s="17"/>
      <c r="DS1143" s="17"/>
      <c r="DT1143" s="17"/>
      <c r="DU1143" s="17"/>
      <c r="DV1143" s="17"/>
      <c r="DW1143" s="17"/>
      <c r="DX1143" s="17"/>
      <c r="DY1143" s="17"/>
      <c r="DZ1143" s="17"/>
      <c r="EA1143" s="17"/>
      <c r="EB1143" s="17"/>
      <c r="EC1143" s="17"/>
      <c r="ED1143" s="17"/>
      <c r="EE1143" s="17"/>
      <c r="EF1143" s="17"/>
      <c r="EG1143" s="17"/>
      <c r="EH1143" s="17"/>
      <c r="EI1143" s="17"/>
      <c r="EJ1143" s="17"/>
      <c r="EK1143" s="17"/>
      <c r="EL1143" s="17"/>
    </row>
    <row r="1144" spans="1:142" x14ac:dyDescent="0.35">
      <c r="A1144" s="17"/>
      <c r="B1144" s="17"/>
      <c r="C1144" s="17"/>
      <c r="D1144" s="17"/>
      <c r="E1144" s="17"/>
      <c r="F1144" s="17"/>
      <c r="G1144" s="17"/>
      <c r="H1144" s="17"/>
      <c r="I1144" s="17"/>
      <c r="K1144" s="17"/>
      <c r="N1144" s="17"/>
      <c r="O1144" s="17"/>
      <c r="P1144" s="68"/>
      <c r="Q1144" s="68"/>
      <c r="R1144" s="17"/>
      <c r="S1144" s="17"/>
      <c r="T1144" s="107"/>
      <c r="V1144" s="17"/>
      <c r="W1144" s="17"/>
      <c r="Y1144" s="17"/>
      <c r="Z1144" s="17"/>
      <c r="AA1144" s="17"/>
      <c r="AI1144" s="17"/>
      <c r="AJ1144" s="17"/>
      <c r="AK1144" s="17"/>
      <c r="AL1144" s="17"/>
      <c r="AM1144" s="17"/>
      <c r="AN1144" s="17"/>
      <c r="AO1144" s="17"/>
      <c r="AP1144" s="17"/>
      <c r="AQ1144" s="17"/>
      <c r="AR1144" s="17"/>
      <c r="AS1144" s="17"/>
      <c r="AT1144" s="17"/>
      <c r="AU1144" s="17"/>
      <c r="AV1144" s="17"/>
      <c r="AW1144" s="17"/>
      <c r="AX1144" s="17"/>
      <c r="AY1144" s="17"/>
      <c r="AZ1144" s="17"/>
      <c r="BA1144" s="17"/>
      <c r="BB1144" s="17"/>
      <c r="BC1144" s="17"/>
      <c r="BD1144" s="17"/>
      <c r="BE1144" s="17"/>
      <c r="BF1144" s="17"/>
      <c r="BG1144" s="17"/>
      <c r="BH1144" s="17"/>
      <c r="BI1144" s="17"/>
      <c r="BJ1144" s="17"/>
      <c r="BK1144" s="17"/>
      <c r="BL1144" s="17"/>
      <c r="BM1144" s="17"/>
      <c r="BN1144" s="17"/>
      <c r="BO1144" s="17"/>
      <c r="BP1144" s="17"/>
      <c r="BQ1144" s="17"/>
      <c r="BR1144" s="17"/>
      <c r="BS1144" s="17"/>
      <c r="BT1144" s="17"/>
      <c r="BU1144" s="17"/>
      <c r="BV1144" s="17"/>
      <c r="BW1144" s="17"/>
      <c r="BX1144" s="17"/>
      <c r="BY1144" s="17"/>
      <c r="BZ1144" s="17"/>
      <c r="CA1144" s="17"/>
      <c r="CB1144" s="17"/>
      <c r="CC1144" s="17"/>
      <c r="CD1144" s="17"/>
      <c r="CE1144" s="17"/>
      <c r="CF1144" s="17"/>
      <c r="CG1144" s="17"/>
      <c r="CH1144" s="17"/>
      <c r="CI1144" s="17"/>
      <c r="CJ1144" s="17"/>
      <c r="CK1144" s="17"/>
      <c r="CL1144" s="17"/>
      <c r="CM1144" s="17"/>
      <c r="CN1144" s="17"/>
      <c r="CO1144" s="17"/>
      <c r="CP1144" s="17"/>
      <c r="CQ1144" s="17"/>
      <c r="CR1144" s="17"/>
      <c r="CS1144" s="17"/>
      <c r="CT1144" s="17"/>
      <c r="CU1144" s="17"/>
      <c r="CV1144" s="17"/>
      <c r="CW1144" s="17"/>
      <c r="CX1144" s="17"/>
      <c r="CY1144" s="17"/>
      <c r="CZ1144" s="17"/>
      <c r="DA1144" s="17"/>
      <c r="DB1144" s="17"/>
      <c r="DC1144" s="17"/>
      <c r="DD1144" s="17"/>
      <c r="DE1144" s="17"/>
      <c r="DF1144" s="17"/>
      <c r="DG1144" s="17"/>
      <c r="DH1144" s="17"/>
      <c r="DI1144" s="17"/>
      <c r="DJ1144" s="17"/>
      <c r="DK1144" s="17"/>
      <c r="DL1144" s="17"/>
      <c r="DM1144" s="17"/>
      <c r="DN1144" s="17"/>
      <c r="DO1144" s="17"/>
      <c r="DP1144" s="17"/>
      <c r="DQ1144" s="17"/>
      <c r="DR1144" s="17"/>
      <c r="DS1144" s="17"/>
      <c r="DT1144" s="17"/>
      <c r="DU1144" s="17"/>
      <c r="DV1144" s="17"/>
      <c r="DW1144" s="17"/>
      <c r="DX1144" s="17"/>
      <c r="DY1144" s="17"/>
      <c r="DZ1144" s="17"/>
      <c r="EA1144" s="17"/>
      <c r="EB1144" s="17"/>
      <c r="EC1144" s="17"/>
      <c r="ED1144" s="17"/>
      <c r="EE1144" s="17"/>
      <c r="EF1144" s="17"/>
      <c r="EG1144" s="17"/>
      <c r="EH1144" s="17"/>
      <c r="EI1144" s="17"/>
      <c r="EJ1144" s="17"/>
      <c r="EK1144" s="17"/>
      <c r="EL1144" s="17"/>
    </row>
    <row r="1145" spans="1:142" x14ac:dyDescent="0.35">
      <c r="A1145" s="17"/>
      <c r="B1145" s="17"/>
      <c r="C1145" s="17"/>
      <c r="D1145" s="17"/>
      <c r="E1145" s="17"/>
      <c r="F1145" s="17"/>
      <c r="G1145" s="17"/>
      <c r="H1145" s="17"/>
      <c r="I1145" s="17"/>
      <c r="K1145" s="17"/>
      <c r="N1145" s="17"/>
      <c r="O1145" s="17"/>
      <c r="P1145" s="68"/>
      <c r="Q1145" s="68"/>
      <c r="R1145" s="17"/>
      <c r="S1145" s="17"/>
      <c r="T1145" s="107"/>
      <c r="V1145" s="17"/>
      <c r="W1145" s="17"/>
      <c r="Y1145" s="17"/>
      <c r="Z1145" s="17"/>
      <c r="AA1145" s="17"/>
      <c r="AI1145" s="17"/>
      <c r="AJ1145" s="17"/>
      <c r="AK1145" s="17"/>
      <c r="AL1145" s="17"/>
      <c r="AM1145" s="17"/>
      <c r="AN1145" s="17"/>
      <c r="AO1145" s="17"/>
      <c r="AP1145" s="17"/>
      <c r="AQ1145" s="17"/>
      <c r="AR1145" s="17"/>
      <c r="AS1145" s="17"/>
      <c r="AT1145" s="17"/>
      <c r="AU1145" s="17"/>
      <c r="AV1145" s="17"/>
      <c r="AW1145" s="17"/>
      <c r="AX1145" s="17"/>
      <c r="AY1145" s="17"/>
      <c r="AZ1145" s="17"/>
      <c r="BA1145" s="17"/>
      <c r="BB1145" s="17"/>
      <c r="BC1145" s="17"/>
      <c r="BD1145" s="17"/>
      <c r="BE1145" s="17"/>
      <c r="BF1145" s="17"/>
      <c r="BG1145" s="17"/>
      <c r="BH1145" s="17"/>
      <c r="BI1145" s="17"/>
      <c r="BJ1145" s="17"/>
      <c r="BK1145" s="17"/>
      <c r="BL1145" s="17"/>
      <c r="BM1145" s="17"/>
      <c r="BN1145" s="17"/>
      <c r="BO1145" s="17"/>
      <c r="BP1145" s="17"/>
      <c r="BQ1145" s="17"/>
      <c r="BR1145" s="17"/>
      <c r="BS1145" s="17"/>
      <c r="BT1145" s="17"/>
      <c r="BU1145" s="17"/>
      <c r="BV1145" s="17"/>
      <c r="BW1145" s="17"/>
      <c r="BX1145" s="17"/>
      <c r="BY1145" s="17"/>
      <c r="BZ1145" s="17"/>
      <c r="CA1145" s="17"/>
      <c r="CB1145" s="17"/>
      <c r="CC1145" s="17"/>
      <c r="CD1145" s="17"/>
      <c r="CE1145" s="17"/>
      <c r="CF1145" s="17"/>
      <c r="CG1145" s="17"/>
      <c r="CH1145" s="17"/>
      <c r="CI1145" s="17"/>
      <c r="CJ1145" s="17"/>
      <c r="CK1145" s="17"/>
      <c r="CL1145" s="17"/>
      <c r="CM1145" s="17"/>
      <c r="CN1145" s="17"/>
      <c r="CO1145" s="17"/>
      <c r="CP1145" s="17"/>
      <c r="CQ1145" s="17"/>
      <c r="CR1145" s="17"/>
      <c r="CS1145" s="17"/>
      <c r="CT1145" s="17"/>
      <c r="CU1145" s="17"/>
      <c r="CV1145" s="17"/>
      <c r="CW1145" s="17"/>
      <c r="CX1145" s="17"/>
      <c r="CY1145" s="17"/>
      <c r="CZ1145" s="17"/>
      <c r="DA1145" s="17"/>
      <c r="DB1145" s="17"/>
      <c r="DC1145" s="17"/>
      <c r="DD1145" s="17"/>
      <c r="DE1145" s="17"/>
      <c r="DF1145" s="17"/>
      <c r="DG1145" s="17"/>
      <c r="DH1145" s="17"/>
      <c r="DI1145" s="17"/>
      <c r="DJ1145" s="17"/>
      <c r="DK1145" s="17"/>
      <c r="DL1145" s="17"/>
      <c r="DM1145" s="17"/>
      <c r="DN1145" s="17"/>
      <c r="DO1145" s="17"/>
      <c r="DP1145" s="17"/>
      <c r="DQ1145" s="17"/>
      <c r="DR1145" s="17"/>
      <c r="DS1145" s="17"/>
      <c r="DT1145" s="17"/>
      <c r="DU1145" s="17"/>
      <c r="DV1145" s="17"/>
      <c r="DW1145" s="17"/>
      <c r="DX1145" s="17"/>
      <c r="DY1145" s="17"/>
      <c r="DZ1145" s="17"/>
      <c r="EA1145" s="17"/>
      <c r="EB1145" s="17"/>
      <c r="EC1145" s="17"/>
      <c r="ED1145" s="17"/>
      <c r="EE1145" s="17"/>
      <c r="EF1145" s="17"/>
      <c r="EG1145" s="17"/>
      <c r="EH1145" s="17"/>
      <c r="EI1145" s="17"/>
      <c r="EJ1145" s="17"/>
      <c r="EK1145" s="17"/>
      <c r="EL1145" s="17"/>
    </row>
    <row r="1146" spans="1:142" x14ac:dyDescent="0.35">
      <c r="A1146" s="17"/>
      <c r="B1146" s="17"/>
      <c r="C1146" s="17"/>
      <c r="D1146" s="17"/>
      <c r="E1146" s="17"/>
      <c r="F1146" s="17"/>
      <c r="G1146" s="17"/>
      <c r="H1146" s="17"/>
      <c r="I1146" s="107"/>
      <c r="K1146" s="17"/>
      <c r="N1146" s="17"/>
      <c r="O1146" s="17"/>
      <c r="P1146" s="68"/>
      <c r="Q1146" s="68"/>
      <c r="R1146" s="17"/>
      <c r="S1146" s="17"/>
      <c r="T1146" s="107"/>
      <c r="V1146" s="17"/>
      <c r="W1146" s="17"/>
      <c r="Y1146" s="17"/>
      <c r="Z1146" s="17"/>
      <c r="AA1146" s="17"/>
      <c r="AI1146" s="17"/>
      <c r="AJ1146" s="17"/>
      <c r="AK1146" s="17"/>
      <c r="AL1146" s="17"/>
      <c r="AM1146" s="17"/>
      <c r="AN1146" s="17"/>
      <c r="AO1146" s="17"/>
      <c r="AP1146" s="17"/>
      <c r="AQ1146" s="17"/>
      <c r="AR1146" s="17"/>
      <c r="AS1146" s="17"/>
      <c r="AT1146" s="17"/>
      <c r="AU1146" s="17"/>
      <c r="AV1146" s="17"/>
      <c r="AW1146" s="17"/>
      <c r="AX1146" s="17"/>
      <c r="AY1146" s="17"/>
      <c r="AZ1146" s="17"/>
      <c r="BA1146" s="17"/>
      <c r="BB1146" s="17"/>
      <c r="BC1146" s="17"/>
      <c r="BD1146" s="17"/>
      <c r="BE1146" s="17"/>
      <c r="BF1146" s="17"/>
      <c r="BG1146" s="17"/>
      <c r="BH1146" s="17"/>
      <c r="BI1146" s="17"/>
      <c r="BJ1146" s="17"/>
      <c r="BK1146" s="17"/>
      <c r="BL1146" s="17"/>
      <c r="BM1146" s="17"/>
      <c r="BN1146" s="17"/>
      <c r="BO1146" s="17"/>
      <c r="BP1146" s="17"/>
      <c r="BQ1146" s="17"/>
      <c r="BR1146" s="17"/>
      <c r="BS1146" s="17"/>
      <c r="BT1146" s="17"/>
      <c r="BU1146" s="17"/>
      <c r="BV1146" s="17"/>
      <c r="BW1146" s="17"/>
      <c r="BX1146" s="17"/>
      <c r="BY1146" s="17"/>
      <c r="BZ1146" s="17"/>
      <c r="CA1146" s="17"/>
      <c r="CB1146" s="17"/>
      <c r="CC1146" s="17"/>
      <c r="CD1146" s="17"/>
      <c r="CE1146" s="17"/>
      <c r="CF1146" s="17"/>
      <c r="CG1146" s="17"/>
      <c r="CH1146" s="17"/>
      <c r="CI1146" s="17"/>
      <c r="CJ1146" s="17"/>
      <c r="CK1146" s="17"/>
      <c r="CL1146" s="17"/>
      <c r="CM1146" s="17"/>
      <c r="CN1146" s="17"/>
      <c r="CO1146" s="17"/>
      <c r="CP1146" s="17"/>
      <c r="CQ1146" s="17"/>
      <c r="CR1146" s="17"/>
      <c r="CS1146" s="17"/>
      <c r="CT1146" s="17"/>
      <c r="CU1146" s="17"/>
      <c r="CV1146" s="17"/>
      <c r="CW1146" s="17"/>
      <c r="CX1146" s="17"/>
      <c r="CY1146" s="17"/>
      <c r="CZ1146" s="17"/>
      <c r="DA1146" s="17"/>
      <c r="DB1146" s="17"/>
      <c r="DC1146" s="17"/>
      <c r="DD1146" s="17"/>
      <c r="DE1146" s="17"/>
      <c r="DF1146" s="17"/>
      <c r="DG1146" s="17"/>
      <c r="DH1146" s="17"/>
      <c r="DI1146" s="17"/>
      <c r="DJ1146" s="17"/>
      <c r="DK1146" s="17"/>
      <c r="DL1146" s="17"/>
      <c r="DM1146" s="17"/>
      <c r="DN1146" s="17"/>
      <c r="DO1146" s="17"/>
      <c r="DP1146" s="17"/>
      <c r="DQ1146" s="17"/>
      <c r="DR1146" s="17"/>
      <c r="DS1146" s="17"/>
      <c r="DT1146" s="17"/>
      <c r="DU1146" s="17"/>
      <c r="DV1146" s="17"/>
      <c r="DW1146" s="17"/>
      <c r="DX1146" s="17"/>
      <c r="DY1146" s="17"/>
      <c r="DZ1146" s="17"/>
      <c r="EA1146" s="17"/>
      <c r="EB1146" s="17"/>
      <c r="EC1146" s="17"/>
      <c r="ED1146" s="17"/>
      <c r="EE1146" s="17"/>
      <c r="EF1146" s="17"/>
      <c r="EG1146" s="17"/>
      <c r="EH1146" s="17"/>
      <c r="EI1146" s="17"/>
      <c r="EJ1146" s="17"/>
      <c r="EK1146" s="17"/>
      <c r="EL1146" s="17"/>
    </row>
    <row r="1147" spans="1:142" x14ac:dyDescent="0.35">
      <c r="A1147" s="17"/>
      <c r="B1147" s="17"/>
      <c r="C1147" s="17"/>
      <c r="D1147" s="17"/>
      <c r="E1147" s="17"/>
      <c r="F1147" s="17"/>
      <c r="G1147" s="17"/>
      <c r="H1147" s="17"/>
      <c r="I1147" s="17"/>
      <c r="K1147" s="17"/>
      <c r="N1147" s="17"/>
      <c r="O1147" s="17"/>
      <c r="P1147" s="68"/>
      <c r="Q1147" s="68"/>
      <c r="R1147" s="17"/>
      <c r="S1147" s="17"/>
      <c r="T1147" s="107"/>
      <c r="V1147" s="17"/>
      <c r="W1147" s="17"/>
      <c r="Y1147" s="17"/>
      <c r="Z1147" s="17"/>
      <c r="AA1147" s="17"/>
      <c r="AI1147" s="17"/>
      <c r="AJ1147" s="17"/>
      <c r="AK1147" s="17"/>
      <c r="AL1147" s="17"/>
      <c r="AM1147" s="17"/>
      <c r="AN1147" s="17"/>
      <c r="AO1147" s="17"/>
      <c r="AP1147" s="17"/>
      <c r="AQ1147" s="17"/>
      <c r="AR1147" s="17"/>
      <c r="AS1147" s="17"/>
      <c r="AT1147" s="17"/>
      <c r="AU1147" s="17"/>
      <c r="AV1147" s="17"/>
      <c r="AW1147" s="17"/>
      <c r="AX1147" s="17"/>
      <c r="AY1147" s="17"/>
      <c r="AZ1147" s="17"/>
      <c r="BA1147" s="17"/>
      <c r="BB1147" s="17"/>
      <c r="BC1147" s="17"/>
      <c r="BD1147" s="17"/>
      <c r="BE1147" s="17"/>
      <c r="BF1147" s="17"/>
      <c r="BG1147" s="17"/>
      <c r="BH1147" s="17"/>
      <c r="BI1147" s="17"/>
      <c r="BJ1147" s="17"/>
      <c r="BK1147" s="17"/>
      <c r="BL1147" s="17"/>
      <c r="BM1147" s="17"/>
      <c r="BN1147" s="17"/>
      <c r="BO1147" s="17"/>
      <c r="BP1147" s="17"/>
      <c r="BQ1147" s="17"/>
      <c r="BR1147" s="17"/>
      <c r="BS1147" s="17"/>
      <c r="BT1147" s="17"/>
      <c r="BU1147" s="17"/>
      <c r="BV1147" s="17"/>
      <c r="BW1147" s="17"/>
      <c r="BX1147" s="17"/>
      <c r="BY1147" s="17"/>
      <c r="BZ1147" s="17"/>
      <c r="CA1147" s="17"/>
      <c r="CB1147" s="17"/>
      <c r="CC1147" s="17"/>
      <c r="CD1147" s="17"/>
      <c r="CE1147" s="17"/>
      <c r="CF1147" s="17"/>
      <c r="CG1147" s="17"/>
      <c r="CH1147" s="17"/>
      <c r="CI1147" s="17"/>
      <c r="CJ1147" s="17"/>
      <c r="CK1147" s="17"/>
      <c r="CL1147" s="17"/>
      <c r="CM1147" s="17"/>
      <c r="CN1147" s="17"/>
      <c r="CO1147" s="17"/>
      <c r="CP1147" s="17"/>
      <c r="CQ1147" s="17"/>
      <c r="CR1147" s="17"/>
      <c r="CS1147" s="17"/>
      <c r="CT1147" s="17"/>
      <c r="CU1147" s="17"/>
      <c r="CV1147" s="17"/>
      <c r="CW1147" s="17"/>
      <c r="CX1147" s="17"/>
      <c r="CY1147" s="17"/>
      <c r="CZ1147" s="17"/>
      <c r="DA1147" s="17"/>
      <c r="DB1147" s="17"/>
      <c r="DC1147" s="17"/>
      <c r="DD1147" s="17"/>
      <c r="DE1147" s="17"/>
      <c r="DF1147" s="17"/>
      <c r="DG1147" s="17"/>
      <c r="DH1147" s="17"/>
      <c r="DI1147" s="17"/>
      <c r="DJ1147" s="17"/>
      <c r="DK1147" s="17"/>
      <c r="DL1147" s="17"/>
      <c r="DM1147" s="17"/>
      <c r="DN1147" s="17"/>
      <c r="DO1147" s="17"/>
      <c r="DP1147" s="17"/>
      <c r="DQ1147" s="17"/>
      <c r="DR1147" s="17"/>
      <c r="DS1147" s="17"/>
      <c r="DT1147" s="17"/>
      <c r="DU1147" s="17"/>
      <c r="DV1147" s="17"/>
      <c r="DW1147" s="17"/>
      <c r="DX1147" s="17"/>
      <c r="DY1147" s="17"/>
      <c r="DZ1147" s="17"/>
      <c r="EA1147" s="17"/>
      <c r="EB1147" s="17"/>
      <c r="EC1147" s="17"/>
      <c r="ED1147" s="17"/>
      <c r="EE1147" s="17"/>
      <c r="EF1147" s="17"/>
      <c r="EG1147" s="17"/>
      <c r="EH1147" s="17"/>
      <c r="EI1147" s="17"/>
      <c r="EJ1147" s="17"/>
      <c r="EK1147" s="17"/>
      <c r="EL1147" s="17"/>
    </row>
    <row r="1148" spans="1:142" x14ac:dyDescent="0.35">
      <c r="A1148" s="17"/>
      <c r="B1148" s="17"/>
      <c r="C1148" s="17"/>
      <c r="D1148" s="17"/>
      <c r="E1148" s="17"/>
      <c r="F1148" s="17"/>
      <c r="G1148" s="17"/>
      <c r="H1148" s="17"/>
      <c r="I1148" s="17"/>
      <c r="K1148" s="17"/>
      <c r="N1148" s="17"/>
      <c r="O1148" s="17"/>
      <c r="P1148" s="68"/>
      <c r="Q1148" s="68"/>
      <c r="R1148" s="17"/>
      <c r="S1148" s="17"/>
      <c r="T1148" s="107"/>
      <c r="V1148" s="17"/>
      <c r="W1148" s="17"/>
      <c r="Y1148" s="17"/>
      <c r="Z1148" s="17"/>
      <c r="AA1148" s="17"/>
      <c r="AI1148" s="17"/>
      <c r="AJ1148" s="17"/>
      <c r="AK1148" s="17"/>
      <c r="AL1148" s="17"/>
      <c r="AM1148" s="17"/>
      <c r="AN1148" s="17"/>
      <c r="AO1148" s="17"/>
      <c r="AP1148" s="17"/>
      <c r="AQ1148" s="17"/>
      <c r="AR1148" s="17"/>
      <c r="AS1148" s="17"/>
      <c r="AT1148" s="17"/>
      <c r="AU1148" s="17"/>
      <c r="AV1148" s="17"/>
      <c r="AW1148" s="17"/>
      <c r="AX1148" s="17"/>
      <c r="AY1148" s="17"/>
      <c r="AZ1148" s="17"/>
      <c r="BA1148" s="17"/>
      <c r="BB1148" s="17"/>
      <c r="BC1148" s="17"/>
      <c r="BD1148" s="17"/>
      <c r="BE1148" s="17"/>
      <c r="BF1148" s="17"/>
      <c r="BG1148" s="17"/>
      <c r="BH1148" s="17"/>
      <c r="BI1148" s="17"/>
      <c r="BJ1148" s="17"/>
      <c r="BK1148" s="17"/>
      <c r="BL1148" s="17"/>
      <c r="BM1148" s="17"/>
      <c r="BN1148" s="17"/>
      <c r="BO1148" s="17"/>
      <c r="BP1148" s="17"/>
      <c r="BQ1148" s="17"/>
      <c r="BR1148" s="17"/>
      <c r="BS1148" s="17"/>
      <c r="BT1148" s="17"/>
      <c r="BU1148" s="17"/>
      <c r="BV1148" s="17"/>
      <c r="BW1148" s="17"/>
      <c r="BX1148" s="17"/>
      <c r="BY1148" s="17"/>
      <c r="BZ1148" s="17"/>
      <c r="CA1148" s="17"/>
      <c r="CB1148" s="17"/>
      <c r="CC1148" s="17"/>
      <c r="CD1148" s="17"/>
      <c r="CE1148" s="17"/>
      <c r="CF1148" s="17"/>
      <c r="CG1148" s="17"/>
      <c r="CH1148" s="17"/>
      <c r="CI1148" s="17"/>
      <c r="CJ1148" s="17"/>
      <c r="CK1148" s="17"/>
      <c r="CL1148" s="17"/>
      <c r="CM1148" s="17"/>
      <c r="CN1148" s="17"/>
      <c r="CO1148" s="17"/>
      <c r="CP1148" s="17"/>
      <c r="CQ1148" s="17"/>
      <c r="CR1148" s="17"/>
      <c r="CS1148" s="17"/>
      <c r="CT1148" s="17"/>
      <c r="CU1148" s="17"/>
      <c r="CV1148" s="17"/>
      <c r="CW1148" s="17"/>
      <c r="CX1148" s="17"/>
      <c r="CY1148" s="17"/>
      <c r="CZ1148" s="17"/>
      <c r="DA1148" s="17"/>
      <c r="DB1148" s="17"/>
      <c r="DC1148" s="17"/>
      <c r="DD1148" s="17"/>
      <c r="DE1148" s="17"/>
      <c r="DF1148" s="17"/>
      <c r="DG1148" s="17"/>
      <c r="DH1148" s="17"/>
      <c r="DI1148" s="17"/>
      <c r="DJ1148" s="17"/>
      <c r="DK1148" s="17"/>
      <c r="DL1148" s="17"/>
      <c r="DM1148" s="17"/>
      <c r="DN1148" s="17"/>
      <c r="DO1148" s="17"/>
      <c r="DP1148" s="17"/>
      <c r="DQ1148" s="17"/>
      <c r="DR1148" s="17"/>
      <c r="DS1148" s="17"/>
      <c r="DT1148" s="17"/>
      <c r="DU1148" s="17"/>
      <c r="DV1148" s="17"/>
      <c r="DW1148" s="17"/>
      <c r="DX1148" s="17"/>
      <c r="DY1148" s="17"/>
      <c r="DZ1148" s="17"/>
      <c r="EA1148" s="17"/>
      <c r="EB1148" s="17"/>
      <c r="EC1148" s="17"/>
      <c r="ED1148" s="17"/>
      <c r="EE1148" s="17"/>
      <c r="EF1148" s="17"/>
      <c r="EG1148" s="17"/>
      <c r="EH1148" s="17"/>
      <c r="EI1148" s="17"/>
      <c r="EJ1148" s="17"/>
      <c r="EK1148" s="17"/>
      <c r="EL1148" s="17"/>
    </row>
    <row r="1149" spans="1:142" x14ac:dyDescent="0.35">
      <c r="A1149" s="17"/>
      <c r="B1149" s="17"/>
      <c r="C1149" s="17"/>
      <c r="D1149" s="17"/>
      <c r="E1149" s="17"/>
      <c r="F1149" s="17"/>
      <c r="G1149" s="17"/>
      <c r="H1149" s="17"/>
      <c r="I1149" s="17"/>
      <c r="K1149" s="17"/>
      <c r="N1149" s="17"/>
      <c r="O1149" s="17"/>
      <c r="P1149" s="68"/>
      <c r="Q1149" s="68"/>
      <c r="R1149" s="17"/>
      <c r="S1149" s="17"/>
      <c r="T1149" s="107"/>
      <c r="V1149" s="17"/>
      <c r="W1149" s="17"/>
      <c r="Y1149" s="17"/>
      <c r="Z1149" s="17"/>
      <c r="AA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c r="BC1149" s="17"/>
      <c r="BD1149" s="17"/>
      <c r="BE1149" s="17"/>
      <c r="BF1149" s="17"/>
      <c r="BG1149" s="17"/>
      <c r="BH1149" s="17"/>
      <c r="BI1149" s="17"/>
      <c r="BJ1149" s="17"/>
      <c r="BK1149" s="17"/>
      <c r="BL1149" s="17"/>
      <c r="BM1149" s="17"/>
      <c r="BN1149" s="17"/>
      <c r="BO1149" s="17"/>
      <c r="BP1149" s="17"/>
      <c r="BQ1149" s="17"/>
      <c r="BR1149" s="17"/>
      <c r="BS1149" s="17"/>
      <c r="BT1149" s="17"/>
      <c r="BU1149" s="17"/>
      <c r="BV1149" s="17"/>
      <c r="BW1149" s="17"/>
      <c r="BX1149" s="17"/>
      <c r="BY1149" s="17"/>
      <c r="BZ1149" s="17"/>
      <c r="CA1149" s="17"/>
      <c r="CB1149" s="17"/>
      <c r="CC1149" s="17"/>
      <c r="CD1149" s="17"/>
      <c r="CE1149" s="17"/>
      <c r="CF1149" s="17"/>
      <c r="CG1149" s="17"/>
      <c r="CH1149" s="17"/>
      <c r="CI1149" s="17"/>
      <c r="CJ1149" s="17"/>
      <c r="CK1149" s="17"/>
      <c r="CL1149" s="17"/>
      <c r="CM1149" s="17"/>
      <c r="CN1149" s="17"/>
      <c r="CO1149" s="17"/>
      <c r="CP1149" s="17"/>
      <c r="CQ1149" s="17"/>
      <c r="CR1149" s="17"/>
      <c r="CS1149" s="17"/>
      <c r="CT1149" s="17"/>
      <c r="CU1149" s="17"/>
      <c r="CV1149" s="17"/>
      <c r="CW1149" s="17"/>
      <c r="CX1149" s="17"/>
      <c r="CY1149" s="17"/>
      <c r="CZ1149" s="17"/>
      <c r="DA1149" s="17"/>
      <c r="DB1149" s="17"/>
      <c r="DC1149" s="17"/>
      <c r="DD1149" s="17"/>
      <c r="DE1149" s="17"/>
      <c r="DF1149" s="17"/>
      <c r="DG1149" s="17"/>
      <c r="DH1149" s="17"/>
      <c r="DI1149" s="17"/>
      <c r="DJ1149" s="17"/>
      <c r="DK1149" s="17"/>
      <c r="DL1149" s="17"/>
      <c r="DM1149" s="17"/>
      <c r="DN1149" s="17"/>
      <c r="DO1149" s="17"/>
      <c r="DP1149" s="17"/>
      <c r="DQ1149" s="17"/>
      <c r="DR1149" s="17"/>
      <c r="DS1149" s="17"/>
      <c r="DT1149" s="17"/>
      <c r="DU1149" s="17"/>
      <c r="DV1149" s="17"/>
      <c r="DW1149" s="17"/>
      <c r="DX1149" s="17"/>
      <c r="DY1149" s="17"/>
      <c r="DZ1149" s="17"/>
      <c r="EA1149" s="17"/>
      <c r="EB1149" s="17"/>
      <c r="EC1149" s="17"/>
      <c r="ED1149" s="17"/>
      <c r="EE1149" s="17"/>
      <c r="EF1149" s="17"/>
      <c r="EG1149" s="17"/>
      <c r="EH1149" s="17"/>
      <c r="EI1149" s="17"/>
      <c r="EJ1149" s="17"/>
      <c r="EK1149" s="17"/>
      <c r="EL1149" s="17"/>
    </row>
    <row r="1150" spans="1:142" x14ac:dyDescent="0.35">
      <c r="A1150" s="17"/>
      <c r="B1150" s="17"/>
      <c r="C1150" s="17"/>
      <c r="D1150" s="17"/>
      <c r="E1150" s="17"/>
      <c r="F1150" s="17"/>
      <c r="G1150" s="17"/>
      <c r="H1150" s="17"/>
      <c r="I1150" s="17"/>
      <c r="K1150" s="17"/>
      <c r="N1150" s="17"/>
      <c r="O1150" s="17"/>
      <c r="P1150" s="68"/>
      <c r="Q1150" s="68"/>
      <c r="R1150" s="17"/>
      <c r="S1150" s="17"/>
      <c r="T1150" s="107"/>
      <c r="V1150" s="17"/>
      <c r="W1150" s="17"/>
      <c r="Y1150" s="17"/>
      <c r="Z1150" s="17"/>
      <c r="AA1150" s="17"/>
      <c r="AI1150" s="17"/>
      <c r="AJ1150" s="17"/>
      <c r="AK1150" s="17"/>
      <c r="AL1150" s="17"/>
      <c r="AM1150" s="17"/>
      <c r="AN1150" s="17"/>
      <c r="AO1150" s="17"/>
      <c r="AP1150" s="17"/>
      <c r="AQ1150" s="17"/>
      <c r="AR1150" s="17"/>
      <c r="AS1150" s="17"/>
      <c r="AT1150" s="17"/>
      <c r="AU1150" s="17"/>
      <c r="AV1150" s="17"/>
      <c r="AW1150" s="17"/>
      <c r="AX1150" s="17"/>
      <c r="AY1150" s="17"/>
      <c r="AZ1150" s="17"/>
      <c r="BA1150" s="17"/>
      <c r="BB1150" s="17"/>
      <c r="BC1150" s="17"/>
      <c r="BD1150" s="17"/>
      <c r="BE1150" s="17"/>
      <c r="BF1150" s="17"/>
      <c r="BG1150" s="17"/>
      <c r="BH1150" s="17"/>
      <c r="BI1150" s="17"/>
      <c r="BJ1150" s="17"/>
      <c r="BK1150" s="17"/>
      <c r="BL1150" s="17"/>
      <c r="BM1150" s="17"/>
      <c r="BN1150" s="17"/>
      <c r="BO1150" s="17"/>
      <c r="BP1150" s="17"/>
      <c r="BQ1150" s="17"/>
      <c r="BR1150" s="17"/>
      <c r="BS1150" s="17"/>
      <c r="BT1150" s="17"/>
      <c r="BU1150" s="17"/>
      <c r="BV1150" s="17"/>
      <c r="BW1150" s="17"/>
      <c r="BX1150" s="17"/>
      <c r="BY1150" s="17"/>
      <c r="BZ1150" s="17"/>
      <c r="CA1150" s="17"/>
      <c r="CB1150" s="17"/>
      <c r="CC1150" s="17"/>
      <c r="CD1150" s="17"/>
      <c r="CE1150" s="17"/>
      <c r="CF1150" s="17"/>
      <c r="CG1150" s="17"/>
      <c r="CH1150" s="17"/>
      <c r="CI1150" s="17"/>
      <c r="CJ1150" s="17"/>
      <c r="CK1150" s="17"/>
      <c r="CL1150" s="17"/>
      <c r="CM1150" s="17"/>
      <c r="CN1150" s="17"/>
      <c r="CO1150" s="17"/>
      <c r="CP1150" s="17"/>
      <c r="CQ1150" s="17"/>
      <c r="CR1150" s="17"/>
      <c r="CS1150" s="17"/>
      <c r="CT1150" s="17"/>
      <c r="CU1150" s="17"/>
      <c r="CV1150" s="17"/>
      <c r="CW1150" s="17"/>
      <c r="CX1150" s="17"/>
      <c r="CY1150" s="17"/>
      <c r="CZ1150" s="17"/>
      <c r="DA1150" s="17"/>
      <c r="DB1150" s="17"/>
      <c r="DC1150" s="17"/>
      <c r="DD1150" s="17"/>
      <c r="DE1150" s="17"/>
      <c r="DF1150" s="17"/>
      <c r="DG1150" s="17"/>
      <c r="DH1150" s="17"/>
      <c r="DI1150" s="17"/>
      <c r="DJ1150" s="17"/>
      <c r="DK1150" s="17"/>
      <c r="DL1150" s="17"/>
      <c r="DM1150" s="17"/>
      <c r="DN1150" s="17"/>
      <c r="DO1150" s="17"/>
      <c r="DP1150" s="17"/>
      <c r="DQ1150" s="17"/>
      <c r="DR1150" s="17"/>
      <c r="DS1150" s="17"/>
      <c r="DT1150" s="17"/>
      <c r="DU1150" s="17"/>
      <c r="DV1150" s="17"/>
      <c r="DW1150" s="17"/>
      <c r="DX1150" s="17"/>
      <c r="DY1150" s="17"/>
      <c r="DZ1150" s="17"/>
      <c r="EA1150" s="17"/>
      <c r="EB1150" s="17"/>
      <c r="EC1150" s="17"/>
      <c r="ED1150" s="17"/>
      <c r="EE1150" s="17"/>
      <c r="EF1150" s="17"/>
      <c r="EG1150" s="17"/>
      <c r="EH1150" s="17"/>
      <c r="EI1150" s="17"/>
      <c r="EJ1150" s="17"/>
      <c r="EK1150" s="17"/>
      <c r="EL1150" s="17"/>
    </row>
    <row r="1151" spans="1:142" x14ac:dyDescent="0.35">
      <c r="A1151" s="17"/>
      <c r="B1151" s="17"/>
      <c r="C1151" s="17"/>
      <c r="D1151" s="17"/>
      <c r="E1151" s="17"/>
      <c r="F1151" s="17"/>
      <c r="G1151" s="17"/>
      <c r="H1151" s="17"/>
      <c r="I1151" s="17"/>
      <c r="K1151" s="17"/>
      <c r="N1151" s="17"/>
      <c r="O1151" s="17"/>
      <c r="P1151" s="68"/>
      <c r="Q1151" s="68"/>
      <c r="R1151" s="17"/>
      <c r="S1151" s="17"/>
      <c r="T1151" s="107"/>
      <c r="V1151" s="17"/>
      <c r="W1151" s="17"/>
      <c r="Y1151" s="17"/>
      <c r="Z1151" s="17"/>
      <c r="AA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c r="BL1151" s="17"/>
      <c r="BM1151" s="17"/>
      <c r="BN1151" s="17"/>
      <c r="BO1151" s="17"/>
      <c r="BP1151" s="17"/>
      <c r="BQ1151" s="17"/>
      <c r="BR1151" s="17"/>
      <c r="BS1151" s="17"/>
      <c r="BT1151" s="17"/>
      <c r="BU1151" s="17"/>
      <c r="BV1151" s="17"/>
      <c r="BW1151" s="17"/>
      <c r="BX1151" s="17"/>
      <c r="BY1151" s="17"/>
      <c r="BZ1151" s="17"/>
      <c r="CA1151" s="17"/>
      <c r="CB1151" s="17"/>
      <c r="CC1151" s="17"/>
      <c r="CD1151" s="17"/>
      <c r="CE1151" s="17"/>
      <c r="CF1151" s="17"/>
      <c r="CG1151" s="17"/>
      <c r="CH1151" s="17"/>
      <c r="CI1151" s="17"/>
      <c r="CJ1151" s="17"/>
      <c r="CK1151" s="17"/>
      <c r="CL1151" s="17"/>
      <c r="CM1151" s="17"/>
      <c r="CN1151" s="17"/>
      <c r="CO1151" s="17"/>
      <c r="CP1151" s="17"/>
      <c r="CQ1151" s="17"/>
      <c r="CR1151" s="17"/>
      <c r="CS1151" s="17"/>
      <c r="CT1151" s="17"/>
      <c r="CU1151" s="17"/>
      <c r="CV1151" s="17"/>
      <c r="CW1151" s="17"/>
      <c r="CX1151" s="17"/>
      <c r="CY1151" s="17"/>
      <c r="CZ1151" s="17"/>
      <c r="DA1151" s="17"/>
      <c r="DB1151" s="17"/>
      <c r="DC1151" s="17"/>
      <c r="DD1151" s="17"/>
      <c r="DE1151" s="17"/>
      <c r="DF1151" s="17"/>
      <c r="DG1151" s="17"/>
      <c r="DH1151" s="17"/>
      <c r="DI1151" s="17"/>
      <c r="DJ1151" s="17"/>
      <c r="DK1151" s="17"/>
      <c r="DL1151" s="17"/>
      <c r="DM1151" s="17"/>
      <c r="DN1151" s="17"/>
      <c r="DO1151" s="17"/>
      <c r="DP1151" s="17"/>
      <c r="DQ1151" s="17"/>
      <c r="DR1151" s="17"/>
      <c r="DS1151" s="17"/>
      <c r="DT1151" s="17"/>
      <c r="DU1151" s="17"/>
      <c r="DV1151" s="17"/>
      <c r="DW1151" s="17"/>
      <c r="DX1151" s="17"/>
      <c r="DY1151" s="17"/>
      <c r="DZ1151" s="17"/>
      <c r="EA1151" s="17"/>
      <c r="EB1151" s="17"/>
      <c r="EC1151" s="17"/>
      <c r="ED1151" s="17"/>
      <c r="EE1151" s="17"/>
      <c r="EF1151" s="17"/>
      <c r="EG1151" s="17"/>
      <c r="EH1151" s="17"/>
      <c r="EI1151" s="17"/>
      <c r="EJ1151" s="17"/>
      <c r="EK1151" s="17"/>
      <c r="EL1151" s="17"/>
    </row>
    <row r="1152" spans="1:142" x14ac:dyDescent="0.35">
      <c r="A1152" s="17"/>
      <c r="B1152" s="17"/>
      <c r="C1152" s="17"/>
      <c r="D1152" s="17"/>
      <c r="E1152" s="17"/>
      <c r="F1152" s="17"/>
      <c r="G1152" s="17"/>
      <c r="H1152" s="17"/>
      <c r="I1152" s="17"/>
      <c r="K1152" s="17"/>
      <c r="N1152" s="17"/>
      <c r="O1152" s="17"/>
      <c r="P1152" s="68"/>
      <c r="Q1152" s="68"/>
      <c r="R1152" s="17"/>
      <c r="S1152" s="17"/>
      <c r="T1152" s="107"/>
      <c r="V1152" s="17"/>
      <c r="W1152" s="17"/>
      <c r="Y1152" s="17"/>
      <c r="Z1152" s="17"/>
      <c r="AA1152" s="17"/>
      <c r="AI1152" s="17"/>
      <c r="AJ1152" s="17"/>
      <c r="AK1152" s="17"/>
      <c r="AL1152" s="17"/>
      <c r="AM1152" s="17"/>
      <c r="AN1152" s="17"/>
      <c r="AO1152" s="17"/>
      <c r="AP1152" s="17"/>
      <c r="AQ1152" s="17"/>
      <c r="AR1152" s="17"/>
      <c r="AS1152" s="17"/>
      <c r="AT1152" s="17"/>
      <c r="AU1152" s="17"/>
      <c r="AV1152" s="17"/>
      <c r="AW1152" s="17"/>
      <c r="AX1152" s="17"/>
      <c r="AY1152" s="17"/>
      <c r="AZ1152" s="17"/>
      <c r="BA1152" s="17"/>
      <c r="BB1152" s="17"/>
      <c r="BC1152" s="17"/>
      <c r="BD1152" s="17"/>
      <c r="BE1152" s="17"/>
      <c r="BF1152" s="17"/>
      <c r="BG1152" s="17"/>
      <c r="BH1152" s="17"/>
      <c r="BI1152" s="17"/>
      <c r="BJ1152" s="17"/>
      <c r="BK1152" s="17"/>
      <c r="BL1152" s="17"/>
      <c r="BM1152" s="17"/>
      <c r="BN1152" s="17"/>
      <c r="BO1152" s="17"/>
      <c r="BP1152" s="17"/>
      <c r="BQ1152" s="17"/>
      <c r="BR1152" s="17"/>
      <c r="BS1152" s="17"/>
      <c r="BT1152" s="17"/>
      <c r="BU1152" s="17"/>
      <c r="BV1152" s="17"/>
      <c r="BW1152" s="17"/>
      <c r="BX1152" s="17"/>
      <c r="BY1152" s="17"/>
      <c r="BZ1152" s="17"/>
      <c r="CA1152" s="17"/>
      <c r="CB1152" s="17"/>
      <c r="CC1152" s="17"/>
      <c r="CD1152" s="17"/>
      <c r="CE1152" s="17"/>
      <c r="CF1152" s="17"/>
      <c r="CG1152" s="17"/>
      <c r="CH1152" s="17"/>
      <c r="CI1152" s="17"/>
      <c r="CJ1152" s="17"/>
      <c r="CK1152" s="17"/>
      <c r="CL1152" s="17"/>
      <c r="CM1152" s="17"/>
      <c r="CN1152" s="17"/>
      <c r="CO1152" s="17"/>
      <c r="CP1152" s="17"/>
      <c r="CQ1152" s="17"/>
      <c r="CR1152" s="17"/>
      <c r="CS1152" s="17"/>
      <c r="CT1152" s="17"/>
      <c r="CU1152" s="17"/>
      <c r="CV1152" s="17"/>
      <c r="CW1152" s="17"/>
      <c r="CX1152" s="17"/>
      <c r="CY1152" s="17"/>
      <c r="CZ1152" s="17"/>
      <c r="DA1152" s="17"/>
      <c r="DB1152" s="17"/>
      <c r="DC1152" s="17"/>
      <c r="DD1152" s="17"/>
      <c r="DE1152" s="17"/>
      <c r="DF1152" s="17"/>
      <c r="DG1152" s="17"/>
      <c r="DH1152" s="17"/>
      <c r="DI1152" s="17"/>
      <c r="DJ1152" s="17"/>
      <c r="DK1152" s="17"/>
      <c r="DL1152" s="17"/>
      <c r="DM1152" s="17"/>
      <c r="DN1152" s="17"/>
      <c r="DO1152" s="17"/>
      <c r="DP1152" s="17"/>
      <c r="DQ1152" s="17"/>
      <c r="DR1152" s="17"/>
      <c r="DS1152" s="17"/>
      <c r="DT1152" s="17"/>
      <c r="DU1152" s="17"/>
      <c r="DV1152" s="17"/>
      <c r="DW1152" s="17"/>
      <c r="DX1152" s="17"/>
      <c r="DY1152" s="17"/>
      <c r="DZ1152" s="17"/>
      <c r="EA1152" s="17"/>
      <c r="EB1152" s="17"/>
      <c r="EC1152" s="17"/>
      <c r="ED1152" s="17"/>
      <c r="EE1152" s="17"/>
      <c r="EF1152" s="17"/>
      <c r="EG1152" s="17"/>
      <c r="EH1152" s="17"/>
      <c r="EI1152" s="17"/>
      <c r="EJ1152" s="17"/>
      <c r="EK1152" s="17"/>
      <c r="EL1152" s="17"/>
    </row>
    <row r="1153" spans="1:142" x14ac:dyDescent="0.35">
      <c r="A1153" s="17"/>
      <c r="B1153" s="17"/>
      <c r="C1153" s="17"/>
      <c r="D1153" s="17"/>
      <c r="E1153" s="17"/>
      <c r="F1153" s="17"/>
      <c r="G1153" s="17"/>
      <c r="H1153" s="17"/>
      <c r="I1153" s="17"/>
      <c r="K1153" s="17"/>
      <c r="N1153" s="17"/>
      <c r="O1153" s="17"/>
      <c r="P1153" s="68"/>
      <c r="Q1153" s="68"/>
      <c r="R1153" s="17"/>
      <c r="S1153" s="17"/>
      <c r="T1153" s="107"/>
      <c r="V1153" s="17"/>
      <c r="W1153" s="17"/>
      <c r="Y1153" s="17"/>
      <c r="Z1153" s="17"/>
      <c r="AA1153" s="17"/>
      <c r="AI1153" s="17"/>
      <c r="AJ1153" s="17"/>
      <c r="AK1153" s="17"/>
      <c r="AL1153" s="17"/>
      <c r="AM1153" s="17"/>
      <c r="AN1153" s="17"/>
      <c r="AO1153" s="17"/>
      <c r="AP1153" s="17"/>
      <c r="AQ1153" s="17"/>
      <c r="AR1153" s="17"/>
      <c r="AS1153" s="17"/>
      <c r="AT1153" s="17"/>
      <c r="AU1153" s="17"/>
      <c r="AV1153" s="17"/>
      <c r="AW1153" s="17"/>
      <c r="AX1153" s="17"/>
      <c r="AY1153" s="17"/>
      <c r="AZ1153" s="17"/>
      <c r="BA1153" s="17"/>
      <c r="BB1153" s="17"/>
      <c r="BC1153" s="17"/>
      <c r="BD1153" s="17"/>
      <c r="BE1153" s="17"/>
      <c r="BF1153" s="17"/>
      <c r="BG1153" s="17"/>
      <c r="BH1153" s="17"/>
      <c r="BI1153" s="17"/>
      <c r="BJ1153" s="17"/>
      <c r="BK1153" s="17"/>
      <c r="BL1153" s="17"/>
      <c r="BM1153" s="17"/>
      <c r="BN1153" s="17"/>
      <c r="BO1153" s="17"/>
      <c r="BP1153" s="17"/>
      <c r="BQ1153" s="17"/>
      <c r="BR1153" s="17"/>
      <c r="BS1153" s="17"/>
      <c r="BT1153" s="17"/>
      <c r="BU1153" s="17"/>
      <c r="BV1153" s="17"/>
      <c r="BW1153" s="17"/>
      <c r="BX1153" s="17"/>
      <c r="BY1153" s="17"/>
      <c r="BZ1153" s="17"/>
      <c r="CA1153" s="17"/>
      <c r="CB1153" s="17"/>
      <c r="CC1153" s="17"/>
      <c r="CD1153" s="17"/>
      <c r="CE1153" s="17"/>
      <c r="CF1153" s="17"/>
      <c r="CG1153" s="17"/>
      <c r="CH1153" s="17"/>
      <c r="CI1153" s="17"/>
      <c r="CJ1153" s="17"/>
      <c r="CK1153" s="17"/>
      <c r="CL1153" s="17"/>
      <c r="CM1153" s="17"/>
      <c r="CN1153" s="17"/>
      <c r="CO1153" s="17"/>
      <c r="CP1153" s="17"/>
      <c r="CQ1153" s="17"/>
      <c r="CR1153" s="17"/>
      <c r="CS1153" s="17"/>
      <c r="CT1153" s="17"/>
      <c r="CU1153" s="17"/>
      <c r="CV1153" s="17"/>
      <c r="CW1153" s="17"/>
      <c r="CX1153" s="17"/>
      <c r="CY1153" s="17"/>
      <c r="CZ1153" s="17"/>
      <c r="DA1153" s="17"/>
      <c r="DB1153" s="17"/>
      <c r="DC1153" s="17"/>
      <c r="DD1153" s="17"/>
      <c r="DE1153" s="17"/>
      <c r="DF1153" s="17"/>
      <c r="DG1153" s="17"/>
      <c r="DH1153" s="17"/>
      <c r="DI1153" s="17"/>
      <c r="DJ1153" s="17"/>
      <c r="DK1153" s="17"/>
      <c r="DL1153" s="17"/>
      <c r="DM1153" s="17"/>
      <c r="DN1153" s="17"/>
      <c r="DO1153" s="17"/>
      <c r="DP1153" s="17"/>
      <c r="DQ1153" s="17"/>
      <c r="DR1153" s="17"/>
      <c r="DS1153" s="17"/>
      <c r="DT1153" s="17"/>
      <c r="DU1153" s="17"/>
      <c r="DV1153" s="17"/>
      <c r="DW1153" s="17"/>
      <c r="DX1153" s="17"/>
      <c r="DY1153" s="17"/>
      <c r="DZ1153" s="17"/>
      <c r="EA1153" s="17"/>
      <c r="EB1153" s="17"/>
      <c r="EC1153" s="17"/>
      <c r="ED1153" s="17"/>
      <c r="EE1153" s="17"/>
      <c r="EF1153" s="17"/>
      <c r="EG1153" s="17"/>
      <c r="EH1153" s="17"/>
      <c r="EI1153" s="17"/>
      <c r="EJ1153" s="17"/>
      <c r="EK1153" s="17"/>
      <c r="EL1153" s="17"/>
    </row>
    <row r="1154" spans="1:142" x14ac:dyDescent="0.35">
      <c r="A1154" s="17"/>
      <c r="B1154" s="17"/>
      <c r="C1154" s="17"/>
      <c r="D1154" s="17"/>
      <c r="E1154" s="17"/>
      <c r="F1154" s="17"/>
      <c r="G1154" s="17"/>
      <c r="H1154" s="17"/>
      <c r="I1154" s="17"/>
      <c r="K1154" s="17"/>
      <c r="N1154" s="17"/>
      <c r="O1154" s="17"/>
      <c r="P1154" s="68"/>
      <c r="Q1154" s="68"/>
      <c r="R1154" s="17"/>
      <c r="S1154" s="17"/>
      <c r="T1154" s="107"/>
      <c r="V1154" s="17"/>
      <c r="W1154" s="17"/>
      <c r="Y1154" s="17"/>
      <c r="Z1154" s="17"/>
      <c r="AA1154" s="17"/>
      <c r="AI1154" s="17"/>
      <c r="AJ1154" s="17"/>
      <c r="AK1154" s="17"/>
      <c r="AL1154" s="17"/>
      <c r="AM1154" s="17"/>
      <c r="AN1154" s="17"/>
      <c r="AO1154" s="17"/>
      <c r="AP1154" s="17"/>
      <c r="AQ1154" s="17"/>
      <c r="AR1154" s="17"/>
      <c r="AS1154" s="17"/>
      <c r="AT1154" s="17"/>
      <c r="AU1154" s="17"/>
      <c r="AV1154" s="17"/>
      <c r="AW1154" s="17"/>
      <c r="AX1154" s="17"/>
      <c r="AY1154" s="17"/>
      <c r="AZ1154" s="17"/>
      <c r="BA1154" s="17"/>
      <c r="BB1154" s="17"/>
      <c r="BC1154" s="17"/>
      <c r="BD1154" s="17"/>
      <c r="BE1154" s="17"/>
      <c r="BF1154" s="17"/>
      <c r="BG1154" s="17"/>
      <c r="BH1154" s="17"/>
      <c r="BI1154" s="17"/>
      <c r="BJ1154" s="17"/>
      <c r="BK1154" s="17"/>
      <c r="BL1154" s="17"/>
      <c r="BM1154" s="17"/>
      <c r="BN1154" s="17"/>
      <c r="BO1154" s="17"/>
      <c r="BP1154" s="17"/>
      <c r="BQ1154" s="17"/>
      <c r="BR1154" s="17"/>
      <c r="BS1154" s="17"/>
      <c r="BT1154" s="17"/>
      <c r="BU1154" s="17"/>
      <c r="BV1154" s="17"/>
      <c r="BW1154" s="17"/>
      <c r="BX1154" s="17"/>
      <c r="BY1154" s="17"/>
      <c r="BZ1154" s="17"/>
      <c r="CA1154" s="17"/>
      <c r="CB1154" s="17"/>
      <c r="CC1154" s="17"/>
      <c r="CD1154" s="17"/>
      <c r="CE1154" s="17"/>
      <c r="CF1154" s="17"/>
      <c r="CG1154" s="17"/>
      <c r="CH1154" s="17"/>
      <c r="CI1154" s="17"/>
      <c r="CJ1154" s="17"/>
      <c r="CK1154" s="17"/>
      <c r="CL1154" s="17"/>
      <c r="CM1154" s="17"/>
      <c r="CN1154" s="17"/>
      <c r="CO1154" s="17"/>
      <c r="CP1154" s="17"/>
      <c r="CQ1154" s="17"/>
      <c r="CR1154" s="17"/>
      <c r="CS1154" s="17"/>
      <c r="CT1154" s="17"/>
      <c r="CU1154" s="17"/>
      <c r="CV1154" s="17"/>
      <c r="CW1154" s="17"/>
      <c r="CX1154" s="17"/>
      <c r="CY1154" s="17"/>
      <c r="CZ1154" s="17"/>
      <c r="DA1154" s="17"/>
      <c r="DB1154" s="17"/>
      <c r="DC1154" s="17"/>
      <c r="DD1154" s="17"/>
      <c r="DE1154" s="17"/>
      <c r="DF1154" s="17"/>
      <c r="DG1154" s="17"/>
      <c r="DH1154" s="17"/>
      <c r="DI1154" s="17"/>
      <c r="DJ1154" s="17"/>
      <c r="DK1154" s="17"/>
      <c r="DL1154" s="17"/>
      <c r="DM1154" s="17"/>
      <c r="DN1154" s="17"/>
      <c r="DO1154" s="17"/>
      <c r="DP1154" s="17"/>
      <c r="DQ1154" s="17"/>
      <c r="DR1154" s="17"/>
      <c r="DS1154" s="17"/>
      <c r="DT1154" s="17"/>
      <c r="DU1154" s="17"/>
      <c r="DV1154" s="17"/>
      <c r="DW1154" s="17"/>
      <c r="DX1154" s="17"/>
      <c r="DY1154" s="17"/>
      <c r="DZ1154" s="17"/>
      <c r="EA1154" s="17"/>
      <c r="EB1154" s="17"/>
      <c r="EC1154" s="17"/>
      <c r="ED1154" s="17"/>
      <c r="EE1154" s="17"/>
      <c r="EF1154" s="17"/>
      <c r="EG1154" s="17"/>
      <c r="EH1154" s="17"/>
      <c r="EI1154" s="17"/>
      <c r="EJ1154" s="17"/>
      <c r="EK1154" s="17"/>
      <c r="EL1154" s="17"/>
    </row>
    <row r="1155" spans="1:142" x14ac:dyDescent="0.35">
      <c r="A1155" s="17"/>
      <c r="B1155" s="17"/>
      <c r="C1155" s="17"/>
      <c r="D1155" s="17"/>
      <c r="E1155" s="17"/>
      <c r="F1155" s="17"/>
      <c r="G1155" s="17"/>
      <c r="H1155" s="17"/>
      <c r="I1155" s="107"/>
      <c r="K1155" s="17"/>
      <c r="N1155" s="17"/>
      <c r="O1155" s="17"/>
      <c r="P1155" s="68"/>
      <c r="Q1155" s="68"/>
      <c r="R1155" s="17"/>
      <c r="S1155" s="17"/>
      <c r="T1155" s="109"/>
      <c r="V1155" s="17"/>
      <c r="W1155" s="17"/>
      <c r="Y1155" s="17"/>
      <c r="Z1155" s="17"/>
      <c r="AA1155" s="17"/>
      <c r="AI1155" s="17"/>
      <c r="AJ1155" s="17"/>
      <c r="AK1155" s="17"/>
      <c r="AL1155" s="17"/>
      <c r="AM1155" s="17"/>
      <c r="AN1155" s="17"/>
      <c r="AO1155" s="17"/>
      <c r="AP1155" s="17"/>
      <c r="AQ1155" s="17"/>
      <c r="AR1155" s="17"/>
      <c r="AS1155" s="17"/>
      <c r="AT1155" s="17"/>
      <c r="AU1155" s="17"/>
      <c r="AV1155" s="17"/>
      <c r="AW1155" s="17"/>
      <c r="AX1155" s="17"/>
      <c r="AY1155" s="17"/>
      <c r="AZ1155" s="17"/>
      <c r="BA1155" s="17"/>
      <c r="BB1155" s="17"/>
      <c r="BC1155" s="17"/>
      <c r="BD1155" s="17"/>
      <c r="BE1155" s="17"/>
      <c r="BF1155" s="17"/>
      <c r="BG1155" s="17"/>
      <c r="BH1155" s="17"/>
      <c r="BI1155" s="17"/>
      <c r="BJ1155" s="17"/>
      <c r="BK1155" s="17"/>
      <c r="BL1155" s="17"/>
      <c r="BM1155" s="17"/>
      <c r="BN1155" s="17"/>
      <c r="BO1155" s="17"/>
      <c r="BP1155" s="17"/>
      <c r="BQ1155" s="17"/>
      <c r="BR1155" s="17"/>
      <c r="BS1155" s="17"/>
      <c r="BT1155" s="17"/>
      <c r="BU1155" s="17"/>
      <c r="BV1155" s="17"/>
      <c r="BW1155" s="17"/>
      <c r="BX1155" s="17"/>
      <c r="BY1155" s="17"/>
      <c r="BZ1155" s="17"/>
      <c r="CA1155" s="17"/>
      <c r="CB1155" s="17"/>
      <c r="CC1155" s="17"/>
      <c r="CD1155" s="17"/>
      <c r="CE1155" s="17"/>
      <c r="CF1155" s="17"/>
      <c r="CG1155" s="17"/>
      <c r="CH1155" s="17"/>
      <c r="CI1155" s="17"/>
      <c r="CJ1155" s="17"/>
      <c r="CK1155" s="17"/>
      <c r="CL1155" s="17"/>
      <c r="CM1155" s="17"/>
      <c r="CN1155" s="17"/>
      <c r="CO1155" s="17"/>
      <c r="CP1155" s="17"/>
      <c r="CQ1155" s="17"/>
      <c r="CR1155" s="17"/>
      <c r="CS1155" s="17"/>
      <c r="CT1155" s="17"/>
      <c r="CU1155" s="17"/>
      <c r="CV1155" s="17"/>
      <c r="CW1155" s="17"/>
      <c r="CX1155" s="17"/>
      <c r="CY1155" s="17"/>
      <c r="CZ1155" s="17"/>
      <c r="DA1155" s="17"/>
      <c r="DB1155" s="17"/>
      <c r="DC1155" s="17"/>
      <c r="DD1155" s="17"/>
      <c r="DE1155" s="17"/>
      <c r="DF1155" s="17"/>
      <c r="DG1155" s="17"/>
      <c r="DH1155" s="17"/>
      <c r="DI1155" s="17"/>
      <c r="DJ1155" s="17"/>
      <c r="DK1155" s="17"/>
      <c r="DL1155" s="17"/>
      <c r="DM1155" s="17"/>
      <c r="DN1155" s="17"/>
      <c r="DO1155" s="17"/>
      <c r="DP1155" s="17"/>
      <c r="DQ1155" s="17"/>
      <c r="DR1155" s="17"/>
      <c r="DS1155" s="17"/>
      <c r="DT1155" s="17"/>
      <c r="DU1155" s="17"/>
      <c r="DV1155" s="17"/>
      <c r="DW1155" s="17"/>
      <c r="DX1155" s="17"/>
      <c r="DY1155" s="17"/>
      <c r="DZ1155" s="17"/>
      <c r="EA1155" s="17"/>
      <c r="EB1155" s="17"/>
      <c r="EC1155" s="17"/>
      <c r="ED1155" s="17"/>
      <c r="EE1155" s="17"/>
      <c r="EF1155" s="17"/>
      <c r="EG1155" s="17"/>
      <c r="EH1155" s="17"/>
      <c r="EI1155" s="17"/>
      <c r="EJ1155" s="17"/>
      <c r="EK1155" s="17"/>
      <c r="EL1155" s="17"/>
    </row>
    <row r="1156" spans="1:142" x14ac:dyDescent="0.35">
      <c r="A1156" s="17"/>
      <c r="B1156" s="17"/>
      <c r="C1156" s="17"/>
      <c r="D1156" s="17"/>
      <c r="E1156" s="17"/>
      <c r="F1156" s="17"/>
      <c r="G1156" s="17"/>
      <c r="H1156" s="17"/>
      <c r="I1156" s="17"/>
      <c r="K1156" s="17"/>
      <c r="N1156" s="17"/>
      <c r="O1156" s="17"/>
      <c r="P1156" s="68"/>
      <c r="Q1156" s="68"/>
      <c r="R1156" s="17"/>
      <c r="S1156" s="17"/>
      <c r="T1156" s="107"/>
      <c r="V1156" s="17"/>
      <c r="W1156" s="17"/>
      <c r="Y1156" s="17"/>
      <c r="Z1156" s="17"/>
      <c r="AA1156" s="17"/>
      <c r="AI1156" s="17"/>
      <c r="AJ1156" s="17"/>
      <c r="AK1156" s="17"/>
      <c r="AL1156" s="17"/>
      <c r="AM1156" s="17"/>
      <c r="AN1156" s="17"/>
      <c r="AO1156" s="17"/>
      <c r="AP1156" s="17"/>
      <c r="AQ1156" s="17"/>
      <c r="AR1156" s="17"/>
      <c r="AS1156" s="17"/>
      <c r="AT1156" s="17"/>
      <c r="AU1156" s="17"/>
      <c r="AV1156" s="17"/>
      <c r="AW1156" s="17"/>
      <c r="AX1156" s="17"/>
      <c r="AY1156" s="17"/>
      <c r="AZ1156" s="17"/>
      <c r="BA1156" s="17"/>
      <c r="BB1156" s="17"/>
      <c r="BC1156" s="17"/>
      <c r="BD1156" s="17"/>
      <c r="BE1156" s="17"/>
      <c r="BF1156" s="17"/>
      <c r="BG1156" s="17"/>
      <c r="BH1156" s="17"/>
      <c r="BI1156" s="17"/>
      <c r="BJ1156" s="17"/>
      <c r="BK1156" s="17"/>
      <c r="BL1156" s="17"/>
      <c r="BM1156" s="17"/>
      <c r="BN1156" s="17"/>
      <c r="BO1156" s="17"/>
      <c r="BP1156" s="17"/>
      <c r="BQ1156" s="17"/>
      <c r="BR1156" s="17"/>
      <c r="BS1156" s="17"/>
      <c r="BT1156" s="17"/>
      <c r="BU1156" s="17"/>
      <c r="BV1156" s="17"/>
      <c r="BW1156" s="17"/>
      <c r="BX1156" s="17"/>
      <c r="BY1156" s="17"/>
      <c r="BZ1156" s="17"/>
      <c r="CA1156" s="17"/>
      <c r="CB1156" s="17"/>
      <c r="CC1156" s="17"/>
      <c r="CD1156" s="17"/>
      <c r="CE1156" s="17"/>
      <c r="CF1156" s="17"/>
      <c r="CG1156" s="17"/>
      <c r="CH1156" s="17"/>
      <c r="CI1156" s="17"/>
      <c r="CJ1156" s="17"/>
      <c r="CK1156" s="17"/>
      <c r="CL1156" s="17"/>
      <c r="CM1156" s="17"/>
      <c r="CN1156" s="17"/>
      <c r="CO1156" s="17"/>
      <c r="CP1156" s="17"/>
      <c r="CQ1156" s="17"/>
      <c r="CR1156" s="17"/>
      <c r="CS1156" s="17"/>
      <c r="CT1156" s="17"/>
      <c r="CU1156" s="17"/>
      <c r="CV1156" s="17"/>
      <c r="CW1156" s="17"/>
      <c r="CX1156" s="17"/>
      <c r="CY1156" s="17"/>
      <c r="CZ1156" s="17"/>
      <c r="DA1156" s="17"/>
      <c r="DB1156" s="17"/>
      <c r="DC1156" s="17"/>
      <c r="DD1156" s="17"/>
      <c r="DE1156" s="17"/>
      <c r="DF1156" s="17"/>
      <c r="DG1156" s="17"/>
      <c r="DH1156" s="17"/>
      <c r="DI1156" s="17"/>
      <c r="DJ1156" s="17"/>
      <c r="DK1156" s="17"/>
      <c r="DL1156" s="17"/>
      <c r="DM1156" s="17"/>
      <c r="DN1156" s="17"/>
      <c r="DO1156" s="17"/>
      <c r="DP1156" s="17"/>
      <c r="DQ1156" s="17"/>
      <c r="DR1156" s="17"/>
      <c r="DS1156" s="17"/>
      <c r="DT1156" s="17"/>
      <c r="DU1156" s="17"/>
      <c r="DV1156" s="17"/>
      <c r="DW1156" s="17"/>
      <c r="DX1156" s="17"/>
      <c r="DY1156" s="17"/>
      <c r="DZ1156" s="17"/>
      <c r="EA1156" s="17"/>
      <c r="EB1156" s="17"/>
      <c r="EC1156" s="17"/>
      <c r="ED1156" s="17"/>
      <c r="EE1156" s="17"/>
      <c r="EF1156" s="17"/>
      <c r="EG1156" s="17"/>
      <c r="EH1156" s="17"/>
      <c r="EI1156" s="17"/>
      <c r="EJ1156" s="17"/>
      <c r="EK1156" s="17"/>
      <c r="EL1156" s="17"/>
    </row>
    <row r="1157" spans="1:142" x14ac:dyDescent="0.35">
      <c r="A1157" s="17"/>
      <c r="B1157" s="17"/>
      <c r="C1157" s="17"/>
      <c r="D1157" s="17"/>
      <c r="E1157" s="17"/>
      <c r="F1157" s="17"/>
      <c r="G1157" s="17"/>
      <c r="H1157" s="17"/>
      <c r="I1157" s="17"/>
      <c r="K1157" s="17"/>
      <c r="N1157" s="17"/>
      <c r="O1157" s="17"/>
      <c r="P1157" s="68"/>
      <c r="Q1157" s="68"/>
      <c r="R1157" s="17"/>
      <c r="S1157" s="17"/>
      <c r="T1157" s="107"/>
      <c r="V1157" s="17"/>
      <c r="W1157" s="17"/>
      <c r="Y1157" s="17"/>
      <c r="Z1157" s="17"/>
      <c r="AA1157" s="17"/>
      <c r="AI1157" s="17"/>
      <c r="AJ1157" s="17"/>
      <c r="AK1157" s="17"/>
      <c r="AL1157" s="17"/>
      <c r="AM1157" s="17"/>
      <c r="AN1157" s="17"/>
      <c r="AO1157" s="17"/>
      <c r="AP1157" s="17"/>
      <c r="AQ1157" s="17"/>
      <c r="AR1157" s="17"/>
      <c r="AS1157" s="17"/>
      <c r="AT1157" s="17"/>
      <c r="AU1157" s="17"/>
      <c r="AV1157" s="17"/>
      <c r="AW1157" s="17"/>
      <c r="AX1157" s="17"/>
      <c r="AY1157" s="17"/>
      <c r="AZ1157" s="17"/>
      <c r="BA1157" s="17"/>
      <c r="BB1157" s="17"/>
      <c r="BC1157" s="17"/>
      <c r="BD1157" s="17"/>
      <c r="BE1157" s="17"/>
      <c r="BF1157" s="17"/>
      <c r="BG1157" s="17"/>
      <c r="BH1157" s="17"/>
      <c r="BI1157" s="17"/>
      <c r="BJ1157" s="17"/>
      <c r="BK1157" s="17"/>
      <c r="BL1157" s="17"/>
      <c r="BM1157" s="17"/>
      <c r="BN1157" s="17"/>
      <c r="BO1157" s="17"/>
      <c r="BP1157" s="17"/>
      <c r="BQ1157" s="17"/>
      <c r="BR1157" s="17"/>
      <c r="BS1157" s="17"/>
      <c r="BT1157" s="17"/>
      <c r="BU1157" s="17"/>
      <c r="BV1157" s="17"/>
      <c r="BW1157" s="17"/>
      <c r="BX1157" s="17"/>
      <c r="BY1157" s="17"/>
      <c r="BZ1157" s="17"/>
      <c r="CA1157" s="17"/>
      <c r="CB1157" s="17"/>
      <c r="CC1157" s="17"/>
      <c r="CD1157" s="17"/>
      <c r="CE1157" s="17"/>
      <c r="CF1157" s="17"/>
      <c r="CG1157" s="17"/>
      <c r="CH1157" s="17"/>
      <c r="CI1157" s="17"/>
      <c r="CJ1157" s="17"/>
      <c r="CK1157" s="17"/>
      <c r="CL1157" s="17"/>
      <c r="CM1157" s="17"/>
      <c r="CN1157" s="17"/>
      <c r="CO1157" s="17"/>
      <c r="CP1157" s="17"/>
      <c r="CQ1157" s="17"/>
      <c r="CR1157" s="17"/>
      <c r="CS1157" s="17"/>
      <c r="CT1157" s="17"/>
      <c r="CU1157" s="17"/>
      <c r="CV1157" s="17"/>
      <c r="CW1157" s="17"/>
      <c r="CX1157" s="17"/>
      <c r="CY1157" s="17"/>
      <c r="CZ1157" s="17"/>
      <c r="DA1157" s="17"/>
      <c r="DB1157" s="17"/>
      <c r="DC1157" s="17"/>
      <c r="DD1157" s="17"/>
      <c r="DE1157" s="17"/>
      <c r="DF1157" s="17"/>
      <c r="DG1157" s="17"/>
      <c r="DH1157" s="17"/>
      <c r="DI1157" s="17"/>
      <c r="DJ1157" s="17"/>
      <c r="DK1157" s="17"/>
      <c r="DL1157" s="17"/>
      <c r="DM1157" s="17"/>
      <c r="DN1157" s="17"/>
      <c r="DO1157" s="17"/>
      <c r="DP1157" s="17"/>
      <c r="DQ1157" s="17"/>
      <c r="DR1157" s="17"/>
      <c r="DS1157" s="17"/>
      <c r="DT1157" s="17"/>
      <c r="DU1157" s="17"/>
      <c r="DV1157" s="17"/>
      <c r="DW1157" s="17"/>
      <c r="DX1157" s="17"/>
      <c r="DY1157" s="17"/>
      <c r="DZ1157" s="17"/>
      <c r="EA1157" s="17"/>
      <c r="EB1157" s="17"/>
      <c r="EC1157" s="17"/>
      <c r="ED1157" s="17"/>
      <c r="EE1157" s="17"/>
      <c r="EF1157" s="17"/>
      <c r="EG1157" s="17"/>
      <c r="EH1157" s="17"/>
      <c r="EI1157" s="17"/>
      <c r="EJ1157" s="17"/>
      <c r="EK1157" s="17"/>
      <c r="EL1157" s="17"/>
    </row>
    <row r="1158" spans="1:142" x14ac:dyDescent="0.35">
      <c r="A1158" s="17"/>
      <c r="B1158" s="17"/>
      <c r="C1158" s="17"/>
      <c r="D1158" s="17"/>
      <c r="E1158" s="17"/>
      <c r="F1158" s="17"/>
      <c r="G1158" s="17"/>
      <c r="H1158" s="17"/>
      <c r="I1158" s="107"/>
      <c r="K1158" s="17"/>
      <c r="N1158" s="17"/>
      <c r="O1158" s="17"/>
      <c r="P1158" s="68"/>
      <c r="Q1158" s="68"/>
      <c r="R1158" s="17"/>
      <c r="S1158" s="17"/>
      <c r="T1158" s="107"/>
      <c r="V1158" s="17"/>
      <c r="W1158" s="17"/>
      <c r="Y1158" s="17"/>
      <c r="Z1158" s="17"/>
      <c r="AA1158" s="17"/>
      <c r="AI1158" s="17"/>
      <c r="AJ1158" s="17"/>
      <c r="AK1158" s="17"/>
      <c r="AL1158" s="17"/>
      <c r="AM1158" s="17"/>
      <c r="AN1158" s="17"/>
      <c r="AO1158" s="17"/>
      <c r="AP1158" s="17"/>
      <c r="AQ1158" s="17"/>
      <c r="AR1158" s="17"/>
      <c r="AS1158" s="17"/>
      <c r="AT1158" s="17"/>
      <c r="AU1158" s="17"/>
      <c r="AV1158" s="17"/>
      <c r="AW1158" s="17"/>
      <c r="AX1158" s="17"/>
      <c r="AY1158" s="17"/>
      <c r="AZ1158" s="17"/>
      <c r="BA1158" s="17"/>
      <c r="BB1158" s="17"/>
      <c r="BC1158" s="17"/>
      <c r="BD1158" s="17"/>
      <c r="BE1158" s="17"/>
      <c r="BF1158" s="17"/>
      <c r="BG1158" s="17"/>
      <c r="BH1158" s="17"/>
      <c r="BI1158" s="17"/>
      <c r="BJ1158" s="17"/>
      <c r="BK1158" s="17"/>
      <c r="BL1158" s="17"/>
      <c r="BM1158" s="17"/>
      <c r="BN1158" s="17"/>
      <c r="BO1158" s="17"/>
      <c r="BP1158" s="17"/>
      <c r="BQ1158" s="17"/>
      <c r="BR1158" s="17"/>
      <c r="BS1158" s="17"/>
      <c r="BT1158" s="17"/>
      <c r="BU1158" s="17"/>
      <c r="BV1158" s="17"/>
      <c r="BW1158" s="17"/>
      <c r="BX1158" s="17"/>
      <c r="BY1158" s="17"/>
      <c r="BZ1158" s="17"/>
      <c r="CA1158" s="17"/>
      <c r="CB1158" s="17"/>
      <c r="CC1158" s="17"/>
      <c r="CD1158" s="17"/>
      <c r="CE1158" s="17"/>
      <c r="CF1158" s="17"/>
      <c r="CG1158" s="17"/>
      <c r="CH1158" s="17"/>
      <c r="CI1158" s="17"/>
      <c r="CJ1158" s="17"/>
      <c r="CK1158" s="17"/>
      <c r="CL1158" s="17"/>
      <c r="CM1158" s="17"/>
      <c r="CN1158" s="17"/>
      <c r="CO1158" s="17"/>
      <c r="CP1158" s="17"/>
      <c r="CQ1158" s="17"/>
      <c r="CR1158" s="17"/>
      <c r="CS1158" s="17"/>
      <c r="CT1158" s="17"/>
      <c r="CU1158" s="17"/>
      <c r="CV1158" s="17"/>
      <c r="CW1158" s="17"/>
      <c r="CX1158" s="17"/>
      <c r="CY1158" s="17"/>
      <c r="CZ1158" s="17"/>
      <c r="DA1158" s="17"/>
      <c r="DB1158" s="17"/>
      <c r="DC1158" s="17"/>
      <c r="DD1158" s="17"/>
      <c r="DE1158" s="17"/>
      <c r="DF1158" s="17"/>
      <c r="DG1158" s="17"/>
      <c r="DH1158" s="17"/>
      <c r="DI1158" s="17"/>
      <c r="DJ1158" s="17"/>
      <c r="DK1158" s="17"/>
      <c r="DL1158" s="17"/>
      <c r="DM1158" s="17"/>
      <c r="DN1158" s="17"/>
      <c r="DO1158" s="17"/>
      <c r="DP1158" s="17"/>
      <c r="DQ1158" s="17"/>
      <c r="DR1158" s="17"/>
      <c r="DS1158" s="17"/>
      <c r="DT1158" s="17"/>
      <c r="DU1158" s="17"/>
      <c r="DV1158" s="17"/>
      <c r="DW1158" s="17"/>
      <c r="DX1158" s="17"/>
      <c r="DY1158" s="17"/>
      <c r="DZ1158" s="17"/>
      <c r="EA1158" s="17"/>
      <c r="EB1158" s="17"/>
      <c r="EC1158" s="17"/>
      <c r="ED1158" s="17"/>
      <c r="EE1158" s="17"/>
      <c r="EF1158" s="17"/>
      <c r="EG1158" s="17"/>
      <c r="EH1158" s="17"/>
      <c r="EI1158" s="17"/>
      <c r="EJ1158" s="17"/>
      <c r="EK1158" s="17"/>
      <c r="EL1158" s="17"/>
    </row>
    <row r="1159" spans="1:142" x14ac:dyDescent="0.35">
      <c r="A1159" s="17"/>
      <c r="B1159" s="17"/>
      <c r="C1159" s="17"/>
      <c r="D1159" s="17"/>
      <c r="E1159" s="17"/>
      <c r="F1159" s="17"/>
      <c r="G1159" s="17"/>
      <c r="H1159" s="17"/>
      <c r="I1159" s="17"/>
      <c r="K1159" s="17"/>
      <c r="N1159" s="17"/>
      <c r="O1159" s="17"/>
      <c r="P1159" s="68"/>
      <c r="Q1159" s="68"/>
      <c r="R1159" s="17"/>
      <c r="S1159" s="17"/>
      <c r="T1159" s="107"/>
      <c r="V1159" s="17"/>
      <c r="W1159" s="17"/>
      <c r="Y1159" s="17"/>
      <c r="Z1159" s="17"/>
      <c r="AA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c r="BL1159" s="17"/>
      <c r="BM1159" s="17"/>
      <c r="BN1159" s="17"/>
      <c r="BO1159" s="17"/>
      <c r="BP1159" s="17"/>
      <c r="BQ1159" s="17"/>
      <c r="BR1159" s="17"/>
      <c r="BS1159" s="17"/>
      <c r="BT1159" s="17"/>
      <c r="BU1159" s="17"/>
      <c r="BV1159" s="17"/>
      <c r="BW1159" s="17"/>
      <c r="BX1159" s="17"/>
      <c r="BY1159" s="17"/>
      <c r="BZ1159" s="17"/>
      <c r="CA1159" s="17"/>
      <c r="CB1159" s="17"/>
      <c r="CC1159" s="17"/>
      <c r="CD1159" s="17"/>
      <c r="CE1159" s="17"/>
      <c r="CF1159" s="17"/>
      <c r="CG1159" s="17"/>
      <c r="CH1159" s="17"/>
      <c r="CI1159" s="17"/>
      <c r="CJ1159" s="17"/>
      <c r="CK1159" s="17"/>
      <c r="CL1159" s="17"/>
      <c r="CM1159" s="17"/>
      <c r="CN1159" s="17"/>
      <c r="CO1159" s="17"/>
      <c r="CP1159" s="17"/>
      <c r="CQ1159" s="17"/>
      <c r="CR1159" s="17"/>
      <c r="CS1159" s="17"/>
      <c r="CT1159" s="17"/>
      <c r="CU1159" s="17"/>
      <c r="CV1159" s="17"/>
      <c r="CW1159" s="17"/>
      <c r="CX1159" s="17"/>
      <c r="CY1159" s="17"/>
      <c r="CZ1159" s="17"/>
      <c r="DA1159" s="17"/>
      <c r="DB1159" s="17"/>
      <c r="DC1159" s="17"/>
      <c r="DD1159" s="17"/>
      <c r="DE1159" s="17"/>
      <c r="DF1159" s="17"/>
      <c r="DG1159" s="17"/>
      <c r="DH1159" s="17"/>
      <c r="DI1159" s="17"/>
      <c r="DJ1159" s="17"/>
      <c r="DK1159" s="17"/>
      <c r="DL1159" s="17"/>
      <c r="DM1159" s="17"/>
      <c r="DN1159" s="17"/>
      <c r="DO1159" s="17"/>
      <c r="DP1159" s="17"/>
      <c r="DQ1159" s="17"/>
      <c r="DR1159" s="17"/>
      <c r="DS1159" s="17"/>
      <c r="DT1159" s="17"/>
      <c r="DU1159" s="17"/>
      <c r="DV1159" s="17"/>
      <c r="DW1159" s="17"/>
      <c r="DX1159" s="17"/>
      <c r="DY1159" s="17"/>
      <c r="DZ1159" s="17"/>
      <c r="EA1159" s="17"/>
      <c r="EB1159" s="17"/>
      <c r="EC1159" s="17"/>
      <c r="ED1159" s="17"/>
      <c r="EE1159" s="17"/>
      <c r="EF1159" s="17"/>
      <c r="EG1159" s="17"/>
      <c r="EH1159" s="17"/>
      <c r="EI1159" s="17"/>
      <c r="EJ1159" s="17"/>
      <c r="EK1159" s="17"/>
      <c r="EL1159" s="17"/>
    </row>
    <row r="1160" spans="1:142" x14ac:dyDescent="0.35">
      <c r="A1160" s="17"/>
      <c r="B1160" s="17"/>
      <c r="C1160" s="17"/>
      <c r="D1160" s="17"/>
      <c r="E1160" s="17"/>
      <c r="F1160" s="17"/>
      <c r="G1160" s="17"/>
      <c r="H1160" s="17"/>
      <c r="I1160" s="17"/>
      <c r="K1160" s="17"/>
      <c r="N1160" s="17"/>
      <c r="O1160" s="17"/>
      <c r="P1160" s="68"/>
      <c r="Q1160" s="68"/>
      <c r="R1160" s="17"/>
      <c r="S1160" s="17"/>
      <c r="T1160" s="109"/>
      <c r="V1160" s="17"/>
      <c r="W1160" s="17"/>
      <c r="Y1160" s="17"/>
      <c r="Z1160" s="17"/>
      <c r="AA1160" s="17"/>
      <c r="AI1160" s="17"/>
      <c r="AJ1160" s="17"/>
      <c r="AK1160" s="17"/>
      <c r="AL1160" s="17"/>
      <c r="AM1160" s="17"/>
      <c r="AN1160" s="17"/>
      <c r="AO1160" s="17"/>
      <c r="AP1160" s="17"/>
      <c r="AQ1160" s="17"/>
      <c r="AR1160" s="17"/>
      <c r="AS1160" s="17"/>
      <c r="AT1160" s="17"/>
      <c r="AU1160" s="17"/>
      <c r="AV1160" s="17"/>
      <c r="AW1160" s="17"/>
      <c r="AX1160" s="17"/>
      <c r="AY1160" s="17"/>
      <c r="AZ1160" s="17"/>
      <c r="BA1160" s="17"/>
      <c r="BB1160" s="17"/>
      <c r="BC1160" s="17"/>
      <c r="BD1160" s="17"/>
      <c r="BE1160" s="17"/>
      <c r="BF1160" s="17"/>
      <c r="BG1160" s="17"/>
      <c r="BH1160" s="17"/>
      <c r="BI1160" s="17"/>
      <c r="BJ1160" s="17"/>
      <c r="BK1160" s="17"/>
      <c r="BL1160" s="17"/>
      <c r="BM1160" s="17"/>
      <c r="BN1160" s="17"/>
      <c r="BO1160" s="17"/>
      <c r="BP1160" s="17"/>
      <c r="BQ1160" s="17"/>
      <c r="BR1160" s="17"/>
      <c r="BS1160" s="17"/>
      <c r="BT1160" s="17"/>
      <c r="BU1160" s="17"/>
      <c r="BV1160" s="17"/>
      <c r="BW1160" s="17"/>
      <c r="BX1160" s="17"/>
      <c r="BY1160" s="17"/>
      <c r="BZ1160" s="17"/>
      <c r="CA1160" s="17"/>
      <c r="CB1160" s="17"/>
      <c r="CC1160" s="17"/>
      <c r="CD1160" s="17"/>
      <c r="CE1160" s="17"/>
      <c r="CF1160" s="17"/>
      <c r="CG1160" s="17"/>
      <c r="CH1160" s="17"/>
      <c r="CI1160" s="17"/>
      <c r="CJ1160" s="17"/>
      <c r="CK1160" s="17"/>
      <c r="CL1160" s="17"/>
      <c r="CM1160" s="17"/>
      <c r="CN1160" s="17"/>
      <c r="CO1160" s="17"/>
      <c r="CP1160" s="17"/>
      <c r="CQ1160" s="17"/>
      <c r="CR1160" s="17"/>
      <c r="CS1160" s="17"/>
      <c r="CT1160" s="17"/>
      <c r="CU1160" s="17"/>
      <c r="CV1160" s="17"/>
      <c r="CW1160" s="17"/>
      <c r="CX1160" s="17"/>
      <c r="CY1160" s="17"/>
      <c r="CZ1160" s="17"/>
      <c r="DA1160" s="17"/>
      <c r="DB1160" s="17"/>
      <c r="DC1160" s="17"/>
      <c r="DD1160" s="17"/>
      <c r="DE1160" s="17"/>
      <c r="DF1160" s="17"/>
      <c r="DG1160" s="17"/>
      <c r="DH1160" s="17"/>
      <c r="DI1160" s="17"/>
      <c r="DJ1160" s="17"/>
      <c r="DK1160" s="17"/>
      <c r="DL1160" s="17"/>
      <c r="DM1160" s="17"/>
      <c r="DN1160" s="17"/>
      <c r="DO1160" s="17"/>
      <c r="DP1160" s="17"/>
      <c r="DQ1160" s="17"/>
      <c r="DR1160" s="17"/>
      <c r="DS1160" s="17"/>
      <c r="DT1160" s="17"/>
      <c r="DU1160" s="17"/>
      <c r="DV1160" s="17"/>
      <c r="DW1160" s="17"/>
      <c r="DX1160" s="17"/>
      <c r="DY1160" s="17"/>
      <c r="DZ1160" s="17"/>
      <c r="EA1160" s="17"/>
      <c r="EB1160" s="17"/>
      <c r="EC1160" s="17"/>
      <c r="ED1160" s="17"/>
      <c r="EE1160" s="17"/>
      <c r="EF1160" s="17"/>
      <c r="EG1160" s="17"/>
      <c r="EH1160" s="17"/>
      <c r="EI1160" s="17"/>
      <c r="EJ1160" s="17"/>
      <c r="EK1160" s="17"/>
      <c r="EL1160" s="17"/>
    </row>
    <row r="1161" spans="1:142" x14ac:dyDescent="0.35">
      <c r="A1161" s="17"/>
      <c r="B1161" s="17"/>
      <c r="C1161" s="17"/>
      <c r="D1161" s="17"/>
      <c r="E1161" s="17"/>
      <c r="F1161" s="17"/>
      <c r="G1161" s="17"/>
      <c r="H1161" s="17"/>
      <c r="I1161" s="17"/>
      <c r="K1161" s="17"/>
      <c r="N1161" s="17"/>
      <c r="O1161" s="17"/>
      <c r="P1161" s="68"/>
      <c r="Q1161" s="68"/>
      <c r="R1161" s="17"/>
      <c r="S1161" s="17"/>
      <c r="T1161" s="107"/>
      <c r="V1161" s="17"/>
      <c r="W1161" s="17"/>
      <c r="Y1161" s="17"/>
      <c r="Z1161" s="17"/>
      <c r="AA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c r="BL1161" s="17"/>
      <c r="BM1161" s="17"/>
      <c r="BN1161" s="17"/>
      <c r="BO1161" s="17"/>
      <c r="BP1161" s="17"/>
      <c r="BQ1161" s="17"/>
      <c r="BR1161" s="17"/>
      <c r="BS1161" s="17"/>
      <c r="BT1161" s="17"/>
      <c r="BU1161" s="17"/>
      <c r="BV1161" s="17"/>
      <c r="BW1161" s="17"/>
      <c r="BX1161" s="17"/>
      <c r="BY1161" s="17"/>
      <c r="BZ1161" s="17"/>
      <c r="CA1161" s="17"/>
      <c r="CB1161" s="17"/>
      <c r="CC1161" s="17"/>
      <c r="CD1161" s="17"/>
      <c r="CE1161" s="17"/>
      <c r="CF1161" s="17"/>
      <c r="CG1161" s="17"/>
      <c r="CH1161" s="17"/>
      <c r="CI1161" s="17"/>
      <c r="CJ1161" s="17"/>
      <c r="CK1161" s="17"/>
      <c r="CL1161" s="17"/>
      <c r="CM1161" s="17"/>
      <c r="CN1161" s="17"/>
      <c r="CO1161" s="17"/>
      <c r="CP1161" s="17"/>
      <c r="CQ1161" s="17"/>
      <c r="CR1161" s="17"/>
      <c r="CS1161" s="17"/>
      <c r="CT1161" s="17"/>
      <c r="CU1161" s="17"/>
      <c r="CV1161" s="17"/>
      <c r="CW1161" s="17"/>
      <c r="CX1161" s="17"/>
      <c r="CY1161" s="17"/>
      <c r="CZ1161" s="17"/>
      <c r="DA1161" s="17"/>
      <c r="DB1161" s="17"/>
      <c r="DC1161" s="17"/>
      <c r="DD1161" s="17"/>
      <c r="DE1161" s="17"/>
      <c r="DF1161" s="17"/>
      <c r="DG1161" s="17"/>
      <c r="DH1161" s="17"/>
      <c r="DI1161" s="17"/>
      <c r="DJ1161" s="17"/>
      <c r="DK1161" s="17"/>
      <c r="DL1161" s="17"/>
      <c r="DM1161" s="17"/>
      <c r="DN1161" s="17"/>
      <c r="DO1161" s="17"/>
      <c r="DP1161" s="17"/>
      <c r="DQ1161" s="17"/>
      <c r="DR1161" s="17"/>
      <c r="DS1161" s="17"/>
      <c r="DT1161" s="17"/>
      <c r="DU1161" s="17"/>
      <c r="DV1161" s="17"/>
      <c r="DW1161" s="17"/>
      <c r="DX1161" s="17"/>
      <c r="DY1161" s="17"/>
      <c r="DZ1161" s="17"/>
      <c r="EA1161" s="17"/>
      <c r="EB1161" s="17"/>
      <c r="EC1161" s="17"/>
      <c r="ED1161" s="17"/>
      <c r="EE1161" s="17"/>
      <c r="EF1161" s="17"/>
      <c r="EG1161" s="17"/>
      <c r="EH1161" s="17"/>
      <c r="EI1161" s="17"/>
      <c r="EJ1161" s="17"/>
      <c r="EK1161" s="17"/>
      <c r="EL1161" s="17"/>
    </row>
    <row r="1162" spans="1:142" x14ac:dyDescent="0.35">
      <c r="A1162" s="17"/>
      <c r="B1162" s="17"/>
      <c r="C1162" s="17"/>
      <c r="D1162" s="17"/>
      <c r="E1162" s="17"/>
      <c r="F1162" s="17"/>
      <c r="G1162" s="17"/>
      <c r="H1162" s="17"/>
      <c r="I1162" s="17"/>
      <c r="K1162" s="17"/>
      <c r="N1162" s="17"/>
      <c r="O1162" s="17"/>
      <c r="P1162" s="68"/>
      <c r="Q1162" s="68"/>
      <c r="R1162" s="17"/>
      <c r="S1162" s="17"/>
      <c r="T1162" s="109"/>
      <c r="V1162" s="17"/>
      <c r="W1162" s="17"/>
      <c r="Y1162" s="17"/>
      <c r="Z1162" s="17"/>
      <c r="AA1162" s="17"/>
      <c r="AI1162" s="17"/>
      <c r="AJ1162" s="17"/>
      <c r="AK1162" s="17"/>
      <c r="AL1162" s="17"/>
      <c r="AM1162" s="17"/>
      <c r="AN1162" s="17"/>
      <c r="AO1162" s="17"/>
      <c r="AP1162" s="17"/>
      <c r="AQ1162" s="17"/>
      <c r="AR1162" s="17"/>
      <c r="AS1162" s="17"/>
      <c r="AT1162" s="17"/>
      <c r="AU1162" s="17"/>
      <c r="AV1162" s="17"/>
      <c r="AW1162" s="17"/>
      <c r="AX1162" s="17"/>
      <c r="AY1162" s="17"/>
      <c r="AZ1162" s="17"/>
      <c r="BA1162" s="17"/>
      <c r="BB1162" s="17"/>
      <c r="BC1162" s="17"/>
      <c r="BD1162" s="17"/>
      <c r="BE1162" s="17"/>
      <c r="BF1162" s="17"/>
      <c r="BG1162" s="17"/>
      <c r="BH1162" s="17"/>
      <c r="BI1162" s="17"/>
      <c r="BJ1162" s="17"/>
      <c r="BK1162" s="17"/>
      <c r="BL1162" s="17"/>
      <c r="BM1162" s="17"/>
      <c r="BN1162" s="17"/>
      <c r="BO1162" s="17"/>
      <c r="BP1162" s="17"/>
      <c r="BQ1162" s="17"/>
      <c r="BR1162" s="17"/>
      <c r="BS1162" s="17"/>
      <c r="BT1162" s="17"/>
      <c r="BU1162" s="17"/>
      <c r="BV1162" s="17"/>
      <c r="BW1162" s="17"/>
      <c r="BX1162" s="17"/>
      <c r="BY1162" s="17"/>
      <c r="BZ1162" s="17"/>
      <c r="CA1162" s="17"/>
      <c r="CB1162" s="17"/>
      <c r="CC1162" s="17"/>
      <c r="CD1162" s="17"/>
      <c r="CE1162" s="17"/>
      <c r="CF1162" s="17"/>
      <c r="CG1162" s="17"/>
      <c r="CH1162" s="17"/>
      <c r="CI1162" s="17"/>
      <c r="CJ1162" s="17"/>
      <c r="CK1162" s="17"/>
      <c r="CL1162" s="17"/>
      <c r="CM1162" s="17"/>
      <c r="CN1162" s="17"/>
      <c r="CO1162" s="17"/>
      <c r="CP1162" s="17"/>
      <c r="CQ1162" s="17"/>
      <c r="CR1162" s="17"/>
      <c r="CS1162" s="17"/>
      <c r="CT1162" s="17"/>
      <c r="CU1162" s="17"/>
      <c r="CV1162" s="17"/>
      <c r="CW1162" s="17"/>
      <c r="CX1162" s="17"/>
      <c r="CY1162" s="17"/>
      <c r="CZ1162" s="17"/>
      <c r="DA1162" s="17"/>
      <c r="DB1162" s="17"/>
      <c r="DC1162" s="17"/>
      <c r="DD1162" s="17"/>
      <c r="DE1162" s="17"/>
      <c r="DF1162" s="17"/>
      <c r="DG1162" s="17"/>
      <c r="DH1162" s="17"/>
      <c r="DI1162" s="17"/>
      <c r="DJ1162" s="17"/>
      <c r="DK1162" s="17"/>
      <c r="DL1162" s="17"/>
      <c r="DM1162" s="17"/>
      <c r="DN1162" s="17"/>
      <c r="DO1162" s="17"/>
      <c r="DP1162" s="17"/>
      <c r="DQ1162" s="17"/>
      <c r="DR1162" s="17"/>
      <c r="DS1162" s="17"/>
      <c r="DT1162" s="17"/>
      <c r="DU1162" s="17"/>
      <c r="DV1162" s="17"/>
      <c r="DW1162" s="17"/>
      <c r="DX1162" s="17"/>
      <c r="DY1162" s="17"/>
      <c r="DZ1162" s="17"/>
      <c r="EA1162" s="17"/>
      <c r="EB1162" s="17"/>
      <c r="EC1162" s="17"/>
      <c r="ED1162" s="17"/>
      <c r="EE1162" s="17"/>
      <c r="EF1162" s="17"/>
      <c r="EG1162" s="17"/>
      <c r="EH1162" s="17"/>
      <c r="EI1162" s="17"/>
      <c r="EJ1162" s="17"/>
      <c r="EK1162" s="17"/>
      <c r="EL1162" s="17"/>
    </row>
    <row r="1163" spans="1:142" x14ac:dyDescent="0.35">
      <c r="A1163" s="17"/>
      <c r="B1163" s="17"/>
      <c r="C1163" s="17"/>
      <c r="D1163" s="17"/>
      <c r="E1163" s="17"/>
      <c r="F1163" s="17"/>
      <c r="G1163" s="17"/>
      <c r="H1163" s="17"/>
      <c r="I1163" s="17"/>
      <c r="K1163" s="17"/>
      <c r="N1163" s="17"/>
      <c r="O1163" s="17"/>
      <c r="P1163" s="68"/>
      <c r="Q1163" s="68"/>
      <c r="R1163" s="17"/>
      <c r="S1163" s="17"/>
      <c r="T1163" s="107"/>
      <c r="V1163" s="17"/>
      <c r="W1163" s="17"/>
      <c r="Y1163" s="17"/>
      <c r="Z1163" s="17"/>
      <c r="AA1163" s="17"/>
      <c r="AI1163" s="17"/>
      <c r="AJ1163" s="17"/>
      <c r="AK1163" s="17"/>
      <c r="AL1163" s="17"/>
      <c r="AM1163" s="17"/>
      <c r="AN1163" s="17"/>
      <c r="AO1163" s="17"/>
      <c r="AP1163" s="17"/>
      <c r="AQ1163" s="17"/>
      <c r="AR1163" s="17"/>
      <c r="AS1163" s="17"/>
      <c r="AT1163" s="17"/>
      <c r="AU1163" s="17"/>
      <c r="AV1163" s="17"/>
      <c r="AW1163" s="17"/>
      <c r="AX1163" s="17"/>
      <c r="AY1163" s="17"/>
      <c r="AZ1163" s="17"/>
      <c r="BA1163" s="17"/>
      <c r="BB1163" s="17"/>
      <c r="BC1163" s="17"/>
      <c r="BD1163" s="17"/>
      <c r="BE1163" s="17"/>
      <c r="BF1163" s="17"/>
      <c r="BG1163" s="17"/>
      <c r="BH1163" s="17"/>
      <c r="BI1163" s="17"/>
      <c r="BJ1163" s="17"/>
      <c r="BK1163" s="17"/>
      <c r="BL1163" s="17"/>
      <c r="BM1163" s="17"/>
      <c r="BN1163" s="17"/>
      <c r="BO1163" s="17"/>
      <c r="BP1163" s="17"/>
      <c r="BQ1163" s="17"/>
      <c r="BR1163" s="17"/>
      <c r="BS1163" s="17"/>
      <c r="BT1163" s="17"/>
      <c r="BU1163" s="17"/>
      <c r="BV1163" s="17"/>
      <c r="BW1163" s="17"/>
      <c r="BX1163" s="17"/>
      <c r="BY1163" s="17"/>
      <c r="BZ1163" s="17"/>
      <c r="CA1163" s="17"/>
      <c r="CB1163" s="17"/>
      <c r="CC1163" s="17"/>
      <c r="CD1163" s="17"/>
      <c r="CE1163" s="17"/>
      <c r="CF1163" s="17"/>
      <c r="CG1163" s="17"/>
      <c r="CH1163" s="17"/>
      <c r="CI1163" s="17"/>
      <c r="CJ1163" s="17"/>
      <c r="CK1163" s="17"/>
      <c r="CL1163" s="17"/>
      <c r="CM1163" s="17"/>
      <c r="CN1163" s="17"/>
      <c r="CO1163" s="17"/>
      <c r="CP1163" s="17"/>
      <c r="CQ1163" s="17"/>
      <c r="CR1163" s="17"/>
      <c r="CS1163" s="17"/>
      <c r="CT1163" s="17"/>
      <c r="CU1163" s="17"/>
      <c r="CV1163" s="17"/>
      <c r="CW1163" s="17"/>
      <c r="CX1163" s="17"/>
      <c r="CY1163" s="17"/>
      <c r="CZ1163" s="17"/>
      <c r="DA1163" s="17"/>
      <c r="DB1163" s="17"/>
      <c r="DC1163" s="17"/>
      <c r="DD1163" s="17"/>
      <c r="DE1163" s="17"/>
      <c r="DF1163" s="17"/>
      <c r="DG1163" s="17"/>
      <c r="DH1163" s="17"/>
      <c r="DI1163" s="17"/>
      <c r="DJ1163" s="17"/>
      <c r="DK1163" s="17"/>
      <c r="DL1163" s="17"/>
      <c r="DM1163" s="17"/>
      <c r="DN1163" s="17"/>
      <c r="DO1163" s="17"/>
      <c r="DP1163" s="17"/>
      <c r="DQ1163" s="17"/>
      <c r="DR1163" s="17"/>
      <c r="DS1163" s="17"/>
      <c r="DT1163" s="17"/>
      <c r="DU1163" s="17"/>
      <c r="DV1163" s="17"/>
      <c r="DW1163" s="17"/>
      <c r="DX1163" s="17"/>
      <c r="DY1163" s="17"/>
      <c r="DZ1163" s="17"/>
      <c r="EA1163" s="17"/>
      <c r="EB1163" s="17"/>
      <c r="EC1163" s="17"/>
      <c r="ED1163" s="17"/>
      <c r="EE1163" s="17"/>
      <c r="EF1163" s="17"/>
      <c r="EG1163" s="17"/>
      <c r="EH1163" s="17"/>
      <c r="EI1163" s="17"/>
      <c r="EJ1163" s="17"/>
      <c r="EK1163" s="17"/>
      <c r="EL1163" s="17"/>
    </row>
    <row r="1164" spans="1:142" x14ac:dyDescent="0.35">
      <c r="A1164" s="17"/>
      <c r="B1164" s="17"/>
      <c r="C1164" s="17"/>
      <c r="D1164" s="17"/>
      <c r="E1164" s="17"/>
      <c r="F1164" s="17"/>
      <c r="G1164" s="17"/>
      <c r="H1164" s="17"/>
      <c r="I1164" s="17"/>
      <c r="K1164" s="17"/>
      <c r="N1164" s="17"/>
      <c r="O1164" s="17"/>
      <c r="P1164" s="68"/>
      <c r="Q1164" s="68"/>
      <c r="R1164" s="17"/>
      <c r="S1164" s="17"/>
      <c r="T1164" s="109"/>
      <c r="V1164" s="17"/>
      <c r="W1164" s="17"/>
      <c r="Y1164" s="17"/>
      <c r="Z1164" s="17"/>
      <c r="AA1164" s="17"/>
      <c r="AI1164" s="17"/>
      <c r="AJ1164" s="17"/>
      <c r="AK1164" s="17"/>
      <c r="AL1164" s="17"/>
      <c r="AM1164" s="17"/>
      <c r="AN1164" s="17"/>
      <c r="AO1164" s="17"/>
      <c r="AP1164" s="17"/>
      <c r="AQ1164" s="17"/>
      <c r="AR1164" s="17"/>
      <c r="AS1164" s="17"/>
      <c r="AT1164" s="17"/>
      <c r="AU1164" s="17"/>
      <c r="AV1164" s="17"/>
      <c r="AW1164" s="17"/>
      <c r="AX1164" s="17"/>
      <c r="AY1164" s="17"/>
      <c r="AZ1164" s="17"/>
      <c r="BA1164" s="17"/>
      <c r="BB1164" s="17"/>
      <c r="BC1164" s="17"/>
      <c r="BD1164" s="17"/>
      <c r="BE1164" s="17"/>
      <c r="BF1164" s="17"/>
      <c r="BG1164" s="17"/>
      <c r="BH1164" s="17"/>
      <c r="BI1164" s="17"/>
      <c r="BJ1164" s="17"/>
      <c r="BK1164" s="17"/>
      <c r="BL1164" s="17"/>
      <c r="BM1164" s="17"/>
      <c r="BN1164" s="17"/>
      <c r="BO1164" s="17"/>
      <c r="BP1164" s="17"/>
      <c r="BQ1164" s="17"/>
      <c r="BR1164" s="17"/>
      <c r="BS1164" s="17"/>
      <c r="BT1164" s="17"/>
      <c r="BU1164" s="17"/>
      <c r="BV1164" s="17"/>
      <c r="BW1164" s="17"/>
      <c r="BX1164" s="17"/>
      <c r="BY1164" s="17"/>
      <c r="BZ1164" s="17"/>
      <c r="CA1164" s="17"/>
      <c r="CB1164" s="17"/>
      <c r="CC1164" s="17"/>
      <c r="CD1164" s="17"/>
      <c r="CE1164" s="17"/>
      <c r="CF1164" s="17"/>
      <c r="CG1164" s="17"/>
      <c r="CH1164" s="17"/>
      <c r="CI1164" s="17"/>
      <c r="CJ1164" s="17"/>
      <c r="CK1164" s="17"/>
      <c r="CL1164" s="17"/>
      <c r="CM1164" s="17"/>
      <c r="CN1164" s="17"/>
      <c r="CO1164" s="17"/>
      <c r="CP1164" s="17"/>
      <c r="CQ1164" s="17"/>
      <c r="CR1164" s="17"/>
      <c r="CS1164" s="17"/>
      <c r="CT1164" s="17"/>
      <c r="CU1164" s="17"/>
      <c r="CV1164" s="17"/>
      <c r="CW1164" s="17"/>
      <c r="CX1164" s="17"/>
      <c r="CY1164" s="17"/>
      <c r="CZ1164" s="17"/>
      <c r="DA1164" s="17"/>
      <c r="DB1164" s="17"/>
      <c r="DC1164" s="17"/>
      <c r="DD1164" s="17"/>
      <c r="DE1164" s="17"/>
      <c r="DF1164" s="17"/>
      <c r="DG1164" s="17"/>
      <c r="DH1164" s="17"/>
      <c r="DI1164" s="17"/>
      <c r="DJ1164" s="17"/>
      <c r="DK1164" s="17"/>
      <c r="DL1164" s="17"/>
      <c r="DM1164" s="17"/>
      <c r="DN1164" s="17"/>
      <c r="DO1164" s="17"/>
      <c r="DP1164" s="17"/>
      <c r="DQ1164" s="17"/>
      <c r="DR1164" s="17"/>
      <c r="DS1164" s="17"/>
      <c r="DT1164" s="17"/>
      <c r="DU1164" s="17"/>
      <c r="DV1164" s="17"/>
      <c r="DW1164" s="17"/>
      <c r="DX1164" s="17"/>
      <c r="DY1164" s="17"/>
      <c r="DZ1164" s="17"/>
      <c r="EA1164" s="17"/>
      <c r="EB1164" s="17"/>
      <c r="EC1164" s="17"/>
      <c r="ED1164" s="17"/>
      <c r="EE1164" s="17"/>
      <c r="EF1164" s="17"/>
      <c r="EG1164" s="17"/>
      <c r="EH1164" s="17"/>
      <c r="EI1164" s="17"/>
      <c r="EJ1164" s="17"/>
      <c r="EK1164" s="17"/>
      <c r="EL1164" s="17"/>
    </row>
    <row r="1165" spans="1:142" x14ac:dyDescent="0.35">
      <c r="A1165" s="17"/>
      <c r="B1165" s="17"/>
      <c r="C1165" s="17"/>
      <c r="D1165" s="17"/>
      <c r="E1165" s="17"/>
      <c r="F1165" s="17"/>
      <c r="G1165" s="17"/>
      <c r="H1165" s="17"/>
      <c r="I1165" s="17"/>
      <c r="K1165" s="17"/>
      <c r="N1165" s="17"/>
      <c r="O1165" s="17"/>
      <c r="P1165" s="68"/>
      <c r="Q1165" s="68"/>
      <c r="R1165" s="17"/>
      <c r="S1165" s="17"/>
      <c r="T1165" s="109"/>
      <c r="V1165" s="17"/>
      <c r="W1165" s="17"/>
      <c r="Y1165" s="17"/>
      <c r="Z1165" s="17"/>
      <c r="AA1165" s="17"/>
      <c r="AI1165" s="17"/>
      <c r="AJ1165" s="17"/>
      <c r="AK1165" s="17"/>
      <c r="AL1165" s="17"/>
      <c r="AM1165" s="17"/>
      <c r="AN1165" s="17"/>
      <c r="AO1165" s="17"/>
      <c r="AP1165" s="17"/>
      <c r="AQ1165" s="17"/>
      <c r="AR1165" s="17"/>
      <c r="AS1165" s="17"/>
      <c r="AT1165" s="17"/>
      <c r="AU1165" s="17"/>
      <c r="AV1165" s="17"/>
      <c r="AW1165" s="17"/>
      <c r="AX1165" s="17"/>
      <c r="AY1165" s="17"/>
      <c r="AZ1165" s="17"/>
      <c r="BA1165" s="17"/>
      <c r="BB1165" s="17"/>
      <c r="BC1165" s="17"/>
      <c r="BD1165" s="17"/>
      <c r="BE1165" s="17"/>
      <c r="BF1165" s="17"/>
      <c r="BG1165" s="17"/>
      <c r="BH1165" s="17"/>
      <c r="BI1165" s="17"/>
      <c r="BJ1165" s="17"/>
      <c r="BK1165" s="17"/>
      <c r="BL1165" s="17"/>
      <c r="BM1165" s="17"/>
      <c r="BN1165" s="17"/>
      <c r="BO1165" s="17"/>
      <c r="BP1165" s="17"/>
      <c r="BQ1165" s="17"/>
      <c r="BR1165" s="17"/>
      <c r="BS1165" s="17"/>
      <c r="BT1165" s="17"/>
      <c r="BU1165" s="17"/>
      <c r="BV1165" s="17"/>
      <c r="BW1165" s="17"/>
      <c r="BX1165" s="17"/>
      <c r="BY1165" s="17"/>
      <c r="BZ1165" s="17"/>
      <c r="CA1165" s="17"/>
      <c r="CB1165" s="17"/>
      <c r="CC1165" s="17"/>
      <c r="CD1165" s="17"/>
      <c r="CE1165" s="17"/>
      <c r="CF1165" s="17"/>
      <c r="CG1165" s="17"/>
      <c r="CH1165" s="17"/>
      <c r="CI1165" s="17"/>
      <c r="CJ1165" s="17"/>
      <c r="CK1165" s="17"/>
      <c r="CL1165" s="17"/>
      <c r="CM1165" s="17"/>
      <c r="CN1165" s="17"/>
      <c r="CO1165" s="17"/>
      <c r="CP1165" s="17"/>
      <c r="CQ1165" s="17"/>
      <c r="CR1165" s="17"/>
      <c r="CS1165" s="17"/>
      <c r="CT1165" s="17"/>
      <c r="CU1165" s="17"/>
      <c r="CV1165" s="17"/>
      <c r="CW1165" s="17"/>
      <c r="CX1165" s="17"/>
      <c r="CY1165" s="17"/>
      <c r="CZ1165" s="17"/>
      <c r="DA1165" s="17"/>
      <c r="DB1165" s="17"/>
      <c r="DC1165" s="17"/>
      <c r="DD1165" s="17"/>
      <c r="DE1165" s="17"/>
      <c r="DF1165" s="17"/>
      <c r="DG1165" s="17"/>
      <c r="DH1165" s="17"/>
      <c r="DI1165" s="17"/>
      <c r="DJ1165" s="17"/>
      <c r="DK1165" s="17"/>
      <c r="DL1165" s="17"/>
      <c r="DM1165" s="17"/>
      <c r="DN1165" s="17"/>
      <c r="DO1165" s="17"/>
      <c r="DP1165" s="17"/>
      <c r="DQ1165" s="17"/>
      <c r="DR1165" s="17"/>
      <c r="DS1165" s="17"/>
      <c r="DT1165" s="17"/>
      <c r="DU1165" s="17"/>
      <c r="DV1165" s="17"/>
      <c r="DW1165" s="17"/>
      <c r="DX1165" s="17"/>
      <c r="DY1165" s="17"/>
      <c r="DZ1165" s="17"/>
      <c r="EA1165" s="17"/>
      <c r="EB1165" s="17"/>
      <c r="EC1165" s="17"/>
      <c r="ED1165" s="17"/>
      <c r="EE1165" s="17"/>
      <c r="EF1165" s="17"/>
      <c r="EG1165" s="17"/>
      <c r="EH1165" s="17"/>
      <c r="EI1165" s="17"/>
      <c r="EJ1165" s="17"/>
      <c r="EK1165" s="17"/>
      <c r="EL1165" s="17"/>
    </row>
    <row r="1166" spans="1:142" x14ac:dyDescent="0.35">
      <c r="A1166" s="17"/>
      <c r="B1166" s="17"/>
      <c r="C1166" s="17"/>
      <c r="D1166" s="17"/>
      <c r="E1166" s="17"/>
      <c r="F1166" s="17"/>
      <c r="G1166" s="17"/>
      <c r="H1166" s="17"/>
      <c r="I1166" s="17"/>
      <c r="K1166" s="17"/>
      <c r="N1166" s="17"/>
      <c r="O1166" s="17"/>
      <c r="P1166" s="68"/>
      <c r="Q1166" s="68"/>
      <c r="R1166" s="17"/>
      <c r="S1166" s="17"/>
      <c r="T1166" s="107"/>
      <c r="V1166" s="17"/>
      <c r="W1166" s="17"/>
      <c r="Y1166" s="17"/>
      <c r="Z1166" s="17"/>
      <c r="AA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c r="BH1166" s="17"/>
      <c r="BI1166" s="17"/>
      <c r="BJ1166" s="17"/>
      <c r="BK1166" s="17"/>
      <c r="BL1166" s="17"/>
      <c r="BM1166" s="17"/>
      <c r="BN1166" s="17"/>
      <c r="BO1166" s="17"/>
      <c r="BP1166" s="17"/>
      <c r="BQ1166" s="17"/>
      <c r="BR1166" s="17"/>
      <c r="BS1166" s="17"/>
      <c r="BT1166" s="17"/>
      <c r="BU1166" s="17"/>
      <c r="BV1166" s="17"/>
      <c r="BW1166" s="17"/>
      <c r="BX1166" s="17"/>
      <c r="BY1166" s="17"/>
      <c r="BZ1166" s="17"/>
      <c r="CA1166" s="17"/>
      <c r="CB1166" s="17"/>
      <c r="CC1166" s="17"/>
      <c r="CD1166" s="17"/>
      <c r="CE1166" s="17"/>
      <c r="CF1166" s="17"/>
      <c r="CG1166" s="17"/>
      <c r="CH1166" s="17"/>
      <c r="CI1166" s="17"/>
      <c r="CJ1166" s="17"/>
      <c r="CK1166" s="17"/>
      <c r="CL1166" s="17"/>
      <c r="CM1166" s="17"/>
      <c r="CN1166" s="17"/>
      <c r="CO1166" s="17"/>
      <c r="CP1166" s="17"/>
      <c r="CQ1166" s="17"/>
      <c r="CR1166" s="17"/>
      <c r="CS1166" s="17"/>
      <c r="CT1166" s="17"/>
      <c r="CU1166" s="17"/>
      <c r="CV1166" s="17"/>
      <c r="CW1166" s="17"/>
      <c r="CX1166" s="17"/>
      <c r="CY1166" s="17"/>
      <c r="CZ1166" s="17"/>
      <c r="DA1166" s="17"/>
      <c r="DB1166" s="17"/>
      <c r="DC1166" s="17"/>
      <c r="DD1166" s="17"/>
      <c r="DE1166" s="17"/>
      <c r="DF1166" s="17"/>
      <c r="DG1166" s="17"/>
      <c r="DH1166" s="17"/>
      <c r="DI1166" s="17"/>
      <c r="DJ1166" s="17"/>
      <c r="DK1166" s="17"/>
      <c r="DL1166" s="17"/>
      <c r="DM1166" s="17"/>
      <c r="DN1166" s="17"/>
      <c r="DO1166" s="17"/>
      <c r="DP1166" s="17"/>
      <c r="DQ1166" s="17"/>
      <c r="DR1166" s="17"/>
      <c r="DS1166" s="17"/>
      <c r="DT1166" s="17"/>
      <c r="DU1166" s="17"/>
      <c r="DV1166" s="17"/>
      <c r="DW1166" s="17"/>
      <c r="DX1166" s="17"/>
      <c r="DY1166" s="17"/>
      <c r="DZ1166" s="17"/>
      <c r="EA1166" s="17"/>
      <c r="EB1166" s="17"/>
      <c r="EC1166" s="17"/>
      <c r="ED1166" s="17"/>
      <c r="EE1166" s="17"/>
      <c r="EF1166" s="17"/>
      <c r="EG1166" s="17"/>
      <c r="EH1166" s="17"/>
      <c r="EI1166" s="17"/>
      <c r="EJ1166" s="17"/>
      <c r="EK1166" s="17"/>
      <c r="EL1166" s="17"/>
    </row>
    <row r="1167" spans="1:142" x14ac:dyDescent="0.35">
      <c r="A1167" s="17"/>
      <c r="B1167" s="17"/>
      <c r="C1167" s="17"/>
      <c r="D1167" s="17"/>
      <c r="E1167" s="17"/>
      <c r="F1167" s="17"/>
      <c r="G1167" s="17"/>
      <c r="H1167" s="17"/>
      <c r="I1167" s="17"/>
      <c r="K1167" s="17"/>
      <c r="N1167" s="17"/>
      <c r="O1167" s="17"/>
      <c r="P1167" s="68"/>
      <c r="Q1167" s="68"/>
      <c r="R1167" s="17"/>
      <c r="S1167" s="17"/>
      <c r="T1167" s="107"/>
      <c r="V1167" s="17"/>
      <c r="W1167" s="17"/>
      <c r="Y1167" s="17"/>
      <c r="Z1167" s="17"/>
      <c r="AA1167" s="17"/>
      <c r="AI1167" s="17"/>
      <c r="AJ1167" s="17"/>
      <c r="AK1167" s="17"/>
      <c r="AL1167" s="17"/>
      <c r="AM1167" s="17"/>
      <c r="AN1167" s="17"/>
      <c r="AO1167" s="17"/>
      <c r="AP1167" s="17"/>
      <c r="AQ1167" s="17"/>
      <c r="AR1167" s="17"/>
      <c r="AS1167" s="17"/>
      <c r="AT1167" s="17"/>
      <c r="AU1167" s="17"/>
      <c r="AV1167" s="17"/>
      <c r="AW1167" s="17"/>
      <c r="AX1167" s="17"/>
      <c r="AY1167" s="17"/>
      <c r="AZ1167" s="17"/>
      <c r="BA1167" s="17"/>
      <c r="BB1167" s="17"/>
      <c r="BC1167" s="17"/>
      <c r="BD1167" s="17"/>
      <c r="BE1167" s="17"/>
      <c r="BF1167" s="17"/>
      <c r="BG1167" s="17"/>
      <c r="BH1167" s="17"/>
      <c r="BI1167" s="17"/>
      <c r="BJ1167" s="17"/>
      <c r="BK1167" s="17"/>
      <c r="BL1167" s="17"/>
      <c r="BM1167" s="17"/>
      <c r="BN1167" s="17"/>
      <c r="BO1167" s="17"/>
      <c r="BP1167" s="17"/>
      <c r="BQ1167" s="17"/>
      <c r="BR1167" s="17"/>
      <c r="BS1167" s="17"/>
      <c r="BT1167" s="17"/>
      <c r="BU1167" s="17"/>
      <c r="BV1167" s="17"/>
      <c r="BW1167" s="17"/>
      <c r="BX1167" s="17"/>
      <c r="BY1167" s="17"/>
      <c r="BZ1167" s="17"/>
      <c r="CA1167" s="17"/>
      <c r="CB1167" s="17"/>
      <c r="CC1167" s="17"/>
      <c r="CD1167" s="17"/>
      <c r="CE1167" s="17"/>
      <c r="CF1167" s="17"/>
      <c r="CG1167" s="17"/>
      <c r="CH1167" s="17"/>
      <c r="CI1167" s="17"/>
      <c r="CJ1167" s="17"/>
      <c r="CK1167" s="17"/>
      <c r="CL1167" s="17"/>
      <c r="CM1167" s="17"/>
      <c r="CN1167" s="17"/>
      <c r="CO1167" s="17"/>
      <c r="CP1167" s="17"/>
      <c r="CQ1167" s="17"/>
      <c r="CR1167" s="17"/>
      <c r="CS1167" s="17"/>
      <c r="CT1167" s="17"/>
      <c r="CU1167" s="17"/>
      <c r="CV1167" s="17"/>
      <c r="CW1167" s="17"/>
      <c r="CX1167" s="17"/>
      <c r="CY1167" s="17"/>
      <c r="CZ1167" s="17"/>
      <c r="DA1167" s="17"/>
      <c r="DB1167" s="17"/>
      <c r="DC1167" s="17"/>
      <c r="DD1167" s="17"/>
      <c r="DE1167" s="17"/>
      <c r="DF1167" s="17"/>
      <c r="DG1167" s="17"/>
      <c r="DH1167" s="17"/>
      <c r="DI1167" s="17"/>
      <c r="DJ1167" s="17"/>
      <c r="DK1167" s="17"/>
      <c r="DL1167" s="17"/>
      <c r="DM1167" s="17"/>
      <c r="DN1167" s="17"/>
      <c r="DO1167" s="17"/>
      <c r="DP1167" s="17"/>
      <c r="DQ1167" s="17"/>
      <c r="DR1167" s="17"/>
      <c r="DS1167" s="17"/>
      <c r="DT1167" s="17"/>
      <c r="DU1167" s="17"/>
      <c r="DV1167" s="17"/>
      <c r="DW1167" s="17"/>
      <c r="DX1167" s="17"/>
      <c r="DY1167" s="17"/>
      <c r="DZ1167" s="17"/>
      <c r="EA1167" s="17"/>
      <c r="EB1167" s="17"/>
      <c r="EC1167" s="17"/>
      <c r="ED1167" s="17"/>
      <c r="EE1167" s="17"/>
      <c r="EF1167" s="17"/>
      <c r="EG1167" s="17"/>
      <c r="EH1167" s="17"/>
      <c r="EI1167" s="17"/>
      <c r="EJ1167" s="17"/>
      <c r="EK1167" s="17"/>
      <c r="EL1167" s="17"/>
    </row>
    <row r="1168" spans="1:142" x14ac:dyDescent="0.35">
      <c r="A1168" s="17"/>
      <c r="B1168" s="17"/>
      <c r="C1168" s="17"/>
      <c r="D1168" s="17"/>
      <c r="E1168" s="17"/>
      <c r="F1168" s="17"/>
      <c r="G1168" s="17"/>
      <c r="H1168" s="17"/>
      <c r="I1168" s="17"/>
      <c r="K1168" s="17"/>
      <c r="N1168" s="17"/>
      <c r="O1168" s="17"/>
      <c r="P1168" s="68"/>
      <c r="Q1168" s="68"/>
      <c r="R1168" s="17"/>
      <c r="S1168" s="17"/>
      <c r="T1168" s="109"/>
      <c r="V1168" s="17"/>
      <c r="W1168" s="17"/>
      <c r="Y1168" s="17"/>
      <c r="Z1168" s="17"/>
      <c r="AA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c r="BL1168" s="17"/>
      <c r="BM1168" s="17"/>
      <c r="BN1168" s="17"/>
      <c r="BO1168" s="17"/>
      <c r="BP1168" s="17"/>
      <c r="BQ1168" s="17"/>
      <c r="BR1168" s="17"/>
      <c r="BS1168" s="17"/>
      <c r="BT1168" s="17"/>
      <c r="BU1168" s="17"/>
      <c r="BV1168" s="17"/>
      <c r="BW1168" s="17"/>
      <c r="BX1168" s="17"/>
      <c r="BY1168" s="17"/>
      <c r="BZ1168" s="17"/>
      <c r="CA1168" s="17"/>
      <c r="CB1168" s="17"/>
      <c r="CC1168" s="17"/>
      <c r="CD1168" s="17"/>
      <c r="CE1168" s="17"/>
      <c r="CF1168" s="17"/>
      <c r="CG1168" s="17"/>
      <c r="CH1168" s="17"/>
      <c r="CI1168" s="17"/>
      <c r="CJ1168" s="17"/>
      <c r="CK1168" s="17"/>
      <c r="CL1168" s="17"/>
      <c r="CM1168" s="17"/>
      <c r="CN1168" s="17"/>
      <c r="CO1168" s="17"/>
      <c r="CP1168" s="17"/>
      <c r="CQ1168" s="17"/>
      <c r="CR1168" s="17"/>
      <c r="CS1168" s="17"/>
      <c r="CT1168" s="17"/>
      <c r="CU1168" s="17"/>
      <c r="CV1168" s="17"/>
      <c r="CW1168" s="17"/>
      <c r="CX1168" s="17"/>
      <c r="CY1168" s="17"/>
      <c r="CZ1168" s="17"/>
      <c r="DA1168" s="17"/>
      <c r="DB1168" s="17"/>
      <c r="DC1168" s="17"/>
      <c r="DD1168" s="17"/>
      <c r="DE1168" s="17"/>
      <c r="DF1168" s="17"/>
      <c r="DG1168" s="17"/>
      <c r="DH1168" s="17"/>
      <c r="DI1168" s="17"/>
      <c r="DJ1168" s="17"/>
      <c r="DK1168" s="17"/>
      <c r="DL1168" s="17"/>
      <c r="DM1168" s="17"/>
      <c r="DN1168" s="17"/>
      <c r="DO1168" s="17"/>
      <c r="DP1168" s="17"/>
      <c r="DQ1168" s="17"/>
      <c r="DR1168" s="17"/>
      <c r="DS1168" s="17"/>
      <c r="DT1168" s="17"/>
      <c r="DU1168" s="17"/>
      <c r="DV1168" s="17"/>
      <c r="DW1168" s="17"/>
      <c r="DX1168" s="17"/>
      <c r="DY1168" s="17"/>
      <c r="DZ1168" s="17"/>
      <c r="EA1168" s="17"/>
      <c r="EB1168" s="17"/>
      <c r="EC1168" s="17"/>
      <c r="ED1168" s="17"/>
      <c r="EE1168" s="17"/>
      <c r="EF1168" s="17"/>
      <c r="EG1168" s="17"/>
      <c r="EH1168" s="17"/>
      <c r="EI1168" s="17"/>
      <c r="EJ1168" s="17"/>
      <c r="EK1168" s="17"/>
      <c r="EL1168" s="17"/>
    </row>
    <row r="1169" spans="1:142" x14ac:dyDescent="0.35">
      <c r="A1169" s="17"/>
      <c r="B1169" s="17"/>
      <c r="C1169" s="17"/>
      <c r="D1169" s="17"/>
      <c r="E1169" s="17"/>
      <c r="F1169" s="17"/>
      <c r="G1169" s="17"/>
      <c r="H1169" s="17"/>
      <c r="I1169" s="17"/>
      <c r="K1169" s="17"/>
      <c r="N1169" s="17"/>
      <c r="O1169" s="17"/>
      <c r="P1169" s="68"/>
      <c r="Q1169" s="68"/>
      <c r="R1169" s="17"/>
      <c r="S1169" s="17"/>
      <c r="T1169" s="107"/>
      <c r="V1169" s="17"/>
      <c r="W1169" s="17"/>
      <c r="Y1169" s="17"/>
      <c r="Z1169" s="17"/>
      <c r="AA1169" s="17"/>
      <c r="AI1169" s="17"/>
      <c r="AJ1169" s="17"/>
      <c r="AK1169" s="17"/>
      <c r="AL1169" s="17"/>
      <c r="AM1169" s="17"/>
      <c r="AN1169" s="17"/>
      <c r="AO1169" s="17"/>
      <c r="AP1169" s="17"/>
      <c r="AQ1169" s="17"/>
      <c r="AR1169" s="17"/>
      <c r="AS1169" s="17"/>
      <c r="AT1169" s="17"/>
      <c r="AU1169" s="17"/>
      <c r="AV1169" s="17"/>
      <c r="AW1169" s="17"/>
      <c r="AX1169" s="17"/>
      <c r="AY1169" s="17"/>
      <c r="AZ1169" s="17"/>
      <c r="BA1169" s="17"/>
      <c r="BB1169" s="17"/>
      <c r="BC1169" s="17"/>
      <c r="BD1169" s="17"/>
      <c r="BE1169" s="17"/>
      <c r="BF1169" s="17"/>
      <c r="BG1169" s="17"/>
      <c r="BH1169" s="17"/>
      <c r="BI1169" s="17"/>
      <c r="BJ1169" s="17"/>
      <c r="BK1169" s="17"/>
      <c r="BL1169" s="17"/>
      <c r="BM1169" s="17"/>
      <c r="BN1169" s="17"/>
      <c r="BO1169" s="17"/>
      <c r="BP1169" s="17"/>
      <c r="BQ1169" s="17"/>
      <c r="BR1169" s="17"/>
      <c r="BS1169" s="17"/>
      <c r="BT1169" s="17"/>
      <c r="BU1169" s="17"/>
      <c r="BV1169" s="17"/>
      <c r="BW1169" s="17"/>
      <c r="BX1169" s="17"/>
      <c r="BY1169" s="17"/>
      <c r="BZ1169" s="17"/>
      <c r="CA1169" s="17"/>
      <c r="CB1169" s="17"/>
      <c r="CC1169" s="17"/>
      <c r="CD1169" s="17"/>
      <c r="CE1169" s="17"/>
      <c r="CF1169" s="17"/>
      <c r="CG1169" s="17"/>
      <c r="CH1169" s="17"/>
      <c r="CI1169" s="17"/>
      <c r="CJ1169" s="17"/>
      <c r="CK1169" s="17"/>
      <c r="CL1169" s="17"/>
      <c r="CM1169" s="17"/>
      <c r="CN1169" s="17"/>
      <c r="CO1169" s="17"/>
      <c r="CP1169" s="17"/>
      <c r="CQ1169" s="17"/>
      <c r="CR1169" s="17"/>
      <c r="CS1169" s="17"/>
      <c r="CT1169" s="17"/>
      <c r="CU1169" s="17"/>
      <c r="CV1169" s="17"/>
      <c r="CW1169" s="17"/>
      <c r="CX1169" s="17"/>
      <c r="CY1169" s="17"/>
      <c r="CZ1169" s="17"/>
      <c r="DA1169" s="17"/>
      <c r="DB1169" s="17"/>
      <c r="DC1169" s="17"/>
      <c r="DD1169" s="17"/>
      <c r="DE1169" s="17"/>
      <c r="DF1169" s="17"/>
      <c r="DG1169" s="17"/>
      <c r="DH1169" s="17"/>
      <c r="DI1169" s="17"/>
      <c r="DJ1169" s="17"/>
      <c r="DK1169" s="17"/>
      <c r="DL1169" s="17"/>
      <c r="DM1169" s="17"/>
      <c r="DN1169" s="17"/>
      <c r="DO1169" s="17"/>
      <c r="DP1169" s="17"/>
      <c r="DQ1169" s="17"/>
      <c r="DR1169" s="17"/>
      <c r="DS1169" s="17"/>
      <c r="DT1169" s="17"/>
      <c r="DU1169" s="17"/>
      <c r="DV1169" s="17"/>
      <c r="DW1169" s="17"/>
      <c r="DX1169" s="17"/>
      <c r="DY1169" s="17"/>
      <c r="DZ1169" s="17"/>
      <c r="EA1169" s="17"/>
      <c r="EB1169" s="17"/>
      <c r="EC1169" s="17"/>
      <c r="ED1169" s="17"/>
      <c r="EE1169" s="17"/>
      <c r="EF1169" s="17"/>
      <c r="EG1169" s="17"/>
      <c r="EH1169" s="17"/>
      <c r="EI1169" s="17"/>
      <c r="EJ1169" s="17"/>
      <c r="EK1169" s="17"/>
      <c r="EL1169" s="17"/>
    </row>
    <row r="1170" spans="1:142" x14ac:dyDescent="0.35">
      <c r="A1170" s="17"/>
      <c r="B1170" s="17"/>
      <c r="C1170" s="17"/>
      <c r="D1170" s="17"/>
      <c r="E1170" s="17"/>
      <c r="F1170" s="17"/>
      <c r="G1170" s="17"/>
      <c r="H1170" s="17"/>
      <c r="I1170" s="17"/>
      <c r="K1170" s="17"/>
      <c r="N1170" s="17"/>
      <c r="O1170" s="17"/>
      <c r="P1170" s="68"/>
      <c r="Q1170" s="68"/>
      <c r="R1170" s="17"/>
      <c r="S1170" s="17"/>
      <c r="T1170" s="107"/>
      <c r="V1170" s="17"/>
      <c r="W1170" s="17"/>
      <c r="Y1170" s="17"/>
      <c r="Z1170" s="17"/>
      <c r="AA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c r="BL1170" s="17"/>
      <c r="BM1170" s="17"/>
      <c r="BN1170" s="17"/>
      <c r="BO1170" s="17"/>
      <c r="BP1170" s="17"/>
      <c r="BQ1170" s="17"/>
      <c r="BR1170" s="17"/>
      <c r="BS1170" s="17"/>
      <c r="BT1170" s="17"/>
      <c r="BU1170" s="17"/>
      <c r="BV1170" s="17"/>
      <c r="BW1170" s="17"/>
      <c r="BX1170" s="17"/>
      <c r="BY1170" s="17"/>
      <c r="BZ1170" s="17"/>
      <c r="CA1170" s="17"/>
      <c r="CB1170" s="17"/>
      <c r="CC1170" s="17"/>
      <c r="CD1170" s="17"/>
      <c r="CE1170" s="17"/>
      <c r="CF1170" s="17"/>
      <c r="CG1170" s="17"/>
      <c r="CH1170" s="17"/>
      <c r="CI1170" s="17"/>
      <c r="CJ1170" s="17"/>
      <c r="CK1170" s="17"/>
      <c r="CL1170" s="17"/>
      <c r="CM1170" s="17"/>
      <c r="CN1170" s="17"/>
      <c r="CO1170" s="17"/>
      <c r="CP1170" s="17"/>
      <c r="CQ1170" s="17"/>
      <c r="CR1170" s="17"/>
      <c r="CS1170" s="17"/>
      <c r="CT1170" s="17"/>
      <c r="CU1170" s="17"/>
      <c r="CV1170" s="17"/>
      <c r="CW1170" s="17"/>
      <c r="CX1170" s="17"/>
      <c r="CY1170" s="17"/>
      <c r="CZ1170" s="17"/>
      <c r="DA1170" s="17"/>
      <c r="DB1170" s="17"/>
      <c r="DC1170" s="17"/>
      <c r="DD1170" s="17"/>
      <c r="DE1170" s="17"/>
      <c r="DF1170" s="17"/>
      <c r="DG1170" s="17"/>
      <c r="DH1170" s="17"/>
      <c r="DI1170" s="17"/>
      <c r="DJ1170" s="17"/>
      <c r="DK1170" s="17"/>
      <c r="DL1170" s="17"/>
      <c r="DM1170" s="17"/>
      <c r="DN1170" s="17"/>
      <c r="DO1170" s="17"/>
      <c r="DP1170" s="17"/>
      <c r="DQ1170" s="17"/>
      <c r="DR1170" s="17"/>
      <c r="DS1170" s="17"/>
      <c r="DT1170" s="17"/>
      <c r="DU1170" s="17"/>
      <c r="DV1170" s="17"/>
      <c r="DW1170" s="17"/>
      <c r="DX1170" s="17"/>
      <c r="DY1170" s="17"/>
      <c r="DZ1170" s="17"/>
      <c r="EA1170" s="17"/>
      <c r="EB1170" s="17"/>
      <c r="EC1170" s="17"/>
      <c r="ED1170" s="17"/>
      <c r="EE1170" s="17"/>
      <c r="EF1170" s="17"/>
      <c r="EG1170" s="17"/>
      <c r="EH1170" s="17"/>
      <c r="EI1170" s="17"/>
      <c r="EJ1170" s="17"/>
      <c r="EK1170" s="17"/>
      <c r="EL1170" s="17"/>
    </row>
    <row r="1171" spans="1:142" x14ac:dyDescent="0.35">
      <c r="A1171" s="17"/>
      <c r="B1171" s="17"/>
      <c r="C1171" s="17"/>
      <c r="D1171" s="17"/>
      <c r="E1171" s="17"/>
      <c r="F1171" s="17"/>
      <c r="G1171" s="17"/>
      <c r="H1171" s="17"/>
      <c r="I1171" s="17"/>
      <c r="K1171" s="17"/>
      <c r="N1171" s="17"/>
      <c r="O1171" s="17"/>
      <c r="P1171" s="68"/>
      <c r="Q1171" s="68"/>
      <c r="R1171" s="17"/>
      <c r="S1171" s="17"/>
      <c r="T1171" s="109"/>
      <c r="V1171" s="17"/>
      <c r="W1171" s="17"/>
      <c r="Y1171" s="17"/>
      <c r="Z1171" s="17"/>
      <c r="AA1171" s="17"/>
      <c r="AI1171" s="17"/>
      <c r="AJ1171" s="17"/>
      <c r="AK1171" s="17"/>
      <c r="AL1171" s="17"/>
      <c r="AM1171" s="17"/>
      <c r="AN1171" s="17"/>
      <c r="AO1171" s="17"/>
      <c r="AP1171" s="17"/>
      <c r="AQ1171" s="17"/>
      <c r="AR1171" s="17"/>
      <c r="AS1171" s="17"/>
      <c r="AT1171" s="17"/>
      <c r="AU1171" s="17"/>
      <c r="AV1171" s="17"/>
      <c r="AW1171" s="17"/>
      <c r="AX1171" s="17"/>
      <c r="AY1171" s="17"/>
      <c r="AZ1171" s="17"/>
      <c r="BA1171" s="17"/>
      <c r="BB1171" s="17"/>
      <c r="BC1171" s="17"/>
      <c r="BD1171" s="17"/>
      <c r="BE1171" s="17"/>
      <c r="BF1171" s="17"/>
      <c r="BG1171" s="17"/>
      <c r="BH1171" s="17"/>
      <c r="BI1171" s="17"/>
      <c r="BJ1171" s="17"/>
      <c r="BK1171" s="17"/>
      <c r="BL1171" s="17"/>
      <c r="BM1171" s="17"/>
      <c r="BN1171" s="17"/>
      <c r="BO1171" s="17"/>
      <c r="BP1171" s="17"/>
      <c r="BQ1171" s="17"/>
      <c r="BR1171" s="17"/>
      <c r="BS1171" s="17"/>
      <c r="BT1171" s="17"/>
      <c r="BU1171" s="17"/>
      <c r="BV1171" s="17"/>
      <c r="BW1171" s="17"/>
      <c r="BX1171" s="17"/>
      <c r="BY1171" s="17"/>
      <c r="BZ1171" s="17"/>
      <c r="CA1171" s="17"/>
      <c r="CB1171" s="17"/>
      <c r="CC1171" s="17"/>
      <c r="CD1171" s="17"/>
      <c r="CE1171" s="17"/>
      <c r="CF1171" s="17"/>
      <c r="CG1171" s="17"/>
      <c r="CH1171" s="17"/>
      <c r="CI1171" s="17"/>
      <c r="CJ1171" s="17"/>
      <c r="CK1171" s="17"/>
      <c r="CL1171" s="17"/>
      <c r="CM1171" s="17"/>
      <c r="CN1171" s="17"/>
      <c r="CO1171" s="17"/>
      <c r="CP1171" s="17"/>
      <c r="CQ1171" s="17"/>
      <c r="CR1171" s="17"/>
      <c r="CS1171" s="17"/>
      <c r="CT1171" s="17"/>
      <c r="CU1171" s="17"/>
      <c r="CV1171" s="17"/>
      <c r="CW1171" s="17"/>
      <c r="CX1171" s="17"/>
      <c r="CY1171" s="17"/>
      <c r="CZ1171" s="17"/>
      <c r="DA1171" s="17"/>
      <c r="DB1171" s="17"/>
      <c r="DC1171" s="17"/>
      <c r="DD1171" s="17"/>
      <c r="DE1171" s="17"/>
      <c r="DF1171" s="17"/>
      <c r="DG1171" s="17"/>
      <c r="DH1171" s="17"/>
      <c r="DI1171" s="17"/>
      <c r="DJ1171" s="17"/>
      <c r="DK1171" s="17"/>
      <c r="DL1171" s="17"/>
      <c r="DM1171" s="17"/>
      <c r="DN1171" s="17"/>
      <c r="DO1171" s="17"/>
      <c r="DP1171" s="17"/>
      <c r="DQ1171" s="17"/>
      <c r="DR1171" s="17"/>
      <c r="DS1171" s="17"/>
      <c r="DT1171" s="17"/>
      <c r="DU1171" s="17"/>
      <c r="DV1171" s="17"/>
      <c r="DW1171" s="17"/>
      <c r="DX1171" s="17"/>
      <c r="DY1171" s="17"/>
      <c r="DZ1171" s="17"/>
      <c r="EA1171" s="17"/>
      <c r="EB1171" s="17"/>
      <c r="EC1171" s="17"/>
      <c r="ED1171" s="17"/>
      <c r="EE1171" s="17"/>
      <c r="EF1171" s="17"/>
      <c r="EG1171" s="17"/>
      <c r="EH1171" s="17"/>
      <c r="EI1171" s="17"/>
      <c r="EJ1171" s="17"/>
      <c r="EK1171" s="17"/>
      <c r="EL1171" s="17"/>
    </row>
    <row r="1172" spans="1:142" x14ac:dyDescent="0.35">
      <c r="A1172" s="17"/>
      <c r="B1172" s="17"/>
      <c r="C1172" s="17"/>
      <c r="D1172" s="17"/>
      <c r="E1172" s="17"/>
      <c r="F1172" s="17"/>
      <c r="G1172" s="17"/>
      <c r="H1172" s="17"/>
      <c r="I1172" s="107"/>
      <c r="K1172" s="17"/>
      <c r="N1172" s="17"/>
      <c r="O1172" s="17"/>
      <c r="P1172" s="68"/>
      <c r="Q1172" s="68"/>
      <c r="R1172" s="17"/>
      <c r="S1172" s="17"/>
      <c r="T1172" s="107"/>
      <c r="V1172" s="17"/>
      <c r="W1172" s="17"/>
      <c r="Y1172" s="17"/>
      <c r="Z1172" s="17"/>
      <c r="AA1172" s="17"/>
      <c r="AI1172" s="17"/>
      <c r="AJ1172" s="17"/>
      <c r="AK1172" s="17"/>
      <c r="AL1172" s="17"/>
      <c r="AM1172" s="17"/>
      <c r="AN1172" s="17"/>
      <c r="AO1172" s="17"/>
      <c r="AP1172" s="17"/>
      <c r="AQ1172" s="17"/>
      <c r="AR1172" s="17"/>
      <c r="AS1172" s="17"/>
      <c r="AT1172" s="17"/>
      <c r="AU1172" s="17"/>
      <c r="AV1172" s="17"/>
      <c r="AW1172" s="17"/>
      <c r="AX1172" s="17"/>
      <c r="AY1172" s="17"/>
      <c r="AZ1172" s="17"/>
      <c r="BA1172" s="17"/>
      <c r="BB1172" s="17"/>
      <c r="BC1172" s="17"/>
      <c r="BD1172" s="17"/>
      <c r="BE1172" s="17"/>
      <c r="BF1172" s="17"/>
      <c r="BG1172" s="17"/>
      <c r="BH1172" s="17"/>
      <c r="BI1172" s="17"/>
      <c r="BJ1172" s="17"/>
      <c r="BK1172" s="17"/>
      <c r="BL1172" s="17"/>
      <c r="BM1172" s="17"/>
      <c r="BN1172" s="17"/>
      <c r="BO1172" s="17"/>
      <c r="BP1172" s="17"/>
      <c r="BQ1172" s="17"/>
      <c r="BR1172" s="17"/>
      <c r="BS1172" s="17"/>
      <c r="BT1172" s="17"/>
      <c r="BU1172" s="17"/>
      <c r="BV1172" s="17"/>
      <c r="BW1172" s="17"/>
      <c r="BX1172" s="17"/>
      <c r="BY1172" s="17"/>
      <c r="BZ1172" s="17"/>
      <c r="CA1172" s="17"/>
      <c r="CB1172" s="17"/>
      <c r="CC1172" s="17"/>
      <c r="CD1172" s="17"/>
      <c r="CE1172" s="17"/>
      <c r="CF1172" s="17"/>
      <c r="CG1172" s="17"/>
      <c r="CH1172" s="17"/>
      <c r="CI1172" s="17"/>
      <c r="CJ1172" s="17"/>
      <c r="CK1172" s="17"/>
      <c r="CL1172" s="17"/>
      <c r="CM1172" s="17"/>
      <c r="CN1172" s="17"/>
      <c r="CO1172" s="17"/>
      <c r="CP1172" s="17"/>
      <c r="CQ1172" s="17"/>
      <c r="CR1172" s="17"/>
      <c r="CS1172" s="17"/>
      <c r="CT1172" s="17"/>
      <c r="CU1172" s="17"/>
      <c r="CV1172" s="17"/>
      <c r="CW1172" s="17"/>
      <c r="CX1172" s="17"/>
      <c r="CY1172" s="17"/>
      <c r="CZ1172" s="17"/>
      <c r="DA1172" s="17"/>
      <c r="DB1172" s="17"/>
      <c r="DC1172" s="17"/>
      <c r="DD1172" s="17"/>
      <c r="DE1172" s="17"/>
      <c r="DF1172" s="17"/>
      <c r="DG1172" s="17"/>
      <c r="DH1172" s="17"/>
      <c r="DI1172" s="17"/>
      <c r="DJ1172" s="17"/>
      <c r="DK1172" s="17"/>
      <c r="DL1172" s="17"/>
      <c r="DM1172" s="17"/>
      <c r="DN1172" s="17"/>
      <c r="DO1172" s="17"/>
      <c r="DP1172" s="17"/>
      <c r="DQ1172" s="17"/>
      <c r="DR1172" s="17"/>
      <c r="DS1172" s="17"/>
      <c r="DT1172" s="17"/>
      <c r="DU1172" s="17"/>
      <c r="DV1172" s="17"/>
      <c r="DW1172" s="17"/>
      <c r="DX1172" s="17"/>
      <c r="DY1172" s="17"/>
      <c r="DZ1172" s="17"/>
      <c r="EA1172" s="17"/>
      <c r="EB1172" s="17"/>
      <c r="EC1172" s="17"/>
      <c r="ED1172" s="17"/>
      <c r="EE1172" s="17"/>
      <c r="EF1172" s="17"/>
      <c r="EG1172" s="17"/>
      <c r="EH1172" s="17"/>
      <c r="EI1172" s="17"/>
      <c r="EJ1172" s="17"/>
      <c r="EK1172" s="17"/>
      <c r="EL1172" s="17"/>
    </row>
    <row r="1173" spans="1:142" x14ac:dyDescent="0.35">
      <c r="A1173" s="17"/>
      <c r="B1173" s="17"/>
      <c r="C1173" s="17"/>
      <c r="D1173" s="17"/>
      <c r="E1173" s="17"/>
      <c r="F1173" s="17"/>
      <c r="G1173" s="17"/>
      <c r="H1173" s="17"/>
      <c r="I1173" s="17"/>
      <c r="K1173" s="17"/>
      <c r="N1173" s="17"/>
      <c r="O1173" s="17"/>
      <c r="P1173" s="68"/>
      <c r="Q1173" s="68"/>
      <c r="R1173" s="17"/>
      <c r="S1173" s="17"/>
      <c r="T1173" s="107"/>
      <c r="V1173" s="17"/>
      <c r="W1173" s="17"/>
      <c r="Y1173" s="17"/>
      <c r="Z1173" s="17"/>
      <c r="AA1173" s="17"/>
      <c r="AI1173" s="17"/>
      <c r="AJ1173" s="17"/>
      <c r="AK1173" s="17"/>
      <c r="AL1173" s="17"/>
      <c r="AM1173" s="17"/>
      <c r="AN1173" s="17"/>
      <c r="AO1173" s="17"/>
      <c r="AP1173" s="17"/>
      <c r="AQ1173" s="17"/>
      <c r="AR1173" s="17"/>
      <c r="AS1173" s="17"/>
      <c r="AT1173" s="17"/>
      <c r="AU1173" s="17"/>
      <c r="AV1173" s="17"/>
      <c r="AW1173" s="17"/>
      <c r="AX1173" s="17"/>
      <c r="AY1173" s="17"/>
      <c r="AZ1173" s="17"/>
      <c r="BA1173" s="17"/>
      <c r="BB1173" s="17"/>
      <c r="BC1173" s="17"/>
      <c r="BD1173" s="17"/>
      <c r="BE1173" s="17"/>
      <c r="BF1173" s="17"/>
      <c r="BG1173" s="17"/>
      <c r="BH1173" s="17"/>
      <c r="BI1173" s="17"/>
      <c r="BJ1173" s="17"/>
      <c r="BK1173" s="17"/>
      <c r="BL1173" s="17"/>
      <c r="BM1173" s="17"/>
      <c r="BN1173" s="17"/>
      <c r="BO1173" s="17"/>
      <c r="BP1173" s="17"/>
      <c r="BQ1173" s="17"/>
      <c r="BR1173" s="17"/>
      <c r="BS1173" s="17"/>
      <c r="BT1173" s="17"/>
      <c r="BU1173" s="17"/>
      <c r="BV1173" s="17"/>
      <c r="BW1173" s="17"/>
      <c r="BX1173" s="17"/>
      <c r="BY1173" s="17"/>
      <c r="BZ1173" s="17"/>
      <c r="CA1173" s="17"/>
      <c r="CB1173" s="17"/>
      <c r="CC1173" s="17"/>
      <c r="CD1173" s="17"/>
      <c r="CE1173" s="17"/>
      <c r="CF1173" s="17"/>
      <c r="CG1173" s="17"/>
      <c r="CH1173" s="17"/>
      <c r="CI1173" s="17"/>
      <c r="CJ1173" s="17"/>
      <c r="CK1173" s="17"/>
      <c r="CL1173" s="17"/>
      <c r="CM1173" s="17"/>
      <c r="CN1173" s="17"/>
      <c r="CO1173" s="17"/>
      <c r="CP1173" s="17"/>
      <c r="CQ1173" s="17"/>
      <c r="CR1173" s="17"/>
      <c r="CS1173" s="17"/>
      <c r="CT1173" s="17"/>
      <c r="CU1173" s="17"/>
      <c r="CV1173" s="17"/>
      <c r="CW1173" s="17"/>
      <c r="CX1173" s="17"/>
      <c r="CY1173" s="17"/>
      <c r="CZ1173" s="17"/>
      <c r="DA1173" s="17"/>
      <c r="DB1173" s="17"/>
      <c r="DC1173" s="17"/>
      <c r="DD1173" s="17"/>
      <c r="DE1173" s="17"/>
      <c r="DF1173" s="17"/>
      <c r="DG1173" s="17"/>
      <c r="DH1173" s="17"/>
      <c r="DI1173" s="17"/>
      <c r="DJ1173" s="17"/>
      <c r="DK1173" s="17"/>
      <c r="DL1173" s="17"/>
      <c r="DM1173" s="17"/>
      <c r="DN1173" s="17"/>
      <c r="DO1173" s="17"/>
      <c r="DP1173" s="17"/>
      <c r="DQ1173" s="17"/>
      <c r="DR1173" s="17"/>
      <c r="DS1173" s="17"/>
      <c r="DT1173" s="17"/>
      <c r="DU1173" s="17"/>
      <c r="DV1173" s="17"/>
      <c r="DW1173" s="17"/>
      <c r="DX1173" s="17"/>
      <c r="DY1173" s="17"/>
      <c r="DZ1173" s="17"/>
      <c r="EA1173" s="17"/>
      <c r="EB1173" s="17"/>
      <c r="EC1173" s="17"/>
      <c r="ED1173" s="17"/>
      <c r="EE1173" s="17"/>
      <c r="EF1173" s="17"/>
      <c r="EG1173" s="17"/>
      <c r="EH1173" s="17"/>
      <c r="EI1173" s="17"/>
      <c r="EJ1173" s="17"/>
      <c r="EK1173" s="17"/>
      <c r="EL1173" s="17"/>
    </row>
    <row r="1174" spans="1:142" x14ac:dyDescent="0.35">
      <c r="A1174" s="17"/>
      <c r="B1174" s="17"/>
      <c r="C1174" s="17"/>
      <c r="D1174" s="17"/>
      <c r="E1174" s="17"/>
      <c r="F1174" s="17"/>
      <c r="G1174" s="17"/>
      <c r="H1174" s="17"/>
      <c r="I1174" s="107"/>
      <c r="K1174" s="17"/>
      <c r="N1174" s="17"/>
      <c r="O1174" s="17"/>
      <c r="P1174" s="68"/>
      <c r="Q1174" s="68"/>
      <c r="R1174" s="17"/>
      <c r="S1174" s="17"/>
      <c r="T1174" s="107"/>
      <c r="V1174" s="17"/>
      <c r="W1174" s="17"/>
      <c r="Y1174" s="17"/>
      <c r="Z1174" s="17"/>
      <c r="AA1174" s="17"/>
      <c r="AI1174" s="17"/>
      <c r="AJ1174" s="17"/>
      <c r="AK1174" s="17"/>
      <c r="AL1174" s="17"/>
      <c r="AM1174" s="17"/>
      <c r="AN1174" s="17"/>
      <c r="AO1174" s="17"/>
      <c r="AP1174" s="17"/>
      <c r="AQ1174" s="17"/>
      <c r="AR1174" s="17"/>
      <c r="AS1174" s="17"/>
      <c r="AT1174" s="17"/>
      <c r="AU1174" s="17"/>
      <c r="AV1174" s="17"/>
      <c r="AW1174" s="17"/>
      <c r="AX1174" s="17"/>
      <c r="AY1174" s="17"/>
      <c r="AZ1174" s="17"/>
      <c r="BA1174" s="17"/>
      <c r="BB1174" s="17"/>
      <c r="BC1174" s="17"/>
      <c r="BD1174" s="17"/>
      <c r="BE1174" s="17"/>
      <c r="BF1174" s="17"/>
      <c r="BG1174" s="17"/>
      <c r="BH1174" s="17"/>
      <c r="BI1174" s="17"/>
      <c r="BJ1174" s="17"/>
      <c r="BK1174" s="17"/>
      <c r="BL1174" s="17"/>
      <c r="BM1174" s="17"/>
      <c r="BN1174" s="17"/>
      <c r="BO1174" s="17"/>
      <c r="BP1174" s="17"/>
      <c r="BQ1174" s="17"/>
      <c r="BR1174" s="17"/>
      <c r="BS1174" s="17"/>
      <c r="BT1174" s="17"/>
      <c r="BU1174" s="17"/>
      <c r="BV1174" s="17"/>
      <c r="BW1174" s="17"/>
      <c r="BX1174" s="17"/>
      <c r="BY1174" s="17"/>
      <c r="BZ1174" s="17"/>
      <c r="CA1174" s="17"/>
      <c r="CB1174" s="17"/>
      <c r="CC1174" s="17"/>
      <c r="CD1174" s="17"/>
      <c r="CE1174" s="17"/>
      <c r="CF1174" s="17"/>
      <c r="CG1174" s="17"/>
      <c r="CH1174" s="17"/>
      <c r="CI1174" s="17"/>
      <c r="CJ1174" s="17"/>
      <c r="CK1174" s="17"/>
      <c r="CL1174" s="17"/>
      <c r="CM1174" s="17"/>
      <c r="CN1174" s="17"/>
      <c r="CO1174" s="17"/>
      <c r="CP1174" s="17"/>
      <c r="CQ1174" s="17"/>
      <c r="CR1174" s="17"/>
      <c r="CS1174" s="17"/>
      <c r="CT1174" s="17"/>
      <c r="CU1174" s="17"/>
      <c r="CV1174" s="17"/>
      <c r="CW1174" s="17"/>
      <c r="CX1174" s="17"/>
      <c r="CY1174" s="17"/>
      <c r="CZ1174" s="17"/>
      <c r="DA1174" s="17"/>
      <c r="DB1174" s="17"/>
      <c r="DC1174" s="17"/>
      <c r="DD1174" s="17"/>
      <c r="DE1174" s="17"/>
      <c r="DF1174" s="17"/>
      <c r="DG1174" s="17"/>
      <c r="DH1174" s="17"/>
      <c r="DI1174" s="17"/>
      <c r="DJ1174" s="17"/>
      <c r="DK1174" s="17"/>
      <c r="DL1174" s="17"/>
      <c r="DM1174" s="17"/>
      <c r="DN1174" s="17"/>
      <c r="DO1174" s="17"/>
      <c r="DP1174" s="17"/>
      <c r="DQ1174" s="17"/>
      <c r="DR1174" s="17"/>
      <c r="DS1174" s="17"/>
      <c r="DT1174" s="17"/>
      <c r="DU1174" s="17"/>
      <c r="DV1174" s="17"/>
      <c r="DW1174" s="17"/>
      <c r="DX1174" s="17"/>
      <c r="DY1174" s="17"/>
      <c r="DZ1174" s="17"/>
      <c r="EA1174" s="17"/>
      <c r="EB1174" s="17"/>
      <c r="EC1174" s="17"/>
      <c r="ED1174" s="17"/>
      <c r="EE1174" s="17"/>
      <c r="EF1174" s="17"/>
      <c r="EG1174" s="17"/>
      <c r="EH1174" s="17"/>
      <c r="EI1174" s="17"/>
      <c r="EJ1174" s="17"/>
      <c r="EK1174" s="17"/>
      <c r="EL1174" s="17"/>
    </row>
    <row r="1175" spans="1:142" x14ac:dyDescent="0.35">
      <c r="A1175" s="17"/>
      <c r="B1175" s="17"/>
      <c r="C1175" s="17"/>
      <c r="D1175" s="17"/>
      <c r="E1175" s="17"/>
      <c r="F1175" s="17"/>
      <c r="G1175" s="17"/>
      <c r="H1175" s="17"/>
      <c r="I1175" s="17"/>
      <c r="K1175" s="17"/>
      <c r="N1175" s="17"/>
      <c r="O1175" s="17"/>
      <c r="P1175" s="68"/>
      <c r="Q1175" s="68"/>
      <c r="R1175" s="17"/>
      <c r="S1175" s="17"/>
      <c r="T1175" s="107"/>
      <c r="V1175" s="17"/>
      <c r="W1175" s="17"/>
      <c r="Y1175" s="17"/>
      <c r="Z1175" s="17"/>
      <c r="AA1175" s="17"/>
      <c r="AI1175" s="17"/>
      <c r="AJ1175" s="17"/>
      <c r="AK1175" s="17"/>
      <c r="AL1175" s="17"/>
      <c r="AM1175" s="17"/>
      <c r="AN1175" s="17"/>
      <c r="AO1175" s="17"/>
      <c r="AP1175" s="17"/>
      <c r="AQ1175" s="17"/>
      <c r="AR1175" s="17"/>
      <c r="AS1175" s="17"/>
      <c r="AT1175" s="17"/>
      <c r="AU1175" s="17"/>
      <c r="AV1175" s="17"/>
      <c r="AW1175" s="17"/>
      <c r="AX1175" s="17"/>
      <c r="AY1175" s="17"/>
      <c r="AZ1175" s="17"/>
      <c r="BA1175" s="17"/>
      <c r="BB1175" s="17"/>
      <c r="BC1175" s="17"/>
      <c r="BD1175" s="17"/>
      <c r="BE1175" s="17"/>
      <c r="BF1175" s="17"/>
      <c r="BG1175" s="17"/>
      <c r="BH1175" s="17"/>
      <c r="BI1175" s="17"/>
      <c r="BJ1175" s="17"/>
      <c r="BK1175" s="17"/>
      <c r="BL1175" s="17"/>
      <c r="BM1175" s="17"/>
      <c r="BN1175" s="17"/>
      <c r="BO1175" s="17"/>
      <c r="BP1175" s="17"/>
      <c r="BQ1175" s="17"/>
      <c r="BR1175" s="17"/>
      <c r="BS1175" s="17"/>
      <c r="BT1175" s="17"/>
      <c r="BU1175" s="17"/>
      <c r="BV1175" s="17"/>
      <c r="BW1175" s="17"/>
      <c r="BX1175" s="17"/>
      <c r="BY1175" s="17"/>
      <c r="BZ1175" s="17"/>
      <c r="CA1175" s="17"/>
      <c r="CB1175" s="17"/>
      <c r="CC1175" s="17"/>
      <c r="CD1175" s="17"/>
      <c r="CE1175" s="17"/>
      <c r="CF1175" s="17"/>
      <c r="CG1175" s="17"/>
      <c r="CH1175" s="17"/>
      <c r="CI1175" s="17"/>
      <c r="CJ1175" s="17"/>
      <c r="CK1175" s="17"/>
      <c r="CL1175" s="17"/>
      <c r="CM1175" s="17"/>
      <c r="CN1175" s="17"/>
      <c r="CO1175" s="17"/>
      <c r="CP1175" s="17"/>
      <c r="CQ1175" s="17"/>
      <c r="CR1175" s="17"/>
      <c r="CS1175" s="17"/>
      <c r="CT1175" s="17"/>
      <c r="CU1175" s="17"/>
      <c r="CV1175" s="17"/>
      <c r="CW1175" s="17"/>
      <c r="CX1175" s="17"/>
      <c r="CY1175" s="17"/>
      <c r="CZ1175" s="17"/>
      <c r="DA1175" s="17"/>
      <c r="DB1175" s="17"/>
      <c r="DC1175" s="17"/>
      <c r="DD1175" s="17"/>
      <c r="DE1175" s="17"/>
      <c r="DF1175" s="17"/>
      <c r="DG1175" s="17"/>
      <c r="DH1175" s="17"/>
      <c r="DI1175" s="17"/>
      <c r="DJ1175" s="17"/>
      <c r="DK1175" s="17"/>
      <c r="DL1175" s="17"/>
      <c r="DM1175" s="17"/>
      <c r="DN1175" s="17"/>
      <c r="DO1175" s="17"/>
      <c r="DP1175" s="17"/>
      <c r="DQ1175" s="17"/>
      <c r="DR1175" s="17"/>
      <c r="DS1175" s="17"/>
      <c r="DT1175" s="17"/>
      <c r="DU1175" s="17"/>
      <c r="DV1175" s="17"/>
      <c r="DW1175" s="17"/>
      <c r="DX1175" s="17"/>
      <c r="DY1175" s="17"/>
      <c r="DZ1175" s="17"/>
      <c r="EA1175" s="17"/>
      <c r="EB1175" s="17"/>
      <c r="EC1175" s="17"/>
      <c r="ED1175" s="17"/>
      <c r="EE1175" s="17"/>
      <c r="EF1175" s="17"/>
      <c r="EG1175" s="17"/>
      <c r="EH1175" s="17"/>
      <c r="EI1175" s="17"/>
      <c r="EJ1175" s="17"/>
      <c r="EK1175" s="17"/>
      <c r="EL1175" s="17"/>
    </row>
    <row r="1176" spans="1:142" x14ac:dyDescent="0.35">
      <c r="A1176" s="17"/>
      <c r="B1176" s="17"/>
      <c r="C1176" s="17"/>
      <c r="D1176" s="17"/>
      <c r="E1176" s="17"/>
      <c r="F1176" s="17"/>
      <c r="G1176" s="17"/>
      <c r="H1176" s="17"/>
      <c r="I1176" s="17"/>
      <c r="K1176" s="17"/>
      <c r="N1176" s="17"/>
      <c r="O1176" s="17"/>
      <c r="P1176" s="68"/>
      <c r="Q1176" s="68"/>
      <c r="R1176" s="17"/>
      <c r="S1176" s="17"/>
      <c r="T1176" s="109"/>
      <c r="V1176" s="17"/>
      <c r="W1176" s="17"/>
      <c r="Y1176" s="17"/>
      <c r="Z1176" s="17"/>
      <c r="AA1176" s="17"/>
      <c r="AI1176" s="17"/>
      <c r="AJ1176" s="17"/>
      <c r="AK1176" s="17"/>
      <c r="AL1176" s="17"/>
      <c r="AM1176" s="17"/>
      <c r="AN1176" s="17"/>
      <c r="AO1176" s="17"/>
      <c r="AP1176" s="17"/>
      <c r="AQ1176" s="17"/>
      <c r="AR1176" s="17"/>
      <c r="AS1176" s="17"/>
      <c r="AT1176" s="17"/>
      <c r="AU1176" s="17"/>
      <c r="AV1176" s="17"/>
      <c r="AW1176" s="17"/>
      <c r="AX1176" s="17"/>
      <c r="AY1176" s="17"/>
      <c r="AZ1176" s="17"/>
      <c r="BA1176" s="17"/>
      <c r="BB1176" s="17"/>
      <c r="BC1176" s="17"/>
      <c r="BD1176" s="17"/>
      <c r="BE1176" s="17"/>
      <c r="BF1176" s="17"/>
      <c r="BG1176" s="17"/>
      <c r="BH1176" s="17"/>
      <c r="BI1176" s="17"/>
      <c r="BJ1176" s="17"/>
      <c r="BK1176" s="17"/>
      <c r="BL1176" s="17"/>
      <c r="BM1176" s="17"/>
      <c r="BN1176" s="17"/>
      <c r="BO1176" s="17"/>
      <c r="BP1176" s="17"/>
      <c r="BQ1176" s="17"/>
      <c r="BR1176" s="17"/>
      <c r="BS1176" s="17"/>
      <c r="BT1176" s="17"/>
      <c r="BU1176" s="17"/>
      <c r="BV1176" s="17"/>
      <c r="BW1176" s="17"/>
      <c r="BX1176" s="17"/>
      <c r="BY1176" s="17"/>
      <c r="BZ1176" s="17"/>
      <c r="CA1176" s="17"/>
      <c r="CB1176" s="17"/>
      <c r="CC1176" s="17"/>
      <c r="CD1176" s="17"/>
      <c r="CE1176" s="17"/>
      <c r="CF1176" s="17"/>
      <c r="CG1176" s="17"/>
      <c r="CH1176" s="17"/>
      <c r="CI1176" s="17"/>
      <c r="CJ1176" s="17"/>
      <c r="CK1176" s="17"/>
      <c r="CL1176" s="17"/>
      <c r="CM1176" s="17"/>
      <c r="CN1176" s="17"/>
      <c r="CO1176" s="17"/>
      <c r="CP1176" s="17"/>
      <c r="CQ1176" s="17"/>
      <c r="CR1176" s="17"/>
      <c r="CS1176" s="17"/>
      <c r="CT1176" s="17"/>
      <c r="CU1176" s="17"/>
      <c r="CV1176" s="17"/>
      <c r="CW1176" s="17"/>
      <c r="CX1176" s="17"/>
      <c r="CY1176" s="17"/>
      <c r="CZ1176" s="17"/>
      <c r="DA1176" s="17"/>
      <c r="DB1176" s="17"/>
      <c r="DC1176" s="17"/>
      <c r="DD1176" s="17"/>
      <c r="DE1176" s="17"/>
      <c r="DF1176" s="17"/>
      <c r="DG1176" s="17"/>
      <c r="DH1176" s="17"/>
      <c r="DI1176" s="17"/>
      <c r="DJ1176" s="17"/>
      <c r="DK1176" s="17"/>
      <c r="DL1176" s="17"/>
      <c r="DM1176" s="17"/>
      <c r="DN1176" s="17"/>
      <c r="DO1176" s="17"/>
      <c r="DP1176" s="17"/>
      <c r="DQ1176" s="17"/>
      <c r="DR1176" s="17"/>
      <c r="DS1176" s="17"/>
      <c r="DT1176" s="17"/>
      <c r="DU1176" s="17"/>
      <c r="DV1176" s="17"/>
      <c r="DW1176" s="17"/>
      <c r="DX1176" s="17"/>
      <c r="DY1176" s="17"/>
      <c r="DZ1176" s="17"/>
      <c r="EA1176" s="17"/>
      <c r="EB1176" s="17"/>
      <c r="EC1176" s="17"/>
      <c r="ED1176" s="17"/>
      <c r="EE1176" s="17"/>
      <c r="EF1176" s="17"/>
      <c r="EG1176" s="17"/>
      <c r="EH1176" s="17"/>
      <c r="EI1176" s="17"/>
      <c r="EJ1176" s="17"/>
      <c r="EK1176" s="17"/>
      <c r="EL1176" s="17"/>
    </row>
    <row r="1177" spans="1:142" x14ac:dyDescent="0.35">
      <c r="A1177" s="17"/>
      <c r="B1177" s="17"/>
      <c r="C1177" s="17"/>
      <c r="D1177" s="17"/>
      <c r="E1177" s="17"/>
      <c r="F1177" s="17"/>
      <c r="G1177" s="17"/>
      <c r="H1177" s="17"/>
      <c r="I1177" s="17"/>
      <c r="K1177" s="17"/>
      <c r="N1177" s="17"/>
      <c r="O1177" s="17"/>
      <c r="P1177" s="68"/>
      <c r="Q1177" s="68"/>
      <c r="R1177" s="17"/>
      <c r="S1177" s="17"/>
      <c r="T1177" s="109"/>
      <c r="V1177" s="17"/>
      <c r="W1177" s="17"/>
      <c r="Y1177" s="17"/>
      <c r="Z1177" s="17"/>
      <c r="AA1177" s="17"/>
      <c r="AI1177" s="17"/>
      <c r="AJ1177" s="17"/>
      <c r="AK1177" s="17"/>
      <c r="AL1177" s="17"/>
      <c r="AM1177" s="17"/>
      <c r="AN1177" s="17"/>
      <c r="AO1177" s="17"/>
      <c r="AP1177" s="17"/>
      <c r="AQ1177" s="17"/>
      <c r="AR1177" s="17"/>
      <c r="AS1177" s="17"/>
      <c r="AT1177" s="17"/>
      <c r="AU1177" s="17"/>
      <c r="AV1177" s="17"/>
      <c r="AW1177" s="17"/>
      <c r="AX1177" s="17"/>
      <c r="AY1177" s="17"/>
      <c r="AZ1177" s="17"/>
      <c r="BA1177" s="17"/>
      <c r="BB1177" s="17"/>
      <c r="BC1177" s="17"/>
      <c r="BD1177" s="17"/>
      <c r="BE1177" s="17"/>
      <c r="BF1177" s="17"/>
      <c r="BG1177" s="17"/>
      <c r="BH1177" s="17"/>
      <c r="BI1177" s="17"/>
      <c r="BJ1177" s="17"/>
      <c r="BK1177" s="17"/>
      <c r="BL1177" s="17"/>
      <c r="BM1177" s="17"/>
      <c r="BN1177" s="17"/>
      <c r="BO1177" s="17"/>
      <c r="BP1177" s="17"/>
      <c r="BQ1177" s="17"/>
      <c r="BR1177" s="17"/>
      <c r="BS1177" s="17"/>
      <c r="BT1177" s="17"/>
      <c r="BU1177" s="17"/>
      <c r="BV1177" s="17"/>
      <c r="BW1177" s="17"/>
      <c r="BX1177" s="17"/>
      <c r="BY1177" s="17"/>
      <c r="BZ1177" s="17"/>
      <c r="CA1177" s="17"/>
      <c r="CB1177" s="17"/>
      <c r="CC1177" s="17"/>
      <c r="CD1177" s="17"/>
      <c r="CE1177" s="17"/>
      <c r="CF1177" s="17"/>
      <c r="CG1177" s="17"/>
      <c r="CH1177" s="17"/>
      <c r="CI1177" s="17"/>
      <c r="CJ1177" s="17"/>
      <c r="CK1177" s="17"/>
      <c r="CL1177" s="17"/>
      <c r="CM1177" s="17"/>
      <c r="CN1177" s="17"/>
      <c r="CO1177" s="17"/>
      <c r="CP1177" s="17"/>
      <c r="CQ1177" s="17"/>
      <c r="CR1177" s="17"/>
      <c r="CS1177" s="17"/>
      <c r="CT1177" s="17"/>
      <c r="CU1177" s="17"/>
      <c r="CV1177" s="17"/>
      <c r="CW1177" s="17"/>
      <c r="CX1177" s="17"/>
      <c r="CY1177" s="17"/>
      <c r="CZ1177" s="17"/>
      <c r="DA1177" s="17"/>
      <c r="DB1177" s="17"/>
      <c r="DC1177" s="17"/>
      <c r="DD1177" s="17"/>
      <c r="DE1177" s="17"/>
      <c r="DF1177" s="17"/>
      <c r="DG1177" s="17"/>
      <c r="DH1177" s="17"/>
      <c r="DI1177" s="17"/>
      <c r="DJ1177" s="17"/>
      <c r="DK1177" s="17"/>
      <c r="DL1177" s="17"/>
      <c r="DM1177" s="17"/>
      <c r="DN1177" s="17"/>
      <c r="DO1177" s="17"/>
      <c r="DP1177" s="17"/>
      <c r="DQ1177" s="17"/>
      <c r="DR1177" s="17"/>
      <c r="DS1177" s="17"/>
      <c r="DT1177" s="17"/>
      <c r="DU1177" s="17"/>
      <c r="DV1177" s="17"/>
      <c r="DW1177" s="17"/>
      <c r="DX1177" s="17"/>
      <c r="DY1177" s="17"/>
      <c r="DZ1177" s="17"/>
      <c r="EA1177" s="17"/>
      <c r="EB1177" s="17"/>
      <c r="EC1177" s="17"/>
      <c r="ED1177" s="17"/>
      <c r="EE1177" s="17"/>
      <c r="EF1177" s="17"/>
      <c r="EG1177" s="17"/>
      <c r="EH1177" s="17"/>
      <c r="EI1177" s="17"/>
      <c r="EJ1177" s="17"/>
      <c r="EK1177" s="17"/>
      <c r="EL1177" s="17"/>
    </row>
    <row r="1178" spans="1:142" x14ac:dyDescent="0.35">
      <c r="A1178" s="17"/>
      <c r="B1178" s="17"/>
      <c r="C1178" s="17"/>
      <c r="D1178" s="17"/>
      <c r="E1178" s="17"/>
      <c r="F1178" s="17"/>
      <c r="G1178" s="17"/>
      <c r="H1178" s="17"/>
      <c r="I1178" s="17"/>
      <c r="K1178" s="17"/>
      <c r="N1178" s="17"/>
      <c r="O1178" s="17"/>
      <c r="P1178" s="68"/>
      <c r="Q1178" s="68"/>
      <c r="R1178" s="17"/>
      <c r="S1178" s="17"/>
      <c r="T1178" s="107"/>
      <c r="V1178" s="17"/>
      <c r="W1178" s="17"/>
      <c r="Y1178" s="17"/>
      <c r="Z1178" s="17"/>
      <c r="AA1178" s="17"/>
      <c r="AI1178" s="17"/>
      <c r="AJ1178" s="17"/>
      <c r="AK1178" s="17"/>
      <c r="AL1178" s="17"/>
      <c r="AM1178" s="17"/>
      <c r="AN1178" s="17"/>
      <c r="AO1178" s="17"/>
      <c r="AP1178" s="17"/>
      <c r="AQ1178" s="17"/>
      <c r="AR1178" s="17"/>
      <c r="AS1178" s="17"/>
      <c r="AT1178" s="17"/>
      <c r="AU1178" s="17"/>
      <c r="AV1178" s="17"/>
      <c r="AW1178" s="17"/>
      <c r="AX1178" s="17"/>
      <c r="AY1178" s="17"/>
      <c r="AZ1178" s="17"/>
      <c r="BA1178" s="17"/>
      <c r="BB1178" s="17"/>
      <c r="BC1178" s="17"/>
      <c r="BD1178" s="17"/>
      <c r="BE1178" s="17"/>
      <c r="BF1178" s="17"/>
      <c r="BG1178" s="17"/>
      <c r="BH1178" s="17"/>
      <c r="BI1178" s="17"/>
      <c r="BJ1178" s="17"/>
      <c r="BK1178" s="17"/>
      <c r="BL1178" s="17"/>
      <c r="BM1178" s="17"/>
      <c r="BN1178" s="17"/>
      <c r="BO1178" s="17"/>
      <c r="BP1178" s="17"/>
      <c r="BQ1178" s="17"/>
      <c r="BR1178" s="17"/>
      <c r="BS1178" s="17"/>
      <c r="BT1178" s="17"/>
      <c r="BU1178" s="17"/>
      <c r="BV1178" s="17"/>
      <c r="BW1178" s="17"/>
      <c r="BX1178" s="17"/>
      <c r="BY1178" s="17"/>
      <c r="BZ1178" s="17"/>
      <c r="CA1178" s="17"/>
      <c r="CB1178" s="17"/>
      <c r="CC1178" s="17"/>
      <c r="CD1178" s="17"/>
      <c r="CE1178" s="17"/>
      <c r="CF1178" s="17"/>
      <c r="CG1178" s="17"/>
      <c r="CH1178" s="17"/>
      <c r="CI1178" s="17"/>
      <c r="CJ1178" s="17"/>
      <c r="CK1178" s="17"/>
      <c r="CL1178" s="17"/>
      <c r="CM1178" s="17"/>
      <c r="CN1178" s="17"/>
      <c r="CO1178" s="17"/>
      <c r="CP1178" s="17"/>
      <c r="CQ1178" s="17"/>
      <c r="CR1178" s="17"/>
      <c r="CS1178" s="17"/>
      <c r="CT1178" s="17"/>
      <c r="CU1178" s="17"/>
      <c r="CV1178" s="17"/>
      <c r="CW1178" s="17"/>
      <c r="CX1178" s="17"/>
      <c r="CY1178" s="17"/>
      <c r="CZ1178" s="17"/>
      <c r="DA1178" s="17"/>
      <c r="DB1178" s="17"/>
      <c r="DC1178" s="17"/>
      <c r="DD1178" s="17"/>
      <c r="DE1178" s="17"/>
      <c r="DF1178" s="17"/>
      <c r="DG1178" s="17"/>
      <c r="DH1178" s="17"/>
      <c r="DI1178" s="17"/>
      <c r="DJ1178" s="17"/>
      <c r="DK1178" s="17"/>
      <c r="DL1178" s="17"/>
      <c r="DM1178" s="17"/>
      <c r="DN1178" s="17"/>
      <c r="DO1178" s="17"/>
      <c r="DP1178" s="17"/>
      <c r="DQ1178" s="17"/>
      <c r="DR1178" s="17"/>
      <c r="DS1178" s="17"/>
      <c r="DT1178" s="17"/>
      <c r="DU1178" s="17"/>
      <c r="DV1178" s="17"/>
      <c r="DW1178" s="17"/>
      <c r="DX1178" s="17"/>
      <c r="DY1178" s="17"/>
      <c r="DZ1178" s="17"/>
      <c r="EA1178" s="17"/>
      <c r="EB1178" s="17"/>
      <c r="EC1178" s="17"/>
      <c r="ED1178" s="17"/>
      <c r="EE1178" s="17"/>
      <c r="EF1178" s="17"/>
      <c r="EG1178" s="17"/>
      <c r="EH1178" s="17"/>
      <c r="EI1178" s="17"/>
      <c r="EJ1178" s="17"/>
      <c r="EK1178" s="17"/>
      <c r="EL1178" s="17"/>
    </row>
    <row r="1179" spans="1:142" x14ac:dyDescent="0.35">
      <c r="A1179" s="17"/>
      <c r="B1179" s="17"/>
      <c r="C1179" s="17"/>
      <c r="D1179" s="17"/>
      <c r="E1179" s="17"/>
      <c r="F1179" s="17"/>
      <c r="G1179" s="17"/>
      <c r="H1179" s="17"/>
      <c r="I1179" s="17"/>
      <c r="K1179" s="17"/>
      <c r="N1179" s="17"/>
      <c r="O1179" s="17"/>
      <c r="P1179" s="68"/>
      <c r="Q1179" s="68"/>
      <c r="R1179" s="17"/>
      <c r="S1179" s="17"/>
      <c r="T1179" s="107"/>
      <c r="V1179" s="17"/>
      <c r="W1179" s="17"/>
      <c r="Y1179" s="17"/>
      <c r="Z1179" s="17"/>
      <c r="AA1179" s="17"/>
      <c r="AI1179" s="17"/>
      <c r="AJ1179" s="17"/>
      <c r="AK1179" s="17"/>
      <c r="AL1179" s="17"/>
      <c r="AM1179" s="17"/>
      <c r="AN1179" s="17"/>
      <c r="AO1179" s="17"/>
      <c r="AP1179" s="17"/>
      <c r="AQ1179" s="17"/>
      <c r="AR1179" s="17"/>
      <c r="AS1179" s="17"/>
      <c r="AT1179" s="17"/>
      <c r="AU1179" s="17"/>
      <c r="AV1179" s="17"/>
      <c r="AW1179" s="17"/>
      <c r="AX1179" s="17"/>
      <c r="AY1179" s="17"/>
      <c r="AZ1179" s="17"/>
      <c r="BA1179" s="17"/>
      <c r="BB1179" s="17"/>
      <c r="BC1179" s="17"/>
      <c r="BD1179" s="17"/>
      <c r="BE1179" s="17"/>
      <c r="BF1179" s="17"/>
      <c r="BG1179" s="17"/>
      <c r="BH1179" s="17"/>
      <c r="BI1179" s="17"/>
      <c r="BJ1179" s="17"/>
      <c r="BK1179" s="17"/>
      <c r="BL1179" s="17"/>
      <c r="BM1179" s="17"/>
      <c r="BN1179" s="17"/>
      <c r="BO1179" s="17"/>
      <c r="BP1179" s="17"/>
      <c r="BQ1179" s="17"/>
      <c r="BR1179" s="17"/>
      <c r="BS1179" s="17"/>
      <c r="BT1179" s="17"/>
      <c r="BU1179" s="17"/>
      <c r="BV1179" s="17"/>
      <c r="BW1179" s="17"/>
      <c r="BX1179" s="17"/>
      <c r="BY1179" s="17"/>
      <c r="BZ1179" s="17"/>
      <c r="CA1179" s="17"/>
      <c r="CB1179" s="17"/>
      <c r="CC1179" s="17"/>
      <c r="CD1179" s="17"/>
      <c r="CE1179" s="17"/>
      <c r="CF1179" s="17"/>
      <c r="CG1179" s="17"/>
      <c r="CH1179" s="17"/>
      <c r="CI1179" s="17"/>
      <c r="CJ1179" s="17"/>
      <c r="CK1179" s="17"/>
      <c r="CL1179" s="17"/>
      <c r="CM1179" s="17"/>
      <c r="CN1179" s="17"/>
      <c r="CO1179" s="17"/>
      <c r="CP1179" s="17"/>
      <c r="CQ1179" s="17"/>
      <c r="CR1179" s="17"/>
      <c r="CS1179" s="17"/>
      <c r="CT1179" s="17"/>
      <c r="CU1179" s="17"/>
      <c r="CV1179" s="17"/>
      <c r="CW1179" s="17"/>
      <c r="CX1179" s="17"/>
      <c r="CY1179" s="17"/>
      <c r="CZ1179" s="17"/>
      <c r="DA1179" s="17"/>
      <c r="DB1179" s="17"/>
      <c r="DC1179" s="17"/>
      <c r="DD1179" s="17"/>
      <c r="DE1179" s="17"/>
      <c r="DF1179" s="17"/>
      <c r="DG1179" s="17"/>
      <c r="DH1179" s="17"/>
      <c r="DI1179" s="17"/>
      <c r="DJ1179" s="17"/>
      <c r="DK1179" s="17"/>
      <c r="DL1179" s="17"/>
      <c r="DM1179" s="17"/>
      <c r="DN1179" s="17"/>
      <c r="DO1179" s="17"/>
      <c r="DP1179" s="17"/>
      <c r="DQ1179" s="17"/>
      <c r="DR1179" s="17"/>
      <c r="DS1179" s="17"/>
      <c r="DT1179" s="17"/>
      <c r="DU1179" s="17"/>
      <c r="DV1179" s="17"/>
      <c r="DW1179" s="17"/>
      <c r="DX1179" s="17"/>
      <c r="DY1179" s="17"/>
      <c r="DZ1179" s="17"/>
      <c r="EA1179" s="17"/>
      <c r="EB1179" s="17"/>
      <c r="EC1179" s="17"/>
      <c r="ED1179" s="17"/>
      <c r="EE1179" s="17"/>
      <c r="EF1179" s="17"/>
      <c r="EG1179" s="17"/>
      <c r="EH1179" s="17"/>
      <c r="EI1179" s="17"/>
      <c r="EJ1179" s="17"/>
      <c r="EK1179" s="17"/>
      <c r="EL1179" s="17"/>
    </row>
    <row r="1180" spans="1:142" x14ac:dyDescent="0.35">
      <c r="A1180" s="17"/>
      <c r="B1180" s="17"/>
      <c r="C1180" s="17"/>
      <c r="D1180" s="17"/>
      <c r="E1180" s="17"/>
      <c r="F1180" s="17"/>
      <c r="G1180" s="17"/>
      <c r="H1180" s="17"/>
      <c r="I1180" s="17"/>
      <c r="K1180" s="17"/>
      <c r="N1180" s="17"/>
      <c r="O1180" s="17"/>
      <c r="P1180" s="68"/>
      <c r="Q1180" s="68"/>
      <c r="R1180" s="17"/>
      <c r="S1180" s="17"/>
      <c r="T1180" s="107"/>
      <c r="V1180" s="17"/>
      <c r="W1180" s="17"/>
      <c r="Y1180" s="17"/>
      <c r="Z1180" s="17"/>
      <c r="AA1180" s="17"/>
      <c r="AI1180" s="17"/>
      <c r="AJ1180" s="17"/>
      <c r="AK1180" s="17"/>
      <c r="AL1180" s="17"/>
      <c r="AM1180" s="17"/>
      <c r="AN1180" s="17"/>
      <c r="AO1180" s="17"/>
      <c r="AP1180" s="17"/>
      <c r="AQ1180" s="17"/>
      <c r="AR1180" s="17"/>
      <c r="AS1180" s="17"/>
      <c r="AT1180" s="17"/>
      <c r="AU1180" s="17"/>
      <c r="AV1180" s="17"/>
      <c r="AW1180" s="17"/>
      <c r="AX1180" s="17"/>
      <c r="AY1180" s="17"/>
      <c r="AZ1180" s="17"/>
      <c r="BA1180" s="17"/>
      <c r="BB1180" s="17"/>
      <c r="BC1180" s="17"/>
      <c r="BD1180" s="17"/>
      <c r="BE1180" s="17"/>
      <c r="BF1180" s="17"/>
      <c r="BG1180" s="17"/>
      <c r="BH1180" s="17"/>
      <c r="BI1180" s="17"/>
      <c r="BJ1180" s="17"/>
      <c r="BK1180" s="17"/>
      <c r="BL1180" s="17"/>
      <c r="BM1180" s="17"/>
      <c r="BN1180" s="17"/>
      <c r="BO1180" s="17"/>
      <c r="BP1180" s="17"/>
      <c r="BQ1180" s="17"/>
      <c r="BR1180" s="17"/>
      <c r="BS1180" s="17"/>
      <c r="BT1180" s="17"/>
      <c r="BU1180" s="17"/>
      <c r="BV1180" s="17"/>
      <c r="BW1180" s="17"/>
      <c r="BX1180" s="17"/>
      <c r="BY1180" s="17"/>
      <c r="BZ1180" s="17"/>
      <c r="CA1180" s="17"/>
      <c r="CB1180" s="17"/>
      <c r="CC1180" s="17"/>
      <c r="CD1180" s="17"/>
      <c r="CE1180" s="17"/>
      <c r="CF1180" s="17"/>
      <c r="CG1180" s="17"/>
      <c r="CH1180" s="17"/>
      <c r="CI1180" s="17"/>
      <c r="CJ1180" s="17"/>
      <c r="CK1180" s="17"/>
      <c r="CL1180" s="17"/>
      <c r="CM1180" s="17"/>
      <c r="CN1180" s="17"/>
      <c r="CO1180" s="17"/>
      <c r="CP1180" s="17"/>
      <c r="CQ1180" s="17"/>
      <c r="CR1180" s="17"/>
      <c r="CS1180" s="17"/>
      <c r="CT1180" s="17"/>
      <c r="CU1180" s="17"/>
      <c r="CV1180" s="17"/>
      <c r="CW1180" s="17"/>
      <c r="CX1180" s="17"/>
      <c r="CY1180" s="17"/>
      <c r="CZ1180" s="17"/>
      <c r="DA1180" s="17"/>
      <c r="DB1180" s="17"/>
      <c r="DC1180" s="17"/>
      <c r="DD1180" s="17"/>
      <c r="DE1180" s="17"/>
      <c r="DF1180" s="17"/>
      <c r="DG1180" s="17"/>
      <c r="DH1180" s="17"/>
      <c r="DI1180" s="17"/>
      <c r="DJ1180" s="17"/>
      <c r="DK1180" s="17"/>
      <c r="DL1180" s="17"/>
      <c r="DM1180" s="17"/>
      <c r="DN1180" s="17"/>
      <c r="DO1180" s="17"/>
      <c r="DP1180" s="17"/>
      <c r="DQ1180" s="17"/>
      <c r="DR1180" s="17"/>
      <c r="DS1180" s="17"/>
      <c r="DT1180" s="17"/>
      <c r="DU1180" s="17"/>
      <c r="DV1180" s="17"/>
      <c r="DW1180" s="17"/>
      <c r="DX1180" s="17"/>
      <c r="DY1180" s="17"/>
      <c r="DZ1180" s="17"/>
      <c r="EA1180" s="17"/>
      <c r="EB1180" s="17"/>
      <c r="EC1180" s="17"/>
      <c r="ED1180" s="17"/>
      <c r="EE1180" s="17"/>
      <c r="EF1180" s="17"/>
      <c r="EG1180" s="17"/>
      <c r="EH1180" s="17"/>
      <c r="EI1180" s="17"/>
      <c r="EJ1180" s="17"/>
      <c r="EK1180" s="17"/>
      <c r="EL1180" s="17"/>
    </row>
    <row r="1181" spans="1:142" x14ac:dyDescent="0.35">
      <c r="A1181" s="17"/>
      <c r="B1181" s="17"/>
      <c r="C1181" s="17"/>
      <c r="D1181" s="17"/>
      <c r="E1181" s="17"/>
      <c r="F1181" s="17"/>
      <c r="G1181" s="17"/>
      <c r="H1181" s="17"/>
      <c r="I1181" s="17"/>
      <c r="K1181" s="17"/>
      <c r="N1181" s="17"/>
      <c r="O1181" s="17"/>
      <c r="P1181" s="68"/>
      <c r="Q1181" s="68"/>
      <c r="R1181" s="17"/>
      <c r="S1181" s="17"/>
      <c r="T1181" s="107"/>
      <c r="V1181" s="17"/>
      <c r="W1181" s="17"/>
      <c r="Y1181" s="17"/>
      <c r="Z1181" s="17"/>
      <c r="AA1181" s="17"/>
      <c r="AI1181" s="17"/>
      <c r="AJ1181" s="17"/>
      <c r="AK1181" s="17"/>
      <c r="AL1181" s="17"/>
      <c r="AM1181" s="17"/>
      <c r="AN1181" s="17"/>
      <c r="AO1181" s="17"/>
      <c r="AP1181" s="17"/>
      <c r="AQ1181" s="17"/>
      <c r="AR1181" s="17"/>
      <c r="AS1181" s="17"/>
      <c r="AT1181" s="17"/>
      <c r="AU1181" s="17"/>
      <c r="AV1181" s="17"/>
      <c r="AW1181" s="17"/>
      <c r="AX1181" s="17"/>
      <c r="AY1181" s="17"/>
      <c r="AZ1181" s="17"/>
      <c r="BA1181" s="17"/>
      <c r="BB1181" s="17"/>
      <c r="BC1181" s="17"/>
      <c r="BD1181" s="17"/>
      <c r="BE1181" s="17"/>
      <c r="BF1181" s="17"/>
      <c r="BG1181" s="17"/>
      <c r="BH1181" s="17"/>
      <c r="BI1181" s="17"/>
      <c r="BJ1181" s="17"/>
      <c r="BK1181" s="17"/>
      <c r="BL1181" s="17"/>
      <c r="BM1181" s="17"/>
      <c r="BN1181" s="17"/>
      <c r="BO1181" s="17"/>
      <c r="BP1181" s="17"/>
      <c r="BQ1181" s="17"/>
      <c r="BR1181" s="17"/>
      <c r="BS1181" s="17"/>
      <c r="BT1181" s="17"/>
      <c r="BU1181" s="17"/>
      <c r="BV1181" s="17"/>
      <c r="BW1181" s="17"/>
      <c r="BX1181" s="17"/>
      <c r="BY1181" s="17"/>
      <c r="BZ1181" s="17"/>
      <c r="CA1181" s="17"/>
      <c r="CB1181" s="17"/>
      <c r="CC1181" s="17"/>
      <c r="CD1181" s="17"/>
      <c r="CE1181" s="17"/>
      <c r="CF1181" s="17"/>
      <c r="CG1181" s="17"/>
      <c r="CH1181" s="17"/>
      <c r="CI1181" s="17"/>
      <c r="CJ1181" s="17"/>
      <c r="CK1181" s="17"/>
      <c r="CL1181" s="17"/>
      <c r="CM1181" s="17"/>
      <c r="CN1181" s="17"/>
      <c r="CO1181" s="17"/>
      <c r="CP1181" s="17"/>
      <c r="CQ1181" s="17"/>
      <c r="CR1181" s="17"/>
      <c r="CS1181" s="17"/>
      <c r="CT1181" s="17"/>
      <c r="CU1181" s="17"/>
      <c r="CV1181" s="17"/>
      <c r="CW1181" s="17"/>
      <c r="CX1181" s="17"/>
      <c r="CY1181" s="17"/>
      <c r="CZ1181" s="17"/>
      <c r="DA1181" s="17"/>
      <c r="DB1181" s="17"/>
      <c r="DC1181" s="17"/>
      <c r="DD1181" s="17"/>
      <c r="DE1181" s="17"/>
      <c r="DF1181" s="17"/>
      <c r="DG1181" s="17"/>
      <c r="DH1181" s="17"/>
      <c r="DI1181" s="17"/>
      <c r="DJ1181" s="17"/>
      <c r="DK1181" s="17"/>
      <c r="DL1181" s="17"/>
      <c r="DM1181" s="17"/>
      <c r="DN1181" s="17"/>
      <c r="DO1181" s="17"/>
      <c r="DP1181" s="17"/>
      <c r="DQ1181" s="17"/>
      <c r="DR1181" s="17"/>
      <c r="DS1181" s="17"/>
      <c r="DT1181" s="17"/>
      <c r="DU1181" s="17"/>
      <c r="DV1181" s="17"/>
      <c r="DW1181" s="17"/>
      <c r="DX1181" s="17"/>
      <c r="DY1181" s="17"/>
      <c r="DZ1181" s="17"/>
      <c r="EA1181" s="17"/>
      <c r="EB1181" s="17"/>
      <c r="EC1181" s="17"/>
      <c r="ED1181" s="17"/>
      <c r="EE1181" s="17"/>
      <c r="EF1181" s="17"/>
      <c r="EG1181" s="17"/>
      <c r="EH1181" s="17"/>
      <c r="EI1181" s="17"/>
      <c r="EJ1181" s="17"/>
      <c r="EK1181" s="17"/>
      <c r="EL1181" s="17"/>
    </row>
    <row r="1182" spans="1:142" x14ac:dyDescent="0.35">
      <c r="A1182" s="17"/>
      <c r="B1182" s="17"/>
      <c r="C1182" s="17"/>
      <c r="D1182" s="17"/>
      <c r="E1182" s="17"/>
      <c r="F1182" s="17"/>
      <c r="G1182" s="17"/>
      <c r="H1182" s="17"/>
      <c r="I1182" s="17"/>
      <c r="K1182" s="17"/>
      <c r="N1182" s="17"/>
      <c r="O1182" s="17"/>
      <c r="P1182" s="68"/>
      <c r="Q1182" s="68"/>
      <c r="R1182" s="17"/>
      <c r="S1182" s="17"/>
      <c r="T1182" s="107"/>
      <c r="V1182" s="17"/>
      <c r="W1182" s="17"/>
      <c r="Y1182" s="17"/>
      <c r="Z1182" s="17"/>
      <c r="AA1182" s="17"/>
      <c r="AI1182" s="17"/>
      <c r="AJ1182" s="17"/>
      <c r="AK1182" s="17"/>
      <c r="AL1182" s="17"/>
      <c r="AM1182" s="17"/>
      <c r="AN1182" s="17"/>
      <c r="AO1182" s="17"/>
      <c r="AP1182" s="17"/>
      <c r="AQ1182" s="17"/>
      <c r="AR1182" s="17"/>
      <c r="AS1182" s="17"/>
      <c r="AT1182" s="17"/>
      <c r="AU1182" s="17"/>
      <c r="AV1182" s="17"/>
      <c r="AW1182" s="17"/>
      <c r="AX1182" s="17"/>
      <c r="AY1182" s="17"/>
      <c r="AZ1182" s="17"/>
      <c r="BA1182" s="17"/>
      <c r="BB1182" s="17"/>
      <c r="BC1182" s="17"/>
      <c r="BD1182" s="17"/>
      <c r="BE1182" s="17"/>
      <c r="BF1182" s="17"/>
      <c r="BG1182" s="17"/>
      <c r="BH1182" s="17"/>
      <c r="BI1182" s="17"/>
      <c r="BJ1182" s="17"/>
      <c r="BK1182" s="17"/>
      <c r="BL1182" s="17"/>
      <c r="BM1182" s="17"/>
      <c r="BN1182" s="17"/>
      <c r="BO1182" s="17"/>
      <c r="BP1182" s="17"/>
      <c r="BQ1182" s="17"/>
      <c r="BR1182" s="17"/>
      <c r="BS1182" s="17"/>
      <c r="BT1182" s="17"/>
      <c r="BU1182" s="17"/>
      <c r="BV1182" s="17"/>
      <c r="BW1182" s="17"/>
      <c r="BX1182" s="17"/>
      <c r="BY1182" s="17"/>
      <c r="BZ1182" s="17"/>
      <c r="CA1182" s="17"/>
      <c r="CB1182" s="17"/>
      <c r="CC1182" s="17"/>
      <c r="CD1182" s="17"/>
      <c r="CE1182" s="17"/>
      <c r="CF1182" s="17"/>
      <c r="CG1182" s="17"/>
      <c r="CH1182" s="17"/>
      <c r="CI1182" s="17"/>
      <c r="CJ1182" s="17"/>
      <c r="CK1182" s="17"/>
      <c r="CL1182" s="17"/>
      <c r="CM1182" s="17"/>
      <c r="CN1182" s="17"/>
      <c r="CO1182" s="17"/>
      <c r="CP1182" s="17"/>
      <c r="CQ1182" s="17"/>
      <c r="CR1182" s="17"/>
      <c r="CS1182" s="17"/>
      <c r="CT1182" s="17"/>
      <c r="CU1182" s="17"/>
      <c r="CV1182" s="17"/>
      <c r="CW1182" s="17"/>
      <c r="CX1182" s="17"/>
      <c r="CY1182" s="17"/>
      <c r="CZ1182" s="17"/>
      <c r="DA1182" s="17"/>
      <c r="DB1182" s="17"/>
      <c r="DC1182" s="17"/>
      <c r="DD1182" s="17"/>
      <c r="DE1182" s="17"/>
      <c r="DF1182" s="17"/>
      <c r="DG1182" s="17"/>
      <c r="DH1182" s="17"/>
      <c r="DI1182" s="17"/>
      <c r="DJ1182" s="17"/>
      <c r="DK1182" s="17"/>
      <c r="DL1182" s="17"/>
      <c r="DM1182" s="17"/>
      <c r="DN1182" s="17"/>
      <c r="DO1182" s="17"/>
      <c r="DP1182" s="17"/>
      <c r="DQ1182" s="17"/>
      <c r="DR1182" s="17"/>
      <c r="DS1182" s="17"/>
      <c r="DT1182" s="17"/>
      <c r="DU1182" s="17"/>
      <c r="DV1182" s="17"/>
      <c r="DW1182" s="17"/>
      <c r="DX1182" s="17"/>
      <c r="DY1182" s="17"/>
      <c r="DZ1182" s="17"/>
      <c r="EA1182" s="17"/>
      <c r="EB1182" s="17"/>
      <c r="EC1182" s="17"/>
      <c r="ED1182" s="17"/>
      <c r="EE1182" s="17"/>
      <c r="EF1182" s="17"/>
      <c r="EG1182" s="17"/>
      <c r="EH1182" s="17"/>
      <c r="EI1182" s="17"/>
      <c r="EJ1182" s="17"/>
      <c r="EK1182" s="17"/>
      <c r="EL1182" s="17"/>
    </row>
    <row r="1183" spans="1:142" x14ac:dyDescent="0.35">
      <c r="A1183" s="17"/>
      <c r="B1183" s="17"/>
      <c r="C1183" s="17"/>
      <c r="D1183" s="17"/>
      <c r="E1183" s="17"/>
      <c r="F1183" s="17"/>
      <c r="G1183" s="17"/>
      <c r="H1183" s="17"/>
      <c r="I1183" s="17"/>
      <c r="K1183" s="17"/>
      <c r="N1183" s="17"/>
      <c r="O1183" s="17"/>
      <c r="P1183" s="68"/>
      <c r="Q1183" s="68"/>
      <c r="R1183" s="17"/>
      <c r="S1183" s="17"/>
      <c r="T1183" s="109"/>
      <c r="V1183" s="17"/>
      <c r="W1183" s="17"/>
      <c r="Y1183" s="17"/>
      <c r="Z1183" s="17"/>
      <c r="AA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c r="BL1183" s="17"/>
      <c r="BM1183" s="17"/>
      <c r="BN1183" s="17"/>
      <c r="BO1183" s="17"/>
      <c r="BP1183" s="17"/>
      <c r="BQ1183" s="17"/>
      <c r="BR1183" s="17"/>
      <c r="BS1183" s="17"/>
      <c r="BT1183" s="17"/>
      <c r="BU1183" s="17"/>
      <c r="BV1183" s="17"/>
      <c r="BW1183" s="17"/>
      <c r="BX1183" s="17"/>
      <c r="BY1183" s="17"/>
      <c r="BZ1183" s="17"/>
      <c r="CA1183" s="17"/>
      <c r="CB1183" s="17"/>
      <c r="CC1183" s="17"/>
      <c r="CD1183" s="17"/>
      <c r="CE1183" s="17"/>
      <c r="CF1183" s="17"/>
      <c r="CG1183" s="17"/>
      <c r="CH1183" s="17"/>
      <c r="CI1183" s="17"/>
      <c r="CJ1183" s="17"/>
      <c r="CK1183" s="17"/>
      <c r="CL1183" s="17"/>
      <c r="CM1183" s="17"/>
      <c r="CN1183" s="17"/>
      <c r="CO1183" s="17"/>
      <c r="CP1183" s="17"/>
      <c r="CQ1183" s="17"/>
      <c r="CR1183" s="17"/>
      <c r="CS1183" s="17"/>
      <c r="CT1183" s="17"/>
      <c r="CU1183" s="17"/>
      <c r="CV1183" s="17"/>
      <c r="CW1183" s="17"/>
      <c r="CX1183" s="17"/>
      <c r="CY1183" s="17"/>
      <c r="CZ1183" s="17"/>
      <c r="DA1183" s="17"/>
      <c r="DB1183" s="17"/>
      <c r="DC1183" s="17"/>
      <c r="DD1183" s="17"/>
      <c r="DE1183" s="17"/>
      <c r="DF1183" s="17"/>
      <c r="DG1183" s="17"/>
      <c r="DH1183" s="17"/>
      <c r="DI1183" s="17"/>
      <c r="DJ1183" s="17"/>
      <c r="DK1183" s="17"/>
      <c r="DL1183" s="17"/>
      <c r="DM1183" s="17"/>
      <c r="DN1183" s="17"/>
      <c r="DO1183" s="17"/>
      <c r="DP1183" s="17"/>
      <c r="DQ1183" s="17"/>
      <c r="DR1183" s="17"/>
      <c r="DS1183" s="17"/>
      <c r="DT1183" s="17"/>
      <c r="DU1183" s="17"/>
      <c r="DV1183" s="17"/>
      <c r="DW1183" s="17"/>
      <c r="DX1183" s="17"/>
      <c r="DY1183" s="17"/>
      <c r="DZ1183" s="17"/>
      <c r="EA1183" s="17"/>
      <c r="EB1183" s="17"/>
      <c r="EC1183" s="17"/>
      <c r="ED1183" s="17"/>
      <c r="EE1183" s="17"/>
      <c r="EF1183" s="17"/>
      <c r="EG1183" s="17"/>
      <c r="EH1183" s="17"/>
      <c r="EI1183" s="17"/>
      <c r="EJ1183" s="17"/>
      <c r="EK1183" s="17"/>
      <c r="EL1183" s="17"/>
    </row>
    <row r="1184" spans="1:142" x14ac:dyDescent="0.35">
      <c r="A1184" s="17"/>
      <c r="B1184" s="17"/>
      <c r="C1184" s="17"/>
      <c r="D1184" s="17"/>
      <c r="E1184" s="17"/>
      <c r="F1184" s="17"/>
      <c r="G1184" s="17"/>
      <c r="H1184" s="17"/>
      <c r="I1184" s="17"/>
      <c r="K1184" s="17"/>
      <c r="N1184" s="17"/>
      <c r="O1184" s="17"/>
      <c r="P1184" s="68"/>
      <c r="Q1184" s="68"/>
      <c r="R1184" s="17"/>
      <c r="S1184" s="17"/>
      <c r="T1184" s="107"/>
      <c r="V1184" s="17"/>
      <c r="W1184" s="17"/>
      <c r="Y1184" s="17"/>
      <c r="Z1184" s="17"/>
      <c r="AA1184" s="17"/>
      <c r="AI1184" s="17"/>
      <c r="AJ1184" s="17"/>
      <c r="AK1184" s="17"/>
      <c r="AL1184" s="17"/>
      <c r="AM1184" s="17"/>
      <c r="AN1184" s="17"/>
      <c r="AO1184" s="17"/>
      <c r="AP1184" s="17"/>
      <c r="AQ1184" s="17"/>
      <c r="AR1184" s="17"/>
      <c r="AS1184" s="17"/>
      <c r="AT1184" s="17"/>
      <c r="AU1184" s="17"/>
      <c r="AV1184" s="17"/>
      <c r="AW1184" s="17"/>
      <c r="AX1184" s="17"/>
      <c r="AY1184" s="17"/>
      <c r="AZ1184" s="17"/>
      <c r="BA1184" s="17"/>
      <c r="BB1184" s="17"/>
      <c r="BC1184" s="17"/>
      <c r="BD1184" s="17"/>
      <c r="BE1184" s="17"/>
      <c r="BF1184" s="17"/>
      <c r="BG1184" s="17"/>
      <c r="BH1184" s="17"/>
      <c r="BI1184" s="17"/>
      <c r="BJ1184" s="17"/>
      <c r="BK1184" s="17"/>
      <c r="BL1184" s="17"/>
      <c r="BM1184" s="17"/>
      <c r="BN1184" s="17"/>
      <c r="BO1184" s="17"/>
      <c r="BP1184" s="17"/>
      <c r="BQ1184" s="17"/>
      <c r="BR1184" s="17"/>
      <c r="BS1184" s="17"/>
      <c r="BT1184" s="17"/>
      <c r="BU1184" s="17"/>
      <c r="BV1184" s="17"/>
      <c r="BW1184" s="17"/>
      <c r="BX1184" s="17"/>
      <c r="BY1184" s="17"/>
      <c r="BZ1184" s="17"/>
      <c r="CA1184" s="17"/>
      <c r="CB1184" s="17"/>
      <c r="CC1184" s="17"/>
      <c r="CD1184" s="17"/>
      <c r="CE1184" s="17"/>
      <c r="CF1184" s="17"/>
      <c r="CG1184" s="17"/>
      <c r="CH1184" s="17"/>
      <c r="CI1184" s="17"/>
      <c r="CJ1184" s="17"/>
      <c r="CK1184" s="17"/>
      <c r="CL1184" s="17"/>
      <c r="CM1184" s="17"/>
      <c r="CN1184" s="17"/>
      <c r="CO1184" s="17"/>
      <c r="CP1184" s="17"/>
      <c r="CQ1184" s="17"/>
      <c r="CR1184" s="17"/>
      <c r="CS1184" s="17"/>
      <c r="CT1184" s="17"/>
      <c r="CU1184" s="17"/>
      <c r="CV1184" s="17"/>
      <c r="CW1184" s="17"/>
      <c r="CX1184" s="17"/>
      <c r="CY1184" s="17"/>
      <c r="CZ1184" s="17"/>
      <c r="DA1184" s="17"/>
      <c r="DB1184" s="17"/>
      <c r="DC1184" s="17"/>
      <c r="DD1184" s="17"/>
      <c r="DE1184" s="17"/>
      <c r="DF1184" s="17"/>
      <c r="DG1184" s="17"/>
      <c r="DH1184" s="17"/>
      <c r="DI1184" s="17"/>
      <c r="DJ1184" s="17"/>
      <c r="DK1184" s="17"/>
      <c r="DL1184" s="17"/>
      <c r="DM1184" s="17"/>
      <c r="DN1184" s="17"/>
      <c r="DO1184" s="17"/>
      <c r="DP1184" s="17"/>
      <c r="DQ1184" s="17"/>
      <c r="DR1184" s="17"/>
      <c r="DS1184" s="17"/>
      <c r="DT1184" s="17"/>
      <c r="DU1184" s="17"/>
      <c r="DV1184" s="17"/>
      <c r="DW1184" s="17"/>
      <c r="DX1184" s="17"/>
      <c r="DY1184" s="17"/>
      <c r="DZ1184" s="17"/>
      <c r="EA1184" s="17"/>
      <c r="EB1184" s="17"/>
      <c r="EC1184" s="17"/>
      <c r="ED1184" s="17"/>
      <c r="EE1184" s="17"/>
      <c r="EF1184" s="17"/>
      <c r="EG1184" s="17"/>
      <c r="EH1184" s="17"/>
      <c r="EI1184" s="17"/>
      <c r="EJ1184" s="17"/>
      <c r="EK1184" s="17"/>
      <c r="EL1184" s="17"/>
    </row>
    <row r="1185" spans="1:142" x14ac:dyDescent="0.35">
      <c r="A1185" s="17"/>
      <c r="B1185" s="17"/>
      <c r="C1185" s="17"/>
      <c r="D1185" s="17"/>
      <c r="E1185" s="17"/>
      <c r="F1185" s="17"/>
      <c r="G1185" s="17"/>
      <c r="H1185" s="17"/>
      <c r="I1185" s="17"/>
      <c r="K1185" s="17"/>
      <c r="N1185" s="17"/>
      <c r="O1185" s="17"/>
      <c r="P1185" s="68"/>
      <c r="Q1185" s="68"/>
      <c r="R1185" s="17"/>
      <c r="S1185" s="17"/>
      <c r="T1185" s="107"/>
      <c r="V1185" s="17"/>
      <c r="W1185" s="17"/>
      <c r="Y1185" s="17"/>
      <c r="Z1185" s="17"/>
      <c r="AA1185" s="17"/>
      <c r="AI1185" s="17"/>
      <c r="AJ1185" s="17"/>
      <c r="AK1185" s="17"/>
      <c r="AL1185" s="17"/>
      <c r="AM1185" s="17"/>
      <c r="AN1185" s="17"/>
      <c r="AO1185" s="17"/>
      <c r="AP1185" s="17"/>
      <c r="AQ1185" s="17"/>
      <c r="AR1185" s="17"/>
      <c r="AS1185" s="17"/>
      <c r="AT1185" s="17"/>
      <c r="AU1185" s="17"/>
      <c r="AV1185" s="17"/>
      <c r="AW1185" s="17"/>
      <c r="AX1185" s="17"/>
      <c r="AY1185" s="17"/>
      <c r="AZ1185" s="17"/>
      <c r="BA1185" s="17"/>
      <c r="BB1185" s="17"/>
      <c r="BC1185" s="17"/>
      <c r="BD1185" s="17"/>
      <c r="BE1185" s="17"/>
      <c r="BF1185" s="17"/>
      <c r="BG1185" s="17"/>
      <c r="BH1185" s="17"/>
      <c r="BI1185" s="17"/>
      <c r="BJ1185" s="17"/>
      <c r="BK1185" s="17"/>
      <c r="BL1185" s="17"/>
      <c r="BM1185" s="17"/>
      <c r="BN1185" s="17"/>
      <c r="BO1185" s="17"/>
      <c r="BP1185" s="17"/>
      <c r="BQ1185" s="17"/>
      <c r="BR1185" s="17"/>
      <c r="BS1185" s="17"/>
      <c r="BT1185" s="17"/>
      <c r="BU1185" s="17"/>
      <c r="BV1185" s="17"/>
      <c r="BW1185" s="17"/>
      <c r="BX1185" s="17"/>
      <c r="BY1185" s="17"/>
      <c r="BZ1185" s="17"/>
      <c r="CA1185" s="17"/>
      <c r="CB1185" s="17"/>
      <c r="CC1185" s="17"/>
      <c r="CD1185" s="17"/>
      <c r="CE1185" s="17"/>
      <c r="CF1185" s="17"/>
      <c r="CG1185" s="17"/>
      <c r="CH1185" s="17"/>
      <c r="CI1185" s="17"/>
      <c r="CJ1185" s="17"/>
      <c r="CK1185" s="17"/>
      <c r="CL1185" s="17"/>
      <c r="CM1185" s="17"/>
      <c r="CN1185" s="17"/>
      <c r="CO1185" s="17"/>
      <c r="CP1185" s="17"/>
      <c r="CQ1185" s="17"/>
      <c r="CR1185" s="17"/>
      <c r="CS1185" s="17"/>
      <c r="CT1185" s="17"/>
      <c r="CU1185" s="17"/>
      <c r="CV1185" s="17"/>
      <c r="CW1185" s="17"/>
      <c r="CX1185" s="17"/>
      <c r="CY1185" s="17"/>
      <c r="CZ1185" s="17"/>
      <c r="DA1185" s="17"/>
      <c r="DB1185" s="17"/>
      <c r="DC1185" s="17"/>
      <c r="DD1185" s="17"/>
      <c r="DE1185" s="17"/>
      <c r="DF1185" s="17"/>
      <c r="DG1185" s="17"/>
      <c r="DH1185" s="17"/>
      <c r="DI1185" s="17"/>
      <c r="DJ1185" s="17"/>
      <c r="DK1185" s="17"/>
      <c r="DL1185" s="17"/>
      <c r="DM1185" s="17"/>
      <c r="DN1185" s="17"/>
      <c r="DO1185" s="17"/>
      <c r="DP1185" s="17"/>
      <c r="DQ1185" s="17"/>
      <c r="DR1185" s="17"/>
      <c r="DS1185" s="17"/>
      <c r="DT1185" s="17"/>
      <c r="DU1185" s="17"/>
      <c r="DV1185" s="17"/>
      <c r="DW1185" s="17"/>
      <c r="DX1185" s="17"/>
      <c r="DY1185" s="17"/>
      <c r="DZ1185" s="17"/>
      <c r="EA1185" s="17"/>
      <c r="EB1185" s="17"/>
      <c r="EC1185" s="17"/>
      <c r="ED1185" s="17"/>
      <c r="EE1185" s="17"/>
      <c r="EF1185" s="17"/>
      <c r="EG1185" s="17"/>
      <c r="EH1185" s="17"/>
      <c r="EI1185" s="17"/>
      <c r="EJ1185" s="17"/>
      <c r="EK1185" s="17"/>
      <c r="EL1185" s="17"/>
    </row>
    <row r="1186" spans="1:142" x14ac:dyDescent="0.35">
      <c r="A1186" s="17"/>
      <c r="B1186" s="17"/>
      <c r="C1186" s="17"/>
      <c r="D1186" s="17"/>
      <c r="E1186" s="17"/>
      <c r="F1186" s="17"/>
      <c r="G1186" s="17"/>
      <c r="H1186" s="17"/>
      <c r="I1186" s="17"/>
      <c r="K1186" s="17"/>
      <c r="N1186" s="17"/>
      <c r="O1186" s="17"/>
      <c r="P1186" s="68"/>
      <c r="Q1186" s="68"/>
      <c r="R1186" s="17"/>
      <c r="S1186" s="17"/>
      <c r="T1186" s="107"/>
      <c r="V1186" s="17"/>
      <c r="W1186" s="17"/>
      <c r="Y1186" s="17"/>
      <c r="Z1186" s="17"/>
      <c r="AA1186" s="17"/>
      <c r="AI1186" s="17"/>
      <c r="AJ1186" s="17"/>
      <c r="AK1186" s="17"/>
      <c r="AL1186" s="17"/>
      <c r="AM1186" s="17"/>
      <c r="AN1186" s="17"/>
      <c r="AO1186" s="17"/>
      <c r="AP1186" s="17"/>
      <c r="AQ1186" s="17"/>
      <c r="AR1186" s="17"/>
      <c r="AS1186" s="17"/>
      <c r="AT1186" s="17"/>
      <c r="AU1186" s="17"/>
      <c r="AV1186" s="17"/>
      <c r="AW1186" s="17"/>
      <c r="AX1186" s="17"/>
      <c r="AY1186" s="17"/>
      <c r="AZ1186" s="17"/>
      <c r="BA1186" s="17"/>
      <c r="BB1186" s="17"/>
      <c r="BC1186" s="17"/>
      <c r="BD1186" s="17"/>
      <c r="BE1186" s="17"/>
      <c r="BF1186" s="17"/>
      <c r="BG1186" s="17"/>
      <c r="BH1186" s="17"/>
      <c r="BI1186" s="17"/>
      <c r="BJ1186" s="17"/>
      <c r="BK1186" s="17"/>
      <c r="BL1186" s="17"/>
      <c r="BM1186" s="17"/>
      <c r="BN1186" s="17"/>
      <c r="BO1186" s="17"/>
      <c r="BP1186" s="17"/>
      <c r="BQ1186" s="17"/>
      <c r="BR1186" s="17"/>
      <c r="BS1186" s="17"/>
      <c r="BT1186" s="17"/>
      <c r="BU1186" s="17"/>
      <c r="BV1186" s="17"/>
      <c r="BW1186" s="17"/>
      <c r="BX1186" s="17"/>
      <c r="BY1186" s="17"/>
      <c r="BZ1186" s="17"/>
      <c r="CA1186" s="17"/>
      <c r="CB1186" s="17"/>
      <c r="CC1186" s="17"/>
      <c r="CD1186" s="17"/>
      <c r="CE1186" s="17"/>
      <c r="CF1186" s="17"/>
      <c r="CG1186" s="17"/>
      <c r="CH1186" s="17"/>
      <c r="CI1186" s="17"/>
      <c r="CJ1186" s="17"/>
      <c r="CK1186" s="17"/>
      <c r="CL1186" s="17"/>
      <c r="CM1186" s="17"/>
      <c r="CN1186" s="17"/>
      <c r="CO1186" s="17"/>
      <c r="CP1186" s="17"/>
      <c r="CQ1186" s="17"/>
      <c r="CR1186" s="17"/>
      <c r="CS1186" s="17"/>
      <c r="CT1186" s="17"/>
      <c r="CU1186" s="17"/>
      <c r="CV1186" s="17"/>
      <c r="CW1186" s="17"/>
      <c r="CX1186" s="17"/>
      <c r="CY1186" s="17"/>
      <c r="CZ1186" s="17"/>
      <c r="DA1186" s="17"/>
      <c r="DB1186" s="17"/>
      <c r="DC1186" s="17"/>
      <c r="DD1186" s="17"/>
      <c r="DE1186" s="17"/>
      <c r="DF1186" s="17"/>
      <c r="DG1186" s="17"/>
      <c r="DH1186" s="17"/>
      <c r="DI1186" s="17"/>
      <c r="DJ1186" s="17"/>
      <c r="DK1186" s="17"/>
      <c r="DL1186" s="17"/>
      <c r="DM1186" s="17"/>
      <c r="DN1186" s="17"/>
      <c r="DO1186" s="17"/>
      <c r="DP1186" s="17"/>
      <c r="DQ1186" s="17"/>
      <c r="DR1186" s="17"/>
      <c r="DS1186" s="17"/>
      <c r="DT1186" s="17"/>
      <c r="DU1186" s="17"/>
      <c r="DV1186" s="17"/>
      <c r="DW1186" s="17"/>
      <c r="DX1186" s="17"/>
      <c r="DY1186" s="17"/>
      <c r="DZ1186" s="17"/>
      <c r="EA1186" s="17"/>
      <c r="EB1186" s="17"/>
      <c r="EC1186" s="17"/>
      <c r="ED1186" s="17"/>
      <c r="EE1186" s="17"/>
      <c r="EF1186" s="17"/>
      <c r="EG1186" s="17"/>
      <c r="EH1186" s="17"/>
      <c r="EI1186" s="17"/>
      <c r="EJ1186" s="17"/>
      <c r="EK1186" s="17"/>
      <c r="EL1186" s="17"/>
    </row>
    <row r="1187" spans="1:142" x14ac:dyDescent="0.35">
      <c r="A1187" s="17"/>
      <c r="B1187" s="17"/>
      <c r="C1187" s="17"/>
      <c r="D1187" s="17"/>
      <c r="E1187" s="17"/>
      <c r="F1187" s="17"/>
      <c r="G1187" s="17"/>
      <c r="H1187" s="17"/>
      <c r="I1187" s="17"/>
      <c r="K1187" s="17"/>
      <c r="N1187" s="17"/>
      <c r="O1187" s="17"/>
      <c r="P1187" s="68"/>
      <c r="Q1187" s="68"/>
      <c r="R1187" s="17"/>
      <c r="S1187" s="17"/>
      <c r="T1187" s="107"/>
      <c r="V1187" s="17"/>
      <c r="W1187" s="17"/>
      <c r="Y1187" s="17"/>
      <c r="Z1187" s="17"/>
      <c r="AA1187" s="17"/>
      <c r="AI1187" s="17"/>
      <c r="AJ1187" s="17"/>
      <c r="AK1187" s="17"/>
      <c r="AL1187" s="17"/>
      <c r="AM1187" s="17"/>
      <c r="AN1187" s="17"/>
      <c r="AO1187" s="17"/>
      <c r="AP1187" s="17"/>
      <c r="AQ1187" s="17"/>
      <c r="AR1187" s="17"/>
      <c r="AS1187" s="17"/>
      <c r="AT1187" s="17"/>
      <c r="AU1187" s="17"/>
      <c r="AV1187" s="17"/>
      <c r="AW1187" s="17"/>
      <c r="AX1187" s="17"/>
      <c r="AY1187" s="17"/>
      <c r="AZ1187" s="17"/>
      <c r="BA1187" s="17"/>
      <c r="BB1187" s="17"/>
      <c r="BC1187" s="17"/>
      <c r="BD1187" s="17"/>
      <c r="BE1187" s="17"/>
      <c r="BF1187" s="17"/>
      <c r="BG1187" s="17"/>
      <c r="BH1187" s="17"/>
      <c r="BI1187" s="17"/>
      <c r="BJ1187" s="17"/>
      <c r="BK1187" s="17"/>
      <c r="BL1187" s="17"/>
      <c r="BM1187" s="17"/>
      <c r="BN1187" s="17"/>
      <c r="BO1187" s="17"/>
      <c r="BP1187" s="17"/>
      <c r="BQ1187" s="17"/>
      <c r="BR1187" s="17"/>
      <c r="BS1187" s="17"/>
      <c r="BT1187" s="17"/>
      <c r="BU1187" s="17"/>
      <c r="BV1187" s="17"/>
      <c r="BW1187" s="17"/>
      <c r="BX1187" s="17"/>
      <c r="BY1187" s="17"/>
      <c r="BZ1187" s="17"/>
      <c r="CA1187" s="17"/>
      <c r="CB1187" s="17"/>
      <c r="CC1187" s="17"/>
      <c r="CD1187" s="17"/>
      <c r="CE1187" s="17"/>
      <c r="CF1187" s="17"/>
      <c r="CG1187" s="17"/>
      <c r="CH1187" s="17"/>
      <c r="CI1187" s="17"/>
      <c r="CJ1187" s="17"/>
      <c r="CK1187" s="17"/>
      <c r="CL1187" s="17"/>
      <c r="CM1187" s="17"/>
      <c r="CN1187" s="17"/>
      <c r="CO1187" s="17"/>
      <c r="CP1187" s="17"/>
      <c r="CQ1187" s="17"/>
      <c r="CR1187" s="17"/>
      <c r="CS1187" s="17"/>
      <c r="CT1187" s="17"/>
      <c r="CU1187" s="17"/>
      <c r="CV1187" s="17"/>
      <c r="CW1187" s="17"/>
      <c r="CX1187" s="17"/>
      <c r="CY1187" s="17"/>
      <c r="CZ1187" s="17"/>
      <c r="DA1187" s="17"/>
      <c r="DB1187" s="17"/>
      <c r="DC1187" s="17"/>
      <c r="DD1187" s="17"/>
      <c r="DE1187" s="17"/>
      <c r="DF1187" s="17"/>
      <c r="DG1187" s="17"/>
      <c r="DH1187" s="17"/>
      <c r="DI1187" s="17"/>
      <c r="DJ1187" s="17"/>
      <c r="DK1187" s="17"/>
      <c r="DL1187" s="17"/>
      <c r="DM1187" s="17"/>
      <c r="DN1187" s="17"/>
      <c r="DO1187" s="17"/>
      <c r="DP1187" s="17"/>
      <c r="DQ1187" s="17"/>
      <c r="DR1187" s="17"/>
      <c r="DS1187" s="17"/>
      <c r="DT1187" s="17"/>
      <c r="DU1187" s="17"/>
      <c r="DV1187" s="17"/>
      <c r="DW1187" s="17"/>
      <c r="DX1187" s="17"/>
      <c r="DY1187" s="17"/>
      <c r="DZ1187" s="17"/>
      <c r="EA1187" s="17"/>
      <c r="EB1187" s="17"/>
      <c r="EC1187" s="17"/>
      <c r="ED1187" s="17"/>
      <c r="EE1187" s="17"/>
      <c r="EF1187" s="17"/>
      <c r="EG1187" s="17"/>
      <c r="EH1187" s="17"/>
      <c r="EI1187" s="17"/>
      <c r="EJ1187" s="17"/>
      <c r="EK1187" s="17"/>
      <c r="EL1187" s="17"/>
    </row>
    <row r="1188" spans="1:142" x14ac:dyDescent="0.35">
      <c r="A1188" s="17"/>
      <c r="B1188" s="17"/>
      <c r="C1188" s="17"/>
      <c r="D1188" s="17"/>
      <c r="E1188" s="17"/>
      <c r="F1188" s="17"/>
      <c r="G1188" s="17"/>
      <c r="H1188" s="17"/>
      <c r="I1188" s="17"/>
      <c r="K1188" s="17"/>
      <c r="N1188" s="17"/>
      <c r="O1188" s="17"/>
      <c r="P1188" s="68"/>
      <c r="Q1188" s="68"/>
      <c r="R1188" s="17"/>
      <c r="S1188" s="17"/>
      <c r="T1188" s="107"/>
      <c r="V1188" s="17"/>
      <c r="W1188" s="17"/>
      <c r="Y1188" s="17"/>
      <c r="Z1188" s="17"/>
      <c r="AA1188" s="17"/>
      <c r="AI1188" s="17"/>
      <c r="AJ1188" s="17"/>
      <c r="AK1188" s="17"/>
      <c r="AL1188" s="17"/>
      <c r="AM1188" s="17"/>
      <c r="AN1188" s="17"/>
      <c r="AO1188" s="17"/>
      <c r="AP1188" s="17"/>
      <c r="AQ1188" s="17"/>
      <c r="AR1188" s="17"/>
      <c r="AS1188" s="17"/>
      <c r="AT1188" s="17"/>
      <c r="AU1188" s="17"/>
      <c r="AV1188" s="17"/>
      <c r="AW1188" s="17"/>
      <c r="AX1188" s="17"/>
      <c r="AY1188" s="17"/>
      <c r="AZ1188" s="17"/>
      <c r="BA1188" s="17"/>
      <c r="BB1188" s="17"/>
      <c r="BC1188" s="17"/>
      <c r="BD1188" s="17"/>
      <c r="BE1188" s="17"/>
      <c r="BF1188" s="17"/>
      <c r="BG1188" s="17"/>
      <c r="BH1188" s="17"/>
      <c r="BI1188" s="17"/>
      <c r="BJ1188" s="17"/>
      <c r="BK1188" s="17"/>
      <c r="BL1188" s="17"/>
      <c r="BM1188" s="17"/>
      <c r="BN1188" s="17"/>
      <c r="BO1188" s="17"/>
      <c r="BP1188" s="17"/>
      <c r="BQ1188" s="17"/>
      <c r="BR1188" s="17"/>
      <c r="BS1188" s="17"/>
      <c r="BT1188" s="17"/>
      <c r="BU1188" s="17"/>
      <c r="BV1188" s="17"/>
      <c r="BW1188" s="17"/>
      <c r="BX1188" s="17"/>
      <c r="BY1188" s="17"/>
      <c r="BZ1188" s="17"/>
      <c r="CA1188" s="17"/>
      <c r="CB1188" s="17"/>
      <c r="CC1188" s="17"/>
      <c r="CD1188" s="17"/>
      <c r="CE1188" s="17"/>
      <c r="CF1188" s="17"/>
      <c r="CG1188" s="17"/>
      <c r="CH1188" s="17"/>
      <c r="CI1188" s="17"/>
      <c r="CJ1188" s="17"/>
      <c r="CK1188" s="17"/>
      <c r="CL1188" s="17"/>
      <c r="CM1188" s="17"/>
      <c r="CN1188" s="17"/>
      <c r="CO1188" s="17"/>
      <c r="CP1188" s="17"/>
      <c r="CQ1188" s="17"/>
      <c r="CR1188" s="17"/>
      <c r="CS1188" s="17"/>
      <c r="CT1188" s="17"/>
      <c r="CU1188" s="17"/>
      <c r="CV1188" s="17"/>
      <c r="CW1188" s="17"/>
      <c r="CX1188" s="17"/>
      <c r="CY1188" s="17"/>
      <c r="CZ1188" s="17"/>
      <c r="DA1188" s="17"/>
      <c r="DB1188" s="17"/>
      <c r="DC1188" s="17"/>
      <c r="DD1188" s="17"/>
      <c r="DE1188" s="17"/>
      <c r="DF1188" s="17"/>
      <c r="DG1188" s="17"/>
      <c r="DH1188" s="17"/>
      <c r="DI1188" s="17"/>
      <c r="DJ1188" s="17"/>
      <c r="DK1188" s="17"/>
      <c r="DL1188" s="17"/>
      <c r="DM1188" s="17"/>
      <c r="DN1188" s="17"/>
      <c r="DO1188" s="17"/>
      <c r="DP1188" s="17"/>
      <c r="DQ1188" s="17"/>
      <c r="DR1188" s="17"/>
      <c r="DS1188" s="17"/>
      <c r="DT1188" s="17"/>
      <c r="DU1188" s="17"/>
      <c r="DV1188" s="17"/>
      <c r="DW1188" s="17"/>
      <c r="DX1188" s="17"/>
      <c r="DY1188" s="17"/>
      <c r="DZ1188" s="17"/>
      <c r="EA1188" s="17"/>
      <c r="EB1188" s="17"/>
      <c r="EC1188" s="17"/>
      <c r="ED1188" s="17"/>
      <c r="EE1188" s="17"/>
      <c r="EF1188" s="17"/>
      <c r="EG1188" s="17"/>
      <c r="EH1188" s="17"/>
      <c r="EI1188" s="17"/>
      <c r="EJ1188" s="17"/>
      <c r="EK1188" s="17"/>
      <c r="EL1188" s="17"/>
    </row>
    <row r="1189" spans="1:142" x14ac:dyDescent="0.35">
      <c r="A1189" s="17"/>
      <c r="B1189" s="17"/>
      <c r="C1189" s="17"/>
      <c r="D1189" s="17"/>
      <c r="E1189" s="17"/>
      <c r="F1189" s="17"/>
      <c r="G1189" s="17"/>
      <c r="H1189" s="17"/>
      <c r="I1189" s="17"/>
      <c r="K1189" s="17"/>
      <c r="N1189" s="17"/>
      <c r="O1189" s="17"/>
      <c r="P1189" s="68"/>
      <c r="Q1189" s="68"/>
      <c r="R1189" s="17"/>
      <c r="S1189" s="17"/>
      <c r="T1189" s="107"/>
      <c r="V1189" s="17"/>
      <c r="W1189" s="17"/>
      <c r="Y1189" s="17"/>
      <c r="Z1189" s="17"/>
      <c r="AA1189" s="17"/>
      <c r="AI1189" s="17"/>
      <c r="AJ1189" s="17"/>
      <c r="AK1189" s="17"/>
      <c r="AL1189" s="17"/>
      <c r="AM1189" s="17"/>
      <c r="AN1189" s="17"/>
      <c r="AO1189" s="17"/>
      <c r="AP1189" s="17"/>
      <c r="AQ1189" s="17"/>
      <c r="AR1189" s="17"/>
      <c r="AS1189" s="17"/>
      <c r="AT1189" s="17"/>
      <c r="AU1189" s="17"/>
      <c r="AV1189" s="17"/>
      <c r="AW1189" s="17"/>
      <c r="AX1189" s="17"/>
      <c r="AY1189" s="17"/>
      <c r="AZ1189" s="17"/>
      <c r="BA1189" s="17"/>
      <c r="BB1189" s="17"/>
      <c r="BC1189" s="17"/>
      <c r="BD1189" s="17"/>
      <c r="BE1189" s="17"/>
      <c r="BF1189" s="17"/>
      <c r="BG1189" s="17"/>
      <c r="BH1189" s="17"/>
      <c r="BI1189" s="17"/>
      <c r="BJ1189" s="17"/>
      <c r="BK1189" s="17"/>
      <c r="BL1189" s="17"/>
      <c r="BM1189" s="17"/>
      <c r="BN1189" s="17"/>
      <c r="BO1189" s="17"/>
      <c r="BP1189" s="17"/>
      <c r="BQ1189" s="17"/>
      <c r="BR1189" s="17"/>
      <c r="BS1189" s="17"/>
      <c r="BT1189" s="17"/>
      <c r="BU1189" s="17"/>
      <c r="BV1189" s="17"/>
      <c r="BW1189" s="17"/>
      <c r="BX1189" s="17"/>
      <c r="BY1189" s="17"/>
      <c r="BZ1189" s="17"/>
      <c r="CA1189" s="17"/>
      <c r="CB1189" s="17"/>
      <c r="CC1189" s="17"/>
      <c r="CD1189" s="17"/>
      <c r="CE1189" s="17"/>
      <c r="CF1189" s="17"/>
      <c r="CG1189" s="17"/>
      <c r="CH1189" s="17"/>
      <c r="CI1189" s="17"/>
      <c r="CJ1189" s="17"/>
      <c r="CK1189" s="17"/>
      <c r="CL1189" s="17"/>
      <c r="CM1189" s="17"/>
      <c r="CN1189" s="17"/>
      <c r="CO1189" s="17"/>
      <c r="CP1189" s="17"/>
      <c r="CQ1189" s="17"/>
      <c r="CR1189" s="17"/>
      <c r="CS1189" s="17"/>
      <c r="CT1189" s="17"/>
      <c r="CU1189" s="17"/>
      <c r="CV1189" s="17"/>
      <c r="CW1189" s="17"/>
      <c r="CX1189" s="17"/>
      <c r="CY1189" s="17"/>
      <c r="CZ1189" s="17"/>
      <c r="DA1189" s="17"/>
      <c r="DB1189" s="17"/>
      <c r="DC1189" s="17"/>
      <c r="DD1189" s="17"/>
      <c r="DE1189" s="17"/>
      <c r="DF1189" s="17"/>
      <c r="DG1189" s="17"/>
      <c r="DH1189" s="17"/>
      <c r="DI1189" s="17"/>
      <c r="DJ1189" s="17"/>
      <c r="DK1189" s="17"/>
      <c r="DL1189" s="17"/>
      <c r="DM1189" s="17"/>
      <c r="DN1189" s="17"/>
      <c r="DO1189" s="17"/>
      <c r="DP1189" s="17"/>
      <c r="DQ1189" s="17"/>
      <c r="DR1189" s="17"/>
      <c r="DS1189" s="17"/>
      <c r="DT1189" s="17"/>
      <c r="DU1189" s="17"/>
      <c r="DV1189" s="17"/>
      <c r="DW1189" s="17"/>
      <c r="DX1189" s="17"/>
      <c r="DY1189" s="17"/>
      <c r="DZ1189" s="17"/>
      <c r="EA1189" s="17"/>
      <c r="EB1189" s="17"/>
      <c r="EC1189" s="17"/>
      <c r="ED1189" s="17"/>
      <c r="EE1189" s="17"/>
      <c r="EF1189" s="17"/>
      <c r="EG1189" s="17"/>
      <c r="EH1189" s="17"/>
      <c r="EI1189" s="17"/>
      <c r="EJ1189" s="17"/>
      <c r="EK1189" s="17"/>
      <c r="EL1189" s="17"/>
    </row>
    <row r="1190" spans="1:142" x14ac:dyDescent="0.35">
      <c r="A1190" s="17"/>
      <c r="B1190" s="17"/>
      <c r="C1190" s="17"/>
      <c r="D1190" s="17"/>
      <c r="E1190" s="17"/>
      <c r="F1190" s="17"/>
      <c r="G1190" s="17"/>
      <c r="H1190" s="17"/>
      <c r="I1190" s="17"/>
      <c r="K1190" s="17"/>
      <c r="N1190" s="17"/>
      <c r="O1190" s="17"/>
      <c r="P1190" s="68"/>
      <c r="Q1190" s="68"/>
      <c r="R1190" s="17"/>
      <c r="S1190" s="17"/>
      <c r="T1190" s="107"/>
      <c r="V1190" s="17"/>
      <c r="W1190" s="17"/>
      <c r="Y1190" s="17"/>
      <c r="Z1190" s="17"/>
      <c r="AA1190" s="17"/>
      <c r="AI1190" s="17"/>
      <c r="AJ1190" s="17"/>
      <c r="AK1190" s="17"/>
      <c r="AL1190" s="17"/>
      <c r="AM1190" s="17"/>
      <c r="AN1190" s="17"/>
      <c r="AO1190" s="17"/>
      <c r="AP1190" s="17"/>
      <c r="AQ1190" s="17"/>
      <c r="AR1190" s="17"/>
      <c r="AS1190" s="17"/>
      <c r="AT1190" s="17"/>
      <c r="AU1190" s="17"/>
      <c r="AV1190" s="17"/>
      <c r="AW1190" s="17"/>
      <c r="AX1190" s="17"/>
      <c r="AY1190" s="17"/>
      <c r="AZ1190" s="17"/>
      <c r="BA1190" s="17"/>
      <c r="BB1190" s="17"/>
      <c r="BC1190" s="17"/>
      <c r="BD1190" s="17"/>
      <c r="BE1190" s="17"/>
      <c r="BF1190" s="17"/>
      <c r="BG1190" s="17"/>
      <c r="BH1190" s="17"/>
      <c r="BI1190" s="17"/>
      <c r="BJ1190" s="17"/>
      <c r="BK1190" s="17"/>
      <c r="BL1190" s="17"/>
      <c r="BM1190" s="17"/>
      <c r="BN1190" s="17"/>
      <c r="BO1190" s="17"/>
      <c r="BP1190" s="17"/>
      <c r="BQ1190" s="17"/>
      <c r="BR1190" s="17"/>
      <c r="BS1190" s="17"/>
      <c r="BT1190" s="17"/>
      <c r="BU1190" s="17"/>
      <c r="BV1190" s="17"/>
      <c r="BW1190" s="17"/>
      <c r="BX1190" s="17"/>
      <c r="BY1190" s="17"/>
      <c r="BZ1190" s="17"/>
      <c r="CA1190" s="17"/>
      <c r="CB1190" s="17"/>
      <c r="CC1190" s="17"/>
      <c r="CD1190" s="17"/>
      <c r="CE1190" s="17"/>
      <c r="CF1190" s="17"/>
      <c r="CG1190" s="17"/>
      <c r="CH1190" s="17"/>
      <c r="CI1190" s="17"/>
      <c r="CJ1190" s="17"/>
      <c r="CK1190" s="17"/>
      <c r="CL1190" s="17"/>
      <c r="CM1190" s="17"/>
      <c r="CN1190" s="17"/>
      <c r="CO1190" s="17"/>
      <c r="CP1190" s="17"/>
      <c r="CQ1190" s="17"/>
      <c r="CR1190" s="17"/>
      <c r="CS1190" s="17"/>
      <c r="CT1190" s="17"/>
      <c r="CU1190" s="17"/>
      <c r="CV1190" s="17"/>
      <c r="CW1190" s="17"/>
      <c r="CX1190" s="17"/>
      <c r="CY1190" s="17"/>
      <c r="CZ1190" s="17"/>
      <c r="DA1190" s="17"/>
      <c r="DB1190" s="17"/>
      <c r="DC1190" s="17"/>
      <c r="DD1190" s="17"/>
      <c r="DE1190" s="17"/>
      <c r="DF1190" s="17"/>
      <c r="DG1190" s="17"/>
      <c r="DH1190" s="17"/>
      <c r="DI1190" s="17"/>
      <c r="DJ1190" s="17"/>
      <c r="DK1190" s="17"/>
      <c r="DL1190" s="17"/>
      <c r="DM1190" s="17"/>
      <c r="DN1190" s="17"/>
      <c r="DO1190" s="17"/>
      <c r="DP1190" s="17"/>
      <c r="DQ1190" s="17"/>
      <c r="DR1190" s="17"/>
      <c r="DS1190" s="17"/>
      <c r="DT1190" s="17"/>
      <c r="DU1190" s="17"/>
      <c r="DV1190" s="17"/>
      <c r="DW1190" s="17"/>
      <c r="DX1190" s="17"/>
      <c r="DY1190" s="17"/>
      <c r="DZ1190" s="17"/>
      <c r="EA1190" s="17"/>
      <c r="EB1190" s="17"/>
      <c r="EC1190" s="17"/>
      <c r="ED1190" s="17"/>
      <c r="EE1190" s="17"/>
      <c r="EF1190" s="17"/>
      <c r="EG1190" s="17"/>
      <c r="EH1190" s="17"/>
      <c r="EI1190" s="17"/>
      <c r="EJ1190" s="17"/>
      <c r="EK1190" s="17"/>
      <c r="EL1190" s="17"/>
    </row>
    <row r="1191" spans="1:142" x14ac:dyDescent="0.35">
      <c r="A1191" s="17"/>
      <c r="B1191" s="17"/>
      <c r="C1191" s="17"/>
      <c r="D1191" s="17"/>
      <c r="E1191" s="17"/>
      <c r="F1191" s="17"/>
      <c r="G1191" s="17"/>
      <c r="H1191" s="17"/>
      <c r="I1191" s="17"/>
      <c r="K1191" s="17"/>
      <c r="N1191" s="17"/>
      <c r="O1191" s="17"/>
      <c r="P1191" s="68"/>
      <c r="Q1191" s="68"/>
      <c r="R1191" s="17"/>
      <c r="S1191" s="17"/>
      <c r="T1191" s="107"/>
      <c r="V1191" s="17"/>
      <c r="W1191" s="17"/>
      <c r="Y1191" s="17"/>
      <c r="Z1191" s="17"/>
      <c r="AA1191" s="17"/>
      <c r="AI1191" s="17"/>
      <c r="AJ1191" s="17"/>
      <c r="AK1191" s="17"/>
      <c r="AL1191" s="17"/>
      <c r="AM1191" s="17"/>
      <c r="AN1191" s="17"/>
      <c r="AO1191" s="17"/>
      <c r="AP1191" s="17"/>
      <c r="AQ1191" s="17"/>
      <c r="AR1191" s="17"/>
      <c r="AS1191" s="17"/>
      <c r="AT1191" s="17"/>
      <c r="AU1191" s="17"/>
      <c r="AV1191" s="17"/>
      <c r="AW1191" s="17"/>
      <c r="AX1191" s="17"/>
      <c r="AY1191" s="17"/>
      <c r="AZ1191" s="17"/>
      <c r="BA1191" s="17"/>
      <c r="BB1191" s="17"/>
      <c r="BC1191" s="17"/>
      <c r="BD1191" s="17"/>
      <c r="BE1191" s="17"/>
      <c r="BF1191" s="17"/>
      <c r="BG1191" s="17"/>
      <c r="BH1191" s="17"/>
      <c r="BI1191" s="17"/>
      <c r="BJ1191" s="17"/>
      <c r="BK1191" s="17"/>
      <c r="BL1191" s="17"/>
      <c r="BM1191" s="17"/>
      <c r="BN1191" s="17"/>
      <c r="BO1191" s="17"/>
      <c r="BP1191" s="17"/>
      <c r="BQ1191" s="17"/>
      <c r="BR1191" s="17"/>
      <c r="BS1191" s="17"/>
      <c r="BT1191" s="17"/>
      <c r="BU1191" s="17"/>
      <c r="BV1191" s="17"/>
      <c r="BW1191" s="17"/>
      <c r="BX1191" s="17"/>
      <c r="BY1191" s="17"/>
      <c r="BZ1191" s="17"/>
      <c r="CA1191" s="17"/>
      <c r="CB1191" s="17"/>
      <c r="CC1191" s="17"/>
      <c r="CD1191" s="17"/>
      <c r="CE1191" s="17"/>
      <c r="CF1191" s="17"/>
      <c r="CG1191" s="17"/>
      <c r="CH1191" s="17"/>
      <c r="CI1191" s="17"/>
      <c r="CJ1191" s="17"/>
      <c r="CK1191" s="17"/>
      <c r="CL1191" s="17"/>
      <c r="CM1191" s="17"/>
      <c r="CN1191" s="17"/>
      <c r="CO1191" s="17"/>
      <c r="CP1191" s="17"/>
      <c r="CQ1191" s="17"/>
      <c r="CR1191" s="17"/>
      <c r="CS1191" s="17"/>
      <c r="CT1191" s="17"/>
      <c r="CU1191" s="17"/>
      <c r="CV1191" s="17"/>
      <c r="CW1191" s="17"/>
      <c r="CX1191" s="17"/>
      <c r="CY1191" s="17"/>
      <c r="CZ1191" s="17"/>
      <c r="DA1191" s="17"/>
      <c r="DB1191" s="17"/>
      <c r="DC1191" s="17"/>
      <c r="DD1191" s="17"/>
      <c r="DE1191" s="17"/>
      <c r="DF1191" s="17"/>
      <c r="DG1191" s="17"/>
      <c r="DH1191" s="17"/>
      <c r="DI1191" s="17"/>
      <c r="DJ1191" s="17"/>
      <c r="DK1191" s="17"/>
      <c r="DL1191" s="17"/>
      <c r="DM1191" s="17"/>
      <c r="DN1191" s="17"/>
      <c r="DO1191" s="17"/>
      <c r="DP1191" s="17"/>
      <c r="DQ1191" s="17"/>
      <c r="DR1191" s="17"/>
      <c r="DS1191" s="17"/>
      <c r="DT1191" s="17"/>
      <c r="DU1191" s="17"/>
      <c r="DV1191" s="17"/>
      <c r="DW1191" s="17"/>
      <c r="DX1191" s="17"/>
      <c r="DY1191" s="17"/>
      <c r="DZ1191" s="17"/>
      <c r="EA1191" s="17"/>
      <c r="EB1191" s="17"/>
      <c r="EC1191" s="17"/>
      <c r="ED1191" s="17"/>
      <c r="EE1191" s="17"/>
      <c r="EF1191" s="17"/>
      <c r="EG1191" s="17"/>
      <c r="EH1191" s="17"/>
      <c r="EI1191" s="17"/>
      <c r="EJ1191" s="17"/>
      <c r="EK1191" s="17"/>
      <c r="EL1191" s="17"/>
    </row>
    <row r="1192" spans="1:142" x14ac:dyDescent="0.35">
      <c r="A1192" s="17"/>
      <c r="B1192" s="17"/>
      <c r="C1192" s="17"/>
      <c r="D1192" s="17"/>
      <c r="E1192" s="17"/>
      <c r="F1192" s="17"/>
      <c r="G1192" s="17"/>
      <c r="H1192" s="17"/>
      <c r="I1192" s="17"/>
      <c r="K1192" s="17"/>
      <c r="N1192" s="17"/>
      <c r="O1192" s="17"/>
      <c r="P1192" s="68"/>
      <c r="Q1192" s="68"/>
      <c r="R1192" s="17"/>
      <c r="S1192" s="17"/>
      <c r="T1192" s="107"/>
      <c r="V1192" s="17"/>
      <c r="W1192" s="17"/>
      <c r="Y1192" s="17"/>
      <c r="Z1192" s="17"/>
      <c r="AA1192" s="17"/>
      <c r="AI1192" s="17"/>
      <c r="AJ1192" s="17"/>
      <c r="AK1192" s="17"/>
      <c r="AL1192" s="17"/>
      <c r="AM1192" s="17"/>
      <c r="AN1192" s="17"/>
      <c r="AO1192" s="17"/>
      <c r="AP1192" s="17"/>
      <c r="AQ1192" s="17"/>
      <c r="AR1192" s="17"/>
      <c r="AS1192" s="17"/>
      <c r="AT1192" s="17"/>
      <c r="AU1192" s="17"/>
      <c r="AV1192" s="17"/>
      <c r="AW1192" s="17"/>
      <c r="AX1192" s="17"/>
      <c r="AY1192" s="17"/>
      <c r="AZ1192" s="17"/>
      <c r="BA1192" s="17"/>
      <c r="BB1192" s="17"/>
      <c r="BC1192" s="17"/>
      <c r="BD1192" s="17"/>
      <c r="BE1192" s="17"/>
      <c r="BF1192" s="17"/>
      <c r="BG1192" s="17"/>
      <c r="BH1192" s="17"/>
      <c r="BI1192" s="17"/>
      <c r="BJ1192" s="17"/>
      <c r="BK1192" s="17"/>
      <c r="BL1192" s="17"/>
      <c r="BM1192" s="17"/>
      <c r="BN1192" s="17"/>
      <c r="BO1192" s="17"/>
      <c r="BP1192" s="17"/>
      <c r="BQ1192" s="17"/>
      <c r="BR1192" s="17"/>
      <c r="BS1192" s="17"/>
      <c r="BT1192" s="17"/>
      <c r="BU1192" s="17"/>
      <c r="BV1192" s="17"/>
      <c r="BW1192" s="17"/>
      <c r="BX1192" s="17"/>
      <c r="BY1192" s="17"/>
      <c r="BZ1192" s="17"/>
      <c r="CA1192" s="17"/>
      <c r="CB1192" s="17"/>
      <c r="CC1192" s="17"/>
      <c r="CD1192" s="17"/>
      <c r="CE1192" s="17"/>
      <c r="CF1192" s="17"/>
      <c r="CG1192" s="17"/>
      <c r="CH1192" s="17"/>
      <c r="CI1192" s="17"/>
      <c r="CJ1192" s="17"/>
      <c r="CK1192" s="17"/>
      <c r="CL1192" s="17"/>
      <c r="CM1192" s="17"/>
      <c r="CN1192" s="17"/>
      <c r="CO1192" s="17"/>
      <c r="CP1192" s="17"/>
      <c r="CQ1192" s="17"/>
      <c r="CR1192" s="17"/>
      <c r="CS1192" s="17"/>
      <c r="CT1192" s="17"/>
      <c r="CU1192" s="17"/>
      <c r="CV1192" s="17"/>
      <c r="CW1192" s="17"/>
      <c r="CX1192" s="17"/>
      <c r="CY1192" s="17"/>
      <c r="CZ1192" s="17"/>
      <c r="DA1192" s="17"/>
      <c r="DB1192" s="17"/>
      <c r="DC1192" s="17"/>
      <c r="DD1192" s="17"/>
      <c r="DE1192" s="17"/>
      <c r="DF1192" s="17"/>
      <c r="DG1192" s="17"/>
      <c r="DH1192" s="17"/>
      <c r="DI1192" s="17"/>
      <c r="DJ1192" s="17"/>
      <c r="DK1192" s="17"/>
      <c r="DL1192" s="17"/>
      <c r="DM1192" s="17"/>
      <c r="DN1192" s="17"/>
      <c r="DO1192" s="17"/>
      <c r="DP1192" s="17"/>
      <c r="DQ1192" s="17"/>
      <c r="DR1192" s="17"/>
      <c r="DS1192" s="17"/>
      <c r="DT1192" s="17"/>
      <c r="DU1192" s="17"/>
      <c r="DV1192" s="17"/>
      <c r="DW1192" s="17"/>
      <c r="DX1192" s="17"/>
      <c r="DY1192" s="17"/>
      <c r="DZ1192" s="17"/>
      <c r="EA1192" s="17"/>
      <c r="EB1192" s="17"/>
      <c r="EC1192" s="17"/>
      <c r="ED1192" s="17"/>
      <c r="EE1192" s="17"/>
      <c r="EF1192" s="17"/>
      <c r="EG1192" s="17"/>
      <c r="EH1192" s="17"/>
      <c r="EI1192" s="17"/>
      <c r="EJ1192" s="17"/>
      <c r="EK1192" s="17"/>
      <c r="EL1192" s="17"/>
    </row>
    <row r="1193" spans="1:142" x14ac:dyDescent="0.35">
      <c r="A1193" s="17"/>
      <c r="B1193" s="17"/>
      <c r="C1193" s="17"/>
      <c r="D1193" s="17"/>
      <c r="E1193" s="17"/>
      <c r="F1193" s="17"/>
      <c r="G1193" s="17"/>
      <c r="H1193" s="17"/>
      <c r="I1193" s="17"/>
      <c r="K1193" s="17"/>
      <c r="N1193" s="17"/>
      <c r="O1193" s="17"/>
      <c r="P1193" s="68"/>
      <c r="Q1193" s="68"/>
      <c r="R1193" s="17"/>
      <c r="S1193" s="17"/>
      <c r="T1193" s="107"/>
      <c r="V1193" s="17"/>
      <c r="W1193" s="17"/>
      <c r="Y1193" s="17"/>
      <c r="Z1193" s="17"/>
      <c r="AA1193" s="17"/>
      <c r="AI1193" s="17"/>
      <c r="AJ1193" s="17"/>
      <c r="AK1193" s="17"/>
      <c r="AL1193" s="17"/>
      <c r="AM1193" s="17"/>
      <c r="AN1193" s="17"/>
      <c r="AO1193" s="17"/>
      <c r="AP1193" s="17"/>
      <c r="AQ1193" s="17"/>
      <c r="AR1193" s="17"/>
      <c r="AS1193" s="17"/>
      <c r="AT1193" s="17"/>
      <c r="AU1193" s="17"/>
      <c r="AV1193" s="17"/>
      <c r="AW1193" s="17"/>
      <c r="AX1193" s="17"/>
      <c r="AY1193" s="17"/>
      <c r="AZ1193" s="17"/>
      <c r="BA1193" s="17"/>
      <c r="BB1193" s="17"/>
      <c r="BC1193" s="17"/>
      <c r="BD1193" s="17"/>
      <c r="BE1193" s="17"/>
      <c r="BF1193" s="17"/>
      <c r="BG1193" s="17"/>
      <c r="BH1193" s="17"/>
      <c r="BI1193" s="17"/>
      <c r="BJ1193" s="17"/>
      <c r="BK1193" s="17"/>
      <c r="BL1193" s="17"/>
      <c r="BM1193" s="17"/>
      <c r="BN1193" s="17"/>
      <c r="BO1193" s="17"/>
      <c r="BP1193" s="17"/>
      <c r="BQ1193" s="17"/>
      <c r="BR1193" s="17"/>
      <c r="BS1193" s="17"/>
      <c r="BT1193" s="17"/>
      <c r="BU1193" s="17"/>
      <c r="BV1193" s="17"/>
      <c r="BW1193" s="17"/>
      <c r="BX1193" s="17"/>
      <c r="BY1193" s="17"/>
      <c r="BZ1193" s="17"/>
      <c r="CA1193" s="17"/>
      <c r="CB1193" s="17"/>
      <c r="CC1193" s="17"/>
      <c r="CD1193" s="17"/>
      <c r="CE1193" s="17"/>
      <c r="CF1193" s="17"/>
      <c r="CG1193" s="17"/>
      <c r="CH1193" s="17"/>
      <c r="CI1193" s="17"/>
      <c r="CJ1193" s="17"/>
      <c r="CK1193" s="17"/>
      <c r="CL1193" s="17"/>
      <c r="CM1193" s="17"/>
      <c r="CN1193" s="17"/>
      <c r="CO1193" s="17"/>
      <c r="CP1193" s="17"/>
      <c r="CQ1193" s="17"/>
      <c r="CR1193" s="17"/>
      <c r="CS1193" s="17"/>
      <c r="CT1193" s="17"/>
      <c r="CU1193" s="17"/>
      <c r="CV1193" s="17"/>
      <c r="CW1193" s="17"/>
      <c r="CX1193" s="17"/>
      <c r="CY1193" s="17"/>
      <c r="CZ1193" s="17"/>
      <c r="DA1193" s="17"/>
      <c r="DB1193" s="17"/>
      <c r="DC1193" s="17"/>
      <c r="DD1193" s="17"/>
      <c r="DE1193" s="17"/>
      <c r="DF1193" s="17"/>
      <c r="DG1193" s="17"/>
      <c r="DH1193" s="17"/>
      <c r="DI1193" s="17"/>
      <c r="DJ1193" s="17"/>
      <c r="DK1193" s="17"/>
      <c r="DL1193" s="17"/>
      <c r="DM1193" s="17"/>
      <c r="DN1193" s="17"/>
      <c r="DO1193" s="17"/>
      <c r="DP1193" s="17"/>
      <c r="DQ1193" s="17"/>
      <c r="DR1193" s="17"/>
      <c r="DS1193" s="17"/>
      <c r="DT1193" s="17"/>
      <c r="DU1193" s="17"/>
      <c r="DV1193" s="17"/>
      <c r="DW1193" s="17"/>
      <c r="DX1193" s="17"/>
      <c r="DY1193" s="17"/>
      <c r="DZ1193" s="17"/>
      <c r="EA1193" s="17"/>
      <c r="EB1193" s="17"/>
      <c r="EC1193" s="17"/>
      <c r="ED1193" s="17"/>
      <c r="EE1193" s="17"/>
      <c r="EF1193" s="17"/>
      <c r="EG1193" s="17"/>
      <c r="EH1193" s="17"/>
      <c r="EI1193" s="17"/>
      <c r="EJ1193" s="17"/>
      <c r="EK1193" s="17"/>
      <c r="EL1193" s="17"/>
    </row>
    <row r="1194" spans="1:142" x14ac:dyDescent="0.35">
      <c r="A1194" s="17"/>
      <c r="B1194" s="17"/>
      <c r="C1194" s="17"/>
      <c r="D1194" s="17"/>
      <c r="E1194" s="17"/>
      <c r="F1194" s="17"/>
      <c r="G1194" s="17"/>
      <c r="H1194" s="17"/>
      <c r="I1194" s="17"/>
      <c r="K1194" s="17"/>
      <c r="N1194" s="17"/>
      <c r="O1194" s="17"/>
      <c r="P1194" s="68"/>
      <c r="Q1194" s="68"/>
      <c r="R1194" s="17"/>
      <c r="S1194" s="17"/>
      <c r="T1194" s="109"/>
      <c r="V1194" s="17"/>
      <c r="W1194" s="17"/>
      <c r="Y1194" s="17"/>
      <c r="Z1194" s="17"/>
      <c r="AA1194" s="17"/>
      <c r="AI1194" s="17"/>
      <c r="AJ1194" s="17"/>
      <c r="AK1194" s="17"/>
      <c r="AL1194" s="17"/>
      <c r="AM1194" s="17"/>
      <c r="AN1194" s="17"/>
      <c r="AO1194" s="17"/>
      <c r="AP1194" s="17"/>
      <c r="AQ1194" s="17"/>
      <c r="AR1194" s="17"/>
      <c r="AS1194" s="17"/>
      <c r="AT1194" s="17"/>
      <c r="AU1194" s="17"/>
      <c r="AV1194" s="17"/>
      <c r="AW1194" s="17"/>
      <c r="AX1194" s="17"/>
      <c r="AY1194" s="17"/>
      <c r="AZ1194" s="17"/>
      <c r="BA1194" s="17"/>
      <c r="BB1194" s="17"/>
      <c r="BC1194" s="17"/>
      <c r="BD1194" s="17"/>
      <c r="BE1194" s="17"/>
      <c r="BF1194" s="17"/>
      <c r="BG1194" s="17"/>
      <c r="BH1194" s="17"/>
      <c r="BI1194" s="17"/>
      <c r="BJ1194" s="17"/>
      <c r="BK1194" s="17"/>
      <c r="BL1194" s="17"/>
      <c r="BM1194" s="17"/>
      <c r="BN1194" s="17"/>
      <c r="BO1194" s="17"/>
      <c r="BP1194" s="17"/>
      <c r="BQ1194" s="17"/>
      <c r="BR1194" s="17"/>
      <c r="BS1194" s="17"/>
      <c r="BT1194" s="17"/>
      <c r="BU1194" s="17"/>
      <c r="BV1194" s="17"/>
      <c r="BW1194" s="17"/>
      <c r="BX1194" s="17"/>
      <c r="BY1194" s="17"/>
      <c r="BZ1194" s="17"/>
      <c r="CA1194" s="17"/>
      <c r="CB1194" s="17"/>
      <c r="CC1194" s="17"/>
      <c r="CD1194" s="17"/>
      <c r="CE1194" s="17"/>
      <c r="CF1194" s="17"/>
      <c r="CG1194" s="17"/>
      <c r="CH1194" s="17"/>
      <c r="CI1194" s="17"/>
      <c r="CJ1194" s="17"/>
      <c r="CK1194" s="17"/>
      <c r="CL1194" s="17"/>
      <c r="CM1194" s="17"/>
      <c r="CN1194" s="17"/>
      <c r="CO1194" s="17"/>
      <c r="CP1194" s="17"/>
      <c r="CQ1194" s="17"/>
      <c r="CR1194" s="17"/>
      <c r="CS1194" s="17"/>
      <c r="CT1194" s="17"/>
      <c r="CU1194" s="17"/>
      <c r="CV1194" s="17"/>
      <c r="CW1194" s="17"/>
      <c r="CX1194" s="17"/>
      <c r="CY1194" s="17"/>
      <c r="CZ1194" s="17"/>
      <c r="DA1194" s="17"/>
      <c r="DB1194" s="17"/>
      <c r="DC1194" s="17"/>
      <c r="DD1194" s="17"/>
      <c r="DE1194" s="17"/>
      <c r="DF1194" s="17"/>
      <c r="DG1194" s="17"/>
      <c r="DH1194" s="17"/>
      <c r="DI1194" s="17"/>
      <c r="DJ1194" s="17"/>
      <c r="DK1194" s="17"/>
      <c r="DL1194" s="17"/>
      <c r="DM1194" s="17"/>
      <c r="DN1194" s="17"/>
      <c r="DO1194" s="17"/>
      <c r="DP1194" s="17"/>
      <c r="DQ1194" s="17"/>
      <c r="DR1194" s="17"/>
      <c r="DS1194" s="17"/>
      <c r="DT1194" s="17"/>
      <c r="DU1194" s="17"/>
      <c r="DV1194" s="17"/>
      <c r="DW1194" s="17"/>
      <c r="DX1194" s="17"/>
      <c r="DY1194" s="17"/>
      <c r="DZ1194" s="17"/>
      <c r="EA1194" s="17"/>
      <c r="EB1194" s="17"/>
      <c r="EC1194" s="17"/>
      <c r="ED1194" s="17"/>
      <c r="EE1194" s="17"/>
      <c r="EF1194" s="17"/>
      <c r="EG1194" s="17"/>
      <c r="EH1194" s="17"/>
      <c r="EI1194" s="17"/>
      <c r="EJ1194" s="17"/>
      <c r="EK1194" s="17"/>
      <c r="EL1194" s="17"/>
    </row>
    <row r="1195" spans="1:142" x14ac:dyDescent="0.35">
      <c r="A1195" s="17"/>
      <c r="B1195" s="17"/>
      <c r="C1195" s="17"/>
      <c r="D1195" s="17"/>
      <c r="E1195" s="17"/>
      <c r="F1195" s="17"/>
      <c r="G1195" s="17"/>
      <c r="H1195" s="17"/>
      <c r="I1195" s="17"/>
      <c r="K1195" s="17"/>
      <c r="N1195" s="17"/>
      <c r="O1195" s="17"/>
      <c r="P1195" s="68"/>
      <c r="Q1195" s="68"/>
      <c r="R1195" s="17"/>
      <c r="S1195" s="17"/>
      <c r="T1195" s="107"/>
      <c r="V1195" s="17"/>
      <c r="W1195" s="17"/>
      <c r="Y1195" s="17"/>
      <c r="Z1195" s="17"/>
      <c r="AA1195" s="17"/>
      <c r="AI1195" s="17"/>
      <c r="AJ1195" s="17"/>
      <c r="AK1195" s="17"/>
      <c r="AL1195" s="17"/>
      <c r="AM1195" s="17"/>
      <c r="AN1195" s="17"/>
      <c r="AO1195" s="17"/>
      <c r="AP1195" s="17"/>
      <c r="AQ1195" s="17"/>
      <c r="AR1195" s="17"/>
      <c r="AS1195" s="17"/>
      <c r="AT1195" s="17"/>
      <c r="AU1195" s="17"/>
      <c r="AV1195" s="17"/>
      <c r="AW1195" s="17"/>
      <c r="AX1195" s="17"/>
      <c r="AY1195" s="17"/>
      <c r="AZ1195" s="17"/>
      <c r="BA1195" s="17"/>
      <c r="BB1195" s="17"/>
      <c r="BC1195" s="17"/>
      <c r="BD1195" s="17"/>
      <c r="BE1195" s="17"/>
      <c r="BF1195" s="17"/>
      <c r="BG1195" s="17"/>
      <c r="BH1195" s="17"/>
      <c r="BI1195" s="17"/>
      <c r="BJ1195" s="17"/>
      <c r="BK1195" s="17"/>
      <c r="BL1195" s="17"/>
      <c r="BM1195" s="17"/>
      <c r="BN1195" s="17"/>
      <c r="BO1195" s="17"/>
      <c r="BP1195" s="17"/>
      <c r="BQ1195" s="17"/>
      <c r="BR1195" s="17"/>
      <c r="BS1195" s="17"/>
      <c r="BT1195" s="17"/>
      <c r="BU1195" s="17"/>
      <c r="BV1195" s="17"/>
      <c r="BW1195" s="17"/>
      <c r="BX1195" s="17"/>
      <c r="BY1195" s="17"/>
      <c r="BZ1195" s="17"/>
      <c r="CA1195" s="17"/>
      <c r="CB1195" s="17"/>
      <c r="CC1195" s="17"/>
      <c r="CD1195" s="17"/>
      <c r="CE1195" s="17"/>
      <c r="CF1195" s="17"/>
      <c r="CG1195" s="17"/>
      <c r="CH1195" s="17"/>
      <c r="CI1195" s="17"/>
      <c r="CJ1195" s="17"/>
      <c r="CK1195" s="17"/>
      <c r="CL1195" s="17"/>
      <c r="CM1195" s="17"/>
      <c r="CN1195" s="17"/>
      <c r="CO1195" s="17"/>
      <c r="CP1195" s="17"/>
      <c r="CQ1195" s="17"/>
      <c r="CR1195" s="17"/>
      <c r="CS1195" s="17"/>
      <c r="CT1195" s="17"/>
      <c r="CU1195" s="17"/>
      <c r="CV1195" s="17"/>
      <c r="CW1195" s="17"/>
      <c r="CX1195" s="17"/>
      <c r="CY1195" s="17"/>
      <c r="CZ1195" s="17"/>
      <c r="DA1195" s="17"/>
      <c r="DB1195" s="17"/>
      <c r="DC1195" s="17"/>
      <c r="DD1195" s="17"/>
      <c r="DE1195" s="17"/>
      <c r="DF1195" s="17"/>
      <c r="DG1195" s="17"/>
      <c r="DH1195" s="17"/>
      <c r="DI1195" s="17"/>
      <c r="DJ1195" s="17"/>
      <c r="DK1195" s="17"/>
      <c r="DL1195" s="17"/>
      <c r="DM1195" s="17"/>
      <c r="DN1195" s="17"/>
      <c r="DO1195" s="17"/>
      <c r="DP1195" s="17"/>
      <c r="DQ1195" s="17"/>
      <c r="DR1195" s="17"/>
      <c r="DS1195" s="17"/>
      <c r="DT1195" s="17"/>
      <c r="DU1195" s="17"/>
      <c r="DV1195" s="17"/>
      <c r="DW1195" s="17"/>
      <c r="DX1195" s="17"/>
      <c r="DY1195" s="17"/>
      <c r="DZ1195" s="17"/>
      <c r="EA1195" s="17"/>
      <c r="EB1195" s="17"/>
      <c r="EC1195" s="17"/>
      <c r="ED1195" s="17"/>
      <c r="EE1195" s="17"/>
      <c r="EF1195" s="17"/>
      <c r="EG1195" s="17"/>
      <c r="EH1195" s="17"/>
      <c r="EI1195" s="17"/>
      <c r="EJ1195" s="17"/>
      <c r="EK1195" s="17"/>
      <c r="EL1195" s="17"/>
    </row>
    <row r="1196" spans="1:142" x14ac:dyDescent="0.35">
      <c r="A1196" s="17"/>
      <c r="B1196" s="17"/>
      <c r="C1196" s="17"/>
      <c r="D1196" s="17"/>
      <c r="E1196" s="17"/>
      <c r="F1196" s="17"/>
      <c r="G1196" s="17"/>
      <c r="H1196" s="17"/>
      <c r="I1196" s="17"/>
      <c r="K1196" s="17"/>
      <c r="N1196" s="17"/>
      <c r="O1196" s="17"/>
      <c r="P1196" s="68"/>
      <c r="Q1196" s="68"/>
      <c r="R1196" s="17"/>
      <c r="S1196" s="17"/>
      <c r="T1196" s="107"/>
      <c r="V1196" s="17"/>
      <c r="W1196" s="17"/>
      <c r="Y1196" s="17"/>
      <c r="Z1196" s="17"/>
      <c r="AA1196" s="17"/>
      <c r="AI1196" s="17"/>
      <c r="AJ1196" s="17"/>
      <c r="AK1196" s="17"/>
      <c r="AL1196" s="17"/>
      <c r="AM1196" s="17"/>
      <c r="AN1196" s="17"/>
      <c r="AO1196" s="17"/>
      <c r="AP1196" s="17"/>
      <c r="AQ1196" s="17"/>
      <c r="AR1196" s="17"/>
      <c r="AS1196" s="17"/>
      <c r="AT1196" s="17"/>
      <c r="AU1196" s="17"/>
      <c r="AV1196" s="17"/>
      <c r="AW1196" s="17"/>
      <c r="AX1196" s="17"/>
      <c r="AY1196" s="17"/>
      <c r="AZ1196" s="17"/>
      <c r="BA1196" s="17"/>
      <c r="BB1196" s="17"/>
      <c r="BC1196" s="17"/>
      <c r="BD1196" s="17"/>
      <c r="BE1196" s="17"/>
      <c r="BF1196" s="17"/>
      <c r="BG1196" s="17"/>
      <c r="BH1196" s="17"/>
      <c r="BI1196" s="17"/>
      <c r="BJ1196" s="17"/>
      <c r="BK1196" s="17"/>
      <c r="BL1196" s="17"/>
      <c r="BM1196" s="17"/>
      <c r="BN1196" s="17"/>
      <c r="BO1196" s="17"/>
      <c r="BP1196" s="17"/>
      <c r="BQ1196" s="17"/>
      <c r="BR1196" s="17"/>
      <c r="BS1196" s="17"/>
      <c r="BT1196" s="17"/>
      <c r="BU1196" s="17"/>
      <c r="BV1196" s="17"/>
      <c r="BW1196" s="17"/>
      <c r="BX1196" s="17"/>
      <c r="BY1196" s="17"/>
      <c r="BZ1196" s="17"/>
      <c r="CA1196" s="17"/>
      <c r="CB1196" s="17"/>
      <c r="CC1196" s="17"/>
      <c r="CD1196" s="17"/>
      <c r="CE1196" s="17"/>
      <c r="CF1196" s="17"/>
      <c r="CG1196" s="17"/>
      <c r="CH1196" s="17"/>
      <c r="CI1196" s="17"/>
      <c r="CJ1196" s="17"/>
      <c r="CK1196" s="17"/>
      <c r="CL1196" s="17"/>
      <c r="CM1196" s="17"/>
      <c r="CN1196" s="17"/>
      <c r="CO1196" s="17"/>
      <c r="CP1196" s="17"/>
      <c r="CQ1196" s="17"/>
      <c r="CR1196" s="17"/>
      <c r="CS1196" s="17"/>
      <c r="CT1196" s="17"/>
      <c r="CU1196" s="17"/>
      <c r="CV1196" s="17"/>
      <c r="CW1196" s="17"/>
      <c r="CX1196" s="17"/>
      <c r="CY1196" s="17"/>
      <c r="CZ1196" s="17"/>
      <c r="DA1196" s="17"/>
      <c r="DB1196" s="17"/>
      <c r="DC1196" s="17"/>
      <c r="DD1196" s="17"/>
      <c r="DE1196" s="17"/>
      <c r="DF1196" s="17"/>
      <c r="DG1196" s="17"/>
      <c r="DH1196" s="17"/>
      <c r="DI1196" s="17"/>
      <c r="DJ1196" s="17"/>
      <c r="DK1196" s="17"/>
      <c r="DL1196" s="17"/>
      <c r="DM1196" s="17"/>
      <c r="DN1196" s="17"/>
      <c r="DO1196" s="17"/>
      <c r="DP1196" s="17"/>
      <c r="DQ1196" s="17"/>
      <c r="DR1196" s="17"/>
      <c r="DS1196" s="17"/>
      <c r="DT1196" s="17"/>
      <c r="DU1196" s="17"/>
      <c r="DV1196" s="17"/>
      <c r="DW1196" s="17"/>
      <c r="DX1196" s="17"/>
      <c r="DY1196" s="17"/>
      <c r="DZ1196" s="17"/>
      <c r="EA1196" s="17"/>
      <c r="EB1196" s="17"/>
      <c r="EC1196" s="17"/>
      <c r="ED1196" s="17"/>
      <c r="EE1196" s="17"/>
      <c r="EF1196" s="17"/>
      <c r="EG1196" s="17"/>
      <c r="EH1196" s="17"/>
      <c r="EI1196" s="17"/>
      <c r="EJ1196" s="17"/>
      <c r="EK1196" s="17"/>
      <c r="EL1196" s="17"/>
    </row>
    <row r="1197" spans="1:142" x14ac:dyDescent="0.35">
      <c r="A1197" s="17"/>
      <c r="B1197" s="17"/>
      <c r="C1197" s="17"/>
      <c r="D1197" s="17"/>
      <c r="E1197" s="17"/>
      <c r="F1197" s="17"/>
      <c r="G1197" s="17"/>
      <c r="H1197" s="17"/>
      <c r="I1197" s="17"/>
      <c r="K1197" s="17"/>
      <c r="N1197" s="17"/>
      <c r="O1197" s="17"/>
      <c r="P1197" s="68"/>
      <c r="Q1197" s="68"/>
      <c r="R1197" s="17"/>
      <c r="S1197" s="17"/>
      <c r="T1197" s="107"/>
      <c r="V1197" s="17"/>
      <c r="W1197" s="17"/>
      <c r="Y1197" s="17"/>
      <c r="Z1197" s="17"/>
      <c r="AA1197" s="17"/>
      <c r="AI1197" s="17"/>
      <c r="AJ1197" s="17"/>
      <c r="AK1197" s="17"/>
      <c r="AL1197" s="17"/>
      <c r="AM1197" s="17"/>
      <c r="AN1197" s="17"/>
      <c r="AO1197" s="17"/>
      <c r="AP1197" s="17"/>
      <c r="AQ1197" s="17"/>
      <c r="AR1197" s="17"/>
      <c r="AS1197" s="17"/>
      <c r="AT1197" s="17"/>
      <c r="AU1197" s="17"/>
      <c r="AV1197" s="17"/>
      <c r="AW1197" s="17"/>
      <c r="AX1197" s="17"/>
      <c r="AY1197" s="17"/>
      <c r="AZ1197" s="17"/>
      <c r="BA1197" s="17"/>
      <c r="BB1197" s="17"/>
      <c r="BC1197" s="17"/>
      <c r="BD1197" s="17"/>
      <c r="BE1197" s="17"/>
      <c r="BF1197" s="17"/>
      <c r="BG1197" s="17"/>
      <c r="BH1197" s="17"/>
      <c r="BI1197" s="17"/>
      <c r="BJ1197" s="17"/>
      <c r="BK1197" s="17"/>
      <c r="BL1197" s="17"/>
      <c r="BM1197" s="17"/>
      <c r="BN1197" s="17"/>
      <c r="BO1197" s="17"/>
      <c r="BP1197" s="17"/>
      <c r="BQ1197" s="17"/>
      <c r="BR1197" s="17"/>
      <c r="BS1197" s="17"/>
      <c r="BT1197" s="17"/>
      <c r="BU1197" s="17"/>
      <c r="BV1197" s="17"/>
      <c r="BW1197" s="17"/>
      <c r="BX1197" s="17"/>
      <c r="BY1197" s="17"/>
      <c r="BZ1197" s="17"/>
      <c r="CA1197" s="17"/>
      <c r="CB1197" s="17"/>
      <c r="CC1197" s="17"/>
      <c r="CD1197" s="17"/>
      <c r="CE1197" s="17"/>
      <c r="CF1197" s="17"/>
      <c r="CG1197" s="17"/>
      <c r="CH1197" s="17"/>
      <c r="CI1197" s="17"/>
      <c r="CJ1197" s="17"/>
      <c r="CK1197" s="17"/>
      <c r="CL1197" s="17"/>
      <c r="CM1197" s="17"/>
      <c r="CN1197" s="17"/>
      <c r="CO1197" s="17"/>
      <c r="CP1197" s="17"/>
      <c r="CQ1197" s="17"/>
      <c r="CR1197" s="17"/>
      <c r="CS1197" s="17"/>
      <c r="CT1197" s="17"/>
      <c r="CU1197" s="17"/>
      <c r="CV1197" s="17"/>
      <c r="CW1197" s="17"/>
      <c r="CX1197" s="17"/>
      <c r="CY1197" s="17"/>
      <c r="CZ1197" s="17"/>
      <c r="DA1197" s="17"/>
      <c r="DB1197" s="17"/>
      <c r="DC1197" s="17"/>
      <c r="DD1197" s="17"/>
      <c r="DE1197" s="17"/>
      <c r="DF1197" s="17"/>
      <c r="DG1197" s="17"/>
      <c r="DH1197" s="17"/>
      <c r="DI1197" s="17"/>
      <c r="DJ1197" s="17"/>
      <c r="DK1197" s="17"/>
      <c r="DL1197" s="17"/>
      <c r="DM1197" s="17"/>
      <c r="DN1197" s="17"/>
      <c r="DO1197" s="17"/>
      <c r="DP1197" s="17"/>
      <c r="DQ1197" s="17"/>
      <c r="DR1197" s="17"/>
      <c r="DS1197" s="17"/>
      <c r="DT1197" s="17"/>
      <c r="DU1197" s="17"/>
      <c r="DV1197" s="17"/>
      <c r="DW1197" s="17"/>
      <c r="DX1197" s="17"/>
      <c r="DY1197" s="17"/>
      <c r="DZ1197" s="17"/>
      <c r="EA1197" s="17"/>
      <c r="EB1197" s="17"/>
      <c r="EC1197" s="17"/>
      <c r="ED1197" s="17"/>
      <c r="EE1197" s="17"/>
      <c r="EF1197" s="17"/>
      <c r="EG1197" s="17"/>
      <c r="EH1197" s="17"/>
      <c r="EI1197" s="17"/>
      <c r="EJ1197" s="17"/>
      <c r="EK1197" s="17"/>
      <c r="EL1197" s="17"/>
    </row>
    <row r="1198" spans="1:142" x14ac:dyDescent="0.35">
      <c r="A1198" s="17"/>
      <c r="B1198" s="17"/>
      <c r="C1198" s="17"/>
      <c r="D1198" s="17"/>
      <c r="E1198" s="17"/>
      <c r="F1198" s="17"/>
      <c r="G1198" s="17"/>
      <c r="H1198" s="17"/>
      <c r="I1198" s="17"/>
      <c r="K1198" s="17"/>
      <c r="N1198" s="17"/>
      <c r="O1198" s="17"/>
      <c r="P1198" s="68"/>
      <c r="Q1198" s="68"/>
      <c r="R1198" s="17"/>
      <c r="S1198" s="17"/>
      <c r="T1198" s="107"/>
      <c r="V1198" s="17"/>
      <c r="W1198" s="17"/>
      <c r="Y1198" s="17"/>
      <c r="Z1198" s="17"/>
      <c r="AA1198" s="17"/>
      <c r="AI1198" s="17"/>
      <c r="AJ1198" s="17"/>
      <c r="AK1198" s="17"/>
      <c r="AL1198" s="17"/>
      <c r="AM1198" s="17"/>
      <c r="AN1198" s="17"/>
      <c r="AO1198" s="17"/>
      <c r="AP1198" s="17"/>
      <c r="AQ1198" s="17"/>
      <c r="AR1198" s="17"/>
      <c r="AS1198" s="17"/>
      <c r="AT1198" s="17"/>
      <c r="AU1198" s="17"/>
      <c r="AV1198" s="17"/>
      <c r="AW1198" s="17"/>
      <c r="AX1198" s="17"/>
      <c r="AY1198" s="17"/>
      <c r="AZ1198" s="17"/>
      <c r="BA1198" s="17"/>
      <c r="BB1198" s="17"/>
      <c r="BC1198" s="17"/>
      <c r="BD1198" s="17"/>
      <c r="BE1198" s="17"/>
      <c r="BF1198" s="17"/>
      <c r="BG1198" s="17"/>
      <c r="BH1198" s="17"/>
      <c r="BI1198" s="17"/>
      <c r="BJ1198" s="17"/>
      <c r="BK1198" s="17"/>
      <c r="BL1198" s="17"/>
      <c r="BM1198" s="17"/>
      <c r="BN1198" s="17"/>
      <c r="BO1198" s="17"/>
      <c r="BP1198" s="17"/>
      <c r="BQ1198" s="17"/>
      <c r="BR1198" s="17"/>
      <c r="BS1198" s="17"/>
      <c r="BT1198" s="17"/>
      <c r="BU1198" s="17"/>
      <c r="BV1198" s="17"/>
      <c r="BW1198" s="17"/>
      <c r="BX1198" s="17"/>
      <c r="BY1198" s="17"/>
      <c r="BZ1198" s="17"/>
      <c r="CA1198" s="17"/>
      <c r="CB1198" s="17"/>
      <c r="CC1198" s="17"/>
      <c r="CD1198" s="17"/>
      <c r="CE1198" s="17"/>
      <c r="CF1198" s="17"/>
      <c r="CG1198" s="17"/>
      <c r="CH1198" s="17"/>
      <c r="CI1198" s="17"/>
      <c r="CJ1198" s="17"/>
      <c r="CK1198" s="17"/>
      <c r="CL1198" s="17"/>
      <c r="CM1198" s="17"/>
      <c r="CN1198" s="17"/>
      <c r="CO1198" s="17"/>
      <c r="CP1198" s="17"/>
      <c r="CQ1198" s="17"/>
      <c r="CR1198" s="17"/>
      <c r="CS1198" s="17"/>
      <c r="CT1198" s="17"/>
      <c r="CU1198" s="17"/>
      <c r="CV1198" s="17"/>
      <c r="CW1198" s="17"/>
      <c r="CX1198" s="17"/>
      <c r="CY1198" s="17"/>
      <c r="CZ1198" s="17"/>
      <c r="DA1198" s="17"/>
      <c r="DB1198" s="17"/>
      <c r="DC1198" s="17"/>
      <c r="DD1198" s="17"/>
      <c r="DE1198" s="17"/>
      <c r="DF1198" s="17"/>
      <c r="DG1198" s="17"/>
      <c r="DH1198" s="17"/>
      <c r="DI1198" s="17"/>
      <c r="DJ1198" s="17"/>
      <c r="DK1198" s="17"/>
      <c r="DL1198" s="17"/>
      <c r="DM1198" s="17"/>
      <c r="DN1198" s="17"/>
      <c r="DO1198" s="17"/>
      <c r="DP1198" s="17"/>
      <c r="DQ1198" s="17"/>
      <c r="DR1198" s="17"/>
      <c r="DS1198" s="17"/>
      <c r="DT1198" s="17"/>
      <c r="DU1198" s="17"/>
      <c r="DV1198" s="17"/>
      <c r="DW1198" s="17"/>
      <c r="DX1198" s="17"/>
      <c r="DY1198" s="17"/>
      <c r="DZ1198" s="17"/>
      <c r="EA1198" s="17"/>
      <c r="EB1198" s="17"/>
      <c r="EC1198" s="17"/>
      <c r="ED1198" s="17"/>
      <c r="EE1198" s="17"/>
      <c r="EF1198" s="17"/>
      <c r="EG1198" s="17"/>
      <c r="EH1198" s="17"/>
      <c r="EI1198" s="17"/>
      <c r="EJ1198" s="17"/>
      <c r="EK1198" s="17"/>
      <c r="EL1198" s="17"/>
    </row>
    <row r="1199" spans="1:142" x14ac:dyDescent="0.35">
      <c r="A1199" s="17"/>
      <c r="B1199" s="17"/>
      <c r="C1199" s="17"/>
      <c r="D1199" s="17"/>
      <c r="E1199" s="17"/>
      <c r="F1199" s="17"/>
      <c r="G1199" s="17"/>
      <c r="H1199" s="17"/>
      <c r="I1199" s="17"/>
      <c r="K1199" s="17"/>
      <c r="N1199" s="17"/>
      <c r="O1199" s="17"/>
      <c r="P1199" s="68"/>
      <c r="Q1199" s="68"/>
      <c r="R1199" s="17"/>
      <c r="S1199" s="17"/>
      <c r="T1199" s="107"/>
      <c r="V1199" s="17"/>
      <c r="W1199" s="17"/>
      <c r="Y1199" s="17"/>
      <c r="Z1199" s="17"/>
      <c r="AA1199" s="17"/>
      <c r="AI1199" s="17"/>
      <c r="AJ1199" s="17"/>
      <c r="AK1199" s="17"/>
      <c r="AL1199" s="17"/>
      <c r="AM1199" s="17"/>
      <c r="AN1199" s="17"/>
      <c r="AO1199" s="17"/>
      <c r="AP1199" s="17"/>
      <c r="AQ1199" s="17"/>
      <c r="AR1199" s="17"/>
      <c r="AS1199" s="17"/>
      <c r="AT1199" s="17"/>
      <c r="AU1199" s="17"/>
      <c r="AV1199" s="17"/>
      <c r="AW1199" s="17"/>
      <c r="AX1199" s="17"/>
      <c r="AY1199" s="17"/>
      <c r="AZ1199" s="17"/>
      <c r="BA1199" s="17"/>
      <c r="BB1199" s="17"/>
      <c r="BC1199" s="17"/>
      <c r="BD1199" s="17"/>
      <c r="BE1199" s="17"/>
      <c r="BF1199" s="17"/>
      <c r="BG1199" s="17"/>
      <c r="BH1199" s="17"/>
      <c r="BI1199" s="17"/>
      <c r="BJ1199" s="17"/>
      <c r="BK1199" s="17"/>
      <c r="BL1199" s="17"/>
      <c r="BM1199" s="17"/>
      <c r="BN1199" s="17"/>
      <c r="BO1199" s="17"/>
      <c r="BP1199" s="17"/>
      <c r="BQ1199" s="17"/>
      <c r="BR1199" s="17"/>
      <c r="BS1199" s="17"/>
      <c r="BT1199" s="17"/>
      <c r="BU1199" s="17"/>
      <c r="BV1199" s="17"/>
      <c r="BW1199" s="17"/>
      <c r="BX1199" s="17"/>
      <c r="BY1199" s="17"/>
      <c r="BZ1199" s="17"/>
      <c r="CA1199" s="17"/>
      <c r="CB1199" s="17"/>
      <c r="CC1199" s="17"/>
      <c r="CD1199" s="17"/>
      <c r="CE1199" s="17"/>
      <c r="CF1199" s="17"/>
      <c r="CG1199" s="17"/>
      <c r="CH1199" s="17"/>
      <c r="CI1199" s="17"/>
      <c r="CJ1199" s="17"/>
      <c r="CK1199" s="17"/>
      <c r="CL1199" s="17"/>
      <c r="CM1199" s="17"/>
      <c r="CN1199" s="17"/>
      <c r="CO1199" s="17"/>
      <c r="CP1199" s="17"/>
      <c r="CQ1199" s="17"/>
      <c r="CR1199" s="17"/>
      <c r="CS1199" s="17"/>
      <c r="CT1199" s="17"/>
      <c r="CU1199" s="17"/>
      <c r="CV1199" s="17"/>
      <c r="CW1199" s="17"/>
      <c r="CX1199" s="17"/>
      <c r="CY1199" s="17"/>
      <c r="CZ1199" s="17"/>
      <c r="DA1199" s="17"/>
      <c r="DB1199" s="17"/>
      <c r="DC1199" s="17"/>
      <c r="DD1199" s="17"/>
      <c r="DE1199" s="17"/>
      <c r="DF1199" s="17"/>
      <c r="DG1199" s="17"/>
      <c r="DH1199" s="17"/>
      <c r="DI1199" s="17"/>
      <c r="DJ1199" s="17"/>
      <c r="DK1199" s="17"/>
      <c r="DL1199" s="17"/>
      <c r="DM1199" s="17"/>
      <c r="DN1199" s="17"/>
      <c r="DO1199" s="17"/>
      <c r="DP1199" s="17"/>
      <c r="DQ1199" s="17"/>
      <c r="DR1199" s="17"/>
      <c r="DS1199" s="17"/>
      <c r="DT1199" s="17"/>
      <c r="DU1199" s="17"/>
      <c r="DV1199" s="17"/>
      <c r="DW1199" s="17"/>
      <c r="DX1199" s="17"/>
      <c r="DY1199" s="17"/>
      <c r="DZ1199" s="17"/>
      <c r="EA1199" s="17"/>
      <c r="EB1199" s="17"/>
      <c r="EC1199" s="17"/>
      <c r="ED1199" s="17"/>
      <c r="EE1199" s="17"/>
      <c r="EF1199" s="17"/>
      <c r="EG1199" s="17"/>
      <c r="EH1199" s="17"/>
      <c r="EI1199" s="17"/>
      <c r="EJ1199" s="17"/>
      <c r="EK1199" s="17"/>
      <c r="EL1199" s="17"/>
    </row>
    <row r="1200" spans="1:142" x14ac:dyDescent="0.35">
      <c r="A1200" s="17"/>
      <c r="B1200" s="17"/>
      <c r="C1200" s="17"/>
      <c r="D1200" s="17"/>
      <c r="E1200" s="17"/>
      <c r="F1200" s="17"/>
      <c r="G1200" s="17"/>
      <c r="H1200" s="17"/>
      <c r="I1200" s="107"/>
      <c r="K1200" s="17"/>
      <c r="N1200" s="17"/>
      <c r="O1200" s="17"/>
      <c r="P1200" s="68"/>
      <c r="Q1200" s="68"/>
      <c r="R1200" s="17"/>
      <c r="S1200" s="17"/>
      <c r="T1200" s="109"/>
      <c r="V1200" s="17"/>
      <c r="W1200" s="17"/>
      <c r="Y1200" s="17"/>
      <c r="Z1200" s="17"/>
      <c r="AA1200" s="17"/>
      <c r="AI1200" s="17"/>
      <c r="AJ1200" s="17"/>
      <c r="AK1200" s="17"/>
      <c r="AL1200" s="17"/>
      <c r="AM1200" s="17"/>
      <c r="AN1200" s="17"/>
      <c r="AO1200" s="17"/>
      <c r="AP1200" s="17"/>
      <c r="AQ1200" s="17"/>
      <c r="AR1200" s="17"/>
      <c r="AS1200" s="17"/>
      <c r="AT1200" s="17"/>
      <c r="AU1200" s="17"/>
      <c r="AV1200" s="17"/>
      <c r="AW1200" s="17"/>
      <c r="AX1200" s="17"/>
      <c r="AY1200" s="17"/>
      <c r="AZ1200" s="17"/>
      <c r="BA1200" s="17"/>
      <c r="BB1200" s="17"/>
      <c r="BC1200" s="17"/>
      <c r="BD1200" s="17"/>
      <c r="BE1200" s="17"/>
      <c r="BF1200" s="17"/>
      <c r="BG1200" s="17"/>
      <c r="BH1200" s="17"/>
      <c r="BI1200" s="17"/>
      <c r="BJ1200" s="17"/>
      <c r="BK1200" s="17"/>
      <c r="BL1200" s="17"/>
      <c r="BM1200" s="17"/>
      <c r="BN1200" s="17"/>
      <c r="BO1200" s="17"/>
      <c r="BP1200" s="17"/>
      <c r="BQ1200" s="17"/>
      <c r="BR1200" s="17"/>
      <c r="BS1200" s="17"/>
      <c r="BT1200" s="17"/>
      <c r="BU1200" s="17"/>
      <c r="BV1200" s="17"/>
      <c r="BW1200" s="17"/>
      <c r="BX1200" s="17"/>
      <c r="BY1200" s="17"/>
      <c r="BZ1200" s="17"/>
      <c r="CA1200" s="17"/>
      <c r="CB1200" s="17"/>
      <c r="CC1200" s="17"/>
      <c r="CD1200" s="17"/>
      <c r="CE1200" s="17"/>
      <c r="CF1200" s="17"/>
      <c r="CG1200" s="17"/>
      <c r="CH1200" s="17"/>
      <c r="CI1200" s="17"/>
      <c r="CJ1200" s="17"/>
      <c r="CK1200" s="17"/>
      <c r="CL1200" s="17"/>
      <c r="CM1200" s="17"/>
      <c r="CN1200" s="17"/>
      <c r="CO1200" s="17"/>
      <c r="CP1200" s="17"/>
      <c r="CQ1200" s="17"/>
      <c r="CR1200" s="17"/>
      <c r="CS1200" s="17"/>
      <c r="CT1200" s="17"/>
      <c r="CU1200" s="17"/>
      <c r="CV1200" s="17"/>
      <c r="CW1200" s="17"/>
      <c r="CX1200" s="17"/>
      <c r="CY1200" s="17"/>
      <c r="CZ1200" s="17"/>
      <c r="DA1200" s="17"/>
      <c r="DB1200" s="17"/>
      <c r="DC1200" s="17"/>
      <c r="DD1200" s="17"/>
      <c r="DE1200" s="17"/>
      <c r="DF1200" s="17"/>
      <c r="DG1200" s="17"/>
      <c r="DH1200" s="17"/>
      <c r="DI1200" s="17"/>
      <c r="DJ1200" s="17"/>
      <c r="DK1200" s="17"/>
      <c r="DL1200" s="17"/>
      <c r="DM1200" s="17"/>
      <c r="DN1200" s="17"/>
      <c r="DO1200" s="17"/>
      <c r="DP1200" s="17"/>
      <c r="DQ1200" s="17"/>
      <c r="DR1200" s="17"/>
      <c r="DS1200" s="17"/>
      <c r="DT1200" s="17"/>
      <c r="DU1200" s="17"/>
      <c r="DV1200" s="17"/>
      <c r="DW1200" s="17"/>
      <c r="DX1200" s="17"/>
      <c r="DY1200" s="17"/>
      <c r="DZ1200" s="17"/>
      <c r="EA1200" s="17"/>
      <c r="EB1200" s="17"/>
      <c r="EC1200" s="17"/>
      <c r="ED1200" s="17"/>
      <c r="EE1200" s="17"/>
      <c r="EF1200" s="17"/>
      <c r="EG1200" s="17"/>
      <c r="EH1200" s="17"/>
      <c r="EI1200" s="17"/>
      <c r="EJ1200" s="17"/>
      <c r="EK1200" s="17"/>
      <c r="EL1200" s="17"/>
    </row>
    <row r="1201" spans="1:142" x14ac:dyDescent="0.35">
      <c r="A1201" s="17"/>
      <c r="B1201" s="17"/>
      <c r="C1201" s="17"/>
      <c r="D1201" s="17"/>
      <c r="E1201" s="17"/>
      <c r="F1201" s="17"/>
      <c r="G1201" s="17"/>
      <c r="H1201" s="17"/>
      <c r="I1201" s="17"/>
      <c r="K1201" s="17"/>
      <c r="N1201" s="17"/>
      <c r="O1201" s="17"/>
      <c r="P1201" s="68"/>
      <c r="Q1201" s="68"/>
      <c r="R1201" s="17"/>
      <c r="S1201" s="17"/>
      <c r="T1201" s="109"/>
      <c r="V1201" s="17"/>
      <c r="W1201" s="17"/>
      <c r="Y1201" s="17"/>
      <c r="Z1201" s="17"/>
      <c r="AA1201" s="17"/>
      <c r="AI1201" s="17"/>
      <c r="AJ1201" s="17"/>
      <c r="AK1201" s="17"/>
      <c r="AL1201" s="17"/>
      <c r="AM1201" s="17"/>
      <c r="AN1201" s="17"/>
      <c r="AO1201" s="17"/>
      <c r="AP1201" s="17"/>
      <c r="AQ1201" s="17"/>
      <c r="AR1201" s="17"/>
      <c r="AS1201" s="17"/>
      <c r="AT1201" s="17"/>
      <c r="AU1201" s="17"/>
      <c r="AV1201" s="17"/>
      <c r="AW1201" s="17"/>
      <c r="AX1201" s="17"/>
      <c r="AY1201" s="17"/>
      <c r="AZ1201" s="17"/>
      <c r="BA1201" s="17"/>
      <c r="BB1201" s="17"/>
      <c r="BC1201" s="17"/>
      <c r="BD1201" s="17"/>
      <c r="BE1201" s="17"/>
      <c r="BF1201" s="17"/>
      <c r="BG1201" s="17"/>
      <c r="BH1201" s="17"/>
      <c r="BI1201" s="17"/>
      <c r="BJ1201" s="17"/>
      <c r="BK1201" s="17"/>
      <c r="BL1201" s="17"/>
      <c r="BM1201" s="17"/>
      <c r="BN1201" s="17"/>
      <c r="BO1201" s="17"/>
      <c r="BP1201" s="17"/>
      <c r="BQ1201" s="17"/>
      <c r="BR1201" s="17"/>
      <c r="BS1201" s="17"/>
      <c r="BT1201" s="17"/>
      <c r="BU1201" s="17"/>
      <c r="BV1201" s="17"/>
      <c r="BW1201" s="17"/>
      <c r="BX1201" s="17"/>
      <c r="BY1201" s="17"/>
      <c r="BZ1201" s="17"/>
      <c r="CA1201" s="17"/>
      <c r="CB1201" s="17"/>
      <c r="CC1201" s="17"/>
      <c r="CD1201" s="17"/>
      <c r="CE1201" s="17"/>
      <c r="CF1201" s="17"/>
      <c r="CG1201" s="17"/>
      <c r="CH1201" s="17"/>
      <c r="CI1201" s="17"/>
      <c r="CJ1201" s="17"/>
      <c r="CK1201" s="17"/>
      <c r="CL1201" s="17"/>
      <c r="CM1201" s="17"/>
      <c r="CN1201" s="17"/>
      <c r="CO1201" s="17"/>
      <c r="CP1201" s="17"/>
      <c r="CQ1201" s="17"/>
      <c r="CR1201" s="17"/>
      <c r="CS1201" s="17"/>
      <c r="CT1201" s="17"/>
      <c r="CU1201" s="17"/>
      <c r="CV1201" s="17"/>
      <c r="CW1201" s="17"/>
      <c r="CX1201" s="17"/>
      <c r="CY1201" s="17"/>
      <c r="CZ1201" s="17"/>
      <c r="DA1201" s="17"/>
      <c r="DB1201" s="17"/>
      <c r="DC1201" s="17"/>
      <c r="DD1201" s="17"/>
      <c r="DE1201" s="17"/>
      <c r="DF1201" s="17"/>
      <c r="DG1201" s="17"/>
      <c r="DH1201" s="17"/>
      <c r="DI1201" s="17"/>
      <c r="DJ1201" s="17"/>
      <c r="DK1201" s="17"/>
      <c r="DL1201" s="17"/>
      <c r="DM1201" s="17"/>
      <c r="DN1201" s="17"/>
      <c r="DO1201" s="17"/>
      <c r="DP1201" s="17"/>
      <c r="DQ1201" s="17"/>
      <c r="DR1201" s="17"/>
      <c r="DS1201" s="17"/>
      <c r="DT1201" s="17"/>
      <c r="DU1201" s="17"/>
      <c r="DV1201" s="17"/>
      <c r="DW1201" s="17"/>
      <c r="DX1201" s="17"/>
      <c r="DY1201" s="17"/>
      <c r="DZ1201" s="17"/>
      <c r="EA1201" s="17"/>
      <c r="EB1201" s="17"/>
      <c r="EC1201" s="17"/>
      <c r="ED1201" s="17"/>
      <c r="EE1201" s="17"/>
      <c r="EF1201" s="17"/>
      <c r="EG1201" s="17"/>
      <c r="EH1201" s="17"/>
      <c r="EI1201" s="17"/>
      <c r="EJ1201" s="17"/>
      <c r="EK1201" s="17"/>
      <c r="EL1201" s="17"/>
    </row>
    <row r="1202" spans="1:142" x14ac:dyDescent="0.35">
      <c r="A1202" s="17"/>
      <c r="B1202" s="17"/>
      <c r="C1202" s="17"/>
      <c r="D1202" s="17"/>
      <c r="E1202" s="17"/>
      <c r="F1202" s="17"/>
      <c r="G1202" s="17"/>
      <c r="H1202" s="17"/>
      <c r="I1202" s="17"/>
      <c r="K1202" s="17"/>
      <c r="N1202" s="17"/>
      <c r="O1202" s="17"/>
      <c r="P1202" s="68"/>
      <c r="Q1202" s="68"/>
      <c r="R1202" s="17"/>
      <c r="S1202" s="17"/>
      <c r="T1202" s="107"/>
      <c r="V1202" s="17"/>
      <c r="W1202" s="17"/>
      <c r="Y1202" s="17"/>
      <c r="Z1202" s="17"/>
      <c r="AA1202" s="17"/>
      <c r="AI1202" s="17"/>
      <c r="AJ1202" s="17"/>
      <c r="AK1202" s="17"/>
      <c r="AL1202" s="17"/>
      <c r="AM1202" s="17"/>
      <c r="AN1202" s="17"/>
      <c r="AO1202" s="17"/>
      <c r="AP1202" s="17"/>
      <c r="AQ1202" s="17"/>
      <c r="AR1202" s="17"/>
      <c r="AS1202" s="17"/>
      <c r="AT1202" s="17"/>
      <c r="AU1202" s="17"/>
      <c r="AV1202" s="17"/>
      <c r="AW1202" s="17"/>
      <c r="AX1202" s="17"/>
      <c r="AY1202" s="17"/>
      <c r="AZ1202" s="17"/>
      <c r="BA1202" s="17"/>
      <c r="BB1202" s="17"/>
      <c r="BC1202" s="17"/>
      <c r="BD1202" s="17"/>
      <c r="BE1202" s="17"/>
      <c r="BF1202" s="17"/>
      <c r="BG1202" s="17"/>
      <c r="BH1202" s="17"/>
      <c r="BI1202" s="17"/>
      <c r="BJ1202" s="17"/>
      <c r="BK1202" s="17"/>
      <c r="BL1202" s="17"/>
      <c r="BM1202" s="17"/>
      <c r="BN1202" s="17"/>
      <c r="BO1202" s="17"/>
      <c r="BP1202" s="17"/>
      <c r="BQ1202" s="17"/>
      <c r="BR1202" s="17"/>
      <c r="BS1202" s="17"/>
      <c r="BT1202" s="17"/>
      <c r="BU1202" s="17"/>
      <c r="BV1202" s="17"/>
      <c r="BW1202" s="17"/>
      <c r="BX1202" s="17"/>
      <c r="BY1202" s="17"/>
      <c r="BZ1202" s="17"/>
      <c r="CA1202" s="17"/>
      <c r="CB1202" s="17"/>
      <c r="CC1202" s="17"/>
      <c r="CD1202" s="17"/>
      <c r="CE1202" s="17"/>
      <c r="CF1202" s="17"/>
      <c r="CG1202" s="17"/>
      <c r="CH1202" s="17"/>
      <c r="CI1202" s="17"/>
      <c r="CJ1202" s="17"/>
      <c r="CK1202" s="17"/>
      <c r="CL1202" s="17"/>
      <c r="CM1202" s="17"/>
      <c r="CN1202" s="17"/>
      <c r="CO1202" s="17"/>
      <c r="CP1202" s="17"/>
      <c r="CQ1202" s="17"/>
      <c r="CR1202" s="17"/>
      <c r="CS1202" s="17"/>
      <c r="CT1202" s="17"/>
      <c r="CU1202" s="17"/>
      <c r="CV1202" s="17"/>
      <c r="CW1202" s="17"/>
      <c r="CX1202" s="17"/>
      <c r="CY1202" s="17"/>
      <c r="CZ1202" s="17"/>
      <c r="DA1202" s="17"/>
      <c r="DB1202" s="17"/>
      <c r="DC1202" s="17"/>
      <c r="DD1202" s="17"/>
      <c r="DE1202" s="17"/>
      <c r="DF1202" s="17"/>
      <c r="DG1202" s="17"/>
      <c r="DH1202" s="17"/>
      <c r="DI1202" s="17"/>
      <c r="DJ1202" s="17"/>
      <c r="DK1202" s="17"/>
      <c r="DL1202" s="17"/>
      <c r="DM1202" s="17"/>
      <c r="DN1202" s="17"/>
      <c r="DO1202" s="17"/>
      <c r="DP1202" s="17"/>
      <c r="DQ1202" s="17"/>
      <c r="DR1202" s="17"/>
      <c r="DS1202" s="17"/>
      <c r="DT1202" s="17"/>
      <c r="DU1202" s="17"/>
      <c r="DV1202" s="17"/>
      <c r="DW1202" s="17"/>
      <c r="DX1202" s="17"/>
      <c r="DY1202" s="17"/>
      <c r="DZ1202" s="17"/>
      <c r="EA1202" s="17"/>
      <c r="EB1202" s="17"/>
      <c r="EC1202" s="17"/>
      <c r="ED1202" s="17"/>
      <c r="EE1202" s="17"/>
      <c r="EF1202" s="17"/>
      <c r="EG1202" s="17"/>
      <c r="EH1202" s="17"/>
      <c r="EI1202" s="17"/>
      <c r="EJ1202" s="17"/>
      <c r="EK1202" s="17"/>
      <c r="EL1202" s="17"/>
    </row>
    <row r="1203" spans="1:142" x14ac:dyDescent="0.35">
      <c r="A1203" s="17"/>
      <c r="B1203" s="17"/>
      <c r="C1203" s="17"/>
      <c r="D1203" s="17"/>
      <c r="E1203" s="17"/>
      <c r="F1203" s="17"/>
      <c r="G1203" s="17"/>
      <c r="H1203" s="17"/>
      <c r="I1203" s="17"/>
      <c r="K1203" s="17"/>
      <c r="N1203" s="17"/>
      <c r="O1203" s="17"/>
      <c r="P1203" s="68"/>
      <c r="Q1203" s="68"/>
      <c r="R1203" s="17"/>
      <c r="S1203" s="17"/>
      <c r="T1203" s="107"/>
      <c r="V1203" s="17"/>
      <c r="W1203" s="17"/>
      <c r="Y1203" s="17"/>
      <c r="Z1203" s="17"/>
      <c r="AA1203" s="17"/>
      <c r="AI1203" s="17"/>
      <c r="AJ1203" s="17"/>
      <c r="AK1203" s="17"/>
      <c r="AL1203" s="17"/>
      <c r="AM1203" s="17"/>
      <c r="AN1203" s="17"/>
      <c r="AO1203" s="17"/>
      <c r="AP1203" s="17"/>
      <c r="AQ1203" s="17"/>
      <c r="AR1203" s="17"/>
      <c r="AS1203" s="17"/>
      <c r="AT1203" s="17"/>
      <c r="AU1203" s="17"/>
      <c r="AV1203" s="17"/>
      <c r="AW1203" s="17"/>
      <c r="AX1203" s="17"/>
      <c r="AY1203" s="17"/>
      <c r="AZ1203" s="17"/>
      <c r="BA1203" s="17"/>
      <c r="BB1203" s="17"/>
      <c r="BC1203" s="17"/>
      <c r="BD1203" s="17"/>
      <c r="BE1203" s="17"/>
      <c r="BF1203" s="17"/>
      <c r="BG1203" s="17"/>
      <c r="BH1203" s="17"/>
      <c r="BI1203" s="17"/>
      <c r="BJ1203" s="17"/>
      <c r="BK1203" s="17"/>
      <c r="BL1203" s="17"/>
      <c r="BM1203" s="17"/>
      <c r="BN1203" s="17"/>
      <c r="BO1203" s="17"/>
      <c r="BP1203" s="17"/>
      <c r="BQ1203" s="17"/>
      <c r="BR1203" s="17"/>
      <c r="BS1203" s="17"/>
      <c r="BT1203" s="17"/>
      <c r="BU1203" s="17"/>
      <c r="BV1203" s="17"/>
      <c r="BW1203" s="17"/>
      <c r="BX1203" s="17"/>
      <c r="BY1203" s="17"/>
      <c r="BZ1203" s="17"/>
      <c r="CA1203" s="17"/>
      <c r="CB1203" s="17"/>
      <c r="CC1203" s="17"/>
      <c r="CD1203" s="17"/>
      <c r="CE1203" s="17"/>
      <c r="CF1203" s="17"/>
      <c r="CG1203" s="17"/>
      <c r="CH1203" s="17"/>
      <c r="CI1203" s="17"/>
      <c r="CJ1203" s="17"/>
      <c r="CK1203" s="17"/>
      <c r="CL1203" s="17"/>
      <c r="CM1203" s="17"/>
      <c r="CN1203" s="17"/>
      <c r="CO1203" s="17"/>
      <c r="CP1203" s="17"/>
      <c r="CQ1203" s="17"/>
      <c r="CR1203" s="17"/>
      <c r="CS1203" s="17"/>
      <c r="CT1203" s="17"/>
      <c r="CU1203" s="17"/>
      <c r="CV1203" s="17"/>
      <c r="CW1203" s="17"/>
      <c r="CX1203" s="17"/>
      <c r="CY1203" s="17"/>
      <c r="CZ1203" s="17"/>
      <c r="DA1203" s="17"/>
      <c r="DB1203" s="17"/>
      <c r="DC1203" s="17"/>
      <c r="DD1203" s="17"/>
      <c r="DE1203" s="17"/>
      <c r="DF1203" s="17"/>
      <c r="DG1203" s="17"/>
      <c r="DH1203" s="17"/>
      <c r="DI1203" s="17"/>
      <c r="DJ1203" s="17"/>
      <c r="DK1203" s="17"/>
      <c r="DL1203" s="17"/>
      <c r="DM1203" s="17"/>
      <c r="DN1203" s="17"/>
      <c r="DO1203" s="17"/>
      <c r="DP1203" s="17"/>
      <c r="DQ1203" s="17"/>
      <c r="DR1203" s="17"/>
      <c r="DS1203" s="17"/>
      <c r="DT1203" s="17"/>
      <c r="DU1203" s="17"/>
      <c r="DV1203" s="17"/>
      <c r="DW1203" s="17"/>
      <c r="DX1203" s="17"/>
      <c r="DY1203" s="17"/>
      <c r="DZ1203" s="17"/>
      <c r="EA1203" s="17"/>
      <c r="EB1203" s="17"/>
      <c r="EC1203" s="17"/>
      <c r="ED1203" s="17"/>
      <c r="EE1203" s="17"/>
      <c r="EF1203" s="17"/>
      <c r="EG1203" s="17"/>
      <c r="EH1203" s="17"/>
      <c r="EI1203" s="17"/>
      <c r="EJ1203" s="17"/>
      <c r="EK1203" s="17"/>
      <c r="EL1203" s="17"/>
    </row>
    <row r="1204" spans="1:142" x14ac:dyDescent="0.35">
      <c r="A1204" s="17"/>
      <c r="B1204" s="17"/>
      <c r="C1204" s="17"/>
      <c r="D1204" s="17"/>
      <c r="E1204" s="17"/>
      <c r="F1204" s="17"/>
      <c r="G1204" s="17"/>
      <c r="H1204" s="17"/>
      <c r="I1204" s="17"/>
      <c r="K1204" s="17"/>
      <c r="N1204" s="17"/>
      <c r="O1204" s="17"/>
      <c r="P1204" s="68"/>
      <c r="Q1204" s="68"/>
      <c r="R1204" s="17"/>
      <c r="S1204" s="17"/>
      <c r="T1204" s="107"/>
      <c r="V1204" s="17"/>
      <c r="W1204" s="17"/>
      <c r="Y1204" s="17"/>
      <c r="Z1204" s="17"/>
      <c r="AA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c r="BL1204" s="17"/>
      <c r="BM1204" s="17"/>
      <c r="BN1204" s="17"/>
      <c r="BO1204" s="17"/>
      <c r="BP1204" s="17"/>
      <c r="BQ1204" s="17"/>
      <c r="BR1204" s="17"/>
      <c r="BS1204" s="17"/>
      <c r="BT1204" s="17"/>
      <c r="BU1204" s="17"/>
      <c r="BV1204" s="17"/>
      <c r="BW1204" s="17"/>
      <c r="BX1204" s="17"/>
      <c r="BY1204" s="17"/>
      <c r="BZ1204" s="17"/>
      <c r="CA1204" s="17"/>
      <c r="CB1204" s="17"/>
      <c r="CC1204" s="17"/>
      <c r="CD1204" s="17"/>
      <c r="CE1204" s="17"/>
      <c r="CF1204" s="17"/>
      <c r="CG1204" s="17"/>
      <c r="CH1204" s="17"/>
      <c r="CI1204" s="17"/>
      <c r="CJ1204" s="17"/>
      <c r="CK1204" s="17"/>
      <c r="CL1204" s="17"/>
      <c r="CM1204" s="17"/>
      <c r="CN1204" s="17"/>
      <c r="CO1204" s="17"/>
      <c r="CP1204" s="17"/>
      <c r="CQ1204" s="17"/>
      <c r="CR1204" s="17"/>
      <c r="CS1204" s="17"/>
      <c r="CT1204" s="17"/>
      <c r="CU1204" s="17"/>
      <c r="CV1204" s="17"/>
      <c r="CW1204" s="17"/>
      <c r="CX1204" s="17"/>
      <c r="CY1204" s="17"/>
      <c r="CZ1204" s="17"/>
      <c r="DA1204" s="17"/>
      <c r="DB1204" s="17"/>
      <c r="DC1204" s="17"/>
      <c r="DD1204" s="17"/>
      <c r="DE1204" s="17"/>
      <c r="DF1204" s="17"/>
      <c r="DG1204" s="17"/>
      <c r="DH1204" s="17"/>
      <c r="DI1204" s="17"/>
      <c r="DJ1204" s="17"/>
      <c r="DK1204" s="17"/>
      <c r="DL1204" s="17"/>
      <c r="DM1204" s="17"/>
      <c r="DN1204" s="17"/>
      <c r="DO1204" s="17"/>
      <c r="DP1204" s="17"/>
      <c r="DQ1204" s="17"/>
      <c r="DR1204" s="17"/>
      <c r="DS1204" s="17"/>
      <c r="DT1204" s="17"/>
      <c r="DU1204" s="17"/>
      <c r="DV1204" s="17"/>
      <c r="DW1204" s="17"/>
      <c r="DX1204" s="17"/>
      <c r="DY1204" s="17"/>
      <c r="DZ1204" s="17"/>
      <c r="EA1204" s="17"/>
      <c r="EB1204" s="17"/>
      <c r="EC1204" s="17"/>
      <c r="ED1204" s="17"/>
      <c r="EE1204" s="17"/>
      <c r="EF1204" s="17"/>
      <c r="EG1204" s="17"/>
      <c r="EH1204" s="17"/>
      <c r="EI1204" s="17"/>
      <c r="EJ1204" s="17"/>
      <c r="EK1204" s="17"/>
      <c r="EL1204" s="17"/>
    </row>
    <row r="1205" spans="1:142" x14ac:dyDescent="0.35">
      <c r="A1205" s="17"/>
      <c r="B1205" s="17"/>
      <c r="C1205" s="17"/>
      <c r="D1205" s="17"/>
      <c r="E1205" s="17"/>
      <c r="F1205" s="17"/>
      <c r="G1205" s="17"/>
      <c r="H1205" s="17"/>
      <c r="I1205" s="17"/>
      <c r="K1205" s="17"/>
      <c r="N1205" s="17"/>
      <c r="O1205" s="17"/>
      <c r="P1205" s="68"/>
      <c r="Q1205" s="68"/>
      <c r="R1205" s="17"/>
      <c r="S1205" s="17"/>
      <c r="T1205" s="107"/>
      <c r="V1205" s="17"/>
      <c r="W1205" s="17"/>
      <c r="Y1205" s="17"/>
      <c r="Z1205" s="17"/>
      <c r="AA1205" s="17"/>
      <c r="AI1205" s="17"/>
      <c r="AJ1205" s="17"/>
      <c r="AK1205" s="17"/>
      <c r="AL1205" s="17"/>
      <c r="AM1205" s="17"/>
      <c r="AN1205" s="17"/>
      <c r="AO1205" s="17"/>
      <c r="AP1205" s="17"/>
      <c r="AQ1205" s="17"/>
      <c r="AR1205" s="17"/>
      <c r="AS1205" s="17"/>
      <c r="AT1205" s="17"/>
      <c r="AU1205" s="17"/>
      <c r="AV1205" s="17"/>
      <c r="AW1205" s="17"/>
      <c r="AX1205" s="17"/>
      <c r="AY1205" s="17"/>
      <c r="AZ1205" s="17"/>
      <c r="BA1205" s="17"/>
      <c r="BB1205" s="17"/>
      <c r="BC1205" s="17"/>
      <c r="BD1205" s="17"/>
      <c r="BE1205" s="17"/>
      <c r="BF1205" s="17"/>
      <c r="BG1205" s="17"/>
      <c r="BH1205" s="17"/>
      <c r="BI1205" s="17"/>
      <c r="BJ1205" s="17"/>
      <c r="BK1205" s="17"/>
      <c r="BL1205" s="17"/>
      <c r="BM1205" s="17"/>
      <c r="BN1205" s="17"/>
      <c r="BO1205" s="17"/>
      <c r="BP1205" s="17"/>
      <c r="BQ1205" s="17"/>
      <c r="BR1205" s="17"/>
      <c r="BS1205" s="17"/>
      <c r="BT1205" s="17"/>
      <c r="BU1205" s="17"/>
      <c r="BV1205" s="17"/>
      <c r="BW1205" s="17"/>
      <c r="BX1205" s="17"/>
      <c r="BY1205" s="17"/>
      <c r="BZ1205" s="17"/>
      <c r="CA1205" s="17"/>
      <c r="CB1205" s="17"/>
      <c r="CC1205" s="17"/>
      <c r="CD1205" s="17"/>
      <c r="CE1205" s="17"/>
      <c r="CF1205" s="17"/>
      <c r="CG1205" s="17"/>
      <c r="CH1205" s="17"/>
      <c r="CI1205" s="17"/>
      <c r="CJ1205" s="17"/>
      <c r="CK1205" s="17"/>
      <c r="CL1205" s="17"/>
      <c r="CM1205" s="17"/>
      <c r="CN1205" s="17"/>
      <c r="CO1205" s="17"/>
      <c r="CP1205" s="17"/>
      <c r="CQ1205" s="17"/>
      <c r="CR1205" s="17"/>
      <c r="CS1205" s="17"/>
      <c r="CT1205" s="17"/>
      <c r="CU1205" s="17"/>
      <c r="CV1205" s="17"/>
      <c r="CW1205" s="17"/>
      <c r="CX1205" s="17"/>
      <c r="CY1205" s="17"/>
      <c r="CZ1205" s="17"/>
      <c r="DA1205" s="17"/>
      <c r="DB1205" s="17"/>
      <c r="DC1205" s="17"/>
      <c r="DD1205" s="17"/>
      <c r="DE1205" s="17"/>
      <c r="DF1205" s="17"/>
      <c r="DG1205" s="17"/>
      <c r="DH1205" s="17"/>
      <c r="DI1205" s="17"/>
      <c r="DJ1205" s="17"/>
      <c r="DK1205" s="17"/>
      <c r="DL1205" s="17"/>
      <c r="DM1205" s="17"/>
      <c r="DN1205" s="17"/>
      <c r="DO1205" s="17"/>
      <c r="DP1205" s="17"/>
      <c r="DQ1205" s="17"/>
      <c r="DR1205" s="17"/>
      <c r="DS1205" s="17"/>
      <c r="DT1205" s="17"/>
      <c r="DU1205" s="17"/>
      <c r="DV1205" s="17"/>
      <c r="DW1205" s="17"/>
      <c r="DX1205" s="17"/>
      <c r="DY1205" s="17"/>
      <c r="DZ1205" s="17"/>
      <c r="EA1205" s="17"/>
      <c r="EB1205" s="17"/>
      <c r="EC1205" s="17"/>
      <c r="ED1205" s="17"/>
      <c r="EE1205" s="17"/>
      <c r="EF1205" s="17"/>
      <c r="EG1205" s="17"/>
      <c r="EH1205" s="17"/>
      <c r="EI1205" s="17"/>
      <c r="EJ1205" s="17"/>
      <c r="EK1205" s="17"/>
      <c r="EL1205" s="17"/>
    </row>
    <row r="1206" spans="1:142" x14ac:dyDescent="0.35">
      <c r="A1206" s="17"/>
      <c r="B1206" s="17"/>
      <c r="C1206" s="17"/>
      <c r="D1206" s="17"/>
      <c r="E1206" s="17"/>
      <c r="F1206" s="17"/>
      <c r="G1206" s="17"/>
      <c r="H1206" s="17"/>
      <c r="I1206" s="17"/>
      <c r="K1206" s="17"/>
      <c r="N1206" s="17"/>
      <c r="O1206" s="17"/>
      <c r="P1206" s="68"/>
      <c r="Q1206" s="68"/>
      <c r="R1206" s="17"/>
      <c r="S1206" s="17"/>
      <c r="T1206" s="107"/>
      <c r="V1206" s="17"/>
      <c r="W1206" s="17"/>
      <c r="Y1206" s="17"/>
      <c r="Z1206" s="17"/>
      <c r="AA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c r="BL1206" s="17"/>
      <c r="BM1206" s="17"/>
      <c r="BN1206" s="17"/>
      <c r="BO1206" s="17"/>
      <c r="BP1206" s="17"/>
      <c r="BQ1206" s="17"/>
      <c r="BR1206" s="17"/>
      <c r="BS1206" s="17"/>
      <c r="BT1206" s="17"/>
      <c r="BU1206" s="17"/>
      <c r="BV1206" s="17"/>
      <c r="BW1206" s="17"/>
      <c r="BX1206" s="17"/>
      <c r="BY1206" s="17"/>
      <c r="BZ1206" s="17"/>
      <c r="CA1206" s="17"/>
      <c r="CB1206" s="17"/>
      <c r="CC1206" s="17"/>
      <c r="CD1206" s="17"/>
      <c r="CE1206" s="17"/>
      <c r="CF1206" s="17"/>
      <c r="CG1206" s="17"/>
      <c r="CH1206" s="17"/>
      <c r="CI1206" s="17"/>
      <c r="CJ1206" s="17"/>
      <c r="CK1206" s="17"/>
      <c r="CL1206" s="17"/>
      <c r="CM1206" s="17"/>
      <c r="CN1206" s="17"/>
      <c r="CO1206" s="17"/>
      <c r="CP1206" s="17"/>
      <c r="CQ1206" s="17"/>
      <c r="CR1206" s="17"/>
      <c r="CS1206" s="17"/>
      <c r="CT1206" s="17"/>
      <c r="CU1206" s="17"/>
      <c r="CV1206" s="17"/>
      <c r="CW1206" s="17"/>
      <c r="CX1206" s="17"/>
      <c r="CY1206" s="17"/>
      <c r="CZ1206" s="17"/>
      <c r="DA1206" s="17"/>
      <c r="DB1206" s="17"/>
      <c r="DC1206" s="17"/>
      <c r="DD1206" s="17"/>
      <c r="DE1206" s="17"/>
      <c r="DF1206" s="17"/>
      <c r="DG1206" s="17"/>
      <c r="DH1206" s="17"/>
      <c r="DI1206" s="17"/>
      <c r="DJ1206" s="17"/>
      <c r="DK1206" s="17"/>
      <c r="DL1206" s="17"/>
      <c r="DM1206" s="17"/>
      <c r="DN1206" s="17"/>
      <c r="DO1206" s="17"/>
      <c r="DP1206" s="17"/>
      <c r="DQ1206" s="17"/>
      <c r="DR1206" s="17"/>
      <c r="DS1206" s="17"/>
      <c r="DT1206" s="17"/>
      <c r="DU1206" s="17"/>
      <c r="DV1206" s="17"/>
      <c r="DW1206" s="17"/>
      <c r="DX1206" s="17"/>
      <c r="DY1206" s="17"/>
      <c r="DZ1206" s="17"/>
      <c r="EA1206" s="17"/>
      <c r="EB1206" s="17"/>
      <c r="EC1206" s="17"/>
      <c r="ED1206" s="17"/>
      <c r="EE1206" s="17"/>
      <c r="EF1206" s="17"/>
      <c r="EG1206" s="17"/>
      <c r="EH1206" s="17"/>
      <c r="EI1206" s="17"/>
      <c r="EJ1206" s="17"/>
      <c r="EK1206" s="17"/>
      <c r="EL1206" s="17"/>
    </row>
    <row r="1207" spans="1:142" x14ac:dyDescent="0.35">
      <c r="A1207" s="17"/>
      <c r="B1207" s="17"/>
      <c r="C1207" s="17"/>
      <c r="D1207" s="17"/>
      <c r="E1207" s="17"/>
      <c r="F1207" s="17"/>
      <c r="G1207" s="17"/>
      <c r="H1207" s="17"/>
      <c r="I1207" s="17"/>
      <c r="K1207" s="17"/>
      <c r="N1207" s="17"/>
      <c r="O1207" s="17"/>
      <c r="P1207" s="68"/>
      <c r="Q1207" s="68"/>
      <c r="R1207" s="17"/>
      <c r="S1207" s="17"/>
      <c r="T1207" s="107"/>
      <c r="V1207" s="17"/>
      <c r="W1207" s="17"/>
      <c r="Y1207" s="17"/>
      <c r="Z1207" s="17"/>
      <c r="AA1207" s="17"/>
      <c r="AI1207" s="17"/>
      <c r="AJ1207" s="17"/>
      <c r="AK1207" s="17"/>
      <c r="AL1207" s="17"/>
      <c r="AM1207" s="17"/>
      <c r="AN1207" s="17"/>
      <c r="AO1207" s="17"/>
      <c r="AP1207" s="17"/>
      <c r="AQ1207" s="17"/>
      <c r="AR1207" s="17"/>
      <c r="AS1207" s="17"/>
      <c r="AT1207" s="17"/>
      <c r="AU1207" s="17"/>
      <c r="AV1207" s="17"/>
      <c r="AW1207" s="17"/>
      <c r="AX1207" s="17"/>
      <c r="AY1207" s="17"/>
      <c r="AZ1207" s="17"/>
      <c r="BA1207" s="17"/>
      <c r="BB1207" s="17"/>
      <c r="BC1207" s="17"/>
      <c r="BD1207" s="17"/>
      <c r="BE1207" s="17"/>
      <c r="BF1207" s="17"/>
      <c r="BG1207" s="17"/>
      <c r="BH1207" s="17"/>
      <c r="BI1207" s="17"/>
      <c r="BJ1207" s="17"/>
      <c r="BK1207" s="17"/>
      <c r="BL1207" s="17"/>
      <c r="BM1207" s="17"/>
      <c r="BN1207" s="17"/>
      <c r="BO1207" s="17"/>
      <c r="BP1207" s="17"/>
      <c r="BQ1207" s="17"/>
      <c r="BR1207" s="17"/>
      <c r="BS1207" s="17"/>
      <c r="BT1207" s="17"/>
      <c r="BU1207" s="17"/>
      <c r="BV1207" s="17"/>
      <c r="BW1207" s="17"/>
      <c r="BX1207" s="17"/>
      <c r="BY1207" s="17"/>
      <c r="BZ1207" s="17"/>
      <c r="CA1207" s="17"/>
      <c r="CB1207" s="17"/>
      <c r="CC1207" s="17"/>
      <c r="CD1207" s="17"/>
      <c r="CE1207" s="17"/>
      <c r="CF1207" s="17"/>
      <c r="CG1207" s="17"/>
      <c r="CH1207" s="17"/>
      <c r="CI1207" s="17"/>
      <c r="CJ1207" s="17"/>
      <c r="CK1207" s="17"/>
      <c r="CL1207" s="17"/>
      <c r="CM1207" s="17"/>
      <c r="CN1207" s="17"/>
      <c r="CO1207" s="17"/>
      <c r="CP1207" s="17"/>
      <c r="CQ1207" s="17"/>
      <c r="CR1207" s="17"/>
      <c r="CS1207" s="17"/>
      <c r="CT1207" s="17"/>
      <c r="CU1207" s="17"/>
      <c r="CV1207" s="17"/>
      <c r="CW1207" s="17"/>
      <c r="CX1207" s="17"/>
      <c r="CY1207" s="17"/>
      <c r="CZ1207" s="17"/>
      <c r="DA1207" s="17"/>
      <c r="DB1207" s="17"/>
      <c r="DC1207" s="17"/>
      <c r="DD1207" s="17"/>
      <c r="DE1207" s="17"/>
      <c r="DF1207" s="17"/>
      <c r="DG1207" s="17"/>
      <c r="DH1207" s="17"/>
      <c r="DI1207" s="17"/>
      <c r="DJ1207" s="17"/>
      <c r="DK1207" s="17"/>
      <c r="DL1207" s="17"/>
      <c r="DM1207" s="17"/>
      <c r="DN1207" s="17"/>
      <c r="DO1207" s="17"/>
      <c r="DP1207" s="17"/>
      <c r="DQ1207" s="17"/>
      <c r="DR1207" s="17"/>
      <c r="DS1207" s="17"/>
      <c r="DT1207" s="17"/>
      <c r="DU1207" s="17"/>
      <c r="DV1207" s="17"/>
      <c r="DW1207" s="17"/>
      <c r="DX1207" s="17"/>
      <c r="DY1207" s="17"/>
      <c r="DZ1207" s="17"/>
      <c r="EA1207" s="17"/>
      <c r="EB1207" s="17"/>
      <c r="EC1207" s="17"/>
      <c r="ED1207" s="17"/>
      <c r="EE1207" s="17"/>
      <c r="EF1207" s="17"/>
      <c r="EG1207" s="17"/>
      <c r="EH1207" s="17"/>
      <c r="EI1207" s="17"/>
      <c r="EJ1207" s="17"/>
      <c r="EK1207" s="17"/>
      <c r="EL1207" s="17"/>
    </row>
    <row r="1208" spans="1:142" x14ac:dyDescent="0.35">
      <c r="A1208" s="17"/>
      <c r="B1208" s="17"/>
      <c r="C1208" s="17"/>
      <c r="D1208" s="17"/>
      <c r="E1208" s="17"/>
      <c r="F1208" s="17"/>
      <c r="G1208" s="17"/>
      <c r="H1208" s="17"/>
      <c r="I1208" s="17"/>
      <c r="K1208" s="17"/>
      <c r="N1208" s="17"/>
      <c r="O1208" s="17"/>
      <c r="P1208" s="68"/>
      <c r="Q1208" s="68"/>
      <c r="R1208" s="17"/>
      <c r="S1208" s="17"/>
      <c r="T1208" s="107"/>
      <c r="V1208" s="17"/>
      <c r="W1208" s="17"/>
      <c r="Y1208" s="17"/>
      <c r="Z1208" s="17"/>
      <c r="AA1208" s="17"/>
      <c r="AI1208" s="17"/>
      <c r="AJ1208" s="17"/>
      <c r="AK1208" s="17"/>
      <c r="AL1208" s="17"/>
      <c r="AM1208" s="17"/>
      <c r="AN1208" s="17"/>
      <c r="AO1208" s="17"/>
      <c r="AP1208" s="17"/>
      <c r="AQ1208" s="17"/>
      <c r="AR1208" s="17"/>
      <c r="AS1208" s="17"/>
      <c r="AT1208" s="17"/>
      <c r="AU1208" s="17"/>
      <c r="AV1208" s="17"/>
      <c r="AW1208" s="17"/>
      <c r="AX1208" s="17"/>
      <c r="AY1208" s="17"/>
      <c r="AZ1208" s="17"/>
      <c r="BA1208" s="17"/>
      <c r="BB1208" s="17"/>
      <c r="BC1208" s="17"/>
      <c r="BD1208" s="17"/>
      <c r="BE1208" s="17"/>
      <c r="BF1208" s="17"/>
      <c r="BG1208" s="17"/>
      <c r="BH1208" s="17"/>
      <c r="BI1208" s="17"/>
      <c r="BJ1208" s="17"/>
      <c r="BK1208" s="17"/>
      <c r="BL1208" s="17"/>
      <c r="BM1208" s="17"/>
      <c r="BN1208" s="17"/>
      <c r="BO1208" s="17"/>
      <c r="BP1208" s="17"/>
      <c r="BQ1208" s="17"/>
      <c r="BR1208" s="17"/>
      <c r="BS1208" s="17"/>
      <c r="BT1208" s="17"/>
      <c r="BU1208" s="17"/>
      <c r="BV1208" s="17"/>
      <c r="BW1208" s="17"/>
      <c r="BX1208" s="17"/>
      <c r="BY1208" s="17"/>
      <c r="BZ1208" s="17"/>
      <c r="CA1208" s="17"/>
      <c r="CB1208" s="17"/>
      <c r="CC1208" s="17"/>
      <c r="CD1208" s="17"/>
      <c r="CE1208" s="17"/>
      <c r="CF1208" s="17"/>
      <c r="CG1208" s="17"/>
      <c r="CH1208" s="17"/>
      <c r="CI1208" s="17"/>
      <c r="CJ1208" s="17"/>
      <c r="CK1208" s="17"/>
      <c r="CL1208" s="17"/>
      <c r="CM1208" s="17"/>
      <c r="CN1208" s="17"/>
      <c r="CO1208" s="17"/>
      <c r="CP1208" s="17"/>
      <c r="CQ1208" s="17"/>
      <c r="CR1208" s="17"/>
      <c r="CS1208" s="17"/>
      <c r="CT1208" s="17"/>
      <c r="CU1208" s="17"/>
      <c r="CV1208" s="17"/>
      <c r="CW1208" s="17"/>
      <c r="CX1208" s="17"/>
      <c r="CY1208" s="17"/>
      <c r="CZ1208" s="17"/>
      <c r="DA1208" s="17"/>
      <c r="DB1208" s="17"/>
      <c r="DC1208" s="17"/>
      <c r="DD1208" s="17"/>
      <c r="DE1208" s="17"/>
      <c r="DF1208" s="17"/>
      <c r="DG1208" s="17"/>
      <c r="DH1208" s="17"/>
      <c r="DI1208" s="17"/>
      <c r="DJ1208" s="17"/>
      <c r="DK1208" s="17"/>
      <c r="DL1208" s="17"/>
      <c r="DM1208" s="17"/>
      <c r="DN1208" s="17"/>
      <c r="DO1208" s="17"/>
      <c r="DP1208" s="17"/>
      <c r="DQ1208" s="17"/>
      <c r="DR1208" s="17"/>
      <c r="DS1208" s="17"/>
      <c r="DT1208" s="17"/>
      <c r="DU1208" s="17"/>
      <c r="DV1208" s="17"/>
      <c r="DW1208" s="17"/>
      <c r="DX1208" s="17"/>
      <c r="DY1208" s="17"/>
      <c r="DZ1208" s="17"/>
      <c r="EA1208" s="17"/>
      <c r="EB1208" s="17"/>
      <c r="EC1208" s="17"/>
      <c r="ED1208" s="17"/>
      <c r="EE1208" s="17"/>
      <c r="EF1208" s="17"/>
      <c r="EG1208" s="17"/>
      <c r="EH1208" s="17"/>
      <c r="EI1208" s="17"/>
      <c r="EJ1208" s="17"/>
      <c r="EK1208" s="17"/>
      <c r="EL1208" s="17"/>
    </row>
    <row r="1209" spans="1:142" x14ac:dyDescent="0.35">
      <c r="A1209" s="17"/>
      <c r="B1209" s="17"/>
      <c r="C1209" s="17"/>
      <c r="D1209" s="17"/>
      <c r="E1209" s="17"/>
      <c r="F1209" s="17"/>
      <c r="G1209" s="17"/>
      <c r="H1209" s="17"/>
      <c r="I1209" s="17"/>
      <c r="K1209" s="17"/>
      <c r="N1209" s="17"/>
      <c r="O1209" s="17"/>
      <c r="P1209" s="68"/>
      <c r="Q1209" s="68"/>
      <c r="R1209" s="17"/>
      <c r="S1209" s="17"/>
      <c r="T1209" s="109"/>
      <c r="V1209" s="17"/>
      <c r="W1209" s="17"/>
      <c r="Y1209" s="17"/>
      <c r="Z1209" s="17"/>
      <c r="AA1209" s="17"/>
      <c r="AI1209" s="17"/>
      <c r="AJ1209" s="17"/>
      <c r="AK1209" s="17"/>
      <c r="AL1209" s="17"/>
      <c r="AM1209" s="17"/>
      <c r="AN1209" s="17"/>
      <c r="AO1209" s="17"/>
      <c r="AP1209" s="17"/>
      <c r="AQ1209" s="17"/>
      <c r="AR1209" s="17"/>
      <c r="AS1209" s="17"/>
      <c r="AT1209" s="17"/>
      <c r="AU1209" s="17"/>
      <c r="AV1209" s="17"/>
      <c r="AW1209" s="17"/>
      <c r="AX1209" s="17"/>
      <c r="AY1209" s="17"/>
      <c r="AZ1209" s="17"/>
      <c r="BA1209" s="17"/>
      <c r="BB1209" s="17"/>
      <c r="BC1209" s="17"/>
      <c r="BD1209" s="17"/>
      <c r="BE1209" s="17"/>
      <c r="BF1209" s="17"/>
      <c r="BG1209" s="17"/>
      <c r="BH1209" s="17"/>
      <c r="BI1209" s="17"/>
      <c r="BJ1209" s="17"/>
      <c r="BK1209" s="17"/>
      <c r="BL1209" s="17"/>
      <c r="BM1209" s="17"/>
      <c r="BN1209" s="17"/>
      <c r="BO1209" s="17"/>
      <c r="BP1209" s="17"/>
      <c r="BQ1209" s="17"/>
      <c r="BR1209" s="17"/>
      <c r="BS1209" s="17"/>
      <c r="BT1209" s="17"/>
      <c r="BU1209" s="17"/>
      <c r="BV1209" s="17"/>
      <c r="BW1209" s="17"/>
      <c r="BX1209" s="17"/>
      <c r="BY1209" s="17"/>
      <c r="BZ1209" s="17"/>
      <c r="CA1209" s="17"/>
      <c r="CB1209" s="17"/>
      <c r="CC1209" s="17"/>
      <c r="CD1209" s="17"/>
      <c r="CE1209" s="17"/>
      <c r="CF1209" s="17"/>
      <c r="CG1209" s="17"/>
      <c r="CH1209" s="17"/>
      <c r="CI1209" s="17"/>
      <c r="CJ1209" s="17"/>
      <c r="CK1209" s="17"/>
      <c r="CL1209" s="17"/>
      <c r="CM1209" s="17"/>
      <c r="CN1209" s="17"/>
      <c r="CO1209" s="17"/>
      <c r="CP1209" s="17"/>
      <c r="CQ1209" s="17"/>
      <c r="CR1209" s="17"/>
      <c r="CS1209" s="17"/>
      <c r="CT1209" s="17"/>
      <c r="CU1209" s="17"/>
      <c r="CV1209" s="17"/>
      <c r="CW1209" s="17"/>
      <c r="CX1209" s="17"/>
      <c r="CY1209" s="17"/>
      <c r="CZ1209" s="17"/>
      <c r="DA1209" s="17"/>
      <c r="DB1209" s="17"/>
      <c r="DC1209" s="17"/>
      <c r="DD1209" s="17"/>
      <c r="DE1209" s="17"/>
      <c r="DF1209" s="17"/>
      <c r="DG1209" s="17"/>
      <c r="DH1209" s="17"/>
      <c r="DI1209" s="17"/>
      <c r="DJ1209" s="17"/>
      <c r="DK1209" s="17"/>
      <c r="DL1209" s="17"/>
      <c r="DM1209" s="17"/>
      <c r="DN1209" s="17"/>
      <c r="DO1209" s="17"/>
      <c r="DP1209" s="17"/>
      <c r="DQ1209" s="17"/>
      <c r="DR1209" s="17"/>
      <c r="DS1209" s="17"/>
      <c r="DT1209" s="17"/>
      <c r="DU1209" s="17"/>
      <c r="DV1209" s="17"/>
      <c r="DW1209" s="17"/>
      <c r="DX1209" s="17"/>
      <c r="DY1209" s="17"/>
      <c r="DZ1209" s="17"/>
      <c r="EA1209" s="17"/>
      <c r="EB1209" s="17"/>
      <c r="EC1209" s="17"/>
      <c r="ED1209" s="17"/>
      <c r="EE1209" s="17"/>
      <c r="EF1209" s="17"/>
      <c r="EG1209" s="17"/>
      <c r="EH1209" s="17"/>
      <c r="EI1209" s="17"/>
      <c r="EJ1209" s="17"/>
      <c r="EK1209" s="17"/>
      <c r="EL1209" s="17"/>
    </row>
    <row r="1210" spans="1:142" x14ac:dyDescent="0.35">
      <c r="A1210" s="17"/>
      <c r="B1210" s="17"/>
      <c r="C1210" s="17"/>
      <c r="D1210" s="17"/>
      <c r="E1210" s="17"/>
      <c r="F1210" s="17"/>
      <c r="G1210" s="17"/>
      <c r="H1210" s="17"/>
      <c r="I1210" s="17"/>
      <c r="K1210" s="17"/>
      <c r="N1210" s="17"/>
      <c r="O1210" s="17"/>
      <c r="P1210" s="68"/>
      <c r="Q1210" s="68"/>
      <c r="R1210" s="17"/>
      <c r="S1210" s="17"/>
      <c r="T1210" s="107"/>
      <c r="V1210" s="17"/>
      <c r="W1210" s="17"/>
      <c r="Y1210" s="17"/>
      <c r="Z1210" s="17"/>
      <c r="AA1210" s="17"/>
      <c r="AI1210" s="17"/>
      <c r="AJ1210" s="17"/>
      <c r="AK1210" s="17"/>
      <c r="AL1210" s="17"/>
      <c r="AM1210" s="17"/>
      <c r="AN1210" s="17"/>
      <c r="AO1210" s="17"/>
      <c r="AP1210" s="17"/>
      <c r="AQ1210" s="17"/>
      <c r="AR1210" s="17"/>
      <c r="AS1210" s="17"/>
      <c r="AT1210" s="17"/>
      <c r="AU1210" s="17"/>
      <c r="AV1210" s="17"/>
      <c r="AW1210" s="17"/>
      <c r="AX1210" s="17"/>
      <c r="AY1210" s="17"/>
      <c r="AZ1210" s="17"/>
      <c r="BA1210" s="17"/>
      <c r="BB1210" s="17"/>
      <c r="BC1210" s="17"/>
      <c r="BD1210" s="17"/>
      <c r="BE1210" s="17"/>
      <c r="BF1210" s="17"/>
      <c r="BG1210" s="17"/>
      <c r="BH1210" s="17"/>
      <c r="BI1210" s="17"/>
      <c r="BJ1210" s="17"/>
      <c r="BK1210" s="17"/>
      <c r="BL1210" s="17"/>
      <c r="BM1210" s="17"/>
      <c r="BN1210" s="17"/>
      <c r="BO1210" s="17"/>
      <c r="BP1210" s="17"/>
      <c r="BQ1210" s="17"/>
      <c r="BR1210" s="17"/>
      <c r="BS1210" s="17"/>
      <c r="BT1210" s="17"/>
      <c r="BU1210" s="17"/>
      <c r="BV1210" s="17"/>
      <c r="BW1210" s="17"/>
      <c r="BX1210" s="17"/>
      <c r="BY1210" s="17"/>
      <c r="BZ1210" s="17"/>
      <c r="CA1210" s="17"/>
      <c r="CB1210" s="17"/>
      <c r="CC1210" s="17"/>
      <c r="CD1210" s="17"/>
      <c r="CE1210" s="17"/>
      <c r="CF1210" s="17"/>
      <c r="CG1210" s="17"/>
      <c r="CH1210" s="17"/>
      <c r="CI1210" s="17"/>
      <c r="CJ1210" s="17"/>
      <c r="CK1210" s="17"/>
      <c r="CL1210" s="17"/>
      <c r="CM1210" s="17"/>
      <c r="CN1210" s="17"/>
      <c r="CO1210" s="17"/>
      <c r="CP1210" s="17"/>
      <c r="CQ1210" s="17"/>
      <c r="CR1210" s="17"/>
      <c r="CS1210" s="17"/>
      <c r="CT1210" s="17"/>
      <c r="CU1210" s="17"/>
      <c r="CV1210" s="17"/>
      <c r="CW1210" s="17"/>
      <c r="CX1210" s="17"/>
      <c r="CY1210" s="17"/>
      <c r="CZ1210" s="17"/>
      <c r="DA1210" s="17"/>
      <c r="DB1210" s="17"/>
      <c r="DC1210" s="17"/>
      <c r="DD1210" s="17"/>
      <c r="DE1210" s="17"/>
      <c r="DF1210" s="17"/>
      <c r="DG1210" s="17"/>
      <c r="DH1210" s="17"/>
      <c r="DI1210" s="17"/>
      <c r="DJ1210" s="17"/>
      <c r="DK1210" s="17"/>
      <c r="DL1210" s="17"/>
      <c r="DM1210" s="17"/>
      <c r="DN1210" s="17"/>
      <c r="DO1210" s="17"/>
      <c r="DP1210" s="17"/>
      <c r="DQ1210" s="17"/>
      <c r="DR1210" s="17"/>
      <c r="DS1210" s="17"/>
      <c r="DT1210" s="17"/>
      <c r="DU1210" s="17"/>
      <c r="DV1210" s="17"/>
      <c r="DW1210" s="17"/>
      <c r="DX1210" s="17"/>
      <c r="DY1210" s="17"/>
      <c r="DZ1210" s="17"/>
      <c r="EA1210" s="17"/>
      <c r="EB1210" s="17"/>
      <c r="EC1210" s="17"/>
      <c r="ED1210" s="17"/>
      <c r="EE1210" s="17"/>
      <c r="EF1210" s="17"/>
      <c r="EG1210" s="17"/>
      <c r="EH1210" s="17"/>
      <c r="EI1210" s="17"/>
      <c r="EJ1210" s="17"/>
      <c r="EK1210" s="17"/>
      <c r="EL1210" s="17"/>
    </row>
    <row r="1211" spans="1:142" x14ac:dyDescent="0.35">
      <c r="A1211" s="17"/>
      <c r="B1211" s="17"/>
      <c r="C1211" s="17"/>
      <c r="D1211" s="17"/>
      <c r="E1211" s="17"/>
      <c r="F1211" s="17"/>
      <c r="G1211" s="17"/>
      <c r="H1211" s="17"/>
      <c r="I1211" s="17"/>
      <c r="K1211" s="17"/>
      <c r="N1211" s="17"/>
      <c r="O1211" s="17"/>
      <c r="P1211" s="68"/>
      <c r="Q1211" s="68"/>
      <c r="R1211" s="17"/>
      <c r="S1211" s="17"/>
      <c r="T1211" s="107"/>
      <c r="V1211" s="17"/>
      <c r="W1211" s="17"/>
      <c r="Y1211" s="17"/>
      <c r="Z1211" s="17"/>
      <c r="AA1211" s="17"/>
      <c r="AI1211" s="17"/>
      <c r="AJ1211" s="17"/>
      <c r="AK1211" s="17"/>
      <c r="AL1211" s="17"/>
      <c r="AM1211" s="17"/>
      <c r="AN1211" s="17"/>
      <c r="AO1211" s="17"/>
      <c r="AP1211" s="17"/>
      <c r="AQ1211" s="17"/>
      <c r="AR1211" s="17"/>
      <c r="AS1211" s="17"/>
      <c r="AT1211" s="17"/>
      <c r="AU1211" s="17"/>
      <c r="AV1211" s="17"/>
      <c r="AW1211" s="17"/>
      <c r="AX1211" s="17"/>
      <c r="AY1211" s="17"/>
      <c r="AZ1211" s="17"/>
      <c r="BA1211" s="17"/>
      <c r="BB1211" s="17"/>
      <c r="BC1211" s="17"/>
      <c r="BD1211" s="17"/>
      <c r="BE1211" s="17"/>
      <c r="BF1211" s="17"/>
      <c r="BG1211" s="17"/>
      <c r="BH1211" s="17"/>
      <c r="BI1211" s="17"/>
      <c r="BJ1211" s="17"/>
      <c r="BK1211" s="17"/>
      <c r="BL1211" s="17"/>
      <c r="BM1211" s="17"/>
      <c r="BN1211" s="17"/>
      <c r="BO1211" s="17"/>
      <c r="BP1211" s="17"/>
      <c r="BQ1211" s="17"/>
      <c r="BR1211" s="17"/>
      <c r="BS1211" s="17"/>
      <c r="BT1211" s="17"/>
      <c r="BU1211" s="17"/>
      <c r="BV1211" s="17"/>
      <c r="BW1211" s="17"/>
      <c r="BX1211" s="17"/>
      <c r="BY1211" s="17"/>
      <c r="BZ1211" s="17"/>
      <c r="CA1211" s="17"/>
      <c r="CB1211" s="17"/>
      <c r="CC1211" s="17"/>
      <c r="CD1211" s="17"/>
      <c r="CE1211" s="17"/>
      <c r="CF1211" s="17"/>
      <c r="CG1211" s="17"/>
      <c r="CH1211" s="17"/>
      <c r="CI1211" s="17"/>
      <c r="CJ1211" s="17"/>
      <c r="CK1211" s="17"/>
      <c r="CL1211" s="17"/>
      <c r="CM1211" s="17"/>
      <c r="CN1211" s="17"/>
      <c r="CO1211" s="17"/>
      <c r="CP1211" s="17"/>
      <c r="CQ1211" s="17"/>
      <c r="CR1211" s="17"/>
      <c r="CS1211" s="17"/>
      <c r="CT1211" s="17"/>
      <c r="CU1211" s="17"/>
      <c r="CV1211" s="17"/>
      <c r="CW1211" s="17"/>
      <c r="CX1211" s="17"/>
      <c r="CY1211" s="17"/>
      <c r="CZ1211" s="17"/>
      <c r="DA1211" s="17"/>
      <c r="DB1211" s="17"/>
      <c r="DC1211" s="17"/>
      <c r="DD1211" s="17"/>
      <c r="DE1211" s="17"/>
      <c r="DF1211" s="17"/>
      <c r="DG1211" s="17"/>
      <c r="DH1211" s="17"/>
      <c r="DI1211" s="17"/>
      <c r="DJ1211" s="17"/>
      <c r="DK1211" s="17"/>
      <c r="DL1211" s="17"/>
      <c r="DM1211" s="17"/>
      <c r="DN1211" s="17"/>
      <c r="DO1211" s="17"/>
      <c r="DP1211" s="17"/>
      <c r="DQ1211" s="17"/>
      <c r="DR1211" s="17"/>
      <c r="DS1211" s="17"/>
      <c r="DT1211" s="17"/>
      <c r="DU1211" s="17"/>
      <c r="DV1211" s="17"/>
      <c r="DW1211" s="17"/>
      <c r="DX1211" s="17"/>
      <c r="DY1211" s="17"/>
      <c r="DZ1211" s="17"/>
      <c r="EA1211" s="17"/>
      <c r="EB1211" s="17"/>
      <c r="EC1211" s="17"/>
      <c r="ED1211" s="17"/>
      <c r="EE1211" s="17"/>
      <c r="EF1211" s="17"/>
      <c r="EG1211" s="17"/>
      <c r="EH1211" s="17"/>
      <c r="EI1211" s="17"/>
      <c r="EJ1211" s="17"/>
      <c r="EK1211" s="17"/>
      <c r="EL1211" s="17"/>
    </row>
    <row r="1212" spans="1:142" x14ac:dyDescent="0.35">
      <c r="A1212" s="17"/>
      <c r="B1212" s="17"/>
      <c r="C1212" s="17"/>
      <c r="D1212" s="17"/>
      <c r="E1212" s="17"/>
      <c r="F1212" s="17"/>
      <c r="G1212" s="17"/>
      <c r="H1212" s="17"/>
      <c r="I1212" s="17"/>
      <c r="K1212" s="17"/>
      <c r="N1212" s="17"/>
      <c r="O1212" s="17"/>
      <c r="P1212" s="68"/>
      <c r="Q1212" s="68"/>
      <c r="R1212" s="17"/>
      <c r="S1212" s="17"/>
      <c r="T1212" s="107"/>
      <c r="V1212" s="17"/>
      <c r="W1212" s="17"/>
      <c r="Y1212" s="17"/>
      <c r="Z1212" s="17"/>
      <c r="AA1212" s="17"/>
      <c r="AI1212" s="17"/>
      <c r="AJ1212" s="17"/>
      <c r="AK1212" s="17"/>
      <c r="AL1212" s="17"/>
      <c r="AM1212" s="17"/>
      <c r="AN1212" s="17"/>
      <c r="AO1212" s="17"/>
      <c r="AP1212" s="17"/>
      <c r="AQ1212" s="17"/>
      <c r="AR1212" s="17"/>
      <c r="AS1212" s="17"/>
      <c r="AT1212" s="17"/>
      <c r="AU1212" s="17"/>
      <c r="AV1212" s="17"/>
      <c r="AW1212" s="17"/>
      <c r="AX1212" s="17"/>
      <c r="AY1212" s="17"/>
      <c r="AZ1212" s="17"/>
      <c r="BA1212" s="17"/>
      <c r="BB1212" s="17"/>
      <c r="BC1212" s="17"/>
      <c r="BD1212" s="17"/>
      <c r="BE1212" s="17"/>
      <c r="BF1212" s="17"/>
      <c r="BG1212" s="17"/>
      <c r="BH1212" s="17"/>
      <c r="BI1212" s="17"/>
      <c r="BJ1212" s="17"/>
      <c r="BK1212" s="17"/>
      <c r="BL1212" s="17"/>
      <c r="BM1212" s="17"/>
      <c r="BN1212" s="17"/>
      <c r="BO1212" s="17"/>
      <c r="BP1212" s="17"/>
      <c r="BQ1212" s="17"/>
      <c r="BR1212" s="17"/>
      <c r="BS1212" s="17"/>
      <c r="BT1212" s="17"/>
      <c r="BU1212" s="17"/>
      <c r="BV1212" s="17"/>
      <c r="BW1212" s="17"/>
      <c r="BX1212" s="17"/>
      <c r="BY1212" s="17"/>
      <c r="BZ1212" s="17"/>
      <c r="CA1212" s="17"/>
      <c r="CB1212" s="17"/>
      <c r="CC1212" s="17"/>
      <c r="CD1212" s="17"/>
      <c r="CE1212" s="17"/>
      <c r="CF1212" s="17"/>
      <c r="CG1212" s="17"/>
      <c r="CH1212" s="17"/>
      <c r="CI1212" s="17"/>
      <c r="CJ1212" s="17"/>
      <c r="CK1212" s="17"/>
      <c r="CL1212" s="17"/>
      <c r="CM1212" s="17"/>
      <c r="CN1212" s="17"/>
      <c r="CO1212" s="17"/>
      <c r="CP1212" s="17"/>
      <c r="CQ1212" s="17"/>
      <c r="CR1212" s="17"/>
      <c r="CS1212" s="17"/>
      <c r="CT1212" s="17"/>
      <c r="CU1212" s="17"/>
      <c r="CV1212" s="17"/>
      <c r="CW1212" s="17"/>
      <c r="CX1212" s="17"/>
      <c r="CY1212" s="17"/>
      <c r="CZ1212" s="17"/>
      <c r="DA1212" s="17"/>
      <c r="DB1212" s="17"/>
      <c r="DC1212" s="17"/>
      <c r="DD1212" s="17"/>
      <c r="DE1212" s="17"/>
      <c r="DF1212" s="17"/>
      <c r="DG1212" s="17"/>
      <c r="DH1212" s="17"/>
      <c r="DI1212" s="17"/>
      <c r="DJ1212" s="17"/>
      <c r="DK1212" s="17"/>
      <c r="DL1212" s="17"/>
      <c r="DM1212" s="17"/>
      <c r="DN1212" s="17"/>
      <c r="DO1212" s="17"/>
      <c r="DP1212" s="17"/>
      <c r="DQ1212" s="17"/>
      <c r="DR1212" s="17"/>
      <c r="DS1212" s="17"/>
      <c r="DT1212" s="17"/>
      <c r="DU1212" s="17"/>
      <c r="DV1212" s="17"/>
      <c r="DW1212" s="17"/>
      <c r="DX1212" s="17"/>
      <c r="DY1212" s="17"/>
      <c r="DZ1212" s="17"/>
      <c r="EA1212" s="17"/>
      <c r="EB1212" s="17"/>
      <c r="EC1212" s="17"/>
      <c r="ED1212" s="17"/>
      <c r="EE1212" s="17"/>
      <c r="EF1212" s="17"/>
      <c r="EG1212" s="17"/>
      <c r="EH1212" s="17"/>
      <c r="EI1212" s="17"/>
      <c r="EJ1212" s="17"/>
      <c r="EK1212" s="17"/>
      <c r="EL1212" s="17"/>
    </row>
    <row r="1213" spans="1:142" x14ac:dyDescent="0.35">
      <c r="A1213" s="17"/>
      <c r="B1213" s="17"/>
      <c r="C1213" s="17"/>
      <c r="D1213" s="17"/>
      <c r="E1213" s="17"/>
      <c r="F1213" s="17"/>
      <c r="G1213" s="17"/>
      <c r="H1213" s="17"/>
      <c r="I1213" s="17"/>
      <c r="K1213" s="17"/>
      <c r="N1213" s="17"/>
      <c r="O1213" s="17"/>
      <c r="P1213" s="68"/>
      <c r="Q1213" s="68"/>
      <c r="R1213" s="17"/>
      <c r="S1213" s="17"/>
      <c r="T1213" s="109"/>
      <c r="V1213" s="17"/>
      <c r="W1213" s="17"/>
      <c r="Y1213" s="17"/>
      <c r="Z1213" s="17"/>
      <c r="AA1213" s="17"/>
      <c r="AI1213" s="17"/>
      <c r="AJ1213" s="17"/>
      <c r="AK1213" s="17"/>
      <c r="AL1213" s="17"/>
      <c r="AM1213" s="17"/>
      <c r="AN1213" s="17"/>
      <c r="AO1213" s="17"/>
      <c r="AP1213" s="17"/>
      <c r="AQ1213" s="17"/>
      <c r="AR1213" s="17"/>
      <c r="AS1213" s="17"/>
      <c r="AT1213" s="17"/>
      <c r="AU1213" s="17"/>
      <c r="AV1213" s="17"/>
      <c r="AW1213" s="17"/>
      <c r="AX1213" s="17"/>
      <c r="AY1213" s="17"/>
      <c r="AZ1213" s="17"/>
      <c r="BA1213" s="17"/>
      <c r="BB1213" s="17"/>
      <c r="BC1213" s="17"/>
      <c r="BD1213" s="17"/>
      <c r="BE1213" s="17"/>
      <c r="BF1213" s="17"/>
      <c r="BG1213" s="17"/>
      <c r="BH1213" s="17"/>
      <c r="BI1213" s="17"/>
      <c r="BJ1213" s="17"/>
      <c r="BK1213" s="17"/>
      <c r="BL1213" s="17"/>
      <c r="BM1213" s="17"/>
      <c r="BN1213" s="17"/>
      <c r="BO1213" s="17"/>
      <c r="BP1213" s="17"/>
      <c r="BQ1213" s="17"/>
      <c r="BR1213" s="17"/>
      <c r="BS1213" s="17"/>
      <c r="BT1213" s="17"/>
      <c r="BU1213" s="17"/>
      <c r="BV1213" s="17"/>
      <c r="BW1213" s="17"/>
      <c r="BX1213" s="17"/>
      <c r="BY1213" s="17"/>
      <c r="BZ1213" s="17"/>
      <c r="CA1213" s="17"/>
      <c r="CB1213" s="17"/>
      <c r="CC1213" s="17"/>
      <c r="CD1213" s="17"/>
      <c r="CE1213" s="17"/>
      <c r="CF1213" s="17"/>
      <c r="CG1213" s="17"/>
      <c r="CH1213" s="17"/>
      <c r="CI1213" s="17"/>
      <c r="CJ1213" s="17"/>
      <c r="CK1213" s="17"/>
      <c r="CL1213" s="17"/>
      <c r="CM1213" s="17"/>
      <c r="CN1213" s="17"/>
      <c r="CO1213" s="17"/>
      <c r="CP1213" s="17"/>
      <c r="CQ1213" s="17"/>
      <c r="CR1213" s="17"/>
      <c r="CS1213" s="17"/>
      <c r="CT1213" s="17"/>
      <c r="CU1213" s="17"/>
      <c r="CV1213" s="17"/>
      <c r="CW1213" s="17"/>
      <c r="CX1213" s="17"/>
      <c r="CY1213" s="17"/>
      <c r="CZ1213" s="17"/>
      <c r="DA1213" s="17"/>
      <c r="DB1213" s="17"/>
      <c r="DC1213" s="17"/>
      <c r="DD1213" s="17"/>
      <c r="DE1213" s="17"/>
      <c r="DF1213" s="17"/>
      <c r="DG1213" s="17"/>
      <c r="DH1213" s="17"/>
      <c r="DI1213" s="17"/>
      <c r="DJ1213" s="17"/>
      <c r="DK1213" s="17"/>
      <c r="DL1213" s="17"/>
      <c r="DM1213" s="17"/>
      <c r="DN1213" s="17"/>
      <c r="DO1213" s="17"/>
      <c r="DP1213" s="17"/>
      <c r="DQ1213" s="17"/>
      <c r="DR1213" s="17"/>
      <c r="DS1213" s="17"/>
      <c r="DT1213" s="17"/>
      <c r="DU1213" s="17"/>
      <c r="DV1213" s="17"/>
      <c r="DW1213" s="17"/>
      <c r="DX1213" s="17"/>
      <c r="DY1213" s="17"/>
      <c r="DZ1213" s="17"/>
      <c r="EA1213" s="17"/>
      <c r="EB1213" s="17"/>
      <c r="EC1213" s="17"/>
      <c r="ED1213" s="17"/>
      <c r="EE1213" s="17"/>
      <c r="EF1213" s="17"/>
      <c r="EG1213" s="17"/>
      <c r="EH1213" s="17"/>
      <c r="EI1213" s="17"/>
      <c r="EJ1213" s="17"/>
      <c r="EK1213" s="17"/>
      <c r="EL1213" s="17"/>
    </row>
    <row r="1214" spans="1:142" x14ac:dyDescent="0.35">
      <c r="A1214" s="17"/>
      <c r="B1214" s="17"/>
      <c r="C1214" s="17"/>
      <c r="D1214" s="17"/>
      <c r="E1214" s="17"/>
      <c r="F1214" s="17"/>
      <c r="G1214" s="17"/>
      <c r="H1214" s="17"/>
      <c r="I1214" s="17"/>
      <c r="K1214" s="17"/>
      <c r="N1214" s="17"/>
      <c r="O1214" s="17"/>
      <c r="P1214" s="68"/>
      <c r="Q1214" s="68"/>
      <c r="R1214" s="17"/>
      <c r="S1214" s="17"/>
      <c r="T1214" s="107"/>
      <c r="V1214" s="17"/>
      <c r="W1214" s="17"/>
      <c r="Y1214" s="17"/>
      <c r="Z1214" s="17"/>
      <c r="AA1214" s="17"/>
      <c r="AI1214" s="17"/>
      <c r="AJ1214" s="17"/>
      <c r="AK1214" s="17"/>
      <c r="AL1214" s="17"/>
      <c r="AM1214" s="17"/>
      <c r="AN1214" s="17"/>
      <c r="AO1214" s="17"/>
      <c r="AP1214" s="17"/>
      <c r="AQ1214" s="17"/>
      <c r="AR1214" s="17"/>
      <c r="AS1214" s="17"/>
      <c r="AT1214" s="17"/>
      <c r="AU1214" s="17"/>
      <c r="AV1214" s="17"/>
      <c r="AW1214" s="17"/>
      <c r="AX1214" s="17"/>
      <c r="AY1214" s="17"/>
      <c r="AZ1214" s="17"/>
      <c r="BA1214" s="17"/>
      <c r="BB1214" s="17"/>
      <c r="BC1214" s="17"/>
      <c r="BD1214" s="17"/>
      <c r="BE1214" s="17"/>
      <c r="BF1214" s="17"/>
      <c r="BG1214" s="17"/>
      <c r="BH1214" s="17"/>
      <c r="BI1214" s="17"/>
      <c r="BJ1214" s="17"/>
      <c r="BK1214" s="17"/>
      <c r="BL1214" s="17"/>
      <c r="BM1214" s="17"/>
      <c r="BN1214" s="17"/>
      <c r="BO1214" s="17"/>
      <c r="BP1214" s="17"/>
      <c r="BQ1214" s="17"/>
      <c r="BR1214" s="17"/>
      <c r="BS1214" s="17"/>
      <c r="BT1214" s="17"/>
      <c r="BU1214" s="17"/>
      <c r="BV1214" s="17"/>
      <c r="BW1214" s="17"/>
      <c r="BX1214" s="17"/>
      <c r="BY1214" s="17"/>
      <c r="BZ1214" s="17"/>
      <c r="CA1214" s="17"/>
      <c r="CB1214" s="17"/>
      <c r="CC1214" s="17"/>
      <c r="CD1214" s="17"/>
      <c r="CE1214" s="17"/>
      <c r="CF1214" s="17"/>
      <c r="CG1214" s="17"/>
      <c r="CH1214" s="17"/>
      <c r="CI1214" s="17"/>
      <c r="CJ1214" s="17"/>
      <c r="CK1214" s="17"/>
      <c r="CL1214" s="17"/>
      <c r="CM1214" s="17"/>
      <c r="CN1214" s="17"/>
      <c r="CO1214" s="17"/>
      <c r="CP1214" s="17"/>
      <c r="CQ1214" s="17"/>
      <c r="CR1214" s="17"/>
      <c r="CS1214" s="17"/>
      <c r="CT1214" s="17"/>
      <c r="CU1214" s="17"/>
      <c r="CV1214" s="17"/>
      <c r="CW1214" s="17"/>
      <c r="CX1214" s="17"/>
      <c r="CY1214" s="17"/>
      <c r="CZ1214" s="17"/>
      <c r="DA1214" s="17"/>
      <c r="DB1214" s="17"/>
      <c r="DC1214" s="17"/>
      <c r="DD1214" s="17"/>
      <c r="DE1214" s="17"/>
      <c r="DF1214" s="17"/>
      <c r="DG1214" s="17"/>
      <c r="DH1214" s="17"/>
      <c r="DI1214" s="17"/>
      <c r="DJ1214" s="17"/>
      <c r="DK1214" s="17"/>
      <c r="DL1214" s="17"/>
      <c r="DM1214" s="17"/>
      <c r="DN1214" s="17"/>
      <c r="DO1214" s="17"/>
      <c r="DP1214" s="17"/>
      <c r="DQ1214" s="17"/>
      <c r="DR1214" s="17"/>
      <c r="DS1214" s="17"/>
      <c r="DT1214" s="17"/>
      <c r="DU1214" s="17"/>
      <c r="DV1214" s="17"/>
      <c r="DW1214" s="17"/>
      <c r="DX1214" s="17"/>
      <c r="DY1214" s="17"/>
      <c r="DZ1214" s="17"/>
      <c r="EA1214" s="17"/>
      <c r="EB1214" s="17"/>
      <c r="EC1214" s="17"/>
      <c r="ED1214" s="17"/>
      <c r="EE1214" s="17"/>
      <c r="EF1214" s="17"/>
      <c r="EG1214" s="17"/>
      <c r="EH1214" s="17"/>
      <c r="EI1214" s="17"/>
      <c r="EJ1214" s="17"/>
      <c r="EK1214" s="17"/>
      <c r="EL1214" s="17"/>
    </row>
    <row r="1215" spans="1:142" x14ac:dyDescent="0.35">
      <c r="A1215" s="17"/>
      <c r="B1215" s="17"/>
      <c r="C1215" s="17"/>
      <c r="D1215" s="17"/>
      <c r="E1215" s="17"/>
      <c r="F1215" s="17"/>
      <c r="G1215" s="17"/>
      <c r="H1215" s="17"/>
      <c r="I1215" s="17"/>
      <c r="K1215" s="17"/>
      <c r="N1215" s="17"/>
      <c r="O1215" s="17"/>
      <c r="P1215" s="68"/>
      <c r="Q1215" s="68"/>
      <c r="R1215" s="17"/>
      <c r="S1215" s="17"/>
      <c r="T1215" s="109"/>
      <c r="V1215" s="17"/>
      <c r="W1215" s="17"/>
      <c r="Y1215" s="17"/>
      <c r="Z1215" s="17"/>
      <c r="AA1215" s="17"/>
      <c r="AI1215" s="17"/>
      <c r="AJ1215" s="17"/>
      <c r="AK1215" s="17"/>
      <c r="AL1215" s="17"/>
      <c r="AM1215" s="17"/>
      <c r="AN1215" s="17"/>
      <c r="AO1215" s="17"/>
      <c r="AP1215" s="17"/>
      <c r="AQ1215" s="17"/>
      <c r="AR1215" s="17"/>
      <c r="AS1215" s="17"/>
      <c r="AT1215" s="17"/>
      <c r="AU1215" s="17"/>
      <c r="AV1215" s="17"/>
      <c r="AW1215" s="17"/>
      <c r="AX1215" s="17"/>
      <c r="AY1215" s="17"/>
      <c r="AZ1215" s="17"/>
      <c r="BA1215" s="17"/>
      <c r="BB1215" s="17"/>
      <c r="BC1215" s="17"/>
      <c r="BD1215" s="17"/>
      <c r="BE1215" s="17"/>
      <c r="BF1215" s="17"/>
      <c r="BG1215" s="17"/>
      <c r="BH1215" s="17"/>
      <c r="BI1215" s="17"/>
      <c r="BJ1215" s="17"/>
      <c r="BK1215" s="17"/>
      <c r="BL1215" s="17"/>
      <c r="BM1215" s="17"/>
      <c r="BN1215" s="17"/>
      <c r="BO1215" s="17"/>
      <c r="BP1215" s="17"/>
      <c r="BQ1215" s="17"/>
      <c r="BR1215" s="17"/>
      <c r="BS1215" s="17"/>
      <c r="BT1215" s="17"/>
      <c r="BU1215" s="17"/>
      <c r="BV1215" s="17"/>
      <c r="BW1215" s="17"/>
      <c r="BX1215" s="17"/>
      <c r="BY1215" s="17"/>
      <c r="BZ1215" s="17"/>
      <c r="CA1215" s="17"/>
      <c r="CB1215" s="17"/>
      <c r="CC1215" s="17"/>
      <c r="CD1215" s="17"/>
      <c r="CE1215" s="17"/>
      <c r="CF1215" s="17"/>
      <c r="CG1215" s="17"/>
      <c r="CH1215" s="17"/>
      <c r="CI1215" s="17"/>
      <c r="CJ1215" s="17"/>
      <c r="CK1215" s="17"/>
      <c r="CL1215" s="17"/>
      <c r="CM1215" s="17"/>
      <c r="CN1215" s="17"/>
      <c r="CO1215" s="17"/>
      <c r="CP1215" s="17"/>
      <c r="CQ1215" s="17"/>
      <c r="CR1215" s="17"/>
      <c r="CS1215" s="17"/>
      <c r="CT1215" s="17"/>
      <c r="CU1215" s="17"/>
      <c r="CV1215" s="17"/>
      <c r="CW1215" s="17"/>
      <c r="CX1215" s="17"/>
      <c r="CY1215" s="17"/>
      <c r="CZ1215" s="17"/>
      <c r="DA1215" s="17"/>
      <c r="DB1215" s="17"/>
      <c r="DC1215" s="17"/>
      <c r="DD1215" s="17"/>
      <c r="DE1215" s="17"/>
      <c r="DF1215" s="17"/>
      <c r="DG1215" s="17"/>
      <c r="DH1215" s="17"/>
      <c r="DI1215" s="17"/>
      <c r="DJ1215" s="17"/>
      <c r="DK1215" s="17"/>
      <c r="DL1215" s="17"/>
      <c r="DM1215" s="17"/>
      <c r="DN1215" s="17"/>
      <c r="DO1215" s="17"/>
      <c r="DP1215" s="17"/>
      <c r="DQ1215" s="17"/>
      <c r="DR1215" s="17"/>
      <c r="DS1215" s="17"/>
      <c r="DT1215" s="17"/>
      <c r="DU1215" s="17"/>
      <c r="DV1215" s="17"/>
      <c r="DW1215" s="17"/>
      <c r="DX1215" s="17"/>
      <c r="DY1215" s="17"/>
      <c r="DZ1215" s="17"/>
      <c r="EA1215" s="17"/>
      <c r="EB1215" s="17"/>
      <c r="EC1215" s="17"/>
      <c r="ED1215" s="17"/>
      <c r="EE1215" s="17"/>
      <c r="EF1215" s="17"/>
      <c r="EG1215" s="17"/>
      <c r="EH1215" s="17"/>
      <c r="EI1215" s="17"/>
      <c r="EJ1215" s="17"/>
      <c r="EK1215" s="17"/>
      <c r="EL1215" s="17"/>
    </row>
    <row r="1216" spans="1:142" x14ac:dyDescent="0.35">
      <c r="A1216" s="17"/>
      <c r="B1216" s="17"/>
      <c r="C1216" s="17"/>
      <c r="D1216" s="17"/>
      <c r="E1216" s="17"/>
      <c r="F1216" s="17"/>
      <c r="G1216" s="17"/>
      <c r="H1216" s="17"/>
      <c r="I1216" s="17"/>
      <c r="K1216" s="17"/>
      <c r="N1216" s="17"/>
      <c r="O1216" s="17"/>
      <c r="P1216" s="68"/>
      <c r="Q1216" s="68"/>
      <c r="R1216" s="17"/>
      <c r="S1216" s="17"/>
      <c r="T1216" s="107"/>
      <c r="V1216" s="17"/>
      <c r="W1216" s="17"/>
      <c r="Y1216" s="17"/>
      <c r="Z1216" s="17"/>
      <c r="AA1216" s="17"/>
      <c r="AI1216" s="17"/>
      <c r="AJ1216" s="17"/>
      <c r="AK1216" s="17"/>
      <c r="AL1216" s="17"/>
      <c r="AM1216" s="17"/>
      <c r="AN1216" s="17"/>
      <c r="AO1216" s="17"/>
      <c r="AP1216" s="17"/>
      <c r="AQ1216" s="17"/>
      <c r="AR1216" s="17"/>
      <c r="AS1216" s="17"/>
      <c r="AT1216" s="17"/>
      <c r="AU1216" s="17"/>
      <c r="AV1216" s="17"/>
      <c r="AW1216" s="17"/>
      <c r="AX1216" s="17"/>
      <c r="AY1216" s="17"/>
      <c r="AZ1216" s="17"/>
      <c r="BA1216" s="17"/>
      <c r="BB1216" s="17"/>
      <c r="BC1216" s="17"/>
      <c r="BD1216" s="17"/>
      <c r="BE1216" s="17"/>
      <c r="BF1216" s="17"/>
      <c r="BG1216" s="17"/>
      <c r="BH1216" s="17"/>
      <c r="BI1216" s="17"/>
      <c r="BJ1216" s="17"/>
      <c r="BK1216" s="17"/>
      <c r="BL1216" s="17"/>
      <c r="BM1216" s="17"/>
      <c r="BN1216" s="17"/>
      <c r="BO1216" s="17"/>
      <c r="BP1216" s="17"/>
      <c r="BQ1216" s="17"/>
      <c r="BR1216" s="17"/>
      <c r="BS1216" s="17"/>
      <c r="BT1216" s="17"/>
      <c r="BU1216" s="17"/>
      <c r="BV1216" s="17"/>
      <c r="BW1216" s="17"/>
      <c r="BX1216" s="17"/>
      <c r="BY1216" s="17"/>
      <c r="BZ1216" s="17"/>
      <c r="CA1216" s="17"/>
      <c r="CB1216" s="17"/>
      <c r="CC1216" s="17"/>
      <c r="CD1216" s="17"/>
      <c r="CE1216" s="17"/>
      <c r="CF1216" s="17"/>
      <c r="CG1216" s="17"/>
      <c r="CH1216" s="17"/>
      <c r="CI1216" s="17"/>
      <c r="CJ1216" s="17"/>
      <c r="CK1216" s="17"/>
      <c r="CL1216" s="17"/>
      <c r="CM1216" s="17"/>
      <c r="CN1216" s="17"/>
      <c r="CO1216" s="17"/>
      <c r="CP1216" s="17"/>
      <c r="CQ1216" s="17"/>
      <c r="CR1216" s="17"/>
      <c r="CS1216" s="17"/>
      <c r="CT1216" s="17"/>
      <c r="CU1216" s="17"/>
      <c r="CV1216" s="17"/>
      <c r="CW1216" s="17"/>
      <c r="CX1216" s="17"/>
      <c r="CY1216" s="17"/>
      <c r="CZ1216" s="17"/>
      <c r="DA1216" s="17"/>
      <c r="DB1216" s="17"/>
      <c r="DC1216" s="17"/>
      <c r="DD1216" s="17"/>
      <c r="DE1216" s="17"/>
      <c r="DF1216" s="17"/>
      <c r="DG1216" s="17"/>
      <c r="DH1216" s="17"/>
      <c r="DI1216" s="17"/>
      <c r="DJ1216" s="17"/>
      <c r="DK1216" s="17"/>
      <c r="DL1216" s="17"/>
      <c r="DM1216" s="17"/>
      <c r="DN1216" s="17"/>
      <c r="DO1216" s="17"/>
      <c r="DP1216" s="17"/>
      <c r="DQ1216" s="17"/>
      <c r="DR1216" s="17"/>
      <c r="DS1216" s="17"/>
      <c r="DT1216" s="17"/>
      <c r="DU1216" s="17"/>
      <c r="DV1216" s="17"/>
      <c r="DW1216" s="17"/>
      <c r="DX1216" s="17"/>
      <c r="DY1216" s="17"/>
      <c r="DZ1216" s="17"/>
      <c r="EA1216" s="17"/>
      <c r="EB1216" s="17"/>
      <c r="EC1216" s="17"/>
      <c r="ED1216" s="17"/>
      <c r="EE1216" s="17"/>
      <c r="EF1216" s="17"/>
      <c r="EG1216" s="17"/>
      <c r="EH1216" s="17"/>
      <c r="EI1216" s="17"/>
      <c r="EJ1216" s="17"/>
      <c r="EK1216" s="17"/>
      <c r="EL1216" s="17"/>
    </row>
    <row r="1217" spans="1:142" x14ac:dyDescent="0.35">
      <c r="A1217" s="17"/>
      <c r="B1217" s="17"/>
      <c r="C1217" s="17"/>
      <c r="D1217" s="17"/>
      <c r="E1217" s="17"/>
      <c r="F1217" s="17"/>
      <c r="G1217" s="17"/>
      <c r="H1217" s="17"/>
      <c r="I1217" s="17"/>
      <c r="K1217" s="17"/>
      <c r="N1217" s="17"/>
      <c r="O1217" s="17"/>
      <c r="P1217" s="68"/>
      <c r="Q1217" s="68"/>
      <c r="R1217" s="17"/>
      <c r="S1217" s="17"/>
      <c r="T1217" s="107"/>
      <c r="V1217" s="17"/>
      <c r="W1217" s="17"/>
      <c r="Y1217" s="17"/>
      <c r="Z1217" s="17"/>
      <c r="AA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c r="BL1217" s="17"/>
      <c r="BM1217" s="17"/>
      <c r="BN1217" s="17"/>
      <c r="BO1217" s="17"/>
      <c r="BP1217" s="17"/>
      <c r="BQ1217" s="17"/>
      <c r="BR1217" s="17"/>
      <c r="BS1217" s="17"/>
      <c r="BT1217" s="17"/>
      <c r="BU1217" s="17"/>
      <c r="BV1217" s="17"/>
      <c r="BW1217" s="17"/>
      <c r="BX1217" s="17"/>
      <c r="BY1217" s="17"/>
      <c r="BZ1217" s="17"/>
      <c r="CA1217" s="17"/>
      <c r="CB1217" s="17"/>
      <c r="CC1217" s="17"/>
      <c r="CD1217" s="17"/>
      <c r="CE1217" s="17"/>
      <c r="CF1217" s="17"/>
      <c r="CG1217" s="17"/>
      <c r="CH1217" s="17"/>
      <c r="CI1217" s="17"/>
      <c r="CJ1217" s="17"/>
      <c r="CK1217" s="17"/>
      <c r="CL1217" s="17"/>
      <c r="CM1217" s="17"/>
      <c r="CN1217" s="17"/>
      <c r="CO1217" s="17"/>
      <c r="CP1217" s="17"/>
      <c r="CQ1217" s="17"/>
      <c r="CR1217" s="17"/>
      <c r="CS1217" s="17"/>
      <c r="CT1217" s="17"/>
      <c r="CU1217" s="17"/>
      <c r="CV1217" s="17"/>
      <c r="CW1217" s="17"/>
      <c r="CX1217" s="17"/>
      <c r="CY1217" s="17"/>
      <c r="CZ1217" s="17"/>
      <c r="DA1217" s="17"/>
      <c r="DB1217" s="17"/>
      <c r="DC1217" s="17"/>
      <c r="DD1217" s="17"/>
      <c r="DE1217" s="17"/>
      <c r="DF1217" s="17"/>
      <c r="DG1217" s="17"/>
      <c r="DH1217" s="17"/>
      <c r="DI1217" s="17"/>
      <c r="DJ1217" s="17"/>
      <c r="DK1217" s="17"/>
      <c r="DL1217" s="17"/>
      <c r="DM1217" s="17"/>
      <c r="DN1217" s="17"/>
      <c r="DO1217" s="17"/>
      <c r="DP1217" s="17"/>
      <c r="DQ1217" s="17"/>
      <c r="DR1217" s="17"/>
      <c r="DS1217" s="17"/>
      <c r="DT1217" s="17"/>
      <c r="DU1217" s="17"/>
      <c r="DV1217" s="17"/>
      <c r="DW1217" s="17"/>
      <c r="DX1217" s="17"/>
      <c r="DY1217" s="17"/>
      <c r="DZ1217" s="17"/>
      <c r="EA1217" s="17"/>
      <c r="EB1217" s="17"/>
      <c r="EC1217" s="17"/>
      <c r="ED1217" s="17"/>
      <c r="EE1217" s="17"/>
      <c r="EF1217" s="17"/>
      <c r="EG1217" s="17"/>
      <c r="EH1217" s="17"/>
      <c r="EI1217" s="17"/>
      <c r="EJ1217" s="17"/>
      <c r="EK1217" s="17"/>
      <c r="EL1217" s="17"/>
    </row>
    <row r="1218" spans="1:142" x14ac:dyDescent="0.35">
      <c r="A1218" s="17"/>
      <c r="B1218" s="17"/>
      <c r="C1218" s="17"/>
      <c r="D1218" s="17"/>
      <c r="E1218" s="17"/>
      <c r="F1218" s="17"/>
      <c r="G1218" s="17"/>
      <c r="H1218" s="17"/>
      <c r="I1218" s="17"/>
      <c r="K1218" s="17"/>
      <c r="N1218" s="17"/>
      <c r="O1218" s="17"/>
      <c r="P1218" s="68"/>
      <c r="Q1218" s="68"/>
      <c r="R1218" s="17"/>
      <c r="S1218" s="17"/>
      <c r="T1218" s="107"/>
      <c r="V1218" s="17"/>
      <c r="W1218" s="17"/>
      <c r="Y1218" s="17"/>
      <c r="Z1218" s="17"/>
      <c r="AA1218" s="17"/>
      <c r="AI1218" s="17"/>
      <c r="AJ1218" s="17"/>
      <c r="AK1218" s="17"/>
      <c r="AL1218" s="17"/>
      <c r="AM1218" s="17"/>
      <c r="AN1218" s="17"/>
      <c r="AO1218" s="17"/>
      <c r="AP1218" s="17"/>
      <c r="AQ1218" s="17"/>
      <c r="AR1218" s="17"/>
      <c r="AS1218" s="17"/>
      <c r="AT1218" s="17"/>
      <c r="AU1218" s="17"/>
      <c r="AV1218" s="17"/>
      <c r="AW1218" s="17"/>
      <c r="AX1218" s="17"/>
      <c r="AY1218" s="17"/>
      <c r="AZ1218" s="17"/>
      <c r="BA1218" s="17"/>
      <c r="BB1218" s="17"/>
      <c r="BC1218" s="17"/>
      <c r="BD1218" s="17"/>
      <c r="BE1218" s="17"/>
      <c r="BF1218" s="17"/>
      <c r="BG1218" s="17"/>
      <c r="BH1218" s="17"/>
      <c r="BI1218" s="17"/>
      <c r="BJ1218" s="17"/>
      <c r="BK1218" s="17"/>
      <c r="BL1218" s="17"/>
      <c r="BM1218" s="17"/>
      <c r="BN1218" s="17"/>
      <c r="BO1218" s="17"/>
      <c r="BP1218" s="17"/>
      <c r="BQ1218" s="17"/>
      <c r="BR1218" s="17"/>
      <c r="BS1218" s="17"/>
      <c r="BT1218" s="17"/>
      <c r="BU1218" s="17"/>
      <c r="BV1218" s="17"/>
      <c r="BW1218" s="17"/>
      <c r="BX1218" s="17"/>
      <c r="BY1218" s="17"/>
      <c r="BZ1218" s="17"/>
      <c r="CA1218" s="17"/>
      <c r="CB1218" s="17"/>
      <c r="CC1218" s="17"/>
      <c r="CD1218" s="17"/>
      <c r="CE1218" s="17"/>
      <c r="CF1218" s="17"/>
      <c r="CG1218" s="17"/>
      <c r="CH1218" s="17"/>
      <c r="CI1218" s="17"/>
      <c r="CJ1218" s="17"/>
      <c r="CK1218" s="17"/>
      <c r="CL1218" s="17"/>
      <c r="CM1218" s="17"/>
      <c r="CN1218" s="17"/>
      <c r="CO1218" s="17"/>
      <c r="CP1218" s="17"/>
      <c r="CQ1218" s="17"/>
      <c r="CR1218" s="17"/>
      <c r="CS1218" s="17"/>
      <c r="CT1218" s="17"/>
      <c r="CU1218" s="17"/>
      <c r="CV1218" s="17"/>
      <c r="CW1218" s="17"/>
      <c r="CX1218" s="17"/>
      <c r="CY1218" s="17"/>
      <c r="CZ1218" s="17"/>
      <c r="DA1218" s="17"/>
      <c r="DB1218" s="17"/>
      <c r="DC1218" s="17"/>
      <c r="DD1218" s="17"/>
      <c r="DE1218" s="17"/>
      <c r="DF1218" s="17"/>
      <c r="DG1218" s="17"/>
      <c r="DH1218" s="17"/>
      <c r="DI1218" s="17"/>
      <c r="DJ1218" s="17"/>
      <c r="DK1218" s="17"/>
      <c r="DL1218" s="17"/>
      <c r="DM1218" s="17"/>
      <c r="DN1218" s="17"/>
      <c r="DO1218" s="17"/>
      <c r="DP1218" s="17"/>
      <c r="DQ1218" s="17"/>
      <c r="DR1218" s="17"/>
      <c r="DS1218" s="17"/>
      <c r="DT1218" s="17"/>
      <c r="DU1218" s="17"/>
      <c r="DV1218" s="17"/>
      <c r="DW1218" s="17"/>
      <c r="DX1218" s="17"/>
      <c r="DY1218" s="17"/>
      <c r="DZ1218" s="17"/>
      <c r="EA1218" s="17"/>
      <c r="EB1218" s="17"/>
      <c r="EC1218" s="17"/>
      <c r="ED1218" s="17"/>
      <c r="EE1218" s="17"/>
      <c r="EF1218" s="17"/>
      <c r="EG1218" s="17"/>
      <c r="EH1218" s="17"/>
      <c r="EI1218" s="17"/>
      <c r="EJ1218" s="17"/>
      <c r="EK1218" s="17"/>
      <c r="EL1218" s="17"/>
    </row>
    <row r="1219" spans="1:142" x14ac:dyDescent="0.35">
      <c r="A1219" s="17"/>
      <c r="B1219" s="17"/>
      <c r="C1219" s="17"/>
      <c r="D1219" s="17"/>
      <c r="E1219" s="17"/>
      <c r="F1219" s="17"/>
      <c r="G1219" s="17"/>
      <c r="H1219" s="17"/>
      <c r="I1219" s="17"/>
      <c r="K1219" s="17"/>
      <c r="N1219" s="17"/>
      <c r="O1219" s="17"/>
      <c r="P1219" s="68"/>
      <c r="Q1219" s="68"/>
      <c r="R1219" s="17"/>
      <c r="S1219" s="17"/>
      <c r="T1219" s="107"/>
      <c r="V1219" s="17"/>
      <c r="W1219" s="17"/>
      <c r="Y1219" s="17"/>
      <c r="Z1219" s="17"/>
      <c r="AA1219" s="17"/>
      <c r="AI1219" s="17"/>
      <c r="AJ1219" s="17"/>
      <c r="AK1219" s="17"/>
      <c r="AL1219" s="17"/>
      <c r="AM1219" s="17"/>
      <c r="AN1219" s="17"/>
      <c r="AO1219" s="17"/>
      <c r="AP1219" s="17"/>
      <c r="AQ1219" s="17"/>
      <c r="AR1219" s="17"/>
      <c r="AS1219" s="17"/>
      <c r="AT1219" s="17"/>
      <c r="AU1219" s="17"/>
      <c r="AV1219" s="17"/>
      <c r="AW1219" s="17"/>
      <c r="AX1219" s="17"/>
      <c r="AY1219" s="17"/>
      <c r="AZ1219" s="17"/>
      <c r="BA1219" s="17"/>
      <c r="BB1219" s="17"/>
      <c r="BC1219" s="17"/>
      <c r="BD1219" s="17"/>
      <c r="BE1219" s="17"/>
      <c r="BF1219" s="17"/>
      <c r="BG1219" s="17"/>
      <c r="BH1219" s="17"/>
      <c r="BI1219" s="17"/>
      <c r="BJ1219" s="17"/>
      <c r="BK1219" s="17"/>
      <c r="BL1219" s="17"/>
      <c r="BM1219" s="17"/>
      <c r="BN1219" s="17"/>
      <c r="BO1219" s="17"/>
      <c r="BP1219" s="17"/>
      <c r="BQ1219" s="17"/>
      <c r="BR1219" s="17"/>
      <c r="BS1219" s="17"/>
      <c r="BT1219" s="17"/>
      <c r="BU1219" s="17"/>
      <c r="BV1219" s="17"/>
      <c r="BW1219" s="17"/>
      <c r="BX1219" s="17"/>
      <c r="BY1219" s="17"/>
      <c r="BZ1219" s="17"/>
      <c r="CA1219" s="17"/>
      <c r="CB1219" s="17"/>
      <c r="CC1219" s="17"/>
      <c r="CD1219" s="17"/>
      <c r="CE1219" s="17"/>
      <c r="CF1219" s="17"/>
      <c r="CG1219" s="17"/>
      <c r="CH1219" s="17"/>
      <c r="CI1219" s="17"/>
      <c r="CJ1219" s="17"/>
      <c r="CK1219" s="17"/>
      <c r="CL1219" s="17"/>
      <c r="CM1219" s="17"/>
      <c r="CN1219" s="17"/>
      <c r="CO1219" s="17"/>
      <c r="CP1219" s="17"/>
      <c r="CQ1219" s="17"/>
      <c r="CR1219" s="17"/>
      <c r="CS1219" s="17"/>
      <c r="CT1219" s="17"/>
      <c r="CU1219" s="17"/>
      <c r="CV1219" s="17"/>
      <c r="CW1219" s="17"/>
      <c r="CX1219" s="17"/>
      <c r="CY1219" s="17"/>
      <c r="CZ1219" s="17"/>
      <c r="DA1219" s="17"/>
      <c r="DB1219" s="17"/>
      <c r="DC1219" s="17"/>
      <c r="DD1219" s="17"/>
      <c r="DE1219" s="17"/>
      <c r="DF1219" s="17"/>
      <c r="DG1219" s="17"/>
      <c r="DH1219" s="17"/>
      <c r="DI1219" s="17"/>
      <c r="DJ1219" s="17"/>
      <c r="DK1219" s="17"/>
      <c r="DL1219" s="17"/>
      <c r="DM1219" s="17"/>
      <c r="DN1219" s="17"/>
      <c r="DO1219" s="17"/>
      <c r="DP1219" s="17"/>
      <c r="DQ1219" s="17"/>
      <c r="DR1219" s="17"/>
      <c r="DS1219" s="17"/>
      <c r="DT1219" s="17"/>
      <c r="DU1219" s="17"/>
      <c r="DV1219" s="17"/>
      <c r="DW1219" s="17"/>
      <c r="DX1219" s="17"/>
      <c r="DY1219" s="17"/>
      <c r="DZ1219" s="17"/>
      <c r="EA1219" s="17"/>
      <c r="EB1219" s="17"/>
      <c r="EC1219" s="17"/>
      <c r="ED1219" s="17"/>
      <c r="EE1219" s="17"/>
      <c r="EF1219" s="17"/>
      <c r="EG1219" s="17"/>
      <c r="EH1219" s="17"/>
      <c r="EI1219" s="17"/>
      <c r="EJ1219" s="17"/>
      <c r="EK1219" s="17"/>
      <c r="EL1219" s="17"/>
    </row>
    <row r="1220" spans="1:142" x14ac:dyDescent="0.35">
      <c r="A1220" s="17"/>
      <c r="B1220" s="17"/>
      <c r="C1220" s="17"/>
      <c r="D1220" s="17"/>
      <c r="E1220" s="17"/>
      <c r="F1220" s="17"/>
      <c r="G1220" s="17"/>
      <c r="H1220" s="17"/>
      <c r="I1220" s="17"/>
      <c r="K1220" s="17"/>
      <c r="N1220" s="17"/>
      <c r="O1220" s="17"/>
      <c r="P1220" s="68"/>
      <c r="Q1220" s="68"/>
      <c r="R1220" s="17"/>
      <c r="S1220" s="17"/>
      <c r="T1220" s="107"/>
      <c r="V1220" s="17"/>
      <c r="W1220" s="17"/>
      <c r="Y1220" s="17"/>
      <c r="Z1220" s="17"/>
      <c r="AA1220" s="17"/>
      <c r="AI1220" s="17"/>
      <c r="AJ1220" s="17"/>
      <c r="AK1220" s="17"/>
      <c r="AL1220" s="17"/>
      <c r="AM1220" s="17"/>
      <c r="AN1220" s="17"/>
      <c r="AO1220" s="17"/>
      <c r="AP1220" s="17"/>
      <c r="AQ1220" s="17"/>
      <c r="AR1220" s="17"/>
      <c r="AS1220" s="17"/>
      <c r="AT1220" s="17"/>
      <c r="AU1220" s="17"/>
      <c r="AV1220" s="17"/>
      <c r="AW1220" s="17"/>
      <c r="AX1220" s="17"/>
      <c r="AY1220" s="17"/>
      <c r="AZ1220" s="17"/>
      <c r="BA1220" s="17"/>
      <c r="BB1220" s="17"/>
      <c r="BC1220" s="17"/>
      <c r="BD1220" s="17"/>
      <c r="BE1220" s="17"/>
      <c r="BF1220" s="17"/>
      <c r="BG1220" s="17"/>
      <c r="BH1220" s="17"/>
      <c r="BI1220" s="17"/>
      <c r="BJ1220" s="17"/>
      <c r="BK1220" s="17"/>
      <c r="BL1220" s="17"/>
      <c r="BM1220" s="17"/>
      <c r="BN1220" s="17"/>
      <c r="BO1220" s="17"/>
      <c r="BP1220" s="17"/>
      <c r="BQ1220" s="17"/>
      <c r="BR1220" s="17"/>
      <c r="BS1220" s="17"/>
      <c r="BT1220" s="17"/>
      <c r="BU1220" s="17"/>
      <c r="BV1220" s="17"/>
      <c r="BW1220" s="17"/>
      <c r="BX1220" s="17"/>
      <c r="BY1220" s="17"/>
      <c r="BZ1220" s="17"/>
      <c r="CA1220" s="17"/>
      <c r="CB1220" s="17"/>
      <c r="CC1220" s="17"/>
      <c r="CD1220" s="17"/>
      <c r="CE1220" s="17"/>
      <c r="CF1220" s="17"/>
      <c r="CG1220" s="17"/>
      <c r="CH1220" s="17"/>
      <c r="CI1220" s="17"/>
      <c r="CJ1220" s="17"/>
      <c r="CK1220" s="17"/>
      <c r="CL1220" s="17"/>
      <c r="CM1220" s="17"/>
      <c r="CN1220" s="17"/>
      <c r="CO1220" s="17"/>
      <c r="CP1220" s="17"/>
      <c r="CQ1220" s="17"/>
      <c r="CR1220" s="17"/>
      <c r="CS1220" s="17"/>
      <c r="CT1220" s="17"/>
      <c r="CU1220" s="17"/>
      <c r="CV1220" s="17"/>
      <c r="CW1220" s="17"/>
      <c r="CX1220" s="17"/>
      <c r="CY1220" s="17"/>
      <c r="CZ1220" s="17"/>
      <c r="DA1220" s="17"/>
      <c r="DB1220" s="17"/>
      <c r="DC1220" s="17"/>
      <c r="DD1220" s="17"/>
      <c r="DE1220" s="17"/>
      <c r="DF1220" s="17"/>
      <c r="DG1220" s="17"/>
      <c r="DH1220" s="17"/>
      <c r="DI1220" s="17"/>
      <c r="DJ1220" s="17"/>
      <c r="DK1220" s="17"/>
      <c r="DL1220" s="17"/>
      <c r="DM1220" s="17"/>
      <c r="DN1220" s="17"/>
      <c r="DO1220" s="17"/>
      <c r="DP1220" s="17"/>
      <c r="DQ1220" s="17"/>
      <c r="DR1220" s="17"/>
      <c r="DS1220" s="17"/>
      <c r="DT1220" s="17"/>
      <c r="DU1220" s="17"/>
      <c r="DV1220" s="17"/>
      <c r="DW1220" s="17"/>
      <c r="DX1220" s="17"/>
      <c r="DY1220" s="17"/>
      <c r="DZ1220" s="17"/>
      <c r="EA1220" s="17"/>
      <c r="EB1220" s="17"/>
      <c r="EC1220" s="17"/>
      <c r="ED1220" s="17"/>
      <c r="EE1220" s="17"/>
      <c r="EF1220" s="17"/>
      <c r="EG1220" s="17"/>
      <c r="EH1220" s="17"/>
      <c r="EI1220" s="17"/>
      <c r="EJ1220" s="17"/>
      <c r="EK1220" s="17"/>
      <c r="EL1220" s="17"/>
    </row>
    <row r="1221" spans="1:142" x14ac:dyDescent="0.35">
      <c r="A1221" s="17"/>
      <c r="B1221" s="17"/>
      <c r="C1221" s="17"/>
      <c r="D1221" s="17"/>
      <c r="E1221" s="17"/>
      <c r="F1221" s="17"/>
      <c r="G1221" s="17"/>
      <c r="H1221" s="17"/>
      <c r="I1221" s="17"/>
      <c r="K1221" s="17"/>
      <c r="N1221" s="17"/>
      <c r="O1221" s="17"/>
      <c r="P1221" s="68"/>
      <c r="Q1221" s="68"/>
      <c r="R1221" s="17"/>
      <c r="S1221" s="17"/>
      <c r="T1221" s="107"/>
      <c r="V1221" s="17"/>
      <c r="W1221" s="17"/>
      <c r="Y1221" s="17"/>
      <c r="Z1221" s="17"/>
      <c r="AA1221" s="17"/>
      <c r="AI1221" s="17"/>
      <c r="AJ1221" s="17"/>
      <c r="AK1221" s="17"/>
      <c r="AL1221" s="17"/>
      <c r="AM1221" s="17"/>
      <c r="AN1221" s="17"/>
      <c r="AO1221" s="17"/>
      <c r="AP1221" s="17"/>
      <c r="AQ1221" s="17"/>
      <c r="AR1221" s="17"/>
      <c r="AS1221" s="17"/>
      <c r="AT1221" s="17"/>
      <c r="AU1221" s="17"/>
      <c r="AV1221" s="17"/>
      <c r="AW1221" s="17"/>
      <c r="AX1221" s="17"/>
      <c r="AY1221" s="17"/>
      <c r="AZ1221" s="17"/>
      <c r="BA1221" s="17"/>
      <c r="BB1221" s="17"/>
      <c r="BC1221" s="17"/>
      <c r="BD1221" s="17"/>
      <c r="BE1221" s="17"/>
      <c r="BF1221" s="17"/>
      <c r="BG1221" s="17"/>
      <c r="BH1221" s="17"/>
      <c r="BI1221" s="17"/>
      <c r="BJ1221" s="17"/>
      <c r="BK1221" s="17"/>
      <c r="BL1221" s="17"/>
      <c r="BM1221" s="17"/>
      <c r="BN1221" s="17"/>
      <c r="BO1221" s="17"/>
      <c r="BP1221" s="17"/>
      <c r="BQ1221" s="17"/>
      <c r="BR1221" s="17"/>
      <c r="BS1221" s="17"/>
      <c r="BT1221" s="17"/>
      <c r="BU1221" s="17"/>
      <c r="BV1221" s="17"/>
      <c r="BW1221" s="17"/>
      <c r="BX1221" s="17"/>
      <c r="BY1221" s="17"/>
      <c r="BZ1221" s="17"/>
      <c r="CA1221" s="17"/>
      <c r="CB1221" s="17"/>
      <c r="CC1221" s="17"/>
      <c r="CD1221" s="17"/>
      <c r="CE1221" s="17"/>
      <c r="CF1221" s="17"/>
      <c r="CG1221" s="17"/>
      <c r="CH1221" s="17"/>
      <c r="CI1221" s="17"/>
      <c r="CJ1221" s="17"/>
      <c r="CK1221" s="17"/>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c r="EL1221" s="17"/>
    </row>
    <row r="1222" spans="1:142" x14ac:dyDescent="0.35">
      <c r="A1222" s="17"/>
      <c r="B1222" s="17"/>
      <c r="C1222" s="17"/>
      <c r="D1222" s="17"/>
      <c r="E1222" s="17"/>
      <c r="F1222" s="17"/>
      <c r="G1222" s="17"/>
      <c r="H1222" s="17"/>
      <c r="I1222" s="17"/>
      <c r="K1222" s="17"/>
      <c r="N1222" s="17"/>
      <c r="O1222" s="17"/>
      <c r="P1222" s="68"/>
      <c r="Q1222" s="68"/>
      <c r="R1222" s="17"/>
      <c r="S1222" s="17"/>
      <c r="T1222" s="109"/>
      <c r="V1222" s="17"/>
      <c r="W1222" s="17"/>
      <c r="Y1222" s="17"/>
      <c r="Z1222" s="17"/>
      <c r="AA1222" s="17"/>
      <c r="AI1222" s="17"/>
      <c r="AJ1222" s="17"/>
      <c r="AK1222" s="17"/>
      <c r="AL1222" s="17"/>
      <c r="AM1222" s="17"/>
      <c r="AN1222" s="17"/>
      <c r="AO1222" s="17"/>
      <c r="AP1222" s="17"/>
      <c r="AQ1222" s="17"/>
      <c r="AR1222" s="17"/>
      <c r="AS1222" s="17"/>
      <c r="AT1222" s="17"/>
      <c r="AU1222" s="17"/>
      <c r="AV1222" s="17"/>
      <c r="AW1222" s="17"/>
      <c r="AX1222" s="17"/>
      <c r="AY1222" s="17"/>
      <c r="AZ1222" s="17"/>
      <c r="BA1222" s="17"/>
      <c r="BB1222" s="17"/>
      <c r="BC1222" s="17"/>
      <c r="BD1222" s="17"/>
      <c r="BE1222" s="17"/>
      <c r="BF1222" s="17"/>
      <c r="BG1222" s="17"/>
      <c r="BH1222" s="17"/>
      <c r="BI1222" s="17"/>
      <c r="BJ1222" s="17"/>
      <c r="BK1222" s="17"/>
      <c r="BL1222" s="17"/>
      <c r="BM1222" s="17"/>
      <c r="BN1222" s="17"/>
      <c r="BO1222" s="17"/>
      <c r="BP1222" s="17"/>
      <c r="BQ1222" s="17"/>
      <c r="BR1222" s="17"/>
      <c r="BS1222" s="17"/>
      <c r="BT1222" s="17"/>
      <c r="BU1222" s="17"/>
      <c r="BV1222" s="17"/>
      <c r="BW1222" s="17"/>
      <c r="BX1222" s="17"/>
      <c r="BY1222" s="17"/>
      <c r="BZ1222" s="17"/>
      <c r="CA1222" s="17"/>
      <c r="CB1222" s="17"/>
      <c r="CC1222" s="17"/>
      <c r="CD1222" s="17"/>
      <c r="CE1222" s="17"/>
      <c r="CF1222" s="17"/>
      <c r="CG1222" s="17"/>
      <c r="CH1222" s="17"/>
      <c r="CI1222" s="17"/>
      <c r="CJ1222" s="17"/>
      <c r="CK1222" s="17"/>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c r="EL1222" s="17"/>
    </row>
    <row r="1223" spans="1:142" x14ac:dyDescent="0.35">
      <c r="A1223" s="17"/>
      <c r="B1223" s="17"/>
      <c r="C1223" s="17"/>
      <c r="D1223" s="17"/>
      <c r="E1223" s="17"/>
      <c r="F1223" s="17"/>
      <c r="G1223" s="17"/>
      <c r="H1223" s="17"/>
      <c r="I1223" s="17"/>
      <c r="K1223" s="17"/>
      <c r="N1223" s="17"/>
      <c r="O1223" s="17"/>
      <c r="P1223" s="68"/>
      <c r="Q1223" s="68"/>
      <c r="R1223" s="17"/>
      <c r="S1223" s="17"/>
      <c r="T1223" s="107"/>
      <c r="V1223" s="17"/>
      <c r="W1223" s="17"/>
      <c r="Y1223" s="17"/>
      <c r="Z1223" s="17"/>
      <c r="AA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7"/>
      <c r="BN1223" s="17"/>
      <c r="BO1223" s="17"/>
      <c r="BP1223" s="17"/>
      <c r="BQ1223" s="17"/>
      <c r="BR1223" s="17"/>
      <c r="BS1223" s="17"/>
      <c r="BT1223" s="17"/>
      <c r="BU1223" s="17"/>
      <c r="BV1223" s="17"/>
      <c r="BW1223" s="17"/>
      <c r="BX1223" s="17"/>
      <c r="BY1223" s="17"/>
      <c r="BZ1223" s="17"/>
      <c r="CA1223" s="17"/>
      <c r="CB1223" s="17"/>
      <c r="CC1223" s="17"/>
      <c r="CD1223" s="17"/>
      <c r="CE1223" s="17"/>
      <c r="CF1223" s="17"/>
      <c r="CG1223" s="17"/>
      <c r="CH1223" s="17"/>
      <c r="CI1223" s="17"/>
      <c r="CJ1223" s="17"/>
      <c r="CK1223" s="17"/>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c r="EL1223" s="17"/>
    </row>
    <row r="1224" spans="1:142" x14ac:dyDescent="0.35">
      <c r="A1224" s="17"/>
      <c r="B1224" s="17"/>
      <c r="C1224" s="17"/>
      <c r="D1224" s="17"/>
      <c r="E1224" s="17"/>
      <c r="F1224" s="17"/>
      <c r="G1224" s="17"/>
      <c r="H1224" s="17"/>
      <c r="I1224" s="17"/>
      <c r="K1224" s="17"/>
      <c r="N1224" s="17"/>
      <c r="O1224" s="17"/>
      <c r="P1224" s="68"/>
      <c r="Q1224" s="68"/>
      <c r="R1224" s="17"/>
      <c r="S1224" s="17"/>
      <c r="T1224" s="107"/>
      <c r="V1224" s="17"/>
      <c r="W1224" s="17"/>
      <c r="Y1224" s="17"/>
      <c r="Z1224" s="17"/>
      <c r="AA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7"/>
      <c r="BN1224" s="17"/>
      <c r="BO1224" s="17"/>
      <c r="BP1224" s="17"/>
      <c r="BQ1224" s="17"/>
      <c r="BR1224" s="17"/>
      <c r="BS1224" s="17"/>
      <c r="BT1224" s="17"/>
      <c r="BU1224" s="17"/>
      <c r="BV1224" s="17"/>
      <c r="BW1224" s="17"/>
      <c r="BX1224" s="17"/>
      <c r="BY1224" s="17"/>
      <c r="BZ1224" s="17"/>
      <c r="CA1224" s="17"/>
      <c r="CB1224" s="17"/>
      <c r="CC1224" s="17"/>
      <c r="CD1224" s="17"/>
      <c r="CE1224" s="17"/>
      <c r="CF1224" s="17"/>
      <c r="CG1224" s="17"/>
      <c r="CH1224" s="17"/>
      <c r="CI1224" s="17"/>
      <c r="CJ1224" s="17"/>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c r="EL1224" s="17"/>
    </row>
    <row r="1225" spans="1:142" x14ac:dyDescent="0.35">
      <c r="A1225" s="17"/>
      <c r="B1225" s="17"/>
      <c r="C1225" s="17"/>
      <c r="D1225" s="17"/>
      <c r="E1225" s="17"/>
      <c r="F1225" s="17"/>
      <c r="G1225" s="17"/>
      <c r="H1225" s="17"/>
      <c r="I1225" s="17"/>
      <c r="K1225" s="17"/>
      <c r="N1225" s="17"/>
      <c r="O1225" s="17"/>
      <c r="P1225" s="68"/>
      <c r="Q1225" s="68"/>
      <c r="R1225" s="17"/>
      <c r="S1225" s="17"/>
      <c r="T1225" s="107"/>
      <c r="V1225" s="17"/>
      <c r="W1225" s="17"/>
      <c r="Y1225" s="17"/>
      <c r="Z1225" s="17"/>
      <c r="AA1225" s="17"/>
      <c r="AI1225" s="17"/>
      <c r="AJ1225" s="17"/>
      <c r="AK1225" s="17"/>
      <c r="AL1225" s="17"/>
      <c r="AM1225" s="17"/>
      <c r="AN1225" s="17"/>
      <c r="AO1225" s="17"/>
      <c r="AP1225" s="17"/>
      <c r="AQ1225" s="17"/>
      <c r="AR1225" s="17"/>
      <c r="AS1225" s="17"/>
      <c r="AT1225" s="17"/>
      <c r="AU1225" s="17"/>
      <c r="AV1225" s="17"/>
      <c r="AW1225" s="17"/>
      <c r="AX1225" s="17"/>
      <c r="AY1225" s="17"/>
      <c r="AZ1225" s="17"/>
      <c r="BA1225" s="17"/>
      <c r="BB1225" s="17"/>
      <c r="BC1225" s="17"/>
      <c r="BD1225" s="17"/>
      <c r="BE1225" s="17"/>
      <c r="BF1225" s="17"/>
      <c r="BG1225" s="17"/>
      <c r="BH1225" s="17"/>
      <c r="BI1225" s="17"/>
      <c r="BJ1225" s="17"/>
      <c r="BK1225" s="17"/>
      <c r="BL1225" s="17"/>
      <c r="BM1225" s="17"/>
      <c r="BN1225" s="17"/>
      <c r="BO1225" s="17"/>
      <c r="BP1225" s="17"/>
      <c r="BQ1225" s="17"/>
      <c r="BR1225" s="17"/>
      <c r="BS1225" s="17"/>
      <c r="BT1225" s="17"/>
      <c r="BU1225" s="17"/>
      <c r="BV1225" s="17"/>
      <c r="BW1225" s="17"/>
      <c r="BX1225" s="17"/>
      <c r="BY1225" s="17"/>
      <c r="BZ1225" s="17"/>
      <c r="CA1225" s="17"/>
      <c r="CB1225" s="17"/>
      <c r="CC1225" s="17"/>
      <c r="CD1225" s="17"/>
      <c r="CE1225" s="17"/>
      <c r="CF1225" s="17"/>
      <c r="CG1225" s="17"/>
      <c r="CH1225" s="17"/>
      <c r="CI1225" s="17"/>
      <c r="CJ1225" s="17"/>
      <c r="CK1225" s="17"/>
      <c r="CL1225" s="17"/>
      <c r="CM1225" s="17"/>
      <c r="CN1225" s="17"/>
      <c r="CO1225" s="17"/>
      <c r="CP1225" s="17"/>
      <c r="CQ1225" s="17"/>
      <c r="CR1225" s="17"/>
      <c r="CS1225" s="17"/>
      <c r="CT1225" s="17"/>
      <c r="CU1225" s="17"/>
      <c r="CV1225" s="17"/>
      <c r="CW1225" s="17"/>
      <c r="CX1225" s="17"/>
      <c r="CY1225" s="17"/>
      <c r="CZ1225" s="17"/>
      <c r="DA1225" s="17"/>
      <c r="DB1225" s="17"/>
      <c r="DC1225" s="17"/>
      <c r="DD1225" s="17"/>
      <c r="DE1225" s="17"/>
      <c r="DF1225" s="17"/>
      <c r="DG1225" s="17"/>
      <c r="DH1225" s="17"/>
      <c r="DI1225" s="17"/>
      <c r="DJ1225" s="17"/>
      <c r="DK1225" s="17"/>
      <c r="DL1225" s="17"/>
      <c r="DM1225" s="17"/>
      <c r="DN1225" s="17"/>
      <c r="DO1225" s="17"/>
      <c r="DP1225" s="17"/>
      <c r="DQ1225" s="17"/>
      <c r="DR1225" s="17"/>
      <c r="DS1225" s="17"/>
      <c r="DT1225" s="17"/>
      <c r="DU1225" s="17"/>
      <c r="DV1225" s="17"/>
      <c r="DW1225" s="17"/>
      <c r="DX1225" s="17"/>
      <c r="DY1225" s="17"/>
      <c r="DZ1225" s="17"/>
      <c r="EA1225" s="17"/>
      <c r="EB1225" s="17"/>
      <c r="EC1225" s="17"/>
      <c r="ED1225" s="17"/>
      <c r="EE1225" s="17"/>
      <c r="EF1225" s="17"/>
      <c r="EG1225" s="17"/>
      <c r="EH1225" s="17"/>
      <c r="EI1225" s="17"/>
      <c r="EJ1225" s="17"/>
      <c r="EK1225" s="17"/>
      <c r="EL1225" s="17"/>
    </row>
    <row r="1226" spans="1:142" x14ac:dyDescent="0.35">
      <c r="A1226" s="17"/>
      <c r="B1226" s="17"/>
      <c r="C1226" s="17"/>
      <c r="D1226" s="17"/>
      <c r="E1226" s="17"/>
      <c r="F1226" s="17"/>
      <c r="G1226" s="17"/>
      <c r="H1226" s="17"/>
      <c r="I1226" s="17"/>
      <c r="K1226" s="17"/>
      <c r="N1226" s="17"/>
      <c r="O1226" s="17"/>
      <c r="P1226" s="68"/>
      <c r="Q1226" s="68"/>
      <c r="R1226" s="17"/>
      <c r="S1226" s="17"/>
      <c r="T1226" s="107"/>
      <c r="V1226" s="17"/>
      <c r="W1226" s="17"/>
      <c r="Y1226" s="17"/>
      <c r="Z1226" s="17"/>
      <c r="AA1226" s="17"/>
      <c r="AI1226" s="17"/>
      <c r="AJ1226" s="17"/>
      <c r="AK1226" s="17"/>
      <c r="AL1226" s="17"/>
      <c r="AM1226" s="17"/>
      <c r="AN1226" s="17"/>
      <c r="AO1226" s="17"/>
      <c r="AP1226" s="17"/>
      <c r="AQ1226" s="17"/>
      <c r="AR1226" s="17"/>
      <c r="AS1226" s="17"/>
      <c r="AT1226" s="17"/>
      <c r="AU1226" s="17"/>
      <c r="AV1226" s="17"/>
      <c r="AW1226" s="17"/>
      <c r="AX1226" s="17"/>
      <c r="AY1226" s="17"/>
      <c r="AZ1226" s="17"/>
      <c r="BA1226" s="17"/>
      <c r="BB1226" s="17"/>
      <c r="BC1226" s="17"/>
      <c r="BD1226" s="17"/>
      <c r="BE1226" s="17"/>
      <c r="BF1226" s="17"/>
      <c r="BG1226" s="17"/>
      <c r="BH1226" s="17"/>
      <c r="BI1226" s="17"/>
      <c r="BJ1226" s="17"/>
      <c r="BK1226" s="17"/>
      <c r="BL1226" s="17"/>
      <c r="BM1226" s="17"/>
      <c r="BN1226" s="17"/>
      <c r="BO1226" s="17"/>
      <c r="BP1226" s="17"/>
      <c r="BQ1226" s="17"/>
      <c r="BR1226" s="17"/>
      <c r="BS1226" s="17"/>
      <c r="BT1226" s="17"/>
      <c r="BU1226" s="17"/>
      <c r="BV1226" s="17"/>
      <c r="BW1226" s="17"/>
      <c r="BX1226" s="17"/>
      <c r="BY1226" s="17"/>
      <c r="BZ1226" s="17"/>
      <c r="CA1226" s="17"/>
      <c r="CB1226" s="17"/>
      <c r="CC1226" s="17"/>
      <c r="CD1226" s="17"/>
      <c r="CE1226" s="17"/>
      <c r="CF1226" s="17"/>
      <c r="CG1226" s="17"/>
      <c r="CH1226" s="17"/>
      <c r="CI1226" s="17"/>
      <c r="CJ1226" s="17"/>
      <c r="CK1226" s="17"/>
      <c r="CL1226" s="17"/>
      <c r="CM1226" s="17"/>
      <c r="CN1226" s="17"/>
      <c r="CO1226" s="17"/>
      <c r="CP1226" s="17"/>
      <c r="CQ1226" s="17"/>
      <c r="CR1226" s="17"/>
      <c r="CS1226" s="17"/>
      <c r="CT1226" s="17"/>
      <c r="CU1226" s="17"/>
      <c r="CV1226" s="17"/>
      <c r="CW1226" s="17"/>
      <c r="CX1226" s="17"/>
      <c r="CY1226" s="17"/>
      <c r="CZ1226" s="17"/>
      <c r="DA1226" s="17"/>
      <c r="DB1226" s="17"/>
      <c r="DC1226" s="17"/>
      <c r="DD1226" s="17"/>
      <c r="DE1226" s="17"/>
      <c r="DF1226" s="17"/>
      <c r="DG1226" s="17"/>
      <c r="DH1226" s="17"/>
      <c r="DI1226" s="17"/>
      <c r="DJ1226" s="17"/>
      <c r="DK1226" s="17"/>
      <c r="DL1226" s="17"/>
      <c r="DM1226" s="17"/>
      <c r="DN1226" s="17"/>
      <c r="DO1226" s="17"/>
      <c r="DP1226" s="17"/>
      <c r="DQ1226" s="17"/>
      <c r="DR1226" s="17"/>
      <c r="DS1226" s="17"/>
      <c r="DT1226" s="17"/>
      <c r="DU1226" s="17"/>
      <c r="DV1226" s="17"/>
      <c r="DW1226" s="17"/>
      <c r="DX1226" s="17"/>
      <c r="DY1226" s="17"/>
      <c r="DZ1226" s="17"/>
      <c r="EA1226" s="17"/>
      <c r="EB1226" s="17"/>
      <c r="EC1226" s="17"/>
      <c r="ED1226" s="17"/>
      <c r="EE1226" s="17"/>
      <c r="EF1226" s="17"/>
      <c r="EG1226" s="17"/>
      <c r="EH1226" s="17"/>
      <c r="EI1226" s="17"/>
      <c r="EJ1226" s="17"/>
      <c r="EK1226" s="17"/>
      <c r="EL1226" s="17"/>
    </row>
    <row r="1227" spans="1:142" x14ac:dyDescent="0.35">
      <c r="A1227" s="17"/>
      <c r="B1227" s="17"/>
      <c r="C1227" s="17"/>
      <c r="D1227" s="17"/>
      <c r="E1227" s="17"/>
      <c r="F1227" s="17"/>
      <c r="G1227" s="17"/>
      <c r="H1227" s="17"/>
      <c r="I1227" s="17"/>
      <c r="K1227" s="17"/>
      <c r="N1227" s="17"/>
      <c r="O1227" s="17"/>
      <c r="P1227" s="68"/>
      <c r="Q1227" s="68"/>
      <c r="R1227" s="17"/>
      <c r="S1227" s="17"/>
      <c r="T1227" s="107"/>
      <c r="V1227" s="17"/>
      <c r="W1227" s="17"/>
      <c r="Y1227" s="17"/>
      <c r="Z1227" s="17"/>
      <c r="AA1227" s="17"/>
      <c r="AI1227" s="17"/>
      <c r="AJ1227" s="17"/>
      <c r="AK1227" s="17"/>
      <c r="AL1227" s="17"/>
      <c r="AM1227" s="17"/>
      <c r="AN1227" s="17"/>
      <c r="AO1227" s="17"/>
      <c r="AP1227" s="17"/>
      <c r="AQ1227" s="17"/>
      <c r="AR1227" s="17"/>
      <c r="AS1227" s="17"/>
      <c r="AT1227" s="17"/>
      <c r="AU1227" s="17"/>
      <c r="AV1227" s="17"/>
      <c r="AW1227" s="17"/>
      <c r="AX1227" s="17"/>
      <c r="AY1227" s="17"/>
      <c r="AZ1227" s="17"/>
      <c r="BA1227" s="17"/>
      <c r="BB1227" s="17"/>
      <c r="BC1227" s="17"/>
      <c r="BD1227" s="17"/>
      <c r="BE1227" s="17"/>
      <c r="BF1227" s="17"/>
      <c r="BG1227" s="17"/>
      <c r="BH1227" s="17"/>
      <c r="BI1227" s="17"/>
      <c r="BJ1227" s="17"/>
      <c r="BK1227" s="17"/>
      <c r="BL1227" s="17"/>
      <c r="BM1227" s="17"/>
      <c r="BN1227" s="17"/>
      <c r="BO1227" s="17"/>
      <c r="BP1227" s="17"/>
      <c r="BQ1227" s="17"/>
      <c r="BR1227" s="17"/>
      <c r="BS1227" s="17"/>
      <c r="BT1227" s="17"/>
      <c r="BU1227" s="17"/>
      <c r="BV1227" s="17"/>
      <c r="BW1227" s="17"/>
      <c r="BX1227" s="17"/>
      <c r="BY1227" s="17"/>
      <c r="BZ1227" s="17"/>
      <c r="CA1227" s="17"/>
      <c r="CB1227" s="17"/>
      <c r="CC1227" s="17"/>
      <c r="CD1227" s="17"/>
      <c r="CE1227" s="17"/>
      <c r="CF1227" s="17"/>
      <c r="CG1227" s="17"/>
      <c r="CH1227" s="17"/>
      <c r="CI1227" s="17"/>
      <c r="CJ1227" s="17"/>
      <c r="CK1227" s="17"/>
      <c r="CL1227" s="17"/>
      <c r="CM1227" s="17"/>
      <c r="CN1227" s="17"/>
      <c r="CO1227" s="17"/>
      <c r="CP1227" s="17"/>
      <c r="CQ1227" s="17"/>
      <c r="CR1227" s="17"/>
      <c r="CS1227" s="17"/>
      <c r="CT1227" s="17"/>
      <c r="CU1227" s="17"/>
      <c r="CV1227" s="17"/>
      <c r="CW1227" s="17"/>
      <c r="CX1227" s="17"/>
      <c r="CY1227" s="17"/>
      <c r="CZ1227" s="17"/>
      <c r="DA1227" s="17"/>
      <c r="DB1227" s="17"/>
      <c r="DC1227" s="17"/>
      <c r="DD1227" s="17"/>
      <c r="DE1227" s="17"/>
      <c r="DF1227" s="17"/>
      <c r="DG1227" s="17"/>
      <c r="DH1227" s="17"/>
      <c r="DI1227" s="17"/>
      <c r="DJ1227" s="17"/>
      <c r="DK1227" s="17"/>
      <c r="DL1227" s="17"/>
      <c r="DM1227" s="17"/>
      <c r="DN1227" s="17"/>
      <c r="DO1227" s="17"/>
      <c r="DP1227" s="17"/>
      <c r="DQ1227" s="17"/>
      <c r="DR1227" s="17"/>
      <c r="DS1227" s="17"/>
      <c r="DT1227" s="17"/>
      <c r="DU1227" s="17"/>
      <c r="DV1227" s="17"/>
      <c r="DW1227" s="17"/>
      <c r="DX1227" s="17"/>
      <c r="DY1227" s="17"/>
      <c r="DZ1227" s="17"/>
      <c r="EA1227" s="17"/>
      <c r="EB1227" s="17"/>
      <c r="EC1227" s="17"/>
      <c r="ED1227" s="17"/>
      <c r="EE1227" s="17"/>
      <c r="EF1227" s="17"/>
      <c r="EG1227" s="17"/>
      <c r="EH1227" s="17"/>
      <c r="EI1227" s="17"/>
      <c r="EJ1227" s="17"/>
      <c r="EK1227" s="17"/>
      <c r="EL1227" s="17"/>
    </row>
    <row r="1228" spans="1:142" x14ac:dyDescent="0.35">
      <c r="A1228" s="17"/>
      <c r="B1228" s="17"/>
      <c r="C1228" s="17"/>
      <c r="D1228" s="17"/>
      <c r="E1228" s="17"/>
      <c r="F1228" s="17"/>
      <c r="G1228" s="17"/>
      <c r="H1228" s="17"/>
      <c r="I1228" s="17"/>
      <c r="K1228" s="17"/>
      <c r="N1228" s="17"/>
      <c r="O1228" s="17"/>
      <c r="P1228" s="68"/>
      <c r="Q1228" s="68"/>
      <c r="R1228" s="17"/>
      <c r="S1228" s="17"/>
      <c r="T1228" s="107"/>
      <c r="V1228" s="17"/>
      <c r="W1228" s="17"/>
      <c r="Y1228" s="17"/>
      <c r="Z1228" s="17"/>
      <c r="AA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c r="BL1228" s="17"/>
      <c r="BM1228" s="17"/>
      <c r="BN1228" s="17"/>
      <c r="BO1228" s="17"/>
      <c r="BP1228" s="17"/>
      <c r="BQ1228" s="17"/>
      <c r="BR1228" s="17"/>
      <c r="BS1228" s="17"/>
      <c r="BT1228" s="17"/>
      <c r="BU1228" s="17"/>
      <c r="BV1228" s="17"/>
      <c r="BW1228" s="17"/>
      <c r="BX1228" s="17"/>
      <c r="BY1228" s="17"/>
      <c r="BZ1228" s="17"/>
      <c r="CA1228" s="17"/>
      <c r="CB1228" s="17"/>
      <c r="CC1228" s="17"/>
      <c r="CD1228" s="17"/>
      <c r="CE1228" s="17"/>
      <c r="CF1228" s="17"/>
      <c r="CG1228" s="17"/>
      <c r="CH1228" s="17"/>
      <c r="CI1228" s="17"/>
      <c r="CJ1228" s="17"/>
      <c r="CK1228" s="17"/>
      <c r="CL1228" s="17"/>
      <c r="CM1228" s="17"/>
      <c r="CN1228" s="17"/>
      <c r="CO1228" s="17"/>
      <c r="CP1228" s="17"/>
      <c r="CQ1228" s="17"/>
      <c r="CR1228" s="17"/>
      <c r="CS1228" s="17"/>
      <c r="CT1228" s="17"/>
      <c r="CU1228" s="17"/>
      <c r="CV1228" s="17"/>
      <c r="CW1228" s="17"/>
      <c r="CX1228" s="17"/>
      <c r="CY1228" s="17"/>
      <c r="CZ1228" s="17"/>
      <c r="DA1228" s="17"/>
      <c r="DB1228" s="17"/>
      <c r="DC1228" s="17"/>
      <c r="DD1228" s="17"/>
      <c r="DE1228" s="17"/>
      <c r="DF1228" s="17"/>
      <c r="DG1228" s="17"/>
      <c r="DH1228" s="17"/>
      <c r="DI1228" s="17"/>
      <c r="DJ1228" s="17"/>
      <c r="DK1228" s="17"/>
      <c r="DL1228" s="17"/>
      <c r="DM1228" s="17"/>
      <c r="DN1228" s="17"/>
      <c r="DO1228" s="17"/>
      <c r="DP1228" s="17"/>
      <c r="DQ1228" s="17"/>
      <c r="DR1228" s="17"/>
      <c r="DS1228" s="17"/>
      <c r="DT1228" s="17"/>
      <c r="DU1228" s="17"/>
      <c r="DV1228" s="17"/>
      <c r="DW1228" s="17"/>
      <c r="DX1228" s="17"/>
      <c r="DY1228" s="17"/>
      <c r="DZ1228" s="17"/>
      <c r="EA1228" s="17"/>
      <c r="EB1228" s="17"/>
      <c r="EC1228" s="17"/>
      <c r="ED1228" s="17"/>
      <c r="EE1228" s="17"/>
      <c r="EF1228" s="17"/>
      <c r="EG1228" s="17"/>
      <c r="EH1228" s="17"/>
      <c r="EI1228" s="17"/>
      <c r="EJ1228" s="17"/>
      <c r="EK1228" s="17"/>
      <c r="EL1228" s="17"/>
    </row>
    <row r="1229" spans="1:142" x14ac:dyDescent="0.35">
      <c r="A1229" s="17"/>
      <c r="B1229" s="17"/>
      <c r="C1229" s="17"/>
      <c r="D1229" s="17"/>
      <c r="E1229" s="17"/>
      <c r="F1229" s="17"/>
      <c r="G1229" s="17"/>
      <c r="H1229" s="17"/>
      <c r="I1229" s="107"/>
      <c r="K1229" s="17"/>
      <c r="N1229" s="17"/>
      <c r="O1229" s="17"/>
      <c r="P1229" s="68"/>
      <c r="Q1229" s="68"/>
      <c r="R1229" s="17"/>
      <c r="S1229" s="17"/>
      <c r="T1229" s="107"/>
      <c r="V1229" s="17"/>
      <c r="W1229" s="17"/>
      <c r="Y1229" s="17"/>
      <c r="Z1229" s="17"/>
      <c r="AA1229" s="17"/>
      <c r="AI1229" s="17"/>
      <c r="AJ1229" s="17"/>
      <c r="AK1229" s="17"/>
      <c r="AL1229" s="17"/>
      <c r="AM1229" s="17"/>
      <c r="AN1229" s="17"/>
      <c r="AO1229" s="17"/>
      <c r="AP1229" s="17"/>
      <c r="AQ1229" s="17"/>
      <c r="AR1229" s="17"/>
      <c r="AS1229" s="17"/>
      <c r="AT1229" s="17"/>
      <c r="AU1229" s="17"/>
      <c r="AV1229" s="17"/>
      <c r="AW1229" s="17"/>
      <c r="AX1229" s="17"/>
      <c r="AY1229" s="17"/>
      <c r="AZ1229" s="17"/>
      <c r="BA1229" s="17"/>
      <c r="BB1229" s="17"/>
      <c r="BC1229" s="17"/>
      <c r="BD1229" s="17"/>
      <c r="BE1229" s="17"/>
      <c r="BF1229" s="17"/>
      <c r="BG1229" s="17"/>
      <c r="BH1229" s="17"/>
      <c r="BI1229" s="17"/>
      <c r="BJ1229" s="17"/>
      <c r="BK1229" s="17"/>
      <c r="BL1229" s="17"/>
      <c r="BM1229" s="17"/>
      <c r="BN1229" s="17"/>
      <c r="BO1229" s="17"/>
      <c r="BP1229" s="17"/>
      <c r="BQ1229" s="17"/>
      <c r="BR1229" s="17"/>
      <c r="BS1229" s="17"/>
      <c r="BT1229" s="17"/>
      <c r="BU1229" s="17"/>
      <c r="BV1229" s="17"/>
      <c r="BW1229" s="17"/>
      <c r="BX1229" s="17"/>
      <c r="BY1229" s="17"/>
      <c r="BZ1229" s="17"/>
      <c r="CA1229" s="17"/>
      <c r="CB1229" s="17"/>
      <c r="CC1229" s="17"/>
      <c r="CD1229" s="17"/>
      <c r="CE1229" s="17"/>
      <c r="CF1229" s="17"/>
      <c r="CG1229" s="17"/>
      <c r="CH1229" s="17"/>
      <c r="CI1229" s="17"/>
      <c r="CJ1229" s="17"/>
      <c r="CK1229" s="17"/>
      <c r="CL1229" s="17"/>
      <c r="CM1229" s="17"/>
      <c r="CN1229" s="17"/>
      <c r="CO1229" s="17"/>
      <c r="CP1229" s="17"/>
      <c r="CQ1229" s="17"/>
      <c r="CR1229" s="17"/>
      <c r="CS1229" s="17"/>
      <c r="CT1229" s="17"/>
      <c r="CU1229" s="17"/>
      <c r="CV1229" s="17"/>
      <c r="CW1229" s="17"/>
      <c r="CX1229" s="17"/>
      <c r="CY1229" s="17"/>
      <c r="CZ1229" s="17"/>
      <c r="DA1229" s="17"/>
      <c r="DB1229" s="17"/>
      <c r="DC1229" s="17"/>
      <c r="DD1229" s="17"/>
      <c r="DE1229" s="17"/>
      <c r="DF1229" s="17"/>
      <c r="DG1229" s="17"/>
      <c r="DH1229" s="17"/>
      <c r="DI1229" s="17"/>
      <c r="DJ1229" s="17"/>
      <c r="DK1229" s="17"/>
      <c r="DL1229" s="17"/>
      <c r="DM1229" s="17"/>
      <c r="DN1229" s="17"/>
      <c r="DO1229" s="17"/>
      <c r="DP1229" s="17"/>
      <c r="DQ1229" s="17"/>
      <c r="DR1229" s="17"/>
      <c r="DS1229" s="17"/>
      <c r="DT1229" s="17"/>
      <c r="DU1229" s="17"/>
      <c r="DV1229" s="17"/>
      <c r="DW1229" s="17"/>
      <c r="DX1229" s="17"/>
      <c r="DY1229" s="17"/>
      <c r="DZ1229" s="17"/>
      <c r="EA1229" s="17"/>
      <c r="EB1229" s="17"/>
      <c r="EC1229" s="17"/>
      <c r="ED1229" s="17"/>
      <c r="EE1229" s="17"/>
      <c r="EF1229" s="17"/>
      <c r="EG1229" s="17"/>
      <c r="EH1229" s="17"/>
      <c r="EI1229" s="17"/>
      <c r="EJ1229" s="17"/>
      <c r="EK1229" s="17"/>
      <c r="EL1229" s="17"/>
    </row>
    <row r="1230" spans="1:142" x14ac:dyDescent="0.35">
      <c r="A1230" s="17"/>
      <c r="B1230" s="17"/>
      <c r="C1230" s="17"/>
      <c r="D1230" s="17"/>
      <c r="E1230" s="17"/>
      <c r="F1230" s="17"/>
      <c r="G1230" s="17"/>
      <c r="H1230" s="17"/>
      <c r="I1230" s="17"/>
      <c r="K1230" s="17"/>
      <c r="N1230" s="17"/>
      <c r="O1230" s="17"/>
      <c r="P1230" s="68"/>
      <c r="Q1230" s="68"/>
      <c r="R1230" s="17"/>
      <c r="S1230" s="17"/>
      <c r="T1230" s="107"/>
      <c r="V1230" s="17"/>
      <c r="W1230" s="17"/>
      <c r="Y1230" s="17"/>
      <c r="Z1230" s="17"/>
      <c r="AA1230" s="17"/>
      <c r="AI1230" s="17"/>
      <c r="AJ1230" s="17"/>
      <c r="AK1230" s="17"/>
      <c r="AL1230" s="17"/>
      <c r="AM1230" s="17"/>
      <c r="AN1230" s="17"/>
      <c r="AO1230" s="17"/>
      <c r="AP1230" s="17"/>
      <c r="AQ1230" s="17"/>
      <c r="AR1230" s="17"/>
      <c r="AS1230" s="17"/>
      <c r="AT1230" s="17"/>
      <c r="AU1230" s="17"/>
      <c r="AV1230" s="17"/>
      <c r="AW1230" s="17"/>
      <c r="AX1230" s="17"/>
      <c r="AY1230" s="17"/>
      <c r="AZ1230" s="17"/>
      <c r="BA1230" s="17"/>
      <c r="BB1230" s="17"/>
      <c r="BC1230" s="17"/>
      <c r="BD1230" s="17"/>
      <c r="BE1230" s="17"/>
      <c r="BF1230" s="17"/>
      <c r="BG1230" s="17"/>
      <c r="BH1230" s="17"/>
      <c r="BI1230" s="17"/>
      <c r="BJ1230" s="17"/>
      <c r="BK1230" s="17"/>
      <c r="BL1230" s="17"/>
      <c r="BM1230" s="17"/>
      <c r="BN1230" s="17"/>
      <c r="BO1230" s="17"/>
      <c r="BP1230" s="17"/>
      <c r="BQ1230" s="17"/>
      <c r="BR1230" s="17"/>
      <c r="BS1230" s="17"/>
      <c r="BT1230" s="17"/>
      <c r="BU1230" s="17"/>
      <c r="BV1230" s="17"/>
      <c r="BW1230" s="17"/>
      <c r="BX1230" s="17"/>
      <c r="BY1230" s="17"/>
      <c r="BZ1230" s="17"/>
      <c r="CA1230" s="17"/>
      <c r="CB1230" s="17"/>
      <c r="CC1230" s="17"/>
      <c r="CD1230" s="17"/>
      <c r="CE1230" s="17"/>
      <c r="CF1230" s="17"/>
      <c r="CG1230" s="17"/>
      <c r="CH1230" s="17"/>
      <c r="CI1230" s="17"/>
      <c r="CJ1230" s="17"/>
      <c r="CK1230" s="17"/>
      <c r="CL1230" s="17"/>
      <c r="CM1230" s="17"/>
      <c r="CN1230" s="17"/>
      <c r="CO1230" s="17"/>
      <c r="CP1230" s="17"/>
      <c r="CQ1230" s="17"/>
      <c r="CR1230" s="17"/>
      <c r="CS1230" s="17"/>
      <c r="CT1230" s="17"/>
      <c r="CU1230" s="17"/>
      <c r="CV1230" s="17"/>
      <c r="CW1230" s="17"/>
      <c r="CX1230" s="17"/>
      <c r="CY1230" s="17"/>
      <c r="CZ1230" s="17"/>
      <c r="DA1230" s="17"/>
      <c r="DB1230" s="17"/>
      <c r="DC1230" s="17"/>
      <c r="DD1230" s="17"/>
      <c r="DE1230" s="17"/>
      <c r="DF1230" s="17"/>
      <c r="DG1230" s="17"/>
      <c r="DH1230" s="17"/>
      <c r="DI1230" s="17"/>
      <c r="DJ1230" s="17"/>
      <c r="DK1230" s="17"/>
      <c r="DL1230" s="17"/>
      <c r="DM1230" s="17"/>
      <c r="DN1230" s="17"/>
      <c r="DO1230" s="17"/>
      <c r="DP1230" s="17"/>
      <c r="DQ1230" s="17"/>
      <c r="DR1230" s="17"/>
      <c r="DS1230" s="17"/>
      <c r="DT1230" s="17"/>
      <c r="DU1230" s="17"/>
      <c r="DV1230" s="17"/>
      <c r="DW1230" s="17"/>
      <c r="DX1230" s="17"/>
      <c r="DY1230" s="17"/>
      <c r="DZ1230" s="17"/>
      <c r="EA1230" s="17"/>
      <c r="EB1230" s="17"/>
      <c r="EC1230" s="17"/>
      <c r="ED1230" s="17"/>
      <c r="EE1230" s="17"/>
      <c r="EF1230" s="17"/>
      <c r="EG1230" s="17"/>
      <c r="EH1230" s="17"/>
      <c r="EI1230" s="17"/>
      <c r="EJ1230" s="17"/>
      <c r="EK1230" s="17"/>
      <c r="EL1230" s="17"/>
    </row>
    <row r="1231" spans="1:142" x14ac:dyDescent="0.35">
      <c r="A1231" s="17"/>
      <c r="B1231" s="17"/>
      <c r="C1231" s="17"/>
      <c r="D1231" s="17"/>
      <c r="E1231" s="17"/>
      <c r="F1231" s="17"/>
      <c r="G1231" s="17"/>
      <c r="H1231" s="17"/>
      <c r="I1231" s="17"/>
      <c r="K1231" s="17"/>
      <c r="N1231" s="17"/>
      <c r="O1231" s="17"/>
      <c r="P1231" s="68"/>
      <c r="Q1231" s="68"/>
      <c r="R1231" s="17"/>
      <c r="S1231" s="17"/>
      <c r="T1231" s="109"/>
      <c r="V1231" s="17"/>
      <c r="W1231" s="17"/>
      <c r="Y1231" s="17"/>
      <c r="Z1231" s="17"/>
      <c r="AA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c r="BL1231" s="17"/>
      <c r="BM1231" s="17"/>
      <c r="BN1231" s="17"/>
      <c r="BO1231" s="17"/>
      <c r="BP1231" s="17"/>
      <c r="BQ1231" s="17"/>
      <c r="BR1231" s="17"/>
      <c r="BS1231" s="17"/>
      <c r="BT1231" s="17"/>
      <c r="BU1231" s="17"/>
      <c r="BV1231" s="17"/>
      <c r="BW1231" s="17"/>
      <c r="BX1231" s="17"/>
      <c r="BY1231" s="17"/>
      <c r="BZ1231" s="17"/>
      <c r="CA1231" s="17"/>
      <c r="CB1231" s="17"/>
      <c r="CC1231" s="17"/>
      <c r="CD1231" s="17"/>
      <c r="CE1231" s="17"/>
      <c r="CF1231" s="17"/>
      <c r="CG1231" s="17"/>
      <c r="CH1231" s="17"/>
      <c r="CI1231" s="17"/>
      <c r="CJ1231" s="17"/>
      <c r="CK1231" s="17"/>
      <c r="CL1231" s="17"/>
      <c r="CM1231" s="17"/>
      <c r="CN1231" s="17"/>
      <c r="CO1231" s="17"/>
      <c r="CP1231" s="17"/>
      <c r="CQ1231" s="17"/>
      <c r="CR1231" s="17"/>
      <c r="CS1231" s="17"/>
      <c r="CT1231" s="17"/>
      <c r="CU1231" s="17"/>
      <c r="CV1231" s="17"/>
      <c r="CW1231" s="17"/>
      <c r="CX1231" s="17"/>
      <c r="CY1231" s="17"/>
      <c r="CZ1231" s="17"/>
      <c r="DA1231" s="17"/>
      <c r="DB1231" s="17"/>
      <c r="DC1231" s="17"/>
      <c r="DD1231" s="17"/>
      <c r="DE1231" s="17"/>
      <c r="DF1231" s="17"/>
      <c r="DG1231" s="17"/>
      <c r="DH1231" s="17"/>
      <c r="DI1231" s="17"/>
      <c r="DJ1231" s="17"/>
      <c r="DK1231" s="17"/>
      <c r="DL1231" s="17"/>
      <c r="DM1231" s="17"/>
      <c r="DN1231" s="17"/>
      <c r="DO1231" s="17"/>
      <c r="DP1231" s="17"/>
      <c r="DQ1231" s="17"/>
      <c r="DR1231" s="17"/>
      <c r="DS1231" s="17"/>
      <c r="DT1231" s="17"/>
      <c r="DU1231" s="17"/>
      <c r="DV1231" s="17"/>
      <c r="DW1231" s="17"/>
      <c r="DX1231" s="17"/>
      <c r="DY1231" s="17"/>
      <c r="DZ1231" s="17"/>
      <c r="EA1231" s="17"/>
      <c r="EB1231" s="17"/>
      <c r="EC1231" s="17"/>
      <c r="ED1231" s="17"/>
      <c r="EE1231" s="17"/>
      <c r="EF1231" s="17"/>
      <c r="EG1231" s="17"/>
      <c r="EH1231" s="17"/>
      <c r="EI1231" s="17"/>
      <c r="EJ1231" s="17"/>
      <c r="EK1231" s="17"/>
      <c r="EL1231" s="17"/>
    </row>
    <row r="1232" spans="1:142" x14ac:dyDescent="0.35">
      <c r="A1232" s="17"/>
      <c r="B1232" s="17"/>
      <c r="C1232" s="17"/>
      <c r="D1232" s="17"/>
      <c r="E1232" s="17"/>
      <c r="F1232" s="17"/>
      <c r="G1232" s="17"/>
      <c r="H1232" s="17"/>
      <c r="I1232" s="17"/>
      <c r="K1232" s="17"/>
      <c r="N1232" s="17"/>
      <c r="O1232" s="17"/>
      <c r="P1232" s="68"/>
      <c r="Q1232" s="68"/>
      <c r="R1232" s="17"/>
      <c r="S1232" s="17"/>
      <c r="T1232" s="109"/>
      <c r="V1232" s="17"/>
      <c r="W1232" s="17"/>
      <c r="Y1232" s="17"/>
      <c r="Z1232" s="17"/>
      <c r="AA1232" s="17"/>
      <c r="AI1232" s="17"/>
      <c r="AJ1232" s="17"/>
      <c r="AK1232" s="17"/>
      <c r="AL1232" s="17"/>
      <c r="AM1232" s="17"/>
      <c r="AN1232" s="17"/>
      <c r="AO1232" s="17"/>
      <c r="AP1232" s="17"/>
      <c r="AQ1232" s="17"/>
      <c r="AR1232" s="17"/>
      <c r="AS1232" s="17"/>
      <c r="AT1232" s="17"/>
      <c r="AU1232" s="17"/>
      <c r="AV1232" s="17"/>
      <c r="AW1232" s="17"/>
      <c r="AX1232" s="17"/>
      <c r="AY1232" s="17"/>
      <c r="AZ1232" s="17"/>
      <c r="BA1232" s="17"/>
      <c r="BB1232" s="17"/>
      <c r="BC1232" s="17"/>
      <c r="BD1232" s="17"/>
      <c r="BE1232" s="17"/>
      <c r="BF1232" s="17"/>
      <c r="BG1232" s="17"/>
      <c r="BH1232" s="17"/>
      <c r="BI1232" s="17"/>
      <c r="BJ1232" s="17"/>
      <c r="BK1232" s="17"/>
      <c r="BL1232" s="17"/>
      <c r="BM1232" s="17"/>
      <c r="BN1232" s="17"/>
      <c r="BO1232" s="17"/>
      <c r="BP1232" s="17"/>
      <c r="BQ1232" s="17"/>
      <c r="BR1232" s="17"/>
      <c r="BS1232" s="17"/>
      <c r="BT1232" s="17"/>
      <c r="BU1232" s="17"/>
      <c r="BV1232" s="17"/>
      <c r="BW1232" s="17"/>
      <c r="BX1232" s="17"/>
      <c r="BY1232" s="17"/>
      <c r="BZ1232" s="17"/>
      <c r="CA1232" s="17"/>
      <c r="CB1232" s="17"/>
      <c r="CC1232" s="17"/>
      <c r="CD1232" s="17"/>
      <c r="CE1232" s="17"/>
      <c r="CF1232" s="17"/>
      <c r="CG1232" s="17"/>
      <c r="CH1232" s="17"/>
      <c r="CI1232" s="17"/>
      <c r="CJ1232" s="17"/>
      <c r="CK1232" s="17"/>
      <c r="CL1232" s="17"/>
      <c r="CM1232" s="17"/>
      <c r="CN1232" s="17"/>
      <c r="CO1232" s="17"/>
      <c r="CP1232" s="17"/>
      <c r="CQ1232" s="17"/>
      <c r="CR1232" s="17"/>
      <c r="CS1232" s="17"/>
      <c r="CT1232" s="17"/>
      <c r="CU1232" s="17"/>
      <c r="CV1232" s="17"/>
      <c r="CW1232" s="17"/>
      <c r="CX1232" s="17"/>
      <c r="CY1232" s="17"/>
      <c r="CZ1232" s="17"/>
      <c r="DA1232" s="17"/>
      <c r="DB1232" s="17"/>
      <c r="DC1232" s="17"/>
      <c r="DD1232" s="17"/>
      <c r="DE1232" s="17"/>
      <c r="DF1232" s="17"/>
      <c r="DG1232" s="17"/>
      <c r="DH1232" s="17"/>
      <c r="DI1232" s="17"/>
      <c r="DJ1232" s="17"/>
      <c r="DK1232" s="17"/>
      <c r="DL1232" s="17"/>
      <c r="DM1232" s="17"/>
      <c r="DN1232" s="17"/>
      <c r="DO1232" s="17"/>
      <c r="DP1232" s="17"/>
      <c r="DQ1232" s="17"/>
      <c r="DR1232" s="17"/>
      <c r="DS1232" s="17"/>
      <c r="DT1232" s="17"/>
      <c r="DU1232" s="17"/>
      <c r="DV1232" s="17"/>
      <c r="DW1232" s="17"/>
      <c r="DX1232" s="17"/>
      <c r="DY1232" s="17"/>
      <c r="DZ1232" s="17"/>
      <c r="EA1232" s="17"/>
      <c r="EB1232" s="17"/>
      <c r="EC1232" s="17"/>
      <c r="ED1232" s="17"/>
      <c r="EE1232" s="17"/>
      <c r="EF1232" s="17"/>
      <c r="EG1232" s="17"/>
      <c r="EH1232" s="17"/>
      <c r="EI1232" s="17"/>
      <c r="EJ1232" s="17"/>
      <c r="EK1232" s="17"/>
      <c r="EL1232" s="17"/>
    </row>
    <row r="1233" spans="1:142" x14ac:dyDescent="0.35">
      <c r="A1233" s="17"/>
      <c r="B1233" s="17"/>
      <c r="C1233" s="17"/>
      <c r="D1233" s="17"/>
      <c r="E1233" s="17"/>
      <c r="F1233" s="17"/>
      <c r="G1233" s="17"/>
      <c r="H1233" s="17"/>
      <c r="I1233" s="17"/>
      <c r="K1233" s="17"/>
      <c r="N1233" s="17"/>
      <c r="O1233" s="17"/>
      <c r="P1233" s="68"/>
      <c r="Q1233" s="68"/>
      <c r="R1233" s="17"/>
      <c r="S1233" s="17"/>
      <c r="T1233" s="107"/>
      <c r="V1233" s="17"/>
      <c r="W1233" s="17"/>
      <c r="Y1233" s="17"/>
      <c r="Z1233" s="17"/>
      <c r="AA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c r="BL1233" s="17"/>
      <c r="BM1233" s="17"/>
      <c r="BN1233" s="17"/>
      <c r="BO1233" s="17"/>
      <c r="BP1233" s="17"/>
      <c r="BQ1233" s="17"/>
      <c r="BR1233" s="17"/>
      <c r="BS1233" s="17"/>
      <c r="BT1233" s="17"/>
      <c r="BU1233" s="17"/>
      <c r="BV1233" s="17"/>
      <c r="BW1233" s="17"/>
      <c r="BX1233" s="17"/>
      <c r="BY1233" s="17"/>
      <c r="BZ1233" s="17"/>
      <c r="CA1233" s="17"/>
      <c r="CB1233" s="17"/>
      <c r="CC1233" s="17"/>
      <c r="CD1233" s="17"/>
      <c r="CE1233" s="17"/>
      <c r="CF1233" s="17"/>
      <c r="CG1233" s="17"/>
      <c r="CH1233" s="17"/>
      <c r="CI1233" s="17"/>
      <c r="CJ1233" s="17"/>
      <c r="CK1233" s="17"/>
      <c r="CL1233" s="17"/>
      <c r="CM1233" s="17"/>
      <c r="CN1233" s="17"/>
      <c r="CO1233" s="17"/>
      <c r="CP1233" s="17"/>
      <c r="CQ1233" s="17"/>
      <c r="CR1233" s="17"/>
      <c r="CS1233" s="17"/>
      <c r="CT1233" s="17"/>
      <c r="CU1233" s="17"/>
      <c r="CV1233" s="17"/>
      <c r="CW1233" s="17"/>
      <c r="CX1233" s="17"/>
      <c r="CY1233" s="17"/>
      <c r="CZ1233" s="17"/>
      <c r="DA1233" s="17"/>
      <c r="DB1233" s="17"/>
      <c r="DC1233" s="17"/>
      <c r="DD1233" s="17"/>
      <c r="DE1233" s="17"/>
      <c r="DF1233" s="17"/>
      <c r="DG1233" s="17"/>
      <c r="DH1233" s="17"/>
      <c r="DI1233" s="17"/>
      <c r="DJ1233" s="17"/>
      <c r="DK1233" s="17"/>
      <c r="DL1233" s="17"/>
      <c r="DM1233" s="17"/>
      <c r="DN1233" s="17"/>
      <c r="DO1233" s="17"/>
      <c r="DP1233" s="17"/>
      <c r="DQ1233" s="17"/>
      <c r="DR1233" s="17"/>
      <c r="DS1233" s="17"/>
      <c r="DT1233" s="17"/>
      <c r="DU1233" s="17"/>
      <c r="DV1233" s="17"/>
      <c r="DW1233" s="17"/>
      <c r="DX1233" s="17"/>
      <c r="DY1233" s="17"/>
      <c r="DZ1233" s="17"/>
      <c r="EA1233" s="17"/>
      <c r="EB1233" s="17"/>
      <c r="EC1233" s="17"/>
      <c r="ED1233" s="17"/>
      <c r="EE1233" s="17"/>
      <c r="EF1233" s="17"/>
      <c r="EG1233" s="17"/>
      <c r="EH1233" s="17"/>
      <c r="EI1233" s="17"/>
      <c r="EJ1233" s="17"/>
      <c r="EK1233" s="17"/>
      <c r="EL1233" s="17"/>
    </row>
    <row r="1234" spans="1:142" x14ac:dyDescent="0.35">
      <c r="A1234" s="17"/>
      <c r="B1234" s="17"/>
      <c r="C1234" s="17"/>
      <c r="D1234" s="17"/>
      <c r="E1234" s="17"/>
      <c r="F1234" s="17"/>
      <c r="G1234" s="17"/>
      <c r="H1234" s="17"/>
      <c r="I1234" s="17"/>
      <c r="K1234" s="17"/>
      <c r="N1234" s="17"/>
      <c r="O1234" s="17"/>
      <c r="P1234" s="68"/>
      <c r="Q1234" s="68"/>
      <c r="R1234" s="17"/>
      <c r="S1234" s="17"/>
      <c r="T1234" s="107"/>
      <c r="V1234" s="17"/>
      <c r="W1234" s="17"/>
      <c r="Y1234" s="17"/>
      <c r="Z1234" s="17"/>
      <c r="AA1234" s="17"/>
      <c r="AI1234" s="17"/>
      <c r="AJ1234" s="17"/>
      <c r="AK1234" s="17"/>
      <c r="AL1234" s="17"/>
      <c r="AM1234" s="17"/>
      <c r="AN1234" s="17"/>
      <c r="AO1234" s="17"/>
      <c r="AP1234" s="17"/>
      <c r="AQ1234" s="17"/>
      <c r="AR1234" s="17"/>
      <c r="AS1234" s="17"/>
      <c r="AT1234" s="17"/>
      <c r="AU1234" s="17"/>
      <c r="AV1234" s="17"/>
      <c r="AW1234" s="17"/>
      <c r="AX1234" s="17"/>
      <c r="AY1234" s="17"/>
      <c r="AZ1234" s="17"/>
      <c r="BA1234" s="17"/>
      <c r="BB1234" s="17"/>
      <c r="BC1234" s="17"/>
      <c r="BD1234" s="17"/>
      <c r="BE1234" s="17"/>
      <c r="BF1234" s="17"/>
      <c r="BG1234" s="17"/>
      <c r="BH1234" s="17"/>
      <c r="BI1234" s="17"/>
      <c r="BJ1234" s="17"/>
      <c r="BK1234" s="17"/>
      <c r="BL1234" s="17"/>
      <c r="BM1234" s="17"/>
      <c r="BN1234" s="17"/>
      <c r="BO1234" s="17"/>
      <c r="BP1234" s="17"/>
      <c r="BQ1234" s="17"/>
      <c r="BR1234" s="17"/>
      <c r="BS1234" s="17"/>
      <c r="BT1234" s="17"/>
      <c r="BU1234" s="17"/>
      <c r="BV1234" s="17"/>
      <c r="BW1234" s="17"/>
      <c r="BX1234" s="17"/>
      <c r="BY1234" s="17"/>
      <c r="BZ1234" s="17"/>
      <c r="CA1234" s="17"/>
      <c r="CB1234" s="17"/>
      <c r="CC1234" s="17"/>
      <c r="CD1234" s="17"/>
      <c r="CE1234" s="17"/>
      <c r="CF1234" s="17"/>
      <c r="CG1234" s="17"/>
      <c r="CH1234" s="17"/>
      <c r="CI1234" s="17"/>
      <c r="CJ1234" s="17"/>
      <c r="CK1234" s="17"/>
      <c r="CL1234" s="17"/>
      <c r="CM1234" s="17"/>
      <c r="CN1234" s="17"/>
      <c r="CO1234" s="17"/>
      <c r="CP1234" s="17"/>
      <c r="CQ1234" s="17"/>
      <c r="CR1234" s="17"/>
      <c r="CS1234" s="17"/>
      <c r="CT1234" s="17"/>
      <c r="CU1234" s="17"/>
      <c r="CV1234" s="17"/>
      <c r="CW1234" s="17"/>
      <c r="CX1234" s="17"/>
      <c r="CY1234" s="17"/>
      <c r="CZ1234" s="17"/>
      <c r="DA1234" s="17"/>
      <c r="DB1234" s="17"/>
      <c r="DC1234" s="17"/>
      <c r="DD1234" s="17"/>
      <c r="DE1234" s="17"/>
      <c r="DF1234" s="17"/>
      <c r="DG1234" s="17"/>
      <c r="DH1234" s="17"/>
      <c r="DI1234" s="17"/>
      <c r="DJ1234" s="17"/>
      <c r="DK1234" s="17"/>
      <c r="DL1234" s="17"/>
      <c r="DM1234" s="17"/>
      <c r="DN1234" s="17"/>
      <c r="DO1234" s="17"/>
      <c r="DP1234" s="17"/>
      <c r="DQ1234" s="17"/>
      <c r="DR1234" s="17"/>
      <c r="DS1234" s="17"/>
      <c r="DT1234" s="17"/>
      <c r="DU1234" s="17"/>
      <c r="DV1234" s="17"/>
      <c r="DW1234" s="17"/>
      <c r="DX1234" s="17"/>
      <c r="DY1234" s="17"/>
      <c r="DZ1234" s="17"/>
      <c r="EA1234" s="17"/>
      <c r="EB1234" s="17"/>
      <c r="EC1234" s="17"/>
      <c r="ED1234" s="17"/>
      <c r="EE1234" s="17"/>
      <c r="EF1234" s="17"/>
      <c r="EG1234" s="17"/>
      <c r="EH1234" s="17"/>
      <c r="EI1234" s="17"/>
      <c r="EJ1234" s="17"/>
      <c r="EK1234" s="17"/>
      <c r="EL1234" s="17"/>
    </row>
    <row r="1235" spans="1:142" x14ac:dyDescent="0.35">
      <c r="A1235" s="17"/>
      <c r="B1235" s="17"/>
      <c r="C1235" s="17"/>
      <c r="D1235" s="17"/>
      <c r="E1235" s="17"/>
      <c r="F1235" s="17"/>
      <c r="G1235" s="17"/>
      <c r="H1235" s="17"/>
      <c r="I1235" s="17"/>
      <c r="K1235" s="17"/>
      <c r="N1235" s="17"/>
      <c r="O1235" s="17"/>
      <c r="P1235" s="68"/>
      <c r="Q1235" s="68"/>
      <c r="R1235" s="17"/>
      <c r="S1235" s="17"/>
      <c r="T1235" s="107"/>
      <c r="V1235" s="17"/>
      <c r="W1235" s="17"/>
      <c r="Y1235" s="17"/>
      <c r="Z1235" s="17"/>
      <c r="AA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c r="BL1235" s="17"/>
      <c r="BM1235" s="17"/>
      <c r="BN1235" s="17"/>
      <c r="BO1235" s="17"/>
      <c r="BP1235" s="17"/>
      <c r="BQ1235" s="17"/>
      <c r="BR1235" s="17"/>
      <c r="BS1235" s="17"/>
      <c r="BT1235" s="17"/>
      <c r="BU1235" s="17"/>
      <c r="BV1235" s="17"/>
      <c r="BW1235" s="17"/>
      <c r="BX1235" s="17"/>
      <c r="BY1235" s="17"/>
      <c r="BZ1235" s="17"/>
      <c r="CA1235" s="17"/>
      <c r="CB1235" s="17"/>
      <c r="CC1235" s="17"/>
      <c r="CD1235" s="17"/>
      <c r="CE1235" s="17"/>
      <c r="CF1235" s="17"/>
      <c r="CG1235" s="17"/>
      <c r="CH1235" s="17"/>
      <c r="CI1235" s="17"/>
      <c r="CJ1235" s="17"/>
      <c r="CK1235" s="17"/>
      <c r="CL1235" s="17"/>
      <c r="CM1235" s="17"/>
      <c r="CN1235" s="17"/>
      <c r="CO1235" s="17"/>
      <c r="CP1235" s="17"/>
      <c r="CQ1235" s="17"/>
      <c r="CR1235" s="17"/>
      <c r="CS1235" s="17"/>
      <c r="CT1235" s="17"/>
      <c r="CU1235" s="17"/>
      <c r="CV1235" s="17"/>
      <c r="CW1235" s="17"/>
      <c r="CX1235" s="17"/>
      <c r="CY1235" s="17"/>
      <c r="CZ1235" s="17"/>
      <c r="DA1235" s="17"/>
      <c r="DB1235" s="17"/>
      <c r="DC1235" s="17"/>
      <c r="DD1235" s="17"/>
      <c r="DE1235" s="17"/>
      <c r="DF1235" s="17"/>
      <c r="DG1235" s="17"/>
      <c r="DH1235" s="17"/>
      <c r="DI1235" s="17"/>
      <c r="DJ1235" s="17"/>
      <c r="DK1235" s="17"/>
      <c r="DL1235" s="17"/>
      <c r="DM1235" s="17"/>
      <c r="DN1235" s="17"/>
      <c r="DO1235" s="17"/>
      <c r="DP1235" s="17"/>
      <c r="DQ1235" s="17"/>
      <c r="DR1235" s="17"/>
      <c r="DS1235" s="17"/>
      <c r="DT1235" s="17"/>
      <c r="DU1235" s="17"/>
      <c r="DV1235" s="17"/>
      <c r="DW1235" s="17"/>
      <c r="DX1235" s="17"/>
      <c r="DY1235" s="17"/>
      <c r="DZ1235" s="17"/>
      <c r="EA1235" s="17"/>
      <c r="EB1235" s="17"/>
      <c r="EC1235" s="17"/>
      <c r="ED1235" s="17"/>
      <c r="EE1235" s="17"/>
      <c r="EF1235" s="17"/>
      <c r="EG1235" s="17"/>
      <c r="EH1235" s="17"/>
      <c r="EI1235" s="17"/>
      <c r="EJ1235" s="17"/>
      <c r="EK1235" s="17"/>
      <c r="EL1235" s="17"/>
    </row>
    <row r="1236" spans="1:142" x14ac:dyDescent="0.35">
      <c r="A1236" s="17"/>
      <c r="B1236" s="17"/>
      <c r="C1236" s="17"/>
      <c r="D1236" s="17"/>
      <c r="E1236" s="17"/>
      <c r="F1236" s="17"/>
      <c r="G1236" s="17"/>
      <c r="H1236" s="17"/>
      <c r="I1236" s="17"/>
      <c r="K1236" s="17"/>
      <c r="N1236" s="17"/>
      <c r="O1236" s="17"/>
      <c r="P1236" s="68"/>
      <c r="Q1236" s="68"/>
      <c r="R1236" s="17"/>
      <c r="S1236" s="17"/>
      <c r="T1236" s="107"/>
      <c r="V1236" s="17"/>
      <c r="W1236" s="17"/>
      <c r="Y1236" s="17"/>
      <c r="Z1236" s="17"/>
      <c r="AA1236" s="17"/>
      <c r="AI1236" s="17"/>
      <c r="AJ1236" s="17"/>
      <c r="AK1236" s="17"/>
      <c r="AL1236" s="17"/>
      <c r="AM1236" s="17"/>
      <c r="AN1236" s="17"/>
      <c r="AO1236" s="17"/>
      <c r="AP1236" s="17"/>
      <c r="AQ1236" s="17"/>
      <c r="AR1236" s="17"/>
      <c r="AS1236" s="17"/>
      <c r="AT1236" s="17"/>
      <c r="AU1236" s="17"/>
      <c r="AV1236" s="17"/>
      <c r="AW1236" s="17"/>
      <c r="AX1236" s="17"/>
      <c r="AY1236" s="17"/>
      <c r="AZ1236" s="17"/>
      <c r="BA1236" s="17"/>
      <c r="BB1236" s="17"/>
      <c r="BC1236" s="17"/>
      <c r="BD1236" s="17"/>
      <c r="BE1236" s="17"/>
      <c r="BF1236" s="17"/>
      <c r="BG1236" s="17"/>
      <c r="BH1236" s="17"/>
      <c r="BI1236" s="17"/>
      <c r="BJ1236" s="17"/>
      <c r="BK1236" s="17"/>
      <c r="BL1236" s="17"/>
      <c r="BM1236" s="17"/>
      <c r="BN1236" s="17"/>
      <c r="BO1236" s="17"/>
      <c r="BP1236" s="17"/>
      <c r="BQ1236" s="17"/>
      <c r="BR1236" s="17"/>
      <c r="BS1236" s="17"/>
      <c r="BT1236" s="17"/>
      <c r="BU1236" s="17"/>
      <c r="BV1236" s="17"/>
      <c r="BW1236" s="17"/>
      <c r="BX1236" s="17"/>
      <c r="BY1236" s="17"/>
      <c r="BZ1236" s="17"/>
      <c r="CA1236" s="17"/>
      <c r="CB1236" s="17"/>
      <c r="CC1236" s="17"/>
      <c r="CD1236" s="17"/>
      <c r="CE1236" s="17"/>
      <c r="CF1236" s="17"/>
      <c r="CG1236" s="17"/>
      <c r="CH1236" s="17"/>
      <c r="CI1236" s="17"/>
      <c r="CJ1236" s="17"/>
      <c r="CK1236" s="17"/>
      <c r="CL1236" s="17"/>
      <c r="CM1236" s="17"/>
      <c r="CN1236" s="17"/>
      <c r="CO1236" s="17"/>
      <c r="CP1236" s="17"/>
      <c r="CQ1236" s="17"/>
      <c r="CR1236" s="17"/>
      <c r="CS1236" s="17"/>
      <c r="CT1236" s="17"/>
      <c r="CU1236" s="17"/>
      <c r="CV1236" s="17"/>
      <c r="CW1236" s="17"/>
      <c r="CX1236" s="17"/>
      <c r="CY1236" s="17"/>
      <c r="CZ1236" s="17"/>
      <c r="DA1236" s="17"/>
      <c r="DB1236" s="17"/>
      <c r="DC1236" s="17"/>
      <c r="DD1236" s="17"/>
      <c r="DE1236" s="17"/>
      <c r="DF1236" s="17"/>
      <c r="DG1236" s="17"/>
      <c r="DH1236" s="17"/>
      <c r="DI1236" s="17"/>
      <c r="DJ1236" s="17"/>
      <c r="DK1236" s="17"/>
      <c r="DL1236" s="17"/>
      <c r="DM1236" s="17"/>
      <c r="DN1236" s="17"/>
      <c r="DO1236" s="17"/>
      <c r="DP1236" s="17"/>
      <c r="DQ1236" s="17"/>
      <c r="DR1236" s="17"/>
      <c r="DS1236" s="17"/>
      <c r="DT1236" s="17"/>
      <c r="DU1236" s="17"/>
      <c r="DV1236" s="17"/>
      <c r="DW1236" s="17"/>
      <c r="DX1236" s="17"/>
      <c r="DY1236" s="17"/>
      <c r="DZ1236" s="17"/>
      <c r="EA1236" s="17"/>
      <c r="EB1236" s="17"/>
      <c r="EC1236" s="17"/>
      <c r="ED1236" s="17"/>
      <c r="EE1236" s="17"/>
      <c r="EF1236" s="17"/>
      <c r="EG1236" s="17"/>
      <c r="EH1236" s="17"/>
      <c r="EI1236" s="17"/>
      <c r="EJ1236" s="17"/>
      <c r="EK1236" s="17"/>
      <c r="EL1236" s="17"/>
    </row>
    <row r="1237" spans="1:142" x14ac:dyDescent="0.35">
      <c r="A1237" s="17"/>
      <c r="B1237" s="17"/>
      <c r="C1237" s="17"/>
      <c r="D1237" s="17"/>
      <c r="E1237" s="17"/>
      <c r="F1237" s="17"/>
      <c r="G1237" s="17"/>
      <c r="H1237" s="17"/>
      <c r="I1237" s="17"/>
      <c r="K1237" s="17"/>
      <c r="N1237" s="17"/>
      <c r="O1237" s="17"/>
      <c r="P1237" s="68"/>
      <c r="Q1237" s="68"/>
      <c r="R1237" s="17"/>
      <c r="S1237" s="17"/>
      <c r="T1237" s="107"/>
      <c r="V1237" s="17"/>
      <c r="W1237" s="17"/>
      <c r="Y1237" s="17"/>
      <c r="Z1237" s="17"/>
      <c r="AA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c r="BL1237" s="17"/>
      <c r="BM1237" s="17"/>
      <c r="BN1237" s="17"/>
      <c r="BO1237" s="17"/>
      <c r="BP1237" s="17"/>
      <c r="BQ1237" s="17"/>
      <c r="BR1237" s="17"/>
      <c r="BS1237" s="17"/>
      <c r="BT1237" s="17"/>
      <c r="BU1237" s="17"/>
      <c r="BV1237" s="17"/>
      <c r="BW1237" s="17"/>
      <c r="BX1237" s="17"/>
      <c r="BY1237" s="17"/>
      <c r="BZ1237" s="17"/>
      <c r="CA1237" s="17"/>
      <c r="CB1237" s="17"/>
      <c r="CC1237" s="17"/>
      <c r="CD1237" s="17"/>
      <c r="CE1237" s="17"/>
      <c r="CF1237" s="17"/>
      <c r="CG1237" s="17"/>
      <c r="CH1237" s="17"/>
      <c r="CI1237" s="17"/>
      <c r="CJ1237" s="17"/>
      <c r="CK1237" s="17"/>
      <c r="CL1237" s="17"/>
      <c r="CM1237" s="17"/>
      <c r="CN1237" s="17"/>
      <c r="CO1237" s="17"/>
      <c r="CP1237" s="17"/>
      <c r="CQ1237" s="17"/>
      <c r="CR1237" s="17"/>
      <c r="CS1237" s="17"/>
      <c r="CT1237" s="17"/>
      <c r="CU1237" s="17"/>
      <c r="CV1237" s="17"/>
      <c r="CW1237" s="17"/>
      <c r="CX1237" s="17"/>
      <c r="CY1237" s="17"/>
      <c r="CZ1237" s="17"/>
      <c r="DA1237" s="17"/>
      <c r="DB1237" s="17"/>
      <c r="DC1237" s="17"/>
      <c r="DD1237" s="17"/>
      <c r="DE1237" s="17"/>
      <c r="DF1237" s="17"/>
      <c r="DG1237" s="17"/>
      <c r="DH1237" s="17"/>
      <c r="DI1237" s="17"/>
      <c r="DJ1237" s="17"/>
      <c r="DK1237" s="17"/>
      <c r="DL1237" s="17"/>
      <c r="DM1237" s="17"/>
      <c r="DN1237" s="17"/>
      <c r="DO1237" s="17"/>
      <c r="DP1237" s="17"/>
      <c r="DQ1237" s="17"/>
      <c r="DR1237" s="17"/>
      <c r="DS1237" s="17"/>
      <c r="DT1237" s="17"/>
      <c r="DU1237" s="17"/>
      <c r="DV1237" s="17"/>
      <c r="DW1237" s="17"/>
      <c r="DX1237" s="17"/>
      <c r="DY1237" s="17"/>
      <c r="DZ1237" s="17"/>
      <c r="EA1237" s="17"/>
      <c r="EB1237" s="17"/>
      <c r="EC1237" s="17"/>
      <c r="ED1237" s="17"/>
      <c r="EE1237" s="17"/>
      <c r="EF1237" s="17"/>
      <c r="EG1237" s="17"/>
      <c r="EH1237" s="17"/>
      <c r="EI1237" s="17"/>
      <c r="EJ1237" s="17"/>
      <c r="EK1237" s="17"/>
      <c r="EL1237" s="17"/>
    </row>
    <row r="1238" spans="1:142" x14ac:dyDescent="0.35">
      <c r="A1238" s="17"/>
      <c r="B1238" s="17"/>
      <c r="C1238" s="17"/>
      <c r="D1238" s="17"/>
      <c r="E1238" s="17"/>
      <c r="F1238" s="17"/>
      <c r="G1238" s="17"/>
      <c r="H1238" s="17"/>
      <c r="I1238" s="17"/>
      <c r="K1238" s="17"/>
      <c r="N1238" s="17"/>
      <c r="O1238" s="17"/>
      <c r="P1238" s="68"/>
      <c r="Q1238" s="68"/>
      <c r="R1238" s="17"/>
      <c r="S1238" s="17"/>
      <c r="T1238" s="107"/>
      <c r="V1238" s="17"/>
      <c r="W1238" s="17"/>
      <c r="Y1238" s="17"/>
      <c r="Z1238" s="17"/>
      <c r="AA1238" s="17"/>
      <c r="AI1238" s="17"/>
      <c r="AJ1238" s="17"/>
      <c r="AK1238" s="17"/>
      <c r="AL1238" s="17"/>
      <c r="AM1238" s="17"/>
      <c r="AN1238" s="17"/>
      <c r="AO1238" s="17"/>
      <c r="AP1238" s="17"/>
      <c r="AQ1238" s="17"/>
      <c r="AR1238" s="17"/>
      <c r="AS1238" s="17"/>
      <c r="AT1238" s="17"/>
      <c r="AU1238" s="17"/>
      <c r="AV1238" s="17"/>
      <c r="AW1238" s="17"/>
      <c r="AX1238" s="17"/>
      <c r="AY1238" s="17"/>
      <c r="AZ1238" s="17"/>
      <c r="BA1238" s="17"/>
      <c r="BB1238" s="17"/>
      <c r="BC1238" s="17"/>
      <c r="BD1238" s="17"/>
      <c r="BE1238" s="17"/>
      <c r="BF1238" s="17"/>
      <c r="BG1238" s="17"/>
      <c r="BH1238" s="17"/>
      <c r="BI1238" s="17"/>
      <c r="BJ1238" s="17"/>
      <c r="BK1238" s="17"/>
      <c r="BL1238" s="17"/>
      <c r="BM1238" s="17"/>
      <c r="BN1238" s="17"/>
      <c r="BO1238" s="17"/>
      <c r="BP1238" s="17"/>
      <c r="BQ1238" s="17"/>
      <c r="BR1238" s="17"/>
      <c r="BS1238" s="17"/>
      <c r="BT1238" s="17"/>
      <c r="BU1238" s="17"/>
      <c r="BV1238" s="17"/>
      <c r="BW1238" s="17"/>
      <c r="BX1238" s="17"/>
      <c r="BY1238" s="17"/>
      <c r="BZ1238" s="17"/>
      <c r="CA1238" s="17"/>
      <c r="CB1238" s="17"/>
      <c r="CC1238" s="17"/>
      <c r="CD1238" s="17"/>
      <c r="CE1238" s="17"/>
      <c r="CF1238" s="17"/>
      <c r="CG1238" s="17"/>
      <c r="CH1238" s="17"/>
      <c r="CI1238" s="17"/>
      <c r="CJ1238" s="17"/>
      <c r="CK1238" s="17"/>
      <c r="CL1238" s="17"/>
      <c r="CM1238" s="17"/>
      <c r="CN1238" s="17"/>
      <c r="CO1238" s="17"/>
      <c r="CP1238" s="17"/>
      <c r="CQ1238" s="17"/>
      <c r="CR1238" s="17"/>
      <c r="CS1238" s="17"/>
      <c r="CT1238" s="17"/>
      <c r="CU1238" s="17"/>
      <c r="CV1238" s="17"/>
      <c r="CW1238" s="17"/>
      <c r="CX1238" s="17"/>
      <c r="CY1238" s="17"/>
      <c r="CZ1238" s="17"/>
      <c r="DA1238" s="17"/>
      <c r="DB1238" s="17"/>
      <c r="DC1238" s="17"/>
      <c r="DD1238" s="17"/>
      <c r="DE1238" s="17"/>
      <c r="DF1238" s="17"/>
      <c r="DG1238" s="17"/>
      <c r="DH1238" s="17"/>
      <c r="DI1238" s="17"/>
      <c r="DJ1238" s="17"/>
      <c r="DK1238" s="17"/>
      <c r="DL1238" s="17"/>
      <c r="DM1238" s="17"/>
      <c r="DN1238" s="17"/>
      <c r="DO1238" s="17"/>
      <c r="DP1238" s="17"/>
      <c r="DQ1238" s="17"/>
      <c r="DR1238" s="17"/>
      <c r="DS1238" s="17"/>
      <c r="DT1238" s="17"/>
      <c r="DU1238" s="17"/>
      <c r="DV1238" s="17"/>
      <c r="DW1238" s="17"/>
      <c r="DX1238" s="17"/>
      <c r="DY1238" s="17"/>
      <c r="DZ1238" s="17"/>
      <c r="EA1238" s="17"/>
      <c r="EB1238" s="17"/>
      <c r="EC1238" s="17"/>
      <c r="ED1238" s="17"/>
      <c r="EE1238" s="17"/>
      <c r="EF1238" s="17"/>
      <c r="EG1238" s="17"/>
      <c r="EH1238" s="17"/>
      <c r="EI1238" s="17"/>
      <c r="EJ1238" s="17"/>
      <c r="EK1238" s="17"/>
      <c r="EL1238" s="17"/>
    </row>
    <row r="1239" spans="1:142" x14ac:dyDescent="0.35">
      <c r="A1239" s="17"/>
      <c r="B1239" s="17"/>
      <c r="C1239" s="17"/>
      <c r="D1239" s="17"/>
      <c r="E1239" s="17"/>
      <c r="F1239" s="17"/>
      <c r="G1239" s="17"/>
      <c r="H1239" s="17"/>
      <c r="I1239" s="17"/>
      <c r="K1239" s="17"/>
      <c r="N1239" s="17"/>
      <c r="O1239" s="17"/>
      <c r="P1239" s="68"/>
      <c r="Q1239" s="68"/>
      <c r="R1239" s="17"/>
      <c r="S1239" s="17"/>
      <c r="T1239" s="107"/>
      <c r="V1239" s="17"/>
      <c r="W1239" s="17"/>
      <c r="Y1239" s="17"/>
      <c r="Z1239" s="17"/>
      <c r="AA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c r="BL1239" s="17"/>
      <c r="BM1239" s="17"/>
      <c r="BN1239" s="17"/>
      <c r="BO1239" s="17"/>
      <c r="BP1239" s="17"/>
      <c r="BQ1239" s="17"/>
      <c r="BR1239" s="17"/>
      <c r="BS1239" s="17"/>
      <c r="BT1239" s="17"/>
      <c r="BU1239" s="17"/>
      <c r="BV1239" s="17"/>
      <c r="BW1239" s="17"/>
      <c r="BX1239" s="17"/>
      <c r="BY1239" s="17"/>
      <c r="BZ1239" s="17"/>
      <c r="CA1239" s="17"/>
      <c r="CB1239" s="17"/>
      <c r="CC1239" s="17"/>
      <c r="CD1239" s="17"/>
      <c r="CE1239" s="17"/>
      <c r="CF1239" s="17"/>
      <c r="CG1239" s="17"/>
      <c r="CH1239" s="17"/>
      <c r="CI1239" s="17"/>
      <c r="CJ1239" s="17"/>
      <c r="CK1239" s="17"/>
      <c r="CL1239" s="17"/>
      <c r="CM1239" s="17"/>
      <c r="CN1239" s="17"/>
      <c r="CO1239" s="17"/>
      <c r="CP1239" s="17"/>
      <c r="CQ1239" s="17"/>
      <c r="CR1239" s="17"/>
      <c r="CS1239" s="17"/>
      <c r="CT1239" s="17"/>
      <c r="CU1239" s="17"/>
      <c r="CV1239" s="17"/>
      <c r="CW1239" s="17"/>
      <c r="CX1239" s="17"/>
      <c r="CY1239" s="17"/>
      <c r="CZ1239" s="17"/>
      <c r="DA1239" s="17"/>
      <c r="DB1239" s="17"/>
      <c r="DC1239" s="17"/>
      <c r="DD1239" s="17"/>
      <c r="DE1239" s="17"/>
      <c r="DF1239" s="17"/>
      <c r="DG1239" s="17"/>
      <c r="DH1239" s="17"/>
      <c r="DI1239" s="17"/>
      <c r="DJ1239" s="17"/>
      <c r="DK1239" s="17"/>
      <c r="DL1239" s="17"/>
      <c r="DM1239" s="17"/>
      <c r="DN1239" s="17"/>
      <c r="DO1239" s="17"/>
      <c r="DP1239" s="17"/>
      <c r="DQ1239" s="17"/>
      <c r="DR1239" s="17"/>
      <c r="DS1239" s="17"/>
      <c r="DT1239" s="17"/>
      <c r="DU1239" s="17"/>
      <c r="DV1239" s="17"/>
      <c r="DW1239" s="17"/>
      <c r="DX1239" s="17"/>
      <c r="DY1239" s="17"/>
      <c r="DZ1239" s="17"/>
      <c r="EA1239" s="17"/>
      <c r="EB1239" s="17"/>
      <c r="EC1239" s="17"/>
      <c r="ED1239" s="17"/>
      <c r="EE1239" s="17"/>
      <c r="EF1239" s="17"/>
      <c r="EG1239" s="17"/>
      <c r="EH1239" s="17"/>
      <c r="EI1239" s="17"/>
      <c r="EJ1239" s="17"/>
      <c r="EK1239" s="17"/>
      <c r="EL1239" s="17"/>
    </row>
    <row r="1240" spans="1:142" x14ac:dyDescent="0.35">
      <c r="A1240" s="17"/>
      <c r="B1240" s="17"/>
      <c r="C1240" s="17"/>
      <c r="D1240" s="17"/>
      <c r="E1240" s="17"/>
      <c r="F1240" s="17"/>
      <c r="G1240" s="17"/>
      <c r="H1240" s="17"/>
      <c r="I1240" s="17"/>
      <c r="K1240" s="17"/>
      <c r="N1240" s="17"/>
      <c r="O1240" s="17"/>
      <c r="P1240" s="68"/>
      <c r="Q1240" s="68"/>
      <c r="R1240" s="17"/>
      <c r="S1240" s="17"/>
      <c r="T1240" s="109"/>
      <c r="V1240" s="17"/>
      <c r="W1240" s="17"/>
      <c r="Y1240" s="17"/>
      <c r="Z1240" s="17"/>
      <c r="AA1240" s="17"/>
      <c r="AI1240" s="17"/>
      <c r="AJ1240" s="17"/>
      <c r="AK1240" s="17"/>
      <c r="AL1240" s="17"/>
      <c r="AM1240" s="17"/>
      <c r="AN1240" s="17"/>
      <c r="AO1240" s="17"/>
      <c r="AP1240" s="17"/>
      <c r="AQ1240" s="17"/>
      <c r="AR1240" s="17"/>
      <c r="AS1240" s="17"/>
      <c r="AT1240" s="17"/>
      <c r="AU1240" s="17"/>
      <c r="AV1240" s="17"/>
      <c r="AW1240" s="17"/>
      <c r="AX1240" s="17"/>
      <c r="AY1240" s="17"/>
      <c r="AZ1240" s="17"/>
      <c r="BA1240" s="17"/>
      <c r="BB1240" s="17"/>
      <c r="BC1240" s="17"/>
      <c r="BD1240" s="17"/>
      <c r="BE1240" s="17"/>
      <c r="BF1240" s="17"/>
      <c r="BG1240" s="17"/>
      <c r="BH1240" s="17"/>
      <c r="BI1240" s="17"/>
      <c r="BJ1240" s="17"/>
      <c r="BK1240" s="17"/>
      <c r="BL1240" s="17"/>
      <c r="BM1240" s="17"/>
      <c r="BN1240" s="17"/>
      <c r="BO1240" s="17"/>
      <c r="BP1240" s="17"/>
      <c r="BQ1240" s="17"/>
      <c r="BR1240" s="17"/>
      <c r="BS1240" s="17"/>
      <c r="BT1240" s="17"/>
      <c r="BU1240" s="17"/>
      <c r="BV1240" s="17"/>
      <c r="BW1240" s="17"/>
      <c r="BX1240" s="17"/>
      <c r="BY1240" s="17"/>
      <c r="BZ1240" s="17"/>
      <c r="CA1240" s="17"/>
      <c r="CB1240" s="17"/>
      <c r="CC1240" s="17"/>
      <c r="CD1240" s="17"/>
      <c r="CE1240" s="17"/>
      <c r="CF1240" s="17"/>
      <c r="CG1240" s="17"/>
      <c r="CH1240" s="17"/>
      <c r="CI1240" s="17"/>
      <c r="CJ1240" s="17"/>
      <c r="CK1240" s="17"/>
      <c r="CL1240" s="17"/>
      <c r="CM1240" s="17"/>
      <c r="CN1240" s="17"/>
      <c r="CO1240" s="17"/>
      <c r="CP1240" s="17"/>
      <c r="CQ1240" s="17"/>
      <c r="CR1240" s="17"/>
      <c r="CS1240" s="17"/>
      <c r="CT1240" s="17"/>
      <c r="CU1240" s="17"/>
      <c r="CV1240" s="17"/>
      <c r="CW1240" s="17"/>
      <c r="CX1240" s="17"/>
      <c r="CY1240" s="17"/>
      <c r="CZ1240" s="17"/>
      <c r="DA1240" s="17"/>
      <c r="DB1240" s="17"/>
      <c r="DC1240" s="17"/>
      <c r="DD1240" s="17"/>
      <c r="DE1240" s="17"/>
      <c r="DF1240" s="17"/>
      <c r="DG1240" s="17"/>
      <c r="DH1240" s="17"/>
      <c r="DI1240" s="17"/>
      <c r="DJ1240" s="17"/>
      <c r="DK1240" s="17"/>
      <c r="DL1240" s="17"/>
      <c r="DM1240" s="17"/>
      <c r="DN1240" s="17"/>
      <c r="DO1240" s="17"/>
      <c r="DP1240" s="17"/>
      <c r="DQ1240" s="17"/>
      <c r="DR1240" s="17"/>
      <c r="DS1240" s="17"/>
      <c r="DT1240" s="17"/>
      <c r="DU1240" s="17"/>
      <c r="DV1240" s="17"/>
      <c r="DW1240" s="17"/>
      <c r="DX1240" s="17"/>
      <c r="DY1240" s="17"/>
      <c r="DZ1240" s="17"/>
      <c r="EA1240" s="17"/>
      <c r="EB1240" s="17"/>
      <c r="EC1240" s="17"/>
      <c r="ED1240" s="17"/>
      <c r="EE1240" s="17"/>
      <c r="EF1240" s="17"/>
      <c r="EG1240" s="17"/>
      <c r="EH1240" s="17"/>
      <c r="EI1240" s="17"/>
      <c r="EJ1240" s="17"/>
      <c r="EK1240" s="17"/>
      <c r="EL1240" s="17"/>
    </row>
    <row r="1241" spans="1:142" x14ac:dyDescent="0.35">
      <c r="A1241" s="17"/>
      <c r="B1241" s="17"/>
      <c r="C1241" s="17"/>
      <c r="D1241" s="17"/>
      <c r="E1241" s="17"/>
      <c r="F1241" s="17"/>
      <c r="G1241" s="17"/>
      <c r="H1241" s="17"/>
      <c r="I1241" s="17"/>
      <c r="K1241" s="17"/>
      <c r="N1241" s="17"/>
      <c r="O1241" s="17"/>
      <c r="P1241" s="68"/>
      <c r="Q1241" s="68"/>
      <c r="R1241" s="17"/>
      <c r="S1241" s="17"/>
      <c r="T1241" s="107"/>
      <c r="V1241" s="17"/>
      <c r="W1241" s="17"/>
      <c r="Y1241" s="17"/>
      <c r="Z1241" s="17"/>
      <c r="AA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c r="BL1241" s="17"/>
      <c r="BM1241" s="17"/>
      <c r="BN1241" s="17"/>
      <c r="BO1241" s="17"/>
      <c r="BP1241" s="17"/>
      <c r="BQ1241" s="17"/>
      <c r="BR1241" s="17"/>
      <c r="BS1241" s="17"/>
      <c r="BT1241" s="17"/>
      <c r="BU1241" s="17"/>
      <c r="BV1241" s="17"/>
      <c r="BW1241" s="17"/>
      <c r="BX1241" s="17"/>
      <c r="BY1241" s="17"/>
      <c r="BZ1241" s="17"/>
      <c r="CA1241" s="17"/>
      <c r="CB1241" s="17"/>
      <c r="CC1241" s="17"/>
      <c r="CD1241" s="17"/>
      <c r="CE1241" s="17"/>
      <c r="CF1241" s="17"/>
      <c r="CG1241" s="17"/>
      <c r="CH1241" s="17"/>
      <c r="CI1241" s="17"/>
      <c r="CJ1241" s="17"/>
      <c r="CK1241" s="17"/>
      <c r="CL1241" s="17"/>
      <c r="CM1241" s="17"/>
      <c r="CN1241" s="17"/>
      <c r="CO1241" s="17"/>
      <c r="CP1241" s="17"/>
      <c r="CQ1241" s="17"/>
      <c r="CR1241" s="17"/>
      <c r="CS1241" s="17"/>
      <c r="CT1241" s="17"/>
      <c r="CU1241" s="17"/>
      <c r="CV1241" s="17"/>
      <c r="CW1241" s="17"/>
      <c r="CX1241" s="17"/>
      <c r="CY1241" s="17"/>
      <c r="CZ1241" s="17"/>
      <c r="DA1241" s="17"/>
      <c r="DB1241" s="17"/>
      <c r="DC1241" s="17"/>
      <c r="DD1241" s="17"/>
      <c r="DE1241" s="17"/>
      <c r="DF1241" s="17"/>
      <c r="DG1241" s="17"/>
      <c r="DH1241" s="17"/>
      <c r="DI1241" s="17"/>
      <c r="DJ1241" s="17"/>
      <c r="DK1241" s="17"/>
      <c r="DL1241" s="17"/>
      <c r="DM1241" s="17"/>
      <c r="DN1241" s="17"/>
      <c r="DO1241" s="17"/>
      <c r="DP1241" s="17"/>
      <c r="DQ1241" s="17"/>
      <c r="DR1241" s="17"/>
      <c r="DS1241" s="17"/>
      <c r="DT1241" s="17"/>
      <c r="DU1241" s="17"/>
      <c r="DV1241" s="17"/>
      <c r="DW1241" s="17"/>
      <c r="DX1241" s="17"/>
      <c r="DY1241" s="17"/>
      <c r="DZ1241" s="17"/>
      <c r="EA1241" s="17"/>
      <c r="EB1241" s="17"/>
      <c r="EC1241" s="17"/>
      <c r="ED1241" s="17"/>
      <c r="EE1241" s="17"/>
      <c r="EF1241" s="17"/>
      <c r="EG1241" s="17"/>
      <c r="EH1241" s="17"/>
      <c r="EI1241" s="17"/>
      <c r="EJ1241" s="17"/>
      <c r="EK1241" s="17"/>
      <c r="EL1241" s="17"/>
    </row>
    <row r="1242" spans="1:142" x14ac:dyDescent="0.35">
      <c r="A1242" s="17"/>
      <c r="B1242" s="17"/>
      <c r="C1242" s="17"/>
      <c r="D1242" s="17"/>
      <c r="E1242" s="17"/>
      <c r="F1242" s="17"/>
      <c r="G1242" s="17"/>
      <c r="H1242" s="17"/>
      <c r="I1242" s="17"/>
      <c r="K1242" s="17"/>
      <c r="N1242" s="17"/>
      <c r="O1242" s="17"/>
      <c r="P1242" s="68"/>
      <c r="Q1242" s="68"/>
      <c r="R1242" s="17"/>
      <c r="S1242" s="17"/>
      <c r="T1242" s="107"/>
      <c r="V1242" s="17"/>
      <c r="W1242" s="17"/>
      <c r="Y1242" s="17"/>
      <c r="Z1242" s="17"/>
      <c r="AA1242" s="17"/>
      <c r="AI1242" s="17"/>
      <c r="AJ1242" s="17"/>
      <c r="AK1242" s="17"/>
      <c r="AL1242" s="17"/>
      <c r="AM1242" s="17"/>
      <c r="AN1242" s="17"/>
      <c r="AO1242" s="17"/>
      <c r="AP1242" s="17"/>
      <c r="AQ1242" s="17"/>
      <c r="AR1242" s="17"/>
      <c r="AS1242" s="17"/>
      <c r="AT1242" s="17"/>
      <c r="AU1242" s="17"/>
      <c r="AV1242" s="17"/>
      <c r="AW1242" s="17"/>
      <c r="AX1242" s="17"/>
      <c r="AY1242" s="17"/>
      <c r="AZ1242" s="17"/>
      <c r="BA1242" s="17"/>
      <c r="BB1242" s="17"/>
      <c r="BC1242" s="17"/>
      <c r="BD1242" s="17"/>
      <c r="BE1242" s="17"/>
      <c r="BF1242" s="17"/>
      <c r="BG1242" s="17"/>
      <c r="BH1242" s="17"/>
      <c r="BI1242" s="17"/>
      <c r="BJ1242" s="17"/>
      <c r="BK1242" s="17"/>
      <c r="BL1242" s="17"/>
      <c r="BM1242" s="17"/>
      <c r="BN1242" s="17"/>
      <c r="BO1242" s="17"/>
      <c r="BP1242" s="17"/>
      <c r="BQ1242" s="17"/>
      <c r="BR1242" s="17"/>
      <c r="BS1242" s="17"/>
      <c r="BT1242" s="17"/>
      <c r="BU1242" s="17"/>
      <c r="BV1242" s="17"/>
      <c r="BW1242" s="17"/>
      <c r="BX1242" s="17"/>
      <c r="BY1242" s="17"/>
      <c r="BZ1242" s="17"/>
      <c r="CA1242" s="17"/>
      <c r="CB1242" s="17"/>
      <c r="CC1242" s="17"/>
      <c r="CD1242" s="17"/>
      <c r="CE1242" s="17"/>
      <c r="CF1242" s="17"/>
      <c r="CG1242" s="17"/>
      <c r="CH1242" s="17"/>
      <c r="CI1242" s="17"/>
      <c r="CJ1242" s="17"/>
      <c r="CK1242" s="17"/>
      <c r="CL1242" s="17"/>
      <c r="CM1242" s="17"/>
      <c r="CN1242" s="17"/>
      <c r="CO1242" s="17"/>
      <c r="CP1242" s="17"/>
      <c r="CQ1242" s="17"/>
      <c r="CR1242" s="17"/>
      <c r="CS1242" s="17"/>
      <c r="CT1242" s="17"/>
      <c r="CU1242" s="17"/>
      <c r="CV1242" s="17"/>
      <c r="CW1242" s="17"/>
      <c r="CX1242" s="17"/>
      <c r="CY1242" s="17"/>
      <c r="CZ1242" s="17"/>
      <c r="DA1242" s="17"/>
      <c r="DB1242" s="17"/>
      <c r="DC1242" s="17"/>
      <c r="DD1242" s="17"/>
      <c r="DE1242" s="17"/>
      <c r="DF1242" s="17"/>
      <c r="DG1242" s="17"/>
      <c r="DH1242" s="17"/>
      <c r="DI1242" s="17"/>
      <c r="DJ1242" s="17"/>
      <c r="DK1242" s="17"/>
      <c r="DL1242" s="17"/>
      <c r="DM1242" s="17"/>
      <c r="DN1242" s="17"/>
      <c r="DO1242" s="17"/>
      <c r="DP1242" s="17"/>
      <c r="DQ1242" s="17"/>
      <c r="DR1242" s="17"/>
      <c r="DS1242" s="17"/>
      <c r="DT1242" s="17"/>
      <c r="DU1242" s="17"/>
      <c r="DV1242" s="17"/>
      <c r="DW1242" s="17"/>
      <c r="DX1242" s="17"/>
      <c r="DY1242" s="17"/>
      <c r="DZ1242" s="17"/>
      <c r="EA1242" s="17"/>
      <c r="EB1242" s="17"/>
      <c r="EC1242" s="17"/>
      <c r="ED1242" s="17"/>
      <c r="EE1242" s="17"/>
      <c r="EF1242" s="17"/>
      <c r="EG1242" s="17"/>
      <c r="EH1242" s="17"/>
      <c r="EI1242" s="17"/>
      <c r="EJ1242" s="17"/>
      <c r="EK1242" s="17"/>
      <c r="EL1242" s="17"/>
    </row>
    <row r="1243" spans="1:142" x14ac:dyDescent="0.35">
      <c r="A1243" s="17"/>
      <c r="B1243" s="17"/>
      <c r="C1243" s="17"/>
      <c r="D1243" s="17"/>
      <c r="E1243" s="17"/>
      <c r="F1243" s="17"/>
      <c r="G1243" s="17"/>
      <c r="H1243" s="17"/>
      <c r="I1243" s="17"/>
      <c r="K1243" s="17"/>
      <c r="N1243" s="17"/>
      <c r="O1243" s="17"/>
      <c r="P1243" s="68"/>
      <c r="Q1243" s="68"/>
      <c r="R1243" s="17"/>
      <c r="S1243" s="17"/>
      <c r="T1243" s="107"/>
      <c r="V1243" s="17"/>
      <c r="W1243" s="17"/>
      <c r="Y1243" s="17"/>
      <c r="Z1243" s="17"/>
      <c r="AA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c r="BL1243" s="17"/>
      <c r="BM1243" s="17"/>
      <c r="BN1243" s="17"/>
      <c r="BO1243" s="17"/>
      <c r="BP1243" s="17"/>
      <c r="BQ1243" s="17"/>
      <c r="BR1243" s="17"/>
      <c r="BS1243" s="17"/>
      <c r="BT1243" s="17"/>
      <c r="BU1243" s="17"/>
      <c r="BV1243" s="17"/>
      <c r="BW1243" s="17"/>
      <c r="BX1243" s="17"/>
      <c r="BY1243" s="17"/>
      <c r="BZ1243" s="17"/>
      <c r="CA1243" s="17"/>
      <c r="CB1243" s="17"/>
      <c r="CC1243" s="17"/>
      <c r="CD1243" s="17"/>
      <c r="CE1243" s="17"/>
      <c r="CF1243" s="17"/>
      <c r="CG1243" s="17"/>
      <c r="CH1243" s="17"/>
      <c r="CI1243" s="17"/>
      <c r="CJ1243" s="17"/>
      <c r="CK1243" s="17"/>
      <c r="CL1243" s="17"/>
      <c r="CM1243" s="17"/>
      <c r="CN1243" s="17"/>
      <c r="CO1243" s="17"/>
      <c r="CP1243" s="17"/>
      <c r="CQ1243" s="17"/>
      <c r="CR1243" s="17"/>
      <c r="CS1243" s="17"/>
      <c r="CT1243" s="17"/>
      <c r="CU1243" s="17"/>
      <c r="CV1243" s="17"/>
      <c r="CW1243" s="17"/>
      <c r="CX1243" s="17"/>
      <c r="CY1243" s="17"/>
      <c r="CZ1243" s="17"/>
      <c r="DA1243" s="17"/>
      <c r="DB1243" s="17"/>
      <c r="DC1243" s="17"/>
      <c r="DD1243" s="17"/>
      <c r="DE1243" s="17"/>
      <c r="DF1243" s="17"/>
      <c r="DG1243" s="17"/>
      <c r="DH1243" s="17"/>
      <c r="DI1243" s="17"/>
      <c r="DJ1243" s="17"/>
      <c r="DK1243" s="17"/>
      <c r="DL1243" s="17"/>
      <c r="DM1243" s="17"/>
      <c r="DN1243" s="17"/>
      <c r="DO1243" s="17"/>
      <c r="DP1243" s="17"/>
      <c r="DQ1243" s="17"/>
      <c r="DR1243" s="17"/>
      <c r="DS1243" s="17"/>
      <c r="DT1243" s="17"/>
      <c r="DU1243" s="17"/>
      <c r="DV1243" s="17"/>
      <c r="DW1243" s="17"/>
      <c r="DX1243" s="17"/>
      <c r="DY1243" s="17"/>
      <c r="DZ1243" s="17"/>
      <c r="EA1243" s="17"/>
      <c r="EB1243" s="17"/>
      <c r="EC1243" s="17"/>
      <c r="ED1243" s="17"/>
      <c r="EE1243" s="17"/>
      <c r="EF1243" s="17"/>
      <c r="EG1243" s="17"/>
      <c r="EH1243" s="17"/>
      <c r="EI1243" s="17"/>
      <c r="EJ1243" s="17"/>
      <c r="EK1243" s="17"/>
      <c r="EL1243" s="17"/>
    </row>
    <row r="1244" spans="1:142" x14ac:dyDescent="0.35">
      <c r="A1244" s="17"/>
      <c r="B1244" s="17"/>
      <c r="C1244" s="17"/>
      <c r="D1244" s="17"/>
      <c r="E1244" s="17"/>
      <c r="F1244" s="17"/>
      <c r="G1244" s="17"/>
      <c r="H1244" s="17"/>
      <c r="I1244" s="17"/>
      <c r="K1244" s="17"/>
      <c r="N1244" s="17"/>
      <c r="O1244" s="17"/>
      <c r="P1244" s="68"/>
      <c r="Q1244" s="68"/>
      <c r="R1244" s="17"/>
      <c r="S1244" s="17"/>
      <c r="T1244" s="107"/>
      <c r="V1244" s="17"/>
      <c r="W1244" s="17"/>
      <c r="Y1244" s="17"/>
      <c r="Z1244" s="17"/>
      <c r="AA1244" s="17"/>
      <c r="AI1244" s="17"/>
      <c r="AJ1244" s="17"/>
      <c r="AK1244" s="17"/>
      <c r="AL1244" s="17"/>
      <c r="AM1244" s="17"/>
      <c r="AN1244" s="17"/>
      <c r="AO1244" s="17"/>
      <c r="AP1244" s="17"/>
      <c r="AQ1244" s="17"/>
      <c r="AR1244" s="17"/>
      <c r="AS1244" s="17"/>
      <c r="AT1244" s="17"/>
      <c r="AU1244" s="17"/>
      <c r="AV1244" s="17"/>
      <c r="AW1244" s="17"/>
      <c r="AX1244" s="17"/>
      <c r="AY1244" s="17"/>
      <c r="AZ1244" s="17"/>
      <c r="BA1244" s="17"/>
      <c r="BB1244" s="17"/>
      <c r="BC1244" s="17"/>
      <c r="BD1244" s="17"/>
      <c r="BE1244" s="17"/>
      <c r="BF1244" s="17"/>
      <c r="BG1244" s="17"/>
      <c r="BH1244" s="17"/>
      <c r="BI1244" s="17"/>
      <c r="BJ1244" s="17"/>
      <c r="BK1244" s="17"/>
      <c r="BL1244" s="17"/>
      <c r="BM1244" s="17"/>
      <c r="BN1244" s="17"/>
      <c r="BO1244" s="17"/>
      <c r="BP1244" s="17"/>
      <c r="BQ1244" s="17"/>
      <c r="BR1244" s="17"/>
      <c r="BS1244" s="17"/>
      <c r="BT1244" s="17"/>
      <c r="BU1244" s="17"/>
      <c r="BV1244" s="17"/>
      <c r="BW1244" s="17"/>
      <c r="BX1244" s="17"/>
      <c r="BY1244" s="17"/>
      <c r="BZ1244" s="17"/>
      <c r="CA1244" s="17"/>
      <c r="CB1244" s="17"/>
      <c r="CC1244" s="17"/>
      <c r="CD1244" s="17"/>
      <c r="CE1244" s="17"/>
      <c r="CF1244" s="17"/>
      <c r="CG1244" s="17"/>
      <c r="CH1244" s="17"/>
      <c r="CI1244" s="17"/>
      <c r="CJ1244" s="17"/>
      <c r="CK1244" s="17"/>
      <c r="CL1244" s="17"/>
      <c r="CM1244" s="17"/>
      <c r="CN1244" s="17"/>
      <c r="CO1244" s="17"/>
      <c r="CP1244" s="17"/>
      <c r="CQ1244" s="17"/>
      <c r="CR1244" s="17"/>
      <c r="CS1244" s="17"/>
      <c r="CT1244" s="17"/>
      <c r="CU1244" s="17"/>
      <c r="CV1244" s="17"/>
      <c r="CW1244" s="17"/>
      <c r="CX1244" s="17"/>
      <c r="CY1244" s="17"/>
      <c r="CZ1244" s="17"/>
      <c r="DA1244" s="17"/>
      <c r="DB1244" s="17"/>
      <c r="DC1244" s="17"/>
      <c r="DD1244" s="17"/>
      <c r="DE1244" s="17"/>
      <c r="DF1244" s="17"/>
      <c r="DG1244" s="17"/>
      <c r="DH1244" s="17"/>
      <c r="DI1244" s="17"/>
      <c r="DJ1244" s="17"/>
      <c r="DK1244" s="17"/>
      <c r="DL1244" s="17"/>
      <c r="DM1244" s="17"/>
      <c r="DN1244" s="17"/>
      <c r="DO1244" s="17"/>
      <c r="DP1244" s="17"/>
      <c r="DQ1244" s="17"/>
      <c r="DR1244" s="17"/>
      <c r="DS1244" s="17"/>
      <c r="DT1244" s="17"/>
      <c r="DU1244" s="17"/>
      <c r="DV1244" s="17"/>
      <c r="DW1244" s="17"/>
      <c r="DX1244" s="17"/>
      <c r="DY1244" s="17"/>
      <c r="DZ1244" s="17"/>
      <c r="EA1244" s="17"/>
      <c r="EB1244" s="17"/>
      <c r="EC1244" s="17"/>
      <c r="ED1244" s="17"/>
      <c r="EE1244" s="17"/>
      <c r="EF1244" s="17"/>
      <c r="EG1244" s="17"/>
      <c r="EH1244" s="17"/>
      <c r="EI1244" s="17"/>
      <c r="EJ1244" s="17"/>
      <c r="EK1244" s="17"/>
      <c r="EL1244" s="17"/>
    </row>
    <row r="1245" spans="1:142" x14ac:dyDescent="0.35">
      <c r="A1245" s="17"/>
      <c r="B1245" s="17"/>
      <c r="C1245" s="17"/>
      <c r="D1245" s="17"/>
      <c r="E1245" s="17"/>
      <c r="F1245" s="17"/>
      <c r="G1245" s="17"/>
      <c r="H1245" s="17"/>
      <c r="I1245" s="17"/>
      <c r="K1245" s="17"/>
      <c r="N1245" s="17"/>
      <c r="O1245" s="17"/>
      <c r="P1245" s="68"/>
      <c r="Q1245" s="68"/>
      <c r="R1245" s="17"/>
      <c r="S1245" s="17"/>
      <c r="T1245" s="109"/>
      <c r="V1245" s="17"/>
      <c r="W1245" s="17"/>
      <c r="Y1245" s="17"/>
      <c r="Z1245" s="17"/>
      <c r="AA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c r="BL1245" s="17"/>
      <c r="BM1245" s="17"/>
      <c r="BN1245" s="17"/>
      <c r="BO1245" s="17"/>
      <c r="BP1245" s="17"/>
      <c r="BQ1245" s="17"/>
      <c r="BR1245" s="17"/>
      <c r="BS1245" s="17"/>
      <c r="BT1245" s="17"/>
      <c r="BU1245" s="17"/>
      <c r="BV1245" s="17"/>
      <c r="BW1245" s="17"/>
      <c r="BX1245" s="17"/>
      <c r="BY1245" s="17"/>
      <c r="BZ1245" s="17"/>
      <c r="CA1245" s="17"/>
      <c r="CB1245" s="17"/>
      <c r="CC1245" s="17"/>
      <c r="CD1245" s="17"/>
      <c r="CE1245" s="17"/>
      <c r="CF1245" s="17"/>
      <c r="CG1245" s="17"/>
      <c r="CH1245" s="17"/>
      <c r="CI1245" s="17"/>
      <c r="CJ1245" s="17"/>
      <c r="CK1245" s="17"/>
      <c r="CL1245" s="17"/>
      <c r="CM1245" s="17"/>
      <c r="CN1245" s="17"/>
      <c r="CO1245" s="17"/>
      <c r="CP1245" s="17"/>
      <c r="CQ1245" s="17"/>
      <c r="CR1245" s="17"/>
      <c r="CS1245" s="17"/>
      <c r="CT1245" s="17"/>
      <c r="CU1245" s="17"/>
      <c r="CV1245" s="17"/>
      <c r="CW1245" s="17"/>
      <c r="CX1245" s="17"/>
      <c r="CY1245" s="17"/>
      <c r="CZ1245" s="17"/>
      <c r="DA1245" s="17"/>
      <c r="DB1245" s="17"/>
      <c r="DC1245" s="17"/>
      <c r="DD1245" s="17"/>
      <c r="DE1245" s="17"/>
      <c r="DF1245" s="17"/>
      <c r="DG1245" s="17"/>
      <c r="DH1245" s="17"/>
      <c r="DI1245" s="17"/>
      <c r="DJ1245" s="17"/>
      <c r="DK1245" s="17"/>
      <c r="DL1245" s="17"/>
      <c r="DM1245" s="17"/>
      <c r="DN1245" s="17"/>
      <c r="DO1245" s="17"/>
      <c r="DP1245" s="17"/>
      <c r="DQ1245" s="17"/>
      <c r="DR1245" s="17"/>
      <c r="DS1245" s="17"/>
      <c r="DT1245" s="17"/>
      <c r="DU1245" s="17"/>
      <c r="DV1245" s="17"/>
      <c r="DW1245" s="17"/>
      <c r="DX1245" s="17"/>
      <c r="DY1245" s="17"/>
      <c r="DZ1245" s="17"/>
      <c r="EA1245" s="17"/>
      <c r="EB1245" s="17"/>
      <c r="EC1245" s="17"/>
      <c r="ED1245" s="17"/>
      <c r="EE1245" s="17"/>
      <c r="EF1245" s="17"/>
      <c r="EG1245" s="17"/>
      <c r="EH1245" s="17"/>
      <c r="EI1245" s="17"/>
      <c r="EJ1245" s="17"/>
      <c r="EK1245" s="17"/>
      <c r="EL1245" s="17"/>
    </row>
    <row r="1246" spans="1:142" x14ac:dyDescent="0.35">
      <c r="A1246" s="17"/>
      <c r="B1246" s="17"/>
      <c r="C1246" s="17"/>
      <c r="D1246" s="17"/>
      <c r="E1246" s="17"/>
      <c r="F1246" s="17"/>
      <c r="G1246" s="17"/>
      <c r="H1246" s="17"/>
      <c r="I1246" s="17"/>
      <c r="K1246" s="17"/>
      <c r="N1246" s="17"/>
      <c r="O1246" s="17"/>
      <c r="P1246" s="68"/>
      <c r="Q1246" s="68"/>
      <c r="R1246" s="17"/>
      <c r="S1246" s="17"/>
      <c r="T1246" s="107"/>
      <c r="V1246" s="17"/>
      <c r="W1246" s="17"/>
      <c r="Y1246" s="17"/>
      <c r="Z1246" s="17"/>
      <c r="AA1246" s="17"/>
      <c r="AI1246" s="17"/>
      <c r="AJ1246" s="17"/>
      <c r="AK1246" s="17"/>
      <c r="AL1246" s="17"/>
      <c r="AM1246" s="17"/>
      <c r="AN1246" s="17"/>
      <c r="AO1246" s="17"/>
      <c r="AP1246" s="17"/>
      <c r="AQ1246" s="17"/>
      <c r="AR1246" s="17"/>
      <c r="AS1246" s="17"/>
      <c r="AT1246" s="17"/>
      <c r="AU1246" s="17"/>
      <c r="AV1246" s="17"/>
      <c r="AW1246" s="17"/>
      <c r="AX1246" s="17"/>
      <c r="AY1246" s="17"/>
      <c r="AZ1246" s="17"/>
      <c r="BA1246" s="17"/>
      <c r="BB1246" s="17"/>
      <c r="BC1246" s="17"/>
      <c r="BD1246" s="17"/>
      <c r="BE1246" s="17"/>
      <c r="BF1246" s="17"/>
      <c r="BG1246" s="17"/>
      <c r="BH1246" s="17"/>
      <c r="BI1246" s="17"/>
      <c r="BJ1246" s="17"/>
      <c r="BK1246" s="17"/>
      <c r="BL1246" s="17"/>
      <c r="BM1246" s="17"/>
      <c r="BN1246" s="17"/>
      <c r="BO1246" s="17"/>
      <c r="BP1246" s="17"/>
      <c r="BQ1246" s="17"/>
      <c r="BR1246" s="17"/>
      <c r="BS1246" s="17"/>
      <c r="BT1246" s="17"/>
      <c r="BU1246" s="17"/>
      <c r="BV1246" s="17"/>
      <c r="BW1246" s="17"/>
      <c r="BX1246" s="17"/>
      <c r="BY1246" s="17"/>
      <c r="BZ1246" s="17"/>
      <c r="CA1246" s="17"/>
      <c r="CB1246" s="17"/>
      <c r="CC1246" s="17"/>
      <c r="CD1246" s="17"/>
      <c r="CE1246" s="17"/>
      <c r="CF1246" s="17"/>
      <c r="CG1246" s="17"/>
      <c r="CH1246" s="17"/>
      <c r="CI1246" s="17"/>
      <c r="CJ1246" s="17"/>
      <c r="CK1246" s="17"/>
      <c r="CL1246" s="17"/>
      <c r="CM1246" s="17"/>
      <c r="CN1246" s="17"/>
      <c r="CO1246" s="17"/>
      <c r="CP1246" s="17"/>
      <c r="CQ1246" s="17"/>
      <c r="CR1246" s="17"/>
      <c r="CS1246" s="17"/>
      <c r="CT1246" s="17"/>
      <c r="CU1246" s="17"/>
      <c r="CV1246" s="17"/>
      <c r="CW1246" s="17"/>
      <c r="CX1246" s="17"/>
      <c r="CY1246" s="17"/>
      <c r="CZ1246" s="17"/>
      <c r="DA1246" s="17"/>
      <c r="DB1246" s="17"/>
      <c r="DC1246" s="17"/>
      <c r="DD1246" s="17"/>
      <c r="DE1246" s="17"/>
      <c r="DF1246" s="17"/>
      <c r="DG1246" s="17"/>
      <c r="DH1246" s="17"/>
      <c r="DI1246" s="17"/>
      <c r="DJ1246" s="17"/>
      <c r="DK1246" s="17"/>
      <c r="DL1246" s="17"/>
      <c r="DM1246" s="17"/>
      <c r="DN1246" s="17"/>
      <c r="DO1246" s="17"/>
      <c r="DP1246" s="17"/>
      <c r="DQ1246" s="17"/>
      <c r="DR1246" s="17"/>
      <c r="DS1246" s="17"/>
      <c r="DT1246" s="17"/>
      <c r="DU1246" s="17"/>
      <c r="DV1246" s="17"/>
      <c r="DW1246" s="17"/>
      <c r="DX1246" s="17"/>
      <c r="DY1246" s="17"/>
      <c r="DZ1246" s="17"/>
      <c r="EA1246" s="17"/>
      <c r="EB1246" s="17"/>
      <c r="EC1246" s="17"/>
      <c r="ED1246" s="17"/>
      <c r="EE1246" s="17"/>
      <c r="EF1246" s="17"/>
      <c r="EG1246" s="17"/>
      <c r="EH1246" s="17"/>
      <c r="EI1246" s="17"/>
      <c r="EJ1246" s="17"/>
      <c r="EK1246" s="17"/>
      <c r="EL1246" s="17"/>
    </row>
    <row r="1247" spans="1:142" x14ac:dyDescent="0.35">
      <c r="A1247" s="17"/>
      <c r="B1247" s="17"/>
      <c r="C1247" s="17"/>
      <c r="D1247" s="17"/>
      <c r="E1247" s="17"/>
      <c r="F1247" s="17"/>
      <c r="G1247" s="17"/>
      <c r="H1247" s="17"/>
      <c r="I1247" s="17"/>
      <c r="K1247" s="17"/>
      <c r="N1247" s="17"/>
      <c r="O1247" s="17"/>
      <c r="P1247" s="68"/>
      <c r="Q1247" s="68"/>
      <c r="R1247" s="17"/>
      <c r="S1247" s="17"/>
      <c r="T1247" s="107"/>
      <c r="V1247" s="17"/>
      <c r="W1247" s="17"/>
      <c r="Y1247" s="17"/>
      <c r="Z1247" s="17"/>
      <c r="AA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c r="BL1247" s="17"/>
      <c r="BM1247" s="17"/>
      <c r="BN1247" s="17"/>
      <c r="BO1247" s="17"/>
      <c r="BP1247" s="17"/>
      <c r="BQ1247" s="17"/>
      <c r="BR1247" s="17"/>
      <c r="BS1247" s="17"/>
      <c r="BT1247" s="17"/>
      <c r="BU1247" s="17"/>
      <c r="BV1247" s="17"/>
      <c r="BW1247" s="17"/>
      <c r="BX1247" s="17"/>
      <c r="BY1247" s="17"/>
      <c r="BZ1247" s="17"/>
      <c r="CA1247" s="17"/>
      <c r="CB1247" s="17"/>
      <c r="CC1247" s="17"/>
      <c r="CD1247" s="17"/>
      <c r="CE1247" s="17"/>
      <c r="CF1247" s="17"/>
      <c r="CG1247" s="17"/>
      <c r="CH1247" s="17"/>
      <c r="CI1247" s="17"/>
      <c r="CJ1247" s="17"/>
      <c r="CK1247" s="17"/>
      <c r="CL1247" s="17"/>
      <c r="CM1247" s="17"/>
      <c r="CN1247" s="17"/>
      <c r="CO1247" s="17"/>
      <c r="CP1247" s="17"/>
      <c r="CQ1247" s="17"/>
      <c r="CR1247" s="17"/>
      <c r="CS1247" s="17"/>
      <c r="CT1247" s="17"/>
      <c r="CU1247" s="17"/>
      <c r="CV1247" s="17"/>
      <c r="CW1247" s="17"/>
      <c r="CX1247" s="17"/>
      <c r="CY1247" s="17"/>
      <c r="CZ1247" s="17"/>
      <c r="DA1247" s="17"/>
      <c r="DB1247" s="17"/>
      <c r="DC1247" s="17"/>
      <c r="DD1247" s="17"/>
      <c r="DE1247" s="17"/>
      <c r="DF1247" s="17"/>
      <c r="DG1247" s="17"/>
      <c r="DH1247" s="17"/>
      <c r="DI1247" s="17"/>
      <c r="DJ1247" s="17"/>
      <c r="DK1247" s="17"/>
      <c r="DL1247" s="17"/>
      <c r="DM1247" s="17"/>
      <c r="DN1247" s="17"/>
      <c r="DO1247" s="17"/>
      <c r="DP1247" s="17"/>
      <c r="DQ1247" s="17"/>
      <c r="DR1247" s="17"/>
      <c r="DS1247" s="17"/>
      <c r="DT1247" s="17"/>
      <c r="DU1247" s="17"/>
      <c r="DV1247" s="17"/>
      <c r="DW1247" s="17"/>
      <c r="DX1247" s="17"/>
      <c r="DY1247" s="17"/>
      <c r="DZ1247" s="17"/>
      <c r="EA1247" s="17"/>
      <c r="EB1247" s="17"/>
      <c r="EC1247" s="17"/>
      <c r="ED1247" s="17"/>
      <c r="EE1247" s="17"/>
      <c r="EF1247" s="17"/>
      <c r="EG1247" s="17"/>
      <c r="EH1247" s="17"/>
      <c r="EI1247" s="17"/>
      <c r="EJ1247" s="17"/>
      <c r="EK1247" s="17"/>
      <c r="EL1247" s="17"/>
    </row>
    <row r="1248" spans="1:142" x14ac:dyDescent="0.35">
      <c r="A1248" s="17"/>
      <c r="B1248" s="17"/>
      <c r="C1248" s="17"/>
      <c r="D1248" s="17"/>
      <c r="E1248" s="17"/>
      <c r="F1248" s="17"/>
      <c r="G1248" s="17"/>
      <c r="H1248" s="17"/>
      <c r="I1248" s="17"/>
      <c r="K1248" s="17"/>
      <c r="N1248" s="17"/>
      <c r="O1248" s="17"/>
      <c r="P1248" s="68"/>
      <c r="Q1248" s="68"/>
      <c r="R1248" s="17"/>
      <c r="S1248" s="17"/>
      <c r="T1248" s="107"/>
      <c r="V1248" s="17"/>
      <c r="W1248" s="17"/>
      <c r="Y1248" s="17"/>
      <c r="Z1248" s="17"/>
      <c r="AA1248" s="17"/>
      <c r="AI1248" s="17"/>
      <c r="AJ1248" s="17"/>
      <c r="AK1248" s="17"/>
      <c r="AL1248" s="17"/>
      <c r="AM1248" s="17"/>
      <c r="AN1248" s="17"/>
      <c r="AO1248" s="17"/>
      <c r="AP1248" s="17"/>
      <c r="AQ1248" s="17"/>
      <c r="AR1248" s="17"/>
      <c r="AS1248" s="17"/>
      <c r="AT1248" s="17"/>
      <c r="AU1248" s="17"/>
      <c r="AV1248" s="17"/>
      <c r="AW1248" s="17"/>
      <c r="AX1248" s="17"/>
      <c r="AY1248" s="17"/>
      <c r="AZ1248" s="17"/>
      <c r="BA1248" s="17"/>
      <c r="BB1248" s="17"/>
      <c r="BC1248" s="17"/>
      <c r="BD1248" s="17"/>
      <c r="BE1248" s="17"/>
      <c r="BF1248" s="17"/>
      <c r="BG1248" s="17"/>
      <c r="BH1248" s="17"/>
      <c r="BI1248" s="17"/>
      <c r="BJ1248" s="17"/>
      <c r="BK1248" s="17"/>
      <c r="BL1248" s="17"/>
      <c r="BM1248" s="17"/>
      <c r="BN1248" s="17"/>
      <c r="BO1248" s="17"/>
      <c r="BP1248" s="17"/>
      <c r="BQ1248" s="17"/>
      <c r="BR1248" s="17"/>
      <c r="BS1248" s="17"/>
      <c r="BT1248" s="17"/>
      <c r="BU1248" s="17"/>
      <c r="BV1248" s="17"/>
      <c r="BW1248" s="17"/>
      <c r="BX1248" s="17"/>
      <c r="BY1248" s="17"/>
      <c r="BZ1248" s="17"/>
      <c r="CA1248" s="17"/>
      <c r="CB1248" s="17"/>
      <c r="CC1248" s="17"/>
      <c r="CD1248" s="17"/>
      <c r="CE1248" s="17"/>
      <c r="CF1248" s="17"/>
      <c r="CG1248" s="17"/>
      <c r="CH1248" s="17"/>
      <c r="CI1248" s="17"/>
      <c r="CJ1248" s="17"/>
      <c r="CK1248" s="17"/>
      <c r="CL1248" s="17"/>
      <c r="CM1248" s="17"/>
      <c r="CN1248" s="17"/>
      <c r="CO1248" s="17"/>
      <c r="CP1248" s="17"/>
      <c r="CQ1248" s="17"/>
      <c r="CR1248" s="17"/>
      <c r="CS1248" s="17"/>
      <c r="CT1248" s="17"/>
      <c r="CU1248" s="17"/>
      <c r="CV1248" s="17"/>
      <c r="CW1248" s="17"/>
      <c r="CX1248" s="17"/>
      <c r="CY1248" s="17"/>
      <c r="CZ1248" s="17"/>
      <c r="DA1248" s="17"/>
      <c r="DB1248" s="17"/>
      <c r="DC1248" s="17"/>
      <c r="DD1248" s="17"/>
      <c r="DE1248" s="17"/>
      <c r="DF1248" s="17"/>
      <c r="DG1248" s="17"/>
      <c r="DH1248" s="17"/>
      <c r="DI1248" s="17"/>
      <c r="DJ1248" s="17"/>
      <c r="DK1248" s="17"/>
      <c r="DL1248" s="17"/>
      <c r="DM1248" s="17"/>
      <c r="DN1248" s="17"/>
      <c r="DO1248" s="17"/>
      <c r="DP1248" s="17"/>
      <c r="DQ1248" s="17"/>
      <c r="DR1248" s="17"/>
      <c r="DS1248" s="17"/>
      <c r="DT1248" s="17"/>
      <c r="DU1248" s="17"/>
      <c r="DV1248" s="17"/>
      <c r="DW1248" s="17"/>
      <c r="DX1248" s="17"/>
      <c r="DY1248" s="17"/>
      <c r="DZ1248" s="17"/>
      <c r="EA1248" s="17"/>
      <c r="EB1248" s="17"/>
      <c r="EC1248" s="17"/>
      <c r="ED1248" s="17"/>
      <c r="EE1248" s="17"/>
      <c r="EF1248" s="17"/>
      <c r="EG1248" s="17"/>
      <c r="EH1248" s="17"/>
      <c r="EI1248" s="17"/>
      <c r="EJ1248" s="17"/>
      <c r="EK1248" s="17"/>
      <c r="EL1248" s="17"/>
    </row>
    <row r="1249" spans="1:142" x14ac:dyDescent="0.35">
      <c r="A1249" s="17"/>
      <c r="B1249" s="17"/>
      <c r="C1249" s="17"/>
      <c r="D1249" s="17"/>
      <c r="E1249" s="17"/>
      <c r="F1249" s="17"/>
      <c r="G1249" s="17"/>
      <c r="H1249" s="17"/>
      <c r="I1249" s="17"/>
      <c r="K1249" s="17"/>
      <c r="N1249" s="17"/>
      <c r="O1249" s="17"/>
      <c r="P1249" s="68"/>
      <c r="Q1249" s="68"/>
      <c r="R1249" s="17"/>
      <c r="S1249" s="17"/>
      <c r="T1249" s="107"/>
      <c r="V1249" s="17"/>
      <c r="W1249" s="17"/>
      <c r="Y1249" s="17"/>
      <c r="Z1249" s="17"/>
      <c r="AA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c r="BL1249" s="17"/>
      <c r="BM1249" s="17"/>
      <c r="BN1249" s="17"/>
      <c r="BO1249" s="17"/>
      <c r="BP1249" s="17"/>
      <c r="BQ1249" s="17"/>
      <c r="BR1249" s="17"/>
      <c r="BS1249" s="17"/>
      <c r="BT1249" s="17"/>
      <c r="BU1249" s="17"/>
      <c r="BV1249" s="17"/>
      <c r="BW1249" s="17"/>
      <c r="BX1249" s="17"/>
      <c r="BY1249" s="17"/>
      <c r="BZ1249" s="17"/>
      <c r="CA1249" s="17"/>
      <c r="CB1249" s="17"/>
      <c r="CC1249" s="17"/>
      <c r="CD1249" s="17"/>
      <c r="CE1249" s="17"/>
      <c r="CF1249" s="17"/>
      <c r="CG1249" s="17"/>
      <c r="CH1249" s="17"/>
      <c r="CI1249" s="17"/>
      <c r="CJ1249" s="17"/>
      <c r="CK1249" s="17"/>
      <c r="CL1249" s="17"/>
      <c r="CM1249" s="17"/>
      <c r="CN1249" s="17"/>
      <c r="CO1249" s="17"/>
      <c r="CP1249" s="17"/>
      <c r="CQ1249" s="17"/>
      <c r="CR1249" s="17"/>
      <c r="CS1249" s="17"/>
      <c r="CT1249" s="17"/>
      <c r="CU1249" s="17"/>
      <c r="CV1249" s="17"/>
      <c r="CW1249" s="17"/>
      <c r="CX1249" s="17"/>
      <c r="CY1249" s="17"/>
      <c r="CZ1249" s="17"/>
      <c r="DA1249" s="17"/>
      <c r="DB1249" s="17"/>
      <c r="DC1249" s="17"/>
      <c r="DD1249" s="17"/>
      <c r="DE1249" s="17"/>
      <c r="DF1249" s="17"/>
      <c r="DG1249" s="17"/>
      <c r="DH1249" s="17"/>
      <c r="DI1249" s="17"/>
      <c r="DJ1249" s="17"/>
      <c r="DK1249" s="17"/>
      <c r="DL1249" s="17"/>
      <c r="DM1249" s="17"/>
      <c r="DN1249" s="17"/>
      <c r="DO1249" s="17"/>
      <c r="DP1249" s="17"/>
      <c r="DQ1249" s="17"/>
      <c r="DR1249" s="17"/>
      <c r="DS1249" s="17"/>
      <c r="DT1249" s="17"/>
      <c r="DU1249" s="17"/>
      <c r="DV1249" s="17"/>
      <c r="DW1249" s="17"/>
      <c r="DX1249" s="17"/>
      <c r="DY1249" s="17"/>
      <c r="DZ1249" s="17"/>
      <c r="EA1249" s="17"/>
      <c r="EB1249" s="17"/>
      <c r="EC1249" s="17"/>
      <c r="ED1249" s="17"/>
      <c r="EE1249" s="17"/>
      <c r="EF1249" s="17"/>
      <c r="EG1249" s="17"/>
      <c r="EH1249" s="17"/>
      <c r="EI1249" s="17"/>
      <c r="EJ1249" s="17"/>
      <c r="EK1249" s="17"/>
      <c r="EL1249" s="17"/>
    </row>
    <row r="1250" spans="1:142" x14ac:dyDescent="0.35">
      <c r="A1250" s="17"/>
      <c r="B1250" s="17"/>
      <c r="C1250" s="17"/>
      <c r="D1250" s="17"/>
      <c r="E1250" s="17"/>
      <c r="F1250" s="17"/>
      <c r="G1250" s="17"/>
      <c r="H1250" s="17"/>
      <c r="I1250" s="17"/>
      <c r="K1250" s="17"/>
      <c r="N1250" s="17"/>
      <c r="O1250" s="17"/>
      <c r="P1250" s="68"/>
      <c r="Q1250" s="68"/>
      <c r="R1250" s="17"/>
      <c r="S1250" s="17"/>
      <c r="T1250" s="107"/>
      <c r="V1250" s="17"/>
      <c r="W1250" s="17"/>
      <c r="Y1250" s="17"/>
      <c r="Z1250" s="17"/>
      <c r="AA1250" s="17"/>
      <c r="AI1250" s="17"/>
      <c r="AJ1250" s="17"/>
      <c r="AK1250" s="17"/>
      <c r="AL1250" s="17"/>
      <c r="AM1250" s="17"/>
      <c r="AN1250" s="17"/>
      <c r="AO1250" s="17"/>
      <c r="AP1250" s="17"/>
      <c r="AQ1250" s="17"/>
      <c r="AR1250" s="17"/>
      <c r="AS1250" s="17"/>
      <c r="AT1250" s="17"/>
      <c r="AU1250" s="17"/>
      <c r="AV1250" s="17"/>
      <c r="AW1250" s="17"/>
      <c r="AX1250" s="17"/>
      <c r="AY1250" s="17"/>
      <c r="AZ1250" s="17"/>
      <c r="BA1250" s="17"/>
      <c r="BB1250" s="17"/>
      <c r="BC1250" s="17"/>
      <c r="BD1250" s="17"/>
      <c r="BE1250" s="17"/>
      <c r="BF1250" s="17"/>
      <c r="BG1250" s="17"/>
      <c r="BH1250" s="17"/>
      <c r="BI1250" s="17"/>
      <c r="BJ1250" s="17"/>
      <c r="BK1250" s="17"/>
      <c r="BL1250" s="17"/>
      <c r="BM1250" s="17"/>
      <c r="BN1250" s="17"/>
      <c r="BO1250" s="17"/>
      <c r="BP1250" s="17"/>
      <c r="BQ1250" s="17"/>
      <c r="BR1250" s="17"/>
      <c r="BS1250" s="17"/>
      <c r="BT1250" s="17"/>
      <c r="BU1250" s="17"/>
      <c r="BV1250" s="17"/>
      <c r="BW1250" s="17"/>
      <c r="BX1250" s="17"/>
      <c r="BY1250" s="17"/>
      <c r="BZ1250" s="17"/>
      <c r="CA1250" s="17"/>
      <c r="CB1250" s="17"/>
      <c r="CC1250" s="17"/>
      <c r="CD1250" s="17"/>
      <c r="CE1250" s="17"/>
      <c r="CF1250" s="17"/>
      <c r="CG1250" s="17"/>
      <c r="CH1250" s="17"/>
      <c r="CI1250" s="17"/>
      <c r="CJ1250" s="17"/>
      <c r="CK1250" s="17"/>
      <c r="CL1250" s="17"/>
      <c r="CM1250" s="17"/>
      <c r="CN1250" s="17"/>
      <c r="CO1250" s="17"/>
      <c r="CP1250" s="17"/>
      <c r="CQ1250" s="17"/>
      <c r="CR1250" s="17"/>
      <c r="CS1250" s="17"/>
      <c r="CT1250" s="17"/>
      <c r="CU1250" s="17"/>
      <c r="CV1250" s="17"/>
      <c r="CW1250" s="17"/>
      <c r="CX1250" s="17"/>
      <c r="CY1250" s="17"/>
      <c r="CZ1250" s="17"/>
      <c r="DA1250" s="17"/>
      <c r="DB1250" s="17"/>
      <c r="DC1250" s="17"/>
      <c r="DD1250" s="17"/>
      <c r="DE1250" s="17"/>
      <c r="DF1250" s="17"/>
      <c r="DG1250" s="17"/>
      <c r="DH1250" s="17"/>
      <c r="DI1250" s="17"/>
      <c r="DJ1250" s="17"/>
      <c r="DK1250" s="17"/>
      <c r="DL1250" s="17"/>
      <c r="DM1250" s="17"/>
      <c r="DN1250" s="17"/>
      <c r="DO1250" s="17"/>
      <c r="DP1250" s="17"/>
      <c r="DQ1250" s="17"/>
      <c r="DR1250" s="17"/>
      <c r="DS1250" s="17"/>
      <c r="DT1250" s="17"/>
      <c r="DU1250" s="17"/>
      <c r="DV1250" s="17"/>
      <c r="DW1250" s="17"/>
      <c r="DX1250" s="17"/>
      <c r="DY1250" s="17"/>
      <c r="DZ1250" s="17"/>
      <c r="EA1250" s="17"/>
      <c r="EB1250" s="17"/>
      <c r="EC1250" s="17"/>
      <c r="ED1250" s="17"/>
      <c r="EE1250" s="17"/>
      <c r="EF1250" s="17"/>
      <c r="EG1250" s="17"/>
      <c r="EH1250" s="17"/>
      <c r="EI1250" s="17"/>
      <c r="EJ1250" s="17"/>
      <c r="EK1250" s="17"/>
      <c r="EL1250" s="17"/>
    </row>
    <row r="1251" spans="1:142" x14ac:dyDescent="0.35">
      <c r="A1251" s="17"/>
      <c r="B1251" s="17"/>
      <c r="C1251" s="17"/>
      <c r="D1251" s="17"/>
      <c r="E1251" s="17"/>
      <c r="F1251" s="17"/>
      <c r="G1251" s="17"/>
      <c r="H1251" s="17"/>
      <c r="I1251" s="107"/>
      <c r="K1251" s="17"/>
      <c r="N1251" s="17"/>
      <c r="O1251" s="17"/>
      <c r="P1251" s="68"/>
      <c r="Q1251" s="68"/>
      <c r="R1251" s="17"/>
      <c r="S1251" s="17"/>
      <c r="T1251" s="107"/>
      <c r="V1251" s="17"/>
      <c r="W1251" s="17"/>
      <c r="Y1251" s="17"/>
      <c r="Z1251" s="17"/>
      <c r="AA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c r="BL1251" s="17"/>
      <c r="BM1251" s="17"/>
      <c r="BN1251" s="17"/>
      <c r="BO1251" s="17"/>
      <c r="BP1251" s="17"/>
      <c r="BQ1251" s="17"/>
      <c r="BR1251" s="17"/>
      <c r="BS1251" s="17"/>
      <c r="BT1251" s="17"/>
      <c r="BU1251" s="17"/>
      <c r="BV1251" s="17"/>
      <c r="BW1251" s="17"/>
      <c r="BX1251" s="17"/>
      <c r="BY1251" s="17"/>
      <c r="BZ1251" s="17"/>
      <c r="CA1251" s="17"/>
      <c r="CB1251" s="17"/>
      <c r="CC1251" s="17"/>
      <c r="CD1251" s="17"/>
      <c r="CE1251" s="17"/>
      <c r="CF1251" s="17"/>
      <c r="CG1251" s="17"/>
      <c r="CH1251" s="17"/>
      <c r="CI1251" s="17"/>
      <c r="CJ1251" s="17"/>
      <c r="CK1251" s="17"/>
      <c r="CL1251" s="17"/>
      <c r="CM1251" s="17"/>
      <c r="CN1251" s="17"/>
      <c r="CO1251" s="17"/>
      <c r="CP1251" s="17"/>
      <c r="CQ1251" s="17"/>
      <c r="CR1251" s="17"/>
      <c r="CS1251" s="17"/>
      <c r="CT1251" s="17"/>
      <c r="CU1251" s="17"/>
      <c r="CV1251" s="17"/>
      <c r="CW1251" s="17"/>
      <c r="CX1251" s="17"/>
      <c r="CY1251" s="17"/>
      <c r="CZ1251" s="17"/>
      <c r="DA1251" s="17"/>
      <c r="DB1251" s="17"/>
      <c r="DC1251" s="17"/>
      <c r="DD1251" s="17"/>
      <c r="DE1251" s="17"/>
      <c r="DF1251" s="17"/>
      <c r="DG1251" s="17"/>
      <c r="DH1251" s="17"/>
      <c r="DI1251" s="17"/>
      <c r="DJ1251" s="17"/>
      <c r="DK1251" s="17"/>
      <c r="DL1251" s="17"/>
      <c r="DM1251" s="17"/>
      <c r="DN1251" s="17"/>
      <c r="DO1251" s="17"/>
      <c r="DP1251" s="17"/>
      <c r="DQ1251" s="17"/>
      <c r="DR1251" s="17"/>
      <c r="DS1251" s="17"/>
      <c r="DT1251" s="17"/>
      <c r="DU1251" s="17"/>
      <c r="DV1251" s="17"/>
      <c r="DW1251" s="17"/>
      <c r="DX1251" s="17"/>
      <c r="DY1251" s="17"/>
      <c r="DZ1251" s="17"/>
      <c r="EA1251" s="17"/>
      <c r="EB1251" s="17"/>
      <c r="EC1251" s="17"/>
      <c r="ED1251" s="17"/>
      <c r="EE1251" s="17"/>
      <c r="EF1251" s="17"/>
      <c r="EG1251" s="17"/>
      <c r="EH1251" s="17"/>
      <c r="EI1251" s="17"/>
      <c r="EJ1251" s="17"/>
      <c r="EK1251" s="17"/>
      <c r="EL1251" s="17"/>
    </row>
    <row r="1252" spans="1:142" x14ac:dyDescent="0.35">
      <c r="A1252" s="17"/>
      <c r="B1252" s="17"/>
      <c r="C1252" s="17"/>
      <c r="D1252" s="17"/>
      <c r="E1252" s="17"/>
      <c r="F1252" s="17"/>
      <c r="G1252" s="17"/>
      <c r="H1252" s="17"/>
      <c r="I1252" s="17"/>
      <c r="K1252" s="17"/>
      <c r="N1252" s="17"/>
      <c r="O1252" s="17"/>
      <c r="P1252" s="68"/>
      <c r="Q1252" s="68"/>
      <c r="R1252" s="17"/>
      <c r="S1252" s="17"/>
      <c r="T1252" s="107"/>
      <c r="V1252" s="17"/>
      <c r="W1252" s="17"/>
      <c r="Y1252" s="17"/>
      <c r="Z1252" s="17"/>
      <c r="AA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17"/>
      <c r="CB1252" s="17"/>
      <c r="CC1252" s="17"/>
      <c r="CD1252" s="17"/>
      <c r="CE1252" s="17"/>
      <c r="CF1252" s="17"/>
      <c r="CG1252" s="17"/>
      <c r="CH1252" s="17"/>
      <c r="CI1252" s="17"/>
      <c r="CJ1252" s="17"/>
      <c r="CK1252" s="17"/>
      <c r="CL1252" s="17"/>
      <c r="CM1252" s="17"/>
      <c r="CN1252" s="17"/>
      <c r="CO1252" s="17"/>
      <c r="CP1252" s="17"/>
      <c r="CQ1252" s="17"/>
      <c r="CR1252" s="17"/>
      <c r="CS1252" s="17"/>
      <c r="CT1252" s="17"/>
      <c r="CU1252" s="17"/>
      <c r="CV1252" s="17"/>
      <c r="CW1252" s="17"/>
      <c r="CX1252" s="17"/>
      <c r="CY1252" s="17"/>
      <c r="CZ1252" s="17"/>
      <c r="DA1252" s="17"/>
      <c r="DB1252" s="17"/>
      <c r="DC1252" s="17"/>
      <c r="DD1252" s="17"/>
      <c r="DE1252" s="17"/>
      <c r="DF1252" s="17"/>
      <c r="DG1252" s="17"/>
      <c r="DH1252" s="17"/>
      <c r="DI1252" s="17"/>
      <c r="DJ1252" s="17"/>
      <c r="DK1252" s="17"/>
      <c r="DL1252" s="17"/>
      <c r="DM1252" s="17"/>
      <c r="DN1252" s="17"/>
      <c r="DO1252" s="17"/>
      <c r="DP1252" s="17"/>
      <c r="DQ1252" s="17"/>
      <c r="DR1252" s="17"/>
      <c r="DS1252" s="17"/>
      <c r="DT1252" s="17"/>
      <c r="DU1252" s="17"/>
      <c r="DV1252" s="17"/>
      <c r="DW1252" s="17"/>
      <c r="DX1252" s="17"/>
      <c r="DY1252" s="17"/>
      <c r="DZ1252" s="17"/>
      <c r="EA1252" s="17"/>
      <c r="EB1252" s="17"/>
      <c r="EC1252" s="17"/>
      <c r="ED1252" s="17"/>
      <c r="EE1252" s="17"/>
      <c r="EF1252" s="17"/>
      <c r="EG1252" s="17"/>
      <c r="EH1252" s="17"/>
      <c r="EI1252" s="17"/>
      <c r="EJ1252" s="17"/>
      <c r="EK1252" s="17"/>
      <c r="EL1252" s="17"/>
    </row>
    <row r="1253" spans="1:142" x14ac:dyDescent="0.35">
      <c r="A1253" s="17"/>
      <c r="B1253" s="17"/>
      <c r="C1253" s="17"/>
      <c r="D1253" s="17"/>
      <c r="E1253" s="17"/>
      <c r="F1253" s="17"/>
      <c r="G1253" s="17"/>
      <c r="H1253" s="17"/>
      <c r="I1253" s="17"/>
      <c r="K1253" s="17"/>
      <c r="N1253" s="17"/>
      <c r="O1253" s="17"/>
      <c r="P1253" s="68"/>
      <c r="Q1253" s="68"/>
      <c r="R1253" s="17"/>
      <c r="S1253" s="17"/>
      <c r="T1253" s="107"/>
      <c r="V1253" s="17"/>
      <c r="W1253" s="17"/>
      <c r="Y1253" s="17"/>
      <c r="Z1253" s="17"/>
      <c r="AA1253" s="17"/>
      <c r="AI1253" s="17"/>
      <c r="AJ1253" s="17"/>
      <c r="AK1253" s="17"/>
      <c r="AL1253" s="17"/>
      <c r="AM1253" s="17"/>
      <c r="AN1253" s="17"/>
      <c r="AO1253" s="17"/>
      <c r="AP1253" s="17"/>
      <c r="AQ1253" s="17"/>
      <c r="AR1253" s="17"/>
      <c r="AS1253" s="17"/>
      <c r="AT1253" s="17"/>
      <c r="AU1253" s="17"/>
      <c r="AV1253" s="17"/>
      <c r="AW1253" s="17"/>
      <c r="AX1253" s="17"/>
      <c r="AY1253" s="17"/>
      <c r="AZ1253" s="17"/>
      <c r="BA1253" s="17"/>
      <c r="BB1253" s="17"/>
      <c r="BC1253" s="17"/>
      <c r="BD1253" s="17"/>
      <c r="BE1253" s="17"/>
      <c r="BF1253" s="17"/>
      <c r="BG1253" s="17"/>
      <c r="BH1253" s="17"/>
      <c r="BI1253" s="17"/>
      <c r="BJ1253" s="17"/>
      <c r="BK1253" s="17"/>
      <c r="BL1253" s="17"/>
      <c r="BM1253" s="17"/>
      <c r="BN1253" s="17"/>
      <c r="BO1253" s="17"/>
      <c r="BP1253" s="17"/>
      <c r="BQ1253" s="17"/>
      <c r="BR1253" s="17"/>
      <c r="BS1253" s="17"/>
      <c r="BT1253" s="17"/>
      <c r="BU1253" s="17"/>
      <c r="BV1253" s="17"/>
      <c r="BW1253" s="17"/>
      <c r="BX1253" s="17"/>
      <c r="BY1253" s="17"/>
      <c r="BZ1253" s="17"/>
      <c r="CA1253" s="17"/>
      <c r="CB1253" s="17"/>
      <c r="CC1253" s="17"/>
      <c r="CD1253" s="17"/>
      <c r="CE1253" s="17"/>
      <c r="CF1253" s="17"/>
      <c r="CG1253" s="17"/>
      <c r="CH1253" s="17"/>
      <c r="CI1253" s="17"/>
      <c r="CJ1253" s="17"/>
      <c r="CK1253" s="17"/>
      <c r="CL1253" s="17"/>
      <c r="CM1253" s="17"/>
      <c r="CN1253" s="17"/>
      <c r="CO1253" s="17"/>
      <c r="CP1253" s="17"/>
      <c r="CQ1253" s="17"/>
      <c r="CR1253" s="17"/>
      <c r="CS1253" s="17"/>
      <c r="CT1253" s="17"/>
      <c r="CU1253" s="17"/>
      <c r="CV1253" s="17"/>
      <c r="CW1253" s="17"/>
      <c r="CX1253" s="17"/>
      <c r="CY1253" s="17"/>
      <c r="CZ1253" s="17"/>
      <c r="DA1253" s="17"/>
      <c r="DB1253" s="17"/>
      <c r="DC1253" s="17"/>
      <c r="DD1253" s="17"/>
      <c r="DE1253" s="17"/>
      <c r="DF1253" s="17"/>
      <c r="DG1253" s="17"/>
      <c r="DH1253" s="17"/>
      <c r="DI1253" s="17"/>
      <c r="DJ1253" s="17"/>
      <c r="DK1253" s="17"/>
      <c r="DL1253" s="17"/>
      <c r="DM1253" s="17"/>
      <c r="DN1253" s="17"/>
      <c r="DO1253" s="17"/>
      <c r="DP1253" s="17"/>
      <c r="DQ1253" s="17"/>
      <c r="DR1253" s="17"/>
      <c r="DS1253" s="17"/>
      <c r="DT1253" s="17"/>
      <c r="DU1253" s="17"/>
      <c r="DV1253" s="17"/>
      <c r="DW1253" s="17"/>
      <c r="DX1253" s="17"/>
      <c r="DY1253" s="17"/>
      <c r="DZ1253" s="17"/>
      <c r="EA1253" s="17"/>
      <c r="EB1253" s="17"/>
      <c r="EC1253" s="17"/>
      <c r="ED1253" s="17"/>
      <c r="EE1253" s="17"/>
      <c r="EF1253" s="17"/>
      <c r="EG1253" s="17"/>
      <c r="EH1253" s="17"/>
      <c r="EI1253" s="17"/>
      <c r="EJ1253" s="17"/>
      <c r="EK1253" s="17"/>
      <c r="EL1253" s="17"/>
    </row>
    <row r="1254" spans="1:142" x14ac:dyDescent="0.35">
      <c r="A1254" s="17"/>
      <c r="B1254" s="17"/>
      <c r="C1254" s="17"/>
      <c r="D1254" s="17"/>
      <c r="E1254" s="17"/>
      <c r="F1254" s="17"/>
      <c r="G1254" s="17"/>
      <c r="H1254" s="17"/>
      <c r="I1254" s="17"/>
      <c r="K1254" s="17"/>
      <c r="N1254" s="17"/>
      <c r="O1254" s="17"/>
      <c r="P1254" s="68"/>
      <c r="Q1254" s="68"/>
      <c r="R1254" s="17"/>
      <c r="S1254" s="17"/>
      <c r="T1254" s="107"/>
      <c r="V1254" s="17"/>
      <c r="W1254" s="17"/>
      <c r="Y1254" s="17"/>
      <c r="Z1254" s="17"/>
      <c r="AA1254" s="17"/>
      <c r="AI1254" s="17"/>
      <c r="AJ1254" s="17"/>
      <c r="AK1254" s="17"/>
      <c r="AL1254" s="17"/>
      <c r="AM1254" s="17"/>
      <c r="AN1254" s="17"/>
      <c r="AO1254" s="17"/>
      <c r="AP1254" s="17"/>
      <c r="AQ1254" s="17"/>
      <c r="AR1254" s="17"/>
      <c r="AS1254" s="17"/>
      <c r="AT1254" s="17"/>
      <c r="AU1254" s="17"/>
      <c r="AV1254" s="17"/>
      <c r="AW1254" s="17"/>
      <c r="AX1254" s="17"/>
      <c r="AY1254" s="17"/>
      <c r="AZ1254" s="17"/>
      <c r="BA1254" s="17"/>
      <c r="BB1254" s="17"/>
      <c r="BC1254" s="17"/>
      <c r="BD1254" s="17"/>
      <c r="BE1254" s="17"/>
      <c r="BF1254" s="17"/>
      <c r="BG1254" s="17"/>
      <c r="BH1254" s="17"/>
      <c r="BI1254" s="17"/>
      <c r="BJ1254" s="17"/>
      <c r="BK1254" s="17"/>
      <c r="BL1254" s="17"/>
      <c r="BM1254" s="17"/>
      <c r="BN1254" s="17"/>
      <c r="BO1254" s="17"/>
      <c r="BP1254" s="17"/>
      <c r="BQ1254" s="17"/>
      <c r="BR1254" s="17"/>
      <c r="BS1254" s="17"/>
      <c r="BT1254" s="17"/>
      <c r="BU1254" s="17"/>
      <c r="BV1254" s="17"/>
      <c r="BW1254" s="17"/>
      <c r="BX1254" s="17"/>
      <c r="BY1254" s="17"/>
      <c r="BZ1254" s="17"/>
      <c r="CA1254" s="17"/>
      <c r="CB1254" s="17"/>
      <c r="CC1254" s="17"/>
      <c r="CD1254" s="17"/>
      <c r="CE1254" s="17"/>
      <c r="CF1254" s="17"/>
      <c r="CG1254" s="17"/>
      <c r="CH1254" s="17"/>
      <c r="CI1254" s="17"/>
      <c r="CJ1254" s="17"/>
      <c r="CK1254" s="17"/>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row>
    <row r="1255" spans="1:142" x14ac:dyDescent="0.35">
      <c r="A1255" s="17"/>
      <c r="B1255" s="17"/>
      <c r="C1255" s="17"/>
      <c r="D1255" s="17"/>
      <c r="E1255" s="17"/>
      <c r="F1255" s="17"/>
      <c r="G1255" s="17"/>
      <c r="H1255" s="17"/>
      <c r="I1255" s="17"/>
      <c r="K1255" s="17"/>
      <c r="N1255" s="17"/>
      <c r="O1255" s="17"/>
      <c r="P1255" s="68"/>
      <c r="Q1255" s="68"/>
      <c r="R1255" s="17"/>
      <c r="S1255" s="17"/>
      <c r="T1255" s="107"/>
      <c r="V1255" s="17"/>
      <c r="W1255" s="17"/>
      <c r="Y1255" s="17"/>
      <c r="Z1255" s="17"/>
      <c r="AA1255" s="17"/>
      <c r="AI1255" s="17"/>
      <c r="AJ1255" s="17"/>
      <c r="AK1255" s="17"/>
      <c r="AL1255" s="17"/>
      <c r="AM1255" s="17"/>
      <c r="AN1255" s="17"/>
      <c r="AO1255" s="17"/>
      <c r="AP1255" s="17"/>
      <c r="AQ1255" s="17"/>
      <c r="AR1255" s="17"/>
      <c r="AS1255" s="17"/>
      <c r="AT1255" s="17"/>
      <c r="AU1255" s="17"/>
      <c r="AV1255" s="17"/>
      <c r="AW1255" s="17"/>
      <c r="AX1255" s="17"/>
      <c r="AY1255" s="17"/>
      <c r="AZ1255" s="17"/>
      <c r="BA1255" s="17"/>
      <c r="BB1255" s="17"/>
      <c r="BC1255" s="17"/>
      <c r="BD1255" s="17"/>
      <c r="BE1255" s="17"/>
      <c r="BF1255" s="17"/>
      <c r="BG1255" s="17"/>
      <c r="BH1255" s="17"/>
      <c r="BI1255" s="17"/>
      <c r="BJ1255" s="17"/>
      <c r="BK1255" s="17"/>
      <c r="BL1255" s="17"/>
      <c r="BM1255" s="17"/>
      <c r="BN1255" s="17"/>
      <c r="BO1255" s="17"/>
      <c r="BP1255" s="17"/>
      <c r="BQ1255" s="17"/>
      <c r="BR1255" s="17"/>
      <c r="BS1255" s="17"/>
      <c r="BT1255" s="17"/>
      <c r="BU1255" s="17"/>
      <c r="BV1255" s="17"/>
      <c r="BW1255" s="17"/>
      <c r="BX1255" s="17"/>
      <c r="BY1255" s="17"/>
      <c r="BZ1255" s="17"/>
      <c r="CA1255" s="17"/>
      <c r="CB1255" s="17"/>
      <c r="CC1255" s="17"/>
      <c r="CD1255" s="17"/>
      <c r="CE1255" s="17"/>
      <c r="CF1255" s="17"/>
      <c r="CG1255" s="17"/>
      <c r="CH1255" s="17"/>
      <c r="CI1255" s="17"/>
      <c r="CJ1255" s="17"/>
      <c r="CK1255" s="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row>
    <row r="1256" spans="1:142" x14ac:dyDescent="0.35">
      <c r="A1256" s="17"/>
      <c r="B1256" s="17"/>
      <c r="C1256" s="17"/>
      <c r="D1256" s="17"/>
      <c r="E1256" s="17"/>
      <c r="F1256" s="17"/>
      <c r="G1256" s="17"/>
      <c r="H1256" s="17"/>
      <c r="I1256" s="17"/>
      <c r="K1256" s="17"/>
      <c r="N1256" s="17"/>
      <c r="O1256" s="17"/>
      <c r="P1256" s="68"/>
      <c r="Q1256" s="68"/>
      <c r="R1256" s="17"/>
      <c r="S1256" s="17"/>
      <c r="T1256" s="107"/>
      <c r="V1256" s="17"/>
      <c r="W1256" s="17"/>
      <c r="Y1256" s="17"/>
      <c r="Z1256" s="17"/>
      <c r="AA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17"/>
      <c r="CB1256" s="17"/>
      <c r="CC1256" s="17"/>
      <c r="CD1256" s="17"/>
      <c r="CE1256" s="17"/>
      <c r="CF1256" s="17"/>
      <c r="CG1256" s="17"/>
      <c r="CH1256" s="17"/>
      <c r="CI1256" s="17"/>
      <c r="CJ1256" s="17"/>
      <c r="CK1256" s="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row>
    <row r="1257" spans="1:142" x14ac:dyDescent="0.35">
      <c r="A1257" s="17"/>
      <c r="B1257" s="17"/>
      <c r="C1257" s="17"/>
      <c r="D1257" s="17"/>
      <c r="E1257" s="17"/>
      <c r="F1257" s="17"/>
      <c r="G1257" s="17"/>
      <c r="H1257" s="17"/>
      <c r="I1257" s="17"/>
      <c r="K1257" s="17"/>
      <c r="N1257" s="17"/>
      <c r="O1257" s="17"/>
      <c r="P1257" s="68"/>
      <c r="Q1257" s="68"/>
      <c r="R1257" s="17"/>
      <c r="S1257" s="17"/>
      <c r="T1257" s="109"/>
      <c r="V1257" s="17"/>
      <c r="W1257" s="17"/>
      <c r="Y1257" s="17"/>
      <c r="Z1257" s="17"/>
      <c r="AA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7"/>
      <c r="BN1257" s="17"/>
      <c r="BO1257" s="17"/>
      <c r="BP1257" s="17"/>
      <c r="BQ1257" s="17"/>
      <c r="BR1257" s="17"/>
      <c r="BS1257" s="17"/>
      <c r="BT1257" s="17"/>
      <c r="BU1257" s="17"/>
      <c r="BV1257" s="17"/>
      <c r="BW1257" s="17"/>
      <c r="BX1257" s="17"/>
      <c r="BY1257" s="17"/>
      <c r="BZ1257" s="17"/>
      <c r="CA1257" s="17"/>
      <c r="CB1257" s="17"/>
      <c r="CC1257" s="17"/>
      <c r="CD1257" s="17"/>
      <c r="CE1257" s="17"/>
      <c r="CF1257" s="17"/>
      <c r="CG1257" s="17"/>
      <c r="CH1257" s="17"/>
      <c r="CI1257" s="17"/>
      <c r="CJ1257" s="17"/>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row>
    <row r="1258" spans="1:142" x14ac:dyDescent="0.35">
      <c r="A1258" s="17"/>
      <c r="B1258" s="17"/>
      <c r="C1258" s="17"/>
      <c r="D1258" s="17"/>
      <c r="E1258" s="17"/>
      <c r="F1258" s="17"/>
      <c r="G1258" s="17"/>
      <c r="H1258" s="17"/>
      <c r="I1258" s="17"/>
      <c r="K1258" s="17"/>
      <c r="N1258" s="17"/>
      <c r="O1258" s="17"/>
      <c r="P1258" s="68"/>
      <c r="Q1258" s="68"/>
      <c r="R1258" s="17"/>
      <c r="S1258" s="17"/>
      <c r="T1258" s="109"/>
      <c r="V1258" s="17"/>
      <c r="W1258" s="17"/>
      <c r="Y1258" s="17"/>
      <c r="Z1258" s="17"/>
      <c r="AA1258" s="17"/>
      <c r="AI1258" s="17"/>
      <c r="AJ1258" s="17"/>
      <c r="AK1258" s="17"/>
      <c r="AL1258" s="17"/>
      <c r="AM1258" s="17"/>
      <c r="AN1258" s="17"/>
      <c r="AO1258" s="17"/>
      <c r="AP1258" s="17"/>
      <c r="AQ1258" s="17"/>
      <c r="AR1258" s="17"/>
      <c r="AS1258" s="17"/>
      <c r="AT1258" s="17"/>
      <c r="AU1258" s="17"/>
      <c r="AV1258" s="17"/>
      <c r="AW1258" s="17"/>
      <c r="AX1258" s="17"/>
      <c r="AY1258" s="17"/>
      <c r="AZ1258" s="17"/>
      <c r="BA1258" s="17"/>
      <c r="BB1258" s="17"/>
      <c r="BC1258" s="17"/>
      <c r="BD1258" s="17"/>
      <c r="BE1258" s="17"/>
      <c r="BF1258" s="17"/>
      <c r="BG1258" s="17"/>
      <c r="BH1258" s="17"/>
      <c r="BI1258" s="17"/>
      <c r="BJ1258" s="17"/>
      <c r="BK1258" s="17"/>
      <c r="BL1258" s="17"/>
      <c r="BM1258" s="17"/>
      <c r="BN1258" s="17"/>
      <c r="BO1258" s="17"/>
      <c r="BP1258" s="17"/>
      <c r="BQ1258" s="17"/>
      <c r="BR1258" s="17"/>
      <c r="BS1258" s="17"/>
      <c r="BT1258" s="17"/>
      <c r="BU1258" s="17"/>
      <c r="BV1258" s="17"/>
      <c r="BW1258" s="17"/>
      <c r="BX1258" s="17"/>
      <c r="BY1258" s="17"/>
      <c r="BZ1258" s="17"/>
      <c r="CA1258" s="17"/>
      <c r="CB1258" s="17"/>
      <c r="CC1258" s="17"/>
      <c r="CD1258" s="17"/>
      <c r="CE1258" s="17"/>
      <c r="CF1258" s="17"/>
      <c r="CG1258" s="17"/>
      <c r="CH1258" s="17"/>
      <c r="CI1258" s="17"/>
      <c r="CJ1258" s="17"/>
      <c r="CK1258" s="17"/>
      <c r="CL1258" s="17"/>
      <c r="CM1258" s="17"/>
      <c r="CN1258" s="17"/>
      <c r="CO1258" s="17"/>
      <c r="CP1258" s="17"/>
      <c r="CQ1258" s="17"/>
      <c r="CR1258" s="17"/>
      <c r="CS1258" s="17"/>
      <c r="CT1258" s="17"/>
      <c r="CU1258" s="17"/>
      <c r="CV1258" s="17"/>
      <c r="CW1258" s="17"/>
      <c r="CX1258" s="17"/>
      <c r="CY1258" s="17"/>
      <c r="CZ1258" s="17"/>
      <c r="DA1258" s="17"/>
      <c r="DB1258" s="17"/>
      <c r="DC1258" s="17"/>
      <c r="DD1258" s="17"/>
      <c r="DE1258" s="17"/>
      <c r="DF1258" s="17"/>
      <c r="DG1258" s="17"/>
      <c r="DH1258" s="17"/>
      <c r="DI1258" s="17"/>
      <c r="DJ1258" s="17"/>
      <c r="DK1258" s="17"/>
      <c r="DL1258" s="17"/>
      <c r="DM1258" s="17"/>
      <c r="DN1258" s="17"/>
      <c r="DO1258" s="17"/>
      <c r="DP1258" s="17"/>
      <c r="DQ1258" s="17"/>
      <c r="DR1258" s="17"/>
      <c r="DS1258" s="17"/>
      <c r="DT1258" s="17"/>
      <c r="DU1258" s="17"/>
      <c r="DV1258" s="17"/>
      <c r="DW1258" s="17"/>
      <c r="DX1258" s="17"/>
      <c r="DY1258" s="17"/>
      <c r="DZ1258" s="17"/>
      <c r="EA1258" s="17"/>
      <c r="EB1258" s="17"/>
      <c r="EC1258" s="17"/>
      <c r="ED1258" s="17"/>
      <c r="EE1258" s="17"/>
      <c r="EF1258" s="17"/>
      <c r="EG1258" s="17"/>
      <c r="EH1258" s="17"/>
      <c r="EI1258" s="17"/>
      <c r="EJ1258" s="17"/>
      <c r="EK1258" s="17"/>
      <c r="EL1258" s="17"/>
    </row>
    <row r="1259" spans="1:142" x14ac:dyDescent="0.35">
      <c r="A1259" s="17"/>
      <c r="B1259" s="17"/>
      <c r="C1259" s="17"/>
      <c r="D1259" s="17"/>
      <c r="E1259" s="17"/>
      <c r="F1259" s="17"/>
      <c r="G1259" s="17"/>
      <c r="H1259" s="17"/>
      <c r="I1259" s="17"/>
      <c r="K1259" s="17"/>
      <c r="N1259" s="17"/>
      <c r="O1259" s="17"/>
      <c r="P1259" s="68"/>
      <c r="Q1259" s="68"/>
      <c r="R1259" s="17"/>
      <c r="S1259" s="17"/>
      <c r="T1259" s="107"/>
      <c r="V1259" s="17"/>
      <c r="W1259" s="17"/>
      <c r="Y1259" s="17"/>
      <c r="Z1259" s="17"/>
      <c r="AA1259" s="17"/>
      <c r="AI1259" s="17"/>
      <c r="AJ1259" s="17"/>
      <c r="AK1259" s="17"/>
      <c r="AL1259" s="17"/>
      <c r="AM1259" s="17"/>
      <c r="AN1259" s="17"/>
      <c r="AO1259" s="17"/>
      <c r="AP1259" s="17"/>
      <c r="AQ1259" s="17"/>
      <c r="AR1259" s="17"/>
      <c r="AS1259" s="17"/>
      <c r="AT1259" s="17"/>
      <c r="AU1259" s="17"/>
      <c r="AV1259" s="17"/>
      <c r="AW1259" s="17"/>
      <c r="AX1259" s="17"/>
      <c r="AY1259" s="17"/>
      <c r="AZ1259" s="17"/>
      <c r="BA1259" s="17"/>
      <c r="BB1259" s="17"/>
      <c r="BC1259" s="17"/>
      <c r="BD1259" s="17"/>
      <c r="BE1259" s="17"/>
      <c r="BF1259" s="17"/>
      <c r="BG1259" s="17"/>
      <c r="BH1259" s="17"/>
      <c r="BI1259" s="17"/>
      <c r="BJ1259" s="17"/>
      <c r="BK1259" s="17"/>
      <c r="BL1259" s="17"/>
      <c r="BM1259" s="17"/>
      <c r="BN1259" s="17"/>
      <c r="BO1259" s="17"/>
      <c r="BP1259" s="17"/>
      <c r="BQ1259" s="17"/>
      <c r="BR1259" s="17"/>
      <c r="BS1259" s="17"/>
      <c r="BT1259" s="17"/>
      <c r="BU1259" s="17"/>
      <c r="BV1259" s="17"/>
      <c r="BW1259" s="17"/>
      <c r="BX1259" s="17"/>
      <c r="BY1259" s="17"/>
      <c r="BZ1259" s="17"/>
      <c r="CA1259" s="17"/>
      <c r="CB1259" s="17"/>
      <c r="CC1259" s="17"/>
      <c r="CD1259" s="17"/>
      <c r="CE1259" s="17"/>
      <c r="CF1259" s="17"/>
      <c r="CG1259" s="17"/>
      <c r="CH1259" s="17"/>
      <c r="CI1259" s="17"/>
      <c r="CJ1259" s="17"/>
      <c r="CK1259" s="17"/>
      <c r="CL1259" s="17"/>
      <c r="CM1259" s="17"/>
      <c r="CN1259" s="17"/>
      <c r="CO1259" s="17"/>
      <c r="CP1259" s="17"/>
      <c r="CQ1259" s="17"/>
      <c r="CR1259" s="17"/>
      <c r="CS1259" s="17"/>
      <c r="CT1259" s="17"/>
      <c r="CU1259" s="17"/>
      <c r="CV1259" s="17"/>
      <c r="CW1259" s="17"/>
      <c r="CX1259" s="17"/>
      <c r="CY1259" s="17"/>
      <c r="CZ1259" s="17"/>
      <c r="DA1259" s="17"/>
      <c r="DB1259" s="17"/>
      <c r="DC1259" s="17"/>
      <c r="DD1259" s="17"/>
      <c r="DE1259" s="17"/>
      <c r="DF1259" s="17"/>
      <c r="DG1259" s="17"/>
      <c r="DH1259" s="17"/>
      <c r="DI1259" s="17"/>
      <c r="DJ1259" s="17"/>
      <c r="DK1259" s="17"/>
      <c r="DL1259" s="17"/>
      <c r="DM1259" s="17"/>
      <c r="DN1259" s="17"/>
      <c r="DO1259" s="17"/>
      <c r="DP1259" s="17"/>
      <c r="DQ1259" s="17"/>
      <c r="DR1259" s="17"/>
      <c r="DS1259" s="17"/>
      <c r="DT1259" s="17"/>
      <c r="DU1259" s="17"/>
      <c r="DV1259" s="17"/>
      <c r="DW1259" s="17"/>
      <c r="DX1259" s="17"/>
      <c r="DY1259" s="17"/>
      <c r="DZ1259" s="17"/>
      <c r="EA1259" s="17"/>
      <c r="EB1259" s="17"/>
      <c r="EC1259" s="17"/>
      <c r="ED1259" s="17"/>
      <c r="EE1259" s="17"/>
      <c r="EF1259" s="17"/>
      <c r="EG1259" s="17"/>
      <c r="EH1259" s="17"/>
      <c r="EI1259" s="17"/>
      <c r="EJ1259" s="17"/>
      <c r="EK1259" s="17"/>
      <c r="EL1259" s="17"/>
    </row>
    <row r="1260" spans="1:142" x14ac:dyDescent="0.35">
      <c r="A1260" s="17"/>
      <c r="B1260" s="17"/>
      <c r="C1260" s="17"/>
      <c r="D1260" s="17"/>
      <c r="E1260" s="17"/>
      <c r="F1260" s="17"/>
      <c r="G1260" s="17"/>
      <c r="H1260" s="17"/>
      <c r="I1260" s="17"/>
      <c r="K1260" s="17"/>
      <c r="N1260" s="17"/>
      <c r="O1260" s="17"/>
      <c r="P1260" s="68"/>
      <c r="Q1260" s="68"/>
      <c r="R1260" s="17"/>
      <c r="S1260" s="17"/>
      <c r="T1260" s="107"/>
      <c r="V1260" s="17"/>
      <c r="W1260" s="17"/>
      <c r="Y1260" s="17"/>
      <c r="Z1260" s="17"/>
      <c r="AA1260" s="17"/>
      <c r="AI1260" s="17"/>
      <c r="AJ1260" s="17"/>
      <c r="AK1260" s="17"/>
      <c r="AL1260" s="17"/>
      <c r="AM1260" s="17"/>
      <c r="AN1260" s="17"/>
      <c r="AO1260" s="17"/>
      <c r="AP1260" s="17"/>
      <c r="AQ1260" s="17"/>
      <c r="AR1260" s="17"/>
      <c r="AS1260" s="17"/>
      <c r="AT1260" s="17"/>
      <c r="AU1260" s="17"/>
      <c r="AV1260" s="17"/>
      <c r="AW1260" s="17"/>
      <c r="AX1260" s="17"/>
      <c r="AY1260" s="17"/>
      <c r="AZ1260" s="17"/>
      <c r="BA1260" s="17"/>
      <c r="BB1260" s="17"/>
      <c r="BC1260" s="17"/>
      <c r="BD1260" s="17"/>
      <c r="BE1260" s="17"/>
      <c r="BF1260" s="17"/>
      <c r="BG1260" s="17"/>
      <c r="BH1260" s="17"/>
      <c r="BI1260" s="17"/>
      <c r="BJ1260" s="17"/>
      <c r="BK1260" s="17"/>
      <c r="BL1260" s="17"/>
      <c r="BM1260" s="17"/>
      <c r="BN1260" s="17"/>
      <c r="BO1260" s="17"/>
      <c r="BP1260" s="17"/>
      <c r="BQ1260" s="17"/>
      <c r="BR1260" s="17"/>
      <c r="BS1260" s="17"/>
      <c r="BT1260" s="17"/>
      <c r="BU1260" s="17"/>
      <c r="BV1260" s="17"/>
      <c r="BW1260" s="17"/>
      <c r="BX1260" s="17"/>
      <c r="BY1260" s="17"/>
      <c r="BZ1260" s="17"/>
      <c r="CA1260" s="17"/>
      <c r="CB1260" s="17"/>
      <c r="CC1260" s="17"/>
      <c r="CD1260" s="17"/>
      <c r="CE1260" s="17"/>
      <c r="CF1260" s="17"/>
      <c r="CG1260" s="17"/>
      <c r="CH1260" s="17"/>
      <c r="CI1260" s="17"/>
      <c r="CJ1260" s="17"/>
      <c r="CK1260" s="17"/>
      <c r="CL1260" s="17"/>
      <c r="CM1260" s="17"/>
      <c r="CN1260" s="17"/>
      <c r="CO1260" s="17"/>
      <c r="CP1260" s="17"/>
      <c r="CQ1260" s="17"/>
      <c r="CR1260" s="17"/>
      <c r="CS1260" s="17"/>
      <c r="CT1260" s="17"/>
      <c r="CU1260" s="17"/>
      <c r="CV1260" s="17"/>
      <c r="CW1260" s="17"/>
      <c r="CX1260" s="17"/>
      <c r="CY1260" s="17"/>
      <c r="CZ1260" s="17"/>
      <c r="DA1260" s="17"/>
      <c r="DB1260" s="17"/>
      <c r="DC1260" s="17"/>
      <c r="DD1260" s="17"/>
      <c r="DE1260" s="17"/>
      <c r="DF1260" s="17"/>
      <c r="DG1260" s="17"/>
      <c r="DH1260" s="17"/>
      <c r="DI1260" s="17"/>
      <c r="DJ1260" s="17"/>
      <c r="DK1260" s="17"/>
      <c r="DL1260" s="17"/>
      <c r="DM1260" s="17"/>
      <c r="DN1260" s="17"/>
      <c r="DO1260" s="17"/>
      <c r="DP1260" s="17"/>
      <c r="DQ1260" s="17"/>
      <c r="DR1260" s="17"/>
      <c r="DS1260" s="17"/>
      <c r="DT1260" s="17"/>
      <c r="DU1260" s="17"/>
      <c r="DV1260" s="17"/>
      <c r="DW1260" s="17"/>
      <c r="DX1260" s="17"/>
      <c r="DY1260" s="17"/>
      <c r="DZ1260" s="17"/>
      <c r="EA1260" s="17"/>
      <c r="EB1260" s="17"/>
      <c r="EC1260" s="17"/>
      <c r="ED1260" s="17"/>
      <c r="EE1260" s="17"/>
      <c r="EF1260" s="17"/>
      <c r="EG1260" s="17"/>
      <c r="EH1260" s="17"/>
      <c r="EI1260" s="17"/>
      <c r="EJ1260" s="17"/>
      <c r="EK1260" s="17"/>
      <c r="EL1260" s="17"/>
    </row>
    <row r="1261" spans="1:142" x14ac:dyDescent="0.35">
      <c r="A1261" s="17"/>
      <c r="B1261" s="17"/>
      <c r="C1261" s="17"/>
      <c r="D1261" s="17"/>
      <c r="E1261" s="17"/>
      <c r="F1261" s="17"/>
      <c r="G1261" s="17"/>
      <c r="H1261" s="17"/>
      <c r="I1261" s="17"/>
      <c r="K1261" s="17"/>
      <c r="N1261" s="17"/>
      <c r="O1261" s="17"/>
      <c r="P1261" s="68"/>
      <c r="Q1261" s="68"/>
      <c r="R1261" s="17"/>
      <c r="S1261" s="17"/>
      <c r="T1261" s="107"/>
      <c r="V1261" s="17"/>
      <c r="W1261" s="17"/>
      <c r="Y1261" s="17"/>
      <c r="Z1261" s="17"/>
      <c r="AA1261" s="17"/>
      <c r="AI1261" s="17"/>
      <c r="AJ1261" s="17"/>
      <c r="AK1261" s="17"/>
      <c r="AL1261" s="17"/>
      <c r="AM1261" s="17"/>
      <c r="AN1261" s="17"/>
      <c r="AO1261" s="17"/>
      <c r="AP1261" s="17"/>
      <c r="AQ1261" s="17"/>
      <c r="AR1261" s="17"/>
      <c r="AS1261" s="17"/>
      <c r="AT1261" s="17"/>
      <c r="AU1261" s="17"/>
      <c r="AV1261" s="17"/>
      <c r="AW1261" s="17"/>
      <c r="AX1261" s="17"/>
      <c r="AY1261" s="17"/>
      <c r="AZ1261" s="17"/>
      <c r="BA1261" s="17"/>
      <c r="BB1261" s="17"/>
      <c r="BC1261" s="17"/>
      <c r="BD1261" s="17"/>
      <c r="BE1261" s="17"/>
      <c r="BF1261" s="17"/>
      <c r="BG1261" s="17"/>
      <c r="BH1261" s="17"/>
      <c r="BI1261" s="17"/>
      <c r="BJ1261" s="17"/>
      <c r="BK1261" s="17"/>
      <c r="BL1261" s="17"/>
      <c r="BM1261" s="17"/>
      <c r="BN1261" s="17"/>
      <c r="BO1261" s="17"/>
      <c r="BP1261" s="17"/>
      <c r="BQ1261" s="17"/>
      <c r="BR1261" s="17"/>
      <c r="BS1261" s="17"/>
      <c r="BT1261" s="17"/>
      <c r="BU1261" s="17"/>
      <c r="BV1261" s="17"/>
      <c r="BW1261" s="17"/>
      <c r="BX1261" s="17"/>
      <c r="BY1261" s="17"/>
      <c r="BZ1261" s="17"/>
      <c r="CA1261" s="17"/>
      <c r="CB1261" s="17"/>
      <c r="CC1261" s="17"/>
      <c r="CD1261" s="17"/>
      <c r="CE1261" s="17"/>
      <c r="CF1261" s="17"/>
      <c r="CG1261" s="17"/>
      <c r="CH1261" s="17"/>
      <c r="CI1261" s="17"/>
      <c r="CJ1261" s="17"/>
      <c r="CK1261" s="17"/>
      <c r="CL1261" s="17"/>
      <c r="CM1261" s="17"/>
      <c r="CN1261" s="17"/>
      <c r="CO1261" s="17"/>
      <c r="CP1261" s="17"/>
      <c r="CQ1261" s="17"/>
      <c r="CR1261" s="17"/>
      <c r="CS1261" s="17"/>
      <c r="CT1261" s="17"/>
      <c r="CU1261" s="17"/>
      <c r="CV1261" s="17"/>
      <c r="CW1261" s="17"/>
      <c r="CX1261" s="17"/>
      <c r="CY1261" s="17"/>
      <c r="CZ1261" s="17"/>
      <c r="DA1261" s="17"/>
      <c r="DB1261" s="17"/>
      <c r="DC1261" s="17"/>
      <c r="DD1261" s="17"/>
      <c r="DE1261" s="17"/>
      <c r="DF1261" s="17"/>
      <c r="DG1261" s="17"/>
      <c r="DH1261" s="17"/>
      <c r="DI1261" s="17"/>
      <c r="DJ1261" s="17"/>
      <c r="DK1261" s="17"/>
      <c r="DL1261" s="17"/>
      <c r="DM1261" s="17"/>
      <c r="DN1261" s="17"/>
      <c r="DO1261" s="17"/>
      <c r="DP1261" s="17"/>
      <c r="DQ1261" s="17"/>
      <c r="DR1261" s="17"/>
      <c r="DS1261" s="17"/>
      <c r="DT1261" s="17"/>
      <c r="DU1261" s="17"/>
      <c r="DV1261" s="17"/>
      <c r="DW1261" s="17"/>
      <c r="DX1261" s="17"/>
      <c r="DY1261" s="17"/>
      <c r="DZ1261" s="17"/>
      <c r="EA1261" s="17"/>
      <c r="EB1261" s="17"/>
      <c r="EC1261" s="17"/>
      <c r="ED1261" s="17"/>
      <c r="EE1261" s="17"/>
      <c r="EF1261" s="17"/>
      <c r="EG1261" s="17"/>
      <c r="EH1261" s="17"/>
      <c r="EI1261" s="17"/>
      <c r="EJ1261" s="17"/>
      <c r="EK1261" s="17"/>
      <c r="EL1261" s="17"/>
    </row>
    <row r="1262" spans="1:142" x14ac:dyDescent="0.35">
      <c r="A1262" s="17"/>
      <c r="B1262" s="17"/>
      <c r="C1262" s="17"/>
      <c r="D1262" s="17"/>
      <c r="E1262" s="17"/>
      <c r="F1262" s="17"/>
      <c r="G1262" s="17"/>
      <c r="H1262" s="17"/>
      <c r="I1262" s="17"/>
      <c r="K1262" s="17"/>
      <c r="N1262" s="17"/>
      <c r="O1262" s="17"/>
      <c r="P1262" s="68"/>
      <c r="Q1262" s="68"/>
      <c r="R1262" s="17"/>
      <c r="S1262" s="17"/>
      <c r="T1262" s="109"/>
      <c r="V1262" s="17"/>
      <c r="W1262" s="17"/>
      <c r="Y1262" s="17"/>
      <c r="Z1262" s="17"/>
      <c r="AA1262" s="17"/>
      <c r="AI1262" s="17"/>
      <c r="AJ1262" s="17"/>
      <c r="AK1262" s="17"/>
      <c r="AL1262" s="17"/>
      <c r="AM1262" s="17"/>
      <c r="AN1262" s="17"/>
      <c r="AO1262" s="17"/>
      <c r="AP1262" s="17"/>
      <c r="AQ1262" s="17"/>
      <c r="AR1262" s="17"/>
      <c r="AS1262" s="17"/>
      <c r="AT1262" s="17"/>
      <c r="AU1262" s="17"/>
      <c r="AV1262" s="17"/>
      <c r="AW1262" s="17"/>
      <c r="AX1262" s="17"/>
      <c r="AY1262" s="17"/>
      <c r="AZ1262" s="17"/>
      <c r="BA1262" s="17"/>
      <c r="BB1262" s="17"/>
      <c r="BC1262" s="17"/>
      <c r="BD1262" s="17"/>
      <c r="BE1262" s="17"/>
      <c r="BF1262" s="17"/>
      <c r="BG1262" s="17"/>
      <c r="BH1262" s="17"/>
      <c r="BI1262" s="17"/>
      <c r="BJ1262" s="17"/>
      <c r="BK1262" s="17"/>
      <c r="BL1262" s="17"/>
      <c r="BM1262" s="17"/>
      <c r="BN1262" s="17"/>
      <c r="BO1262" s="17"/>
      <c r="BP1262" s="17"/>
      <c r="BQ1262" s="17"/>
      <c r="BR1262" s="17"/>
      <c r="BS1262" s="17"/>
      <c r="BT1262" s="17"/>
      <c r="BU1262" s="17"/>
      <c r="BV1262" s="17"/>
      <c r="BW1262" s="17"/>
      <c r="BX1262" s="17"/>
      <c r="BY1262" s="17"/>
      <c r="BZ1262" s="17"/>
      <c r="CA1262" s="17"/>
      <c r="CB1262" s="17"/>
      <c r="CC1262" s="17"/>
      <c r="CD1262" s="17"/>
      <c r="CE1262" s="17"/>
      <c r="CF1262" s="17"/>
      <c r="CG1262" s="17"/>
      <c r="CH1262" s="17"/>
      <c r="CI1262" s="17"/>
      <c r="CJ1262" s="17"/>
      <c r="CK1262" s="17"/>
      <c r="CL1262" s="17"/>
      <c r="CM1262" s="17"/>
      <c r="CN1262" s="17"/>
      <c r="CO1262" s="17"/>
      <c r="CP1262" s="17"/>
      <c r="CQ1262" s="17"/>
      <c r="CR1262" s="17"/>
      <c r="CS1262" s="17"/>
      <c r="CT1262" s="17"/>
      <c r="CU1262" s="17"/>
      <c r="CV1262" s="17"/>
      <c r="CW1262" s="17"/>
      <c r="CX1262" s="17"/>
      <c r="CY1262" s="17"/>
      <c r="CZ1262" s="17"/>
      <c r="DA1262" s="17"/>
      <c r="DB1262" s="17"/>
      <c r="DC1262" s="17"/>
      <c r="DD1262" s="17"/>
      <c r="DE1262" s="17"/>
      <c r="DF1262" s="17"/>
      <c r="DG1262" s="17"/>
      <c r="DH1262" s="17"/>
      <c r="DI1262" s="17"/>
      <c r="DJ1262" s="17"/>
      <c r="DK1262" s="17"/>
      <c r="DL1262" s="17"/>
      <c r="DM1262" s="17"/>
      <c r="DN1262" s="17"/>
      <c r="DO1262" s="17"/>
      <c r="DP1262" s="17"/>
      <c r="DQ1262" s="17"/>
      <c r="DR1262" s="17"/>
      <c r="DS1262" s="17"/>
      <c r="DT1262" s="17"/>
      <c r="DU1262" s="17"/>
      <c r="DV1262" s="17"/>
      <c r="DW1262" s="17"/>
      <c r="DX1262" s="17"/>
      <c r="DY1262" s="17"/>
      <c r="DZ1262" s="17"/>
      <c r="EA1262" s="17"/>
      <c r="EB1262" s="17"/>
      <c r="EC1262" s="17"/>
      <c r="ED1262" s="17"/>
      <c r="EE1262" s="17"/>
      <c r="EF1262" s="17"/>
      <c r="EG1262" s="17"/>
      <c r="EH1262" s="17"/>
      <c r="EI1262" s="17"/>
      <c r="EJ1262" s="17"/>
      <c r="EK1262" s="17"/>
      <c r="EL1262" s="17"/>
    </row>
    <row r="1263" spans="1:142" x14ac:dyDescent="0.35">
      <c r="A1263" s="17"/>
      <c r="B1263" s="17"/>
      <c r="C1263" s="17"/>
      <c r="D1263" s="17"/>
      <c r="E1263" s="17"/>
      <c r="F1263" s="17"/>
      <c r="G1263" s="17"/>
      <c r="H1263" s="17"/>
      <c r="I1263" s="17"/>
      <c r="K1263" s="17"/>
      <c r="N1263" s="17"/>
      <c r="O1263" s="17"/>
      <c r="P1263" s="68"/>
      <c r="Q1263" s="68"/>
      <c r="R1263" s="17"/>
      <c r="S1263" s="17"/>
      <c r="T1263" s="107"/>
      <c r="V1263" s="17"/>
      <c r="W1263" s="17"/>
      <c r="Y1263" s="17"/>
      <c r="Z1263" s="17"/>
      <c r="AA1263" s="17"/>
      <c r="AI1263" s="17"/>
      <c r="AJ1263" s="17"/>
      <c r="AK1263" s="17"/>
      <c r="AL1263" s="17"/>
      <c r="AM1263" s="17"/>
      <c r="AN1263" s="17"/>
      <c r="AO1263" s="17"/>
      <c r="AP1263" s="17"/>
      <c r="AQ1263" s="17"/>
      <c r="AR1263" s="17"/>
      <c r="AS1263" s="17"/>
      <c r="AT1263" s="17"/>
      <c r="AU1263" s="17"/>
      <c r="AV1263" s="17"/>
      <c r="AW1263" s="17"/>
      <c r="AX1263" s="17"/>
      <c r="AY1263" s="17"/>
      <c r="AZ1263" s="17"/>
      <c r="BA1263" s="17"/>
      <c r="BB1263" s="17"/>
      <c r="BC1263" s="17"/>
      <c r="BD1263" s="17"/>
      <c r="BE1263" s="17"/>
      <c r="BF1263" s="17"/>
      <c r="BG1263" s="17"/>
      <c r="BH1263" s="17"/>
      <c r="BI1263" s="17"/>
      <c r="BJ1263" s="17"/>
      <c r="BK1263" s="17"/>
      <c r="BL1263" s="17"/>
      <c r="BM1263" s="17"/>
      <c r="BN1263" s="17"/>
      <c r="BO1263" s="17"/>
      <c r="BP1263" s="17"/>
      <c r="BQ1263" s="17"/>
      <c r="BR1263" s="17"/>
      <c r="BS1263" s="17"/>
      <c r="BT1263" s="17"/>
      <c r="BU1263" s="17"/>
      <c r="BV1263" s="17"/>
      <c r="BW1263" s="17"/>
      <c r="BX1263" s="17"/>
      <c r="BY1263" s="17"/>
      <c r="BZ1263" s="17"/>
      <c r="CA1263" s="17"/>
      <c r="CB1263" s="17"/>
      <c r="CC1263" s="17"/>
      <c r="CD1263" s="17"/>
      <c r="CE1263" s="17"/>
      <c r="CF1263" s="17"/>
      <c r="CG1263" s="17"/>
      <c r="CH1263" s="17"/>
      <c r="CI1263" s="17"/>
      <c r="CJ1263" s="17"/>
      <c r="CK1263" s="17"/>
      <c r="CL1263" s="17"/>
      <c r="CM1263" s="17"/>
      <c r="CN1263" s="17"/>
      <c r="CO1263" s="17"/>
      <c r="CP1263" s="17"/>
      <c r="CQ1263" s="17"/>
      <c r="CR1263" s="17"/>
      <c r="CS1263" s="17"/>
      <c r="CT1263" s="17"/>
      <c r="CU1263" s="17"/>
      <c r="CV1263" s="17"/>
      <c r="CW1263" s="17"/>
      <c r="CX1263" s="17"/>
      <c r="CY1263" s="17"/>
      <c r="CZ1263" s="17"/>
      <c r="DA1263" s="17"/>
      <c r="DB1263" s="17"/>
      <c r="DC1263" s="17"/>
      <c r="DD1263" s="17"/>
      <c r="DE1263" s="17"/>
      <c r="DF1263" s="17"/>
      <c r="DG1263" s="17"/>
      <c r="DH1263" s="17"/>
      <c r="DI1263" s="17"/>
      <c r="DJ1263" s="17"/>
      <c r="DK1263" s="17"/>
      <c r="DL1263" s="17"/>
      <c r="DM1263" s="17"/>
      <c r="DN1263" s="17"/>
      <c r="DO1263" s="17"/>
      <c r="DP1263" s="17"/>
      <c r="DQ1263" s="17"/>
      <c r="DR1263" s="17"/>
      <c r="DS1263" s="17"/>
      <c r="DT1263" s="17"/>
      <c r="DU1263" s="17"/>
      <c r="DV1263" s="17"/>
      <c r="DW1263" s="17"/>
      <c r="DX1263" s="17"/>
      <c r="DY1263" s="17"/>
      <c r="DZ1263" s="17"/>
      <c r="EA1263" s="17"/>
      <c r="EB1263" s="17"/>
      <c r="EC1263" s="17"/>
      <c r="ED1263" s="17"/>
      <c r="EE1263" s="17"/>
      <c r="EF1263" s="17"/>
      <c r="EG1263" s="17"/>
      <c r="EH1263" s="17"/>
      <c r="EI1263" s="17"/>
      <c r="EJ1263" s="17"/>
      <c r="EK1263" s="17"/>
      <c r="EL1263" s="17"/>
    </row>
    <row r="1264" spans="1:142" x14ac:dyDescent="0.35">
      <c r="A1264" s="17"/>
      <c r="B1264" s="17"/>
      <c r="C1264" s="17"/>
      <c r="D1264" s="17"/>
      <c r="E1264" s="17"/>
      <c r="F1264" s="17"/>
      <c r="G1264" s="17"/>
      <c r="H1264" s="17"/>
      <c r="I1264" s="107"/>
      <c r="K1264" s="17"/>
      <c r="N1264" s="17"/>
      <c r="O1264" s="17"/>
      <c r="P1264" s="68"/>
      <c r="Q1264" s="68"/>
      <c r="R1264" s="17"/>
      <c r="S1264" s="17"/>
      <c r="T1264" s="107"/>
      <c r="V1264" s="17"/>
      <c r="W1264" s="17"/>
      <c r="Y1264" s="17"/>
      <c r="Z1264" s="17"/>
      <c r="AA1264" s="17"/>
      <c r="AI1264" s="17"/>
      <c r="AJ1264" s="17"/>
      <c r="AK1264" s="17"/>
      <c r="AL1264" s="17"/>
      <c r="AM1264" s="17"/>
      <c r="AN1264" s="17"/>
      <c r="AO1264" s="17"/>
      <c r="AP1264" s="17"/>
      <c r="AQ1264" s="17"/>
      <c r="AR1264" s="17"/>
      <c r="AS1264" s="17"/>
      <c r="AT1264" s="17"/>
      <c r="AU1264" s="17"/>
      <c r="AV1264" s="17"/>
      <c r="AW1264" s="17"/>
      <c r="AX1264" s="17"/>
      <c r="AY1264" s="17"/>
      <c r="AZ1264" s="17"/>
      <c r="BA1264" s="17"/>
      <c r="BB1264" s="17"/>
      <c r="BC1264" s="17"/>
      <c r="BD1264" s="17"/>
      <c r="BE1264" s="17"/>
      <c r="BF1264" s="17"/>
      <c r="BG1264" s="17"/>
      <c r="BH1264" s="17"/>
      <c r="BI1264" s="17"/>
      <c r="BJ1264" s="17"/>
      <c r="BK1264" s="17"/>
      <c r="BL1264" s="17"/>
      <c r="BM1264" s="17"/>
      <c r="BN1264" s="17"/>
      <c r="BO1264" s="17"/>
      <c r="BP1264" s="17"/>
      <c r="BQ1264" s="17"/>
      <c r="BR1264" s="17"/>
      <c r="BS1264" s="17"/>
      <c r="BT1264" s="17"/>
      <c r="BU1264" s="17"/>
      <c r="BV1264" s="17"/>
      <c r="BW1264" s="17"/>
      <c r="BX1264" s="17"/>
      <c r="BY1264" s="17"/>
      <c r="BZ1264" s="17"/>
      <c r="CA1264" s="17"/>
      <c r="CB1264" s="17"/>
      <c r="CC1264" s="17"/>
      <c r="CD1264" s="17"/>
      <c r="CE1264" s="17"/>
      <c r="CF1264" s="17"/>
      <c r="CG1264" s="17"/>
      <c r="CH1264" s="17"/>
      <c r="CI1264" s="17"/>
      <c r="CJ1264" s="17"/>
      <c r="CK1264" s="17"/>
      <c r="CL1264" s="17"/>
      <c r="CM1264" s="17"/>
      <c r="CN1264" s="17"/>
      <c r="CO1264" s="17"/>
      <c r="CP1264" s="17"/>
      <c r="CQ1264" s="17"/>
      <c r="CR1264" s="17"/>
      <c r="CS1264" s="17"/>
      <c r="CT1264" s="17"/>
      <c r="CU1264" s="17"/>
      <c r="CV1264" s="17"/>
      <c r="CW1264" s="17"/>
      <c r="CX1264" s="17"/>
      <c r="CY1264" s="17"/>
      <c r="CZ1264" s="17"/>
      <c r="DA1264" s="17"/>
      <c r="DB1264" s="17"/>
      <c r="DC1264" s="17"/>
      <c r="DD1264" s="17"/>
      <c r="DE1264" s="17"/>
      <c r="DF1264" s="17"/>
      <c r="DG1264" s="17"/>
      <c r="DH1264" s="17"/>
      <c r="DI1264" s="17"/>
      <c r="DJ1264" s="17"/>
      <c r="DK1264" s="17"/>
      <c r="DL1264" s="17"/>
      <c r="DM1264" s="17"/>
      <c r="DN1264" s="17"/>
      <c r="DO1264" s="17"/>
      <c r="DP1264" s="17"/>
      <c r="DQ1264" s="17"/>
      <c r="DR1264" s="17"/>
      <c r="DS1264" s="17"/>
      <c r="DT1264" s="17"/>
      <c r="DU1264" s="17"/>
      <c r="DV1264" s="17"/>
      <c r="DW1264" s="17"/>
      <c r="DX1264" s="17"/>
      <c r="DY1264" s="17"/>
      <c r="DZ1264" s="17"/>
      <c r="EA1264" s="17"/>
      <c r="EB1264" s="17"/>
      <c r="EC1264" s="17"/>
      <c r="ED1264" s="17"/>
      <c r="EE1264" s="17"/>
      <c r="EF1264" s="17"/>
      <c r="EG1264" s="17"/>
      <c r="EH1264" s="17"/>
      <c r="EI1264" s="17"/>
      <c r="EJ1264" s="17"/>
      <c r="EK1264" s="17"/>
      <c r="EL1264" s="17"/>
    </row>
    <row r="1265" spans="1:142" x14ac:dyDescent="0.35">
      <c r="A1265" s="17"/>
      <c r="B1265" s="17"/>
      <c r="C1265" s="17"/>
      <c r="D1265" s="17"/>
      <c r="E1265" s="17"/>
      <c r="F1265" s="17"/>
      <c r="G1265" s="17"/>
      <c r="H1265" s="17"/>
      <c r="I1265" s="17"/>
      <c r="K1265" s="17"/>
      <c r="N1265" s="17"/>
      <c r="O1265" s="17"/>
      <c r="P1265" s="68"/>
      <c r="Q1265" s="68"/>
      <c r="R1265" s="17"/>
      <c r="S1265" s="17"/>
      <c r="T1265" s="109"/>
      <c r="V1265" s="17"/>
      <c r="W1265" s="17"/>
      <c r="Y1265" s="17"/>
      <c r="Z1265" s="17"/>
      <c r="AA1265" s="17"/>
      <c r="AI1265" s="17"/>
      <c r="AJ1265" s="17"/>
      <c r="AK1265" s="17"/>
      <c r="AL1265" s="17"/>
      <c r="AM1265" s="17"/>
      <c r="AN1265" s="17"/>
      <c r="AO1265" s="17"/>
      <c r="AP1265" s="17"/>
      <c r="AQ1265" s="17"/>
      <c r="AR1265" s="17"/>
      <c r="AS1265" s="17"/>
      <c r="AT1265" s="17"/>
      <c r="AU1265" s="17"/>
      <c r="AV1265" s="17"/>
      <c r="AW1265" s="17"/>
      <c r="AX1265" s="17"/>
      <c r="AY1265" s="17"/>
      <c r="AZ1265" s="17"/>
      <c r="BA1265" s="17"/>
      <c r="BB1265" s="17"/>
      <c r="BC1265" s="17"/>
      <c r="BD1265" s="17"/>
      <c r="BE1265" s="17"/>
      <c r="BF1265" s="17"/>
      <c r="BG1265" s="17"/>
      <c r="BH1265" s="17"/>
      <c r="BI1265" s="17"/>
      <c r="BJ1265" s="17"/>
      <c r="BK1265" s="17"/>
      <c r="BL1265" s="17"/>
      <c r="BM1265" s="17"/>
      <c r="BN1265" s="17"/>
      <c r="BO1265" s="17"/>
      <c r="BP1265" s="17"/>
      <c r="BQ1265" s="17"/>
      <c r="BR1265" s="17"/>
      <c r="BS1265" s="17"/>
      <c r="BT1265" s="17"/>
      <c r="BU1265" s="17"/>
      <c r="BV1265" s="17"/>
      <c r="BW1265" s="17"/>
      <c r="BX1265" s="17"/>
      <c r="BY1265" s="17"/>
      <c r="BZ1265" s="17"/>
      <c r="CA1265" s="17"/>
      <c r="CB1265" s="17"/>
      <c r="CC1265" s="17"/>
      <c r="CD1265" s="17"/>
      <c r="CE1265" s="17"/>
      <c r="CF1265" s="17"/>
      <c r="CG1265" s="17"/>
      <c r="CH1265" s="17"/>
      <c r="CI1265" s="17"/>
      <c r="CJ1265" s="17"/>
      <c r="CK1265" s="17"/>
      <c r="CL1265" s="17"/>
      <c r="CM1265" s="17"/>
      <c r="CN1265" s="17"/>
      <c r="CO1265" s="17"/>
      <c r="CP1265" s="17"/>
      <c r="CQ1265" s="17"/>
      <c r="CR1265" s="17"/>
      <c r="CS1265" s="17"/>
      <c r="CT1265" s="17"/>
      <c r="CU1265" s="17"/>
      <c r="CV1265" s="17"/>
      <c r="CW1265" s="17"/>
      <c r="CX1265" s="17"/>
      <c r="CY1265" s="17"/>
      <c r="CZ1265" s="17"/>
      <c r="DA1265" s="17"/>
      <c r="DB1265" s="17"/>
      <c r="DC1265" s="17"/>
      <c r="DD1265" s="17"/>
      <c r="DE1265" s="17"/>
      <c r="DF1265" s="17"/>
      <c r="DG1265" s="17"/>
      <c r="DH1265" s="17"/>
      <c r="DI1265" s="17"/>
      <c r="DJ1265" s="17"/>
      <c r="DK1265" s="17"/>
      <c r="DL1265" s="17"/>
      <c r="DM1265" s="17"/>
      <c r="DN1265" s="17"/>
      <c r="DO1265" s="17"/>
      <c r="DP1265" s="17"/>
      <c r="DQ1265" s="17"/>
      <c r="DR1265" s="17"/>
      <c r="DS1265" s="17"/>
      <c r="DT1265" s="17"/>
      <c r="DU1265" s="17"/>
      <c r="DV1265" s="17"/>
      <c r="DW1265" s="17"/>
      <c r="DX1265" s="17"/>
      <c r="DY1265" s="17"/>
      <c r="DZ1265" s="17"/>
      <c r="EA1265" s="17"/>
      <c r="EB1265" s="17"/>
      <c r="EC1265" s="17"/>
      <c r="ED1265" s="17"/>
      <c r="EE1265" s="17"/>
      <c r="EF1265" s="17"/>
      <c r="EG1265" s="17"/>
      <c r="EH1265" s="17"/>
      <c r="EI1265" s="17"/>
      <c r="EJ1265" s="17"/>
      <c r="EK1265" s="17"/>
      <c r="EL1265" s="17"/>
    </row>
    <row r="1266" spans="1:142" x14ac:dyDescent="0.35">
      <c r="A1266" s="17"/>
      <c r="B1266" s="17"/>
      <c r="C1266" s="17"/>
      <c r="D1266" s="17"/>
      <c r="E1266" s="17"/>
      <c r="F1266" s="17"/>
      <c r="G1266" s="17"/>
      <c r="H1266" s="17"/>
      <c r="I1266" s="17"/>
      <c r="K1266" s="17"/>
      <c r="N1266" s="17"/>
      <c r="O1266" s="17"/>
      <c r="P1266" s="68"/>
      <c r="Q1266" s="68"/>
      <c r="R1266" s="17"/>
      <c r="S1266" s="17"/>
      <c r="T1266" s="107"/>
      <c r="V1266" s="17"/>
      <c r="W1266" s="17"/>
      <c r="Y1266" s="17"/>
      <c r="Z1266" s="17"/>
      <c r="AA1266" s="17"/>
      <c r="AI1266" s="17"/>
      <c r="AJ1266" s="17"/>
      <c r="AK1266" s="17"/>
      <c r="AL1266" s="17"/>
      <c r="AM1266" s="17"/>
      <c r="AN1266" s="17"/>
      <c r="AO1266" s="17"/>
      <c r="AP1266" s="17"/>
      <c r="AQ1266" s="17"/>
      <c r="AR1266" s="17"/>
      <c r="AS1266" s="17"/>
      <c r="AT1266" s="17"/>
      <c r="AU1266" s="17"/>
      <c r="AV1266" s="17"/>
      <c r="AW1266" s="17"/>
      <c r="AX1266" s="17"/>
      <c r="AY1266" s="17"/>
      <c r="AZ1266" s="17"/>
      <c r="BA1266" s="17"/>
      <c r="BB1266" s="17"/>
      <c r="BC1266" s="17"/>
      <c r="BD1266" s="17"/>
      <c r="BE1266" s="17"/>
      <c r="BF1266" s="17"/>
      <c r="BG1266" s="17"/>
      <c r="BH1266" s="17"/>
      <c r="BI1266" s="17"/>
      <c r="BJ1266" s="17"/>
      <c r="BK1266" s="17"/>
      <c r="BL1266" s="17"/>
      <c r="BM1266" s="17"/>
      <c r="BN1266" s="17"/>
      <c r="BO1266" s="17"/>
      <c r="BP1266" s="17"/>
      <c r="BQ1266" s="17"/>
      <c r="BR1266" s="17"/>
      <c r="BS1266" s="17"/>
      <c r="BT1266" s="17"/>
      <c r="BU1266" s="17"/>
      <c r="BV1266" s="17"/>
      <c r="BW1266" s="17"/>
      <c r="BX1266" s="17"/>
      <c r="BY1266" s="17"/>
      <c r="BZ1266" s="17"/>
      <c r="CA1266" s="17"/>
      <c r="CB1266" s="17"/>
      <c r="CC1266" s="17"/>
      <c r="CD1266" s="17"/>
      <c r="CE1266" s="17"/>
      <c r="CF1266" s="17"/>
      <c r="CG1266" s="17"/>
      <c r="CH1266" s="17"/>
      <c r="CI1266" s="17"/>
      <c r="CJ1266" s="17"/>
      <c r="CK1266" s="17"/>
      <c r="CL1266" s="17"/>
      <c r="CM1266" s="17"/>
      <c r="CN1266" s="17"/>
      <c r="CO1266" s="17"/>
      <c r="CP1266" s="17"/>
      <c r="CQ1266" s="17"/>
      <c r="CR1266" s="17"/>
      <c r="CS1266" s="17"/>
      <c r="CT1266" s="17"/>
      <c r="CU1266" s="17"/>
      <c r="CV1266" s="17"/>
      <c r="CW1266" s="17"/>
      <c r="CX1266" s="17"/>
      <c r="CY1266" s="17"/>
      <c r="CZ1266" s="17"/>
      <c r="DA1266" s="17"/>
      <c r="DB1266" s="17"/>
      <c r="DC1266" s="17"/>
      <c r="DD1266" s="17"/>
      <c r="DE1266" s="17"/>
      <c r="DF1266" s="17"/>
      <c r="DG1266" s="17"/>
      <c r="DH1266" s="17"/>
      <c r="DI1266" s="17"/>
      <c r="DJ1266" s="17"/>
      <c r="DK1266" s="17"/>
      <c r="DL1266" s="17"/>
      <c r="DM1266" s="17"/>
      <c r="DN1266" s="17"/>
      <c r="DO1266" s="17"/>
      <c r="DP1266" s="17"/>
      <c r="DQ1266" s="17"/>
      <c r="DR1266" s="17"/>
      <c r="DS1266" s="17"/>
      <c r="DT1266" s="17"/>
      <c r="DU1266" s="17"/>
      <c r="DV1266" s="17"/>
      <c r="DW1266" s="17"/>
      <c r="DX1266" s="17"/>
      <c r="DY1266" s="17"/>
      <c r="DZ1266" s="17"/>
      <c r="EA1266" s="17"/>
      <c r="EB1266" s="17"/>
      <c r="EC1266" s="17"/>
      <c r="ED1266" s="17"/>
      <c r="EE1266" s="17"/>
      <c r="EF1266" s="17"/>
      <c r="EG1266" s="17"/>
      <c r="EH1266" s="17"/>
      <c r="EI1266" s="17"/>
      <c r="EJ1266" s="17"/>
      <c r="EK1266" s="17"/>
      <c r="EL1266" s="17"/>
    </row>
    <row r="1267" spans="1:142" x14ac:dyDescent="0.35">
      <c r="A1267" s="17"/>
      <c r="B1267" s="17"/>
      <c r="C1267" s="17"/>
      <c r="D1267" s="17"/>
      <c r="E1267" s="17"/>
      <c r="F1267" s="17"/>
      <c r="G1267" s="17"/>
      <c r="H1267" s="17"/>
      <c r="I1267" s="17"/>
      <c r="K1267" s="17"/>
      <c r="N1267" s="17"/>
      <c r="O1267" s="17"/>
      <c r="P1267" s="68"/>
      <c r="Q1267" s="68"/>
      <c r="R1267" s="17"/>
      <c r="S1267" s="17"/>
      <c r="T1267" s="107"/>
      <c r="V1267" s="17"/>
      <c r="W1267" s="17"/>
      <c r="Y1267" s="17"/>
      <c r="Z1267" s="17"/>
      <c r="AA1267" s="17"/>
      <c r="AI1267" s="17"/>
      <c r="AJ1267" s="17"/>
      <c r="AK1267" s="17"/>
      <c r="AL1267" s="17"/>
      <c r="AM1267" s="17"/>
      <c r="AN1267" s="17"/>
      <c r="AO1267" s="17"/>
      <c r="AP1267" s="17"/>
      <c r="AQ1267" s="17"/>
      <c r="AR1267" s="17"/>
      <c r="AS1267" s="17"/>
      <c r="AT1267" s="17"/>
      <c r="AU1267" s="17"/>
      <c r="AV1267" s="17"/>
      <c r="AW1267" s="17"/>
      <c r="AX1267" s="17"/>
      <c r="AY1267" s="17"/>
      <c r="AZ1267" s="17"/>
      <c r="BA1267" s="17"/>
      <c r="BB1267" s="17"/>
      <c r="BC1267" s="17"/>
      <c r="BD1267" s="17"/>
      <c r="BE1267" s="17"/>
      <c r="BF1267" s="17"/>
      <c r="BG1267" s="17"/>
      <c r="BH1267" s="17"/>
      <c r="BI1267" s="17"/>
      <c r="BJ1267" s="17"/>
      <c r="BK1267" s="17"/>
      <c r="BL1267" s="17"/>
      <c r="BM1267" s="17"/>
      <c r="BN1267" s="17"/>
      <c r="BO1267" s="17"/>
      <c r="BP1267" s="17"/>
      <c r="BQ1267" s="17"/>
      <c r="BR1267" s="17"/>
      <c r="BS1267" s="17"/>
      <c r="BT1267" s="17"/>
      <c r="BU1267" s="17"/>
      <c r="BV1267" s="17"/>
      <c r="BW1267" s="17"/>
      <c r="BX1267" s="17"/>
      <c r="BY1267" s="17"/>
      <c r="BZ1267" s="17"/>
      <c r="CA1267" s="17"/>
      <c r="CB1267" s="17"/>
      <c r="CC1267" s="17"/>
      <c r="CD1267" s="17"/>
      <c r="CE1267" s="17"/>
      <c r="CF1267" s="17"/>
      <c r="CG1267" s="17"/>
      <c r="CH1267" s="17"/>
      <c r="CI1267" s="17"/>
      <c r="CJ1267" s="17"/>
      <c r="CK1267" s="17"/>
      <c r="CL1267" s="17"/>
      <c r="CM1267" s="17"/>
      <c r="CN1267" s="17"/>
      <c r="CO1267" s="17"/>
      <c r="CP1267" s="17"/>
      <c r="CQ1267" s="17"/>
      <c r="CR1267" s="17"/>
      <c r="CS1267" s="17"/>
      <c r="CT1267" s="17"/>
      <c r="CU1267" s="17"/>
      <c r="CV1267" s="17"/>
      <c r="CW1267" s="17"/>
      <c r="CX1267" s="17"/>
      <c r="CY1267" s="17"/>
      <c r="CZ1267" s="17"/>
      <c r="DA1267" s="17"/>
      <c r="DB1267" s="17"/>
      <c r="DC1267" s="17"/>
      <c r="DD1267" s="17"/>
      <c r="DE1267" s="17"/>
      <c r="DF1267" s="17"/>
      <c r="DG1267" s="17"/>
      <c r="DH1267" s="17"/>
      <c r="DI1267" s="17"/>
      <c r="DJ1267" s="17"/>
      <c r="DK1267" s="17"/>
      <c r="DL1267" s="17"/>
      <c r="DM1267" s="17"/>
      <c r="DN1267" s="17"/>
      <c r="DO1267" s="17"/>
      <c r="DP1267" s="17"/>
      <c r="DQ1267" s="17"/>
      <c r="DR1267" s="17"/>
      <c r="DS1267" s="17"/>
      <c r="DT1267" s="17"/>
      <c r="DU1267" s="17"/>
      <c r="DV1267" s="17"/>
      <c r="DW1267" s="17"/>
      <c r="DX1267" s="17"/>
      <c r="DY1267" s="17"/>
      <c r="DZ1267" s="17"/>
      <c r="EA1267" s="17"/>
      <c r="EB1267" s="17"/>
      <c r="EC1267" s="17"/>
      <c r="ED1267" s="17"/>
      <c r="EE1267" s="17"/>
      <c r="EF1267" s="17"/>
      <c r="EG1267" s="17"/>
      <c r="EH1267" s="17"/>
      <c r="EI1267" s="17"/>
      <c r="EJ1267" s="17"/>
      <c r="EK1267" s="17"/>
      <c r="EL1267" s="17"/>
    </row>
    <row r="1268" spans="1:142" x14ac:dyDescent="0.35">
      <c r="A1268" s="17"/>
      <c r="B1268" s="17"/>
      <c r="C1268" s="17"/>
      <c r="D1268" s="17"/>
      <c r="E1268" s="17"/>
      <c r="F1268" s="17"/>
      <c r="G1268" s="17"/>
      <c r="H1268" s="17"/>
      <c r="I1268" s="17"/>
      <c r="K1268" s="17"/>
      <c r="N1268" s="17"/>
      <c r="O1268" s="17"/>
      <c r="P1268" s="68"/>
      <c r="Q1268" s="68"/>
      <c r="R1268" s="17"/>
      <c r="S1268" s="17"/>
      <c r="T1268" s="107"/>
      <c r="V1268" s="17"/>
      <c r="W1268" s="17"/>
      <c r="Y1268" s="17"/>
      <c r="Z1268" s="17"/>
      <c r="AA1268" s="17"/>
      <c r="AI1268" s="17"/>
      <c r="AJ1268" s="17"/>
      <c r="AK1268" s="17"/>
      <c r="AL1268" s="17"/>
      <c r="AM1268" s="17"/>
      <c r="AN1268" s="17"/>
      <c r="AO1268" s="17"/>
      <c r="AP1268" s="17"/>
      <c r="AQ1268" s="17"/>
      <c r="AR1268" s="17"/>
      <c r="AS1268" s="17"/>
      <c r="AT1268" s="17"/>
      <c r="AU1268" s="17"/>
      <c r="AV1268" s="17"/>
      <c r="AW1268" s="17"/>
      <c r="AX1268" s="17"/>
      <c r="AY1268" s="17"/>
      <c r="AZ1268" s="17"/>
      <c r="BA1268" s="17"/>
      <c r="BB1268" s="17"/>
      <c r="BC1268" s="17"/>
      <c r="BD1268" s="17"/>
      <c r="BE1268" s="17"/>
      <c r="BF1268" s="17"/>
      <c r="BG1268" s="17"/>
      <c r="BH1268" s="17"/>
      <c r="BI1268" s="17"/>
      <c r="BJ1268" s="17"/>
      <c r="BK1268" s="17"/>
      <c r="BL1268" s="17"/>
      <c r="BM1268" s="17"/>
      <c r="BN1268" s="17"/>
      <c r="BO1268" s="17"/>
      <c r="BP1268" s="17"/>
      <c r="BQ1268" s="17"/>
      <c r="BR1268" s="17"/>
      <c r="BS1268" s="17"/>
      <c r="BT1268" s="17"/>
      <c r="BU1268" s="17"/>
      <c r="BV1268" s="17"/>
      <c r="BW1268" s="17"/>
      <c r="BX1268" s="17"/>
      <c r="BY1268" s="17"/>
      <c r="BZ1268" s="17"/>
      <c r="CA1268" s="17"/>
      <c r="CB1268" s="17"/>
      <c r="CC1268" s="17"/>
      <c r="CD1268" s="17"/>
      <c r="CE1268" s="17"/>
      <c r="CF1268" s="17"/>
      <c r="CG1268" s="17"/>
      <c r="CH1268" s="17"/>
      <c r="CI1268" s="17"/>
      <c r="CJ1268" s="17"/>
      <c r="CK1268" s="17"/>
      <c r="CL1268" s="17"/>
      <c r="CM1268" s="17"/>
      <c r="CN1268" s="17"/>
      <c r="CO1268" s="17"/>
      <c r="CP1268" s="17"/>
      <c r="CQ1268" s="17"/>
      <c r="CR1268" s="17"/>
      <c r="CS1268" s="17"/>
      <c r="CT1268" s="17"/>
      <c r="CU1268" s="17"/>
      <c r="CV1268" s="17"/>
      <c r="CW1268" s="17"/>
      <c r="CX1268" s="17"/>
      <c r="CY1268" s="17"/>
      <c r="CZ1268" s="17"/>
      <c r="DA1268" s="17"/>
      <c r="DB1268" s="17"/>
      <c r="DC1268" s="17"/>
      <c r="DD1268" s="17"/>
      <c r="DE1268" s="17"/>
      <c r="DF1268" s="17"/>
      <c r="DG1268" s="17"/>
      <c r="DH1268" s="17"/>
      <c r="DI1268" s="17"/>
      <c r="DJ1268" s="17"/>
      <c r="DK1268" s="17"/>
      <c r="DL1268" s="17"/>
      <c r="DM1268" s="17"/>
      <c r="DN1268" s="17"/>
      <c r="DO1268" s="17"/>
      <c r="DP1268" s="17"/>
      <c r="DQ1268" s="17"/>
      <c r="DR1268" s="17"/>
      <c r="DS1268" s="17"/>
      <c r="DT1268" s="17"/>
      <c r="DU1268" s="17"/>
      <c r="DV1268" s="17"/>
      <c r="DW1268" s="17"/>
      <c r="DX1268" s="17"/>
      <c r="DY1268" s="17"/>
      <c r="DZ1268" s="17"/>
      <c r="EA1268" s="17"/>
      <c r="EB1268" s="17"/>
      <c r="EC1268" s="17"/>
      <c r="ED1268" s="17"/>
      <c r="EE1268" s="17"/>
      <c r="EF1268" s="17"/>
      <c r="EG1268" s="17"/>
      <c r="EH1268" s="17"/>
      <c r="EI1268" s="17"/>
      <c r="EJ1268" s="17"/>
      <c r="EK1268" s="17"/>
      <c r="EL1268" s="17"/>
    </row>
    <row r="1269" spans="1:142" x14ac:dyDescent="0.35">
      <c r="A1269" s="17"/>
      <c r="B1269" s="17"/>
      <c r="C1269" s="17"/>
      <c r="D1269" s="17"/>
      <c r="E1269" s="17"/>
      <c r="F1269" s="17"/>
      <c r="G1269" s="17"/>
      <c r="H1269" s="17"/>
      <c r="I1269" s="17"/>
      <c r="K1269" s="17"/>
      <c r="N1269" s="17"/>
      <c r="O1269" s="17"/>
      <c r="P1269" s="68"/>
      <c r="Q1269" s="68"/>
      <c r="R1269" s="17"/>
      <c r="S1269" s="17"/>
      <c r="T1269" s="109"/>
      <c r="V1269" s="17"/>
      <c r="W1269" s="17"/>
      <c r="Y1269" s="17"/>
      <c r="Z1269" s="17"/>
      <c r="AA1269" s="17"/>
      <c r="AI1269" s="17"/>
      <c r="AJ1269" s="17"/>
      <c r="AK1269" s="17"/>
      <c r="AL1269" s="17"/>
      <c r="AM1269" s="17"/>
      <c r="AN1269" s="17"/>
      <c r="AO1269" s="17"/>
      <c r="AP1269" s="17"/>
      <c r="AQ1269" s="17"/>
      <c r="AR1269" s="17"/>
      <c r="AS1269" s="17"/>
      <c r="AT1269" s="17"/>
      <c r="AU1269" s="17"/>
      <c r="AV1269" s="17"/>
      <c r="AW1269" s="17"/>
      <c r="AX1269" s="17"/>
      <c r="AY1269" s="17"/>
      <c r="AZ1269" s="17"/>
      <c r="BA1269" s="17"/>
      <c r="BB1269" s="17"/>
      <c r="BC1269" s="17"/>
      <c r="BD1269" s="17"/>
      <c r="BE1269" s="17"/>
      <c r="BF1269" s="17"/>
      <c r="BG1269" s="17"/>
      <c r="BH1269" s="17"/>
      <c r="BI1269" s="17"/>
      <c r="BJ1269" s="17"/>
      <c r="BK1269" s="17"/>
      <c r="BL1269" s="17"/>
      <c r="BM1269" s="17"/>
      <c r="BN1269" s="17"/>
      <c r="BO1269" s="17"/>
      <c r="BP1269" s="17"/>
      <c r="BQ1269" s="17"/>
      <c r="BR1269" s="17"/>
      <c r="BS1269" s="17"/>
      <c r="BT1269" s="17"/>
      <c r="BU1269" s="17"/>
      <c r="BV1269" s="17"/>
      <c r="BW1269" s="17"/>
      <c r="BX1269" s="17"/>
      <c r="BY1269" s="17"/>
      <c r="BZ1269" s="17"/>
      <c r="CA1269" s="17"/>
      <c r="CB1269" s="17"/>
      <c r="CC1269" s="17"/>
      <c r="CD1269" s="17"/>
      <c r="CE1269" s="17"/>
      <c r="CF1269" s="17"/>
      <c r="CG1269" s="17"/>
      <c r="CH1269" s="17"/>
      <c r="CI1269" s="17"/>
      <c r="CJ1269" s="17"/>
      <c r="CK1269" s="17"/>
      <c r="CL1269" s="17"/>
      <c r="CM1269" s="17"/>
      <c r="CN1269" s="17"/>
      <c r="CO1269" s="17"/>
      <c r="CP1269" s="17"/>
      <c r="CQ1269" s="17"/>
      <c r="CR1269" s="17"/>
      <c r="CS1269" s="17"/>
      <c r="CT1269" s="17"/>
      <c r="CU1269" s="17"/>
      <c r="CV1269" s="17"/>
      <c r="CW1269" s="17"/>
      <c r="CX1269" s="17"/>
      <c r="CY1269" s="17"/>
      <c r="CZ1269" s="17"/>
      <c r="DA1269" s="17"/>
      <c r="DB1269" s="17"/>
      <c r="DC1269" s="17"/>
      <c r="DD1269" s="17"/>
      <c r="DE1269" s="17"/>
      <c r="DF1269" s="17"/>
      <c r="DG1269" s="17"/>
      <c r="DH1269" s="17"/>
      <c r="DI1269" s="17"/>
      <c r="DJ1269" s="17"/>
      <c r="DK1269" s="17"/>
      <c r="DL1269" s="17"/>
      <c r="DM1269" s="17"/>
      <c r="DN1269" s="17"/>
      <c r="DO1269" s="17"/>
      <c r="DP1269" s="17"/>
      <c r="DQ1269" s="17"/>
      <c r="DR1269" s="17"/>
      <c r="DS1269" s="17"/>
      <c r="DT1269" s="17"/>
      <c r="DU1269" s="17"/>
      <c r="DV1269" s="17"/>
      <c r="DW1269" s="17"/>
      <c r="DX1269" s="17"/>
      <c r="DY1269" s="17"/>
      <c r="DZ1269" s="17"/>
      <c r="EA1269" s="17"/>
      <c r="EB1269" s="17"/>
      <c r="EC1269" s="17"/>
      <c r="ED1269" s="17"/>
      <c r="EE1269" s="17"/>
      <c r="EF1269" s="17"/>
      <c r="EG1269" s="17"/>
      <c r="EH1269" s="17"/>
      <c r="EI1269" s="17"/>
      <c r="EJ1269" s="17"/>
      <c r="EK1269" s="17"/>
      <c r="EL1269" s="17"/>
    </row>
    <row r="1270" spans="1:142" x14ac:dyDescent="0.35">
      <c r="A1270" s="17"/>
      <c r="B1270" s="17"/>
      <c r="C1270" s="17"/>
      <c r="D1270" s="17"/>
      <c r="E1270" s="17"/>
      <c r="F1270" s="17"/>
      <c r="G1270" s="17"/>
      <c r="H1270" s="17"/>
      <c r="I1270" s="17"/>
      <c r="K1270" s="17"/>
      <c r="N1270" s="17"/>
      <c r="O1270" s="17"/>
      <c r="P1270" s="68"/>
      <c r="Q1270" s="68"/>
      <c r="R1270" s="17"/>
      <c r="S1270" s="17"/>
      <c r="T1270" s="107"/>
      <c r="V1270" s="17"/>
      <c r="W1270" s="17"/>
      <c r="Y1270" s="17"/>
      <c r="Z1270" s="17"/>
      <c r="AA1270" s="17"/>
      <c r="AI1270" s="17"/>
      <c r="AJ1270" s="17"/>
      <c r="AK1270" s="17"/>
      <c r="AL1270" s="17"/>
      <c r="AM1270" s="17"/>
      <c r="AN1270" s="17"/>
      <c r="AO1270" s="17"/>
      <c r="AP1270" s="17"/>
      <c r="AQ1270" s="17"/>
      <c r="AR1270" s="17"/>
      <c r="AS1270" s="17"/>
      <c r="AT1270" s="17"/>
      <c r="AU1270" s="17"/>
      <c r="AV1270" s="17"/>
      <c r="AW1270" s="17"/>
      <c r="AX1270" s="17"/>
      <c r="AY1270" s="17"/>
      <c r="AZ1270" s="17"/>
      <c r="BA1270" s="17"/>
      <c r="BB1270" s="17"/>
      <c r="BC1270" s="17"/>
      <c r="BD1270" s="17"/>
      <c r="BE1270" s="17"/>
      <c r="BF1270" s="17"/>
      <c r="BG1270" s="17"/>
      <c r="BH1270" s="17"/>
      <c r="BI1270" s="17"/>
      <c r="BJ1270" s="17"/>
      <c r="BK1270" s="17"/>
      <c r="BL1270" s="17"/>
      <c r="BM1270" s="17"/>
      <c r="BN1270" s="17"/>
      <c r="BO1270" s="17"/>
      <c r="BP1270" s="17"/>
      <c r="BQ1270" s="17"/>
      <c r="BR1270" s="17"/>
      <c r="BS1270" s="17"/>
      <c r="BT1270" s="17"/>
      <c r="BU1270" s="17"/>
      <c r="BV1270" s="17"/>
      <c r="BW1270" s="17"/>
      <c r="BX1270" s="17"/>
      <c r="BY1270" s="17"/>
      <c r="BZ1270" s="17"/>
      <c r="CA1270" s="17"/>
      <c r="CB1270" s="17"/>
      <c r="CC1270" s="17"/>
      <c r="CD1270" s="17"/>
      <c r="CE1270" s="17"/>
      <c r="CF1270" s="17"/>
      <c r="CG1270" s="17"/>
      <c r="CH1270" s="17"/>
      <c r="CI1270" s="17"/>
      <c r="CJ1270" s="17"/>
      <c r="CK1270" s="17"/>
      <c r="CL1270" s="17"/>
      <c r="CM1270" s="17"/>
      <c r="CN1270" s="17"/>
      <c r="CO1270" s="17"/>
      <c r="CP1270" s="17"/>
      <c r="CQ1270" s="17"/>
      <c r="CR1270" s="17"/>
      <c r="CS1270" s="17"/>
      <c r="CT1270" s="17"/>
      <c r="CU1270" s="17"/>
      <c r="CV1270" s="17"/>
      <c r="CW1270" s="17"/>
      <c r="CX1270" s="17"/>
      <c r="CY1270" s="17"/>
      <c r="CZ1270" s="17"/>
      <c r="DA1270" s="17"/>
      <c r="DB1270" s="17"/>
      <c r="DC1270" s="17"/>
      <c r="DD1270" s="17"/>
      <c r="DE1270" s="17"/>
      <c r="DF1270" s="17"/>
      <c r="DG1270" s="17"/>
      <c r="DH1270" s="17"/>
      <c r="DI1270" s="17"/>
      <c r="DJ1270" s="17"/>
      <c r="DK1270" s="17"/>
      <c r="DL1270" s="17"/>
      <c r="DM1270" s="17"/>
      <c r="DN1270" s="17"/>
      <c r="DO1270" s="17"/>
      <c r="DP1270" s="17"/>
      <c r="DQ1270" s="17"/>
      <c r="DR1270" s="17"/>
      <c r="DS1270" s="17"/>
      <c r="DT1270" s="17"/>
      <c r="DU1270" s="17"/>
      <c r="DV1270" s="17"/>
      <c r="DW1270" s="17"/>
      <c r="DX1270" s="17"/>
      <c r="DY1270" s="17"/>
      <c r="DZ1270" s="17"/>
      <c r="EA1270" s="17"/>
      <c r="EB1270" s="17"/>
      <c r="EC1270" s="17"/>
      <c r="ED1270" s="17"/>
      <c r="EE1270" s="17"/>
      <c r="EF1270" s="17"/>
      <c r="EG1270" s="17"/>
      <c r="EH1270" s="17"/>
      <c r="EI1270" s="17"/>
      <c r="EJ1270" s="17"/>
      <c r="EK1270" s="17"/>
      <c r="EL1270" s="17"/>
    </row>
    <row r="1271" spans="1:142" x14ac:dyDescent="0.35">
      <c r="A1271" s="17"/>
      <c r="B1271" s="17"/>
      <c r="C1271" s="17"/>
      <c r="D1271" s="17"/>
      <c r="E1271" s="17"/>
      <c r="F1271" s="17"/>
      <c r="G1271" s="17"/>
      <c r="H1271" s="17"/>
      <c r="I1271" s="17"/>
      <c r="K1271" s="17"/>
      <c r="N1271" s="17"/>
      <c r="O1271" s="17"/>
      <c r="P1271" s="68"/>
      <c r="Q1271" s="68"/>
      <c r="R1271" s="17"/>
      <c r="S1271" s="17"/>
      <c r="T1271" s="107"/>
      <c r="V1271" s="17"/>
      <c r="W1271" s="17"/>
      <c r="Y1271" s="17"/>
      <c r="Z1271" s="17"/>
      <c r="AA1271" s="17"/>
      <c r="AI1271" s="17"/>
      <c r="AJ1271" s="17"/>
      <c r="AK1271" s="17"/>
      <c r="AL1271" s="17"/>
      <c r="AM1271" s="17"/>
      <c r="AN1271" s="17"/>
      <c r="AO1271" s="17"/>
      <c r="AP1271" s="17"/>
      <c r="AQ1271" s="17"/>
      <c r="AR1271" s="17"/>
      <c r="AS1271" s="17"/>
      <c r="AT1271" s="17"/>
      <c r="AU1271" s="17"/>
      <c r="AV1271" s="17"/>
      <c r="AW1271" s="17"/>
      <c r="AX1271" s="17"/>
      <c r="AY1271" s="17"/>
      <c r="AZ1271" s="17"/>
      <c r="BA1271" s="17"/>
      <c r="BB1271" s="17"/>
      <c r="BC1271" s="17"/>
      <c r="BD1271" s="17"/>
      <c r="BE1271" s="17"/>
      <c r="BF1271" s="17"/>
      <c r="BG1271" s="17"/>
      <c r="BH1271" s="17"/>
      <c r="BI1271" s="17"/>
      <c r="BJ1271" s="17"/>
      <c r="BK1271" s="17"/>
      <c r="BL1271" s="17"/>
      <c r="BM1271" s="17"/>
      <c r="BN1271" s="17"/>
      <c r="BO1271" s="17"/>
      <c r="BP1271" s="17"/>
      <c r="BQ1271" s="17"/>
      <c r="BR1271" s="17"/>
      <c r="BS1271" s="17"/>
      <c r="BT1271" s="17"/>
      <c r="BU1271" s="17"/>
      <c r="BV1271" s="17"/>
      <c r="BW1271" s="17"/>
      <c r="BX1271" s="17"/>
      <c r="BY1271" s="17"/>
      <c r="BZ1271" s="17"/>
      <c r="CA1271" s="17"/>
      <c r="CB1271" s="17"/>
      <c r="CC1271" s="17"/>
      <c r="CD1271" s="17"/>
      <c r="CE1271" s="17"/>
      <c r="CF1271" s="17"/>
      <c r="CG1271" s="17"/>
      <c r="CH1271" s="17"/>
      <c r="CI1271" s="17"/>
      <c r="CJ1271" s="17"/>
      <c r="CK1271" s="17"/>
      <c r="CL1271" s="17"/>
      <c r="CM1271" s="17"/>
      <c r="CN1271" s="17"/>
      <c r="CO1271" s="17"/>
      <c r="CP1271" s="17"/>
      <c r="CQ1271" s="17"/>
      <c r="CR1271" s="17"/>
      <c r="CS1271" s="17"/>
      <c r="CT1271" s="17"/>
      <c r="CU1271" s="17"/>
      <c r="CV1271" s="17"/>
      <c r="CW1271" s="17"/>
      <c r="CX1271" s="17"/>
      <c r="CY1271" s="17"/>
      <c r="CZ1271" s="17"/>
      <c r="DA1271" s="17"/>
      <c r="DB1271" s="17"/>
      <c r="DC1271" s="17"/>
      <c r="DD1271" s="17"/>
      <c r="DE1271" s="17"/>
      <c r="DF1271" s="17"/>
      <c r="DG1271" s="17"/>
      <c r="DH1271" s="17"/>
      <c r="DI1271" s="17"/>
      <c r="DJ1271" s="17"/>
      <c r="DK1271" s="17"/>
      <c r="DL1271" s="17"/>
      <c r="DM1271" s="17"/>
      <c r="DN1271" s="17"/>
      <c r="DO1271" s="17"/>
      <c r="DP1271" s="17"/>
      <c r="DQ1271" s="17"/>
      <c r="DR1271" s="17"/>
      <c r="DS1271" s="17"/>
      <c r="DT1271" s="17"/>
      <c r="DU1271" s="17"/>
      <c r="DV1271" s="17"/>
      <c r="DW1271" s="17"/>
      <c r="DX1271" s="17"/>
      <c r="DY1271" s="17"/>
      <c r="DZ1271" s="17"/>
      <c r="EA1271" s="17"/>
      <c r="EB1271" s="17"/>
      <c r="EC1271" s="17"/>
      <c r="ED1271" s="17"/>
      <c r="EE1271" s="17"/>
      <c r="EF1271" s="17"/>
      <c r="EG1271" s="17"/>
      <c r="EH1271" s="17"/>
      <c r="EI1271" s="17"/>
      <c r="EJ1271" s="17"/>
      <c r="EK1271" s="17"/>
      <c r="EL1271" s="17"/>
    </row>
    <row r="1272" spans="1:142" x14ac:dyDescent="0.35">
      <c r="A1272" s="17"/>
      <c r="B1272" s="17"/>
      <c r="C1272" s="17"/>
      <c r="D1272" s="17"/>
      <c r="E1272" s="17"/>
      <c r="F1272" s="17"/>
      <c r="G1272" s="17"/>
      <c r="H1272" s="17"/>
      <c r="I1272" s="17"/>
      <c r="K1272" s="17"/>
      <c r="N1272" s="17"/>
      <c r="O1272" s="17"/>
      <c r="P1272" s="68"/>
      <c r="Q1272" s="68"/>
      <c r="R1272" s="17"/>
      <c r="S1272" s="17"/>
      <c r="T1272" s="107"/>
      <c r="V1272" s="17"/>
      <c r="W1272" s="17"/>
      <c r="Y1272" s="17"/>
      <c r="Z1272" s="17"/>
      <c r="AA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7"/>
      <c r="BN1272" s="17"/>
      <c r="BO1272" s="17"/>
      <c r="BP1272" s="17"/>
      <c r="BQ1272" s="17"/>
      <c r="BR1272" s="17"/>
      <c r="BS1272" s="17"/>
      <c r="BT1272" s="17"/>
      <c r="BU1272" s="17"/>
      <c r="BV1272" s="17"/>
      <c r="BW1272" s="17"/>
      <c r="BX1272" s="17"/>
      <c r="BY1272" s="17"/>
      <c r="BZ1272" s="17"/>
      <c r="CA1272" s="17"/>
      <c r="CB1272" s="17"/>
      <c r="CC1272" s="17"/>
      <c r="CD1272" s="17"/>
      <c r="CE1272" s="17"/>
      <c r="CF1272" s="17"/>
      <c r="CG1272" s="17"/>
      <c r="CH1272" s="17"/>
      <c r="CI1272" s="17"/>
      <c r="CJ1272" s="17"/>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c r="EL1272" s="17"/>
    </row>
    <row r="1273" spans="1:142" x14ac:dyDescent="0.35">
      <c r="A1273" s="17"/>
      <c r="B1273" s="17"/>
      <c r="C1273" s="17"/>
      <c r="D1273" s="17"/>
      <c r="E1273" s="17"/>
      <c r="F1273" s="17"/>
      <c r="G1273" s="17"/>
      <c r="H1273" s="17"/>
      <c r="I1273" s="17"/>
      <c r="K1273" s="17"/>
      <c r="N1273" s="17"/>
      <c r="O1273" s="17"/>
      <c r="P1273" s="68"/>
      <c r="Q1273" s="68"/>
      <c r="R1273" s="17"/>
      <c r="S1273" s="17"/>
      <c r="T1273" s="107"/>
      <c r="V1273" s="17"/>
      <c r="W1273" s="17"/>
      <c r="Y1273" s="17"/>
      <c r="Z1273" s="17"/>
      <c r="AA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7"/>
      <c r="BN1273" s="17"/>
      <c r="BO1273" s="17"/>
      <c r="BP1273" s="17"/>
      <c r="BQ1273" s="17"/>
      <c r="BR1273" s="17"/>
      <c r="BS1273" s="17"/>
      <c r="BT1273" s="17"/>
      <c r="BU1273" s="17"/>
      <c r="BV1273" s="17"/>
      <c r="BW1273" s="17"/>
      <c r="BX1273" s="17"/>
      <c r="BY1273" s="17"/>
      <c r="BZ1273" s="17"/>
      <c r="CA1273" s="17"/>
      <c r="CB1273" s="17"/>
      <c r="CC1273" s="17"/>
      <c r="CD1273" s="17"/>
      <c r="CE1273" s="17"/>
      <c r="CF1273" s="17"/>
      <c r="CG1273" s="17"/>
      <c r="CH1273" s="17"/>
      <c r="CI1273" s="17"/>
      <c r="CJ1273" s="17"/>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c r="EL1273" s="17"/>
    </row>
    <row r="1274" spans="1:142" x14ac:dyDescent="0.35">
      <c r="A1274" s="17"/>
      <c r="B1274" s="17"/>
      <c r="C1274" s="17"/>
      <c r="D1274" s="17"/>
      <c r="E1274" s="17"/>
      <c r="F1274" s="17"/>
      <c r="G1274" s="17"/>
      <c r="H1274" s="17"/>
      <c r="I1274" s="17"/>
      <c r="K1274" s="17"/>
      <c r="N1274" s="17"/>
      <c r="O1274" s="17"/>
      <c r="P1274" s="68"/>
      <c r="Q1274" s="68"/>
      <c r="R1274" s="17"/>
      <c r="S1274" s="17"/>
      <c r="T1274" s="107"/>
      <c r="V1274" s="17"/>
      <c r="W1274" s="17"/>
      <c r="Y1274" s="17"/>
      <c r="Z1274" s="17"/>
      <c r="AA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17"/>
      <c r="CB1274" s="17"/>
      <c r="CC1274" s="17"/>
      <c r="CD1274" s="17"/>
      <c r="CE1274" s="17"/>
      <c r="CF1274" s="17"/>
      <c r="CG1274" s="17"/>
      <c r="CH1274" s="17"/>
      <c r="CI1274" s="17"/>
      <c r="CJ1274" s="17"/>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c r="EL1274" s="17"/>
    </row>
    <row r="1275" spans="1:142" x14ac:dyDescent="0.35">
      <c r="A1275" s="17"/>
      <c r="B1275" s="17"/>
      <c r="C1275" s="17"/>
      <c r="D1275" s="17"/>
      <c r="E1275" s="17"/>
      <c r="F1275" s="17"/>
      <c r="G1275" s="17"/>
      <c r="H1275" s="17"/>
      <c r="I1275" s="17"/>
      <c r="K1275" s="17"/>
      <c r="N1275" s="17"/>
      <c r="O1275" s="17"/>
      <c r="P1275" s="68"/>
      <c r="Q1275" s="68"/>
      <c r="R1275" s="17"/>
      <c r="S1275" s="17"/>
      <c r="T1275" s="109"/>
      <c r="V1275" s="17"/>
      <c r="W1275" s="17"/>
      <c r="Y1275" s="17"/>
      <c r="Z1275" s="17"/>
      <c r="AA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7"/>
      <c r="BN1275" s="17"/>
      <c r="BO1275" s="17"/>
      <c r="BP1275" s="17"/>
      <c r="BQ1275" s="17"/>
      <c r="BR1275" s="17"/>
      <c r="BS1275" s="17"/>
      <c r="BT1275" s="17"/>
      <c r="BU1275" s="17"/>
      <c r="BV1275" s="17"/>
      <c r="BW1275" s="17"/>
      <c r="BX1275" s="17"/>
      <c r="BY1275" s="17"/>
      <c r="BZ1275" s="17"/>
      <c r="CA1275" s="17"/>
      <c r="CB1275" s="17"/>
      <c r="CC1275" s="17"/>
      <c r="CD1275" s="17"/>
      <c r="CE1275" s="17"/>
      <c r="CF1275" s="17"/>
      <c r="CG1275" s="17"/>
      <c r="CH1275" s="17"/>
      <c r="CI1275" s="17"/>
      <c r="CJ1275" s="17"/>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c r="EL1275" s="17"/>
    </row>
    <row r="1276" spans="1:142" x14ac:dyDescent="0.35">
      <c r="A1276" s="17"/>
      <c r="B1276" s="17"/>
      <c r="C1276" s="17"/>
      <c r="D1276" s="17"/>
      <c r="E1276" s="17"/>
      <c r="F1276" s="17"/>
      <c r="G1276" s="17"/>
      <c r="H1276" s="17"/>
      <c r="I1276" s="17"/>
      <c r="K1276" s="17"/>
      <c r="N1276" s="17"/>
      <c r="O1276" s="17"/>
      <c r="P1276" s="68"/>
      <c r="Q1276" s="68"/>
      <c r="R1276" s="17"/>
      <c r="S1276" s="17"/>
      <c r="T1276" s="107"/>
      <c r="V1276" s="17"/>
      <c r="W1276" s="17"/>
      <c r="Y1276" s="17"/>
      <c r="Z1276" s="17"/>
      <c r="AA1276" s="17"/>
      <c r="AI1276" s="17"/>
      <c r="AJ1276" s="17"/>
      <c r="AK1276" s="17"/>
      <c r="AL1276" s="17"/>
      <c r="AM1276" s="17"/>
      <c r="AN1276" s="17"/>
      <c r="AO1276" s="17"/>
      <c r="AP1276" s="17"/>
      <c r="AQ1276" s="17"/>
      <c r="AR1276" s="17"/>
      <c r="AS1276" s="17"/>
      <c r="AT1276" s="17"/>
      <c r="AU1276" s="17"/>
      <c r="AV1276" s="17"/>
      <c r="AW1276" s="17"/>
      <c r="AX1276" s="17"/>
      <c r="AY1276" s="17"/>
      <c r="AZ1276" s="17"/>
      <c r="BA1276" s="17"/>
      <c r="BB1276" s="17"/>
      <c r="BC1276" s="17"/>
      <c r="BD1276" s="17"/>
      <c r="BE1276" s="17"/>
      <c r="BF1276" s="17"/>
      <c r="BG1276" s="17"/>
      <c r="BH1276" s="17"/>
      <c r="BI1276" s="17"/>
      <c r="BJ1276" s="17"/>
      <c r="BK1276" s="17"/>
      <c r="BL1276" s="17"/>
      <c r="BM1276" s="17"/>
      <c r="BN1276" s="17"/>
      <c r="BO1276" s="17"/>
      <c r="BP1276" s="17"/>
      <c r="BQ1276" s="17"/>
      <c r="BR1276" s="17"/>
      <c r="BS1276" s="17"/>
      <c r="BT1276" s="17"/>
      <c r="BU1276" s="17"/>
      <c r="BV1276" s="17"/>
      <c r="BW1276" s="17"/>
      <c r="BX1276" s="17"/>
      <c r="BY1276" s="17"/>
      <c r="BZ1276" s="17"/>
      <c r="CA1276" s="17"/>
      <c r="CB1276" s="17"/>
      <c r="CC1276" s="17"/>
      <c r="CD1276" s="17"/>
      <c r="CE1276" s="17"/>
      <c r="CF1276" s="17"/>
      <c r="CG1276" s="17"/>
      <c r="CH1276" s="17"/>
      <c r="CI1276" s="17"/>
      <c r="CJ1276" s="17"/>
      <c r="CK1276" s="17"/>
      <c r="CL1276" s="17"/>
      <c r="CM1276" s="17"/>
      <c r="CN1276" s="17"/>
      <c r="CO1276" s="17"/>
      <c r="CP1276" s="17"/>
      <c r="CQ1276" s="17"/>
      <c r="CR1276" s="17"/>
      <c r="CS1276" s="17"/>
      <c r="CT1276" s="17"/>
      <c r="CU1276" s="17"/>
      <c r="CV1276" s="17"/>
      <c r="CW1276" s="17"/>
      <c r="CX1276" s="17"/>
      <c r="CY1276" s="17"/>
      <c r="CZ1276" s="17"/>
      <c r="DA1276" s="17"/>
      <c r="DB1276" s="17"/>
      <c r="DC1276" s="17"/>
      <c r="DD1276" s="17"/>
      <c r="DE1276" s="17"/>
      <c r="DF1276" s="17"/>
      <c r="DG1276" s="17"/>
      <c r="DH1276" s="17"/>
      <c r="DI1276" s="17"/>
      <c r="DJ1276" s="17"/>
      <c r="DK1276" s="17"/>
      <c r="DL1276" s="17"/>
      <c r="DM1276" s="17"/>
      <c r="DN1276" s="17"/>
      <c r="DO1276" s="17"/>
      <c r="DP1276" s="17"/>
      <c r="DQ1276" s="17"/>
      <c r="DR1276" s="17"/>
      <c r="DS1276" s="17"/>
      <c r="DT1276" s="17"/>
      <c r="DU1276" s="17"/>
      <c r="DV1276" s="17"/>
      <c r="DW1276" s="17"/>
      <c r="DX1276" s="17"/>
      <c r="DY1276" s="17"/>
      <c r="DZ1276" s="17"/>
      <c r="EA1276" s="17"/>
      <c r="EB1276" s="17"/>
      <c r="EC1276" s="17"/>
      <c r="ED1276" s="17"/>
      <c r="EE1276" s="17"/>
      <c r="EF1276" s="17"/>
      <c r="EG1276" s="17"/>
      <c r="EH1276" s="17"/>
      <c r="EI1276" s="17"/>
      <c r="EJ1276" s="17"/>
      <c r="EK1276" s="17"/>
      <c r="EL1276" s="17"/>
    </row>
    <row r="1277" spans="1:142" x14ac:dyDescent="0.35">
      <c r="A1277" s="17"/>
      <c r="B1277" s="17"/>
      <c r="C1277" s="17"/>
      <c r="D1277" s="17"/>
      <c r="E1277" s="17"/>
      <c r="F1277" s="17"/>
      <c r="G1277" s="17"/>
      <c r="H1277" s="17"/>
      <c r="I1277" s="17"/>
      <c r="K1277" s="17"/>
      <c r="N1277" s="17"/>
      <c r="O1277" s="17"/>
      <c r="P1277" s="68"/>
      <c r="Q1277" s="68"/>
      <c r="R1277" s="17"/>
      <c r="S1277" s="17"/>
      <c r="T1277" s="107"/>
      <c r="V1277" s="17"/>
      <c r="W1277" s="17"/>
      <c r="Y1277" s="17"/>
      <c r="Z1277" s="17"/>
      <c r="AA1277" s="17"/>
      <c r="AI1277" s="17"/>
      <c r="AJ1277" s="17"/>
      <c r="AK1277" s="17"/>
      <c r="AL1277" s="17"/>
      <c r="AM1277" s="17"/>
      <c r="AN1277" s="17"/>
      <c r="AO1277" s="17"/>
      <c r="AP1277" s="17"/>
      <c r="AQ1277" s="17"/>
      <c r="AR1277" s="17"/>
      <c r="AS1277" s="17"/>
      <c r="AT1277" s="17"/>
      <c r="AU1277" s="17"/>
      <c r="AV1277" s="17"/>
      <c r="AW1277" s="17"/>
      <c r="AX1277" s="17"/>
      <c r="AY1277" s="17"/>
      <c r="AZ1277" s="17"/>
      <c r="BA1277" s="17"/>
      <c r="BB1277" s="17"/>
      <c r="BC1277" s="17"/>
      <c r="BD1277" s="17"/>
      <c r="BE1277" s="17"/>
      <c r="BF1277" s="17"/>
      <c r="BG1277" s="17"/>
      <c r="BH1277" s="17"/>
      <c r="BI1277" s="17"/>
      <c r="BJ1277" s="17"/>
      <c r="BK1277" s="17"/>
      <c r="BL1277" s="17"/>
      <c r="BM1277" s="17"/>
      <c r="BN1277" s="17"/>
      <c r="BO1277" s="17"/>
      <c r="BP1277" s="17"/>
      <c r="BQ1277" s="17"/>
      <c r="BR1277" s="17"/>
      <c r="BS1277" s="17"/>
      <c r="BT1277" s="17"/>
      <c r="BU1277" s="17"/>
      <c r="BV1277" s="17"/>
      <c r="BW1277" s="17"/>
      <c r="BX1277" s="17"/>
      <c r="BY1277" s="17"/>
      <c r="BZ1277" s="17"/>
      <c r="CA1277" s="17"/>
      <c r="CB1277" s="17"/>
      <c r="CC1277" s="17"/>
      <c r="CD1277" s="17"/>
      <c r="CE1277" s="17"/>
      <c r="CF1277" s="17"/>
      <c r="CG1277" s="17"/>
      <c r="CH1277" s="17"/>
      <c r="CI1277" s="17"/>
      <c r="CJ1277" s="17"/>
      <c r="CK1277" s="17"/>
      <c r="CL1277" s="17"/>
      <c r="CM1277" s="17"/>
      <c r="CN1277" s="17"/>
      <c r="CO1277" s="17"/>
      <c r="CP1277" s="17"/>
      <c r="CQ1277" s="17"/>
      <c r="CR1277" s="17"/>
      <c r="CS1277" s="17"/>
      <c r="CT1277" s="17"/>
      <c r="CU1277" s="17"/>
      <c r="CV1277" s="17"/>
      <c r="CW1277" s="17"/>
      <c r="CX1277" s="17"/>
      <c r="CY1277" s="17"/>
      <c r="CZ1277" s="17"/>
      <c r="DA1277" s="17"/>
      <c r="DB1277" s="17"/>
      <c r="DC1277" s="17"/>
      <c r="DD1277" s="17"/>
      <c r="DE1277" s="17"/>
      <c r="DF1277" s="17"/>
      <c r="DG1277" s="17"/>
      <c r="DH1277" s="17"/>
      <c r="DI1277" s="17"/>
      <c r="DJ1277" s="17"/>
      <c r="DK1277" s="17"/>
      <c r="DL1277" s="17"/>
      <c r="DM1277" s="17"/>
      <c r="DN1277" s="17"/>
      <c r="DO1277" s="17"/>
      <c r="DP1277" s="17"/>
      <c r="DQ1277" s="17"/>
      <c r="DR1277" s="17"/>
      <c r="DS1277" s="17"/>
      <c r="DT1277" s="17"/>
      <c r="DU1277" s="17"/>
      <c r="DV1277" s="17"/>
      <c r="DW1277" s="17"/>
      <c r="DX1277" s="17"/>
      <c r="DY1277" s="17"/>
      <c r="DZ1277" s="17"/>
      <c r="EA1277" s="17"/>
      <c r="EB1277" s="17"/>
      <c r="EC1277" s="17"/>
      <c r="ED1277" s="17"/>
      <c r="EE1277" s="17"/>
      <c r="EF1277" s="17"/>
      <c r="EG1277" s="17"/>
      <c r="EH1277" s="17"/>
      <c r="EI1277" s="17"/>
      <c r="EJ1277" s="17"/>
      <c r="EK1277" s="17"/>
      <c r="EL1277" s="17"/>
    </row>
    <row r="1278" spans="1:142" x14ac:dyDescent="0.35">
      <c r="A1278" s="17"/>
      <c r="B1278" s="17"/>
      <c r="C1278" s="17"/>
      <c r="D1278" s="17"/>
      <c r="E1278" s="17"/>
      <c r="F1278" s="17"/>
      <c r="G1278" s="17"/>
      <c r="H1278" s="17"/>
      <c r="I1278" s="17"/>
      <c r="K1278" s="17"/>
      <c r="N1278" s="17"/>
      <c r="O1278" s="17"/>
      <c r="P1278" s="68"/>
      <c r="Q1278" s="68"/>
      <c r="R1278" s="17"/>
      <c r="S1278" s="17"/>
      <c r="T1278" s="107"/>
      <c r="V1278" s="17"/>
      <c r="W1278" s="17"/>
      <c r="Y1278" s="17"/>
      <c r="Z1278" s="17"/>
      <c r="AA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17"/>
      <c r="CB1278" s="17"/>
      <c r="CC1278" s="17"/>
      <c r="CD1278" s="17"/>
      <c r="CE1278" s="17"/>
      <c r="CF1278" s="17"/>
      <c r="CG1278" s="17"/>
      <c r="CH1278" s="17"/>
      <c r="CI1278" s="17"/>
      <c r="CJ1278" s="17"/>
      <c r="CK1278" s="17"/>
      <c r="CL1278" s="17"/>
      <c r="CM1278" s="17"/>
      <c r="CN1278" s="17"/>
      <c r="CO1278" s="17"/>
      <c r="CP1278" s="17"/>
      <c r="CQ1278" s="17"/>
      <c r="CR1278" s="17"/>
      <c r="CS1278" s="17"/>
      <c r="CT1278" s="17"/>
      <c r="CU1278" s="17"/>
      <c r="CV1278" s="17"/>
      <c r="CW1278" s="17"/>
      <c r="CX1278" s="17"/>
      <c r="CY1278" s="17"/>
      <c r="CZ1278" s="17"/>
      <c r="DA1278" s="17"/>
      <c r="DB1278" s="17"/>
      <c r="DC1278" s="17"/>
      <c r="DD1278" s="17"/>
      <c r="DE1278" s="17"/>
      <c r="DF1278" s="17"/>
      <c r="DG1278" s="17"/>
      <c r="DH1278" s="17"/>
      <c r="DI1278" s="17"/>
      <c r="DJ1278" s="17"/>
      <c r="DK1278" s="17"/>
      <c r="DL1278" s="17"/>
      <c r="DM1278" s="17"/>
      <c r="DN1278" s="17"/>
      <c r="DO1278" s="17"/>
      <c r="DP1278" s="17"/>
      <c r="DQ1278" s="17"/>
      <c r="DR1278" s="17"/>
      <c r="DS1278" s="17"/>
      <c r="DT1278" s="17"/>
      <c r="DU1278" s="17"/>
      <c r="DV1278" s="17"/>
      <c r="DW1278" s="17"/>
      <c r="DX1278" s="17"/>
      <c r="DY1278" s="17"/>
      <c r="DZ1278" s="17"/>
      <c r="EA1278" s="17"/>
      <c r="EB1278" s="17"/>
      <c r="EC1278" s="17"/>
      <c r="ED1278" s="17"/>
      <c r="EE1278" s="17"/>
      <c r="EF1278" s="17"/>
      <c r="EG1278" s="17"/>
      <c r="EH1278" s="17"/>
      <c r="EI1278" s="17"/>
      <c r="EJ1278" s="17"/>
      <c r="EK1278" s="17"/>
      <c r="EL1278" s="17"/>
    </row>
    <row r="1279" spans="1:142" x14ac:dyDescent="0.35">
      <c r="A1279" s="17"/>
      <c r="B1279" s="17"/>
      <c r="C1279" s="17"/>
      <c r="D1279" s="17"/>
      <c r="E1279" s="17"/>
      <c r="F1279" s="17"/>
      <c r="G1279" s="17"/>
      <c r="H1279" s="17"/>
      <c r="I1279" s="17"/>
      <c r="K1279" s="17"/>
      <c r="N1279" s="17"/>
      <c r="O1279" s="17"/>
      <c r="P1279" s="68"/>
      <c r="Q1279" s="68"/>
      <c r="R1279" s="17"/>
      <c r="S1279" s="17"/>
      <c r="T1279" s="107"/>
      <c r="V1279" s="17"/>
      <c r="W1279" s="17"/>
      <c r="Y1279" s="17"/>
      <c r="Z1279" s="17"/>
      <c r="AA1279" s="17"/>
      <c r="AI1279" s="17"/>
      <c r="AJ1279" s="17"/>
      <c r="AK1279" s="17"/>
      <c r="AL1279" s="17"/>
      <c r="AM1279" s="17"/>
      <c r="AN1279" s="17"/>
      <c r="AO1279" s="17"/>
      <c r="AP1279" s="17"/>
      <c r="AQ1279" s="17"/>
      <c r="AR1279" s="17"/>
      <c r="AS1279" s="17"/>
      <c r="AT1279" s="17"/>
      <c r="AU1279" s="17"/>
      <c r="AV1279" s="17"/>
      <c r="AW1279" s="17"/>
      <c r="AX1279" s="17"/>
      <c r="AY1279" s="17"/>
      <c r="AZ1279" s="17"/>
      <c r="BA1279" s="17"/>
      <c r="BB1279" s="17"/>
      <c r="BC1279" s="17"/>
      <c r="BD1279" s="17"/>
      <c r="BE1279" s="17"/>
      <c r="BF1279" s="17"/>
      <c r="BG1279" s="17"/>
      <c r="BH1279" s="17"/>
      <c r="BI1279" s="17"/>
      <c r="BJ1279" s="17"/>
      <c r="BK1279" s="17"/>
      <c r="BL1279" s="17"/>
      <c r="BM1279" s="17"/>
      <c r="BN1279" s="17"/>
      <c r="BO1279" s="17"/>
      <c r="BP1279" s="17"/>
      <c r="BQ1279" s="17"/>
      <c r="BR1279" s="17"/>
      <c r="BS1279" s="17"/>
      <c r="BT1279" s="17"/>
      <c r="BU1279" s="17"/>
      <c r="BV1279" s="17"/>
      <c r="BW1279" s="17"/>
      <c r="BX1279" s="17"/>
      <c r="BY1279" s="17"/>
      <c r="BZ1279" s="17"/>
      <c r="CA1279" s="17"/>
      <c r="CB1279" s="17"/>
      <c r="CC1279" s="17"/>
      <c r="CD1279" s="17"/>
      <c r="CE1279" s="17"/>
      <c r="CF1279" s="17"/>
      <c r="CG1279" s="17"/>
      <c r="CH1279" s="17"/>
      <c r="CI1279" s="17"/>
      <c r="CJ1279" s="17"/>
      <c r="CK1279" s="17"/>
      <c r="CL1279" s="17"/>
      <c r="CM1279" s="17"/>
      <c r="CN1279" s="17"/>
      <c r="CO1279" s="17"/>
      <c r="CP1279" s="17"/>
      <c r="CQ1279" s="17"/>
      <c r="CR1279" s="17"/>
      <c r="CS1279" s="17"/>
      <c r="CT1279" s="17"/>
      <c r="CU1279" s="17"/>
      <c r="CV1279" s="17"/>
      <c r="CW1279" s="17"/>
      <c r="CX1279" s="17"/>
      <c r="CY1279" s="17"/>
      <c r="CZ1279" s="17"/>
      <c r="DA1279" s="17"/>
      <c r="DB1279" s="17"/>
      <c r="DC1279" s="17"/>
      <c r="DD1279" s="17"/>
      <c r="DE1279" s="17"/>
      <c r="DF1279" s="17"/>
      <c r="DG1279" s="17"/>
      <c r="DH1279" s="17"/>
      <c r="DI1279" s="17"/>
      <c r="DJ1279" s="17"/>
      <c r="DK1279" s="17"/>
      <c r="DL1279" s="17"/>
      <c r="DM1279" s="17"/>
      <c r="DN1279" s="17"/>
      <c r="DO1279" s="17"/>
      <c r="DP1279" s="17"/>
      <c r="DQ1279" s="17"/>
      <c r="DR1279" s="17"/>
      <c r="DS1279" s="17"/>
      <c r="DT1279" s="17"/>
      <c r="DU1279" s="17"/>
      <c r="DV1279" s="17"/>
      <c r="DW1279" s="17"/>
      <c r="DX1279" s="17"/>
      <c r="DY1279" s="17"/>
      <c r="DZ1279" s="17"/>
      <c r="EA1279" s="17"/>
      <c r="EB1279" s="17"/>
      <c r="EC1279" s="17"/>
      <c r="ED1279" s="17"/>
      <c r="EE1279" s="17"/>
      <c r="EF1279" s="17"/>
      <c r="EG1279" s="17"/>
      <c r="EH1279" s="17"/>
      <c r="EI1279" s="17"/>
      <c r="EJ1279" s="17"/>
      <c r="EK1279" s="17"/>
      <c r="EL1279" s="17"/>
    </row>
    <row r="1280" spans="1:142" x14ac:dyDescent="0.35">
      <c r="A1280" s="17"/>
      <c r="B1280" s="17"/>
      <c r="C1280" s="17"/>
      <c r="D1280" s="17"/>
      <c r="E1280" s="17"/>
      <c r="F1280" s="17"/>
      <c r="G1280" s="17"/>
      <c r="H1280" s="17"/>
      <c r="I1280" s="17"/>
      <c r="K1280" s="17"/>
      <c r="N1280" s="17"/>
      <c r="O1280" s="17"/>
      <c r="P1280" s="68"/>
      <c r="Q1280" s="68"/>
      <c r="R1280" s="17"/>
      <c r="S1280" s="17"/>
      <c r="T1280" s="107"/>
      <c r="V1280" s="17"/>
      <c r="W1280" s="17"/>
      <c r="Y1280" s="17"/>
      <c r="Z1280" s="17"/>
      <c r="AA1280" s="17"/>
      <c r="AI1280" s="17"/>
      <c r="AJ1280" s="17"/>
      <c r="AK1280" s="17"/>
      <c r="AL1280" s="17"/>
      <c r="AM1280" s="17"/>
      <c r="AN1280" s="17"/>
      <c r="AO1280" s="17"/>
      <c r="AP1280" s="17"/>
      <c r="AQ1280" s="17"/>
      <c r="AR1280" s="17"/>
      <c r="AS1280" s="17"/>
      <c r="AT1280" s="17"/>
      <c r="AU1280" s="17"/>
      <c r="AV1280" s="17"/>
      <c r="AW1280" s="17"/>
      <c r="AX1280" s="17"/>
      <c r="AY1280" s="17"/>
      <c r="AZ1280" s="17"/>
      <c r="BA1280" s="17"/>
      <c r="BB1280" s="17"/>
      <c r="BC1280" s="17"/>
      <c r="BD1280" s="17"/>
      <c r="BE1280" s="17"/>
      <c r="BF1280" s="17"/>
      <c r="BG1280" s="17"/>
      <c r="BH1280" s="17"/>
      <c r="BI1280" s="17"/>
      <c r="BJ1280" s="17"/>
      <c r="BK1280" s="17"/>
      <c r="BL1280" s="17"/>
      <c r="BM1280" s="17"/>
      <c r="BN1280" s="17"/>
      <c r="BO1280" s="17"/>
      <c r="BP1280" s="17"/>
      <c r="BQ1280" s="17"/>
      <c r="BR1280" s="17"/>
      <c r="BS1280" s="17"/>
      <c r="BT1280" s="17"/>
      <c r="BU1280" s="17"/>
      <c r="BV1280" s="17"/>
      <c r="BW1280" s="17"/>
      <c r="BX1280" s="17"/>
      <c r="BY1280" s="17"/>
      <c r="BZ1280" s="17"/>
      <c r="CA1280" s="17"/>
      <c r="CB1280" s="17"/>
      <c r="CC1280" s="17"/>
      <c r="CD1280" s="17"/>
      <c r="CE1280" s="17"/>
      <c r="CF1280" s="17"/>
      <c r="CG1280" s="17"/>
      <c r="CH1280" s="17"/>
      <c r="CI1280" s="17"/>
      <c r="CJ1280" s="17"/>
      <c r="CK1280" s="17"/>
      <c r="CL1280" s="17"/>
      <c r="CM1280" s="17"/>
      <c r="CN1280" s="17"/>
      <c r="CO1280" s="17"/>
      <c r="CP1280" s="17"/>
      <c r="CQ1280" s="17"/>
      <c r="CR1280" s="17"/>
      <c r="CS1280" s="17"/>
      <c r="CT1280" s="17"/>
      <c r="CU1280" s="17"/>
      <c r="CV1280" s="17"/>
      <c r="CW1280" s="17"/>
      <c r="CX1280" s="17"/>
      <c r="CY1280" s="17"/>
      <c r="CZ1280" s="17"/>
      <c r="DA1280" s="17"/>
      <c r="DB1280" s="17"/>
      <c r="DC1280" s="17"/>
      <c r="DD1280" s="17"/>
      <c r="DE1280" s="17"/>
      <c r="DF1280" s="17"/>
      <c r="DG1280" s="17"/>
      <c r="DH1280" s="17"/>
      <c r="DI1280" s="17"/>
      <c r="DJ1280" s="17"/>
      <c r="DK1280" s="17"/>
      <c r="DL1280" s="17"/>
      <c r="DM1280" s="17"/>
      <c r="DN1280" s="17"/>
      <c r="DO1280" s="17"/>
      <c r="DP1280" s="17"/>
      <c r="DQ1280" s="17"/>
      <c r="DR1280" s="17"/>
      <c r="DS1280" s="17"/>
      <c r="DT1280" s="17"/>
      <c r="DU1280" s="17"/>
      <c r="DV1280" s="17"/>
      <c r="DW1280" s="17"/>
      <c r="DX1280" s="17"/>
      <c r="DY1280" s="17"/>
      <c r="DZ1280" s="17"/>
      <c r="EA1280" s="17"/>
      <c r="EB1280" s="17"/>
      <c r="EC1280" s="17"/>
      <c r="ED1280" s="17"/>
      <c r="EE1280" s="17"/>
      <c r="EF1280" s="17"/>
      <c r="EG1280" s="17"/>
      <c r="EH1280" s="17"/>
      <c r="EI1280" s="17"/>
      <c r="EJ1280" s="17"/>
      <c r="EK1280" s="17"/>
      <c r="EL1280" s="17"/>
    </row>
    <row r="1281" spans="1:142" x14ac:dyDescent="0.35">
      <c r="A1281" s="17"/>
      <c r="B1281" s="17"/>
      <c r="C1281" s="17"/>
      <c r="D1281" s="17"/>
      <c r="E1281" s="17"/>
      <c r="F1281" s="17"/>
      <c r="G1281" s="17"/>
      <c r="H1281" s="17"/>
      <c r="I1281" s="17"/>
      <c r="K1281" s="17"/>
      <c r="N1281" s="17"/>
      <c r="O1281" s="17"/>
      <c r="P1281" s="68"/>
      <c r="Q1281" s="68"/>
      <c r="R1281" s="17"/>
      <c r="S1281" s="17"/>
      <c r="T1281" s="107"/>
      <c r="V1281" s="17"/>
      <c r="W1281" s="17"/>
      <c r="Y1281" s="17"/>
      <c r="Z1281" s="17"/>
      <c r="AA1281" s="17"/>
      <c r="AI1281" s="17"/>
      <c r="AJ1281" s="17"/>
      <c r="AK1281" s="17"/>
      <c r="AL1281" s="17"/>
      <c r="AM1281" s="17"/>
      <c r="AN1281" s="17"/>
      <c r="AO1281" s="17"/>
      <c r="AP1281" s="17"/>
      <c r="AQ1281" s="17"/>
      <c r="AR1281" s="17"/>
      <c r="AS1281" s="17"/>
      <c r="AT1281" s="17"/>
      <c r="AU1281" s="17"/>
      <c r="AV1281" s="17"/>
      <c r="AW1281" s="17"/>
      <c r="AX1281" s="17"/>
      <c r="AY1281" s="17"/>
      <c r="AZ1281" s="17"/>
      <c r="BA1281" s="17"/>
      <c r="BB1281" s="17"/>
      <c r="BC1281" s="17"/>
      <c r="BD1281" s="17"/>
      <c r="BE1281" s="17"/>
      <c r="BF1281" s="17"/>
      <c r="BG1281" s="17"/>
      <c r="BH1281" s="17"/>
      <c r="BI1281" s="17"/>
      <c r="BJ1281" s="17"/>
      <c r="BK1281" s="17"/>
      <c r="BL1281" s="17"/>
      <c r="BM1281" s="17"/>
      <c r="BN1281" s="17"/>
      <c r="BO1281" s="17"/>
      <c r="BP1281" s="17"/>
      <c r="BQ1281" s="17"/>
      <c r="BR1281" s="17"/>
      <c r="BS1281" s="17"/>
      <c r="BT1281" s="17"/>
      <c r="BU1281" s="17"/>
      <c r="BV1281" s="17"/>
      <c r="BW1281" s="17"/>
      <c r="BX1281" s="17"/>
      <c r="BY1281" s="17"/>
      <c r="BZ1281" s="17"/>
      <c r="CA1281" s="17"/>
      <c r="CB1281" s="17"/>
      <c r="CC1281" s="17"/>
      <c r="CD1281" s="17"/>
      <c r="CE1281" s="17"/>
      <c r="CF1281" s="17"/>
      <c r="CG1281" s="17"/>
      <c r="CH1281" s="17"/>
      <c r="CI1281" s="17"/>
      <c r="CJ1281" s="17"/>
      <c r="CK1281" s="17"/>
      <c r="CL1281" s="17"/>
      <c r="CM1281" s="17"/>
      <c r="CN1281" s="17"/>
      <c r="CO1281" s="17"/>
      <c r="CP1281" s="17"/>
      <c r="CQ1281" s="17"/>
      <c r="CR1281" s="17"/>
      <c r="CS1281" s="17"/>
      <c r="CT1281" s="17"/>
      <c r="CU1281" s="17"/>
      <c r="CV1281" s="17"/>
      <c r="CW1281" s="17"/>
      <c r="CX1281" s="17"/>
      <c r="CY1281" s="17"/>
      <c r="CZ1281" s="17"/>
      <c r="DA1281" s="17"/>
      <c r="DB1281" s="17"/>
      <c r="DC1281" s="17"/>
      <c r="DD1281" s="17"/>
      <c r="DE1281" s="17"/>
      <c r="DF1281" s="17"/>
      <c r="DG1281" s="17"/>
      <c r="DH1281" s="17"/>
      <c r="DI1281" s="17"/>
      <c r="DJ1281" s="17"/>
      <c r="DK1281" s="17"/>
      <c r="DL1281" s="17"/>
      <c r="DM1281" s="17"/>
      <c r="DN1281" s="17"/>
      <c r="DO1281" s="17"/>
      <c r="DP1281" s="17"/>
      <c r="DQ1281" s="17"/>
      <c r="DR1281" s="17"/>
      <c r="DS1281" s="17"/>
      <c r="DT1281" s="17"/>
      <c r="DU1281" s="17"/>
      <c r="DV1281" s="17"/>
      <c r="DW1281" s="17"/>
      <c r="DX1281" s="17"/>
      <c r="DY1281" s="17"/>
      <c r="DZ1281" s="17"/>
      <c r="EA1281" s="17"/>
      <c r="EB1281" s="17"/>
      <c r="EC1281" s="17"/>
      <c r="ED1281" s="17"/>
      <c r="EE1281" s="17"/>
      <c r="EF1281" s="17"/>
      <c r="EG1281" s="17"/>
      <c r="EH1281" s="17"/>
      <c r="EI1281" s="17"/>
      <c r="EJ1281" s="17"/>
      <c r="EK1281" s="17"/>
      <c r="EL1281" s="17"/>
    </row>
    <row r="1282" spans="1:142" x14ac:dyDescent="0.35">
      <c r="A1282" s="17"/>
      <c r="B1282" s="17"/>
      <c r="C1282" s="17"/>
      <c r="D1282" s="17"/>
      <c r="E1282" s="17"/>
      <c r="F1282" s="17"/>
      <c r="G1282" s="17"/>
      <c r="H1282" s="17"/>
      <c r="I1282" s="17"/>
      <c r="K1282" s="17"/>
      <c r="N1282" s="17"/>
      <c r="O1282" s="17"/>
      <c r="P1282" s="68"/>
      <c r="Q1282" s="68"/>
      <c r="R1282" s="17"/>
      <c r="S1282" s="17"/>
      <c r="T1282" s="107"/>
      <c r="V1282" s="17"/>
      <c r="W1282" s="17"/>
      <c r="Y1282" s="17"/>
      <c r="Z1282" s="17"/>
      <c r="AA1282" s="17"/>
      <c r="AI1282" s="17"/>
      <c r="AJ1282" s="17"/>
      <c r="AK1282" s="17"/>
      <c r="AL1282" s="17"/>
      <c r="AM1282" s="17"/>
      <c r="AN1282" s="17"/>
      <c r="AO1282" s="17"/>
      <c r="AP1282" s="17"/>
      <c r="AQ1282" s="17"/>
      <c r="AR1282" s="17"/>
      <c r="AS1282" s="17"/>
      <c r="AT1282" s="17"/>
      <c r="AU1282" s="17"/>
      <c r="AV1282" s="17"/>
      <c r="AW1282" s="17"/>
      <c r="AX1282" s="17"/>
      <c r="AY1282" s="17"/>
      <c r="AZ1282" s="17"/>
      <c r="BA1282" s="17"/>
      <c r="BB1282" s="17"/>
      <c r="BC1282" s="17"/>
      <c r="BD1282" s="17"/>
      <c r="BE1282" s="17"/>
      <c r="BF1282" s="17"/>
      <c r="BG1282" s="17"/>
      <c r="BH1282" s="17"/>
      <c r="BI1282" s="17"/>
      <c r="BJ1282" s="17"/>
      <c r="BK1282" s="17"/>
      <c r="BL1282" s="17"/>
      <c r="BM1282" s="17"/>
      <c r="BN1282" s="17"/>
      <c r="BO1282" s="17"/>
      <c r="BP1282" s="17"/>
      <c r="BQ1282" s="17"/>
      <c r="BR1282" s="17"/>
      <c r="BS1282" s="17"/>
      <c r="BT1282" s="17"/>
      <c r="BU1282" s="17"/>
      <c r="BV1282" s="17"/>
      <c r="BW1282" s="17"/>
      <c r="BX1282" s="17"/>
      <c r="BY1282" s="17"/>
      <c r="BZ1282" s="17"/>
      <c r="CA1282" s="17"/>
      <c r="CB1282" s="17"/>
      <c r="CC1282" s="17"/>
      <c r="CD1282" s="17"/>
      <c r="CE1282" s="17"/>
      <c r="CF1282" s="17"/>
      <c r="CG1282" s="17"/>
      <c r="CH1282" s="17"/>
      <c r="CI1282" s="17"/>
      <c r="CJ1282" s="17"/>
      <c r="CK1282" s="17"/>
      <c r="CL1282" s="17"/>
      <c r="CM1282" s="17"/>
      <c r="CN1282" s="17"/>
      <c r="CO1282" s="17"/>
      <c r="CP1282" s="17"/>
      <c r="CQ1282" s="17"/>
      <c r="CR1282" s="17"/>
      <c r="CS1282" s="17"/>
      <c r="CT1282" s="17"/>
      <c r="CU1282" s="17"/>
      <c r="CV1282" s="17"/>
      <c r="CW1282" s="17"/>
      <c r="CX1282" s="17"/>
      <c r="CY1282" s="17"/>
      <c r="CZ1282" s="17"/>
      <c r="DA1282" s="17"/>
      <c r="DB1282" s="17"/>
      <c r="DC1282" s="17"/>
      <c r="DD1282" s="17"/>
      <c r="DE1282" s="17"/>
      <c r="DF1282" s="17"/>
      <c r="DG1282" s="17"/>
      <c r="DH1282" s="17"/>
      <c r="DI1282" s="17"/>
      <c r="DJ1282" s="17"/>
      <c r="DK1282" s="17"/>
      <c r="DL1282" s="17"/>
      <c r="DM1282" s="17"/>
      <c r="DN1282" s="17"/>
      <c r="DO1282" s="17"/>
      <c r="DP1282" s="17"/>
      <c r="DQ1282" s="17"/>
      <c r="DR1282" s="17"/>
      <c r="DS1282" s="17"/>
      <c r="DT1282" s="17"/>
      <c r="DU1282" s="17"/>
      <c r="DV1282" s="17"/>
      <c r="DW1282" s="17"/>
      <c r="DX1282" s="17"/>
      <c r="DY1282" s="17"/>
      <c r="DZ1282" s="17"/>
      <c r="EA1282" s="17"/>
      <c r="EB1282" s="17"/>
      <c r="EC1282" s="17"/>
      <c r="ED1282" s="17"/>
      <c r="EE1282" s="17"/>
      <c r="EF1282" s="17"/>
      <c r="EG1282" s="17"/>
      <c r="EH1282" s="17"/>
      <c r="EI1282" s="17"/>
      <c r="EJ1282" s="17"/>
      <c r="EK1282" s="17"/>
      <c r="EL1282" s="17"/>
    </row>
    <row r="1283" spans="1:142" x14ac:dyDescent="0.35">
      <c r="A1283" s="17"/>
      <c r="B1283" s="17"/>
      <c r="C1283" s="17"/>
      <c r="D1283" s="17"/>
      <c r="E1283" s="17"/>
      <c r="F1283" s="17"/>
      <c r="G1283" s="17"/>
      <c r="H1283" s="17"/>
      <c r="I1283" s="17"/>
      <c r="K1283" s="17"/>
      <c r="N1283" s="17"/>
      <c r="O1283" s="17"/>
      <c r="P1283" s="68"/>
      <c r="Q1283" s="68"/>
      <c r="R1283" s="17"/>
      <c r="S1283" s="17"/>
      <c r="T1283" s="107"/>
      <c r="V1283" s="17"/>
      <c r="W1283" s="17"/>
      <c r="Y1283" s="17"/>
      <c r="Z1283" s="17"/>
      <c r="AA1283" s="17"/>
      <c r="AI1283" s="17"/>
      <c r="AJ1283" s="17"/>
      <c r="AK1283" s="17"/>
      <c r="AL1283" s="17"/>
      <c r="AM1283" s="17"/>
      <c r="AN1283" s="17"/>
      <c r="AO1283" s="17"/>
      <c r="AP1283" s="17"/>
      <c r="AQ1283" s="17"/>
      <c r="AR1283" s="17"/>
      <c r="AS1283" s="17"/>
      <c r="AT1283" s="17"/>
      <c r="AU1283" s="17"/>
      <c r="AV1283" s="17"/>
      <c r="AW1283" s="17"/>
      <c r="AX1283" s="17"/>
      <c r="AY1283" s="17"/>
      <c r="AZ1283" s="17"/>
      <c r="BA1283" s="17"/>
      <c r="BB1283" s="17"/>
      <c r="BC1283" s="17"/>
      <c r="BD1283" s="17"/>
      <c r="BE1283" s="17"/>
      <c r="BF1283" s="17"/>
      <c r="BG1283" s="17"/>
      <c r="BH1283" s="17"/>
      <c r="BI1283" s="17"/>
      <c r="BJ1283" s="17"/>
      <c r="BK1283" s="17"/>
      <c r="BL1283" s="17"/>
      <c r="BM1283" s="17"/>
      <c r="BN1283" s="17"/>
      <c r="BO1283" s="17"/>
      <c r="BP1283" s="17"/>
      <c r="BQ1283" s="17"/>
      <c r="BR1283" s="17"/>
      <c r="BS1283" s="17"/>
      <c r="BT1283" s="17"/>
      <c r="BU1283" s="17"/>
      <c r="BV1283" s="17"/>
      <c r="BW1283" s="17"/>
      <c r="BX1283" s="17"/>
      <c r="BY1283" s="17"/>
      <c r="BZ1283" s="17"/>
      <c r="CA1283" s="17"/>
      <c r="CB1283" s="17"/>
      <c r="CC1283" s="17"/>
      <c r="CD1283" s="17"/>
      <c r="CE1283" s="17"/>
      <c r="CF1283" s="17"/>
      <c r="CG1283" s="17"/>
      <c r="CH1283" s="17"/>
      <c r="CI1283" s="17"/>
      <c r="CJ1283" s="17"/>
      <c r="CK1283" s="17"/>
      <c r="CL1283" s="17"/>
      <c r="CM1283" s="17"/>
      <c r="CN1283" s="17"/>
      <c r="CO1283" s="17"/>
      <c r="CP1283" s="17"/>
      <c r="CQ1283" s="17"/>
      <c r="CR1283" s="17"/>
      <c r="CS1283" s="17"/>
      <c r="CT1283" s="17"/>
      <c r="CU1283" s="17"/>
      <c r="CV1283" s="17"/>
      <c r="CW1283" s="17"/>
      <c r="CX1283" s="17"/>
      <c r="CY1283" s="17"/>
      <c r="CZ1283" s="17"/>
      <c r="DA1283" s="17"/>
      <c r="DB1283" s="17"/>
      <c r="DC1283" s="17"/>
      <c r="DD1283" s="17"/>
      <c r="DE1283" s="17"/>
      <c r="DF1283" s="17"/>
      <c r="DG1283" s="17"/>
      <c r="DH1283" s="17"/>
      <c r="DI1283" s="17"/>
      <c r="DJ1283" s="17"/>
      <c r="DK1283" s="17"/>
      <c r="DL1283" s="17"/>
      <c r="DM1283" s="17"/>
      <c r="DN1283" s="17"/>
      <c r="DO1283" s="17"/>
      <c r="DP1283" s="17"/>
      <c r="DQ1283" s="17"/>
      <c r="DR1283" s="17"/>
      <c r="DS1283" s="17"/>
      <c r="DT1283" s="17"/>
      <c r="DU1283" s="17"/>
      <c r="DV1283" s="17"/>
      <c r="DW1283" s="17"/>
      <c r="DX1283" s="17"/>
      <c r="DY1283" s="17"/>
      <c r="DZ1283" s="17"/>
      <c r="EA1283" s="17"/>
      <c r="EB1283" s="17"/>
      <c r="EC1283" s="17"/>
      <c r="ED1283" s="17"/>
      <c r="EE1283" s="17"/>
      <c r="EF1283" s="17"/>
      <c r="EG1283" s="17"/>
      <c r="EH1283" s="17"/>
      <c r="EI1283" s="17"/>
      <c r="EJ1283" s="17"/>
      <c r="EK1283" s="17"/>
      <c r="EL1283" s="17"/>
    </row>
    <row r="1284" spans="1:142" x14ac:dyDescent="0.35">
      <c r="A1284" s="17"/>
      <c r="B1284" s="17"/>
      <c r="C1284" s="17"/>
      <c r="D1284" s="17"/>
      <c r="E1284" s="17"/>
      <c r="F1284" s="17"/>
      <c r="G1284" s="17"/>
      <c r="H1284" s="17"/>
      <c r="I1284" s="17"/>
      <c r="K1284" s="17"/>
      <c r="N1284" s="17"/>
      <c r="O1284" s="17"/>
      <c r="P1284" s="68"/>
      <c r="Q1284" s="68"/>
      <c r="R1284" s="17"/>
      <c r="S1284" s="17"/>
      <c r="T1284" s="107"/>
      <c r="V1284" s="17"/>
      <c r="W1284" s="17"/>
      <c r="Y1284" s="17"/>
      <c r="Z1284" s="17"/>
      <c r="AA1284" s="17"/>
      <c r="AI1284" s="17"/>
      <c r="AJ1284" s="17"/>
      <c r="AK1284" s="17"/>
      <c r="AL1284" s="17"/>
      <c r="AM1284" s="17"/>
      <c r="AN1284" s="17"/>
      <c r="AO1284" s="17"/>
      <c r="AP1284" s="17"/>
      <c r="AQ1284" s="17"/>
      <c r="AR1284" s="17"/>
      <c r="AS1284" s="17"/>
      <c r="AT1284" s="17"/>
      <c r="AU1284" s="17"/>
      <c r="AV1284" s="17"/>
      <c r="AW1284" s="17"/>
      <c r="AX1284" s="17"/>
      <c r="AY1284" s="17"/>
      <c r="AZ1284" s="17"/>
      <c r="BA1284" s="17"/>
      <c r="BB1284" s="17"/>
      <c r="BC1284" s="17"/>
      <c r="BD1284" s="17"/>
      <c r="BE1284" s="17"/>
      <c r="BF1284" s="17"/>
      <c r="BG1284" s="17"/>
      <c r="BH1284" s="17"/>
      <c r="BI1284" s="17"/>
      <c r="BJ1284" s="17"/>
      <c r="BK1284" s="17"/>
      <c r="BL1284" s="17"/>
      <c r="BM1284" s="17"/>
      <c r="BN1284" s="17"/>
      <c r="BO1284" s="17"/>
      <c r="BP1284" s="17"/>
      <c r="BQ1284" s="17"/>
      <c r="BR1284" s="17"/>
      <c r="BS1284" s="17"/>
      <c r="BT1284" s="17"/>
      <c r="BU1284" s="17"/>
      <c r="BV1284" s="17"/>
      <c r="BW1284" s="17"/>
      <c r="BX1284" s="17"/>
      <c r="BY1284" s="17"/>
      <c r="BZ1284" s="17"/>
      <c r="CA1284" s="17"/>
      <c r="CB1284" s="17"/>
      <c r="CC1284" s="17"/>
      <c r="CD1284" s="17"/>
      <c r="CE1284" s="17"/>
      <c r="CF1284" s="17"/>
      <c r="CG1284" s="17"/>
      <c r="CH1284" s="17"/>
      <c r="CI1284" s="17"/>
      <c r="CJ1284" s="17"/>
      <c r="CK1284" s="17"/>
      <c r="CL1284" s="17"/>
      <c r="CM1284" s="17"/>
      <c r="CN1284" s="17"/>
      <c r="CO1284" s="17"/>
      <c r="CP1284" s="17"/>
      <c r="CQ1284" s="17"/>
      <c r="CR1284" s="17"/>
      <c r="CS1284" s="17"/>
      <c r="CT1284" s="17"/>
      <c r="CU1284" s="17"/>
      <c r="CV1284" s="17"/>
      <c r="CW1284" s="17"/>
      <c r="CX1284" s="17"/>
      <c r="CY1284" s="17"/>
      <c r="CZ1284" s="17"/>
      <c r="DA1284" s="17"/>
      <c r="DB1284" s="17"/>
      <c r="DC1284" s="17"/>
      <c r="DD1284" s="17"/>
      <c r="DE1284" s="17"/>
      <c r="DF1284" s="17"/>
      <c r="DG1284" s="17"/>
      <c r="DH1284" s="17"/>
      <c r="DI1284" s="17"/>
      <c r="DJ1284" s="17"/>
      <c r="DK1284" s="17"/>
      <c r="DL1284" s="17"/>
      <c r="DM1284" s="17"/>
      <c r="DN1284" s="17"/>
      <c r="DO1284" s="17"/>
      <c r="DP1284" s="17"/>
      <c r="DQ1284" s="17"/>
      <c r="DR1284" s="17"/>
      <c r="DS1284" s="17"/>
      <c r="DT1284" s="17"/>
      <c r="DU1284" s="17"/>
      <c r="DV1284" s="17"/>
      <c r="DW1284" s="17"/>
      <c r="DX1284" s="17"/>
      <c r="DY1284" s="17"/>
      <c r="DZ1284" s="17"/>
      <c r="EA1284" s="17"/>
      <c r="EB1284" s="17"/>
      <c r="EC1284" s="17"/>
      <c r="ED1284" s="17"/>
      <c r="EE1284" s="17"/>
      <c r="EF1284" s="17"/>
      <c r="EG1284" s="17"/>
      <c r="EH1284" s="17"/>
      <c r="EI1284" s="17"/>
      <c r="EJ1284" s="17"/>
      <c r="EK1284" s="17"/>
      <c r="EL1284" s="17"/>
    </row>
    <row r="1285" spans="1:142" x14ac:dyDescent="0.35">
      <c r="A1285" s="17"/>
      <c r="B1285" s="17"/>
      <c r="C1285" s="17"/>
      <c r="D1285" s="17"/>
      <c r="E1285" s="17"/>
      <c r="F1285" s="17"/>
      <c r="G1285" s="17"/>
      <c r="H1285" s="17"/>
      <c r="I1285" s="17"/>
      <c r="K1285" s="17"/>
      <c r="N1285" s="17"/>
      <c r="O1285" s="17"/>
      <c r="P1285" s="68"/>
      <c r="Q1285" s="68"/>
      <c r="R1285" s="17"/>
      <c r="S1285" s="17"/>
      <c r="T1285" s="107"/>
      <c r="V1285" s="17"/>
      <c r="W1285" s="17"/>
      <c r="Y1285" s="17"/>
      <c r="Z1285" s="17"/>
      <c r="AA1285" s="17"/>
      <c r="AI1285" s="17"/>
      <c r="AJ1285" s="17"/>
      <c r="AK1285" s="17"/>
      <c r="AL1285" s="17"/>
      <c r="AM1285" s="17"/>
      <c r="AN1285" s="17"/>
      <c r="AO1285" s="17"/>
      <c r="AP1285" s="17"/>
      <c r="AQ1285" s="17"/>
      <c r="AR1285" s="17"/>
      <c r="AS1285" s="17"/>
      <c r="AT1285" s="17"/>
      <c r="AU1285" s="17"/>
      <c r="AV1285" s="17"/>
      <c r="AW1285" s="17"/>
      <c r="AX1285" s="17"/>
      <c r="AY1285" s="17"/>
      <c r="AZ1285" s="17"/>
      <c r="BA1285" s="17"/>
      <c r="BB1285" s="17"/>
      <c r="BC1285" s="17"/>
      <c r="BD1285" s="17"/>
      <c r="BE1285" s="17"/>
      <c r="BF1285" s="17"/>
      <c r="BG1285" s="17"/>
      <c r="BH1285" s="17"/>
      <c r="BI1285" s="17"/>
      <c r="BJ1285" s="17"/>
      <c r="BK1285" s="17"/>
      <c r="BL1285" s="17"/>
      <c r="BM1285" s="17"/>
      <c r="BN1285" s="17"/>
      <c r="BO1285" s="17"/>
      <c r="BP1285" s="17"/>
      <c r="BQ1285" s="17"/>
      <c r="BR1285" s="17"/>
      <c r="BS1285" s="17"/>
      <c r="BT1285" s="17"/>
      <c r="BU1285" s="17"/>
      <c r="BV1285" s="17"/>
      <c r="BW1285" s="17"/>
      <c r="BX1285" s="17"/>
      <c r="BY1285" s="17"/>
      <c r="BZ1285" s="17"/>
      <c r="CA1285" s="17"/>
      <c r="CB1285" s="17"/>
      <c r="CC1285" s="17"/>
      <c r="CD1285" s="17"/>
      <c r="CE1285" s="17"/>
      <c r="CF1285" s="17"/>
      <c r="CG1285" s="17"/>
      <c r="CH1285" s="17"/>
      <c r="CI1285" s="17"/>
      <c r="CJ1285" s="17"/>
      <c r="CK1285" s="17"/>
      <c r="CL1285" s="17"/>
      <c r="CM1285" s="17"/>
      <c r="CN1285" s="17"/>
      <c r="CO1285" s="17"/>
      <c r="CP1285" s="17"/>
      <c r="CQ1285" s="17"/>
      <c r="CR1285" s="17"/>
      <c r="CS1285" s="17"/>
      <c r="CT1285" s="17"/>
      <c r="CU1285" s="17"/>
      <c r="CV1285" s="17"/>
      <c r="CW1285" s="17"/>
      <c r="CX1285" s="17"/>
      <c r="CY1285" s="17"/>
      <c r="CZ1285" s="17"/>
      <c r="DA1285" s="17"/>
      <c r="DB1285" s="17"/>
      <c r="DC1285" s="17"/>
      <c r="DD1285" s="17"/>
      <c r="DE1285" s="17"/>
      <c r="DF1285" s="17"/>
      <c r="DG1285" s="17"/>
      <c r="DH1285" s="17"/>
      <c r="DI1285" s="17"/>
      <c r="DJ1285" s="17"/>
      <c r="DK1285" s="17"/>
      <c r="DL1285" s="17"/>
      <c r="DM1285" s="17"/>
      <c r="DN1285" s="17"/>
      <c r="DO1285" s="17"/>
      <c r="DP1285" s="17"/>
      <c r="DQ1285" s="17"/>
      <c r="DR1285" s="17"/>
      <c r="DS1285" s="17"/>
      <c r="DT1285" s="17"/>
      <c r="DU1285" s="17"/>
      <c r="DV1285" s="17"/>
      <c r="DW1285" s="17"/>
      <c r="DX1285" s="17"/>
      <c r="DY1285" s="17"/>
      <c r="DZ1285" s="17"/>
      <c r="EA1285" s="17"/>
      <c r="EB1285" s="17"/>
      <c r="EC1285" s="17"/>
      <c r="ED1285" s="17"/>
      <c r="EE1285" s="17"/>
      <c r="EF1285" s="17"/>
      <c r="EG1285" s="17"/>
      <c r="EH1285" s="17"/>
      <c r="EI1285" s="17"/>
      <c r="EJ1285" s="17"/>
      <c r="EK1285" s="17"/>
      <c r="EL1285" s="17"/>
    </row>
    <row r="1286" spans="1:142" x14ac:dyDescent="0.35">
      <c r="A1286" s="17"/>
      <c r="B1286" s="17"/>
      <c r="C1286" s="17"/>
      <c r="D1286" s="17"/>
      <c r="E1286" s="17"/>
      <c r="F1286" s="17"/>
      <c r="G1286" s="17"/>
      <c r="H1286" s="17"/>
      <c r="I1286" s="17"/>
      <c r="K1286" s="17"/>
      <c r="N1286" s="17"/>
      <c r="O1286" s="17"/>
      <c r="P1286" s="68"/>
      <c r="Q1286" s="68"/>
      <c r="R1286" s="17"/>
      <c r="S1286" s="17"/>
      <c r="T1286" s="107"/>
      <c r="V1286" s="17"/>
      <c r="W1286" s="17"/>
      <c r="Y1286" s="17"/>
      <c r="Z1286" s="17"/>
      <c r="AA1286" s="17"/>
      <c r="AI1286" s="17"/>
      <c r="AJ1286" s="17"/>
      <c r="AK1286" s="17"/>
      <c r="AL1286" s="17"/>
      <c r="AM1286" s="17"/>
      <c r="AN1286" s="17"/>
      <c r="AO1286" s="17"/>
      <c r="AP1286" s="17"/>
      <c r="AQ1286" s="17"/>
      <c r="AR1286" s="17"/>
      <c r="AS1286" s="17"/>
      <c r="AT1286" s="17"/>
      <c r="AU1286" s="17"/>
      <c r="AV1286" s="17"/>
      <c r="AW1286" s="17"/>
      <c r="AX1286" s="17"/>
      <c r="AY1286" s="17"/>
      <c r="AZ1286" s="17"/>
      <c r="BA1286" s="17"/>
      <c r="BB1286" s="17"/>
      <c r="BC1286" s="17"/>
      <c r="BD1286" s="17"/>
      <c r="BE1286" s="17"/>
      <c r="BF1286" s="17"/>
      <c r="BG1286" s="17"/>
      <c r="BH1286" s="17"/>
      <c r="BI1286" s="17"/>
      <c r="BJ1286" s="17"/>
      <c r="BK1286" s="17"/>
      <c r="BL1286" s="17"/>
      <c r="BM1286" s="17"/>
      <c r="BN1286" s="17"/>
      <c r="BO1286" s="17"/>
      <c r="BP1286" s="17"/>
      <c r="BQ1286" s="17"/>
      <c r="BR1286" s="17"/>
      <c r="BS1286" s="17"/>
      <c r="BT1286" s="17"/>
      <c r="BU1286" s="17"/>
      <c r="BV1286" s="17"/>
      <c r="BW1286" s="17"/>
      <c r="BX1286" s="17"/>
      <c r="BY1286" s="17"/>
      <c r="BZ1286" s="17"/>
      <c r="CA1286" s="17"/>
      <c r="CB1286" s="17"/>
      <c r="CC1286" s="17"/>
      <c r="CD1286" s="17"/>
      <c r="CE1286" s="17"/>
      <c r="CF1286" s="17"/>
      <c r="CG1286" s="17"/>
      <c r="CH1286" s="17"/>
      <c r="CI1286" s="17"/>
      <c r="CJ1286" s="17"/>
      <c r="CK1286" s="17"/>
      <c r="CL1286" s="17"/>
      <c r="CM1286" s="17"/>
      <c r="CN1286" s="17"/>
      <c r="CO1286" s="17"/>
      <c r="CP1286" s="17"/>
      <c r="CQ1286" s="17"/>
      <c r="CR1286" s="17"/>
      <c r="CS1286" s="17"/>
      <c r="CT1286" s="17"/>
      <c r="CU1286" s="17"/>
      <c r="CV1286" s="17"/>
      <c r="CW1286" s="17"/>
      <c r="CX1286" s="17"/>
      <c r="CY1286" s="17"/>
      <c r="CZ1286" s="17"/>
      <c r="DA1286" s="17"/>
      <c r="DB1286" s="17"/>
      <c r="DC1286" s="17"/>
      <c r="DD1286" s="17"/>
      <c r="DE1286" s="17"/>
      <c r="DF1286" s="17"/>
      <c r="DG1286" s="17"/>
      <c r="DH1286" s="17"/>
      <c r="DI1286" s="17"/>
      <c r="DJ1286" s="17"/>
      <c r="DK1286" s="17"/>
      <c r="DL1286" s="17"/>
      <c r="DM1286" s="17"/>
      <c r="DN1286" s="17"/>
      <c r="DO1286" s="17"/>
      <c r="DP1286" s="17"/>
      <c r="DQ1286" s="17"/>
      <c r="DR1286" s="17"/>
      <c r="DS1286" s="17"/>
      <c r="DT1286" s="17"/>
      <c r="DU1286" s="17"/>
      <c r="DV1286" s="17"/>
      <c r="DW1286" s="17"/>
      <c r="DX1286" s="17"/>
      <c r="DY1286" s="17"/>
      <c r="DZ1286" s="17"/>
      <c r="EA1286" s="17"/>
      <c r="EB1286" s="17"/>
      <c r="EC1286" s="17"/>
      <c r="ED1286" s="17"/>
      <c r="EE1286" s="17"/>
      <c r="EF1286" s="17"/>
      <c r="EG1286" s="17"/>
      <c r="EH1286" s="17"/>
      <c r="EI1286" s="17"/>
      <c r="EJ1286" s="17"/>
      <c r="EK1286" s="17"/>
      <c r="EL1286" s="17"/>
    </row>
    <row r="1287" spans="1:142" x14ac:dyDescent="0.35">
      <c r="A1287" s="17"/>
      <c r="B1287" s="17"/>
      <c r="C1287" s="17"/>
      <c r="D1287" s="17"/>
      <c r="E1287" s="17"/>
      <c r="F1287" s="17"/>
      <c r="G1287" s="17"/>
      <c r="H1287" s="17"/>
      <c r="I1287" s="17"/>
      <c r="K1287" s="17"/>
      <c r="N1287" s="17"/>
      <c r="O1287" s="17"/>
      <c r="P1287" s="68"/>
      <c r="Q1287" s="68"/>
      <c r="R1287" s="17"/>
      <c r="S1287" s="17"/>
      <c r="T1287" s="107"/>
      <c r="V1287" s="17"/>
      <c r="W1287" s="17"/>
      <c r="Y1287" s="17"/>
      <c r="Z1287" s="17"/>
      <c r="AA1287" s="17"/>
      <c r="AI1287" s="17"/>
      <c r="AJ1287" s="17"/>
      <c r="AK1287" s="17"/>
      <c r="AL1287" s="17"/>
      <c r="AM1287" s="17"/>
      <c r="AN1287" s="17"/>
      <c r="AO1287" s="17"/>
      <c r="AP1287" s="17"/>
      <c r="AQ1287" s="17"/>
      <c r="AR1287" s="17"/>
      <c r="AS1287" s="17"/>
      <c r="AT1287" s="17"/>
      <c r="AU1287" s="17"/>
      <c r="AV1287" s="17"/>
      <c r="AW1287" s="17"/>
      <c r="AX1287" s="17"/>
      <c r="AY1287" s="17"/>
      <c r="AZ1287" s="17"/>
      <c r="BA1287" s="17"/>
      <c r="BB1287" s="17"/>
      <c r="BC1287" s="17"/>
      <c r="BD1287" s="17"/>
      <c r="BE1287" s="17"/>
      <c r="BF1287" s="17"/>
      <c r="BG1287" s="17"/>
      <c r="BH1287" s="17"/>
      <c r="BI1287" s="17"/>
      <c r="BJ1287" s="17"/>
      <c r="BK1287" s="17"/>
      <c r="BL1287" s="17"/>
      <c r="BM1287" s="17"/>
      <c r="BN1287" s="17"/>
      <c r="BO1287" s="17"/>
      <c r="BP1287" s="17"/>
      <c r="BQ1287" s="17"/>
      <c r="BR1287" s="17"/>
      <c r="BS1287" s="17"/>
      <c r="BT1287" s="17"/>
      <c r="BU1287" s="17"/>
      <c r="BV1287" s="17"/>
      <c r="BW1287" s="17"/>
      <c r="BX1287" s="17"/>
      <c r="BY1287" s="17"/>
      <c r="BZ1287" s="17"/>
      <c r="CA1287" s="17"/>
      <c r="CB1287" s="17"/>
      <c r="CC1287" s="17"/>
      <c r="CD1287" s="17"/>
      <c r="CE1287" s="17"/>
      <c r="CF1287" s="17"/>
      <c r="CG1287" s="17"/>
      <c r="CH1287" s="17"/>
      <c r="CI1287" s="17"/>
      <c r="CJ1287" s="17"/>
      <c r="CK1287" s="17"/>
      <c r="CL1287" s="17"/>
      <c r="CM1287" s="17"/>
      <c r="CN1287" s="17"/>
      <c r="CO1287" s="17"/>
      <c r="CP1287" s="17"/>
      <c r="CQ1287" s="17"/>
      <c r="CR1287" s="17"/>
      <c r="CS1287" s="17"/>
      <c r="CT1287" s="17"/>
      <c r="CU1287" s="17"/>
      <c r="CV1287" s="17"/>
      <c r="CW1287" s="17"/>
      <c r="CX1287" s="17"/>
      <c r="CY1287" s="17"/>
      <c r="CZ1287" s="17"/>
      <c r="DA1287" s="17"/>
      <c r="DB1287" s="17"/>
      <c r="DC1287" s="17"/>
      <c r="DD1287" s="17"/>
      <c r="DE1287" s="17"/>
      <c r="DF1287" s="17"/>
      <c r="DG1287" s="17"/>
      <c r="DH1287" s="17"/>
      <c r="DI1287" s="17"/>
      <c r="DJ1287" s="17"/>
      <c r="DK1287" s="17"/>
      <c r="DL1287" s="17"/>
      <c r="DM1287" s="17"/>
      <c r="DN1287" s="17"/>
      <c r="DO1287" s="17"/>
      <c r="DP1287" s="17"/>
      <c r="DQ1287" s="17"/>
      <c r="DR1287" s="17"/>
      <c r="DS1287" s="17"/>
      <c r="DT1287" s="17"/>
      <c r="DU1287" s="17"/>
      <c r="DV1287" s="17"/>
      <c r="DW1287" s="17"/>
      <c r="DX1287" s="17"/>
      <c r="DY1287" s="17"/>
      <c r="DZ1287" s="17"/>
      <c r="EA1287" s="17"/>
      <c r="EB1287" s="17"/>
      <c r="EC1287" s="17"/>
      <c r="ED1287" s="17"/>
      <c r="EE1287" s="17"/>
      <c r="EF1287" s="17"/>
      <c r="EG1287" s="17"/>
      <c r="EH1287" s="17"/>
      <c r="EI1287" s="17"/>
      <c r="EJ1287" s="17"/>
      <c r="EK1287" s="17"/>
      <c r="EL1287" s="17"/>
    </row>
    <row r="1288" spans="1:142" x14ac:dyDescent="0.35">
      <c r="A1288" s="17"/>
      <c r="B1288" s="17"/>
      <c r="C1288" s="17"/>
      <c r="D1288" s="17"/>
      <c r="E1288" s="17"/>
      <c r="F1288" s="17"/>
      <c r="G1288" s="17"/>
      <c r="H1288" s="17"/>
      <c r="I1288" s="17"/>
      <c r="K1288" s="17"/>
      <c r="N1288" s="17"/>
      <c r="O1288" s="17"/>
      <c r="P1288" s="68"/>
      <c r="Q1288" s="68"/>
      <c r="R1288" s="17"/>
      <c r="S1288" s="17"/>
      <c r="T1288" s="109"/>
      <c r="V1288" s="17"/>
      <c r="W1288" s="17"/>
      <c r="Y1288" s="17"/>
      <c r="Z1288" s="17"/>
      <c r="AA1288" s="17"/>
      <c r="AI1288" s="17"/>
      <c r="AJ1288" s="17"/>
      <c r="AK1288" s="17"/>
      <c r="AL1288" s="17"/>
      <c r="AM1288" s="17"/>
      <c r="AN1288" s="17"/>
      <c r="AO1288" s="17"/>
      <c r="AP1288" s="17"/>
      <c r="AQ1288" s="17"/>
      <c r="AR1288" s="17"/>
      <c r="AS1288" s="17"/>
      <c r="AT1288" s="17"/>
      <c r="AU1288" s="17"/>
      <c r="AV1288" s="17"/>
      <c r="AW1288" s="17"/>
      <c r="AX1288" s="17"/>
      <c r="AY1288" s="17"/>
      <c r="AZ1288" s="17"/>
      <c r="BA1288" s="17"/>
      <c r="BB1288" s="17"/>
      <c r="BC1288" s="17"/>
      <c r="BD1288" s="17"/>
      <c r="BE1288" s="17"/>
      <c r="BF1288" s="17"/>
      <c r="BG1288" s="17"/>
      <c r="BH1288" s="17"/>
      <c r="BI1288" s="17"/>
      <c r="BJ1288" s="17"/>
      <c r="BK1288" s="17"/>
      <c r="BL1288" s="17"/>
      <c r="BM1288" s="17"/>
      <c r="BN1288" s="17"/>
      <c r="BO1288" s="17"/>
      <c r="BP1288" s="17"/>
      <c r="BQ1288" s="17"/>
      <c r="BR1288" s="17"/>
      <c r="BS1288" s="17"/>
      <c r="BT1288" s="17"/>
      <c r="BU1288" s="17"/>
      <c r="BV1288" s="17"/>
      <c r="BW1288" s="17"/>
      <c r="BX1288" s="17"/>
      <c r="BY1288" s="17"/>
      <c r="BZ1288" s="17"/>
      <c r="CA1288" s="17"/>
      <c r="CB1288" s="17"/>
      <c r="CC1288" s="17"/>
      <c r="CD1288" s="17"/>
      <c r="CE1288" s="17"/>
      <c r="CF1288" s="17"/>
      <c r="CG1288" s="17"/>
      <c r="CH1288" s="17"/>
      <c r="CI1288" s="17"/>
      <c r="CJ1288" s="17"/>
      <c r="CK1288" s="17"/>
      <c r="CL1288" s="17"/>
      <c r="CM1288" s="17"/>
      <c r="CN1288" s="17"/>
      <c r="CO1288" s="17"/>
      <c r="CP1288" s="17"/>
      <c r="CQ1288" s="17"/>
      <c r="CR1288" s="17"/>
      <c r="CS1288" s="17"/>
      <c r="CT1288" s="17"/>
      <c r="CU1288" s="17"/>
      <c r="CV1288" s="17"/>
      <c r="CW1288" s="17"/>
      <c r="CX1288" s="17"/>
      <c r="CY1288" s="17"/>
      <c r="CZ1288" s="17"/>
      <c r="DA1288" s="17"/>
      <c r="DB1288" s="17"/>
      <c r="DC1288" s="17"/>
      <c r="DD1288" s="17"/>
      <c r="DE1288" s="17"/>
      <c r="DF1288" s="17"/>
      <c r="DG1288" s="17"/>
      <c r="DH1288" s="17"/>
      <c r="DI1288" s="17"/>
      <c r="DJ1288" s="17"/>
      <c r="DK1288" s="17"/>
      <c r="DL1288" s="17"/>
      <c r="DM1288" s="17"/>
      <c r="DN1288" s="17"/>
      <c r="DO1288" s="17"/>
      <c r="DP1288" s="17"/>
      <c r="DQ1288" s="17"/>
      <c r="DR1288" s="17"/>
      <c r="DS1288" s="17"/>
      <c r="DT1288" s="17"/>
      <c r="DU1288" s="17"/>
      <c r="DV1288" s="17"/>
      <c r="DW1288" s="17"/>
      <c r="DX1288" s="17"/>
      <c r="DY1288" s="17"/>
      <c r="DZ1288" s="17"/>
      <c r="EA1288" s="17"/>
      <c r="EB1288" s="17"/>
      <c r="EC1288" s="17"/>
      <c r="ED1288" s="17"/>
      <c r="EE1288" s="17"/>
      <c r="EF1288" s="17"/>
      <c r="EG1288" s="17"/>
      <c r="EH1288" s="17"/>
      <c r="EI1288" s="17"/>
      <c r="EJ1288" s="17"/>
      <c r="EK1288" s="17"/>
      <c r="EL1288" s="17"/>
    </row>
    <row r="1289" spans="1:142" x14ac:dyDescent="0.35">
      <c r="A1289" s="17"/>
      <c r="B1289" s="17"/>
      <c r="C1289" s="17"/>
      <c r="D1289" s="17"/>
      <c r="E1289" s="17"/>
      <c r="F1289" s="17"/>
      <c r="G1289" s="17"/>
      <c r="H1289" s="17"/>
      <c r="I1289" s="17"/>
      <c r="K1289" s="17"/>
      <c r="N1289" s="17"/>
      <c r="O1289" s="17"/>
      <c r="P1289" s="68"/>
      <c r="Q1289" s="68"/>
      <c r="R1289" s="17"/>
      <c r="S1289" s="17"/>
      <c r="T1289" s="107"/>
      <c r="V1289" s="17"/>
      <c r="W1289" s="17"/>
      <c r="Y1289" s="17"/>
      <c r="Z1289" s="17"/>
      <c r="AA1289" s="17"/>
      <c r="AI1289" s="17"/>
      <c r="AJ1289" s="17"/>
      <c r="AK1289" s="17"/>
      <c r="AL1289" s="17"/>
      <c r="AM1289" s="17"/>
      <c r="AN1289" s="17"/>
      <c r="AO1289" s="17"/>
      <c r="AP1289" s="17"/>
      <c r="AQ1289" s="17"/>
      <c r="AR1289" s="17"/>
      <c r="AS1289" s="17"/>
      <c r="AT1289" s="17"/>
      <c r="AU1289" s="17"/>
      <c r="AV1289" s="17"/>
      <c r="AW1289" s="17"/>
      <c r="AX1289" s="17"/>
      <c r="AY1289" s="17"/>
      <c r="AZ1289" s="17"/>
      <c r="BA1289" s="17"/>
      <c r="BB1289" s="17"/>
      <c r="BC1289" s="17"/>
      <c r="BD1289" s="17"/>
      <c r="BE1289" s="17"/>
      <c r="BF1289" s="17"/>
      <c r="BG1289" s="17"/>
      <c r="BH1289" s="17"/>
      <c r="BI1289" s="17"/>
      <c r="BJ1289" s="17"/>
      <c r="BK1289" s="17"/>
      <c r="BL1289" s="17"/>
      <c r="BM1289" s="17"/>
      <c r="BN1289" s="17"/>
      <c r="BO1289" s="17"/>
      <c r="BP1289" s="17"/>
      <c r="BQ1289" s="17"/>
      <c r="BR1289" s="17"/>
      <c r="BS1289" s="17"/>
      <c r="BT1289" s="17"/>
      <c r="BU1289" s="17"/>
      <c r="BV1289" s="17"/>
      <c r="BW1289" s="17"/>
      <c r="BX1289" s="17"/>
      <c r="BY1289" s="17"/>
      <c r="BZ1289" s="17"/>
      <c r="CA1289" s="17"/>
      <c r="CB1289" s="17"/>
      <c r="CC1289" s="17"/>
      <c r="CD1289" s="17"/>
      <c r="CE1289" s="17"/>
      <c r="CF1289" s="17"/>
      <c r="CG1289" s="17"/>
      <c r="CH1289" s="17"/>
      <c r="CI1289" s="17"/>
      <c r="CJ1289" s="17"/>
      <c r="CK1289" s="17"/>
      <c r="CL1289" s="17"/>
      <c r="CM1289" s="17"/>
      <c r="CN1289" s="17"/>
      <c r="CO1289" s="17"/>
      <c r="CP1289" s="17"/>
      <c r="CQ1289" s="17"/>
      <c r="CR1289" s="17"/>
      <c r="CS1289" s="17"/>
      <c r="CT1289" s="17"/>
      <c r="CU1289" s="17"/>
      <c r="CV1289" s="17"/>
      <c r="CW1289" s="17"/>
      <c r="CX1289" s="17"/>
      <c r="CY1289" s="17"/>
      <c r="CZ1289" s="17"/>
      <c r="DA1289" s="17"/>
      <c r="DB1289" s="17"/>
      <c r="DC1289" s="17"/>
      <c r="DD1289" s="17"/>
      <c r="DE1289" s="17"/>
      <c r="DF1289" s="17"/>
      <c r="DG1289" s="17"/>
      <c r="DH1289" s="17"/>
      <c r="DI1289" s="17"/>
      <c r="DJ1289" s="17"/>
      <c r="DK1289" s="17"/>
      <c r="DL1289" s="17"/>
      <c r="DM1289" s="17"/>
      <c r="DN1289" s="17"/>
      <c r="DO1289" s="17"/>
      <c r="DP1289" s="17"/>
      <c r="DQ1289" s="17"/>
      <c r="DR1289" s="17"/>
      <c r="DS1289" s="17"/>
      <c r="DT1289" s="17"/>
      <c r="DU1289" s="17"/>
      <c r="DV1289" s="17"/>
      <c r="DW1289" s="17"/>
      <c r="DX1289" s="17"/>
      <c r="DY1289" s="17"/>
      <c r="DZ1289" s="17"/>
      <c r="EA1289" s="17"/>
      <c r="EB1289" s="17"/>
      <c r="EC1289" s="17"/>
      <c r="ED1289" s="17"/>
      <c r="EE1289" s="17"/>
      <c r="EF1289" s="17"/>
      <c r="EG1289" s="17"/>
      <c r="EH1289" s="17"/>
      <c r="EI1289" s="17"/>
      <c r="EJ1289" s="17"/>
      <c r="EK1289" s="17"/>
      <c r="EL1289" s="17"/>
    </row>
    <row r="1290" spans="1:142" x14ac:dyDescent="0.35">
      <c r="A1290" s="17"/>
      <c r="B1290" s="17"/>
      <c r="C1290" s="17"/>
      <c r="D1290" s="17"/>
      <c r="E1290" s="17"/>
      <c r="F1290" s="17"/>
      <c r="G1290" s="17"/>
      <c r="H1290" s="17"/>
      <c r="I1290" s="17"/>
      <c r="K1290" s="17"/>
      <c r="N1290" s="17"/>
      <c r="O1290" s="17"/>
      <c r="P1290" s="68"/>
      <c r="Q1290" s="68"/>
      <c r="R1290" s="17"/>
      <c r="S1290" s="17"/>
      <c r="T1290" s="107"/>
      <c r="V1290" s="17"/>
      <c r="W1290" s="17"/>
      <c r="Y1290" s="17"/>
      <c r="Z1290" s="17"/>
      <c r="AA1290" s="17"/>
      <c r="AI1290" s="17"/>
      <c r="AJ1290" s="17"/>
      <c r="AK1290" s="17"/>
      <c r="AL1290" s="17"/>
      <c r="AM1290" s="17"/>
      <c r="AN1290" s="17"/>
      <c r="AO1290" s="17"/>
      <c r="AP1290" s="17"/>
      <c r="AQ1290" s="17"/>
      <c r="AR1290" s="17"/>
      <c r="AS1290" s="17"/>
      <c r="AT1290" s="17"/>
      <c r="AU1290" s="17"/>
      <c r="AV1290" s="17"/>
      <c r="AW1290" s="17"/>
      <c r="AX1290" s="17"/>
      <c r="AY1290" s="17"/>
      <c r="AZ1290" s="17"/>
      <c r="BA1290" s="17"/>
      <c r="BB1290" s="17"/>
      <c r="BC1290" s="17"/>
      <c r="BD1290" s="17"/>
      <c r="BE1290" s="17"/>
      <c r="BF1290" s="17"/>
      <c r="BG1290" s="17"/>
      <c r="BH1290" s="17"/>
      <c r="BI1290" s="17"/>
      <c r="BJ1290" s="17"/>
      <c r="BK1290" s="17"/>
      <c r="BL1290" s="17"/>
      <c r="BM1290" s="17"/>
      <c r="BN1290" s="17"/>
      <c r="BO1290" s="17"/>
      <c r="BP1290" s="17"/>
      <c r="BQ1290" s="17"/>
      <c r="BR1290" s="17"/>
      <c r="BS1290" s="17"/>
      <c r="BT1290" s="17"/>
      <c r="BU1290" s="17"/>
      <c r="BV1290" s="17"/>
      <c r="BW1290" s="17"/>
      <c r="BX1290" s="17"/>
      <c r="BY1290" s="17"/>
      <c r="BZ1290" s="17"/>
      <c r="CA1290" s="17"/>
      <c r="CB1290" s="17"/>
      <c r="CC1290" s="17"/>
      <c r="CD1290" s="17"/>
      <c r="CE1290" s="17"/>
      <c r="CF1290" s="17"/>
      <c r="CG1290" s="17"/>
      <c r="CH1290" s="17"/>
      <c r="CI1290" s="17"/>
      <c r="CJ1290" s="17"/>
      <c r="CK1290" s="17"/>
      <c r="CL1290" s="17"/>
      <c r="CM1290" s="17"/>
      <c r="CN1290" s="17"/>
      <c r="CO1290" s="17"/>
      <c r="CP1290" s="17"/>
      <c r="CQ1290" s="17"/>
      <c r="CR1290" s="17"/>
      <c r="CS1290" s="17"/>
      <c r="CT1290" s="17"/>
      <c r="CU1290" s="17"/>
      <c r="CV1290" s="17"/>
      <c r="CW1290" s="17"/>
      <c r="CX1290" s="17"/>
      <c r="CY1290" s="17"/>
      <c r="CZ1290" s="17"/>
      <c r="DA1290" s="17"/>
      <c r="DB1290" s="17"/>
      <c r="DC1290" s="17"/>
      <c r="DD1290" s="17"/>
      <c r="DE1290" s="17"/>
      <c r="DF1290" s="17"/>
      <c r="DG1290" s="17"/>
      <c r="DH1290" s="17"/>
      <c r="DI1290" s="17"/>
      <c r="DJ1290" s="17"/>
      <c r="DK1290" s="17"/>
      <c r="DL1290" s="17"/>
      <c r="DM1290" s="17"/>
      <c r="DN1290" s="17"/>
      <c r="DO1290" s="17"/>
      <c r="DP1290" s="17"/>
      <c r="DQ1290" s="17"/>
      <c r="DR1290" s="17"/>
      <c r="DS1290" s="17"/>
      <c r="DT1290" s="17"/>
      <c r="DU1290" s="17"/>
      <c r="DV1290" s="17"/>
      <c r="DW1290" s="17"/>
      <c r="DX1290" s="17"/>
      <c r="DY1290" s="17"/>
      <c r="DZ1290" s="17"/>
      <c r="EA1290" s="17"/>
      <c r="EB1290" s="17"/>
      <c r="EC1290" s="17"/>
      <c r="ED1290" s="17"/>
      <c r="EE1290" s="17"/>
      <c r="EF1290" s="17"/>
      <c r="EG1290" s="17"/>
      <c r="EH1290" s="17"/>
      <c r="EI1290" s="17"/>
      <c r="EJ1290" s="17"/>
      <c r="EK1290" s="17"/>
      <c r="EL1290" s="17"/>
    </row>
    <row r="1291" spans="1:142" x14ac:dyDescent="0.35">
      <c r="A1291" s="17"/>
      <c r="B1291" s="17"/>
      <c r="C1291" s="17"/>
      <c r="D1291" s="17"/>
      <c r="E1291" s="17"/>
      <c r="F1291" s="17"/>
      <c r="G1291" s="17"/>
      <c r="H1291" s="17"/>
      <c r="I1291" s="17"/>
      <c r="K1291" s="17"/>
      <c r="N1291" s="17"/>
      <c r="O1291" s="17"/>
      <c r="P1291" s="68"/>
      <c r="Q1291" s="68"/>
      <c r="R1291" s="17"/>
      <c r="S1291" s="17"/>
      <c r="T1291" s="107"/>
      <c r="V1291" s="17"/>
      <c r="W1291" s="17"/>
      <c r="Y1291" s="17"/>
      <c r="Z1291" s="17"/>
      <c r="AA1291" s="17"/>
      <c r="AI1291" s="17"/>
      <c r="AJ1291" s="17"/>
      <c r="AK1291" s="17"/>
      <c r="AL1291" s="17"/>
      <c r="AM1291" s="17"/>
      <c r="AN1291" s="17"/>
      <c r="AO1291" s="17"/>
      <c r="AP1291" s="17"/>
      <c r="AQ1291" s="17"/>
      <c r="AR1291" s="17"/>
      <c r="AS1291" s="17"/>
      <c r="AT1291" s="17"/>
      <c r="AU1291" s="17"/>
      <c r="AV1291" s="17"/>
      <c r="AW1291" s="17"/>
      <c r="AX1291" s="17"/>
      <c r="AY1291" s="17"/>
      <c r="AZ1291" s="17"/>
      <c r="BA1291" s="17"/>
      <c r="BB1291" s="17"/>
      <c r="BC1291" s="17"/>
      <c r="BD1291" s="17"/>
      <c r="BE1291" s="17"/>
      <c r="BF1291" s="17"/>
      <c r="BG1291" s="17"/>
      <c r="BH1291" s="17"/>
      <c r="BI1291" s="17"/>
      <c r="BJ1291" s="17"/>
      <c r="BK1291" s="17"/>
      <c r="BL1291" s="17"/>
      <c r="BM1291" s="17"/>
      <c r="BN1291" s="17"/>
      <c r="BO1291" s="17"/>
      <c r="BP1291" s="17"/>
      <c r="BQ1291" s="17"/>
      <c r="BR1291" s="17"/>
      <c r="BS1291" s="17"/>
      <c r="BT1291" s="17"/>
      <c r="BU1291" s="17"/>
      <c r="BV1291" s="17"/>
      <c r="BW1291" s="17"/>
      <c r="BX1291" s="17"/>
      <c r="BY1291" s="17"/>
      <c r="BZ1291" s="17"/>
      <c r="CA1291" s="17"/>
      <c r="CB1291" s="17"/>
      <c r="CC1291" s="17"/>
      <c r="CD1291" s="17"/>
      <c r="CE1291" s="17"/>
      <c r="CF1291" s="17"/>
      <c r="CG1291" s="17"/>
      <c r="CH1291" s="17"/>
      <c r="CI1291" s="17"/>
      <c r="CJ1291" s="17"/>
      <c r="CK1291" s="17"/>
      <c r="CL1291" s="17"/>
      <c r="CM1291" s="17"/>
      <c r="CN1291" s="17"/>
      <c r="CO1291" s="17"/>
      <c r="CP1291" s="17"/>
      <c r="CQ1291" s="17"/>
      <c r="CR1291" s="17"/>
      <c r="CS1291" s="17"/>
      <c r="CT1291" s="17"/>
      <c r="CU1291" s="17"/>
      <c r="CV1291" s="17"/>
      <c r="CW1291" s="17"/>
      <c r="CX1291" s="17"/>
      <c r="CY1291" s="17"/>
      <c r="CZ1291" s="17"/>
      <c r="DA1291" s="17"/>
      <c r="DB1291" s="17"/>
      <c r="DC1291" s="17"/>
      <c r="DD1291" s="17"/>
      <c r="DE1291" s="17"/>
      <c r="DF1291" s="17"/>
      <c r="DG1291" s="17"/>
      <c r="DH1291" s="17"/>
      <c r="DI1291" s="17"/>
      <c r="DJ1291" s="17"/>
      <c r="DK1291" s="17"/>
      <c r="DL1291" s="17"/>
      <c r="DM1291" s="17"/>
      <c r="DN1291" s="17"/>
      <c r="DO1291" s="17"/>
      <c r="DP1291" s="17"/>
      <c r="DQ1291" s="17"/>
      <c r="DR1291" s="17"/>
      <c r="DS1291" s="17"/>
      <c r="DT1291" s="17"/>
      <c r="DU1291" s="17"/>
      <c r="DV1291" s="17"/>
      <c r="DW1291" s="17"/>
      <c r="DX1291" s="17"/>
      <c r="DY1291" s="17"/>
      <c r="DZ1291" s="17"/>
      <c r="EA1291" s="17"/>
      <c r="EB1291" s="17"/>
      <c r="EC1291" s="17"/>
      <c r="ED1291" s="17"/>
      <c r="EE1291" s="17"/>
      <c r="EF1291" s="17"/>
      <c r="EG1291" s="17"/>
      <c r="EH1291" s="17"/>
      <c r="EI1291" s="17"/>
      <c r="EJ1291" s="17"/>
      <c r="EK1291" s="17"/>
      <c r="EL1291" s="17"/>
    </row>
    <row r="1292" spans="1:142" x14ac:dyDescent="0.35">
      <c r="A1292" s="17"/>
      <c r="B1292" s="17"/>
      <c r="C1292" s="17"/>
      <c r="D1292" s="17"/>
      <c r="E1292" s="17"/>
      <c r="F1292" s="17"/>
      <c r="G1292" s="17"/>
      <c r="H1292" s="17"/>
      <c r="I1292" s="17"/>
      <c r="K1292" s="17"/>
      <c r="N1292" s="17"/>
      <c r="O1292" s="17"/>
      <c r="P1292" s="68"/>
      <c r="Q1292" s="68"/>
      <c r="R1292" s="17"/>
      <c r="S1292" s="17"/>
      <c r="T1292" s="107"/>
      <c r="V1292" s="17"/>
      <c r="W1292" s="17"/>
      <c r="Y1292" s="17"/>
      <c r="Z1292" s="17"/>
      <c r="AA1292" s="17"/>
      <c r="AI1292" s="17"/>
      <c r="AJ1292" s="17"/>
      <c r="AK1292" s="17"/>
      <c r="AL1292" s="17"/>
      <c r="AM1292" s="17"/>
      <c r="AN1292" s="17"/>
      <c r="AO1292" s="17"/>
      <c r="AP1292" s="17"/>
      <c r="AQ1292" s="17"/>
      <c r="AR1292" s="17"/>
      <c r="AS1292" s="17"/>
      <c r="AT1292" s="17"/>
      <c r="AU1292" s="17"/>
      <c r="AV1292" s="17"/>
      <c r="AW1292" s="17"/>
      <c r="AX1292" s="17"/>
      <c r="AY1292" s="17"/>
      <c r="AZ1292" s="17"/>
      <c r="BA1292" s="17"/>
      <c r="BB1292" s="17"/>
      <c r="BC1292" s="17"/>
      <c r="BD1292" s="17"/>
      <c r="BE1292" s="17"/>
      <c r="BF1292" s="17"/>
      <c r="BG1292" s="17"/>
      <c r="BH1292" s="17"/>
      <c r="BI1292" s="17"/>
      <c r="BJ1292" s="17"/>
      <c r="BK1292" s="17"/>
      <c r="BL1292" s="17"/>
      <c r="BM1292" s="17"/>
      <c r="BN1292" s="17"/>
      <c r="BO1292" s="17"/>
      <c r="BP1292" s="17"/>
      <c r="BQ1292" s="17"/>
      <c r="BR1292" s="17"/>
      <c r="BS1292" s="17"/>
      <c r="BT1292" s="17"/>
      <c r="BU1292" s="17"/>
      <c r="BV1292" s="17"/>
      <c r="BW1292" s="17"/>
      <c r="BX1292" s="17"/>
      <c r="BY1292" s="17"/>
      <c r="BZ1292" s="17"/>
      <c r="CA1292" s="17"/>
      <c r="CB1292" s="17"/>
      <c r="CC1292" s="17"/>
      <c r="CD1292" s="17"/>
      <c r="CE1292" s="17"/>
      <c r="CF1292" s="17"/>
      <c r="CG1292" s="17"/>
      <c r="CH1292" s="17"/>
      <c r="CI1292" s="17"/>
      <c r="CJ1292" s="17"/>
      <c r="CK1292" s="17"/>
      <c r="CL1292" s="17"/>
      <c r="CM1292" s="17"/>
      <c r="CN1292" s="17"/>
      <c r="CO1292" s="17"/>
      <c r="CP1292" s="17"/>
      <c r="CQ1292" s="17"/>
      <c r="CR1292" s="17"/>
      <c r="CS1292" s="17"/>
      <c r="CT1292" s="17"/>
      <c r="CU1292" s="17"/>
      <c r="CV1292" s="17"/>
      <c r="CW1292" s="17"/>
      <c r="CX1292" s="17"/>
      <c r="CY1292" s="17"/>
      <c r="CZ1292" s="17"/>
      <c r="DA1292" s="17"/>
      <c r="DB1292" s="17"/>
      <c r="DC1292" s="17"/>
      <c r="DD1292" s="17"/>
      <c r="DE1292" s="17"/>
      <c r="DF1292" s="17"/>
      <c r="DG1292" s="17"/>
      <c r="DH1292" s="17"/>
      <c r="DI1292" s="17"/>
      <c r="DJ1292" s="17"/>
      <c r="DK1292" s="17"/>
      <c r="DL1292" s="17"/>
      <c r="DM1292" s="17"/>
      <c r="DN1292" s="17"/>
      <c r="DO1292" s="17"/>
      <c r="DP1292" s="17"/>
      <c r="DQ1292" s="17"/>
      <c r="DR1292" s="17"/>
      <c r="DS1292" s="17"/>
      <c r="DT1292" s="17"/>
      <c r="DU1292" s="17"/>
      <c r="DV1292" s="17"/>
      <c r="DW1292" s="17"/>
      <c r="DX1292" s="17"/>
      <c r="DY1292" s="17"/>
      <c r="DZ1292" s="17"/>
      <c r="EA1292" s="17"/>
      <c r="EB1292" s="17"/>
      <c r="EC1292" s="17"/>
      <c r="ED1292" s="17"/>
      <c r="EE1292" s="17"/>
      <c r="EF1292" s="17"/>
      <c r="EG1292" s="17"/>
      <c r="EH1292" s="17"/>
      <c r="EI1292" s="17"/>
      <c r="EJ1292" s="17"/>
      <c r="EK1292" s="17"/>
      <c r="EL1292" s="17"/>
    </row>
    <row r="1293" spans="1:142" x14ac:dyDescent="0.35">
      <c r="A1293" s="17"/>
      <c r="B1293" s="17"/>
      <c r="C1293" s="17"/>
      <c r="D1293" s="17"/>
      <c r="E1293" s="17"/>
      <c r="F1293" s="17"/>
      <c r="G1293" s="17"/>
      <c r="H1293" s="17"/>
      <c r="I1293" s="17"/>
      <c r="K1293" s="17"/>
      <c r="N1293" s="17"/>
      <c r="O1293" s="17"/>
      <c r="P1293" s="68"/>
      <c r="Q1293" s="68"/>
      <c r="R1293" s="17"/>
      <c r="S1293" s="17"/>
      <c r="T1293" s="109"/>
      <c r="V1293" s="17"/>
      <c r="W1293" s="17"/>
      <c r="Y1293" s="17"/>
      <c r="Z1293" s="17"/>
      <c r="AA1293" s="17"/>
      <c r="AI1293" s="17"/>
      <c r="AJ1293" s="17"/>
      <c r="AK1293" s="17"/>
      <c r="AL1293" s="17"/>
      <c r="AM1293" s="17"/>
      <c r="AN1293" s="17"/>
      <c r="AO1293" s="17"/>
      <c r="AP1293" s="17"/>
      <c r="AQ1293" s="17"/>
      <c r="AR1293" s="17"/>
      <c r="AS1293" s="17"/>
      <c r="AT1293" s="17"/>
      <c r="AU1293" s="17"/>
      <c r="AV1293" s="17"/>
      <c r="AW1293" s="17"/>
      <c r="AX1293" s="17"/>
      <c r="AY1293" s="17"/>
      <c r="AZ1293" s="17"/>
      <c r="BA1293" s="17"/>
      <c r="BB1293" s="17"/>
      <c r="BC1293" s="17"/>
      <c r="BD1293" s="17"/>
      <c r="BE1293" s="17"/>
      <c r="BF1293" s="17"/>
      <c r="BG1293" s="17"/>
      <c r="BH1293" s="17"/>
      <c r="BI1293" s="17"/>
      <c r="BJ1293" s="17"/>
      <c r="BK1293" s="17"/>
      <c r="BL1293" s="17"/>
      <c r="BM1293" s="17"/>
      <c r="BN1293" s="17"/>
      <c r="BO1293" s="17"/>
      <c r="BP1293" s="17"/>
      <c r="BQ1293" s="17"/>
      <c r="BR1293" s="17"/>
      <c r="BS1293" s="17"/>
      <c r="BT1293" s="17"/>
      <c r="BU1293" s="17"/>
      <c r="BV1293" s="17"/>
      <c r="BW1293" s="17"/>
      <c r="BX1293" s="17"/>
      <c r="BY1293" s="17"/>
      <c r="BZ1293" s="17"/>
      <c r="CA1293" s="17"/>
      <c r="CB1293" s="17"/>
      <c r="CC1293" s="17"/>
      <c r="CD1293" s="17"/>
      <c r="CE1293" s="17"/>
      <c r="CF1293" s="17"/>
      <c r="CG1293" s="17"/>
      <c r="CH1293" s="17"/>
      <c r="CI1293" s="17"/>
      <c r="CJ1293" s="17"/>
      <c r="CK1293" s="17"/>
      <c r="CL1293" s="17"/>
      <c r="CM1293" s="17"/>
      <c r="CN1293" s="17"/>
      <c r="CO1293" s="17"/>
      <c r="CP1293" s="17"/>
      <c r="CQ1293" s="17"/>
      <c r="CR1293" s="17"/>
      <c r="CS1293" s="17"/>
      <c r="CT1293" s="17"/>
      <c r="CU1293" s="17"/>
      <c r="CV1293" s="17"/>
      <c r="CW1293" s="17"/>
      <c r="CX1293" s="17"/>
      <c r="CY1293" s="17"/>
      <c r="CZ1293" s="17"/>
      <c r="DA1293" s="17"/>
      <c r="DB1293" s="17"/>
      <c r="DC1293" s="17"/>
      <c r="DD1293" s="17"/>
      <c r="DE1293" s="17"/>
      <c r="DF1293" s="17"/>
      <c r="DG1293" s="17"/>
      <c r="DH1293" s="17"/>
      <c r="DI1293" s="17"/>
      <c r="DJ1293" s="17"/>
      <c r="DK1293" s="17"/>
      <c r="DL1293" s="17"/>
      <c r="DM1293" s="17"/>
      <c r="DN1293" s="17"/>
      <c r="DO1293" s="17"/>
      <c r="DP1293" s="17"/>
      <c r="DQ1293" s="17"/>
      <c r="DR1293" s="17"/>
      <c r="DS1293" s="17"/>
      <c r="DT1293" s="17"/>
      <c r="DU1293" s="17"/>
      <c r="DV1293" s="17"/>
      <c r="DW1293" s="17"/>
      <c r="DX1293" s="17"/>
      <c r="DY1293" s="17"/>
      <c r="DZ1293" s="17"/>
      <c r="EA1293" s="17"/>
      <c r="EB1293" s="17"/>
      <c r="EC1293" s="17"/>
      <c r="ED1293" s="17"/>
      <c r="EE1293" s="17"/>
      <c r="EF1293" s="17"/>
      <c r="EG1293" s="17"/>
      <c r="EH1293" s="17"/>
      <c r="EI1293" s="17"/>
      <c r="EJ1293" s="17"/>
      <c r="EK1293" s="17"/>
      <c r="EL1293" s="17"/>
    </row>
    <row r="1294" spans="1:142" x14ac:dyDescent="0.35">
      <c r="A1294" s="17"/>
      <c r="B1294" s="17"/>
      <c r="C1294" s="17"/>
      <c r="D1294" s="17"/>
      <c r="E1294" s="17"/>
      <c r="F1294" s="17"/>
      <c r="G1294" s="17"/>
      <c r="H1294" s="17"/>
      <c r="I1294" s="17"/>
      <c r="K1294" s="17"/>
      <c r="N1294" s="17"/>
      <c r="O1294" s="17"/>
      <c r="P1294" s="68"/>
      <c r="Q1294" s="68"/>
      <c r="R1294" s="17"/>
      <c r="S1294" s="17"/>
      <c r="T1294" s="107"/>
      <c r="V1294" s="17"/>
      <c r="W1294" s="17"/>
      <c r="Y1294" s="17"/>
      <c r="Z1294" s="17"/>
      <c r="AA1294" s="17"/>
      <c r="AI1294" s="17"/>
      <c r="AJ1294" s="17"/>
      <c r="AK1294" s="17"/>
      <c r="AL1294" s="17"/>
      <c r="AM1294" s="17"/>
      <c r="AN1294" s="17"/>
      <c r="AO1294" s="17"/>
      <c r="AP1294" s="17"/>
      <c r="AQ1294" s="17"/>
      <c r="AR1294" s="17"/>
      <c r="AS1294" s="17"/>
      <c r="AT1294" s="17"/>
      <c r="AU1294" s="17"/>
      <c r="AV1294" s="17"/>
      <c r="AW1294" s="17"/>
      <c r="AX1294" s="17"/>
      <c r="AY1294" s="17"/>
      <c r="AZ1294" s="17"/>
      <c r="BA1294" s="17"/>
      <c r="BB1294" s="17"/>
      <c r="BC1294" s="17"/>
      <c r="BD1294" s="17"/>
      <c r="BE1294" s="17"/>
      <c r="BF1294" s="17"/>
      <c r="BG1294" s="17"/>
      <c r="BH1294" s="17"/>
      <c r="BI1294" s="17"/>
      <c r="BJ1294" s="17"/>
      <c r="BK1294" s="17"/>
      <c r="BL1294" s="17"/>
      <c r="BM1294" s="17"/>
      <c r="BN1294" s="17"/>
      <c r="BO1294" s="17"/>
      <c r="BP1294" s="17"/>
      <c r="BQ1294" s="17"/>
      <c r="BR1294" s="17"/>
      <c r="BS1294" s="17"/>
      <c r="BT1294" s="17"/>
      <c r="BU1294" s="17"/>
      <c r="BV1294" s="17"/>
      <c r="BW1294" s="17"/>
      <c r="BX1294" s="17"/>
      <c r="BY1294" s="17"/>
      <c r="BZ1294" s="17"/>
      <c r="CA1294" s="17"/>
      <c r="CB1294" s="17"/>
      <c r="CC1294" s="17"/>
      <c r="CD1294" s="17"/>
      <c r="CE1294" s="17"/>
      <c r="CF1294" s="17"/>
      <c r="CG1294" s="17"/>
      <c r="CH1294" s="17"/>
      <c r="CI1294" s="17"/>
      <c r="CJ1294" s="17"/>
      <c r="CK1294" s="17"/>
      <c r="CL1294" s="17"/>
      <c r="CM1294" s="17"/>
      <c r="CN1294" s="17"/>
      <c r="CO1294" s="17"/>
      <c r="CP1294" s="17"/>
      <c r="CQ1294" s="17"/>
      <c r="CR1294" s="17"/>
      <c r="CS1294" s="17"/>
      <c r="CT1294" s="17"/>
      <c r="CU1294" s="17"/>
      <c r="CV1294" s="17"/>
      <c r="CW1294" s="17"/>
      <c r="CX1294" s="17"/>
      <c r="CY1294" s="17"/>
      <c r="CZ1294" s="17"/>
      <c r="DA1294" s="17"/>
      <c r="DB1294" s="17"/>
      <c r="DC1294" s="17"/>
      <c r="DD1294" s="17"/>
      <c r="DE1294" s="17"/>
      <c r="DF1294" s="17"/>
      <c r="DG1294" s="17"/>
      <c r="DH1294" s="17"/>
      <c r="DI1294" s="17"/>
      <c r="DJ1294" s="17"/>
      <c r="DK1294" s="17"/>
      <c r="DL1294" s="17"/>
      <c r="DM1294" s="17"/>
      <c r="DN1294" s="17"/>
      <c r="DO1294" s="17"/>
      <c r="DP1294" s="17"/>
      <c r="DQ1294" s="17"/>
      <c r="DR1294" s="17"/>
      <c r="DS1294" s="17"/>
      <c r="DT1294" s="17"/>
      <c r="DU1294" s="17"/>
      <c r="DV1294" s="17"/>
      <c r="DW1294" s="17"/>
      <c r="DX1294" s="17"/>
      <c r="DY1294" s="17"/>
      <c r="DZ1294" s="17"/>
      <c r="EA1294" s="17"/>
      <c r="EB1294" s="17"/>
      <c r="EC1294" s="17"/>
      <c r="ED1294" s="17"/>
      <c r="EE1294" s="17"/>
      <c r="EF1294" s="17"/>
      <c r="EG1294" s="17"/>
      <c r="EH1294" s="17"/>
      <c r="EI1294" s="17"/>
      <c r="EJ1294" s="17"/>
      <c r="EK1294" s="17"/>
      <c r="EL1294" s="17"/>
    </row>
    <row r="1295" spans="1:142" x14ac:dyDescent="0.35">
      <c r="A1295" s="17"/>
      <c r="B1295" s="17"/>
      <c r="C1295" s="17"/>
      <c r="D1295" s="17"/>
      <c r="E1295" s="17"/>
      <c r="F1295" s="17"/>
      <c r="G1295" s="17"/>
      <c r="H1295" s="17"/>
      <c r="I1295" s="17"/>
      <c r="K1295" s="17"/>
      <c r="N1295" s="17"/>
      <c r="O1295" s="17"/>
      <c r="P1295" s="68"/>
      <c r="Q1295" s="68"/>
      <c r="R1295" s="17"/>
      <c r="S1295" s="17"/>
      <c r="T1295" s="107"/>
      <c r="V1295" s="17"/>
      <c r="W1295" s="17"/>
      <c r="Y1295" s="17"/>
      <c r="Z1295" s="17"/>
      <c r="AA1295" s="17"/>
      <c r="AI1295" s="17"/>
      <c r="AJ1295" s="17"/>
      <c r="AK1295" s="17"/>
      <c r="AL1295" s="17"/>
      <c r="AM1295" s="17"/>
      <c r="AN1295" s="17"/>
      <c r="AO1295" s="17"/>
      <c r="AP1295" s="17"/>
      <c r="AQ1295" s="17"/>
      <c r="AR1295" s="17"/>
      <c r="AS1295" s="17"/>
      <c r="AT1295" s="17"/>
      <c r="AU1295" s="17"/>
      <c r="AV1295" s="17"/>
      <c r="AW1295" s="17"/>
      <c r="AX1295" s="17"/>
      <c r="AY1295" s="17"/>
      <c r="AZ1295" s="17"/>
      <c r="BA1295" s="17"/>
      <c r="BB1295" s="17"/>
      <c r="BC1295" s="17"/>
      <c r="BD1295" s="17"/>
      <c r="BE1295" s="17"/>
      <c r="BF1295" s="17"/>
      <c r="BG1295" s="17"/>
      <c r="BH1295" s="17"/>
      <c r="BI1295" s="17"/>
      <c r="BJ1295" s="17"/>
      <c r="BK1295" s="17"/>
      <c r="BL1295" s="17"/>
      <c r="BM1295" s="17"/>
      <c r="BN1295" s="17"/>
      <c r="BO1295" s="17"/>
      <c r="BP1295" s="17"/>
      <c r="BQ1295" s="17"/>
      <c r="BR1295" s="17"/>
      <c r="BS1295" s="17"/>
      <c r="BT1295" s="17"/>
      <c r="BU1295" s="17"/>
      <c r="BV1295" s="17"/>
      <c r="BW1295" s="17"/>
      <c r="BX1295" s="17"/>
      <c r="BY1295" s="17"/>
      <c r="BZ1295" s="17"/>
      <c r="CA1295" s="17"/>
      <c r="CB1295" s="17"/>
      <c r="CC1295" s="17"/>
      <c r="CD1295" s="17"/>
      <c r="CE1295" s="17"/>
      <c r="CF1295" s="17"/>
      <c r="CG1295" s="17"/>
      <c r="CH1295" s="17"/>
      <c r="CI1295" s="17"/>
      <c r="CJ1295" s="17"/>
      <c r="CK1295" s="17"/>
      <c r="CL1295" s="17"/>
      <c r="CM1295" s="17"/>
      <c r="CN1295" s="17"/>
      <c r="CO1295" s="17"/>
      <c r="CP1295" s="17"/>
      <c r="CQ1295" s="17"/>
      <c r="CR1295" s="17"/>
      <c r="CS1295" s="17"/>
      <c r="CT1295" s="17"/>
      <c r="CU1295" s="17"/>
      <c r="CV1295" s="17"/>
      <c r="CW1295" s="17"/>
      <c r="CX1295" s="17"/>
      <c r="CY1295" s="17"/>
      <c r="CZ1295" s="17"/>
      <c r="DA1295" s="17"/>
      <c r="DB1295" s="17"/>
      <c r="DC1295" s="17"/>
      <c r="DD1295" s="17"/>
      <c r="DE1295" s="17"/>
      <c r="DF1295" s="17"/>
      <c r="DG1295" s="17"/>
      <c r="DH1295" s="17"/>
      <c r="DI1295" s="17"/>
      <c r="DJ1295" s="17"/>
      <c r="DK1295" s="17"/>
      <c r="DL1295" s="17"/>
      <c r="DM1295" s="17"/>
      <c r="DN1295" s="17"/>
      <c r="DO1295" s="17"/>
      <c r="DP1295" s="17"/>
      <c r="DQ1295" s="17"/>
      <c r="DR1295" s="17"/>
      <c r="DS1295" s="17"/>
      <c r="DT1295" s="17"/>
      <c r="DU1295" s="17"/>
      <c r="DV1295" s="17"/>
      <c r="DW1295" s="17"/>
      <c r="DX1295" s="17"/>
      <c r="DY1295" s="17"/>
      <c r="DZ1295" s="17"/>
      <c r="EA1295" s="17"/>
      <c r="EB1295" s="17"/>
      <c r="EC1295" s="17"/>
      <c r="ED1295" s="17"/>
      <c r="EE1295" s="17"/>
      <c r="EF1295" s="17"/>
      <c r="EG1295" s="17"/>
      <c r="EH1295" s="17"/>
      <c r="EI1295" s="17"/>
      <c r="EJ1295" s="17"/>
      <c r="EK1295" s="17"/>
      <c r="EL1295" s="17"/>
    </row>
    <row r="1296" spans="1:142" x14ac:dyDescent="0.35">
      <c r="A1296" s="17"/>
      <c r="B1296" s="17"/>
      <c r="C1296" s="17"/>
      <c r="D1296" s="17"/>
      <c r="E1296" s="17"/>
      <c r="F1296" s="17"/>
      <c r="G1296" s="17"/>
      <c r="H1296" s="17"/>
      <c r="I1296" s="17"/>
      <c r="K1296" s="17"/>
      <c r="N1296" s="17"/>
      <c r="O1296" s="17"/>
      <c r="P1296" s="68"/>
      <c r="Q1296" s="68"/>
      <c r="R1296" s="17"/>
      <c r="S1296" s="17"/>
      <c r="T1296" s="107"/>
      <c r="V1296" s="17"/>
      <c r="W1296" s="17"/>
      <c r="Y1296" s="17"/>
      <c r="Z1296" s="17"/>
      <c r="AA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c r="BL1296" s="17"/>
      <c r="BM1296" s="17"/>
      <c r="BN1296" s="17"/>
      <c r="BO1296" s="17"/>
      <c r="BP1296" s="17"/>
      <c r="BQ1296" s="17"/>
      <c r="BR1296" s="17"/>
      <c r="BS1296" s="17"/>
      <c r="BT1296" s="17"/>
      <c r="BU1296" s="17"/>
      <c r="BV1296" s="17"/>
      <c r="BW1296" s="17"/>
      <c r="BX1296" s="17"/>
      <c r="BY1296" s="17"/>
      <c r="BZ1296" s="17"/>
      <c r="CA1296" s="17"/>
      <c r="CB1296" s="17"/>
      <c r="CC1296" s="17"/>
      <c r="CD1296" s="17"/>
      <c r="CE1296" s="17"/>
      <c r="CF1296" s="17"/>
      <c r="CG1296" s="17"/>
      <c r="CH1296" s="17"/>
      <c r="CI1296" s="17"/>
      <c r="CJ1296" s="17"/>
      <c r="CK1296" s="17"/>
      <c r="CL1296" s="17"/>
      <c r="CM1296" s="17"/>
      <c r="CN1296" s="17"/>
      <c r="CO1296" s="17"/>
      <c r="CP1296" s="17"/>
      <c r="CQ1296" s="17"/>
      <c r="CR1296" s="17"/>
      <c r="CS1296" s="17"/>
      <c r="CT1296" s="17"/>
      <c r="CU1296" s="17"/>
      <c r="CV1296" s="17"/>
      <c r="CW1296" s="17"/>
      <c r="CX1296" s="17"/>
      <c r="CY1296" s="17"/>
      <c r="CZ1296" s="17"/>
      <c r="DA1296" s="17"/>
      <c r="DB1296" s="17"/>
      <c r="DC1296" s="17"/>
      <c r="DD1296" s="17"/>
      <c r="DE1296" s="17"/>
      <c r="DF1296" s="17"/>
      <c r="DG1296" s="17"/>
      <c r="DH1296" s="17"/>
      <c r="DI1296" s="17"/>
      <c r="DJ1296" s="17"/>
      <c r="DK1296" s="17"/>
      <c r="DL1296" s="17"/>
      <c r="DM1296" s="17"/>
      <c r="DN1296" s="17"/>
      <c r="DO1296" s="17"/>
      <c r="DP1296" s="17"/>
      <c r="DQ1296" s="17"/>
      <c r="DR1296" s="17"/>
      <c r="DS1296" s="17"/>
      <c r="DT1296" s="17"/>
      <c r="DU1296" s="17"/>
      <c r="DV1296" s="17"/>
      <c r="DW1296" s="17"/>
      <c r="DX1296" s="17"/>
      <c r="DY1296" s="17"/>
      <c r="DZ1296" s="17"/>
      <c r="EA1296" s="17"/>
      <c r="EB1296" s="17"/>
      <c r="EC1296" s="17"/>
      <c r="ED1296" s="17"/>
      <c r="EE1296" s="17"/>
      <c r="EF1296" s="17"/>
      <c r="EG1296" s="17"/>
      <c r="EH1296" s="17"/>
      <c r="EI1296" s="17"/>
      <c r="EJ1296" s="17"/>
      <c r="EK1296" s="17"/>
      <c r="EL1296" s="17"/>
    </row>
    <row r="1297" spans="1:142" x14ac:dyDescent="0.35">
      <c r="A1297" s="17"/>
      <c r="B1297" s="17"/>
      <c r="C1297" s="17"/>
      <c r="D1297" s="17"/>
      <c r="E1297" s="17"/>
      <c r="F1297" s="17"/>
      <c r="G1297" s="17"/>
      <c r="H1297" s="17"/>
      <c r="I1297" s="17"/>
      <c r="K1297" s="17"/>
      <c r="N1297" s="17"/>
      <c r="O1297" s="17"/>
      <c r="P1297" s="68"/>
      <c r="Q1297" s="68"/>
      <c r="R1297" s="17"/>
      <c r="S1297" s="17"/>
      <c r="T1297" s="107"/>
      <c r="V1297" s="17"/>
      <c r="W1297" s="17"/>
      <c r="Y1297" s="17"/>
      <c r="Z1297" s="17"/>
      <c r="AA1297" s="17"/>
      <c r="AI1297" s="17"/>
      <c r="AJ1297" s="17"/>
      <c r="AK1297" s="17"/>
      <c r="AL1297" s="17"/>
      <c r="AM1297" s="17"/>
      <c r="AN1297" s="17"/>
      <c r="AO1297" s="17"/>
      <c r="AP1297" s="17"/>
      <c r="AQ1297" s="17"/>
      <c r="AR1297" s="17"/>
      <c r="AS1297" s="17"/>
      <c r="AT1297" s="17"/>
      <c r="AU1297" s="17"/>
      <c r="AV1297" s="17"/>
      <c r="AW1297" s="17"/>
      <c r="AX1297" s="17"/>
      <c r="AY1297" s="17"/>
      <c r="AZ1297" s="17"/>
      <c r="BA1297" s="17"/>
      <c r="BB1297" s="17"/>
      <c r="BC1297" s="17"/>
      <c r="BD1297" s="17"/>
      <c r="BE1297" s="17"/>
      <c r="BF1297" s="17"/>
      <c r="BG1297" s="17"/>
      <c r="BH1297" s="17"/>
      <c r="BI1297" s="17"/>
      <c r="BJ1297" s="17"/>
      <c r="BK1297" s="17"/>
      <c r="BL1297" s="17"/>
      <c r="BM1297" s="17"/>
      <c r="BN1297" s="17"/>
      <c r="BO1297" s="17"/>
      <c r="BP1297" s="17"/>
      <c r="BQ1297" s="17"/>
      <c r="BR1297" s="17"/>
      <c r="BS1297" s="17"/>
      <c r="BT1297" s="17"/>
      <c r="BU1297" s="17"/>
      <c r="BV1297" s="17"/>
      <c r="BW1297" s="17"/>
      <c r="BX1297" s="17"/>
      <c r="BY1297" s="17"/>
      <c r="BZ1297" s="17"/>
      <c r="CA1297" s="17"/>
      <c r="CB1297" s="17"/>
      <c r="CC1297" s="17"/>
      <c r="CD1297" s="17"/>
      <c r="CE1297" s="17"/>
      <c r="CF1297" s="17"/>
      <c r="CG1297" s="17"/>
      <c r="CH1297" s="17"/>
      <c r="CI1297" s="17"/>
      <c r="CJ1297" s="17"/>
      <c r="CK1297" s="17"/>
      <c r="CL1297" s="17"/>
      <c r="CM1297" s="17"/>
      <c r="CN1297" s="17"/>
      <c r="CO1297" s="17"/>
      <c r="CP1297" s="17"/>
      <c r="CQ1297" s="17"/>
      <c r="CR1297" s="17"/>
      <c r="CS1297" s="17"/>
      <c r="CT1297" s="17"/>
      <c r="CU1297" s="17"/>
      <c r="CV1297" s="17"/>
      <c r="CW1297" s="17"/>
      <c r="CX1297" s="17"/>
      <c r="CY1297" s="17"/>
      <c r="CZ1297" s="17"/>
      <c r="DA1297" s="17"/>
      <c r="DB1297" s="17"/>
      <c r="DC1297" s="17"/>
      <c r="DD1297" s="17"/>
      <c r="DE1297" s="17"/>
      <c r="DF1297" s="17"/>
      <c r="DG1297" s="17"/>
      <c r="DH1297" s="17"/>
      <c r="DI1297" s="17"/>
      <c r="DJ1297" s="17"/>
      <c r="DK1297" s="17"/>
      <c r="DL1297" s="17"/>
      <c r="DM1297" s="17"/>
      <c r="DN1297" s="17"/>
      <c r="DO1297" s="17"/>
      <c r="DP1297" s="17"/>
      <c r="DQ1297" s="17"/>
      <c r="DR1297" s="17"/>
      <c r="DS1297" s="17"/>
      <c r="DT1297" s="17"/>
      <c r="DU1297" s="17"/>
      <c r="DV1297" s="17"/>
      <c r="DW1297" s="17"/>
      <c r="DX1297" s="17"/>
      <c r="DY1297" s="17"/>
      <c r="DZ1297" s="17"/>
      <c r="EA1297" s="17"/>
      <c r="EB1297" s="17"/>
      <c r="EC1297" s="17"/>
      <c r="ED1297" s="17"/>
      <c r="EE1297" s="17"/>
      <c r="EF1297" s="17"/>
      <c r="EG1297" s="17"/>
      <c r="EH1297" s="17"/>
      <c r="EI1297" s="17"/>
      <c r="EJ1297" s="17"/>
      <c r="EK1297" s="17"/>
      <c r="EL1297" s="17"/>
    </row>
    <row r="1298" spans="1:142" x14ac:dyDescent="0.35">
      <c r="A1298" s="17"/>
      <c r="B1298" s="17"/>
      <c r="C1298" s="17"/>
      <c r="D1298" s="17"/>
      <c r="E1298" s="17"/>
      <c r="F1298" s="17"/>
      <c r="G1298" s="17"/>
      <c r="H1298" s="17"/>
      <c r="I1298" s="17"/>
      <c r="K1298" s="17"/>
      <c r="N1298" s="17"/>
      <c r="O1298" s="17"/>
      <c r="P1298" s="68"/>
      <c r="Q1298" s="68"/>
      <c r="R1298" s="17"/>
      <c r="S1298" s="17"/>
      <c r="T1298" s="107"/>
      <c r="V1298" s="17"/>
      <c r="W1298" s="17"/>
      <c r="Y1298" s="17"/>
      <c r="Z1298" s="17"/>
      <c r="AA1298" s="17"/>
      <c r="AI1298" s="17"/>
      <c r="AJ1298" s="17"/>
      <c r="AK1298" s="17"/>
      <c r="AL1298" s="17"/>
      <c r="AM1298" s="17"/>
      <c r="AN1298" s="17"/>
      <c r="AO1298" s="17"/>
      <c r="AP1298" s="17"/>
      <c r="AQ1298" s="17"/>
      <c r="AR1298" s="17"/>
      <c r="AS1298" s="17"/>
      <c r="AT1298" s="17"/>
      <c r="AU1298" s="17"/>
      <c r="AV1298" s="17"/>
      <c r="AW1298" s="17"/>
      <c r="AX1298" s="17"/>
      <c r="AY1298" s="17"/>
      <c r="AZ1298" s="17"/>
      <c r="BA1298" s="17"/>
      <c r="BB1298" s="17"/>
      <c r="BC1298" s="17"/>
      <c r="BD1298" s="17"/>
      <c r="BE1298" s="17"/>
      <c r="BF1298" s="17"/>
      <c r="BG1298" s="17"/>
      <c r="BH1298" s="17"/>
      <c r="BI1298" s="17"/>
      <c r="BJ1298" s="17"/>
      <c r="BK1298" s="17"/>
      <c r="BL1298" s="17"/>
      <c r="BM1298" s="17"/>
      <c r="BN1298" s="17"/>
      <c r="BO1298" s="17"/>
      <c r="BP1298" s="17"/>
      <c r="BQ1298" s="17"/>
      <c r="BR1298" s="17"/>
      <c r="BS1298" s="17"/>
      <c r="BT1298" s="17"/>
      <c r="BU1298" s="17"/>
      <c r="BV1298" s="17"/>
      <c r="BW1298" s="17"/>
      <c r="BX1298" s="17"/>
      <c r="BY1298" s="17"/>
      <c r="BZ1298" s="17"/>
      <c r="CA1298" s="17"/>
      <c r="CB1298" s="17"/>
      <c r="CC1298" s="17"/>
      <c r="CD1298" s="17"/>
      <c r="CE1298" s="17"/>
      <c r="CF1298" s="17"/>
      <c r="CG1298" s="17"/>
      <c r="CH1298" s="17"/>
      <c r="CI1298" s="17"/>
      <c r="CJ1298" s="17"/>
      <c r="CK1298" s="17"/>
      <c r="CL1298" s="17"/>
      <c r="CM1298" s="17"/>
      <c r="CN1298" s="17"/>
      <c r="CO1298" s="17"/>
      <c r="CP1298" s="17"/>
      <c r="CQ1298" s="17"/>
      <c r="CR1298" s="17"/>
      <c r="CS1298" s="17"/>
      <c r="CT1298" s="17"/>
      <c r="CU1298" s="17"/>
      <c r="CV1298" s="17"/>
      <c r="CW1298" s="17"/>
      <c r="CX1298" s="17"/>
      <c r="CY1298" s="17"/>
      <c r="CZ1298" s="17"/>
      <c r="DA1298" s="17"/>
      <c r="DB1298" s="17"/>
      <c r="DC1298" s="17"/>
      <c r="DD1298" s="17"/>
      <c r="DE1298" s="17"/>
      <c r="DF1298" s="17"/>
      <c r="DG1298" s="17"/>
      <c r="DH1298" s="17"/>
      <c r="DI1298" s="17"/>
      <c r="DJ1298" s="17"/>
      <c r="DK1298" s="17"/>
      <c r="DL1298" s="17"/>
      <c r="DM1298" s="17"/>
      <c r="DN1298" s="17"/>
      <c r="DO1298" s="17"/>
      <c r="DP1298" s="17"/>
      <c r="DQ1298" s="17"/>
      <c r="DR1298" s="17"/>
      <c r="DS1298" s="17"/>
      <c r="DT1298" s="17"/>
      <c r="DU1298" s="17"/>
      <c r="DV1298" s="17"/>
      <c r="DW1298" s="17"/>
      <c r="DX1298" s="17"/>
      <c r="DY1298" s="17"/>
      <c r="DZ1298" s="17"/>
      <c r="EA1298" s="17"/>
      <c r="EB1298" s="17"/>
      <c r="EC1298" s="17"/>
      <c r="ED1298" s="17"/>
      <c r="EE1298" s="17"/>
      <c r="EF1298" s="17"/>
      <c r="EG1298" s="17"/>
      <c r="EH1298" s="17"/>
      <c r="EI1298" s="17"/>
      <c r="EJ1298" s="17"/>
      <c r="EK1298" s="17"/>
      <c r="EL1298" s="17"/>
    </row>
    <row r="1299" spans="1:142" x14ac:dyDescent="0.35">
      <c r="A1299" s="17"/>
      <c r="B1299" s="17"/>
      <c r="C1299" s="17"/>
      <c r="D1299" s="17"/>
      <c r="E1299" s="17"/>
      <c r="F1299" s="17"/>
      <c r="G1299" s="17"/>
      <c r="H1299" s="17"/>
      <c r="I1299" s="17"/>
      <c r="K1299" s="17"/>
      <c r="N1299" s="17"/>
      <c r="O1299" s="17"/>
      <c r="P1299" s="68"/>
      <c r="Q1299" s="68"/>
      <c r="R1299" s="17"/>
      <c r="S1299" s="17"/>
      <c r="T1299" s="107"/>
      <c r="V1299" s="17"/>
      <c r="W1299" s="17"/>
      <c r="Y1299" s="17"/>
      <c r="Z1299" s="17"/>
      <c r="AA1299" s="17"/>
      <c r="AI1299" s="17"/>
      <c r="AJ1299" s="17"/>
      <c r="AK1299" s="17"/>
      <c r="AL1299" s="17"/>
      <c r="AM1299" s="17"/>
      <c r="AN1299" s="17"/>
      <c r="AO1299" s="17"/>
      <c r="AP1299" s="17"/>
      <c r="AQ1299" s="17"/>
      <c r="AR1299" s="17"/>
      <c r="AS1299" s="17"/>
      <c r="AT1299" s="17"/>
      <c r="AU1299" s="17"/>
      <c r="AV1299" s="17"/>
      <c r="AW1299" s="17"/>
      <c r="AX1299" s="17"/>
      <c r="AY1299" s="17"/>
      <c r="AZ1299" s="17"/>
      <c r="BA1299" s="17"/>
      <c r="BB1299" s="17"/>
      <c r="BC1299" s="17"/>
      <c r="BD1299" s="17"/>
      <c r="BE1299" s="17"/>
      <c r="BF1299" s="17"/>
      <c r="BG1299" s="17"/>
      <c r="BH1299" s="17"/>
      <c r="BI1299" s="17"/>
      <c r="BJ1299" s="17"/>
      <c r="BK1299" s="17"/>
      <c r="BL1299" s="17"/>
      <c r="BM1299" s="17"/>
      <c r="BN1299" s="17"/>
      <c r="BO1299" s="17"/>
      <c r="BP1299" s="17"/>
      <c r="BQ1299" s="17"/>
      <c r="BR1299" s="17"/>
      <c r="BS1299" s="17"/>
      <c r="BT1299" s="17"/>
      <c r="BU1299" s="17"/>
      <c r="BV1299" s="17"/>
      <c r="BW1299" s="17"/>
      <c r="BX1299" s="17"/>
      <c r="BY1299" s="17"/>
      <c r="BZ1299" s="17"/>
      <c r="CA1299" s="17"/>
      <c r="CB1299" s="17"/>
      <c r="CC1299" s="17"/>
      <c r="CD1299" s="17"/>
      <c r="CE1299" s="17"/>
      <c r="CF1299" s="17"/>
      <c r="CG1299" s="17"/>
      <c r="CH1299" s="17"/>
      <c r="CI1299" s="17"/>
      <c r="CJ1299" s="17"/>
      <c r="CK1299" s="17"/>
      <c r="CL1299" s="17"/>
      <c r="CM1299" s="17"/>
      <c r="CN1299" s="17"/>
      <c r="CO1299" s="17"/>
      <c r="CP1299" s="17"/>
      <c r="CQ1299" s="17"/>
      <c r="CR1299" s="17"/>
      <c r="CS1299" s="17"/>
      <c r="CT1299" s="17"/>
      <c r="CU1299" s="17"/>
      <c r="CV1299" s="17"/>
      <c r="CW1299" s="17"/>
      <c r="CX1299" s="17"/>
      <c r="CY1299" s="17"/>
      <c r="CZ1299" s="17"/>
      <c r="DA1299" s="17"/>
      <c r="DB1299" s="17"/>
      <c r="DC1299" s="17"/>
      <c r="DD1299" s="17"/>
      <c r="DE1299" s="17"/>
      <c r="DF1299" s="17"/>
      <c r="DG1299" s="17"/>
      <c r="DH1299" s="17"/>
      <c r="DI1299" s="17"/>
      <c r="DJ1299" s="17"/>
      <c r="DK1299" s="17"/>
      <c r="DL1299" s="17"/>
      <c r="DM1299" s="17"/>
      <c r="DN1299" s="17"/>
      <c r="DO1299" s="17"/>
      <c r="DP1299" s="17"/>
      <c r="DQ1299" s="17"/>
      <c r="DR1299" s="17"/>
      <c r="DS1299" s="17"/>
      <c r="DT1299" s="17"/>
      <c r="DU1299" s="17"/>
      <c r="DV1299" s="17"/>
      <c r="DW1299" s="17"/>
      <c r="DX1299" s="17"/>
      <c r="DY1299" s="17"/>
      <c r="DZ1299" s="17"/>
      <c r="EA1299" s="17"/>
      <c r="EB1299" s="17"/>
      <c r="EC1299" s="17"/>
      <c r="ED1299" s="17"/>
      <c r="EE1299" s="17"/>
      <c r="EF1299" s="17"/>
      <c r="EG1299" s="17"/>
      <c r="EH1299" s="17"/>
      <c r="EI1299" s="17"/>
      <c r="EJ1299" s="17"/>
      <c r="EK1299" s="17"/>
      <c r="EL1299" s="17"/>
    </row>
    <row r="1300" spans="1:142" x14ac:dyDescent="0.35">
      <c r="A1300" s="17"/>
      <c r="B1300" s="17"/>
      <c r="C1300" s="17"/>
      <c r="D1300" s="17"/>
      <c r="E1300" s="17"/>
      <c r="F1300" s="17"/>
      <c r="G1300" s="17"/>
      <c r="H1300" s="17"/>
      <c r="I1300" s="17"/>
      <c r="K1300" s="17"/>
      <c r="N1300" s="17"/>
      <c r="O1300" s="17"/>
      <c r="P1300" s="68"/>
      <c r="Q1300" s="68"/>
      <c r="R1300" s="17"/>
      <c r="S1300" s="17"/>
      <c r="T1300" s="107"/>
      <c r="V1300" s="17"/>
      <c r="W1300" s="17"/>
      <c r="Y1300" s="17"/>
      <c r="Z1300" s="17"/>
      <c r="AA1300" s="17"/>
      <c r="AI1300" s="17"/>
      <c r="AJ1300" s="17"/>
      <c r="AK1300" s="17"/>
      <c r="AL1300" s="17"/>
      <c r="AM1300" s="17"/>
      <c r="AN1300" s="17"/>
      <c r="AO1300" s="17"/>
      <c r="AP1300" s="17"/>
      <c r="AQ1300" s="17"/>
      <c r="AR1300" s="17"/>
      <c r="AS1300" s="17"/>
      <c r="AT1300" s="17"/>
      <c r="AU1300" s="17"/>
      <c r="AV1300" s="17"/>
      <c r="AW1300" s="17"/>
      <c r="AX1300" s="17"/>
      <c r="AY1300" s="17"/>
      <c r="AZ1300" s="17"/>
      <c r="BA1300" s="17"/>
      <c r="BB1300" s="17"/>
      <c r="BC1300" s="17"/>
      <c r="BD1300" s="17"/>
      <c r="BE1300" s="17"/>
      <c r="BF1300" s="17"/>
      <c r="BG1300" s="17"/>
      <c r="BH1300" s="17"/>
      <c r="BI1300" s="17"/>
      <c r="BJ1300" s="17"/>
      <c r="BK1300" s="17"/>
      <c r="BL1300" s="17"/>
      <c r="BM1300" s="17"/>
      <c r="BN1300" s="17"/>
      <c r="BO1300" s="17"/>
      <c r="BP1300" s="17"/>
      <c r="BQ1300" s="17"/>
      <c r="BR1300" s="17"/>
      <c r="BS1300" s="17"/>
      <c r="BT1300" s="17"/>
      <c r="BU1300" s="17"/>
      <c r="BV1300" s="17"/>
      <c r="BW1300" s="17"/>
      <c r="BX1300" s="17"/>
      <c r="BY1300" s="17"/>
      <c r="BZ1300" s="17"/>
      <c r="CA1300" s="17"/>
      <c r="CB1300" s="17"/>
      <c r="CC1300" s="17"/>
      <c r="CD1300" s="17"/>
      <c r="CE1300" s="17"/>
      <c r="CF1300" s="17"/>
      <c r="CG1300" s="17"/>
      <c r="CH1300" s="17"/>
      <c r="CI1300" s="17"/>
      <c r="CJ1300" s="17"/>
      <c r="CK1300" s="17"/>
      <c r="CL1300" s="17"/>
      <c r="CM1300" s="17"/>
      <c r="CN1300" s="17"/>
      <c r="CO1300" s="17"/>
      <c r="CP1300" s="17"/>
      <c r="CQ1300" s="17"/>
      <c r="CR1300" s="17"/>
      <c r="CS1300" s="17"/>
      <c r="CT1300" s="17"/>
      <c r="CU1300" s="17"/>
      <c r="CV1300" s="17"/>
      <c r="CW1300" s="17"/>
      <c r="CX1300" s="17"/>
      <c r="CY1300" s="17"/>
      <c r="CZ1300" s="17"/>
      <c r="DA1300" s="17"/>
      <c r="DB1300" s="17"/>
      <c r="DC1300" s="17"/>
      <c r="DD1300" s="17"/>
      <c r="DE1300" s="17"/>
      <c r="DF1300" s="17"/>
      <c r="DG1300" s="17"/>
      <c r="DH1300" s="17"/>
      <c r="DI1300" s="17"/>
      <c r="DJ1300" s="17"/>
      <c r="DK1300" s="17"/>
      <c r="DL1300" s="17"/>
      <c r="DM1300" s="17"/>
      <c r="DN1300" s="17"/>
      <c r="DO1300" s="17"/>
      <c r="DP1300" s="17"/>
      <c r="DQ1300" s="17"/>
      <c r="DR1300" s="17"/>
      <c r="DS1300" s="17"/>
      <c r="DT1300" s="17"/>
      <c r="DU1300" s="17"/>
      <c r="DV1300" s="17"/>
      <c r="DW1300" s="17"/>
      <c r="DX1300" s="17"/>
      <c r="DY1300" s="17"/>
      <c r="DZ1300" s="17"/>
      <c r="EA1300" s="17"/>
      <c r="EB1300" s="17"/>
      <c r="EC1300" s="17"/>
      <c r="ED1300" s="17"/>
      <c r="EE1300" s="17"/>
      <c r="EF1300" s="17"/>
      <c r="EG1300" s="17"/>
      <c r="EH1300" s="17"/>
      <c r="EI1300" s="17"/>
      <c r="EJ1300" s="17"/>
      <c r="EK1300" s="17"/>
      <c r="EL1300" s="17"/>
    </row>
    <row r="1301" spans="1:142" x14ac:dyDescent="0.35">
      <c r="A1301" s="17"/>
      <c r="B1301" s="17"/>
      <c r="C1301" s="17"/>
      <c r="D1301" s="17"/>
      <c r="E1301" s="17"/>
      <c r="F1301" s="17"/>
      <c r="G1301" s="17"/>
      <c r="H1301" s="17"/>
      <c r="I1301" s="17"/>
      <c r="K1301" s="17"/>
      <c r="N1301" s="17"/>
      <c r="O1301" s="17"/>
      <c r="P1301" s="68"/>
      <c r="Q1301" s="68"/>
      <c r="R1301" s="17"/>
      <c r="S1301" s="17"/>
      <c r="T1301" s="107"/>
      <c r="V1301" s="17"/>
      <c r="W1301" s="17"/>
      <c r="Y1301" s="17"/>
      <c r="Z1301" s="17"/>
      <c r="AA1301" s="17"/>
      <c r="AI1301" s="17"/>
      <c r="AJ1301" s="17"/>
      <c r="AK1301" s="17"/>
      <c r="AL1301" s="17"/>
      <c r="AM1301" s="17"/>
      <c r="AN1301" s="17"/>
      <c r="AO1301" s="17"/>
      <c r="AP1301" s="17"/>
      <c r="AQ1301" s="17"/>
      <c r="AR1301" s="17"/>
      <c r="AS1301" s="17"/>
      <c r="AT1301" s="17"/>
      <c r="AU1301" s="17"/>
      <c r="AV1301" s="17"/>
      <c r="AW1301" s="17"/>
      <c r="AX1301" s="17"/>
      <c r="AY1301" s="17"/>
      <c r="AZ1301" s="17"/>
      <c r="BA1301" s="17"/>
      <c r="BB1301" s="17"/>
      <c r="BC1301" s="17"/>
      <c r="BD1301" s="17"/>
      <c r="BE1301" s="17"/>
      <c r="BF1301" s="17"/>
      <c r="BG1301" s="17"/>
      <c r="BH1301" s="17"/>
      <c r="BI1301" s="17"/>
      <c r="BJ1301" s="17"/>
      <c r="BK1301" s="17"/>
      <c r="BL1301" s="17"/>
      <c r="BM1301" s="17"/>
      <c r="BN1301" s="17"/>
      <c r="BO1301" s="17"/>
      <c r="BP1301" s="17"/>
      <c r="BQ1301" s="17"/>
      <c r="BR1301" s="17"/>
      <c r="BS1301" s="17"/>
      <c r="BT1301" s="17"/>
      <c r="BU1301" s="17"/>
      <c r="BV1301" s="17"/>
      <c r="BW1301" s="17"/>
      <c r="BX1301" s="17"/>
      <c r="BY1301" s="17"/>
      <c r="BZ1301" s="17"/>
      <c r="CA1301" s="17"/>
      <c r="CB1301" s="17"/>
      <c r="CC1301" s="17"/>
      <c r="CD1301" s="17"/>
      <c r="CE1301" s="17"/>
      <c r="CF1301" s="17"/>
      <c r="CG1301" s="17"/>
      <c r="CH1301" s="17"/>
      <c r="CI1301" s="17"/>
      <c r="CJ1301" s="17"/>
      <c r="CK1301" s="17"/>
      <c r="CL1301" s="17"/>
      <c r="CM1301" s="17"/>
      <c r="CN1301" s="17"/>
      <c r="CO1301" s="17"/>
      <c r="CP1301" s="17"/>
      <c r="CQ1301" s="17"/>
      <c r="CR1301" s="17"/>
      <c r="CS1301" s="17"/>
      <c r="CT1301" s="17"/>
      <c r="CU1301" s="17"/>
      <c r="CV1301" s="17"/>
      <c r="CW1301" s="17"/>
      <c r="CX1301" s="17"/>
      <c r="CY1301" s="17"/>
      <c r="CZ1301" s="17"/>
      <c r="DA1301" s="17"/>
      <c r="DB1301" s="17"/>
      <c r="DC1301" s="17"/>
      <c r="DD1301" s="17"/>
      <c r="DE1301" s="17"/>
      <c r="DF1301" s="17"/>
      <c r="DG1301" s="17"/>
      <c r="DH1301" s="17"/>
      <c r="DI1301" s="17"/>
      <c r="DJ1301" s="17"/>
      <c r="DK1301" s="17"/>
      <c r="DL1301" s="17"/>
      <c r="DM1301" s="17"/>
      <c r="DN1301" s="17"/>
      <c r="DO1301" s="17"/>
      <c r="DP1301" s="17"/>
      <c r="DQ1301" s="17"/>
      <c r="DR1301" s="17"/>
      <c r="DS1301" s="17"/>
      <c r="DT1301" s="17"/>
      <c r="DU1301" s="17"/>
      <c r="DV1301" s="17"/>
      <c r="DW1301" s="17"/>
      <c r="DX1301" s="17"/>
      <c r="DY1301" s="17"/>
      <c r="DZ1301" s="17"/>
      <c r="EA1301" s="17"/>
      <c r="EB1301" s="17"/>
      <c r="EC1301" s="17"/>
      <c r="ED1301" s="17"/>
      <c r="EE1301" s="17"/>
      <c r="EF1301" s="17"/>
      <c r="EG1301" s="17"/>
      <c r="EH1301" s="17"/>
      <c r="EI1301" s="17"/>
      <c r="EJ1301" s="17"/>
      <c r="EK1301" s="17"/>
      <c r="EL1301" s="17"/>
    </row>
    <row r="1302" spans="1:142" x14ac:dyDescent="0.35">
      <c r="A1302" s="17"/>
      <c r="B1302" s="17"/>
      <c r="C1302" s="17"/>
      <c r="D1302" s="17"/>
      <c r="E1302" s="17"/>
      <c r="F1302" s="17"/>
      <c r="G1302" s="17"/>
      <c r="H1302" s="17"/>
      <c r="I1302" s="17"/>
      <c r="K1302" s="17"/>
      <c r="N1302" s="17"/>
      <c r="O1302" s="17"/>
      <c r="P1302" s="68"/>
      <c r="Q1302" s="68"/>
      <c r="R1302" s="17"/>
      <c r="S1302" s="17"/>
      <c r="T1302" s="107"/>
      <c r="V1302" s="17"/>
      <c r="W1302" s="17"/>
      <c r="Y1302" s="17"/>
      <c r="Z1302" s="17"/>
      <c r="AA1302" s="17"/>
      <c r="AI1302" s="17"/>
      <c r="AJ1302" s="17"/>
      <c r="AK1302" s="17"/>
      <c r="AL1302" s="17"/>
      <c r="AM1302" s="17"/>
      <c r="AN1302" s="17"/>
      <c r="AO1302" s="17"/>
      <c r="AP1302" s="17"/>
      <c r="AQ1302" s="17"/>
      <c r="AR1302" s="17"/>
      <c r="AS1302" s="17"/>
      <c r="AT1302" s="17"/>
      <c r="AU1302" s="17"/>
      <c r="AV1302" s="17"/>
      <c r="AW1302" s="17"/>
      <c r="AX1302" s="17"/>
      <c r="AY1302" s="17"/>
      <c r="AZ1302" s="17"/>
      <c r="BA1302" s="17"/>
      <c r="BB1302" s="17"/>
      <c r="BC1302" s="17"/>
      <c r="BD1302" s="17"/>
      <c r="BE1302" s="17"/>
      <c r="BF1302" s="17"/>
      <c r="BG1302" s="17"/>
      <c r="BH1302" s="17"/>
      <c r="BI1302" s="17"/>
      <c r="BJ1302" s="17"/>
      <c r="BK1302" s="17"/>
      <c r="BL1302" s="17"/>
      <c r="BM1302" s="17"/>
      <c r="BN1302" s="17"/>
      <c r="BO1302" s="17"/>
      <c r="BP1302" s="17"/>
      <c r="BQ1302" s="17"/>
      <c r="BR1302" s="17"/>
      <c r="BS1302" s="17"/>
      <c r="BT1302" s="17"/>
      <c r="BU1302" s="17"/>
      <c r="BV1302" s="17"/>
      <c r="BW1302" s="17"/>
      <c r="BX1302" s="17"/>
      <c r="BY1302" s="17"/>
      <c r="BZ1302" s="17"/>
      <c r="CA1302" s="17"/>
      <c r="CB1302" s="17"/>
      <c r="CC1302" s="17"/>
      <c r="CD1302" s="17"/>
      <c r="CE1302" s="17"/>
      <c r="CF1302" s="17"/>
      <c r="CG1302" s="17"/>
      <c r="CH1302" s="17"/>
      <c r="CI1302" s="17"/>
      <c r="CJ1302" s="17"/>
      <c r="CK1302" s="17"/>
      <c r="CL1302" s="17"/>
      <c r="CM1302" s="17"/>
      <c r="CN1302" s="17"/>
      <c r="CO1302" s="17"/>
      <c r="CP1302" s="17"/>
      <c r="CQ1302" s="17"/>
      <c r="CR1302" s="17"/>
      <c r="CS1302" s="17"/>
      <c r="CT1302" s="17"/>
      <c r="CU1302" s="17"/>
      <c r="CV1302" s="17"/>
      <c r="CW1302" s="17"/>
      <c r="CX1302" s="17"/>
      <c r="CY1302" s="17"/>
      <c r="CZ1302" s="17"/>
      <c r="DA1302" s="17"/>
      <c r="DB1302" s="17"/>
      <c r="DC1302" s="17"/>
      <c r="DD1302" s="17"/>
      <c r="DE1302" s="17"/>
      <c r="DF1302" s="17"/>
      <c r="DG1302" s="17"/>
      <c r="DH1302" s="17"/>
      <c r="DI1302" s="17"/>
      <c r="DJ1302" s="17"/>
      <c r="DK1302" s="17"/>
      <c r="DL1302" s="17"/>
      <c r="DM1302" s="17"/>
      <c r="DN1302" s="17"/>
      <c r="DO1302" s="17"/>
      <c r="DP1302" s="17"/>
      <c r="DQ1302" s="17"/>
      <c r="DR1302" s="17"/>
      <c r="DS1302" s="17"/>
      <c r="DT1302" s="17"/>
      <c r="DU1302" s="17"/>
      <c r="DV1302" s="17"/>
      <c r="DW1302" s="17"/>
      <c r="DX1302" s="17"/>
      <c r="DY1302" s="17"/>
      <c r="DZ1302" s="17"/>
      <c r="EA1302" s="17"/>
      <c r="EB1302" s="17"/>
      <c r="EC1302" s="17"/>
      <c r="ED1302" s="17"/>
      <c r="EE1302" s="17"/>
      <c r="EF1302" s="17"/>
      <c r="EG1302" s="17"/>
      <c r="EH1302" s="17"/>
      <c r="EI1302" s="17"/>
      <c r="EJ1302" s="17"/>
      <c r="EK1302" s="17"/>
      <c r="EL1302" s="17"/>
    </row>
    <row r="1303" spans="1:142" x14ac:dyDescent="0.35">
      <c r="A1303" s="17"/>
      <c r="B1303" s="17"/>
      <c r="C1303" s="17"/>
      <c r="D1303" s="17"/>
      <c r="E1303" s="17"/>
      <c r="F1303" s="17"/>
      <c r="G1303" s="17"/>
      <c r="H1303" s="17"/>
      <c r="I1303" s="17"/>
      <c r="K1303" s="17"/>
      <c r="N1303" s="17"/>
      <c r="O1303" s="17"/>
      <c r="P1303" s="68"/>
      <c r="Q1303" s="68"/>
      <c r="R1303" s="17"/>
      <c r="S1303" s="17"/>
      <c r="T1303" s="107"/>
      <c r="V1303" s="17"/>
      <c r="W1303" s="17"/>
      <c r="Y1303" s="17"/>
      <c r="Z1303" s="17"/>
      <c r="AA1303" s="17"/>
      <c r="AI1303" s="17"/>
      <c r="AJ1303" s="17"/>
      <c r="AK1303" s="17"/>
      <c r="AL1303" s="17"/>
      <c r="AM1303" s="17"/>
      <c r="AN1303" s="17"/>
      <c r="AO1303" s="17"/>
      <c r="AP1303" s="17"/>
      <c r="AQ1303" s="17"/>
      <c r="AR1303" s="17"/>
      <c r="AS1303" s="17"/>
      <c r="AT1303" s="17"/>
      <c r="AU1303" s="17"/>
      <c r="AV1303" s="17"/>
      <c r="AW1303" s="17"/>
      <c r="AX1303" s="17"/>
      <c r="AY1303" s="17"/>
      <c r="AZ1303" s="17"/>
      <c r="BA1303" s="17"/>
      <c r="BB1303" s="17"/>
      <c r="BC1303" s="17"/>
      <c r="BD1303" s="17"/>
      <c r="BE1303" s="17"/>
      <c r="BF1303" s="17"/>
      <c r="BG1303" s="17"/>
      <c r="BH1303" s="17"/>
      <c r="BI1303" s="17"/>
      <c r="BJ1303" s="17"/>
      <c r="BK1303" s="17"/>
      <c r="BL1303" s="17"/>
      <c r="BM1303" s="17"/>
      <c r="BN1303" s="17"/>
      <c r="BO1303" s="17"/>
      <c r="BP1303" s="17"/>
      <c r="BQ1303" s="17"/>
      <c r="BR1303" s="17"/>
      <c r="BS1303" s="17"/>
      <c r="BT1303" s="17"/>
      <c r="BU1303" s="17"/>
      <c r="BV1303" s="17"/>
      <c r="BW1303" s="17"/>
      <c r="BX1303" s="17"/>
      <c r="BY1303" s="17"/>
      <c r="BZ1303" s="17"/>
      <c r="CA1303" s="17"/>
      <c r="CB1303" s="17"/>
      <c r="CC1303" s="17"/>
      <c r="CD1303" s="17"/>
      <c r="CE1303" s="17"/>
      <c r="CF1303" s="17"/>
      <c r="CG1303" s="17"/>
      <c r="CH1303" s="17"/>
      <c r="CI1303" s="17"/>
      <c r="CJ1303" s="17"/>
      <c r="CK1303" s="17"/>
      <c r="CL1303" s="17"/>
      <c r="CM1303" s="17"/>
      <c r="CN1303" s="17"/>
      <c r="CO1303" s="17"/>
      <c r="CP1303" s="17"/>
      <c r="CQ1303" s="17"/>
      <c r="CR1303" s="17"/>
      <c r="CS1303" s="17"/>
      <c r="CT1303" s="17"/>
      <c r="CU1303" s="17"/>
      <c r="CV1303" s="17"/>
      <c r="CW1303" s="17"/>
      <c r="CX1303" s="17"/>
      <c r="CY1303" s="17"/>
      <c r="CZ1303" s="17"/>
      <c r="DA1303" s="17"/>
      <c r="DB1303" s="17"/>
      <c r="DC1303" s="17"/>
      <c r="DD1303" s="17"/>
      <c r="DE1303" s="17"/>
      <c r="DF1303" s="17"/>
      <c r="DG1303" s="17"/>
      <c r="DH1303" s="17"/>
      <c r="DI1303" s="17"/>
      <c r="DJ1303" s="17"/>
      <c r="DK1303" s="17"/>
      <c r="DL1303" s="17"/>
      <c r="DM1303" s="17"/>
      <c r="DN1303" s="17"/>
      <c r="DO1303" s="17"/>
      <c r="DP1303" s="17"/>
      <c r="DQ1303" s="17"/>
      <c r="DR1303" s="17"/>
      <c r="DS1303" s="17"/>
      <c r="DT1303" s="17"/>
      <c r="DU1303" s="17"/>
      <c r="DV1303" s="17"/>
      <c r="DW1303" s="17"/>
      <c r="DX1303" s="17"/>
      <c r="DY1303" s="17"/>
      <c r="DZ1303" s="17"/>
      <c r="EA1303" s="17"/>
      <c r="EB1303" s="17"/>
      <c r="EC1303" s="17"/>
      <c r="ED1303" s="17"/>
      <c r="EE1303" s="17"/>
      <c r="EF1303" s="17"/>
      <c r="EG1303" s="17"/>
      <c r="EH1303" s="17"/>
      <c r="EI1303" s="17"/>
      <c r="EJ1303" s="17"/>
      <c r="EK1303" s="17"/>
      <c r="EL1303" s="17"/>
    </row>
    <row r="1304" spans="1:142" x14ac:dyDescent="0.35">
      <c r="A1304" s="17"/>
      <c r="B1304" s="17"/>
      <c r="C1304" s="17"/>
      <c r="D1304" s="17"/>
      <c r="E1304" s="17"/>
      <c r="F1304" s="17"/>
      <c r="G1304" s="17"/>
      <c r="H1304" s="17"/>
      <c r="I1304" s="17"/>
      <c r="K1304" s="17"/>
      <c r="N1304" s="17"/>
      <c r="O1304" s="17"/>
      <c r="P1304" s="68"/>
      <c r="Q1304" s="68"/>
      <c r="R1304" s="17"/>
      <c r="S1304" s="17"/>
      <c r="T1304" s="107"/>
      <c r="V1304" s="17"/>
      <c r="W1304" s="17"/>
      <c r="Y1304" s="17"/>
      <c r="Z1304" s="17"/>
      <c r="AA1304" s="17"/>
      <c r="AI1304" s="17"/>
      <c r="AJ1304" s="17"/>
      <c r="AK1304" s="17"/>
      <c r="AL1304" s="17"/>
      <c r="AM1304" s="17"/>
      <c r="AN1304" s="17"/>
      <c r="AO1304" s="17"/>
      <c r="AP1304" s="17"/>
      <c r="AQ1304" s="17"/>
      <c r="AR1304" s="17"/>
      <c r="AS1304" s="17"/>
      <c r="AT1304" s="17"/>
      <c r="AU1304" s="17"/>
      <c r="AV1304" s="17"/>
      <c r="AW1304" s="17"/>
      <c r="AX1304" s="17"/>
      <c r="AY1304" s="17"/>
      <c r="AZ1304" s="17"/>
      <c r="BA1304" s="17"/>
      <c r="BB1304" s="17"/>
      <c r="BC1304" s="17"/>
      <c r="BD1304" s="17"/>
      <c r="BE1304" s="17"/>
      <c r="BF1304" s="17"/>
      <c r="BG1304" s="17"/>
      <c r="BH1304" s="17"/>
      <c r="BI1304" s="17"/>
      <c r="BJ1304" s="17"/>
      <c r="BK1304" s="17"/>
      <c r="BL1304" s="17"/>
      <c r="BM1304" s="17"/>
      <c r="BN1304" s="17"/>
      <c r="BO1304" s="17"/>
      <c r="BP1304" s="17"/>
      <c r="BQ1304" s="17"/>
      <c r="BR1304" s="17"/>
      <c r="BS1304" s="17"/>
      <c r="BT1304" s="17"/>
      <c r="BU1304" s="17"/>
      <c r="BV1304" s="17"/>
      <c r="BW1304" s="17"/>
      <c r="BX1304" s="17"/>
      <c r="BY1304" s="17"/>
      <c r="BZ1304" s="17"/>
      <c r="CA1304" s="17"/>
      <c r="CB1304" s="17"/>
      <c r="CC1304" s="17"/>
      <c r="CD1304" s="17"/>
      <c r="CE1304" s="17"/>
      <c r="CF1304" s="17"/>
      <c r="CG1304" s="17"/>
      <c r="CH1304" s="17"/>
      <c r="CI1304" s="17"/>
      <c r="CJ1304" s="17"/>
      <c r="CK1304" s="17"/>
      <c r="CL1304" s="17"/>
      <c r="CM1304" s="17"/>
      <c r="CN1304" s="17"/>
      <c r="CO1304" s="17"/>
      <c r="CP1304" s="17"/>
      <c r="CQ1304" s="17"/>
      <c r="CR1304" s="17"/>
      <c r="CS1304" s="17"/>
      <c r="CT1304" s="17"/>
      <c r="CU1304" s="17"/>
      <c r="CV1304" s="17"/>
      <c r="CW1304" s="17"/>
      <c r="CX1304" s="17"/>
      <c r="CY1304" s="17"/>
      <c r="CZ1304" s="17"/>
      <c r="DA1304" s="17"/>
      <c r="DB1304" s="17"/>
      <c r="DC1304" s="17"/>
      <c r="DD1304" s="17"/>
      <c r="DE1304" s="17"/>
      <c r="DF1304" s="17"/>
      <c r="DG1304" s="17"/>
      <c r="DH1304" s="17"/>
      <c r="DI1304" s="17"/>
      <c r="DJ1304" s="17"/>
      <c r="DK1304" s="17"/>
      <c r="DL1304" s="17"/>
      <c r="DM1304" s="17"/>
      <c r="DN1304" s="17"/>
      <c r="DO1304" s="17"/>
      <c r="DP1304" s="17"/>
      <c r="DQ1304" s="17"/>
      <c r="DR1304" s="17"/>
      <c r="DS1304" s="17"/>
      <c r="DT1304" s="17"/>
      <c r="DU1304" s="17"/>
      <c r="DV1304" s="17"/>
      <c r="DW1304" s="17"/>
      <c r="DX1304" s="17"/>
      <c r="DY1304" s="17"/>
      <c r="DZ1304" s="17"/>
      <c r="EA1304" s="17"/>
      <c r="EB1304" s="17"/>
      <c r="EC1304" s="17"/>
      <c r="ED1304" s="17"/>
      <c r="EE1304" s="17"/>
      <c r="EF1304" s="17"/>
      <c r="EG1304" s="17"/>
      <c r="EH1304" s="17"/>
      <c r="EI1304" s="17"/>
      <c r="EJ1304" s="17"/>
      <c r="EK1304" s="17"/>
      <c r="EL1304" s="17"/>
    </row>
    <row r="1305" spans="1:142" x14ac:dyDescent="0.35">
      <c r="A1305" s="17"/>
      <c r="B1305" s="17"/>
      <c r="C1305" s="17"/>
      <c r="D1305" s="17"/>
      <c r="E1305" s="17"/>
      <c r="F1305" s="17"/>
      <c r="G1305" s="17"/>
      <c r="H1305" s="17"/>
      <c r="I1305" s="17"/>
      <c r="K1305" s="17"/>
      <c r="N1305" s="17"/>
      <c r="O1305" s="17"/>
      <c r="P1305" s="68"/>
      <c r="Q1305" s="68"/>
      <c r="R1305" s="17"/>
      <c r="S1305" s="17"/>
      <c r="T1305" s="107"/>
      <c r="V1305" s="17"/>
      <c r="W1305" s="17"/>
      <c r="Y1305" s="17"/>
      <c r="Z1305" s="17"/>
      <c r="AA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7"/>
      <c r="BN1305" s="17"/>
      <c r="BO1305" s="17"/>
      <c r="BP1305" s="17"/>
      <c r="BQ1305" s="17"/>
      <c r="BR1305" s="17"/>
      <c r="BS1305" s="17"/>
      <c r="BT1305" s="17"/>
      <c r="BU1305" s="17"/>
      <c r="BV1305" s="17"/>
      <c r="BW1305" s="17"/>
      <c r="BX1305" s="17"/>
      <c r="BY1305" s="17"/>
      <c r="BZ1305" s="17"/>
      <c r="CA1305" s="17"/>
      <c r="CB1305" s="17"/>
      <c r="CC1305" s="17"/>
      <c r="CD1305" s="17"/>
      <c r="CE1305" s="17"/>
      <c r="CF1305" s="17"/>
      <c r="CG1305" s="17"/>
      <c r="CH1305" s="17"/>
      <c r="CI1305" s="17"/>
      <c r="CJ1305" s="17"/>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row>
    <row r="1306" spans="1:142" x14ac:dyDescent="0.35">
      <c r="A1306" s="17"/>
      <c r="B1306" s="17"/>
      <c r="C1306" s="17"/>
      <c r="D1306" s="17"/>
      <c r="E1306" s="17"/>
      <c r="F1306" s="17"/>
      <c r="G1306" s="17"/>
      <c r="H1306" s="17"/>
      <c r="I1306" s="17"/>
      <c r="K1306" s="17"/>
      <c r="N1306" s="17"/>
      <c r="O1306" s="17"/>
      <c r="P1306" s="68"/>
      <c r="Q1306" s="68"/>
      <c r="R1306" s="17"/>
      <c r="S1306" s="17"/>
      <c r="T1306" s="107"/>
      <c r="V1306" s="17"/>
      <c r="W1306" s="17"/>
      <c r="Y1306" s="17"/>
      <c r="Z1306" s="17"/>
      <c r="AA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7"/>
      <c r="BN1306" s="17"/>
      <c r="BO1306" s="17"/>
      <c r="BP1306" s="17"/>
      <c r="BQ1306" s="17"/>
      <c r="BR1306" s="17"/>
      <c r="BS1306" s="17"/>
      <c r="BT1306" s="17"/>
      <c r="BU1306" s="17"/>
      <c r="BV1306" s="17"/>
      <c r="BW1306" s="17"/>
      <c r="BX1306" s="17"/>
      <c r="BY1306" s="17"/>
      <c r="BZ1306" s="17"/>
      <c r="CA1306" s="17"/>
      <c r="CB1306" s="17"/>
      <c r="CC1306" s="17"/>
      <c r="CD1306" s="17"/>
      <c r="CE1306" s="17"/>
      <c r="CF1306" s="17"/>
      <c r="CG1306" s="17"/>
      <c r="CH1306" s="17"/>
      <c r="CI1306" s="17"/>
      <c r="CJ1306" s="17"/>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row>
    <row r="1307" spans="1:142" x14ac:dyDescent="0.35">
      <c r="A1307" s="17"/>
      <c r="B1307" s="17"/>
      <c r="C1307" s="17"/>
      <c r="D1307" s="17"/>
      <c r="E1307" s="17"/>
      <c r="F1307" s="17"/>
      <c r="G1307" s="17"/>
      <c r="H1307" s="17"/>
      <c r="I1307" s="17"/>
      <c r="K1307" s="17"/>
      <c r="N1307" s="17"/>
      <c r="O1307" s="17"/>
      <c r="P1307" s="68"/>
      <c r="Q1307" s="68"/>
      <c r="R1307" s="17"/>
      <c r="S1307" s="17"/>
      <c r="T1307" s="107"/>
      <c r="V1307" s="17"/>
      <c r="W1307" s="17"/>
      <c r="Y1307" s="17"/>
      <c r="Z1307" s="17"/>
      <c r="AA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7"/>
      <c r="BN1307" s="17"/>
      <c r="BO1307" s="17"/>
      <c r="BP1307" s="17"/>
      <c r="BQ1307" s="17"/>
      <c r="BR1307" s="17"/>
      <c r="BS1307" s="17"/>
      <c r="BT1307" s="17"/>
      <c r="BU1307" s="17"/>
      <c r="BV1307" s="17"/>
      <c r="BW1307" s="17"/>
      <c r="BX1307" s="17"/>
      <c r="BY1307" s="17"/>
      <c r="BZ1307" s="17"/>
      <c r="CA1307" s="17"/>
      <c r="CB1307" s="17"/>
      <c r="CC1307" s="17"/>
      <c r="CD1307" s="17"/>
      <c r="CE1307" s="17"/>
      <c r="CF1307" s="17"/>
      <c r="CG1307" s="17"/>
      <c r="CH1307" s="17"/>
      <c r="CI1307" s="17"/>
      <c r="CJ1307" s="17"/>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row>
    <row r="1308" spans="1:142" x14ac:dyDescent="0.35">
      <c r="A1308" s="17"/>
      <c r="B1308" s="17"/>
      <c r="C1308" s="17"/>
      <c r="D1308" s="17"/>
      <c r="E1308" s="17"/>
      <c r="F1308" s="17"/>
      <c r="G1308" s="17"/>
      <c r="H1308" s="17"/>
      <c r="I1308" s="17"/>
      <c r="K1308" s="17"/>
      <c r="N1308" s="17"/>
      <c r="O1308" s="17"/>
      <c r="P1308" s="68"/>
      <c r="Q1308" s="68"/>
      <c r="R1308" s="17"/>
      <c r="S1308" s="17"/>
      <c r="T1308" s="107"/>
      <c r="V1308" s="17"/>
      <c r="W1308" s="17"/>
      <c r="Y1308" s="17"/>
      <c r="Z1308" s="17"/>
      <c r="AA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7"/>
      <c r="BN1308" s="17"/>
      <c r="BO1308" s="17"/>
      <c r="BP1308" s="17"/>
      <c r="BQ1308" s="17"/>
      <c r="BR1308" s="17"/>
      <c r="BS1308" s="17"/>
      <c r="BT1308" s="17"/>
      <c r="BU1308" s="17"/>
      <c r="BV1308" s="17"/>
      <c r="BW1308" s="17"/>
      <c r="BX1308" s="17"/>
      <c r="BY1308" s="17"/>
      <c r="BZ1308" s="17"/>
      <c r="CA1308" s="17"/>
      <c r="CB1308" s="17"/>
      <c r="CC1308" s="17"/>
      <c r="CD1308" s="17"/>
      <c r="CE1308" s="17"/>
      <c r="CF1308" s="17"/>
      <c r="CG1308" s="17"/>
      <c r="CH1308" s="17"/>
      <c r="CI1308" s="17"/>
      <c r="CJ1308" s="17"/>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row>
    <row r="1309" spans="1:142" x14ac:dyDescent="0.35">
      <c r="A1309" s="17"/>
      <c r="B1309" s="17"/>
      <c r="C1309" s="17"/>
      <c r="D1309" s="17"/>
      <c r="E1309" s="17"/>
      <c r="F1309" s="17"/>
      <c r="G1309" s="17"/>
      <c r="H1309" s="17"/>
      <c r="I1309" s="17"/>
      <c r="K1309" s="17"/>
      <c r="N1309" s="17"/>
      <c r="O1309" s="17"/>
      <c r="P1309" s="68"/>
      <c r="Q1309" s="68"/>
      <c r="R1309" s="17"/>
      <c r="S1309" s="17"/>
      <c r="T1309" s="107"/>
      <c r="V1309" s="17"/>
      <c r="W1309" s="17"/>
      <c r="Y1309" s="17"/>
      <c r="Z1309" s="17"/>
      <c r="AA1309" s="17"/>
      <c r="AI1309" s="17"/>
      <c r="AJ1309" s="17"/>
      <c r="AK1309" s="17"/>
      <c r="AL1309" s="17"/>
      <c r="AM1309" s="17"/>
      <c r="AN1309" s="17"/>
      <c r="AO1309" s="17"/>
      <c r="AP1309" s="17"/>
      <c r="AQ1309" s="17"/>
      <c r="AR1309" s="17"/>
      <c r="AS1309" s="17"/>
      <c r="AT1309" s="17"/>
      <c r="AU1309" s="17"/>
      <c r="AV1309" s="17"/>
      <c r="AW1309" s="17"/>
      <c r="AX1309" s="17"/>
      <c r="AY1309" s="17"/>
      <c r="AZ1309" s="17"/>
      <c r="BA1309" s="17"/>
      <c r="BB1309" s="17"/>
      <c r="BC1309" s="17"/>
      <c r="BD1309" s="17"/>
      <c r="BE1309" s="17"/>
      <c r="BF1309" s="17"/>
      <c r="BG1309" s="17"/>
      <c r="BH1309" s="17"/>
      <c r="BI1309" s="17"/>
      <c r="BJ1309" s="17"/>
      <c r="BK1309" s="17"/>
      <c r="BL1309" s="17"/>
      <c r="BM1309" s="17"/>
      <c r="BN1309" s="17"/>
      <c r="BO1309" s="17"/>
      <c r="BP1309" s="17"/>
      <c r="BQ1309" s="17"/>
      <c r="BR1309" s="17"/>
      <c r="BS1309" s="17"/>
      <c r="BT1309" s="17"/>
      <c r="BU1309" s="17"/>
      <c r="BV1309" s="17"/>
      <c r="BW1309" s="17"/>
      <c r="BX1309" s="17"/>
      <c r="BY1309" s="17"/>
      <c r="BZ1309" s="17"/>
      <c r="CA1309" s="17"/>
      <c r="CB1309" s="17"/>
      <c r="CC1309" s="17"/>
      <c r="CD1309" s="17"/>
      <c r="CE1309" s="17"/>
      <c r="CF1309" s="17"/>
      <c r="CG1309" s="17"/>
      <c r="CH1309" s="17"/>
      <c r="CI1309" s="17"/>
      <c r="CJ1309" s="17"/>
      <c r="CK1309" s="17"/>
      <c r="CL1309" s="17"/>
      <c r="CM1309" s="17"/>
      <c r="CN1309" s="17"/>
      <c r="CO1309" s="17"/>
      <c r="CP1309" s="17"/>
      <c r="CQ1309" s="17"/>
      <c r="CR1309" s="17"/>
      <c r="CS1309" s="17"/>
      <c r="CT1309" s="17"/>
      <c r="CU1309" s="17"/>
      <c r="CV1309" s="17"/>
      <c r="CW1309" s="17"/>
      <c r="CX1309" s="17"/>
      <c r="CY1309" s="17"/>
      <c r="CZ1309" s="17"/>
      <c r="DA1309" s="17"/>
      <c r="DB1309" s="17"/>
      <c r="DC1309" s="17"/>
      <c r="DD1309" s="17"/>
      <c r="DE1309" s="17"/>
      <c r="DF1309" s="17"/>
      <c r="DG1309" s="17"/>
      <c r="DH1309" s="17"/>
      <c r="DI1309" s="17"/>
      <c r="DJ1309" s="17"/>
      <c r="DK1309" s="17"/>
      <c r="DL1309" s="17"/>
      <c r="DM1309" s="17"/>
      <c r="DN1309" s="17"/>
      <c r="DO1309" s="17"/>
      <c r="DP1309" s="17"/>
      <c r="DQ1309" s="17"/>
      <c r="DR1309" s="17"/>
      <c r="DS1309" s="17"/>
      <c r="DT1309" s="17"/>
      <c r="DU1309" s="17"/>
      <c r="DV1309" s="17"/>
      <c r="DW1309" s="17"/>
      <c r="DX1309" s="17"/>
      <c r="DY1309" s="17"/>
      <c r="DZ1309" s="17"/>
      <c r="EA1309" s="17"/>
      <c r="EB1309" s="17"/>
      <c r="EC1309" s="17"/>
      <c r="ED1309" s="17"/>
      <c r="EE1309" s="17"/>
      <c r="EF1309" s="17"/>
      <c r="EG1309" s="17"/>
      <c r="EH1309" s="17"/>
      <c r="EI1309" s="17"/>
      <c r="EJ1309" s="17"/>
      <c r="EK1309" s="17"/>
      <c r="EL1309" s="17"/>
    </row>
    <row r="1310" spans="1:142" x14ac:dyDescent="0.35">
      <c r="A1310" s="17"/>
      <c r="B1310" s="17"/>
      <c r="C1310" s="17"/>
      <c r="D1310" s="17"/>
      <c r="E1310" s="17"/>
      <c r="F1310" s="17"/>
      <c r="G1310" s="17"/>
      <c r="H1310" s="17"/>
      <c r="I1310" s="17"/>
      <c r="K1310" s="17"/>
      <c r="N1310" s="17"/>
      <c r="O1310" s="17"/>
      <c r="P1310" s="68"/>
      <c r="Q1310" s="68"/>
      <c r="R1310" s="17"/>
      <c r="S1310" s="17"/>
      <c r="T1310" s="107"/>
      <c r="V1310" s="17"/>
      <c r="W1310" s="17"/>
      <c r="Y1310" s="17"/>
      <c r="Z1310" s="17"/>
      <c r="AA1310" s="17"/>
      <c r="AI1310" s="17"/>
      <c r="AJ1310" s="17"/>
      <c r="AK1310" s="17"/>
      <c r="AL1310" s="17"/>
      <c r="AM1310" s="17"/>
      <c r="AN1310" s="17"/>
      <c r="AO1310" s="17"/>
      <c r="AP1310" s="17"/>
      <c r="AQ1310" s="17"/>
      <c r="AR1310" s="17"/>
      <c r="AS1310" s="17"/>
      <c r="AT1310" s="17"/>
      <c r="AU1310" s="17"/>
      <c r="AV1310" s="17"/>
      <c r="AW1310" s="17"/>
      <c r="AX1310" s="17"/>
      <c r="AY1310" s="17"/>
      <c r="AZ1310" s="17"/>
      <c r="BA1310" s="17"/>
      <c r="BB1310" s="17"/>
      <c r="BC1310" s="17"/>
      <c r="BD1310" s="17"/>
      <c r="BE1310" s="17"/>
      <c r="BF1310" s="17"/>
      <c r="BG1310" s="17"/>
      <c r="BH1310" s="17"/>
      <c r="BI1310" s="17"/>
      <c r="BJ1310" s="17"/>
      <c r="BK1310" s="17"/>
      <c r="BL1310" s="17"/>
      <c r="BM1310" s="17"/>
      <c r="BN1310" s="17"/>
      <c r="BO1310" s="17"/>
      <c r="BP1310" s="17"/>
      <c r="BQ1310" s="17"/>
      <c r="BR1310" s="17"/>
      <c r="BS1310" s="17"/>
      <c r="BT1310" s="17"/>
      <c r="BU1310" s="17"/>
      <c r="BV1310" s="17"/>
      <c r="BW1310" s="17"/>
      <c r="BX1310" s="17"/>
      <c r="BY1310" s="17"/>
      <c r="BZ1310" s="17"/>
      <c r="CA1310" s="17"/>
      <c r="CB1310" s="17"/>
      <c r="CC1310" s="17"/>
      <c r="CD1310" s="17"/>
      <c r="CE1310" s="17"/>
      <c r="CF1310" s="17"/>
      <c r="CG1310" s="17"/>
      <c r="CH1310" s="17"/>
      <c r="CI1310" s="17"/>
      <c r="CJ1310" s="17"/>
      <c r="CK1310" s="17"/>
      <c r="CL1310" s="17"/>
      <c r="CM1310" s="17"/>
      <c r="CN1310" s="17"/>
      <c r="CO1310" s="17"/>
      <c r="CP1310" s="17"/>
      <c r="CQ1310" s="17"/>
      <c r="CR1310" s="17"/>
      <c r="CS1310" s="17"/>
      <c r="CT1310" s="17"/>
      <c r="CU1310" s="17"/>
      <c r="CV1310" s="17"/>
      <c r="CW1310" s="17"/>
      <c r="CX1310" s="17"/>
      <c r="CY1310" s="17"/>
      <c r="CZ1310" s="17"/>
      <c r="DA1310" s="17"/>
      <c r="DB1310" s="17"/>
      <c r="DC1310" s="17"/>
      <c r="DD1310" s="17"/>
      <c r="DE1310" s="17"/>
      <c r="DF1310" s="17"/>
      <c r="DG1310" s="17"/>
      <c r="DH1310" s="17"/>
      <c r="DI1310" s="17"/>
      <c r="DJ1310" s="17"/>
      <c r="DK1310" s="17"/>
      <c r="DL1310" s="17"/>
      <c r="DM1310" s="17"/>
      <c r="DN1310" s="17"/>
      <c r="DO1310" s="17"/>
      <c r="DP1310" s="17"/>
      <c r="DQ1310" s="17"/>
      <c r="DR1310" s="17"/>
      <c r="DS1310" s="17"/>
      <c r="DT1310" s="17"/>
      <c r="DU1310" s="17"/>
      <c r="DV1310" s="17"/>
      <c r="DW1310" s="17"/>
      <c r="DX1310" s="17"/>
      <c r="DY1310" s="17"/>
      <c r="DZ1310" s="17"/>
      <c r="EA1310" s="17"/>
      <c r="EB1310" s="17"/>
      <c r="EC1310" s="17"/>
      <c r="ED1310" s="17"/>
      <c r="EE1310" s="17"/>
      <c r="EF1310" s="17"/>
      <c r="EG1310" s="17"/>
      <c r="EH1310" s="17"/>
      <c r="EI1310" s="17"/>
      <c r="EJ1310" s="17"/>
      <c r="EK1310" s="17"/>
      <c r="EL1310" s="17"/>
    </row>
    <row r="1311" spans="1:142" x14ac:dyDescent="0.35">
      <c r="A1311" s="17"/>
      <c r="B1311" s="17"/>
      <c r="C1311" s="17"/>
      <c r="D1311" s="17"/>
      <c r="E1311" s="17"/>
      <c r="F1311" s="17"/>
      <c r="G1311" s="17"/>
      <c r="H1311" s="17"/>
      <c r="I1311" s="17"/>
      <c r="K1311" s="17"/>
      <c r="N1311" s="17"/>
      <c r="O1311" s="17"/>
      <c r="P1311" s="68"/>
      <c r="Q1311" s="68"/>
      <c r="R1311" s="17"/>
      <c r="S1311" s="17"/>
      <c r="T1311" s="107"/>
      <c r="V1311" s="17"/>
      <c r="W1311" s="17"/>
      <c r="Y1311" s="17"/>
      <c r="Z1311" s="17"/>
      <c r="AA1311" s="17"/>
      <c r="AI1311" s="17"/>
      <c r="AJ1311" s="17"/>
      <c r="AK1311" s="17"/>
      <c r="AL1311" s="17"/>
      <c r="AM1311" s="17"/>
      <c r="AN1311" s="17"/>
      <c r="AO1311" s="17"/>
      <c r="AP1311" s="17"/>
      <c r="AQ1311" s="17"/>
      <c r="AR1311" s="17"/>
      <c r="AS1311" s="17"/>
      <c r="AT1311" s="17"/>
      <c r="AU1311" s="17"/>
      <c r="AV1311" s="17"/>
      <c r="AW1311" s="17"/>
      <c r="AX1311" s="17"/>
      <c r="AY1311" s="17"/>
      <c r="AZ1311" s="17"/>
      <c r="BA1311" s="17"/>
      <c r="BB1311" s="17"/>
      <c r="BC1311" s="17"/>
      <c r="BD1311" s="17"/>
      <c r="BE1311" s="17"/>
      <c r="BF1311" s="17"/>
      <c r="BG1311" s="17"/>
      <c r="BH1311" s="17"/>
      <c r="BI1311" s="17"/>
      <c r="BJ1311" s="17"/>
      <c r="BK1311" s="17"/>
      <c r="BL1311" s="17"/>
      <c r="BM1311" s="17"/>
      <c r="BN1311" s="17"/>
      <c r="BO1311" s="17"/>
      <c r="BP1311" s="17"/>
      <c r="BQ1311" s="17"/>
      <c r="BR1311" s="17"/>
      <c r="BS1311" s="17"/>
      <c r="BT1311" s="17"/>
      <c r="BU1311" s="17"/>
      <c r="BV1311" s="17"/>
      <c r="BW1311" s="17"/>
      <c r="BX1311" s="17"/>
      <c r="BY1311" s="17"/>
      <c r="BZ1311" s="17"/>
      <c r="CA1311" s="17"/>
      <c r="CB1311" s="17"/>
      <c r="CC1311" s="17"/>
      <c r="CD1311" s="17"/>
      <c r="CE1311" s="17"/>
      <c r="CF1311" s="17"/>
      <c r="CG1311" s="17"/>
      <c r="CH1311" s="17"/>
      <c r="CI1311" s="17"/>
      <c r="CJ1311" s="17"/>
      <c r="CK1311" s="17"/>
      <c r="CL1311" s="17"/>
      <c r="CM1311" s="17"/>
      <c r="CN1311" s="17"/>
      <c r="CO1311" s="17"/>
      <c r="CP1311" s="17"/>
      <c r="CQ1311" s="17"/>
      <c r="CR1311" s="17"/>
      <c r="CS1311" s="17"/>
      <c r="CT1311" s="17"/>
      <c r="CU1311" s="17"/>
      <c r="CV1311" s="17"/>
      <c r="CW1311" s="17"/>
      <c r="CX1311" s="17"/>
      <c r="CY1311" s="17"/>
      <c r="CZ1311" s="17"/>
      <c r="DA1311" s="17"/>
      <c r="DB1311" s="17"/>
      <c r="DC1311" s="17"/>
      <c r="DD1311" s="17"/>
      <c r="DE1311" s="17"/>
      <c r="DF1311" s="17"/>
      <c r="DG1311" s="17"/>
      <c r="DH1311" s="17"/>
      <c r="DI1311" s="17"/>
      <c r="DJ1311" s="17"/>
      <c r="DK1311" s="17"/>
      <c r="DL1311" s="17"/>
      <c r="DM1311" s="17"/>
      <c r="DN1311" s="17"/>
      <c r="DO1311" s="17"/>
      <c r="DP1311" s="17"/>
      <c r="DQ1311" s="17"/>
      <c r="DR1311" s="17"/>
      <c r="DS1311" s="17"/>
      <c r="DT1311" s="17"/>
      <c r="DU1311" s="17"/>
      <c r="DV1311" s="17"/>
      <c r="DW1311" s="17"/>
      <c r="DX1311" s="17"/>
      <c r="DY1311" s="17"/>
      <c r="DZ1311" s="17"/>
      <c r="EA1311" s="17"/>
      <c r="EB1311" s="17"/>
      <c r="EC1311" s="17"/>
      <c r="ED1311" s="17"/>
      <c r="EE1311" s="17"/>
      <c r="EF1311" s="17"/>
      <c r="EG1311" s="17"/>
      <c r="EH1311" s="17"/>
      <c r="EI1311" s="17"/>
      <c r="EJ1311" s="17"/>
      <c r="EK1311" s="17"/>
      <c r="EL1311" s="17"/>
    </row>
    <row r="1312" spans="1:142" x14ac:dyDescent="0.35">
      <c r="A1312" s="17"/>
      <c r="B1312" s="17"/>
      <c r="C1312" s="17"/>
      <c r="D1312" s="17"/>
      <c r="E1312" s="17"/>
      <c r="F1312" s="17"/>
      <c r="G1312" s="17"/>
      <c r="H1312" s="17"/>
      <c r="I1312" s="17"/>
      <c r="K1312" s="17"/>
      <c r="N1312" s="17"/>
      <c r="O1312" s="17"/>
      <c r="P1312" s="68"/>
      <c r="Q1312" s="68"/>
      <c r="R1312" s="17"/>
      <c r="S1312" s="17"/>
      <c r="T1312" s="107"/>
      <c r="V1312" s="17"/>
      <c r="W1312" s="17"/>
      <c r="Y1312" s="17"/>
      <c r="Z1312" s="17"/>
      <c r="AA1312" s="17"/>
      <c r="AI1312" s="17"/>
      <c r="AJ1312" s="17"/>
      <c r="AK1312" s="17"/>
      <c r="AL1312" s="17"/>
      <c r="AM1312" s="17"/>
      <c r="AN1312" s="17"/>
      <c r="AO1312" s="17"/>
      <c r="AP1312" s="17"/>
      <c r="AQ1312" s="17"/>
      <c r="AR1312" s="17"/>
      <c r="AS1312" s="17"/>
      <c r="AT1312" s="17"/>
      <c r="AU1312" s="17"/>
      <c r="AV1312" s="17"/>
      <c r="AW1312" s="17"/>
      <c r="AX1312" s="17"/>
      <c r="AY1312" s="17"/>
      <c r="AZ1312" s="17"/>
      <c r="BA1312" s="17"/>
      <c r="BB1312" s="17"/>
      <c r="BC1312" s="17"/>
      <c r="BD1312" s="17"/>
      <c r="BE1312" s="17"/>
      <c r="BF1312" s="17"/>
      <c r="BG1312" s="17"/>
      <c r="BH1312" s="17"/>
      <c r="BI1312" s="17"/>
      <c r="BJ1312" s="17"/>
      <c r="BK1312" s="17"/>
      <c r="BL1312" s="17"/>
      <c r="BM1312" s="17"/>
      <c r="BN1312" s="17"/>
      <c r="BO1312" s="17"/>
      <c r="BP1312" s="17"/>
      <c r="BQ1312" s="17"/>
      <c r="BR1312" s="17"/>
      <c r="BS1312" s="17"/>
      <c r="BT1312" s="17"/>
      <c r="BU1312" s="17"/>
      <c r="BV1312" s="17"/>
      <c r="BW1312" s="17"/>
      <c r="BX1312" s="17"/>
      <c r="BY1312" s="17"/>
      <c r="BZ1312" s="17"/>
      <c r="CA1312" s="17"/>
      <c r="CB1312" s="17"/>
      <c r="CC1312" s="17"/>
      <c r="CD1312" s="17"/>
      <c r="CE1312" s="17"/>
      <c r="CF1312" s="17"/>
      <c r="CG1312" s="17"/>
      <c r="CH1312" s="17"/>
      <c r="CI1312" s="17"/>
      <c r="CJ1312" s="17"/>
      <c r="CK1312" s="17"/>
      <c r="CL1312" s="17"/>
      <c r="CM1312" s="17"/>
      <c r="CN1312" s="17"/>
      <c r="CO1312" s="17"/>
      <c r="CP1312" s="17"/>
      <c r="CQ1312" s="17"/>
      <c r="CR1312" s="17"/>
      <c r="CS1312" s="17"/>
      <c r="CT1312" s="17"/>
      <c r="CU1312" s="17"/>
      <c r="CV1312" s="17"/>
      <c r="CW1312" s="17"/>
      <c r="CX1312" s="17"/>
      <c r="CY1312" s="17"/>
      <c r="CZ1312" s="17"/>
      <c r="DA1312" s="17"/>
      <c r="DB1312" s="17"/>
      <c r="DC1312" s="17"/>
      <c r="DD1312" s="17"/>
      <c r="DE1312" s="17"/>
      <c r="DF1312" s="17"/>
      <c r="DG1312" s="17"/>
      <c r="DH1312" s="17"/>
      <c r="DI1312" s="17"/>
      <c r="DJ1312" s="17"/>
      <c r="DK1312" s="17"/>
      <c r="DL1312" s="17"/>
      <c r="DM1312" s="17"/>
      <c r="DN1312" s="17"/>
      <c r="DO1312" s="17"/>
      <c r="DP1312" s="17"/>
      <c r="DQ1312" s="17"/>
      <c r="DR1312" s="17"/>
      <c r="DS1312" s="17"/>
      <c r="DT1312" s="17"/>
      <c r="DU1312" s="17"/>
      <c r="DV1312" s="17"/>
      <c r="DW1312" s="17"/>
      <c r="DX1312" s="17"/>
      <c r="DY1312" s="17"/>
      <c r="DZ1312" s="17"/>
      <c r="EA1312" s="17"/>
      <c r="EB1312" s="17"/>
      <c r="EC1312" s="17"/>
      <c r="ED1312" s="17"/>
      <c r="EE1312" s="17"/>
      <c r="EF1312" s="17"/>
      <c r="EG1312" s="17"/>
      <c r="EH1312" s="17"/>
      <c r="EI1312" s="17"/>
      <c r="EJ1312" s="17"/>
      <c r="EK1312" s="17"/>
      <c r="EL1312" s="17"/>
    </row>
    <row r="1313" spans="1:142" x14ac:dyDescent="0.35">
      <c r="A1313" s="17"/>
      <c r="B1313" s="17"/>
      <c r="C1313" s="17"/>
      <c r="D1313" s="17"/>
      <c r="E1313" s="17"/>
      <c r="F1313" s="17"/>
      <c r="G1313" s="17"/>
      <c r="H1313" s="17"/>
      <c r="I1313" s="17"/>
      <c r="K1313" s="17"/>
      <c r="N1313" s="17"/>
      <c r="O1313" s="17"/>
      <c r="P1313" s="68"/>
      <c r="Q1313" s="68"/>
      <c r="R1313" s="17"/>
      <c r="S1313" s="17"/>
      <c r="T1313" s="107"/>
      <c r="V1313" s="17"/>
      <c r="W1313" s="17"/>
      <c r="Y1313" s="17"/>
      <c r="Z1313" s="17"/>
      <c r="AA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c r="BH1313" s="17"/>
      <c r="BI1313" s="17"/>
      <c r="BJ1313" s="17"/>
      <c r="BK1313" s="17"/>
      <c r="BL1313" s="17"/>
      <c r="BM1313" s="17"/>
      <c r="BN1313" s="17"/>
      <c r="BO1313" s="17"/>
      <c r="BP1313" s="17"/>
      <c r="BQ1313" s="17"/>
      <c r="BR1313" s="17"/>
      <c r="BS1313" s="17"/>
      <c r="BT1313" s="17"/>
      <c r="BU1313" s="17"/>
      <c r="BV1313" s="17"/>
      <c r="BW1313" s="17"/>
      <c r="BX1313" s="17"/>
      <c r="BY1313" s="17"/>
      <c r="BZ1313" s="17"/>
      <c r="CA1313" s="17"/>
      <c r="CB1313" s="17"/>
      <c r="CC1313" s="17"/>
      <c r="CD1313" s="17"/>
      <c r="CE1313" s="17"/>
      <c r="CF1313" s="17"/>
      <c r="CG1313" s="17"/>
      <c r="CH1313" s="17"/>
      <c r="CI1313" s="17"/>
      <c r="CJ1313" s="17"/>
      <c r="CK1313" s="17"/>
      <c r="CL1313" s="17"/>
      <c r="CM1313" s="17"/>
      <c r="CN1313" s="17"/>
      <c r="CO1313" s="17"/>
      <c r="CP1313" s="17"/>
      <c r="CQ1313" s="17"/>
      <c r="CR1313" s="17"/>
      <c r="CS1313" s="17"/>
      <c r="CT1313" s="17"/>
      <c r="CU1313" s="17"/>
      <c r="CV1313" s="17"/>
      <c r="CW1313" s="17"/>
      <c r="CX1313" s="17"/>
      <c r="CY1313" s="17"/>
      <c r="CZ1313" s="17"/>
      <c r="DA1313" s="17"/>
      <c r="DB1313" s="17"/>
      <c r="DC1313" s="17"/>
      <c r="DD1313" s="17"/>
      <c r="DE1313" s="17"/>
      <c r="DF1313" s="17"/>
      <c r="DG1313" s="17"/>
      <c r="DH1313" s="17"/>
      <c r="DI1313" s="17"/>
      <c r="DJ1313" s="17"/>
      <c r="DK1313" s="17"/>
      <c r="DL1313" s="17"/>
      <c r="DM1313" s="17"/>
      <c r="DN1313" s="17"/>
      <c r="DO1313" s="17"/>
      <c r="DP1313" s="17"/>
      <c r="DQ1313" s="17"/>
      <c r="DR1313" s="17"/>
      <c r="DS1313" s="17"/>
      <c r="DT1313" s="17"/>
      <c r="DU1313" s="17"/>
      <c r="DV1313" s="17"/>
      <c r="DW1313" s="17"/>
      <c r="DX1313" s="17"/>
      <c r="DY1313" s="17"/>
      <c r="DZ1313" s="17"/>
      <c r="EA1313" s="17"/>
      <c r="EB1313" s="17"/>
      <c r="EC1313" s="17"/>
      <c r="ED1313" s="17"/>
      <c r="EE1313" s="17"/>
      <c r="EF1313" s="17"/>
      <c r="EG1313" s="17"/>
      <c r="EH1313" s="17"/>
      <c r="EI1313" s="17"/>
      <c r="EJ1313" s="17"/>
      <c r="EK1313" s="17"/>
      <c r="EL1313" s="17"/>
    </row>
    <row r="1314" spans="1:142" x14ac:dyDescent="0.35">
      <c r="A1314" s="17"/>
      <c r="B1314" s="17"/>
      <c r="C1314" s="17"/>
      <c r="D1314" s="17"/>
      <c r="E1314" s="17"/>
      <c r="F1314" s="17"/>
      <c r="G1314" s="17"/>
      <c r="H1314" s="17"/>
      <c r="I1314" s="17"/>
      <c r="K1314" s="17"/>
      <c r="N1314" s="17"/>
      <c r="O1314" s="17"/>
      <c r="P1314" s="68"/>
      <c r="Q1314" s="68"/>
      <c r="R1314" s="17"/>
      <c r="S1314" s="17"/>
      <c r="T1314" s="107"/>
      <c r="V1314" s="17"/>
      <c r="W1314" s="17"/>
      <c r="Y1314" s="17"/>
      <c r="Z1314" s="17"/>
      <c r="AA1314" s="17"/>
      <c r="AI1314" s="17"/>
      <c r="AJ1314" s="17"/>
      <c r="AK1314" s="17"/>
      <c r="AL1314" s="17"/>
      <c r="AM1314" s="17"/>
      <c r="AN1314" s="17"/>
      <c r="AO1314" s="17"/>
      <c r="AP1314" s="17"/>
      <c r="AQ1314" s="17"/>
      <c r="AR1314" s="17"/>
      <c r="AS1314" s="17"/>
      <c r="AT1314" s="17"/>
      <c r="AU1314" s="17"/>
      <c r="AV1314" s="17"/>
      <c r="AW1314" s="17"/>
      <c r="AX1314" s="17"/>
      <c r="AY1314" s="17"/>
      <c r="AZ1314" s="17"/>
      <c r="BA1314" s="17"/>
      <c r="BB1314" s="17"/>
      <c r="BC1314" s="17"/>
      <c r="BD1314" s="17"/>
      <c r="BE1314" s="17"/>
      <c r="BF1314" s="17"/>
      <c r="BG1314" s="17"/>
      <c r="BH1314" s="17"/>
      <c r="BI1314" s="17"/>
      <c r="BJ1314" s="17"/>
      <c r="BK1314" s="17"/>
      <c r="BL1314" s="17"/>
      <c r="BM1314" s="17"/>
      <c r="BN1314" s="17"/>
      <c r="BO1314" s="17"/>
      <c r="BP1314" s="17"/>
      <c r="BQ1314" s="17"/>
      <c r="BR1314" s="17"/>
      <c r="BS1314" s="17"/>
      <c r="BT1314" s="17"/>
      <c r="BU1314" s="17"/>
      <c r="BV1314" s="17"/>
      <c r="BW1314" s="17"/>
      <c r="BX1314" s="17"/>
      <c r="BY1314" s="17"/>
      <c r="BZ1314" s="17"/>
      <c r="CA1314" s="17"/>
      <c r="CB1314" s="17"/>
      <c r="CC1314" s="17"/>
      <c r="CD1314" s="17"/>
      <c r="CE1314" s="17"/>
      <c r="CF1314" s="17"/>
      <c r="CG1314" s="17"/>
      <c r="CH1314" s="17"/>
      <c r="CI1314" s="17"/>
      <c r="CJ1314" s="17"/>
      <c r="CK1314" s="17"/>
      <c r="CL1314" s="17"/>
      <c r="CM1314" s="17"/>
      <c r="CN1314" s="17"/>
      <c r="CO1314" s="17"/>
      <c r="CP1314" s="17"/>
      <c r="CQ1314" s="17"/>
      <c r="CR1314" s="17"/>
      <c r="CS1314" s="17"/>
      <c r="CT1314" s="17"/>
      <c r="CU1314" s="17"/>
      <c r="CV1314" s="17"/>
      <c r="CW1314" s="17"/>
      <c r="CX1314" s="17"/>
      <c r="CY1314" s="17"/>
      <c r="CZ1314" s="17"/>
      <c r="DA1314" s="17"/>
      <c r="DB1314" s="17"/>
      <c r="DC1314" s="17"/>
      <c r="DD1314" s="17"/>
      <c r="DE1314" s="17"/>
      <c r="DF1314" s="17"/>
      <c r="DG1314" s="17"/>
      <c r="DH1314" s="17"/>
      <c r="DI1314" s="17"/>
      <c r="DJ1314" s="17"/>
      <c r="DK1314" s="17"/>
      <c r="DL1314" s="17"/>
      <c r="DM1314" s="17"/>
      <c r="DN1314" s="17"/>
      <c r="DO1314" s="17"/>
      <c r="DP1314" s="17"/>
      <c r="DQ1314" s="17"/>
      <c r="DR1314" s="17"/>
      <c r="DS1314" s="17"/>
      <c r="DT1314" s="17"/>
      <c r="DU1314" s="17"/>
      <c r="DV1314" s="17"/>
      <c r="DW1314" s="17"/>
      <c r="DX1314" s="17"/>
      <c r="DY1314" s="17"/>
      <c r="DZ1314" s="17"/>
      <c r="EA1314" s="17"/>
      <c r="EB1314" s="17"/>
      <c r="EC1314" s="17"/>
      <c r="ED1314" s="17"/>
      <c r="EE1314" s="17"/>
      <c r="EF1314" s="17"/>
      <c r="EG1314" s="17"/>
      <c r="EH1314" s="17"/>
      <c r="EI1314" s="17"/>
      <c r="EJ1314" s="17"/>
      <c r="EK1314" s="17"/>
      <c r="EL1314" s="17"/>
    </row>
    <row r="1315" spans="1:142" x14ac:dyDescent="0.35">
      <c r="A1315" s="17"/>
      <c r="B1315" s="17"/>
      <c r="C1315" s="17"/>
      <c r="D1315" s="17"/>
      <c r="E1315" s="17"/>
      <c r="F1315" s="17"/>
      <c r="G1315" s="17"/>
      <c r="H1315" s="17"/>
      <c r="I1315" s="17"/>
      <c r="K1315" s="17"/>
      <c r="N1315" s="17"/>
      <c r="O1315" s="17"/>
      <c r="P1315" s="68"/>
      <c r="Q1315" s="68"/>
      <c r="R1315" s="17"/>
      <c r="S1315" s="17"/>
      <c r="T1315" s="107"/>
      <c r="V1315" s="17"/>
      <c r="W1315" s="17"/>
      <c r="Y1315" s="17"/>
      <c r="Z1315" s="17"/>
      <c r="AA1315" s="17"/>
      <c r="AI1315" s="17"/>
      <c r="AJ1315" s="17"/>
      <c r="AK1315" s="17"/>
      <c r="AL1315" s="17"/>
      <c r="AM1315" s="17"/>
      <c r="AN1315" s="17"/>
      <c r="AO1315" s="17"/>
      <c r="AP1315" s="17"/>
      <c r="AQ1315" s="17"/>
      <c r="AR1315" s="17"/>
      <c r="AS1315" s="17"/>
      <c r="AT1315" s="17"/>
      <c r="AU1315" s="17"/>
      <c r="AV1315" s="17"/>
      <c r="AW1315" s="17"/>
      <c r="AX1315" s="17"/>
      <c r="AY1315" s="17"/>
      <c r="AZ1315" s="17"/>
      <c r="BA1315" s="17"/>
      <c r="BB1315" s="17"/>
      <c r="BC1315" s="17"/>
      <c r="BD1315" s="17"/>
      <c r="BE1315" s="17"/>
      <c r="BF1315" s="17"/>
      <c r="BG1315" s="17"/>
      <c r="BH1315" s="17"/>
      <c r="BI1315" s="17"/>
      <c r="BJ1315" s="17"/>
      <c r="BK1315" s="17"/>
      <c r="BL1315" s="17"/>
      <c r="BM1315" s="17"/>
      <c r="BN1315" s="17"/>
      <c r="BO1315" s="17"/>
      <c r="BP1315" s="17"/>
      <c r="BQ1315" s="17"/>
      <c r="BR1315" s="17"/>
      <c r="BS1315" s="17"/>
      <c r="BT1315" s="17"/>
      <c r="BU1315" s="17"/>
      <c r="BV1315" s="17"/>
      <c r="BW1315" s="17"/>
      <c r="BX1315" s="17"/>
      <c r="BY1315" s="17"/>
      <c r="BZ1315" s="17"/>
      <c r="CA1315" s="17"/>
      <c r="CB1315" s="17"/>
      <c r="CC1315" s="17"/>
      <c r="CD1315" s="17"/>
      <c r="CE1315" s="17"/>
      <c r="CF1315" s="17"/>
      <c r="CG1315" s="17"/>
      <c r="CH1315" s="17"/>
      <c r="CI1315" s="17"/>
      <c r="CJ1315" s="17"/>
      <c r="CK1315" s="17"/>
      <c r="CL1315" s="17"/>
      <c r="CM1315" s="17"/>
      <c r="CN1315" s="17"/>
      <c r="CO1315" s="17"/>
      <c r="CP1315" s="17"/>
      <c r="CQ1315" s="17"/>
      <c r="CR1315" s="17"/>
      <c r="CS1315" s="17"/>
      <c r="CT1315" s="17"/>
      <c r="CU1315" s="17"/>
      <c r="CV1315" s="17"/>
      <c r="CW1315" s="17"/>
      <c r="CX1315" s="17"/>
      <c r="CY1315" s="17"/>
      <c r="CZ1315" s="17"/>
      <c r="DA1315" s="17"/>
      <c r="DB1315" s="17"/>
      <c r="DC1315" s="17"/>
      <c r="DD1315" s="17"/>
      <c r="DE1315" s="17"/>
      <c r="DF1315" s="17"/>
      <c r="DG1315" s="17"/>
      <c r="DH1315" s="17"/>
      <c r="DI1315" s="17"/>
      <c r="DJ1315" s="17"/>
      <c r="DK1315" s="17"/>
      <c r="DL1315" s="17"/>
      <c r="DM1315" s="17"/>
      <c r="DN1315" s="17"/>
      <c r="DO1315" s="17"/>
      <c r="DP1315" s="17"/>
      <c r="DQ1315" s="17"/>
      <c r="DR1315" s="17"/>
      <c r="DS1315" s="17"/>
      <c r="DT1315" s="17"/>
      <c r="DU1315" s="17"/>
      <c r="DV1315" s="17"/>
      <c r="DW1315" s="17"/>
      <c r="DX1315" s="17"/>
      <c r="DY1315" s="17"/>
      <c r="DZ1315" s="17"/>
      <c r="EA1315" s="17"/>
      <c r="EB1315" s="17"/>
      <c r="EC1315" s="17"/>
      <c r="ED1315" s="17"/>
      <c r="EE1315" s="17"/>
      <c r="EF1315" s="17"/>
      <c r="EG1315" s="17"/>
      <c r="EH1315" s="17"/>
      <c r="EI1315" s="17"/>
      <c r="EJ1315" s="17"/>
      <c r="EK1315" s="17"/>
      <c r="EL1315" s="17"/>
    </row>
    <row r="1316" spans="1:142" x14ac:dyDescent="0.35">
      <c r="A1316" s="17"/>
      <c r="B1316" s="17"/>
      <c r="C1316" s="17"/>
      <c r="D1316" s="17"/>
      <c r="E1316" s="17"/>
      <c r="F1316" s="17"/>
      <c r="G1316" s="17"/>
      <c r="H1316" s="17"/>
      <c r="I1316" s="17"/>
      <c r="K1316" s="17"/>
      <c r="N1316" s="17"/>
      <c r="O1316" s="17"/>
      <c r="P1316" s="68"/>
      <c r="Q1316" s="68"/>
      <c r="R1316" s="17"/>
      <c r="S1316" s="17"/>
      <c r="T1316" s="107"/>
      <c r="V1316" s="17"/>
      <c r="W1316" s="17"/>
      <c r="Y1316" s="17"/>
      <c r="Z1316" s="17"/>
      <c r="AA1316" s="17"/>
      <c r="AI1316" s="17"/>
      <c r="AJ1316" s="17"/>
      <c r="AK1316" s="17"/>
      <c r="AL1316" s="17"/>
      <c r="AM1316" s="17"/>
      <c r="AN1316" s="17"/>
      <c r="AO1316" s="17"/>
      <c r="AP1316" s="17"/>
      <c r="AQ1316" s="17"/>
      <c r="AR1316" s="17"/>
      <c r="AS1316" s="17"/>
      <c r="AT1316" s="17"/>
      <c r="AU1316" s="17"/>
      <c r="AV1316" s="17"/>
      <c r="AW1316" s="17"/>
      <c r="AX1316" s="17"/>
      <c r="AY1316" s="17"/>
      <c r="AZ1316" s="17"/>
      <c r="BA1316" s="17"/>
      <c r="BB1316" s="17"/>
      <c r="BC1316" s="17"/>
      <c r="BD1316" s="17"/>
      <c r="BE1316" s="17"/>
      <c r="BF1316" s="17"/>
      <c r="BG1316" s="17"/>
      <c r="BH1316" s="17"/>
      <c r="BI1316" s="17"/>
      <c r="BJ1316" s="17"/>
      <c r="BK1316" s="17"/>
      <c r="BL1316" s="17"/>
      <c r="BM1316" s="17"/>
      <c r="BN1316" s="17"/>
      <c r="BO1316" s="17"/>
      <c r="BP1316" s="17"/>
      <c r="BQ1316" s="17"/>
      <c r="BR1316" s="17"/>
      <c r="BS1316" s="17"/>
      <c r="BT1316" s="17"/>
      <c r="BU1316" s="17"/>
      <c r="BV1316" s="17"/>
      <c r="BW1316" s="17"/>
      <c r="BX1316" s="17"/>
      <c r="BY1316" s="17"/>
      <c r="BZ1316" s="17"/>
      <c r="CA1316" s="17"/>
      <c r="CB1316" s="17"/>
      <c r="CC1316" s="17"/>
      <c r="CD1316" s="17"/>
      <c r="CE1316" s="17"/>
      <c r="CF1316" s="17"/>
      <c r="CG1316" s="17"/>
      <c r="CH1316" s="17"/>
      <c r="CI1316" s="17"/>
      <c r="CJ1316" s="17"/>
      <c r="CK1316" s="17"/>
      <c r="CL1316" s="17"/>
      <c r="CM1316" s="17"/>
      <c r="CN1316" s="17"/>
      <c r="CO1316" s="17"/>
      <c r="CP1316" s="17"/>
      <c r="CQ1316" s="17"/>
      <c r="CR1316" s="17"/>
      <c r="CS1316" s="17"/>
      <c r="CT1316" s="17"/>
      <c r="CU1316" s="17"/>
      <c r="CV1316" s="17"/>
      <c r="CW1316" s="17"/>
      <c r="CX1316" s="17"/>
      <c r="CY1316" s="17"/>
      <c r="CZ1316" s="17"/>
      <c r="DA1316" s="17"/>
      <c r="DB1316" s="17"/>
      <c r="DC1316" s="17"/>
      <c r="DD1316" s="17"/>
      <c r="DE1316" s="17"/>
      <c r="DF1316" s="17"/>
      <c r="DG1316" s="17"/>
      <c r="DH1316" s="17"/>
      <c r="DI1316" s="17"/>
      <c r="DJ1316" s="17"/>
      <c r="DK1316" s="17"/>
      <c r="DL1316" s="17"/>
      <c r="DM1316" s="17"/>
      <c r="DN1316" s="17"/>
      <c r="DO1316" s="17"/>
      <c r="DP1316" s="17"/>
      <c r="DQ1316" s="17"/>
      <c r="DR1316" s="17"/>
      <c r="DS1316" s="17"/>
      <c r="DT1316" s="17"/>
      <c r="DU1316" s="17"/>
      <c r="DV1316" s="17"/>
      <c r="DW1316" s="17"/>
      <c r="DX1316" s="17"/>
      <c r="DY1316" s="17"/>
      <c r="DZ1316" s="17"/>
      <c r="EA1316" s="17"/>
      <c r="EB1316" s="17"/>
      <c r="EC1316" s="17"/>
      <c r="ED1316" s="17"/>
      <c r="EE1316" s="17"/>
      <c r="EF1316" s="17"/>
      <c r="EG1316" s="17"/>
      <c r="EH1316" s="17"/>
      <c r="EI1316" s="17"/>
      <c r="EJ1316" s="17"/>
      <c r="EK1316" s="17"/>
      <c r="EL1316" s="17"/>
    </row>
    <row r="1317" spans="1:142" x14ac:dyDescent="0.35">
      <c r="A1317" s="17"/>
      <c r="B1317" s="17"/>
      <c r="C1317" s="17"/>
      <c r="D1317" s="17"/>
      <c r="E1317" s="17"/>
      <c r="F1317" s="17"/>
      <c r="G1317" s="17"/>
      <c r="H1317" s="17"/>
      <c r="I1317" s="17"/>
      <c r="K1317" s="17"/>
      <c r="N1317" s="17"/>
      <c r="O1317" s="17"/>
      <c r="P1317" s="68"/>
      <c r="Q1317" s="68"/>
      <c r="R1317" s="17"/>
      <c r="S1317" s="17"/>
      <c r="T1317" s="107"/>
      <c r="V1317" s="17"/>
      <c r="W1317" s="17"/>
      <c r="Y1317" s="17"/>
      <c r="Z1317" s="17"/>
      <c r="AA1317" s="17"/>
      <c r="AI1317" s="17"/>
      <c r="AJ1317" s="17"/>
      <c r="AK1317" s="17"/>
      <c r="AL1317" s="17"/>
      <c r="AM1317" s="17"/>
      <c r="AN1317" s="17"/>
      <c r="AO1317" s="17"/>
      <c r="AP1317" s="17"/>
      <c r="AQ1317" s="17"/>
      <c r="AR1317" s="17"/>
      <c r="AS1317" s="17"/>
      <c r="AT1317" s="17"/>
      <c r="AU1317" s="17"/>
      <c r="AV1317" s="17"/>
      <c r="AW1317" s="17"/>
      <c r="AX1317" s="17"/>
      <c r="AY1317" s="17"/>
      <c r="AZ1317" s="17"/>
      <c r="BA1317" s="17"/>
      <c r="BB1317" s="17"/>
      <c r="BC1317" s="17"/>
      <c r="BD1317" s="17"/>
      <c r="BE1317" s="17"/>
      <c r="BF1317" s="17"/>
      <c r="BG1317" s="17"/>
      <c r="BH1317" s="17"/>
      <c r="BI1317" s="17"/>
      <c r="BJ1317" s="17"/>
      <c r="BK1317" s="17"/>
      <c r="BL1317" s="17"/>
      <c r="BM1317" s="17"/>
      <c r="BN1317" s="17"/>
      <c r="BO1317" s="17"/>
      <c r="BP1317" s="17"/>
      <c r="BQ1317" s="17"/>
      <c r="BR1317" s="17"/>
      <c r="BS1317" s="17"/>
      <c r="BT1317" s="17"/>
      <c r="BU1317" s="17"/>
      <c r="BV1317" s="17"/>
      <c r="BW1317" s="17"/>
      <c r="BX1317" s="17"/>
      <c r="BY1317" s="17"/>
      <c r="BZ1317" s="17"/>
      <c r="CA1317" s="17"/>
      <c r="CB1317" s="17"/>
      <c r="CC1317" s="17"/>
      <c r="CD1317" s="17"/>
      <c r="CE1317" s="17"/>
      <c r="CF1317" s="17"/>
      <c r="CG1317" s="17"/>
      <c r="CH1317" s="17"/>
      <c r="CI1317" s="17"/>
      <c r="CJ1317" s="17"/>
      <c r="CK1317" s="17"/>
      <c r="CL1317" s="17"/>
      <c r="CM1317" s="17"/>
      <c r="CN1317" s="17"/>
      <c r="CO1317" s="17"/>
      <c r="CP1317" s="17"/>
      <c r="CQ1317" s="17"/>
      <c r="CR1317" s="17"/>
      <c r="CS1317" s="17"/>
      <c r="CT1317" s="17"/>
      <c r="CU1317" s="17"/>
      <c r="CV1317" s="17"/>
      <c r="CW1317" s="17"/>
      <c r="CX1317" s="17"/>
      <c r="CY1317" s="17"/>
      <c r="CZ1317" s="17"/>
      <c r="DA1317" s="17"/>
      <c r="DB1317" s="17"/>
      <c r="DC1317" s="17"/>
      <c r="DD1317" s="17"/>
      <c r="DE1317" s="17"/>
      <c r="DF1317" s="17"/>
      <c r="DG1317" s="17"/>
      <c r="DH1317" s="17"/>
      <c r="DI1317" s="17"/>
      <c r="DJ1317" s="17"/>
      <c r="DK1317" s="17"/>
      <c r="DL1317" s="17"/>
      <c r="DM1317" s="17"/>
      <c r="DN1317" s="17"/>
      <c r="DO1317" s="17"/>
      <c r="DP1317" s="17"/>
      <c r="DQ1317" s="17"/>
      <c r="DR1317" s="17"/>
      <c r="DS1317" s="17"/>
      <c r="DT1317" s="17"/>
      <c r="DU1317" s="17"/>
      <c r="DV1317" s="17"/>
      <c r="DW1317" s="17"/>
      <c r="DX1317" s="17"/>
      <c r="DY1317" s="17"/>
      <c r="DZ1317" s="17"/>
      <c r="EA1317" s="17"/>
      <c r="EB1317" s="17"/>
      <c r="EC1317" s="17"/>
      <c r="ED1317" s="17"/>
      <c r="EE1317" s="17"/>
      <c r="EF1317" s="17"/>
      <c r="EG1317" s="17"/>
      <c r="EH1317" s="17"/>
      <c r="EI1317" s="17"/>
      <c r="EJ1317" s="17"/>
      <c r="EK1317" s="17"/>
      <c r="EL1317" s="17"/>
    </row>
    <row r="1318" spans="1:142" x14ac:dyDescent="0.35">
      <c r="A1318" s="17"/>
      <c r="B1318" s="17"/>
      <c r="C1318" s="17"/>
      <c r="D1318" s="17"/>
      <c r="E1318" s="17"/>
      <c r="F1318" s="17"/>
      <c r="G1318" s="17"/>
      <c r="H1318" s="17"/>
      <c r="I1318" s="17"/>
      <c r="K1318" s="17"/>
      <c r="N1318" s="17"/>
      <c r="O1318" s="17"/>
      <c r="P1318" s="68"/>
      <c r="Q1318" s="68"/>
      <c r="R1318" s="17"/>
      <c r="S1318" s="17"/>
      <c r="T1318" s="107"/>
      <c r="V1318" s="17"/>
      <c r="W1318" s="17"/>
      <c r="Y1318" s="17"/>
      <c r="Z1318" s="17"/>
      <c r="AA1318" s="17"/>
      <c r="AI1318" s="17"/>
      <c r="AJ1318" s="17"/>
      <c r="AK1318" s="17"/>
      <c r="AL1318" s="17"/>
      <c r="AM1318" s="17"/>
      <c r="AN1318" s="17"/>
      <c r="AO1318" s="17"/>
      <c r="AP1318" s="17"/>
      <c r="AQ1318" s="17"/>
      <c r="AR1318" s="17"/>
      <c r="AS1318" s="17"/>
      <c r="AT1318" s="17"/>
      <c r="AU1318" s="17"/>
      <c r="AV1318" s="17"/>
      <c r="AW1318" s="17"/>
      <c r="AX1318" s="17"/>
      <c r="AY1318" s="17"/>
      <c r="AZ1318" s="17"/>
      <c r="BA1318" s="17"/>
      <c r="BB1318" s="17"/>
      <c r="BC1318" s="17"/>
      <c r="BD1318" s="17"/>
      <c r="BE1318" s="17"/>
      <c r="BF1318" s="17"/>
      <c r="BG1318" s="17"/>
      <c r="BH1318" s="17"/>
      <c r="BI1318" s="17"/>
      <c r="BJ1318" s="17"/>
      <c r="BK1318" s="17"/>
      <c r="BL1318" s="17"/>
      <c r="BM1318" s="17"/>
      <c r="BN1318" s="17"/>
      <c r="BO1318" s="17"/>
      <c r="BP1318" s="17"/>
      <c r="BQ1318" s="17"/>
      <c r="BR1318" s="17"/>
      <c r="BS1318" s="17"/>
      <c r="BT1318" s="17"/>
      <c r="BU1318" s="17"/>
      <c r="BV1318" s="17"/>
      <c r="BW1318" s="17"/>
      <c r="BX1318" s="17"/>
      <c r="BY1318" s="17"/>
      <c r="BZ1318" s="17"/>
      <c r="CA1318" s="17"/>
      <c r="CB1318" s="17"/>
      <c r="CC1318" s="17"/>
      <c r="CD1318" s="17"/>
      <c r="CE1318" s="17"/>
      <c r="CF1318" s="17"/>
      <c r="CG1318" s="17"/>
      <c r="CH1318" s="17"/>
      <c r="CI1318" s="17"/>
      <c r="CJ1318" s="17"/>
      <c r="CK1318" s="17"/>
      <c r="CL1318" s="17"/>
      <c r="CM1318" s="17"/>
      <c r="CN1318" s="17"/>
      <c r="CO1318" s="17"/>
      <c r="CP1318" s="17"/>
      <c r="CQ1318" s="17"/>
      <c r="CR1318" s="17"/>
      <c r="CS1318" s="17"/>
      <c r="CT1318" s="17"/>
      <c r="CU1318" s="17"/>
      <c r="CV1318" s="17"/>
      <c r="CW1318" s="17"/>
      <c r="CX1318" s="17"/>
      <c r="CY1318" s="17"/>
      <c r="CZ1318" s="17"/>
      <c r="DA1318" s="17"/>
      <c r="DB1318" s="17"/>
      <c r="DC1318" s="17"/>
      <c r="DD1318" s="17"/>
      <c r="DE1318" s="17"/>
      <c r="DF1318" s="17"/>
      <c r="DG1318" s="17"/>
      <c r="DH1318" s="17"/>
      <c r="DI1318" s="17"/>
      <c r="DJ1318" s="17"/>
      <c r="DK1318" s="17"/>
      <c r="DL1318" s="17"/>
      <c r="DM1318" s="17"/>
      <c r="DN1318" s="17"/>
      <c r="DO1318" s="17"/>
      <c r="DP1318" s="17"/>
      <c r="DQ1318" s="17"/>
      <c r="DR1318" s="17"/>
      <c r="DS1318" s="17"/>
      <c r="DT1318" s="17"/>
      <c r="DU1318" s="17"/>
      <c r="DV1318" s="17"/>
      <c r="DW1318" s="17"/>
      <c r="DX1318" s="17"/>
      <c r="DY1318" s="17"/>
      <c r="DZ1318" s="17"/>
      <c r="EA1318" s="17"/>
      <c r="EB1318" s="17"/>
      <c r="EC1318" s="17"/>
      <c r="ED1318" s="17"/>
      <c r="EE1318" s="17"/>
      <c r="EF1318" s="17"/>
      <c r="EG1318" s="17"/>
      <c r="EH1318" s="17"/>
      <c r="EI1318" s="17"/>
      <c r="EJ1318" s="17"/>
      <c r="EK1318" s="17"/>
      <c r="EL1318" s="17"/>
    </row>
    <row r="1319" spans="1:142" x14ac:dyDescent="0.35">
      <c r="A1319" s="17"/>
      <c r="B1319" s="17"/>
      <c r="C1319" s="17"/>
      <c r="D1319" s="17"/>
      <c r="E1319" s="17"/>
      <c r="F1319" s="17"/>
      <c r="G1319" s="17"/>
      <c r="H1319" s="17"/>
      <c r="I1319" s="17"/>
      <c r="K1319" s="17"/>
      <c r="N1319" s="17"/>
      <c r="O1319" s="17"/>
      <c r="P1319" s="68"/>
      <c r="Q1319" s="68"/>
      <c r="R1319" s="17"/>
      <c r="S1319" s="17"/>
      <c r="T1319" s="107"/>
      <c r="V1319" s="17"/>
      <c r="W1319" s="17"/>
      <c r="Y1319" s="17"/>
      <c r="Z1319" s="17"/>
      <c r="AA1319" s="17"/>
      <c r="AI1319" s="17"/>
      <c r="AJ1319" s="17"/>
      <c r="AK1319" s="17"/>
      <c r="AL1319" s="17"/>
      <c r="AM1319" s="17"/>
      <c r="AN1319" s="17"/>
      <c r="AO1319" s="17"/>
      <c r="AP1319" s="17"/>
      <c r="AQ1319" s="17"/>
      <c r="AR1319" s="17"/>
      <c r="AS1319" s="17"/>
      <c r="AT1319" s="17"/>
      <c r="AU1319" s="17"/>
      <c r="AV1319" s="17"/>
      <c r="AW1319" s="17"/>
      <c r="AX1319" s="17"/>
      <c r="AY1319" s="17"/>
      <c r="AZ1319" s="17"/>
      <c r="BA1319" s="17"/>
      <c r="BB1319" s="17"/>
      <c r="BC1319" s="17"/>
      <c r="BD1319" s="17"/>
      <c r="BE1319" s="17"/>
      <c r="BF1319" s="17"/>
      <c r="BG1319" s="17"/>
      <c r="BH1319" s="17"/>
      <c r="BI1319" s="17"/>
      <c r="BJ1319" s="17"/>
      <c r="BK1319" s="17"/>
      <c r="BL1319" s="17"/>
      <c r="BM1319" s="17"/>
      <c r="BN1319" s="17"/>
      <c r="BO1319" s="17"/>
      <c r="BP1319" s="17"/>
      <c r="BQ1319" s="17"/>
      <c r="BR1319" s="17"/>
      <c r="BS1319" s="17"/>
      <c r="BT1319" s="17"/>
      <c r="BU1319" s="17"/>
      <c r="BV1319" s="17"/>
      <c r="BW1319" s="17"/>
      <c r="BX1319" s="17"/>
      <c r="BY1319" s="17"/>
      <c r="BZ1319" s="17"/>
      <c r="CA1319" s="17"/>
      <c r="CB1319" s="17"/>
      <c r="CC1319" s="17"/>
      <c r="CD1319" s="17"/>
      <c r="CE1319" s="17"/>
      <c r="CF1319" s="17"/>
      <c r="CG1319" s="17"/>
      <c r="CH1319" s="17"/>
      <c r="CI1319" s="17"/>
      <c r="CJ1319" s="17"/>
      <c r="CK1319" s="17"/>
      <c r="CL1319" s="17"/>
      <c r="CM1319" s="17"/>
      <c r="CN1319" s="17"/>
      <c r="CO1319" s="17"/>
      <c r="CP1319" s="17"/>
      <c r="CQ1319" s="17"/>
      <c r="CR1319" s="17"/>
      <c r="CS1319" s="17"/>
      <c r="CT1319" s="17"/>
      <c r="CU1319" s="17"/>
      <c r="CV1319" s="17"/>
      <c r="CW1319" s="17"/>
      <c r="CX1319" s="17"/>
      <c r="CY1319" s="17"/>
      <c r="CZ1319" s="17"/>
      <c r="DA1319" s="17"/>
      <c r="DB1319" s="17"/>
      <c r="DC1319" s="17"/>
      <c r="DD1319" s="17"/>
      <c r="DE1319" s="17"/>
      <c r="DF1319" s="17"/>
      <c r="DG1319" s="17"/>
      <c r="DH1319" s="17"/>
      <c r="DI1319" s="17"/>
      <c r="DJ1319" s="17"/>
      <c r="DK1319" s="17"/>
      <c r="DL1319" s="17"/>
      <c r="DM1319" s="17"/>
      <c r="DN1319" s="17"/>
      <c r="DO1319" s="17"/>
      <c r="DP1319" s="17"/>
      <c r="DQ1319" s="17"/>
      <c r="DR1319" s="17"/>
      <c r="DS1319" s="17"/>
      <c r="DT1319" s="17"/>
      <c r="DU1319" s="17"/>
      <c r="DV1319" s="17"/>
      <c r="DW1319" s="17"/>
      <c r="DX1319" s="17"/>
      <c r="DY1319" s="17"/>
      <c r="DZ1319" s="17"/>
      <c r="EA1319" s="17"/>
      <c r="EB1319" s="17"/>
      <c r="EC1319" s="17"/>
      <c r="ED1319" s="17"/>
      <c r="EE1319" s="17"/>
      <c r="EF1319" s="17"/>
      <c r="EG1319" s="17"/>
      <c r="EH1319" s="17"/>
      <c r="EI1319" s="17"/>
      <c r="EJ1319" s="17"/>
      <c r="EK1319" s="17"/>
      <c r="EL1319" s="17"/>
    </row>
    <row r="1320" spans="1:142" x14ac:dyDescent="0.35">
      <c r="A1320" s="17"/>
      <c r="B1320" s="17"/>
      <c r="C1320" s="17"/>
      <c r="D1320" s="17"/>
      <c r="E1320" s="17"/>
      <c r="F1320" s="17"/>
      <c r="G1320" s="17"/>
      <c r="H1320" s="17"/>
      <c r="I1320" s="17"/>
      <c r="K1320" s="17"/>
      <c r="N1320" s="17"/>
      <c r="O1320" s="17"/>
      <c r="P1320" s="68"/>
      <c r="Q1320" s="68"/>
      <c r="R1320" s="17"/>
      <c r="S1320" s="17"/>
      <c r="T1320" s="107"/>
      <c r="V1320" s="17"/>
      <c r="W1320" s="17"/>
      <c r="Y1320" s="17"/>
      <c r="Z1320" s="17"/>
      <c r="AA1320" s="17"/>
      <c r="AI1320" s="17"/>
      <c r="AJ1320" s="17"/>
      <c r="AK1320" s="17"/>
      <c r="AL1320" s="17"/>
      <c r="AM1320" s="17"/>
      <c r="AN1320" s="17"/>
      <c r="AO1320" s="17"/>
      <c r="AP1320" s="17"/>
      <c r="AQ1320" s="17"/>
      <c r="AR1320" s="17"/>
      <c r="AS1320" s="17"/>
      <c r="AT1320" s="17"/>
      <c r="AU1320" s="17"/>
      <c r="AV1320" s="17"/>
      <c r="AW1320" s="17"/>
      <c r="AX1320" s="17"/>
      <c r="AY1320" s="17"/>
      <c r="AZ1320" s="17"/>
      <c r="BA1320" s="17"/>
      <c r="BB1320" s="17"/>
      <c r="BC1320" s="17"/>
      <c r="BD1320" s="17"/>
      <c r="BE1320" s="17"/>
      <c r="BF1320" s="17"/>
      <c r="BG1320" s="17"/>
      <c r="BH1320" s="17"/>
      <c r="BI1320" s="17"/>
      <c r="BJ1320" s="17"/>
      <c r="BK1320" s="17"/>
      <c r="BL1320" s="17"/>
      <c r="BM1320" s="17"/>
      <c r="BN1320" s="17"/>
      <c r="BO1320" s="17"/>
      <c r="BP1320" s="17"/>
      <c r="BQ1320" s="17"/>
      <c r="BR1320" s="17"/>
      <c r="BS1320" s="17"/>
      <c r="BT1320" s="17"/>
      <c r="BU1320" s="17"/>
      <c r="BV1320" s="17"/>
      <c r="BW1320" s="17"/>
      <c r="BX1320" s="17"/>
      <c r="BY1320" s="17"/>
      <c r="BZ1320" s="17"/>
      <c r="CA1320" s="17"/>
      <c r="CB1320" s="17"/>
      <c r="CC1320" s="17"/>
      <c r="CD1320" s="17"/>
      <c r="CE1320" s="17"/>
      <c r="CF1320" s="17"/>
      <c r="CG1320" s="17"/>
      <c r="CH1320" s="17"/>
      <c r="CI1320" s="17"/>
      <c r="CJ1320" s="17"/>
      <c r="CK1320" s="17"/>
      <c r="CL1320" s="17"/>
      <c r="CM1320" s="17"/>
      <c r="CN1320" s="17"/>
      <c r="CO1320" s="17"/>
      <c r="CP1320" s="17"/>
      <c r="CQ1320" s="17"/>
      <c r="CR1320" s="17"/>
      <c r="CS1320" s="17"/>
      <c r="CT1320" s="17"/>
      <c r="CU1320" s="17"/>
      <c r="CV1320" s="17"/>
      <c r="CW1320" s="17"/>
      <c r="CX1320" s="17"/>
      <c r="CY1320" s="17"/>
      <c r="CZ1320" s="17"/>
      <c r="DA1320" s="17"/>
      <c r="DB1320" s="17"/>
      <c r="DC1320" s="17"/>
      <c r="DD1320" s="17"/>
      <c r="DE1320" s="17"/>
      <c r="DF1320" s="17"/>
      <c r="DG1320" s="17"/>
      <c r="DH1320" s="17"/>
      <c r="DI1320" s="17"/>
      <c r="DJ1320" s="17"/>
      <c r="DK1320" s="17"/>
      <c r="DL1320" s="17"/>
      <c r="DM1320" s="17"/>
      <c r="DN1320" s="17"/>
      <c r="DO1320" s="17"/>
      <c r="DP1320" s="17"/>
      <c r="DQ1320" s="17"/>
      <c r="DR1320" s="17"/>
      <c r="DS1320" s="17"/>
      <c r="DT1320" s="17"/>
      <c r="DU1320" s="17"/>
      <c r="DV1320" s="17"/>
      <c r="DW1320" s="17"/>
      <c r="DX1320" s="17"/>
      <c r="DY1320" s="17"/>
      <c r="DZ1320" s="17"/>
      <c r="EA1320" s="17"/>
      <c r="EB1320" s="17"/>
      <c r="EC1320" s="17"/>
      <c r="ED1320" s="17"/>
      <c r="EE1320" s="17"/>
      <c r="EF1320" s="17"/>
      <c r="EG1320" s="17"/>
      <c r="EH1320" s="17"/>
      <c r="EI1320" s="17"/>
      <c r="EJ1320" s="17"/>
      <c r="EK1320" s="17"/>
      <c r="EL1320" s="17"/>
    </row>
    <row r="1321" spans="1:142" x14ac:dyDescent="0.35">
      <c r="A1321" s="17"/>
      <c r="B1321" s="17"/>
      <c r="C1321" s="17"/>
      <c r="D1321" s="17"/>
      <c r="E1321" s="17"/>
      <c r="F1321" s="17"/>
      <c r="G1321" s="17"/>
      <c r="H1321" s="17"/>
      <c r="I1321" s="17"/>
      <c r="K1321" s="17"/>
      <c r="N1321" s="17"/>
      <c r="O1321" s="17"/>
      <c r="P1321" s="68"/>
      <c r="Q1321" s="68"/>
      <c r="R1321" s="17"/>
      <c r="S1321" s="17"/>
      <c r="T1321" s="107"/>
      <c r="V1321" s="17"/>
      <c r="W1321" s="17"/>
      <c r="Y1321" s="17"/>
      <c r="Z1321" s="17"/>
      <c r="AA1321" s="17"/>
      <c r="AI1321" s="17"/>
      <c r="AJ1321" s="17"/>
      <c r="AK1321" s="17"/>
      <c r="AL1321" s="17"/>
      <c r="AM1321" s="17"/>
      <c r="AN1321" s="17"/>
      <c r="AO1321" s="17"/>
      <c r="AP1321" s="17"/>
      <c r="AQ1321" s="17"/>
      <c r="AR1321" s="17"/>
      <c r="AS1321" s="17"/>
      <c r="AT1321" s="17"/>
      <c r="AU1321" s="17"/>
      <c r="AV1321" s="17"/>
      <c r="AW1321" s="17"/>
      <c r="AX1321" s="17"/>
      <c r="AY1321" s="17"/>
      <c r="AZ1321" s="17"/>
      <c r="BA1321" s="17"/>
      <c r="BB1321" s="17"/>
      <c r="BC1321" s="17"/>
      <c r="BD1321" s="17"/>
      <c r="BE1321" s="17"/>
      <c r="BF1321" s="17"/>
      <c r="BG1321" s="17"/>
      <c r="BH1321" s="17"/>
      <c r="BI1321" s="17"/>
      <c r="BJ1321" s="17"/>
      <c r="BK1321" s="17"/>
      <c r="BL1321" s="17"/>
      <c r="BM1321" s="17"/>
      <c r="BN1321" s="17"/>
      <c r="BO1321" s="17"/>
      <c r="BP1321" s="17"/>
      <c r="BQ1321" s="17"/>
      <c r="BR1321" s="17"/>
      <c r="BS1321" s="17"/>
      <c r="BT1321" s="17"/>
      <c r="BU1321" s="17"/>
      <c r="BV1321" s="17"/>
      <c r="BW1321" s="17"/>
      <c r="BX1321" s="17"/>
      <c r="BY1321" s="17"/>
      <c r="BZ1321" s="17"/>
      <c r="CA1321" s="17"/>
      <c r="CB1321" s="17"/>
      <c r="CC1321" s="17"/>
      <c r="CD1321" s="17"/>
      <c r="CE1321" s="17"/>
      <c r="CF1321" s="17"/>
      <c r="CG1321" s="17"/>
      <c r="CH1321" s="17"/>
      <c r="CI1321" s="17"/>
      <c r="CJ1321" s="17"/>
      <c r="CK1321" s="17"/>
      <c r="CL1321" s="17"/>
      <c r="CM1321" s="17"/>
      <c r="CN1321" s="17"/>
      <c r="CO1321" s="17"/>
      <c r="CP1321" s="17"/>
      <c r="CQ1321" s="17"/>
      <c r="CR1321" s="17"/>
      <c r="CS1321" s="17"/>
      <c r="CT1321" s="17"/>
      <c r="CU1321" s="17"/>
      <c r="CV1321" s="17"/>
      <c r="CW1321" s="17"/>
      <c r="CX1321" s="17"/>
      <c r="CY1321" s="17"/>
      <c r="CZ1321" s="17"/>
      <c r="DA1321" s="17"/>
      <c r="DB1321" s="17"/>
      <c r="DC1321" s="17"/>
      <c r="DD1321" s="17"/>
      <c r="DE1321" s="17"/>
      <c r="DF1321" s="17"/>
      <c r="DG1321" s="17"/>
      <c r="DH1321" s="17"/>
      <c r="DI1321" s="17"/>
      <c r="DJ1321" s="17"/>
      <c r="DK1321" s="17"/>
      <c r="DL1321" s="17"/>
      <c r="DM1321" s="17"/>
      <c r="DN1321" s="17"/>
      <c r="DO1321" s="17"/>
      <c r="DP1321" s="17"/>
      <c r="DQ1321" s="17"/>
      <c r="DR1321" s="17"/>
      <c r="DS1321" s="17"/>
      <c r="DT1321" s="17"/>
      <c r="DU1321" s="17"/>
      <c r="DV1321" s="17"/>
      <c r="DW1321" s="17"/>
      <c r="DX1321" s="17"/>
      <c r="DY1321" s="17"/>
      <c r="DZ1321" s="17"/>
      <c r="EA1321" s="17"/>
      <c r="EB1321" s="17"/>
      <c r="EC1321" s="17"/>
      <c r="ED1321" s="17"/>
      <c r="EE1321" s="17"/>
      <c r="EF1321" s="17"/>
      <c r="EG1321" s="17"/>
      <c r="EH1321" s="17"/>
      <c r="EI1321" s="17"/>
      <c r="EJ1321" s="17"/>
      <c r="EK1321" s="17"/>
      <c r="EL1321" s="17"/>
    </row>
    <row r="1322" spans="1:142" x14ac:dyDescent="0.35">
      <c r="A1322" s="17"/>
      <c r="B1322" s="17"/>
      <c r="C1322" s="17"/>
      <c r="D1322" s="17"/>
      <c r="E1322" s="17"/>
      <c r="F1322" s="17"/>
      <c r="G1322" s="17"/>
      <c r="H1322" s="17"/>
      <c r="I1322" s="17"/>
      <c r="K1322" s="17"/>
      <c r="N1322" s="17"/>
      <c r="O1322" s="17"/>
      <c r="P1322" s="68"/>
      <c r="Q1322" s="68"/>
      <c r="R1322" s="17"/>
      <c r="S1322" s="17"/>
      <c r="T1322" s="107"/>
      <c r="V1322" s="17"/>
      <c r="W1322" s="17"/>
      <c r="Y1322" s="17"/>
      <c r="Z1322" s="17"/>
      <c r="AA1322" s="17"/>
      <c r="AI1322" s="17"/>
      <c r="AJ1322" s="17"/>
      <c r="AK1322" s="17"/>
      <c r="AL1322" s="17"/>
      <c r="AM1322" s="17"/>
      <c r="AN1322" s="17"/>
      <c r="AO1322" s="17"/>
      <c r="AP1322" s="17"/>
      <c r="AQ1322" s="17"/>
      <c r="AR1322" s="17"/>
      <c r="AS1322" s="17"/>
      <c r="AT1322" s="17"/>
      <c r="AU1322" s="17"/>
      <c r="AV1322" s="17"/>
      <c r="AW1322" s="17"/>
      <c r="AX1322" s="17"/>
      <c r="AY1322" s="17"/>
      <c r="AZ1322" s="17"/>
      <c r="BA1322" s="17"/>
      <c r="BB1322" s="17"/>
      <c r="BC1322" s="17"/>
      <c r="BD1322" s="17"/>
      <c r="BE1322" s="17"/>
      <c r="BF1322" s="17"/>
      <c r="BG1322" s="17"/>
      <c r="BH1322" s="17"/>
      <c r="BI1322" s="17"/>
      <c r="BJ1322" s="17"/>
      <c r="BK1322" s="17"/>
      <c r="BL1322" s="17"/>
      <c r="BM1322" s="17"/>
      <c r="BN1322" s="17"/>
      <c r="BO1322" s="17"/>
      <c r="BP1322" s="17"/>
      <c r="BQ1322" s="17"/>
      <c r="BR1322" s="17"/>
      <c r="BS1322" s="17"/>
      <c r="BT1322" s="17"/>
      <c r="BU1322" s="17"/>
      <c r="BV1322" s="17"/>
      <c r="BW1322" s="17"/>
      <c r="BX1322" s="17"/>
      <c r="BY1322" s="17"/>
      <c r="BZ1322" s="17"/>
      <c r="CA1322" s="17"/>
      <c r="CB1322" s="17"/>
      <c r="CC1322" s="17"/>
      <c r="CD1322" s="17"/>
      <c r="CE1322" s="17"/>
      <c r="CF1322" s="17"/>
      <c r="CG1322" s="17"/>
      <c r="CH1322" s="17"/>
      <c r="CI1322" s="17"/>
      <c r="CJ1322" s="17"/>
      <c r="CK1322" s="17"/>
      <c r="CL1322" s="17"/>
      <c r="CM1322" s="17"/>
      <c r="CN1322" s="17"/>
      <c r="CO1322" s="17"/>
      <c r="CP1322" s="17"/>
      <c r="CQ1322" s="17"/>
      <c r="CR1322" s="17"/>
      <c r="CS1322" s="17"/>
      <c r="CT1322" s="17"/>
      <c r="CU1322" s="17"/>
      <c r="CV1322" s="17"/>
      <c r="CW1322" s="17"/>
      <c r="CX1322" s="17"/>
      <c r="CY1322" s="17"/>
      <c r="CZ1322" s="17"/>
      <c r="DA1322" s="17"/>
      <c r="DB1322" s="17"/>
      <c r="DC1322" s="17"/>
      <c r="DD1322" s="17"/>
      <c r="DE1322" s="17"/>
      <c r="DF1322" s="17"/>
      <c r="DG1322" s="17"/>
      <c r="DH1322" s="17"/>
      <c r="DI1322" s="17"/>
      <c r="DJ1322" s="17"/>
      <c r="DK1322" s="17"/>
      <c r="DL1322" s="17"/>
      <c r="DM1322" s="17"/>
      <c r="DN1322" s="17"/>
      <c r="DO1322" s="17"/>
      <c r="DP1322" s="17"/>
      <c r="DQ1322" s="17"/>
      <c r="DR1322" s="17"/>
      <c r="DS1322" s="17"/>
      <c r="DT1322" s="17"/>
      <c r="DU1322" s="17"/>
      <c r="DV1322" s="17"/>
      <c r="DW1322" s="17"/>
      <c r="DX1322" s="17"/>
      <c r="DY1322" s="17"/>
      <c r="DZ1322" s="17"/>
      <c r="EA1322" s="17"/>
      <c r="EB1322" s="17"/>
      <c r="EC1322" s="17"/>
      <c r="ED1322" s="17"/>
      <c r="EE1322" s="17"/>
      <c r="EF1322" s="17"/>
      <c r="EG1322" s="17"/>
      <c r="EH1322" s="17"/>
      <c r="EI1322" s="17"/>
      <c r="EJ1322" s="17"/>
      <c r="EK1322" s="17"/>
      <c r="EL1322" s="17"/>
    </row>
    <row r="1323" spans="1:142" x14ac:dyDescent="0.35">
      <c r="A1323" s="17"/>
      <c r="B1323" s="17"/>
      <c r="C1323" s="17"/>
      <c r="D1323" s="17"/>
      <c r="E1323" s="17"/>
      <c r="F1323" s="17"/>
      <c r="G1323" s="17"/>
      <c r="H1323" s="17"/>
      <c r="I1323" s="17"/>
      <c r="K1323" s="17"/>
      <c r="N1323" s="17"/>
      <c r="O1323" s="17"/>
      <c r="P1323" s="68"/>
      <c r="Q1323" s="68"/>
      <c r="R1323" s="17"/>
      <c r="S1323" s="17"/>
      <c r="T1323" s="107"/>
      <c r="V1323" s="17"/>
      <c r="W1323" s="17"/>
      <c r="Y1323" s="17"/>
      <c r="Z1323" s="17"/>
      <c r="AA1323" s="17"/>
      <c r="AI1323" s="17"/>
      <c r="AJ1323" s="17"/>
      <c r="AK1323" s="17"/>
      <c r="AL1323" s="17"/>
      <c r="AM1323" s="17"/>
      <c r="AN1323" s="17"/>
      <c r="AO1323" s="17"/>
      <c r="AP1323" s="17"/>
      <c r="AQ1323" s="17"/>
      <c r="AR1323" s="17"/>
      <c r="AS1323" s="17"/>
      <c r="AT1323" s="17"/>
      <c r="AU1323" s="17"/>
      <c r="AV1323" s="17"/>
      <c r="AW1323" s="17"/>
      <c r="AX1323" s="17"/>
      <c r="AY1323" s="17"/>
      <c r="AZ1323" s="17"/>
      <c r="BA1323" s="17"/>
      <c r="BB1323" s="17"/>
      <c r="BC1323" s="17"/>
      <c r="BD1323" s="17"/>
      <c r="BE1323" s="17"/>
      <c r="BF1323" s="17"/>
      <c r="BG1323" s="17"/>
      <c r="BH1323" s="17"/>
      <c r="BI1323" s="17"/>
      <c r="BJ1323" s="17"/>
      <c r="BK1323" s="17"/>
      <c r="BL1323" s="17"/>
      <c r="BM1323" s="17"/>
      <c r="BN1323" s="17"/>
      <c r="BO1323" s="17"/>
      <c r="BP1323" s="17"/>
      <c r="BQ1323" s="17"/>
      <c r="BR1323" s="17"/>
      <c r="BS1323" s="17"/>
      <c r="BT1323" s="17"/>
      <c r="BU1323" s="17"/>
      <c r="BV1323" s="17"/>
      <c r="BW1323" s="17"/>
      <c r="BX1323" s="17"/>
      <c r="BY1323" s="17"/>
      <c r="BZ1323" s="17"/>
      <c r="CA1323" s="17"/>
      <c r="CB1323" s="17"/>
      <c r="CC1323" s="17"/>
      <c r="CD1323" s="17"/>
      <c r="CE1323" s="17"/>
      <c r="CF1323" s="17"/>
      <c r="CG1323" s="17"/>
      <c r="CH1323" s="17"/>
      <c r="CI1323" s="17"/>
      <c r="CJ1323" s="17"/>
      <c r="CK1323" s="17"/>
      <c r="CL1323" s="17"/>
      <c r="CM1323" s="17"/>
      <c r="CN1323" s="17"/>
      <c r="CO1323" s="17"/>
      <c r="CP1323" s="17"/>
      <c r="CQ1323" s="17"/>
      <c r="CR1323" s="17"/>
      <c r="CS1323" s="17"/>
      <c r="CT1323" s="17"/>
      <c r="CU1323" s="17"/>
      <c r="CV1323" s="17"/>
      <c r="CW1323" s="17"/>
      <c r="CX1323" s="17"/>
      <c r="CY1323" s="17"/>
      <c r="CZ1323" s="17"/>
      <c r="DA1323" s="17"/>
      <c r="DB1323" s="17"/>
      <c r="DC1323" s="17"/>
      <c r="DD1323" s="17"/>
      <c r="DE1323" s="17"/>
      <c r="DF1323" s="17"/>
      <c r="DG1323" s="17"/>
      <c r="DH1323" s="17"/>
      <c r="DI1323" s="17"/>
      <c r="DJ1323" s="17"/>
      <c r="DK1323" s="17"/>
      <c r="DL1323" s="17"/>
      <c r="DM1323" s="17"/>
      <c r="DN1323" s="17"/>
      <c r="DO1323" s="17"/>
      <c r="DP1323" s="17"/>
      <c r="DQ1323" s="17"/>
      <c r="DR1323" s="17"/>
      <c r="DS1323" s="17"/>
      <c r="DT1323" s="17"/>
      <c r="DU1323" s="17"/>
      <c r="DV1323" s="17"/>
      <c r="DW1323" s="17"/>
      <c r="DX1323" s="17"/>
      <c r="DY1323" s="17"/>
      <c r="DZ1323" s="17"/>
      <c r="EA1323" s="17"/>
      <c r="EB1323" s="17"/>
      <c r="EC1323" s="17"/>
      <c r="ED1323" s="17"/>
      <c r="EE1323" s="17"/>
      <c r="EF1323" s="17"/>
      <c r="EG1323" s="17"/>
      <c r="EH1323" s="17"/>
      <c r="EI1323" s="17"/>
      <c r="EJ1323" s="17"/>
      <c r="EK1323" s="17"/>
      <c r="EL1323" s="17"/>
    </row>
    <row r="1324" spans="1:142" x14ac:dyDescent="0.35">
      <c r="A1324" s="17"/>
      <c r="B1324" s="17"/>
      <c r="C1324" s="17"/>
      <c r="D1324" s="17"/>
      <c r="E1324" s="17"/>
      <c r="F1324" s="17"/>
      <c r="G1324" s="17"/>
      <c r="H1324" s="17"/>
      <c r="I1324" s="17"/>
      <c r="K1324" s="17"/>
      <c r="N1324" s="17"/>
      <c r="O1324" s="17"/>
      <c r="P1324" s="68"/>
      <c r="Q1324" s="68"/>
      <c r="R1324" s="17"/>
      <c r="S1324" s="17"/>
      <c r="T1324" s="107"/>
      <c r="V1324" s="17"/>
      <c r="W1324" s="17"/>
      <c r="Y1324" s="17"/>
      <c r="Z1324" s="17"/>
      <c r="AA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7"/>
      <c r="BN1324" s="17"/>
      <c r="BO1324" s="17"/>
      <c r="BP1324" s="17"/>
      <c r="BQ1324" s="17"/>
      <c r="BR1324" s="17"/>
      <c r="BS1324" s="17"/>
      <c r="BT1324" s="17"/>
      <c r="BU1324" s="17"/>
      <c r="BV1324" s="17"/>
      <c r="BW1324" s="17"/>
      <c r="BX1324" s="17"/>
      <c r="BY1324" s="17"/>
      <c r="BZ1324" s="17"/>
      <c r="CA1324" s="17"/>
      <c r="CB1324" s="17"/>
      <c r="CC1324" s="17"/>
      <c r="CD1324" s="17"/>
      <c r="CE1324" s="17"/>
      <c r="CF1324" s="17"/>
      <c r="CG1324" s="17"/>
      <c r="CH1324" s="17"/>
      <c r="CI1324" s="17"/>
      <c r="CJ1324" s="17"/>
      <c r="CK1324" s="17"/>
      <c r="CL1324" s="17"/>
      <c r="CM1324" s="17"/>
      <c r="CN1324" s="17"/>
      <c r="CO1324" s="17"/>
      <c r="CP1324" s="17"/>
      <c r="CQ1324" s="17"/>
      <c r="CR1324" s="17"/>
      <c r="CS1324" s="17"/>
      <c r="CT1324" s="17"/>
      <c r="CU1324" s="17"/>
      <c r="CV1324" s="17"/>
      <c r="CW1324" s="17"/>
      <c r="CX1324" s="17"/>
      <c r="CY1324" s="17"/>
      <c r="CZ1324" s="17"/>
      <c r="DA1324" s="17"/>
      <c r="DB1324" s="17"/>
      <c r="DC1324" s="17"/>
      <c r="DD1324" s="17"/>
      <c r="DE1324" s="17"/>
      <c r="DF1324" s="17"/>
      <c r="DG1324" s="17"/>
      <c r="DH1324" s="17"/>
      <c r="DI1324" s="17"/>
      <c r="DJ1324" s="17"/>
      <c r="DK1324" s="17"/>
      <c r="DL1324" s="17"/>
      <c r="DM1324" s="17"/>
      <c r="DN1324" s="17"/>
      <c r="DO1324" s="17"/>
      <c r="DP1324" s="17"/>
      <c r="DQ1324" s="17"/>
      <c r="DR1324" s="17"/>
      <c r="DS1324" s="17"/>
      <c r="DT1324" s="17"/>
      <c r="DU1324" s="17"/>
      <c r="DV1324" s="17"/>
      <c r="DW1324" s="17"/>
      <c r="DX1324" s="17"/>
      <c r="DY1324" s="17"/>
      <c r="DZ1324" s="17"/>
      <c r="EA1324" s="17"/>
      <c r="EB1324" s="17"/>
      <c r="EC1324" s="17"/>
      <c r="ED1324" s="17"/>
      <c r="EE1324" s="17"/>
      <c r="EF1324" s="17"/>
      <c r="EG1324" s="17"/>
      <c r="EH1324" s="17"/>
      <c r="EI1324" s="17"/>
      <c r="EJ1324" s="17"/>
      <c r="EK1324" s="17"/>
      <c r="EL1324" s="17"/>
    </row>
    <row r="1325" spans="1:142" x14ac:dyDescent="0.35">
      <c r="A1325" s="17"/>
      <c r="B1325" s="17"/>
      <c r="C1325" s="17"/>
      <c r="D1325" s="17"/>
      <c r="E1325" s="17"/>
      <c r="F1325" s="17"/>
      <c r="G1325" s="17"/>
      <c r="H1325" s="17"/>
      <c r="I1325" s="17"/>
      <c r="K1325" s="17"/>
      <c r="N1325" s="17"/>
      <c r="O1325" s="17"/>
      <c r="P1325" s="68"/>
      <c r="Q1325" s="68"/>
      <c r="R1325" s="17"/>
      <c r="S1325" s="17"/>
      <c r="T1325" s="107"/>
      <c r="V1325" s="17"/>
      <c r="W1325" s="17"/>
      <c r="Y1325" s="17"/>
      <c r="Z1325" s="17"/>
      <c r="AA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7"/>
      <c r="BN1325" s="17"/>
      <c r="BO1325" s="17"/>
      <c r="BP1325" s="17"/>
      <c r="BQ1325" s="17"/>
      <c r="BR1325" s="17"/>
      <c r="BS1325" s="17"/>
      <c r="BT1325" s="17"/>
      <c r="BU1325" s="17"/>
      <c r="BV1325" s="17"/>
      <c r="BW1325" s="17"/>
      <c r="BX1325" s="17"/>
      <c r="BY1325" s="17"/>
      <c r="BZ1325" s="17"/>
      <c r="CA1325" s="17"/>
      <c r="CB1325" s="17"/>
      <c r="CC1325" s="17"/>
      <c r="CD1325" s="17"/>
      <c r="CE1325" s="17"/>
      <c r="CF1325" s="17"/>
      <c r="CG1325" s="17"/>
      <c r="CH1325" s="17"/>
      <c r="CI1325" s="17"/>
      <c r="CJ1325" s="17"/>
      <c r="CK1325" s="17"/>
      <c r="CL1325" s="17"/>
      <c r="CM1325" s="17"/>
      <c r="CN1325" s="17"/>
      <c r="CO1325" s="17"/>
      <c r="CP1325" s="17"/>
      <c r="CQ1325" s="17"/>
      <c r="CR1325" s="17"/>
      <c r="CS1325" s="17"/>
      <c r="CT1325" s="17"/>
      <c r="CU1325" s="17"/>
      <c r="CV1325" s="17"/>
      <c r="CW1325" s="17"/>
      <c r="CX1325" s="17"/>
      <c r="CY1325" s="17"/>
      <c r="CZ1325" s="17"/>
      <c r="DA1325" s="17"/>
      <c r="DB1325" s="17"/>
      <c r="DC1325" s="17"/>
      <c r="DD1325" s="17"/>
      <c r="DE1325" s="17"/>
      <c r="DF1325" s="17"/>
      <c r="DG1325" s="17"/>
      <c r="DH1325" s="17"/>
      <c r="DI1325" s="17"/>
      <c r="DJ1325" s="17"/>
      <c r="DK1325" s="17"/>
      <c r="DL1325" s="17"/>
      <c r="DM1325" s="17"/>
      <c r="DN1325" s="17"/>
      <c r="DO1325" s="17"/>
      <c r="DP1325" s="17"/>
      <c r="DQ1325" s="17"/>
      <c r="DR1325" s="17"/>
      <c r="DS1325" s="17"/>
      <c r="DT1325" s="17"/>
      <c r="DU1325" s="17"/>
      <c r="DV1325" s="17"/>
      <c r="DW1325" s="17"/>
      <c r="DX1325" s="17"/>
      <c r="DY1325" s="17"/>
      <c r="DZ1325" s="17"/>
      <c r="EA1325" s="17"/>
      <c r="EB1325" s="17"/>
      <c r="EC1325" s="17"/>
      <c r="ED1325" s="17"/>
      <c r="EE1325" s="17"/>
      <c r="EF1325" s="17"/>
      <c r="EG1325" s="17"/>
      <c r="EH1325" s="17"/>
      <c r="EI1325" s="17"/>
      <c r="EJ1325" s="17"/>
      <c r="EK1325" s="17"/>
      <c r="EL1325" s="17"/>
    </row>
    <row r="1326" spans="1:142" x14ac:dyDescent="0.35">
      <c r="A1326" s="17"/>
      <c r="B1326" s="17"/>
      <c r="C1326" s="17"/>
      <c r="D1326" s="17"/>
      <c r="E1326" s="17"/>
      <c r="F1326" s="17"/>
      <c r="G1326" s="17"/>
      <c r="H1326" s="17"/>
      <c r="I1326" s="17"/>
      <c r="K1326" s="17"/>
      <c r="N1326" s="17"/>
      <c r="O1326" s="17"/>
      <c r="P1326" s="68"/>
      <c r="Q1326" s="68"/>
      <c r="R1326" s="17"/>
      <c r="S1326" s="17"/>
      <c r="T1326" s="107"/>
      <c r="V1326" s="17"/>
      <c r="W1326" s="17"/>
      <c r="Y1326" s="17"/>
      <c r="Z1326" s="17"/>
      <c r="AA1326" s="17"/>
      <c r="AI1326" s="17"/>
      <c r="AJ1326" s="17"/>
      <c r="AK1326" s="17"/>
      <c r="AL1326" s="17"/>
      <c r="AM1326" s="17"/>
      <c r="AN1326" s="17"/>
      <c r="AO1326" s="17"/>
      <c r="AP1326" s="17"/>
      <c r="AQ1326" s="17"/>
      <c r="AR1326" s="17"/>
      <c r="AS1326" s="17"/>
      <c r="AT1326" s="17"/>
      <c r="AU1326" s="17"/>
      <c r="AV1326" s="17"/>
      <c r="AW1326" s="17"/>
      <c r="AX1326" s="17"/>
      <c r="AY1326" s="17"/>
      <c r="AZ1326" s="17"/>
      <c r="BA1326" s="17"/>
      <c r="BB1326" s="17"/>
      <c r="BC1326" s="17"/>
      <c r="BD1326" s="17"/>
      <c r="BE1326" s="17"/>
      <c r="BF1326" s="17"/>
      <c r="BG1326" s="17"/>
      <c r="BH1326" s="17"/>
      <c r="BI1326" s="17"/>
      <c r="BJ1326" s="17"/>
      <c r="BK1326" s="17"/>
      <c r="BL1326" s="17"/>
      <c r="BM1326" s="17"/>
      <c r="BN1326" s="17"/>
      <c r="BO1326" s="17"/>
      <c r="BP1326" s="17"/>
      <c r="BQ1326" s="17"/>
      <c r="BR1326" s="17"/>
      <c r="BS1326" s="17"/>
      <c r="BT1326" s="17"/>
      <c r="BU1326" s="17"/>
      <c r="BV1326" s="17"/>
      <c r="BW1326" s="17"/>
      <c r="BX1326" s="17"/>
      <c r="BY1326" s="17"/>
      <c r="BZ1326" s="17"/>
      <c r="CA1326" s="17"/>
      <c r="CB1326" s="17"/>
      <c r="CC1326" s="17"/>
      <c r="CD1326" s="17"/>
      <c r="CE1326" s="17"/>
      <c r="CF1326" s="17"/>
      <c r="CG1326" s="17"/>
      <c r="CH1326" s="17"/>
      <c r="CI1326" s="17"/>
      <c r="CJ1326" s="17"/>
      <c r="CK1326" s="17"/>
      <c r="CL1326" s="17"/>
      <c r="CM1326" s="17"/>
      <c r="CN1326" s="17"/>
      <c r="CO1326" s="17"/>
      <c r="CP1326" s="17"/>
      <c r="CQ1326" s="17"/>
      <c r="CR1326" s="17"/>
      <c r="CS1326" s="17"/>
      <c r="CT1326" s="17"/>
      <c r="CU1326" s="17"/>
      <c r="CV1326" s="17"/>
      <c r="CW1326" s="17"/>
      <c r="CX1326" s="17"/>
      <c r="CY1326" s="17"/>
      <c r="CZ1326" s="17"/>
      <c r="DA1326" s="17"/>
      <c r="DB1326" s="17"/>
      <c r="DC1326" s="17"/>
      <c r="DD1326" s="17"/>
      <c r="DE1326" s="17"/>
      <c r="DF1326" s="17"/>
      <c r="DG1326" s="17"/>
      <c r="DH1326" s="17"/>
      <c r="DI1326" s="17"/>
      <c r="DJ1326" s="17"/>
      <c r="DK1326" s="17"/>
      <c r="DL1326" s="17"/>
      <c r="DM1326" s="17"/>
      <c r="DN1326" s="17"/>
      <c r="DO1326" s="17"/>
      <c r="DP1326" s="17"/>
      <c r="DQ1326" s="17"/>
      <c r="DR1326" s="17"/>
      <c r="DS1326" s="17"/>
      <c r="DT1326" s="17"/>
      <c r="DU1326" s="17"/>
      <c r="DV1326" s="17"/>
      <c r="DW1326" s="17"/>
      <c r="DX1326" s="17"/>
      <c r="DY1326" s="17"/>
      <c r="DZ1326" s="17"/>
      <c r="EA1326" s="17"/>
      <c r="EB1326" s="17"/>
      <c r="EC1326" s="17"/>
      <c r="ED1326" s="17"/>
      <c r="EE1326" s="17"/>
      <c r="EF1326" s="17"/>
      <c r="EG1326" s="17"/>
      <c r="EH1326" s="17"/>
      <c r="EI1326" s="17"/>
      <c r="EJ1326" s="17"/>
      <c r="EK1326" s="17"/>
      <c r="EL1326" s="17"/>
    </row>
    <row r="1327" spans="1:142" x14ac:dyDescent="0.35">
      <c r="A1327" s="17"/>
      <c r="B1327" s="17"/>
      <c r="C1327" s="17"/>
      <c r="D1327" s="17"/>
      <c r="E1327" s="17"/>
      <c r="F1327" s="17"/>
      <c r="G1327" s="17"/>
      <c r="H1327" s="17"/>
      <c r="I1327" s="17"/>
      <c r="K1327" s="17"/>
      <c r="N1327" s="17"/>
      <c r="O1327" s="17"/>
      <c r="P1327" s="68"/>
      <c r="Q1327" s="68"/>
      <c r="R1327" s="17"/>
      <c r="S1327" s="17"/>
      <c r="T1327" s="107"/>
      <c r="V1327" s="17"/>
      <c r="W1327" s="17"/>
      <c r="Y1327" s="17"/>
      <c r="Z1327" s="17"/>
      <c r="AA1327" s="17"/>
      <c r="AI1327" s="17"/>
      <c r="AJ1327" s="17"/>
      <c r="AK1327" s="17"/>
      <c r="AL1327" s="17"/>
      <c r="AM1327" s="17"/>
      <c r="AN1327" s="17"/>
      <c r="AO1327" s="17"/>
      <c r="AP1327" s="17"/>
      <c r="AQ1327" s="17"/>
      <c r="AR1327" s="17"/>
      <c r="AS1327" s="17"/>
      <c r="AT1327" s="17"/>
      <c r="AU1327" s="17"/>
      <c r="AV1327" s="17"/>
      <c r="AW1327" s="17"/>
      <c r="AX1327" s="17"/>
      <c r="AY1327" s="17"/>
      <c r="AZ1327" s="17"/>
      <c r="BA1327" s="17"/>
      <c r="BB1327" s="17"/>
      <c r="BC1327" s="17"/>
      <c r="BD1327" s="17"/>
      <c r="BE1327" s="17"/>
      <c r="BF1327" s="17"/>
      <c r="BG1327" s="17"/>
      <c r="BH1327" s="17"/>
      <c r="BI1327" s="17"/>
      <c r="BJ1327" s="17"/>
      <c r="BK1327" s="17"/>
      <c r="BL1327" s="17"/>
      <c r="BM1327" s="17"/>
      <c r="BN1327" s="17"/>
      <c r="BO1327" s="17"/>
      <c r="BP1327" s="17"/>
      <c r="BQ1327" s="17"/>
      <c r="BR1327" s="17"/>
      <c r="BS1327" s="17"/>
      <c r="BT1327" s="17"/>
      <c r="BU1327" s="17"/>
      <c r="BV1327" s="17"/>
      <c r="BW1327" s="17"/>
      <c r="BX1327" s="17"/>
      <c r="BY1327" s="17"/>
      <c r="BZ1327" s="17"/>
      <c r="CA1327" s="17"/>
      <c r="CB1327" s="17"/>
      <c r="CC1327" s="17"/>
      <c r="CD1327" s="17"/>
      <c r="CE1327" s="17"/>
      <c r="CF1327" s="17"/>
      <c r="CG1327" s="17"/>
      <c r="CH1327" s="17"/>
      <c r="CI1327" s="17"/>
      <c r="CJ1327" s="17"/>
      <c r="CK1327" s="17"/>
      <c r="CL1327" s="17"/>
      <c r="CM1327" s="17"/>
      <c r="CN1327" s="17"/>
      <c r="CO1327" s="17"/>
      <c r="CP1327" s="17"/>
      <c r="CQ1327" s="17"/>
      <c r="CR1327" s="17"/>
      <c r="CS1327" s="17"/>
      <c r="CT1327" s="17"/>
      <c r="CU1327" s="17"/>
      <c r="CV1327" s="17"/>
      <c r="CW1327" s="17"/>
      <c r="CX1327" s="17"/>
      <c r="CY1327" s="17"/>
      <c r="CZ1327" s="17"/>
      <c r="DA1327" s="17"/>
      <c r="DB1327" s="17"/>
      <c r="DC1327" s="17"/>
      <c r="DD1327" s="17"/>
      <c r="DE1327" s="17"/>
      <c r="DF1327" s="17"/>
      <c r="DG1327" s="17"/>
      <c r="DH1327" s="17"/>
      <c r="DI1327" s="17"/>
      <c r="DJ1327" s="17"/>
      <c r="DK1327" s="17"/>
      <c r="DL1327" s="17"/>
      <c r="DM1327" s="17"/>
      <c r="DN1327" s="17"/>
      <c r="DO1327" s="17"/>
      <c r="DP1327" s="17"/>
      <c r="DQ1327" s="17"/>
      <c r="DR1327" s="17"/>
      <c r="DS1327" s="17"/>
      <c r="DT1327" s="17"/>
      <c r="DU1327" s="17"/>
      <c r="DV1327" s="17"/>
      <c r="DW1327" s="17"/>
      <c r="DX1327" s="17"/>
      <c r="DY1327" s="17"/>
      <c r="DZ1327" s="17"/>
      <c r="EA1327" s="17"/>
      <c r="EB1327" s="17"/>
      <c r="EC1327" s="17"/>
      <c r="ED1327" s="17"/>
      <c r="EE1327" s="17"/>
      <c r="EF1327" s="17"/>
      <c r="EG1327" s="17"/>
      <c r="EH1327" s="17"/>
      <c r="EI1327" s="17"/>
      <c r="EJ1327" s="17"/>
      <c r="EK1327" s="17"/>
      <c r="EL1327" s="17"/>
    </row>
    <row r="1328" spans="1:142" x14ac:dyDescent="0.35">
      <c r="A1328" s="17"/>
      <c r="B1328" s="17"/>
      <c r="C1328" s="17"/>
      <c r="D1328" s="17"/>
      <c r="E1328" s="17"/>
      <c r="F1328" s="17"/>
      <c r="G1328" s="17"/>
      <c r="H1328" s="17"/>
      <c r="I1328" s="17"/>
      <c r="K1328" s="17"/>
      <c r="N1328" s="17"/>
      <c r="O1328" s="17"/>
      <c r="P1328" s="68"/>
      <c r="Q1328" s="68"/>
      <c r="R1328" s="17"/>
      <c r="S1328" s="17"/>
      <c r="T1328" s="107"/>
      <c r="V1328" s="17"/>
      <c r="W1328" s="17"/>
      <c r="Y1328" s="17"/>
      <c r="Z1328" s="17"/>
      <c r="AA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17"/>
      <c r="CB1328" s="17"/>
      <c r="CC1328" s="17"/>
      <c r="CD1328" s="17"/>
      <c r="CE1328" s="17"/>
      <c r="CF1328" s="17"/>
      <c r="CG1328" s="17"/>
      <c r="CH1328" s="17"/>
      <c r="CI1328" s="17"/>
      <c r="CJ1328" s="17"/>
      <c r="CK1328" s="17"/>
      <c r="CL1328" s="17"/>
      <c r="CM1328" s="17"/>
      <c r="CN1328" s="17"/>
      <c r="CO1328" s="17"/>
      <c r="CP1328" s="17"/>
      <c r="CQ1328" s="17"/>
      <c r="CR1328" s="17"/>
      <c r="CS1328" s="17"/>
      <c r="CT1328" s="17"/>
      <c r="CU1328" s="17"/>
      <c r="CV1328" s="17"/>
      <c r="CW1328" s="17"/>
      <c r="CX1328" s="17"/>
      <c r="CY1328" s="17"/>
      <c r="CZ1328" s="17"/>
      <c r="DA1328" s="17"/>
      <c r="DB1328" s="17"/>
      <c r="DC1328" s="17"/>
      <c r="DD1328" s="17"/>
      <c r="DE1328" s="17"/>
      <c r="DF1328" s="17"/>
      <c r="DG1328" s="17"/>
      <c r="DH1328" s="17"/>
      <c r="DI1328" s="17"/>
      <c r="DJ1328" s="17"/>
      <c r="DK1328" s="17"/>
      <c r="DL1328" s="17"/>
      <c r="DM1328" s="17"/>
      <c r="DN1328" s="17"/>
      <c r="DO1328" s="17"/>
      <c r="DP1328" s="17"/>
      <c r="DQ1328" s="17"/>
      <c r="DR1328" s="17"/>
      <c r="DS1328" s="17"/>
      <c r="DT1328" s="17"/>
      <c r="DU1328" s="17"/>
      <c r="DV1328" s="17"/>
      <c r="DW1328" s="17"/>
      <c r="DX1328" s="17"/>
      <c r="DY1328" s="17"/>
      <c r="DZ1328" s="17"/>
      <c r="EA1328" s="17"/>
      <c r="EB1328" s="17"/>
      <c r="EC1328" s="17"/>
      <c r="ED1328" s="17"/>
      <c r="EE1328" s="17"/>
      <c r="EF1328" s="17"/>
      <c r="EG1328" s="17"/>
      <c r="EH1328" s="17"/>
      <c r="EI1328" s="17"/>
      <c r="EJ1328" s="17"/>
      <c r="EK1328" s="17"/>
      <c r="EL1328" s="17"/>
    </row>
    <row r="1329" spans="1:142" x14ac:dyDescent="0.35">
      <c r="A1329" s="17"/>
      <c r="B1329" s="17"/>
      <c r="C1329" s="17"/>
      <c r="D1329" s="17"/>
      <c r="E1329" s="17"/>
      <c r="F1329" s="17"/>
      <c r="G1329" s="17"/>
      <c r="H1329" s="17"/>
      <c r="I1329" s="17"/>
      <c r="K1329" s="17"/>
      <c r="N1329" s="17"/>
      <c r="O1329" s="17"/>
      <c r="P1329" s="68"/>
      <c r="Q1329" s="68"/>
      <c r="R1329" s="17"/>
      <c r="S1329" s="17"/>
      <c r="T1329" s="107"/>
      <c r="V1329" s="17"/>
      <c r="W1329" s="17"/>
      <c r="Y1329" s="17"/>
      <c r="Z1329" s="17"/>
      <c r="AA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17"/>
      <c r="CB1329" s="17"/>
      <c r="CC1329" s="17"/>
      <c r="CD1329" s="17"/>
      <c r="CE1329" s="17"/>
      <c r="CF1329" s="17"/>
      <c r="CG1329" s="17"/>
      <c r="CH1329" s="17"/>
      <c r="CI1329" s="17"/>
      <c r="CJ1329" s="17"/>
      <c r="CK1329" s="17"/>
      <c r="CL1329" s="17"/>
      <c r="CM1329" s="17"/>
      <c r="CN1329" s="17"/>
      <c r="CO1329" s="17"/>
      <c r="CP1329" s="17"/>
      <c r="CQ1329" s="17"/>
      <c r="CR1329" s="17"/>
      <c r="CS1329" s="17"/>
      <c r="CT1329" s="17"/>
      <c r="CU1329" s="17"/>
      <c r="CV1329" s="17"/>
      <c r="CW1329" s="17"/>
      <c r="CX1329" s="17"/>
      <c r="CY1329" s="17"/>
      <c r="CZ1329" s="17"/>
      <c r="DA1329" s="17"/>
      <c r="DB1329" s="17"/>
      <c r="DC1329" s="17"/>
      <c r="DD1329" s="17"/>
      <c r="DE1329" s="17"/>
      <c r="DF1329" s="17"/>
      <c r="DG1329" s="17"/>
      <c r="DH1329" s="17"/>
      <c r="DI1329" s="17"/>
      <c r="DJ1329" s="17"/>
      <c r="DK1329" s="17"/>
      <c r="DL1329" s="17"/>
      <c r="DM1329" s="17"/>
      <c r="DN1329" s="17"/>
      <c r="DO1329" s="17"/>
      <c r="DP1329" s="17"/>
      <c r="DQ1329" s="17"/>
      <c r="DR1329" s="17"/>
      <c r="DS1329" s="17"/>
      <c r="DT1329" s="17"/>
      <c r="DU1329" s="17"/>
      <c r="DV1329" s="17"/>
      <c r="DW1329" s="17"/>
      <c r="DX1329" s="17"/>
      <c r="DY1329" s="17"/>
      <c r="DZ1329" s="17"/>
      <c r="EA1329" s="17"/>
      <c r="EB1329" s="17"/>
      <c r="EC1329" s="17"/>
      <c r="ED1329" s="17"/>
      <c r="EE1329" s="17"/>
      <c r="EF1329" s="17"/>
      <c r="EG1329" s="17"/>
      <c r="EH1329" s="17"/>
      <c r="EI1329" s="17"/>
      <c r="EJ1329" s="17"/>
      <c r="EK1329" s="17"/>
      <c r="EL1329" s="17"/>
    </row>
    <row r="1330" spans="1:142" x14ac:dyDescent="0.35">
      <c r="A1330" s="17"/>
      <c r="B1330" s="17"/>
      <c r="C1330" s="17"/>
      <c r="D1330" s="17"/>
      <c r="E1330" s="17"/>
      <c r="F1330" s="17"/>
      <c r="G1330" s="17"/>
      <c r="H1330" s="17"/>
      <c r="I1330" s="17"/>
      <c r="K1330" s="17"/>
      <c r="N1330" s="17"/>
      <c r="O1330" s="17"/>
      <c r="P1330" s="68"/>
      <c r="Q1330" s="68"/>
      <c r="R1330" s="17"/>
      <c r="S1330" s="17"/>
      <c r="T1330" s="107"/>
      <c r="V1330" s="17"/>
      <c r="W1330" s="17"/>
      <c r="Y1330" s="17"/>
      <c r="Z1330" s="17"/>
      <c r="AA1330" s="17"/>
      <c r="AI1330" s="17"/>
      <c r="AJ1330" s="17"/>
      <c r="AK1330" s="17"/>
      <c r="AL1330" s="17"/>
      <c r="AM1330" s="17"/>
      <c r="AN1330" s="17"/>
      <c r="AO1330" s="17"/>
      <c r="AP1330" s="17"/>
      <c r="AQ1330" s="17"/>
      <c r="AR1330" s="17"/>
      <c r="AS1330" s="17"/>
      <c r="AT1330" s="17"/>
      <c r="AU1330" s="17"/>
      <c r="AV1330" s="17"/>
      <c r="AW1330" s="17"/>
      <c r="AX1330" s="17"/>
      <c r="AY1330" s="17"/>
      <c r="AZ1330" s="17"/>
      <c r="BA1330" s="17"/>
      <c r="BB1330" s="17"/>
      <c r="BC1330" s="17"/>
      <c r="BD1330" s="17"/>
      <c r="BE1330" s="17"/>
      <c r="BF1330" s="17"/>
      <c r="BG1330" s="17"/>
      <c r="BH1330" s="17"/>
      <c r="BI1330" s="17"/>
      <c r="BJ1330" s="17"/>
      <c r="BK1330" s="17"/>
      <c r="BL1330" s="17"/>
      <c r="BM1330" s="17"/>
      <c r="BN1330" s="17"/>
      <c r="BO1330" s="17"/>
      <c r="BP1330" s="17"/>
      <c r="BQ1330" s="17"/>
      <c r="BR1330" s="17"/>
      <c r="BS1330" s="17"/>
      <c r="BT1330" s="17"/>
      <c r="BU1330" s="17"/>
      <c r="BV1330" s="17"/>
      <c r="BW1330" s="17"/>
      <c r="BX1330" s="17"/>
      <c r="BY1330" s="17"/>
      <c r="BZ1330" s="17"/>
      <c r="CA1330" s="17"/>
      <c r="CB1330" s="17"/>
      <c r="CC1330" s="17"/>
      <c r="CD1330" s="17"/>
      <c r="CE1330" s="17"/>
      <c r="CF1330" s="17"/>
      <c r="CG1330" s="17"/>
      <c r="CH1330" s="17"/>
      <c r="CI1330" s="17"/>
      <c r="CJ1330" s="17"/>
      <c r="CK1330" s="17"/>
      <c r="CL1330" s="17"/>
      <c r="CM1330" s="17"/>
      <c r="CN1330" s="17"/>
      <c r="CO1330" s="17"/>
      <c r="CP1330" s="17"/>
      <c r="CQ1330" s="17"/>
      <c r="CR1330" s="17"/>
      <c r="CS1330" s="17"/>
      <c r="CT1330" s="17"/>
      <c r="CU1330" s="17"/>
      <c r="CV1330" s="17"/>
      <c r="CW1330" s="17"/>
      <c r="CX1330" s="17"/>
      <c r="CY1330" s="17"/>
      <c r="CZ1330" s="17"/>
      <c r="DA1330" s="17"/>
      <c r="DB1330" s="17"/>
      <c r="DC1330" s="17"/>
      <c r="DD1330" s="17"/>
      <c r="DE1330" s="17"/>
      <c r="DF1330" s="17"/>
      <c r="DG1330" s="17"/>
      <c r="DH1330" s="17"/>
      <c r="DI1330" s="17"/>
      <c r="DJ1330" s="17"/>
      <c r="DK1330" s="17"/>
      <c r="DL1330" s="17"/>
      <c r="DM1330" s="17"/>
      <c r="DN1330" s="17"/>
      <c r="DO1330" s="17"/>
      <c r="DP1330" s="17"/>
      <c r="DQ1330" s="17"/>
      <c r="DR1330" s="17"/>
      <c r="DS1330" s="17"/>
      <c r="DT1330" s="17"/>
      <c r="DU1330" s="17"/>
      <c r="DV1330" s="17"/>
      <c r="DW1330" s="17"/>
      <c r="DX1330" s="17"/>
      <c r="DY1330" s="17"/>
      <c r="DZ1330" s="17"/>
      <c r="EA1330" s="17"/>
      <c r="EB1330" s="17"/>
      <c r="EC1330" s="17"/>
      <c r="ED1330" s="17"/>
      <c r="EE1330" s="17"/>
      <c r="EF1330" s="17"/>
      <c r="EG1330" s="17"/>
      <c r="EH1330" s="17"/>
      <c r="EI1330" s="17"/>
      <c r="EJ1330" s="17"/>
      <c r="EK1330" s="17"/>
      <c r="EL1330" s="17"/>
    </row>
    <row r="1331" spans="1:142" x14ac:dyDescent="0.35">
      <c r="A1331" s="17"/>
      <c r="B1331" s="17"/>
      <c r="C1331" s="17"/>
      <c r="D1331" s="17"/>
      <c r="E1331" s="17"/>
      <c r="F1331" s="17"/>
      <c r="G1331" s="17"/>
      <c r="H1331" s="17"/>
      <c r="I1331" s="17"/>
      <c r="K1331" s="17"/>
      <c r="N1331" s="17"/>
      <c r="O1331" s="17"/>
      <c r="P1331" s="68"/>
      <c r="Q1331" s="68"/>
      <c r="R1331" s="17"/>
      <c r="S1331" s="17"/>
      <c r="T1331" s="107"/>
      <c r="V1331" s="17"/>
      <c r="W1331" s="17"/>
      <c r="Y1331" s="17"/>
      <c r="Z1331" s="17"/>
      <c r="AA1331" s="17"/>
      <c r="AI1331" s="17"/>
      <c r="AJ1331" s="17"/>
      <c r="AK1331" s="17"/>
      <c r="AL1331" s="17"/>
      <c r="AM1331" s="17"/>
      <c r="AN1331" s="17"/>
      <c r="AO1331" s="17"/>
      <c r="AP1331" s="17"/>
      <c r="AQ1331" s="17"/>
      <c r="AR1331" s="17"/>
      <c r="AS1331" s="17"/>
      <c r="AT1331" s="17"/>
      <c r="AU1331" s="17"/>
      <c r="AV1331" s="17"/>
      <c r="AW1331" s="17"/>
      <c r="AX1331" s="17"/>
      <c r="AY1331" s="17"/>
      <c r="AZ1331" s="17"/>
      <c r="BA1331" s="17"/>
      <c r="BB1331" s="17"/>
      <c r="BC1331" s="17"/>
      <c r="BD1331" s="17"/>
      <c r="BE1331" s="17"/>
      <c r="BF1331" s="17"/>
      <c r="BG1331" s="17"/>
      <c r="BH1331" s="17"/>
      <c r="BI1331" s="17"/>
      <c r="BJ1331" s="17"/>
      <c r="BK1331" s="17"/>
      <c r="BL1331" s="17"/>
      <c r="BM1331" s="17"/>
      <c r="BN1331" s="17"/>
      <c r="BO1331" s="17"/>
      <c r="BP1331" s="17"/>
      <c r="BQ1331" s="17"/>
      <c r="BR1331" s="17"/>
      <c r="BS1331" s="17"/>
      <c r="BT1331" s="17"/>
      <c r="BU1331" s="17"/>
      <c r="BV1331" s="17"/>
      <c r="BW1331" s="17"/>
      <c r="BX1331" s="17"/>
      <c r="BY1331" s="17"/>
      <c r="BZ1331" s="17"/>
      <c r="CA1331" s="17"/>
      <c r="CB1331" s="17"/>
      <c r="CC1331" s="17"/>
      <c r="CD1331" s="17"/>
      <c r="CE1331" s="17"/>
      <c r="CF1331" s="17"/>
      <c r="CG1331" s="17"/>
      <c r="CH1331" s="17"/>
      <c r="CI1331" s="17"/>
      <c r="CJ1331" s="17"/>
      <c r="CK1331" s="17"/>
      <c r="CL1331" s="17"/>
      <c r="CM1331" s="17"/>
      <c r="CN1331" s="17"/>
      <c r="CO1331" s="17"/>
      <c r="CP1331" s="17"/>
      <c r="CQ1331" s="17"/>
      <c r="CR1331" s="17"/>
      <c r="CS1331" s="17"/>
      <c r="CT1331" s="17"/>
      <c r="CU1331" s="17"/>
      <c r="CV1331" s="17"/>
      <c r="CW1331" s="17"/>
      <c r="CX1331" s="17"/>
      <c r="CY1331" s="17"/>
      <c r="CZ1331" s="17"/>
      <c r="DA1331" s="17"/>
      <c r="DB1331" s="17"/>
      <c r="DC1331" s="17"/>
      <c r="DD1331" s="17"/>
      <c r="DE1331" s="17"/>
      <c r="DF1331" s="17"/>
      <c r="DG1331" s="17"/>
      <c r="DH1331" s="17"/>
      <c r="DI1331" s="17"/>
      <c r="DJ1331" s="17"/>
      <c r="DK1331" s="17"/>
      <c r="DL1331" s="17"/>
      <c r="DM1331" s="17"/>
      <c r="DN1331" s="17"/>
      <c r="DO1331" s="17"/>
      <c r="DP1331" s="17"/>
      <c r="DQ1331" s="17"/>
      <c r="DR1331" s="17"/>
      <c r="DS1331" s="17"/>
      <c r="DT1331" s="17"/>
      <c r="DU1331" s="17"/>
      <c r="DV1331" s="17"/>
      <c r="DW1331" s="17"/>
      <c r="DX1331" s="17"/>
      <c r="DY1331" s="17"/>
      <c r="DZ1331" s="17"/>
      <c r="EA1331" s="17"/>
      <c r="EB1331" s="17"/>
      <c r="EC1331" s="17"/>
      <c r="ED1331" s="17"/>
      <c r="EE1331" s="17"/>
      <c r="EF1331" s="17"/>
      <c r="EG1331" s="17"/>
      <c r="EH1331" s="17"/>
      <c r="EI1331" s="17"/>
      <c r="EJ1331" s="17"/>
      <c r="EK1331" s="17"/>
      <c r="EL1331" s="17"/>
    </row>
    <row r="1332" spans="1:142" x14ac:dyDescent="0.35">
      <c r="A1332" s="17"/>
      <c r="B1332" s="17"/>
      <c r="C1332" s="17"/>
      <c r="D1332" s="17"/>
      <c r="E1332" s="17"/>
      <c r="F1332" s="17"/>
      <c r="G1332" s="17"/>
      <c r="H1332" s="17"/>
      <c r="I1332" s="17"/>
      <c r="K1332" s="17"/>
      <c r="N1332" s="17"/>
      <c r="O1332" s="17"/>
      <c r="P1332" s="68"/>
      <c r="Q1332" s="68"/>
      <c r="R1332" s="17"/>
      <c r="S1332" s="17"/>
      <c r="T1332" s="107"/>
      <c r="V1332" s="17"/>
      <c r="W1332" s="17"/>
      <c r="Y1332" s="17"/>
      <c r="Z1332" s="17"/>
      <c r="AA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17"/>
      <c r="CB1332" s="17"/>
      <c r="CC1332" s="17"/>
      <c r="CD1332" s="17"/>
      <c r="CE1332" s="17"/>
      <c r="CF1332" s="17"/>
      <c r="CG1332" s="17"/>
      <c r="CH1332" s="17"/>
      <c r="CI1332" s="17"/>
      <c r="CJ1332" s="17"/>
      <c r="CK1332" s="17"/>
      <c r="CL1332" s="17"/>
      <c r="CM1332" s="17"/>
      <c r="CN1332" s="17"/>
      <c r="CO1332" s="17"/>
      <c r="CP1332" s="17"/>
      <c r="CQ1332" s="17"/>
      <c r="CR1332" s="17"/>
      <c r="CS1332" s="17"/>
      <c r="CT1332" s="17"/>
      <c r="CU1332" s="17"/>
      <c r="CV1332" s="17"/>
      <c r="CW1332" s="17"/>
      <c r="CX1332" s="17"/>
      <c r="CY1332" s="17"/>
      <c r="CZ1332" s="17"/>
      <c r="DA1332" s="17"/>
      <c r="DB1332" s="17"/>
      <c r="DC1332" s="17"/>
      <c r="DD1332" s="17"/>
      <c r="DE1332" s="17"/>
      <c r="DF1332" s="17"/>
      <c r="DG1332" s="17"/>
      <c r="DH1332" s="17"/>
      <c r="DI1332" s="17"/>
      <c r="DJ1332" s="17"/>
      <c r="DK1332" s="17"/>
      <c r="DL1332" s="17"/>
      <c r="DM1332" s="17"/>
      <c r="DN1332" s="17"/>
      <c r="DO1332" s="17"/>
      <c r="DP1332" s="17"/>
      <c r="DQ1332" s="17"/>
      <c r="DR1332" s="17"/>
      <c r="DS1332" s="17"/>
      <c r="DT1332" s="17"/>
      <c r="DU1332" s="17"/>
      <c r="DV1332" s="17"/>
      <c r="DW1332" s="17"/>
      <c r="DX1332" s="17"/>
      <c r="DY1332" s="17"/>
      <c r="DZ1332" s="17"/>
      <c r="EA1332" s="17"/>
      <c r="EB1332" s="17"/>
      <c r="EC1332" s="17"/>
      <c r="ED1332" s="17"/>
      <c r="EE1332" s="17"/>
      <c r="EF1332" s="17"/>
      <c r="EG1332" s="17"/>
      <c r="EH1332" s="17"/>
      <c r="EI1332" s="17"/>
      <c r="EJ1332" s="17"/>
      <c r="EK1332" s="17"/>
      <c r="EL1332" s="17"/>
    </row>
    <row r="1333" spans="1:142" x14ac:dyDescent="0.35">
      <c r="A1333" s="17"/>
      <c r="B1333" s="17"/>
      <c r="C1333" s="17"/>
      <c r="D1333" s="17"/>
      <c r="E1333" s="17"/>
      <c r="F1333" s="17"/>
      <c r="G1333" s="17"/>
      <c r="H1333" s="17"/>
      <c r="I1333" s="17"/>
      <c r="K1333" s="17"/>
      <c r="N1333" s="17"/>
      <c r="O1333" s="17"/>
      <c r="P1333" s="68"/>
      <c r="Q1333" s="68"/>
      <c r="R1333" s="17"/>
      <c r="S1333" s="17"/>
      <c r="T1333" s="107"/>
      <c r="V1333" s="17"/>
      <c r="W1333" s="17"/>
      <c r="Y1333" s="17"/>
      <c r="Z1333" s="17"/>
      <c r="AA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17"/>
      <c r="CB1333" s="17"/>
      <c r="CC1333" s="17"/>
      <c r="CD1333" s="17"/>
      <c r="CE1333" s="17"/>
      <c r="CF1333" s="17"/>
      <c r="CG1333" s="17"/>
      <c r="CH1333" s="17"/>
      <c r="CI1333" s="17"/>
      <c r="CJ1333" s="17"/>
      <c r="CK1333" s="17"/>
      <c r="CL1333" s="17"/>
      <c r="CM1333" s="17"/>
      <c r="CN1333" s="17"/>
      <c r="CO1333" s="17"/>
      <c r="CP1333" s="17"/>
      <c r="CQ1333" s="17"/>
      <c r="CR1333" s="17"/>
      <c r="CS1333" s="17"/>
      <c r="CT1333" s="17"/>
      <c r="CU1333" s="17"/>
      <c r="CV1333" s="17"/>
      <c r="CW1333" s="17"/>
      <c r="CX1333" s="17"/>
      <c r="CY1333" s="17"/>
      <c r="CZ1333" s="17"/>
      <c r="DA1333" s="17"/>
      <c r="DB1333" s="17"/>
      <c r="DC1333" s="17"/>
      <c r="DD1333" s="17"/>
      <c r="DE1333" s="17"/>
      <c r="DF1333" s="17"/>
      <c r="DG1333" s="17"/>
      <c r="DH1333" s="17"/>
      <c r="DI1333" s="17"/>
      <c r="DJ1333" s="17"/>
      <c r="DK1333" s="17"/>
      <c r="DL1333" s="17"/>
      <c r="DM1333" s="17"/>
      <c r="DN1333" s="17"/>
      <c r="DO1333" s="17"/>
      <c r="DP1333" s="17"/>
      <c r="DQ1333" s="17"/>
      <c r="DR1333" s="17"/>
      <c r="DS1333" s="17"/>
      <c r="DT1333" s="17"/>
      <c r="DU1333" s="17"/>
      <c r="DV1333" s="17"/>
      <c r="DW1333" s="17"/>
      <c r="DX1333" s="17"/>
      <c r="DY1333" s="17"/>
      <c r="DZ1333" s="17"/>
      <c r="EA1333" s="17"/>
      <c r="EB1333" s="17"/>
      <c r="EC1333" s="17"/>
      <c r="ED1333" s="17"/>
      <c r="EE1333" s="17"/>
      <c r="EF1333" s="17"/>
      <c r="EG1333" s="17"/>
      <c r="EH1333" s="17"/>
      <c r="EI1333" s="17"/>
      <c r="EJ1333" s="17"/>
      <c r="EK1333" s="17"/>
      <c r="EL1333" s="17"/>
    </row>
    <row r="1334" spans="1:142" x14ac:dyDescent="0.35">
      <c r="A1334" s="17"/>
      <c r="B1334" s="17"/>
      <c r="C1334" s="17"/>
      <c r="D1334" s="17"/>
      <c r="E1334" s="17"/>
      <c r="F1334" s="17"/>
      <c r="G1334" s="17"/>
      <c r="H1334" s="17"/>
      <c r="I1334" s="17"/>
      <c r="K1334" s="17"/>
      <c r="N1334" s="17"/>
      <c r="O1334" s="17"/>
      <c r="P1334" s="68"/>
      <c r="Q1334" s="68"/>
      <c r="R1334" s="17"/>
      <c r="S1334" s="17"/>
      <c r="T1334" s="107"/>
      <c r="V1334" s="17"/>
      <c r="W1334" s="17"/>
      <c r="Y1334" s="17"/>
      <c r="Z1334" s="17"/>
      <c r="AA1334" s="17"/>
      <c r="AI1334" s="17"/>
      <c r="AJ1334" s="17"/>
      <c r="AK1334" s="17"/>
      <c r="AL1334" s="17"/>
      <c r="AM1334" s="17"/>
      <c r="AN1334" s="17"/>
      <c r="AO1334" s="17"/>
      <c r="AP1334" s="17"/>
      <c r="AQ1334" s="17"/>
      <c r="AR1334" s="17"/>
      <c r="AS1334" s="17"/>
      <c r="AT1334" s="17"/>
      <c r="AU1334" s="17"/>
      <c r="AV1334" s="17"/>
      <c r="AW1334" s="17"/>
      <c r="AX1334" s="17"/>
      <c r="AY1334" s="17"/>
      <c r="AZ1334" s="17"/>
      <c r="BA1334" s="17"/>
      <c r="BB1334" s="17"/>
      <c r="BC1334" s="17"/>
      <c r="BD1334" s="17"/>
      <c r="BE1334" s="17"/>
      <c r="BF1334" s="17"/>
      <c r="BG1334" s="17"/>
      <c r="BH1334" s="17"/>
      <c r="BI1334" s="17"/>
      <c r="BJ1334" s="17"/>
      <c r="BK1334" s="17"/>
      <c r="BL1334" s="17"/>
      <c r="BM1334" s="17"/>
      <c r="BN1334" s="17"/>
      <c r="BO1334" s="17"/>
      <c r="BP1334" s="17"/>
      <c r="BQ1334" s="17"/>
      <c r="BR1334" s="17"/>
      <c r="BS1334" s="17"/>
      <c r="BT1334" s="17"/>
      <c r="BU1334" s="17"/>
      <c r="BV1334" s="17"/>
      <c r="BW1334" s="17"/>
      <c r="BX1334" s="17"/>
      <c r="BY1334" s="17"/>
      <c r="BZ1334" s="17"/>
      <c r="CA1334" s="17"/>
      <c r="CB1334" s="17"/>
      <c r="CC1334" s="17"/>
      <c r="CD1334" s="17"/>
      <c r="CE1334" s="17"/>
      <c r="CF1334" s="17"/>
      <c r="CG1334" s="17"/>
      <c r="CH1334" s="17"/>
      <c r="CI1334" s="17"/>
      <c r="CJ1334" s="17"/>
      <c r="CK1334" s="17"/>
      <c r="CL1334" s="17"/>
      <c r="CM1334" s="17"/>
      <c r="CN1334" s="17"/>
      <c r="CO1334" s="17"/>
      <c r="CP1334" s="17"/>
      <c r="CQ1334" s="17"/>
      <c r="CR1334" s="17"/>
      <c r="CS1334" s="17"/>
      <c r="CT1334" s="17"/>
      <c r="CU1334" s="17"/>
      <c r="CV1334" s="17"/>
      <c r="CW1334" s="17"/>
      <c r="CX1334" s="17"/>
      <c r="CY1334" s="17"/>
      <c r="CZ1334" s="17"/>
      <c r="DA1334" s="17"/>
      <c r="DB1334" s="17"/>
      <c r="DC1334" s="17"/>
      <c r="DD1334" s="17"/>
      <c r="DE1334" s="17"/>
      <c r="DF1334" s="17"/>
      <c r="DG1334" s="17"/>
      <c r="DH1334" s="17"/>
      <c r="DI1334" s="17"/>
      <c r="DJ1334" s="17"/>
      <c r="DK1334" s="17"/>
      <c r="DL1334" s="17"/>
      <c r="DM1334" s="17"/>
      <c r="DN1334" s="17"/>
      <c r="DO1334" s="17"/>
      <c r="DP1334" s="17"/>
      <c r="DQ1334" s="17"/>
      <c r="DR1334" s="17"/>
      <c r="DS1334" s="17"/>
      <c r="DT1334" s="17"/>
      <c r="DU1334" s="17"/>
      <c r="DV1334" s="17"/>
      <c r="DW1334" s="17"/>
      <c r="DX1334" s="17"/>
      <c r="DY1334" s="17"/>
      <c r="DZ1334" s="17"/>
      <c r="EA1334" s="17"/>
      <c r="EB1334" s="17"/>
      <c r="EC1334" s="17"/>
      <c r="ED1334" s="17"/>
      <c r="EE1334" s="17"/>
      <c r="EF1334" s="17"/>
      <c r="EG1334" s="17"/>
      <c r="EH1334" s="17"/>
      <c r="EI1334" s="17"/>
      <c r="EJ1334" s="17"/>
      <c r="EK1334" s="17"/>
      <c r="EL1334" s="17"/>
    </row>
    <row r="1335" spans="1:142" x14ac:dyDescent="0.35">
      <c r="A1335" s="17"/>
      <c r="B1335" s="17"/>
      <c r="C1335" s="17"/>
      <c r="D1335" s="17"/>
      <c r="E1335" s="17"/>
      <c r="F1335" s="17"/>
      <c r="G1335" s="17"/>
      <c r="H1335" s="17"/>
      <c r="I1335" s="17"/>
      <c r="K1335" s="17"/>
      <c r="N1335" s="17"/>
      <c r="O1335" s="17"/>
      <c r="P1335" s="68"/>
      <c r="Q1335" s="68"/>
      <c r="R1335" s="17"/>
      <c r="S1335" s="17"/>
      <c r="T1335" s="107"/>
      <c r="V1335" s="17"/>
      <c r="W1335" s="17"/>
      <c r="Y1335" s="17"/>
      <c r="Z1335" s="17"/>
      <c r="AA1335" s="17"/>
      <c r="AI1335" s="17"/>
      <c r="AJ1335" s="17"/>
      <c r="AK1335" s="17"/>
      <c r="AL1335" s="17"/>
      <c r="AM1335" s="17"/>
      <c r="AN1335" s="17"/>
      <c r="AO1335" s="17"/>
      <c r="AP1335" s="17"/>
      <c r="AQ1335" s="17"/>
      <c r="AR1335" s="17"/>
      <c r="AS1335" s="17"/>
      <c r="AT1335" s="17"/>
      <c r="AU1335" s="17"/>
      <c r="AV1335" s="17"/>
      <c r="AW1335" s="17"/>
      <c r="AX1335" s="17"/>
      <c r="AY1335" s="17"/>
      <c r="AZ1335" s="17"/>
      <c r="BA1335" s="17"/>
      <c r="BB1335" s="17"/>
      <c r="BC1335" s="17"/>
      <c r="BD1335" s="17"/>
      <c r="BE1335" s="17"/>
      <c r="BF1335" s="17"/>
      <c r="BG1335" s="17"/>
      <c r="BH1335" s="17"/>
      <c r="BI1335" s="17"/>
      <c r="BJ1335" s="17"/>
      <c r="BK1335" s="17"/>
      <c r="BL1335" s="17"/>
      <c r="BM1335" s="17"/>
      <c r="BN1335" s="17"/>
      <c r="BO1335" s="17"/>
      <c r="BP1335" s="17"/>
      <c r="BQ1335" s="17"/>
      <c r="BR1335" s="17"/>
      <c r="BS1335" s="17"/>
      <c r="BT1335" s="17"/>
      <c r="BU1335" s="17"/>
      <c r="BV1335" s="17"/>
      <c r="BW1335" s="17"/>
      <c r="BX1335" s="17"/>
      <c r="BY1335" s="17"/>
      <c r="BZ1335" s="17"/>
      <c r="CA1335" s="17"/>
      <c r="CB1335" s="17"/>
      <c r="CC1335" s="17"/>
      <c r="CD1335" s="17"/>
      <c r="CE1335" s="17"/>
      <c r="CF1335" s="17"/>
      <c r="CG1335" s="17"/>
      <c r="CH1335" s="17"/>
      <c r="CI1335" s="17"/>
      <c r="CJ1335" s="17"/>
      <c r="CK1335" s="17"/>
      <c r="CL1335" s="17"/>
      <c r="CM1335" s="17"/>
      <c r="CN1335" s="17"/>
      <c r="CO1335" s="17"/>
      <c r="CP1335" s="17"/>
      <c r="CQ1335" s="17"/>
      <c r="CR1335" s="17"/>
      <c r="CS1335" s="17"/>
      <c r="CT1335" s="17"/>
      <c r="CU1335" s="17"/>
      <c r="CV1335" s="17"/>
      <c r="CW1335" s="17"/>
      <c r="CX1335" s="17"/>
      <c r="CY1335" s="17"/>
      <c r="CZ1335" s="17"/>
      <c r="DA1335" s="17"/>
      <c r="DB1335" s="17"/>
      <c r="DC1335" s="17"/>
      <c r="DD1335" s="17"/>
      <c r="DE1335" s="17"/>
      <c r="DF1335" s="17"/>
      <c r="DG1335" s="17"/>
      <c r="DH1335" s="17"/>
      <c r="DI1335" s="17"/>
      <c r="DJ1335" s="17"/>
      <c r="DK1335" s="17"/>
      <c r="DL1335" s="17"/>
      <c r="DM1335" s="17"/>
      <c r="DN1335" s="17"/>
      <c r="DO1335" s="17"/>
      <c r="DP1335" s="17"/>
      <c r="DQ1335" s="17"/>
      <c r="DR1335" s="17"/>
      <c r="DS1335" s="17"/>
      <c r="DT1335" s="17"/>
      <c r="DU1335" s="17"/>
      <c r="DV1335" s="17"/>
      <c r="DW1335" s="17"/>
      <c r="DX1335" s="17"/>
      <c r="DY1335" s="17"/>
      <c r="DZ1335" s="17"/>
      <c r="EA1335" s="17"/>
      <c r="EB1335" s="17"/>
      <c r="EC1335" s="17"/>
      <c r="ED1335" s="17"/>
      <c r="EE1335" s="17"/>
      <c r="EF1335" s="17"/>
      <c r="EG1335" s="17"/>
      <c r="EH1335" s="17"/>
      <c r="EI1335" s="17"/>
      <c r="EJ1335" s="17"/>
      <c r="EK1335" s="17"/>
      <c r="EL1335" s="17"/>
    </row>
    <row r="1336" spans="1:142" x14ac:dyDescent="0.35">
      <c r="A1336" s="17"/>
      <c r="B1336" s="17"/>
      <c r="C1336" s="17"/>
      <c r="D1336" s="17"/>
      <c r="E1336" s="17"/>
      <c r="F1336" s="17"/>
      <c r="G1336" s="17"/>
      <c r="H1336" s="17"/>
      <c r="I1336" s="17"/>
      <c r="K1336" s="17"/>
      <c r="N1336" s="17"/>
      <c r="O1336" s="17"/>
      <c r="P1336" s="68"/>
      <c r="Q1336" s="68"/>
      <c r="R1336" s="17"/>
      <c r="S1336" s="17"/>
      <c r="T1336" s="107"/>
      <c r="V1336" s="17"/>
      <c r="W1336" s="17"/>
      <c r="Y1336" s="17"/>
      <c r="Z1336" s="17"/>
      <c r="AA1336" s="17"/>
      <c r="AI1336" s="17"/>
      <c r="AJ1336" s="17"/>
      <c r="AK1336" s="17"/>
      <c r="AL1336" s="17"/>
      <c r="AM1336" s="17"/>
      <c r="AN1336" s="17"/>
      <c r="AO1336" s="17"/>
      <c r="AP1336" s="17"/>
      <c r="AQ1336" s="17"/>
      <c r="AR1336" s="17"/>
      <c r="AS1336" s="17"/>
      <c r="AT1336" s="17"/>
      <c r="AU1336" s="17"/>
      <c r="AV1336" s="17"/>
      <c r="AW1336" s="17"/>
      <c r="AX1336" s="17"/>
      <c r="AY1336" s="17"/>
      <c r="AZ1336" s="17"/>
      <c r="BA1336" s="17"/>
      <c r="BB1336" s="17"/>
      <c r="BC1336" s="17"/>
      <c r="BD1336" s="17"/>
      <c r="BE1336" s="17"/>
      <c r="BF1336" s="17"/>
      <c r="BG1336" s="17"/>
      <c r="BH1336" s="17"/>
      <c r="BI1336" s="17"/>
      <c r="BJ1336" s="17"/>
      <c r="BK1336" s="17"/>
      <c r="BL1336" s="17"/>
      <c r="BM1336" s="17"/>
      <c r="BN1336" s="17"/>
      <c r="BO1336" s="17"/>
      <c r="BP1336" s="17"/>
      <c r="BQ1336" s="17"/>
      <c r="BR1336" s="17"/>
      <c r="BS1336" s="17"/>
      <c r="BT1336" s="17"/>
      <c r="BU1336" s="17"/>
      <c r="BV1336" s="17"/>
      <c r="BW1336" s="17"/>
      <c r="BX1336" s="17"/>
      <c r="BY1336" s="17"/>
      <c r="BZ1336" s="17"/>
      <c r="CA1336" s="17"/>
      <c r="CB1336" s="17"/>
      <c r="CC1336" s="17"/>
      <c r="CD1336" s="17"/>
      <c r="CE1336" s="17"/>
      <c r="CF1336" s="17"/>
      <c r="CG1336" s="17"/>
      <c r="CH1336" s="17"/>
      <c r="CI1336" s="17"/>
      <c r="CJ1336" s="17"/>
      <c r="CK1336" s="17"/>
      <c r="CL1336" s="17"/>
      <c r="CM1336" s="17"/>
      <c r="CN1336" s="17"/>
      <c r="CO1336" s="17"/>
      <c r="CP1336" s="17"/>
      <c r="CQ1336" s="17"/>
      <c r="CR1336" s="17"/>
      <c r="CS1336" s="17"/>
      <c r="CT1336" s="17"/>
      <c r="CU1336" s="17"/>
      <c r="CV1336" s="17"/>
      <c r="CW1336" s="17"/>
      <c r="CX1336" s="17"/>
      <c r="CY1336" s="17"/>
      <c r="CZ1336" s="17"/>
      <c r="DA1336" s="17"/>
      <c r="DB1336" s="17"/>
      <c r="DC1336" s="17"/>
      <c r="DD1336" s="17"/>
      <c r="DE1336" s="17"/>
      <c r="DF1336" s="17"/>
      <c r="DG1336" s="17"/>
      <c r="DH1336" s="17"/>
      <c r="DI1336" s="17"/>
      <c r="DJ1336" s="17"/>
      <c r="DK1336" s="17"/>
      <c r="DL1336" s="17"/>
      <c r="DM1336" s="17"/>
      <c r="DN1336" s="17"/>
      <c r="DO1336" s="17"/>
      <c r="DP1336" s="17"/>
      <c r="DQ1336" s="17"/>
      <c r="DR1336" s="17"/>
      <c r="DS1336" s="17"/>
      <c r="DT1336" s="17"/>
      <c r="DU1336" s="17"/>
      <c r="DV1336" s="17"/>
      <c r="DW1336" s="17"/>
      <c r="DX1336" s="17"/>
      <c r="DY1336" s="17"/>
      <c r="DZ1336" s="17"/>
      <c r="EA1336" s="17"/>
      <c r="EB1336" s="17"/>
      <c r="EC1336" s="17"/>
      <c r="ED1336" s="17"/>
      <c r="EE1336" s="17"/>
      <c r="EF1336" s="17"/>
      <c r="EG1336" s="17"/>
      <c r="EH1336" s="17"/>
      <c r="EI1336" s="17"/>
      <c r="EJ1336" s="17"/>
      <c r="EK1336" s="17"/>
      <c r="EL1336" s="17"/>
    </row>
    <row r="1337" spans="1:142" x14ac:dyDescent="0.35">
      <c r="A1337" s="17"/>
      <c r="B1337" s="17"/>
      <c r="C1337" s="17"/>
      <c r="D1337" s="17"/>
      <c r="E1337" s="17"/>
      <c r="F1337" s="17"/>
      <c r="G1337" s="17"/>
      <c r="H1337" s="17"/>
      <c r="I1337" s="17"/>
      <c r="K1337" s="17"/>
      <c r="N1337" s="17"/>
      <c r="O1337" s="17"/>
      <c r="P1337" s="68"/>
      <c r="Q1337" s="68"/>
      <c r="R1337" s="17"/>
      <c r="S1337" s="17"/>
      <c r="T1337" s="107"/>
      <c r="V1337" s="17"/>
      <c r="W1337" s="17"/>
      <c r="Y1337" s="17"/>
      <c r="Z1337" s="17"/>
      <c r="AA1337" s="17"/>
      <c r="AI1337" s="17"/>
      <c r="AJ1337" s="17"/>
      <c r="AK1337" s="17"/>
      <c r="AL1337" s="17"/>
      <c r="AM1337" s="17"/>
      <c r="AN1337" s="17"/>
      <c r="AO1337" s="17"/>
      <c r="AP1337" s="17"/>
      <c r="AQ1337" s="17"/>
      <c r="AR1337" s="17"/>
      <c r="AS1337" s="17"/>
      <c r="AT1337" s="17"/>
      <c r="AU1337" s="17"/>
      <c r="AV1337" s="17"/>
      <c r="AW1337" s="17"/>
      <c r="AX1337" s="17"/>
      <c r="AY1337" s="17"/>
      <c r="AZ1337" s="17"/>
      <c r="BA1337" s="17"/>
      <c r="BB1337" s="17"/>
      <c r="BC1337" s="17"/>
      <c r="BD1337" s="17"/>
      <c r="BE1337" s="17"/>
      <c r="BF1337" s="17"/>
      <c r="BG1337" s="17"/>
      <c r="BH1337" s="17"/>
      <c r="BI1337" s="17"/>
      <c r="BJ1337" s="17"/>
      <c r="BK1337" s="17"/>
      <c r="BL1337" s="17"/>
      <c r="BM1337" s="17"/>
      <c r="BN1337" s="17"/>
      <c r="BO1337" s="17"/>
      <c r="BP1337" s="17"/>
      <c r="BQ1337" s="17"/>
      <c r="BR1337" s="17"/>
      <c r="BS1337" s="17"/>
      <c r="BT1337" s="17"/>
      <c r="BU1337" s="17"/>
      <c r="BV1337" s="17"/>
      <c r="BW1337" s="17"/>
      <c r="BX1337" s="17"/>
      <c r="BY1337" s="17"/>
      <c r="BZ1337" s="17"/>
      <c r="CA1337" s="17"/>
      <c r="CB1337" s="17"/>
      <c r="CC1337" s="17"/>
      <c r="CD1337" s="17"/>
      <c r="CE1337" s="17"/>
      <c r="CF1337" s="17"/>
      <c r="CG1337" s="17"/>
      <c r="CH1337" s="17"/>
      <c r="CI1337" s="17"/>
      <c r="CJ1337" s="17"/>
      <c r="CK1337" s="17"/>
      <c r="CL1337" s="17"/>
      <c r="CM1337" s="17"/>
      <c r="CN1337" s="17"/>
      <c r="CO1337" s="17"/>
      <c r="CP1337" s="17"/>
      <c r="CQ1337" s="17"/>
      <c r="CR1337" s="17"/>
      <c r="CS1337" s="17"/>
      <c r="CT1337" s="17"/>
      <c r="CU1337" s="17"/>
      <c r="CV1337" s="17"/>
      <c r="CW1337" s="17"/>
      <c r="CX1337" s="17"/>
      <c r="CY1337" s="17"/>
      <c r="CZ1337" s="17"/>
      <c r="DA1337" s="17"/>
      <c r="DB1337" s="17"/>
      <c r="DC1337" s="17"/>
      <c r="DD1337" s="17"/>
      <c r="DE1337" s="17"/>
      <c r="DF1337" s="17"/>
      <c r="DG1337" s="17"/>
      <c r="DH1337" s="17"/>
      <c r="DI1337" s="17"/>
      <c r="DJ1337" s="17"/>
      <c r="DK1337" s="17"/>
      <c r="DL1337" s="17"/>
      <c r="DM1337" s="17"/>
      <c r="DN1337" s="17"/>
      <c r="DO1337" s="17"/>
      <c r="DP1337" s="17"/>
      <c r="DQ1337" s="17"/>
      <c r="DR1337" s="17"/>
      <c r="DS1337" s="17"/>
      <c r="DT1337" s="17"/>
      <c r="DU1337" s="17"/>
      <c r="DV1337" s="17"/>
      <c r="DW1337" s="17"/>
      <c r="DX1337" s="17"/>
      <c r="DY1337" s="17"/>
      <c r="DZ1337" s="17"/>
      <c r="EA1337" s="17"/>
      <c r="EB1337" s="17"/>
      <c r="EC1337" s="17"/>
      <c r="ED1337" s="17"/>
      <c r="EE1337" s="17"/>
      <c r="EF1337" s="17"/>
      <c r="EG1337" s="17"/>
      <c r="EH1337" s="17"/>
      <c r="EI1337" s="17"/>
      <c r="EJ1337" s="17"/>
      <c r="EK1337" s="17"/>
      <c r="EL1337" s="17"/>
    </row>
    <row r="1338" spans="1:142" x14ac:dyDescent="0.35">
      <c r="A1338" s="17"/>
      <c r="B1338" s="17"/>
      <c r="C1338" s="17"/>
      <c r="D1338" s="17"/>
      <c r="E1338" s="17"/>
      <c r="F1338" s="17"/>
      <c r="G1338" s="17"/>
      <c r="H1338" s="17"/>
      <c r="I1338" s="17"/>
      <c r="K1338" s="17"/>
      <c r="N1338" s="17"/>
      <c r="O1338" s="17"/>
      <c r="P1338" s="68"/>
      <c r="Q1338" s="68"/>
      <c r="R1338" s="17"/>
      <c r="S1338" s="17"/>
      <c r="T1338" s="107"/>
      <c r="V1338" s="17"/>
      <c r="W1338" s="17"/>
      <c r="Y1338" s="17"/>
      <c r="Z1338" s="17"/>
      <c r="AA1338" s="17"/>
      <c r="AI1338" s="17"/>
      <c r="AJ1338" s="17"/>
      <c r="AK1338" s="17"/>
      <c r="AL1338" s="17"/>
      <c r="AM1338" s="17"/>
      <c r="AN1338" s="17"/>
      <c r="AO1338" s="17"/>
      <c r="AP1338" s="17"/>
      <c r="AQ1338" s="17"/>
      <c r="AR1338" s="17"/>
      <c r="AS1338" s="17"/>
      <c r="AT1338" s="17"/>
      <c r="AU1338" s="17"/>
      <c r="AV1338" s="17"/>
      <c r="AW1338" s="17"/>
      <c r="AX1338" s="17"/>
      <c r="AY1338" s="17"/>
      <c r="AZ1338" s="17"/>
      <c r="BA1338" s="17"/>
      <c r="BB1338" s="17"/>
      <c r="BC1338" s="17"/>
      <c r="BD1338" s="17"/>
      <c r="BE1338" s="17"/>
      <c r="BF1338" s="17"/>
      <c r="BG1338" s="17"/>
      <c r="BH1338" s="17"/>
      <c r="BI1338" s="17"/>
      <c r="BJ1338" s="17"/>
      <c r="BK1338" s="17"/>
      <c r="BL1338" s="17"/>
      <c r="BM1338" s="17"/>
      <c r="BN1338" s="17"/>
      <c r="BO1338" s="17"/>
      <c r="BP1338" s="17"/>
      <c r="BQ1338" s="17"/>
      <c r="BR1338" s="17"/>
      <c r="BS1338" s="17"/>
      <c r="BT1338" s="17"/>
      <c r="BU1338" s="17"/>
      <c r="BV1338" s="17"/>
      <c r="BW1338" s="17"/>
      <c r="BX1338" s="17"/>
      <c r="BY1338" s="17"/>
      <c r="BZ1338" s="17"/>
      <c r="CA1338" s="17"/>
      <c r="CB1338" s="17"/>
      <c r="CC1338" s="17"/>
      <c r="CD1338" s="17"/>
      <c r="CE1338" s="17"/>
      <c r="CF1338" s="17"/>
      <c r="CG1338" s="17"/>
      <c r="CH1338" s="17"/>
      <c r="CI1338" s="17"/>
      <c r="CJ1338" s="17"/>
      <c r="CK1338" s="17"/>
      <c r="CL1338" s="17"/>
      <c r="CM1338" s="17"/>
      <c r="CN1338" s="17"/>
      <c r="CO1338" s="17"/>
      <c r="CP1338" s="17"/>
      <c r="CQ1338" s="17"/>
      <c r="CR1338" s="17"/>
      <c r="CS1338" s="17"/>
      <c r="CT1338" s="17"/>
      <c r="CU1338" s="17"/>
      <c r="CV1338" s="17"/>
      <c r="CW1338" s="17"/>
      <c r="CX1338" s="17"/>
      <c r="CY1338" s="17"/>
      <c r="CZ1338" s="17"/>
      <c r="DA1338" s="17"/>
      <c r="DB1338" s="17"/>
      <c r="DC1338" s="17"/>
      <c r="DD1338" s="17"/>
      <c r="DE1338" s="17"/>
      <c r="DF1338" s="17"/>
      <c r="DG1338" s="17"/>
      <c r="DH1338" s="17"/>
      <c r="DI1338" s="17"/>
      <c r="DJ1338" s="17"/>
      <c r="DK1338" s="17"/>
      <c r="DL1338" s="17"/>
      <c r="DM1338" s="17"/>
      <c r="DN1338" s="17"/>
      <c r="DO1338" s="17"/>
      <c r="DP1338" s="17"/>
      <c r="DQ1338" s="17"/>
      <c r="DR1338" s="17"/>
      <c r="DS1338" s="17"/>
      <c r="DT1338" s="17"/>
      <c r="DU1338" s="17"/>
      <c r="DV1338" s="17"/>
      <c r="DW1338" s="17"/>
      <c r="DX1338" s="17"/>
      <c r="DY1338" s="17"/>
      <c r="DZ1338" s="17"/>
      <c r="EA1338" s="17"/>
      <c r="EB1338" s="17"/>
      <c r="EC1338" s="17"/>
      <c r="ED1338" s="17"/>
      <c r="EE1338" s="17"/>
      <c r="EF1338" s="17"/>
      <c r="EG1338" s="17"/>
      <c r="EH1338" s="17"/>
      <c r="EI1338" s="17"/>
      <c r="EJ1338" s="17"/>
      <c r="EK1338" s="17"/>
      <c r="EL1338" s="17"/>
    </row>
    <row r="1339" spans="1:142" x14ac:dyDescent="0.35">
      <c r="A1339" s="17"/>
      <c r="B1339" s="17"/>
      <c r="C1339" s="17"/>
      <c r="D1339" s="17"/>
      <c r="E1339" s="17"/>
      <c r="F1339" s="17"/>
      <c r="G1339" s="17"/>
      <c r="H1339" s="17"/>
      <c r="I1339" s="17"/>
      <c r="K1339" s="17"/>
      <c r="N1339" s="17"/>
      <c r="O1339" s="17"/>
      <c r="P1339" s="68"/>
      <c r="Q1339" s="68"/>
      <c r="R1339" s="17"/>
      <c r="S1339" s="17"/>
      <c r="T1339" s="107"/>
      <c r="V1339" s="17"/>
      <c r="W1339" s="17"/>
      <c r="Y1339" s="17"/>
      <c r="Z1339" s="17"/>
      <c r="AA1339" s="17"/>
      <c r="AI1339" s="17"/>
      <c r="AJ1339" s="17"/>
      <c r="AK1339" s="17"/>
      <c r="AL1339" s="17"/>
      <c r="AM1339" s="17"/>
      <c r="AN1339" s="17"/>
      <c r="AO1339" s="17"/>
      <c r="AP1339" s="17"/>
      <c r="AQ1339" s="17"/>
      <c r="AR1339" s="17"/>
      <c r="AS1339" s="17"/>
      <c r="AT1339" s="17"/>
      <c r="AU1339" s="17"/>
      <c r="AV1339" s="17"/>
      <c r="AW1339" s="17"/>
      <c r="AX1339" s="17"/>
      <c r="AY1339" s="17"/>
      <c r="AZ1339" s="17"/>
      <c r="BA1339" s="17"/>
      <c r="BB1339" s="17"/>
      <c r="BC1339" s="17"/>
      <c r="BD1339" s="17"/>
      <c r="BE1339" s="17"/>
      <c r="BF1339" s="17"/>
      <c r="BG1339" s="17"/>
      <c r="BH1339" s="17"/>
      <c r="BI1339" s="17"/>
      <c r="BJ1339" s="17"/>
      <c r="BK1339" s="17"/>
      <c r="BL1339" s="17"/>
      <c r="BM1339" s="17"/>
      <c r="BN1339" s="17"/>
      <c r="BO1339" s="17"/>
      <c r="BP1339" s="17"/>
      <c r="BQ1339" s="17"/>
      <c r="BR1339" s="17"/>
      <c r="BS1339" s="17"/>
      <c r="BT1339" s="17"/>
      <c r="BU1339" s="17"/>
      <c r="BV1339" s="17"/>
      <c r="BW1339" s="17"/>
      <c r="BX1339" s="17"/>
      <c r="BY1339" s="17"/>
      <c r="BZ1339" s="17"/>
      <c r="CA1339" s="17"/>
      <c r="CB1339" s="17"/>
      <c r="CC1339" s="17"/>
      <c r="CD1339" s="17"/>
      <c r="CE1339" s="17"/>
      <c r="CF1339" s="17"/>
      <c r="CG1339" s="17"/>
      <c r="CH1339" s="17"/>
      <c r="CI1339" s="17"/>
      <c r="CJ1339" s="17"/>
      <c r="CK1339" s="17"/>
      <c r="CL1339" s="17"/>
      <c r="CM1339" s="17"/>
      <c r="CN1339" s="17"/>
      <c r="CO1339" s="17"/>
      <c r="CP1339" s="17"/>
      <c r="CQ1339" s="17"/>
      <c r="CR1339" s="17"/>
      <c r="CS1339" s="17"/>
      <c r="CT1339" s="17"/>
      <c r="CU1339" s="17"/>
      <c r="CV1339" s="17"/>
      <c r="CW1339" s="17"/>
      <c r="CX1339" s="17"/>
      <c r="CY1339" s="17"/>
      <c r="CZ1339" s="17"/>
      <c r="DA1339" s="17"/>
      <c r="DB1339" s="17"/>
      <c r="DC1339" s="17"/>
      <c r="DD1339" s="17"/>
      <c r="DE1339" s="17"/>
      <c r="DF1339" s="17"/>
      <c r="DG1339" s="17"/>
      <c r="DH1339" s="17"/>
      <c r="DI1339" s="17"/>
      <c r="DJ1339" s="17"/>
      <c r="DK1339" s="17"/>
      <c r="DL1339" s="17"/>
      <c r="DM1339" s="17"/>
      <c r="DN1339" s="17"/>
      <c r="DO1339" s="17"/>
      <c r="DP1339" s="17"/>
      <c r="DQ1339" s="17"/>
      <c r="DR1339" s="17"/>
      <c r="DS1339" s="17"/>
      <c r="DT1339" s="17"/>
      <c r="DU1339" s="17"/>
      <c r="DV1339" s="17"/>
      <c r="DW1339" s="17"/>
      <c r="DX1339" s="17"/>
      <c r="DY1339" s="17"/>
      <c r="DZ1339" s="17"/>
      <c r="EA1339" s="17"/>
      <c r="EB1339" s="17"/>
      <c r="EC1339" s="17"/>
      <c r="ED1339" s="17"/>
      <c r="EE1339" s="17"/>
      <c r="EF1339" s="17"/>
      <c r="EG1339" s="17"/>
      <c r="EH1339" s="17"/>
      <c r="EI1339" s="17"/>
      <c r="EJ1339" s="17"/>
      <c r="EK1339" s="17"/>
      <c r="EL1339" s="17"/>
    </row>
    <row r="1340" spans="1:142" x14ac:dyDescent="0.35">
      <c r="A1340" s="17"/>
      <c r="B1340" s="17"/>
      <c r="C1340" s="17"/>
      <c r="D1340" s="17"/>
      <c r="E1340" s="17"/>
      <c r="F1340" s="17"/>
      <c r="G1340" s="17"/>
      <c r="H1340" s="17"/>
      <c r="I1340" s="17"/>
      <c r="K1340" s="17"/>
      <c r="N1340" s="17"/>
      <c r="O1340" s="17"/>
      <c r="P1340" s="68"/>
      <c r="Q1340" s="68"/>
      <c r="R1340" s="17"/>
      <c r="S1340" s="17"/>
      <c r="T1340" s="107"/>
      <c r="V1340" s="17"/>
      <c r="W1340" s="17"/>
      <c r="Y1340" s="17"/>
      <c r="Z1340" s="17"/>
      <c r="AA1340" s="17"/>
      <c r="AI1340" s="17"/>
      <c r="AJ1340" s="17"/>
      <c r="AK1340" s="17"/>
      <c r="AL1340" s="17"/>
      <c r="AM1340" s="17"/>
      <c r="AN1340" s="17"/>
      <c r="AO1340" s="17"/>
      <c r="AP1340" s="17"/>
      <c r="AQ1340" s="17"/>
      <c r="AR1340" s="17"/>
      <c r="AS1340" s="17"/>
      <c r="AT1340" s="17"/>
      <c r="AU1340" s="17"/>
      <c r="AV1340" s="17"/>
      <c r="AW1340" s="17"/>
      <c r="AX1340" s="17"/>
      <c r="AY1340" s="17"/>
      <c r="AZ1340" s="17"/>
      <c r="BA1340" s="17"/>
      <c r="BB1340" s="17"/>
      <c r="BC1340" s="17"/>
      <c r="BD1340" s="17"/>
      <c r="BE1340" s="17"/>
      <c r="BF1340" s="17"/>
      <c r="BG1340" s="17"/>
      <c r="BH1340" s="17"/>
      <c r="BI1340" s="17"/>
      <c r="BJ1340" s="17"/>
      <c r="BK1340" s="17"/>
      <c r="BL1340" s="17"/>
      <c r="BM1340" s="17"/>
      <c r="BN1340" s="17"/>
      <c r="BO1340" s="17"/>
      <c r="BP1340" s="17"/>
      <c r="BQ1340" s="17"/>
      <c r="BR1340" s="17"/>
      <c r="BS1340" s="17"/>
      <c r="BT1340" s="17"/>
      <c r="BU1340" s="17"/>
      <c r="BV1340" s="17"/>
      <c r="BW1340" s="17"/>
      <c r="BX1340" s="17"/>
      <c r="BY1340" s="17"/>
      <c r="BZ1340" s="17"/>
      <c r="CA1340" s="17"/>
      <c r="CB1340" s="17"/>
      <c r="CC1340" s="17"/>
      <c r="CD1340" s="17"/>
      <c r="CE1340" s="17"/>
      <c r="CF1340" s="17"/>
      <c r="CG1340" s="17"/>
      <c r="CH1340" s="17"/>
      <c r="CI1340" s="17"/>
      <c r="CJ1340" s="17"/>
      <c r="CK1340" s="17"/>
      <c r="CL1340" s="17"/>
      <c r="CM1340" s="17"/>
      <c r="CN1340" s="17"/>
      <c r="CO1340" s="17"/>
      <c r="CP1340" s="17"/>
      <c r="CQ1340" s="17"/>
      <c r="CR1340" s="17"/>
      <c r="CS1340" s="17"/>
      <c r="CT1340" s="17"/>
      <c r="CU1340" s="17"/>
      <c r="CV1340" s="17"/>
      <c r="CW1340" s="17"/>
      <c r="CX1340" s="17"/>
      <c r="CY1340" s="17"/>
      <c r="CZ1340" s="17"/>
      <c r="DA1340" s="17"/>
      <c r="DB1340" s="17"/>
      <c r="DC1340" s="17"/>
      <c r="DD1340" s="17"/>
      <c r="DE1340" s="17"/>
      <c r="DF1340" s="17"/>
      <c r="DG1340" s="17"/>
      <c r="DH1340" s="17"/>
      <c r="DI1340" s="17"/>
      <c r="DJ1340" s="17"/>
      <c r="DK1340" s="17"/>
      <c r="DL1340" s="17"/>
      <c r="DM1340" s="17"/>
      <c r="DN1340" s="17"/>
      <c r="DO1340" s="17"/>
      <c r="DP1340" s="17"/>
      <c r="DQ1340" s="17"/>
      <c r="DR1340" s="17"/>
      <c r="DS1340" s="17"/>
      <c r="DT1340" s="17"/>
      <c r="DU1340" s="17"/>
      <c r="DV1340" s="17"/>
      <c r="DW1340" s="17"/>
      <c r="DX1340" s="17"/>
      <c r="DY1340" s="17"/>
      <c r="DZ1340" s="17"/>
      <c r="EA1340" s="17"/>
      <c r="EB1340" s="17"/>
      <c r="EC1340" s="17"/>
      <c r="ED1340" s="17"/>
      <c r="EE1340" s="17"/>
      <c r="EF1340" s="17"/>
      <c r="EG1340" s="17"/>
      <c r="EH1340" s="17"/>
      <c r="EI1340" s="17"/>
      <c r="EJ1340" s="17"/>
      <c r="EK1340" s="17"/>
      <c r="EL1340" s="17"/>
    </row>
    <row r="1341" spans="1:142" x14ac:dyDescent="0.35">
      <c r="A1341" s="17"/>
      <c r="B1341" s="17"/>
      <c r="C1341" s="17"/>
      <c r="D1341" s="17"/>
      <c r="E1341" s="17"/>
      <c r="F1341" s="17"/>
      <c r="G1341" s="17"/>
      <c r="H1341" s="17"/>
      <c r="I1341" s="17"/>
      <c r="K1341" s="17"/>
      <c r="N1341" s="17"/>
      <c r="O1341" s="17"/>
      <c r="P1341" s="68"/>
      <c r="Q1341" s="68"/>
      <c r="R1341" s="17"/>
      <c r="S1341" s="17"/>
      <c r="T1341" s="107"/>
      <c r="V1341" s="17"/>
      <c r="W1341" s="17"/>
      <c r="Y1341" s="17"/>
      <c r="Z1341" s="17"/>
      <c r="AA1341" s="17"/>
      <c r="AI1341" s="17"/>
      <c r="AJ1341" s="17"/>
      <c r="AK1341" s="17"/>
      <c r="AL1341" s="17"/>
      <c r="AM1341" s="17"/>
      <c r="AN1341" s="17"/>
      <c r="AO1341" s="17"/>
      <c r="AP1341" s="17"/>
      <c r="AQ1341" s="17"/>
      <c r="AR1341" s="17"/>
      <c r="AS1341" s="17"/>
      <c r="AT1341" s="17"/>
      <c r="AU1341" s="17"/>
      <c r="AV1341" s="17"/>
      <c r="AW1341" s="17"/>
      <c r="AX1341" s="17"/>
      <c r="AY1341" s="17"/>
      <c r="AZ1341" s="17"/>
      <c r="BA1341" s="17"/>
      <c r="BB1341" s="17"/>
      <c r="BC1341" s="17"/>
      <c r="BD1341" s="17"/>
      <c r="BE1341" s="17"/>
      <c r="BF1341" s="17"/>
      <c r="BG1341" s="17"/>
      <c r="BH1341" s="17"/>
      <c r="BI1341" s="17"/>
      <c r="BJ1341" s="17"/>
      <c r="BK1341" s="17"/>
      <c r="BL1341" s="17"/>
      <c r="BM1341" s="17"/>
      <c r="BN1341" s="17"/>
      <c r="BO1341" s="17"/>
      <c r="BP1341" s="17"/>
      <c r="BQ1341" s="17"/>
      <c r="BR1341" s="17"/>
      <c r="BS1341" s="17"/>
      <c r="BT1341" s="17"/>
      <c r="BU1341" s="17"/>
      <c r="BV1341" s="17"/>
      <c r="BW1341" s="17"/>
      <c r="BX1341" s="17"/>
      <c r="BY1341" s="17"/>
      <c r="BZ1341" s="17"/>
      <c r="CA1341" s="17"/>
      <c r="CB1341" s="17"/>
      <c r="CC1341" s="17"/>
      <c r="CD1341" s="17"/>
      <c r="CE1341" s="17"/>
      <c r="CF1341" s="17"/>
      <c r="CG1341" s="17"/>
      <c r="CH1341" s="17"/>
      <c r="CI1341" s="17"/>
      <c r="CJ1341" s="17"/>
      <c r="CK1341" s="17"/>
      <c r="CL1341" s="17"/>
      <c r="CM1341" s="17"/>
      <c r="CN1341" s="17"/>
      <c r="CO1341" s="17"/>
      <c r="CP1341" s="17"/>
      <c r="CQ1341" s="17"/>
      <c r="CR1341" s="17"/>
      <c r="CS1341" s="17"/>
      <c r="CT1341" s="17"/>
      <c r="CU1341" s="17"/>
      <c r="CV1341" s="17"/>
      <c r="CW1341" s="17"/>
      <c r="CX1341" s="17"/>
      <c r="CY1341" s="17"/>
      <c r="CZ1341" s="17"/>
      <c r="DA1341" s="17"/>
      <c r="DB1341" s="17"/>
      <c r="DC1341" s="17"/>
      <c r="DD1341" s="17"/>
      <c r="DE1341" s="17"/>
      <c r="DF1341" s="17"/>
      <c r="DG1341" s="17"/>
      <c r="DH1341" s="17"/>
      <c r="DI1341" s="17"/>
      <c r="DJ1341" s="17"/>
      <c r="DK1341" s="17"/>
      <c r="DL1341" s="17"/>
      <c r="DM1341" s="17"/>
      <c r="DN1341" s="17"/>
      <c r="DO1341" s="17"/>
      <c r="DP1341" s="17"/>
      <c r="DQ1341" s="17"/>
      <c r="DR1341" s="17"/>
      <c r="DS1341" s="17"/>
      <c r="DT1341" s="17"/>
      <c r="DU1341" s="17"/>
      <c r="DV1341" s="17"/>
      <c r="DW1341" s="17"/>
      <c r="DX1341" s="17"/>
      <c r="DY1341" s="17"/>
      <c r="DZ1341" s="17"/>
      <c r="EA1341" s="17"/>
      <c r="EB1341" s="17"/>
      <c r="EC1341" s="17"/>
      <c r="ED1341" s="17"/>
      <c r="EE1341" s="17"/>
      <c r="EF1341" s="17"/>
      <c r="EG1341" s="17"/>
      <c r="EH1341" s="17"/>
      <c r="EI1341" s="17"/>
      <c r="EJ1341" s="17"/>
      <c r="EK1341" s="17"/>
      <c r="EL1341" s="17"/>
    </row>
    <row r="1342" spans="1:142" x14ac:dyDescent="0.35">
      <c r="A1342" s="17"/>
      <c r="B1342" s="17"/>
      <c r="C1342" s="17"/>
      <c r="D1342" s="17"/>
      <c r="E1342" s="17"/>
      <c r="F1342" s="17"/>
      <c r="G1342" s="17"/>
      <c r="H1342" s="17"/>
      <c r="I1342" s="17"/>
      <c r="K1342" s="17"/>
      <c r="N1342" s="17"/>
      <c r="O1342" s="17"/>
      <c r="P1342" s="68"/>
      <c r="Q1342" s="68"/>
      <c r="R1342" s="17"/>
      <c r="S1342" s="17"/>
      <c r="T1342" s="107"/>
      <c r="V1342" s="17"/>
      <c r="W1342" s="17"/>
      <c r="Y1342" s="17"/>
      <c r="Z1342" s="17"/>
      <c r="AA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17"/>
      <c r="CB1342" s="17"/>
      <c r="CC1342" s="17"/>
      <c r="CD1342" s="17"/>
      <c r="CE1342" s="17"/>
      <c r="CF1342" s="17"/>
      <c r="CG1342" s="17"/>
      <c r="CH1342" s="17"/>
      <c r="CI1342" s="17"/>
      <c r="CJ1342" s="17"/>
      <c r="CK1342" s="17"/>
      <c r="CL1342" s="17"/>
      <c r="CM1342" s="17"/>
      <c r="CN1342" s="17"/>
      <c r="CO1342" s="17"/>
      <c r="CP1342" s="17"/>
      <c r="CQ1342" s="17"/>
      <c r="CR1342" s="17"/>
      <c r="CS1342" s="17"/>
      <c r="CT1342" s="17"/>
      <c r="CU1342" s="17"/>
      <c r="CV1342" s="17"/>
      <c r="CW1342" s="17"/>
      <c r="CX1342" s="17"/>
      <c r="CY1342" s="17"/>
      <c r="CZ1342" s="17"/>
      <c r="DA1342" s="17"/>
      <c r="DB1342" s="17"/>
      <c r="DC1342" s="17"/>
      <c r="DD1342" s="17"/>
      <c r="DE1342" s="17"/>
      <c r="DF1342" s="17"/>
      <c r="DG1342" s="17"/>
      <c r="DH1342" s="17"/>
      <c r="DI1342" s="17"/>
      <c r="DJ1342" s="17"/>
      <c r="DK1342" s="17"/>
      <c r="DL1342" s="17"/>
      <c r="DM1342" s="17"/>
      <c r="DN1342" s="17"/>
      <c r="DO1342" s="17"/>
      <c r="DP1342" s="17"/>
      <c r="DQ1342" s="17"/>
      <c r="DR1342" s="17"/>
      <c r="DS1342" s="17"/>
      <c r="DT1342" s="17"/>
      <c r="DU1342" s="17"/>
      <c r="DV1342" s="17"/>
      <c r="DW1342" s="17"/>
      <c r="DX1342" s="17"/>
      <c r="DY1342" s="17"/>
      <c r="DZ1342" s="17"/>
      <c r="EA1342" s="17"/>
      <c r="EB1342" s="17"/>
      <c r="EC1342" s="17"/>
      <c r="ED1342" s="17"/>
      <c r="EE1342" s="17"/>
      <c r="EF1342" s="17"/>
      <c r="EG1342" s="17"/>
      <c r="EH1342" s="17"/>
      <c r="EI1342" s="17"/>
      <c r="EJ1342" s="17"/>
      <c r="EK1342" s="17"/>
      <c r="EL1342" s="17"/>
    </row>
    <row r="1343" spans="1:142" x14ac:dyDescent="0.35">
      <c r="A1343" s="17"/>
      <c r="B1343" s="17"/>
      <c r="C1343" s="17"/>
      <c r="D1343" s="17"/>
      <c r="E1343" s="17"/>
      <c r="F1343" s="17"/>
      <c r="G1343" s="17"/>
      <c r="H1343" s="17"/>
      <c r="I1343" s="17"/>
      <c r="K1343" s="17"/>
      <c r="N1343" s="17"/>
      <c r="O1343" s="17"/>
      <c r="P1343" s="68"/>
      <c r="Q1343" s="68"/>
      <c r="R1343" s="17"/>
      <c r="S1343" s="17"/>
      <c r="T1343" s="107"/>
      <c r="V1343" s="17"/>
      <c r="W1343" s="17"/>
      <c r="Y1343" s="17"/>
      <c r="Z1343" s="17"/>
      <c r="AA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17"/>
      <c r="CB1343" s="17"/>
      <c r="CC1343" s="17"/>
      <c r="CD1343" s="17"/>
      <c r="CE1343" s="17"/>
      <c r="CF1343" s="17"/>
      <c r="CG1343" s="17"/>
      <c r="CH1343" s="17"/>
      <c r="CI1343" s="17"/>
      <c r="CJ1343" s="17"/>
      <c r="CK1343" s="17"/>
      <c r="CL1343" s="17"/>
      <c r="CM1343" s="17"/>
      <c r="CN1343" s="17"/>
      <c r="CO1343" s="17"/>
      <c r="CP1343" s="17"/>
      <c r="CQ1343" s="17"/>
      <c r="CR1343" s="17"/>
      <c r="CS1343" s="17"/>
      <c r="CT1343" s="17"/>
      <c r="CU1343" s="17"/>
      <c r="CV1343" s="17"/>
      <c r="CW1343" s="17"/>
      <c r="CX1343" s="17"/>
      <c r="CY1343" s="17"/>
      <c r="CZ1343" s="17"/>
      <c r="DA1343" s="17"/>
      <c r="DB1343" s="17"/>
      <c r="DC1343" s="17"/>
      <c r="DD1343" s="17"/>
      <c r="DE1343" s="17"/>
      <c r="DF1343" s="17"/>
      <c r="DG1343" s="17"/>
      <c r="DH1343" s="17"/>
      <c r="DI1343" s="17"/>
      <c r="DJ1343" s="17"/>
      <c r="DK1343" s="17"/>
      <c r="DL1343" s="17"/>
      <c r="DM1343" s="17"/>
      <c r="DN1343" s="17"/>
      <c r="DO1343" s="17"/>
      <c r="DP1343" s="17"/>
      <c r="DQ1343" s="17"/>
      <c r="DR1343" s="17"/>
      <c r="DS1343" s="17"/>
      <c r="DT1343" s="17"/>
      <c r="DU1343" s="17"/>
      <c r="DV1343" s="17"/>
      <c r="DW1343" s="17"/>
      <c r="DX1343" s="17"/>
      <c r="DY1343" s="17"/>
      <c r="DZ1343" s="17"/>
      <c r="EA1343" s="17"/>
      <c r="EB1343" s="17"/>
      <c r="EC1343" s="17"/>
      <c r="ED1343" s="17"/>
      <c r="EE1343" s="17"/>
      <c r="EF1343" s="17"/>
      <c r="EG1343" s="17"/>
      <c r="EH1343" s="17"/>
      <c r="EI1343" s="17"/>
      <c r="EJ1343" s="17"/>
      <c r="EK1343" s="17"/>
      <c r="EL1343" s="17"/>
    </row>
    <row r="1344" spans="1:142" x14ac:dyDescent="0.35">
      <c r="A1344" s="17"/>
      <c r="B1344" s="17"/>
      <c r="C1344" s="17"/>
      <c r="D1344" s="17"/>
      <c r="E1344" s="17"/>
      <c r="F1344" s="17"/>
      <c r="G1344" s="17"/>
      <c r="H1344" s="17"/>
      <c r="I1344" s="17"/>
      <c r="K1344" s="17"/>
      <c r="N1344" s="17"/>
      <c r="O1344" s="17"/>
      <c r="P1344" s="68"/>
      <c r="Q1344" s="68"/>
      <c r="R1344" s="17"/>
      <c r="S1344" s="17"/>
      <c r="T1344" s="107"/>
      <c r="V1344" s="17"/>
      <c r="W1344" s="17"/>
      <c r="Y1344" s="17"/>
      <c r="Z1344" s="17"/>
      <c r="AA1344" s="17"/>
      <c r="AI1344" s="17"/>
      <c r="AJ1344" s="17"/>
      <c r="AK1344" s="17"/>
      <c r="AL1344" s="17"/>
      <c r="AM1344" s="17"/>
      <c r="AN1344" s="17"/>
      <c r="AO1344" s="17"/>
      <c r="AP1344" s="17"/>
      <c r="AQ1344" s="17"/>
      <c r="AR1344" s="17"/>
      <c r="AS1344" s="17"/>
      <c r="AT1344" s="17"/>
      <c r="AU1344" s="17"/>
      <c r="AV1344" s="17"/>
      <c r="AW1344" s="17"/>
      <c r="AX1344" s="17"/>
      <c r="AY1344" s="17"/>
      <c r="AZ1344" s="17"/>
      <c r="BA1344" s="17"/>
      <c r="BB1344" s="17"/>
      <c r="BC1344" s="17"/>
      <c r="BD1344" s="17"/>
      <c r="BE1344" s="17"/>
      <c r="BF1344" s="17"/>
      <c r="BG1344" s="17"/>
      <c r="BH1344" s="17"/>
      <c r="BI1344" s="17"/>
      <c r="BJ1344" s="17"/>
      <c r="BK1344" s="17"/>
      <c r="BL1344" s="17"/>
      <c r="BM1344" s="17"/>
      <c r="BN1344" s="17"/>
      <c r="BO1344" s="17"/>
      <c r="BP1344" s="17"/>
      <c r="BQ1344" s="17"/>
      <c r="BR1344" s="17"/>
      <c r="BS1344" s="17"/>
      <c r="BT1344" s="17"/>
      <c r="BU1344" s="17"/>
      <c r="BV1344" s="17"/>
      <c r="BW1344" s="17"/>
      <c r="BX1344" s="17"/>
      <c r="BY1344" s="17"/>
      <c r="BZ1344" s="17"/>
      <c r="CA1344" s="17"/>
      <c r="CB1344" s="17"/>
      <c r="CC1344" s="17"/>
      <c r="CD1344" s="17"/>
      <c r="CE1344" s="17"/>
      <c r="CF1344" s="17"/>
      <c r="CG1344" s="17"/>
      <c r="CH1344" s="17"/>
      <c r="CI1344" s="17"/>
      <c r="CJ1344" s="17"/>
      <c r="CK1344" s="17"/>
      <c r="CL1344" s="17"/>
      <c r="CM1344" s="17"/>
      <c r="CN1344" s="17"/>
      <c r="CO1344" s="17"/>
      <c r="CP1344" s="17"/>
      <c r="CQ1344" s="17"/>
      <c r="CR1344" s="17"/>
      <c r="CS1344" s="17"/>
      <c r="CT1344" s="17"/>
      <c r="CU1344" s="17"/>
      <c r="CV1344" s="17"/>
      <c r="CW1344" s="17"/>
      <c r="CX1344" s="17"/>
      <c r="CY1344" s="17"/>
      <c r="CZ1344" s="17"/>
      <c r="DA1344" s="17"/>
      <c r="DB1344" s="17"/>
      <c r="DC1344" s="17"/>
      <c r="DD1344" s="17"/>
      <c r="DE1344" s="17"/>
      <c r="DF1344" s="17"/>
      <c r="DG1344" s="17"/>
      <c r="DH1344" s="17"/>
      <c r="DI1344" s="17"/>
      <c r="DJ1344" s="17"/>
      <c r="DK1344" s="17"/>
      <c r="DL1344" s="17"/>
      <c r="DM1344" s="17"/>
      <c r="DN1344" s="17"/>
      <c r="DO1344" s="17"/>
      <c r="DP1344" s="17"/>
      <c r="DQ1344" s="17"/>
      <c r="DR1344" s="17"/>
      <c r="DS1344" s="17"/>
      <c r="DT1344" s="17"/>
      <c r="DU1344" s="17"/>
      <c r="DV1344" s="17"/>
      <c r="DW1344" s="17"/>
      <c r="DX1344" s="17"/>
      <c r="DY1344" s="17"/>
      <c r="DZ1344" s="17"/>
      <c r="EA1344" s="17"/>
      <c r="EB1344" s="17"/>
      <c r="EC1344" s="17"/>
      <c r="ED1344" s="17"/>
      <c r="EE1344" s="17"/>
      <c r="EF1344" s="17"/>
      <c r="EG1344" s="17"/>
      <c r="EH1344" s="17"/>
      <c r="EI1344" s="17"/>
      <c r="EJ1344" s="17"/>
      <c r="EK1344" s="17"/>
      <c r="EL1344" s="17"/>
    </row>
    <row r="1345" spans="1:142" x14ac:dyDescent="0.35">
      <c r="A1345" s="17"/>
      <c r="B1345" s="17"/>
      <c r="C1345" s="17"/>
      <c r="D1345" s="17"/>
      <c r="E1345" s="17"/>
      <c r="F1345" s="17"/>
      <c r="G1345" s="17"/>
      <c r="H1345" s="17"/>
      <c r="I1345" s="17"/>
      <c r="K1345" s="17"/>
      <c r="N1345" s="17"/>
      <c r="O1345" s="17"/>
      <c r="P1345" s="68"/>
      <c r="Q1345" s="68"/>
      <c r="R1345" s="17"/>
      <c r="S1345" s="17"/>
      <c r="T1345" s="107"/>
      <c r="V1345" s="17"/>
      <c r="W1345" s="17"/>
      <c r="Y1345" s="17"/>
      <c r="Z1345" s="17"/>
      <c r="AA1345" s="17"/>
      <c r="AI1345" s="17"/>
      <c r="AJ1345" s="17"/>
      <c r="AK1345" s="17"/>
      <c r="AL1345" s="17"/>
      <c r="AM1345" s="17"/>
      <c r="AN1345" s="17"/>
      <c r="AO1345" s="17"/>
      <c r="AP1345" s="17"/>
      <c r="AQ1345" s="17"/>
      <c r="AR1345" s="17"/>
      <c r="AS1345" s="17"/>
      <c r="AT1345" s="17"/>
      <c r="AU1345" s="17"/>
      <c r="AV1345" s="17"/>
      <c r="AW1345" s="17"/>
      <c r="AX1345" s="17"/>
      <c r="AY1345" s="17"/>
      <c r="AZ1345" s="17"/>
      <c r="BA1345" s="17"/>
      <c r="BB1345" s="17"/>
      <c r="BC1345" s="17"/>
      <c r="BD1345" s="17"/>
      <c r="BE1345" s="17"/>
      <c r="BF1345" s="17"/>
      <c r="BG1345" s="17"/>
      <c r="BH1345" s="17"/>
      <c r="BI1345" s="17"/>
      <c r="BJ1345" s="17"/>
      <c r="BK1345" s="17"/>
      <c r="BL1345" s="17"/>
      <c r="BM1345" s="17"/>
      <c r="BN1345" s="17"/>
      <c r="BO1345" s="17"/>
      <c r="BP1345" s="17"/>
      <c r="BQ1345" s="17"/>
      <c r="BR1345" s="17"/>
      <c r="BS1345" s="17"/>
      <c r="BT1345" s="17"/>
      <c r="BU1345" s="17"/>
      <c r="BV1345" s="17"/>
      <c r="BW1345" s="17"/>
      <c r="BX1345" s="17"/>
      <c r="BY1345" s="17"/>
      <c r="BZ1345" s="17"/>
      <c r="CA1345" s="17"/>
      <c r="CB1345" s="17"/>
      <c r="CC1345" s="17"/>
      <c r="CD1345" s="17"/>
      <c r="CE1345" s="17"/>
      <c r="CF1345" s="17"/>
      <c r="CG1345" s="17"/>
      <c r="CH1345" s="17"/>
      <c r="CI1345" s="17"/>
      <c r="CJ1345" s="17"/>
      <c r="CK1345" s="17"/>
      <c r="CL1345" s="17"/>
      <c r="CM1345" s="17"/>
      <c r="CN1345" s="17"/>
      <c r="CO1345" s="17"/>
      <c r="CP1345" s="17"/>
      <c r="CQ1345" s="17"/>
      <c r="CR1345" s="17"/>
      <c r="CS1345" s="17"/>
      <c r="CT1345" s="17"/>
      <c r="CU1345" s="17"/>
      <c r="CV1345" s="17"/>
      <c r="CW1345" s="17"/>
      <c r="CX1345" s="17"/>
      <c r="CY1345" s="17"/>
      <c r="CZ1345" s="17"/>
      <c r="DA1345" s="17"/>
      <c r="DB1345" s="17"/>
      <c r="DC1345" s="17"/>
      <c r="DD1345" s="17"/>
      <c r="DE1345" s="17"/>
      <c r="DF1345" s="17"/>
      <c r="DG1345" s="17"/>
      <c r="DH1345" s="17"/>
      <c r="DI1345" s="17"/>
      <c r="DJ1345" s="17"/>
      <c r="DK1345" s="17"/>
      <c r="DL1345" s="17"/>
      <c r="DM1345" s="17"/>
      <c r="DN1345" s="17"/>
      <c r="DO1345" s="17"/>
      <c r="DP1345" s="17"/>
      <c r="DQ1345" s="17"/>
      <c r="DR1345" s="17"/>
      <c r="DS1345" s="17"/>
      <c r="DT1345" s="17"/>
      <c r="DU1345" s="17"/>
      <c r="DV1345" s="17"/>
      <c r="DW1345" s="17"/>
      <c r="DX1345" s="17"/>
      <c r="DY1345" s="17"/>
      <c r="DZ1345" s="17"/>
      <c r="EA1345" s="17"/>
      <c r="EB1345" s="17"/>
      <c r="EC1345" s="17"/>
      <c r="ED1345" s="17"/>
      <c r="EE1345" s="17"/>
      <c r="EF1345" s="17"/>
      <c r="EG1345" s="17"/>
      <c r="EH1345" s="17"/>
      <c r="EI1345" s="17"/>
      <c r="EJ1345" s="17"/>
      <c r="EK1345" s="17"/>
      <c r="EL1345" s="17"/>
    </row>
    <row r="1346" spans="1:142" x14ac:dyDescent="0.35">
      <c r="A1346" s="17"/>
      <c r="B1346" s="17"/>
      <c r="C1346" s="17"/>
      <c r="D1346" s="17"/>
      <c r="E1346" s="17"/>
      <c r="F1346" s="17"/>
      <c r="G1346" s="17"/>
      <c r="H1346" s="17"/>
      <c r="I1346" s="17"/>
      <c r="K1346" s="17"/>
      <c r="N1346" s="17"/>
      <c r="O1346" s="17"/>
      <c r="P1346" s="68"/>
      <c r="Q1346" s="68"/>
      <c r="R1346" s="17"/>
      <c r="S1346" s="17"/>
      <c r="T1346" s="107"/>
      <c r="V1346" s="17"/>
      <c r="W1346" s="17"/>
      <c r="Y1346" s="17"/>
      <c r="Z1346" s="17"/>
      <c r="AA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17"/>
      <c r="CB1346" s="17"/>
      <c r="CC1346" s="17"/>
      <c r="CD1346" s="17"/>
      <c r="CE1346" s="17"/>
      <c r="CF1346" s="17"/>
      <c r="CG1346" s="17"/>
      <c r="CH1346" s="17"/>
      <c r="CI1346" s="17"/>
      <c r="CJ1346" s="17"/>
      <c r="CK1346" s="17"/>
      <c r="CL1346" s="17"/>
      <c r="CM1346" s="17"/>
      <c r="CN1346" s="17"/>
      <c r="CO1346" s="17"/>
      <c r="CP1346" s="17"/>
      <c r="CQ1346" s="17"/>
      <c r="CR1346" s="17"/>
      <c r="CS1346" s="17"/>
      <c r="CT1346" s="17"/>
      <c r="CU1346" s="17"/>
      <c r="CV1346" s="17"/>
      <c r="CW1346" s="17"/>
      <c r="CX1346" s="17"/>
      <c r="CY1346" s="17"/>
      <c r="CZ1346" s="17"/>
      <c r="DA1346" s="17"/>
      <c r="DB1346" s="17"/>
      <c r="DC1346" s="17"/>
      <c r="DD1346" s="17"/>
      <c r="DE1346" s="17"/>
      <c r="DF1346" s="17"/>
      <c r="DG1346" s="17"/>
      <c r="DH1346" s="17"/>
      <c r="DI1346" s="17"/>
      <c r="DJ1346" s="17"/>
      <c r="DK1346" s="17"/>
      <c r="DL1346" s="17"/>
      <c r="DM1346" s="17"/>
      <c r="DN1346" s="17"/>
      <c r="DO1346" s="17"/>
      <c r="DP1346" s="17"/>
      <c r="DQ1346" s="17"/>
      <c r="DR1346" s="17"/>
      <c r="DS1346" s="17"/>
      <c r="DT1346" s="17"/>
      <c r="DU1346" s="17"/>
      <c r="DV1346" s="17"/>
      <c r="DW1346" s="17"/>
      <c r="DX1346" s="17"/>
      <c r="DY1346" s="17"/>
      <c r="DZ1346" s="17"/>
      <c r="EA1346" s="17"/>
      <c r="EB1346" s="17"/>
      <c r="EC1346" s="17"/>
      <c r="ED1346" s="17"/>
      <c r="EE1346" s="17"/>
      <c r="EF1346" s="17"/>
      <c r="EG1346" s="17"/>
      <c r="EH1346" s="17"/>
      <c r="EI1346" s="17"/>
      <c r="EJ1346" s="17"/>
      <c r="EK1346" s="17"/>
      <c r="EL1346" s="17"/>
    </row>
    <row r="1347" spans="1:142" x14ac:dyDescent="0.35">
      <c r="A1347" s="17"/>
      <c r="B1347" s="17"/>
      <c r="C1347" s="17"/>
      <c r="D1347" s="17"/>
      <c r="E1347" s="17"/>
      <c r="F1347" s="17"/>
      <c r="G1347" s="17"/>
      <c r="H1347" s="17"/>
      <c r="I1347" s="17"/>
      <c r="K1347" s="17"/>
      <c r="N1347" s="17"/>
      <c r="O1347" s="17"/>
      <c r="P1347" s="68"/>
      <c r="Q1347" s="68"/>
      <c r="R1347" s="17"/>
      <c r="S1347" s="17"/>
      <c r="T1347" s="107"/>
      <c r="V1347" s="17"/>
      <c r="W1347" s="17"/>
      <c r="Y1347" s="17"/>
      <c r="Z1347" s="17"/>
      <c r="AA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17"/>
      <c r="CB1347" s="17"/>
      <c r="CC1347" s="17"/>
      <c r="CD1347" s="17"/>
      <c r="CE1347" s="17"/>
      <c r="CF1347" s="17"/>
      <c r="CG1347" s="17"/>
      <c r="CH1347" s="17"/>
      <c r="CI1347" s="17"/>
      <c r="CJ1347" s="17"/>
      <c r="CK1347" s="17"/>
      <c r="CL1347" s="17"/>
      <c r="CM1347" s="17"/>
      <c r="CN1347" s="17"/>
      <c r="CO1347" s="17"/>
      <c r="CP1347" s="17"/>
      <c r="CQ1347" s="17"/>
      <c r="CR1347" s="17"/>
      <c r="CS1347" s="17"/>
      <c r="CT1347" s="17"/>
      <c r="CU1347" s="17"/>
      <c r="CV1347" s="17"/>
      <c r="CW1347" s="17"/>
      <c r="CX1347" s="17"/>
      <c r="CY1347" s="17"/>
      <c r="CZ1347" s="17"/>
      <c r="DA1347" s="17"/>
      <c r="DB1347" s="17"/>
      <c r="DC1347" s="17"/>
      <c r="DD1347" s="17"/>
      <c r="DE1347" s="17"/>
      <c r="DF1347" s="17"/>
      <c r="DG1347" s="17"/>
      <c r="DH1347" s="17"/>
      <c r="DI1347" s="17"/>
      <c r="DJ1347" s="17"/>
      <c r="DK1347" s="17"/>
      <c r="DL1347" s="17"/>
      <c r="DM1347" s="17"/>
      <c r="DN1347" s="17"/>
      <c r="DO1347" s="17"/>
      <c r="DP1347" s="17"/>
      <c r="DQ1347" s="17"/>
      <c r="DR1347" s="17"/>
      <c r="DS1347" s="17"/>
      <c r="DT1347" s="17"/>
      <c r="DU1347" s="17"/>
      <c r="DV1347" s="17"/>
      <c r="DW1347" s="17"/>
      <c r="DX1347" s="17"/>
      <c r="DY1347" s="17"/>
      <c r="DZ1347" s="17"/>
      <c r="EA1347" s="17"/>
      <c r="EB1347" s="17"/>
      <c r="EC1347" s="17"/>
      <c r="ED1347" s="17"/>
      <c r="EE1347" s="17"/>
      <c r="EF1347" s="17"/>
      <c r="EG1347" s="17"/>
      <c r="EH1347" s="17"/>
      <c r="EI1347" s="17"/>
      <c r="EJ1347" s="17"/>
      <c r="EK1347" s="17"/>
      <c r="EL1347" s="17"/>
    </row>
    <row r="1348" spans="1:142" x14ac:dyDescent="0.35">
      <c r="A1348" s="17"/>
      <c r="B1348" s="17"/>
      <c r="C1348" s="17"/>
      <c r="D1348" s="17"/>
      <c r="E1348" s="17"/>
      <c r="F1348" s="17"/>
      <c r="G1348" s="17"/>
      <c r="H1348" s="17"/>
      <c r="I1348" s="17"/>
      <c r="K1348" s="17"/>
      <c r="N1348" s="17"/>
      <c r="O1348" s="17"/>
      <c r="P1348" s="68"/>
      <c r="Q1348" s="68"/>
      <c r="R1348" s="17"/>
      <c r="S1348" s="17"/>
      <c r="T1348" s="107"/>
      <c r="V1348" s="17"/>
      <c r="W1348" s="17"/>
      <c r="Y1348" s="17"/>
      <c r="Z1348" s="17"/>
      <c r="AA1348" s="17"/>
      <c r="AI1348" s="17"/>
      <c r="AJ1348" s="17"/>
      <c r="AK1348" s="17"/>
      <c r="AL1348" s="17"/>
      <c r="AM1348" s="17"/>
      <c r="AN1348" s="17"/>
      <c r="AO1348" s="17"/>
      <c r="AP1348" s="17"/>
      <c r="AQ1348" s="17"/>
      <c r="AR1348" s="17"/>
      <c r="AS1348" s="17"/>
      <c r="AT1348" s="17"/>
      <c r="AU1348" s="17"/>
      <c r="AV1348" s="17"/>
      <c r="AW1348" s="17"/>
      <c r="AX1348" s="17"/>
      <c r="AY1348" s="17"/>
      <c r="AZ1348" s="17"/>
      <c r="BA1348" s="17"/>
      <c r="BB1348" s="17"/>
      <c r="BC1348" s="17"/>
      <c r="BD1348" s="17"/>
      <c r="BE1348" s="17"/>
      <c r="BF1348" s="17"/>
      <c r="BG1348" s="17"/>
      <c r="BH1348" s="17"/>
      <c r="BI1348" s="17"/>
      <c r="BJ1348" s="17"/>
      <c r="BK1348" s="17"/>
      <c r="BL1348" s="17"/>
      <c r="BM1348" s="17"/>
      <c r="BN1348" s="17"/>
      <c r="BO1348" s="17"/>
      <c r="BP1348" s="17"/>
      <c r="BQ1348" s="17"/>
      <c r="BR1348" s="17"/>
      <c r="BS1348" s="17"/>
      <c r="BT1348" s="17"/>
      <c r="BU1348" s="17"/>
      <c r="BV1348" s="17"/>
      <c r="BW1348" s="17"/>
      <c r="BX1348" s="17"/>
      <c r="BY1348" s="17"/>
      <c r="BZ1348" s="17"/>
      <c r="CA1348" s="17"/>
      <c r="CB1348" s="17"/>
      <c r="CC1348" s="17"/>
      <c r="CD1348" s="17"/>
      <c r="CE1348" s="17"/>
      <c r="CF1348" s="17"/>
      <c r="CG1348" s="17"/>
      <c r="CH1348" s="17"/>
      <c r="CI1348" s="17"/>
      <c r="CJ1348" s="17"/>
      <c r="CK1348" s="17"/>
      <c r="CL1348" s="17"/>
      <c r="CM1348" s="17"/>
      <c r="CN1348" s="17"/>
      <c r="CO1348" s="17"/>
      <c r="CP1348" s="17"/>
      <c r="CQ1348" s="17"/>
      <c r="CR1348" s="17"/>
      <c r="CS1348" s="17"/>
      <c r="CT1348" s="17"/>
      <c r="CU1348" s="17"/>
      <c r="CV1348" s="17"/>
      <c r="CW1348" s="17"/>
      <c r="CX1348" s="17"/>
      <c r="CY1348" s="17"/>
      <c r="CZ1348" s="17"/>
      <c r="DA1348" s="17"/>
      <c r="DB1348" s="17"/>
      <c r="DC1348" s="17"/>
      <c r="DD1348" s="17"/>
      <c r="DE1348" s="17"/>
      <c r="DF1348" s="17"/>
      <c r="DG1348" s="17"/>
      <c r="DH1348" s="17"/>
      <c r="DI1348" s="17"/>
      <c r="DJ1348" s="17"/>
      <c r="DK1348" s="17"/>
      <c r="DL1348" s="17"/>
      <c r="DM1348" s="17"/>
      <c r="DN1348" s="17"/>
      <c r="DO1348" s="17"/>
      <c r="DP1348" s="17"/>
      <c r="DQ1348" s="17"/>
      <c r="DR1348" s="17"/>
      <c r="DS1348" s="17"/>
      <c r="DT1348" s="17"/>
      <c r="DU1348" s="17"/>
      <c r="DV1348" s="17"/>
      <c r="DW1348" s="17"/>
      <c r="DX1348" s="17"/>
      <c r="DY1348" s="17"/>
      <c r="DZ1348" s="17"/>
      <c r="EA1348" s="17"/>
      <c r="EB1348" s="17"/>
      <c r="EC1348" s="17"/>
      <c r="ED1348" s="17"/>
      <c r="EE1348" s="17"/>
      <c r="EF1348" s="17"/>
      <c r="EG1348" s="17"/>
      <c r="EH1348" s="17"/>
      <c r="EI1348" s="17"/>
      <c r="EJ1348" s="17"/>
      <c r="EK1348" s="17"/>
      <c r="EL1348" s="17"/>
    </row>
    <row r="1349" spans="1:142" x14ac:dyDescent="0.35">
      <c r="A1349" s="17"/>
      <c r="B1349" s="17"/>
      <c r="C1349" s="17"/>
      <c r="D1349" s="17"/>
      <c r="E1349" s="17"/>
      <c r="F1349" s="17"/>
      <c r="G1349" s="17"/>
      <c r="H1349" s="17"/>
      <c r="I1349" s="17"/>
      <c r="K1349" s="17"/>
      <c r="N1349" s="17"/>
      <c r="O1349" s="17"/>
      <c r="P1349" s="68"/>
      <c r="Q1349" s="68"/>
      <c r="R1349" s="17"/>
      <c r="S1349" s="17"/>
      <c r="T1349" s="107"/>
      <c r="V1349" s="17"/>
      <c r="W1349" s="17"/>
      <c r="Y1349" s="17"/>
      <c r="Z1349" s="17"/>
      <c r="AA1349" s="17"/>
      <c r="AI1349" s="17"/>
      <c r="AJ1349" s="17"/>
      <c r="AK1349" s="17"/>
      <c r="AL1349" s="17"/>
      <c r="AM1349" s="17"/>
      <c r="AN1349" s="17"/>
      <c r="AO1349" s="17"/>
      <c r="AP1349" s="17"/>
      <c r="AQ1349" s="17"/>
      <c r="AR1349" s="17"/>
      <c r="AS1349" s="17"/>
      <c r="AT1349" s="17"/>
      <c r="AU1349" s="17"/>
      <c r="AV1349" s="17"/>
      <c r="AW1349" s="17"/>
      <c r="AX1349" s="17"/>
      <c r="AY1349" s="17"/>
      <c r="AZ1349" s="17"/>
      <c r="BA1349" s="17"/>
      <c r="BB1349" s="17"/>
      <c r="BC1349" s="17"/>
      <c r="BD1349" s="17"/>
      <c r="BE1349" s="17"/>
      <c r="BF1349" s="17"/>
      <c r="BG1349" s="17"/>
      <c r="BH1349" s="17"/>
      <c r="BI1349" s="17"/>
      <c r="BJ1349" s="17"/>
      <c r="BK1349" s="17"/>
      <c r="BL1349" s="17"/>
      <c r="BM1349" s="17"/>
      <c r="BN1349" s="17"/>
      <c r="BO1349" s="17"/>
      <c r="BP1349" s="17"/>
      <c r="BQ1349" s="17"/>
      <c r="BR1349" s="17"/>
      <c r="BS1349" s="17"/>
      <c r="BT1349" s="17"/>
      <c r="BU1349" s="17"/>
      <c r="BV1349" s="17"/>
      <c r="BW1349" s="17"/>
      <c r="BX1349" s="17"/>
      <c r="BY1349" s="17"/>
      <c r="BZ1349" s="17"/>
      <c r="CA1349" s="17"/>
      <c r="CB1349" s="17"/>
      <c r="CC1349" s="17"/>
      <c r="CD1349" s="17"/>
      <c r="CE1349" s="17"/>
      <c r="CF1349" s="17"/>
      <c r="CG1349" s="17"/>
      <c r="CH1349" s="17"/>
      <c r="CI1349" s="17"/>
      <c r="CJ1349" s="17"/>
      <c r="CK1349" s="17"/>
      <c r="CL1349" s="17"/>
      <c r="CM1349" s="17"/>
      <c r="CN1349" s="17"/>
      <c r="CO1349" s="17"/>
      <c r="CP1349" s="17"/>
      <c r="CQ1349" s="17"/>
      <c r="CR1349" s="17"/>
      <c r="CS1349" s="17"/>
      <c r="CT1349" s="17"/>
      <c r="CU1349" s="17"/>
      <c r="CV1349" s="17"/>
      <c r="CW1349" s="17"/>
      <c r="CX1349" s="17"/>
      <c r="CY1349" s="17"/>
      <c r="CZ1349" s="17"/>
      <c r="DA1349" s="17"/>
      <c r="DB1349" s="17"/>
      <c r="DC1349" s="17"/>
      <c r="DD1349" s="17"/>
      <c r="DE1349" s="17"/>
      <c r="DF1349" s="17"/>
      <c r="DG1349" s="17"/>
      <c r="DH1349" s="17"/>
      <c r="DI1349" s="17"/>
      <c r="DJ1349" s="17"/>
      <c r="DK1349" s="17"/>
      <c r="DL1349" s="17"/>
      <c r="DM1349" s="17"/>
      <c r="DN1349" s="17"/>
      <c r="DO1349" s="17"/>
      <c r="DP1349" s="17"/>
      <c r="DQ1349" s="17"/>
      <c r="DR1349" s="17"/>
      <c r="DS1349" s="17"/>
      <c r="DT1349" s="17"/>
      <c r="DU1349" s="17"/>
      <c r="DV1349" s="17"/>
      <c r="DW1349" s="17"/>
      <c r="DX1349" s="17"/>
      <c r="DY1349" s="17"/>
      <c r="DZ1349" s="17"/>
      <c r="EA1349" s="17"/>
      <c r="EB1349" s="17"/>
      <c r="EC1349" s="17"/>
      <c r="ED1349" s="17"/>
      <c r="EE1349" s="17"/>
      <c r="EF1349" s="17"/>
      <c r="EG1349" s="17"/>
      <c r="EH1349" s="17"/>
      <c r="EI1349" s="17"/>
      <c r="EJ1349" s="17"/>
      <c r="EK1349" s="17"/>
      <c r="EL1349" s="17"/>
    </row>
    <row r="1350" spans="1:142" x14ac:dyDescent="0.35">
      <c r="A1350" s="17"/>
      <c r="B1350" s="17"/>
      <c r="C1350" s="17"/>
      <c r="D1350" s="17"/>
      <c r="E1350" s="17"/>
      <c r="F1350" s="17"/>
      <c r="G1350" s="17"/>
      <c r="H1350" s="17"/>
      <c r="I1350" s="17"/>
      <c r="K1350" s="17"/>
      <c r="N1350" s="17"/>
      <c r="O1350" s="17"/>
      <c r="P1350" s="68"/>
      <c r="Q1350" s="68"/>
      <c r="R1350" s="17"/>
      <c r="S1350" s="17"/>
      <c r="T1350" s="107"/>
      <c r="V1350" s="17"/>
      <c r="W1350" s="17"/>
      <c r="Y1350" s="17"/>
      <c r="Z1350" s="17"/>
      <c r="AA1350" s="17"/>
      <c r="AI1350" s="17"/>
      <c r="AJ1350" s="17"/>
      <c r="AK1350" s="17"/>
      <c r="AL1350" s="17"/>
      <c r="AM1350" s="17"/>
      <c r="AN1350" s="17"/>
      <c r="AO1350" s="17"/>
      <c r="AP1350" s="17"/>
      <c r="AQ1350" s="17"/>
      <c r="AR1350" s="17"/>
      <c r="AS1350" s="17"/>
      <c r="AT1350" s="17"/>
      <c r="AU1350" s="17"/>
      <c r="AV1350" s="17"/>
      <c r="AW1350" s="17"/>
      <c r="AX1350" s="17"/>
      <c r="AY1350" s="17"/>
      <c r="AZ1350" s="17"/>
      <c r="BA1350" s="17"/>
      <c r="BB1350" s="17"/>
      <c r="BC1350" s="17"/>
      <c r="BD1350" s="17"/>
      <c r="BE1350" s="17"/>
      <c r="BF1350" s="17"/>
      <c r="BG1350" s="17"/>
      <c r="BH1350" s="17"/>
      <c r="BI1350" s="17"/>
      <c r="BJ1350" s="17"/>
      <c r="BK1350" s="17"/>
      <c r="BL1350" s="17"/>
      <c r="BM1350" s="17"/>
      <c r="BN1350" s="17"/>
      <c r="BO1350" s="17"/>
      <c r="BP1350" s="17"/>
      <c r="BQ1350" s="17"/>
      <c r="BR1350" s="17"/>
      <c r="BS1350" s="17"/>
      <c r="BT1350" s="17"/>
      <c r="BU1350" s="17"/>
      <c r="BV1350" s="17"/>
      <c r="BW1350" s="17"/>
      <c r="BX1350" s="17"/>
      <c r="BY1350" s="17"/>
      <c r="BZ1350" s="17"/>
      <c r="CA1350" s="17"/>
      <c r="CB1350" s="17"/>
      <c r="CC1350" s="17"/>
      <c r="CD1350" s="17"/>
      <c r="CE1350" s="17"/>
      <c r="CF1350" s="17"/>
      <c r="CG1350" s="17"/>
      <c r="CH1350" s="17"/>
      <c r="CI1350" s="17"/>
      <c r="CJ1350" s="17"/>
      <c r="CK1350" s="17"/>
      <c r="CL1350" s="17"/>
      <c r="CM1350" s="17"/>
      <c r="CN1350" s="17"/>
      <c r="CO1350" s="17"/>
      <c r="CP1350" s="17"/>
      <c r="CQ1350" s="17"/>
      <c r="CR1350" s="17"/>
      <c r="CS1350" s="17"/>
      <c r="CT1350" s="17"/>
      <c r="CU1350" s="17"/>
      <c r="CV1350" s="17"/>
      <c r="CW1350" s="17"/>
      <c r="CX1350" s="17"/>
      <c r="CY1350" s="17"/>
      <c r="CZ1350" s="17"/>
      <c r="DA1350" s="17"/>
      <c r="DB1350" s="17"/>
      <c r="DC1350" s="17"/>
      <c r="DD1350" s="17"/>
      <c r="DE1350" s="17"/>
      <c r="DF1350" s="17"/>
      <c r="DG1350" s="17"/>
      <c r="DH1350" s="17"/>
      <c r="DI1350" s="17"/>
      <c r="DJ1350" s="17"/>
      <c r="DK1350" s="17"/>
      <c r="DL1350" s="17"/>
      <c r="DM1350" s="17"/>
      <c r="DN1350" s="17"/>
      <c r="DO1350" s="17"/>
      <c r="DP1350" s="17"/>
      <c r="DQ1350" s="17"/>
      <c r="DR1350" s="17"/>
      <c r="DS1350" s="17"/>
      <c r="DT1350" s="17"/>
      <c r="DU1350" s="17"/>
      <c r="DV1350" s="17"/>
      <c r="DW1350" s="17"/>
      <c r="DX1350" s="17"/>
      <c r="DY1350" s="17"/>
      <c r="DZ1350" s="17"/>
      <c r="EA1350" s="17"/>
      <c r="EB1350" s="17"/>
      <c r="EC1350" s="17"/>
      <c r="ED1350" s="17"/>
      <c r="EE1350" s="17"/>
      <c r="EF1350" s="17"/>
      <c r="EG1350" s="17"/>
      <c r="EH1350" s="17"/>
      <c r="EI1350" s="17"/>
      <c r="EJ1350" s="17"/>
      <c r="EK1350" s="17"/>
      <c r="EL1350" s="17"/>
    </row>
    <row r="1351" spans="1:142" x14ac:dyDescent="0.35">
      <c r="A1351" s="17"/>
      <c r="B1351" s="17"/>
      <c r="C1351" s="17"/>
      <c r="D1351" s="17"/>
      <c r="E1351" s="17"/>
      <c r="F1351" s="17"/>
      <c r="G1351" s="17"/>
      <c r="H1351" s="17"/>
      <c r="I1351" s="17"/>
      <c r="K1351" s="17"/>
      <c r="N1351" s="17"/>
      <c r="O1351" s="17"/>
      <c r="P1351" s="68"/>
      <c r="Q1351" s="68"/>
      <c r="R1351" s="17"/>
      <c r="S1351" s="17"/>
      <c r="T1351" s="107"/>
      <c r="V1351" s="17"/>
      <c r="W1351" s="17"/>
      <c r="Y1351" s="17"/>
      <c r="Z1351" s="17"/>
      <c r="AA1351" s="17"/>
      <c r="AI1351" s="17"/>
      <c r="AJ1351" s="17"/>
      <c r="AK1351" s="17"/>
      <c r="AL1351" s="17"/>
      <c r="AM1351" s="17"/>
      <c r="AN1351" s="17"/>
      <c r="AO1351" s="17"/>
      <c r="AP1351" s="17"/>
      <c r="AQ1351" s="17"/>
      <c r="AR1351" s="17"/>
      <c r="AS1351" s="17"/>
      <c r="AT1351" s="17"/>
      <c r="AU1351" s="17"/>
      <c r="AV1351" s="17"/>
      <c r="AW1351" s="17"/>
      <c r="AX1351" s="17"/>
      <c r="AY1351" s="17"/>
      <c r="AZ1351" s="17"/>
      <c r="BA1351" s="17"/>
      <c r="BB1351" s="17"/>
      <c r="BC1351" s="17"/>
      <c r="BD1351" s="17"/>
      <c r="BE1351" s="17"/>
      <c r="BF1351" s="17"/>
      <c r="BG1351" s="17"/>
      <c r="BH1351" s="17"/>
      <c r="BI1351" s="17"/>
      <c r="BJ1351" s="17"/>
      <c r="BK1351" s="17"/>
      <c r="BL1351" s="17"/>
      <c r="BM1351" s="17"/>
      <c r="BN1351" s="17"/>
      <c r="BO1351" s="17"/>
      <c r="BP1351" s="17"/>
      <c r="BQ1351" s="17"/>
      <c r="BR1351" s="17"/>
      <c r="BS1351" s="17"/>
      <c r="BT1351" s="17"/>
      <c r="BU1351" s="17"/>
      <c r="BV1351" s="17"/>
      <c r="BW1351" s="17"/>
      <c r="BX1351" s="17"/>
      <c r="BY1351" s="17"/>
      <c r="BZ1351" s="17"/>
      <c r="CA1351" s="17"/>
      <c r="CB1351" s="17"/>
      <c r="CC1351" s="17"/>
      <c r="CD1351" s="17"/>
      <c r="CE1351" s="17"/>
      <c r="CF1351" s="17"/>
      <c r="CG1351" s="17"/>
      <c r="CH1351" s="17"/>
      <c r="CI1351" s="17"/>
      <c r="CJ1351" s="17"/>
      <c r="CK1351" s="17"/>
      <c r="CL1351" s="17"/>
      <c r="CM1351" s="17"/>
      <c r="CN1351" s="17"/>
      <c r="CO1351" s="17"/>
      <c r="CP1351" s="17"/>
      <c r="CQ1351" s="17"/>
      <c r="CR1351" s="17"/>
      <c r="CS1351" s="17"/>
      <c r="CT1351" s="17"/>
      <c r="CU1351" s="17"/>
      <c r="CV1351" s="17"/>
      <c r="CW1351" s="17"/>
      <c r="CX1351" s="17"/>
      <c r="CY1351" s="17"/>
      <c r="CZ1351" s="17"/>
      <c r="DA1351" s="17"/>
      <c r="DB1351" s="17"/>
      <c r="DC1351" s="17"/>
      <c r="DD1351" s="17"/>
      <c r="DE1351" s="17"/>
      <c r="DF1351" s="17"/>
      <c r="DG1351" s="17"/>
      <c r="DH1351" s="17"/>
      <c r="DI1351" s="17"/>
      <c r="DJ1351" s="17"/>
      <c r="DK1351" s="17"/>
      <c r="DL1351" s="17"/>
      <c r="DM1351" s="17"/>
      <c r="DN1351" s="17"/>
      <c r="DO1351" s="17"/>
      <c r="DP1351" s="17"/>
      <c r="DQ1351" s="17"/>
      <c r="DR1351" s="17"/>
      <c r="DS1351" s="17"/>
      <c r="DT1351" s="17"/>
      <c r="DU1351" s="17"/>
      <c r="DV1351" s="17"/>
      <c r="DW1351" s="17"/>
      <c r="DX1351" s="17"/>
      <c r="DY1351" s="17"/>
      <c r="DZ1351" s="17"/>
      <c r="EA1351" s="17"/>
      <c r="EB1351" s="17"/>
      <c r="EC1351" s="17"/>
      <c r="ED1351" s="17"/>
      <c r="EE1351" s="17"/>
      <c r="EF1351" s="17"/>
      <c r="EG1351" s="17"/>
      <c r="EH1351" s="17"/>
      <c r="EI1351" s="17"/>
      <c r="EJ1351" s="17"/>
      <c r="EK1351" s="17"/>
      <c r="EL1351" s="17"/>
    </row>
    <row r="1352" spans="1:142" x14ac:dyDescent="0.35">
      <c r="A1352" s="17"/>
      <c r="B1352" s="17"/>
      <c r="C1352" s="17"/>
      <c r="D1352" s="17"/>
      <c r="E1352" s="17"/>
      <c r="F1352" s="17"/>
      <c r="G1352" s="17"/>
      <c r="H1352" s="17"/>
      <c r="I1352" s="17"/>
      <c r="K1352" s="17"/>
      <c r="N1352" s="17"/>
      <c r="O1352" s="17"/>
      <c r="P1352" s="68"/>
      <c r="Q1352" s="68"/>
      <c r="R1352" s="17"/>
      <c r="S1352" s="17"/>
      <c r="T1352" s="107"/>
      <c r="V1352" s="17"/>
      <c r="W1352" s="17"/>
      <c r="Y1352" s="17"/>
      <c r="Z1352" s="17"/>
      <c r="AA1352" s="17"/>
      <c r="AI1352" s="17"/>
      <c r="AJ1352" s="17"/>
      <c r="AK1352" s="17"/>
      <c r="AL1352" s="17"/>
      <c r="AM1352" s="17"/>
      <c r="AN1352" s="17"/>
      <c r="AO1352" s="17"/>
      <c r="AP1352" s="17"/>
      <c r="AQ1352" s="17"/>
      <c r="AR1352" s="17"/>
      <c r="AS1352" s="17"/>
      <c r="AT1352" s="17"/>
      <c r="AU1352" s="17"/>
      <c r="AV1352" s="17"/>
      <c r="AW1352" s="17"/>
      <c r="AX1352" s="17"/>
      <c r="AY1352" s="17"/>
      <c r="AZ1352" s="17"/>
      <c r="BA1352" s="17"/>
      <c r="BB1352" s="17"/>
      <c r="BC1352" s="17"/>
      <c r="BD1352" s="17"/>
      <c r="BE1352" s="17"/>
      <c r="BF1352" s="17"/>
      <c r="BG1352" s="17"/>
      <c r="BH1352" s="17"/>
      <c r="BI1352" s="17"/>
      <c r="BJ1352" s="17"/>
      <c r="BK1352" s="17"/>
      <c r="BL1352" s="17"/>
      <c r="BM1352" s="17"/>
      <c r="BN1352" s="17"/>
      <c r="BO1352" s="17"/>
      <c r="BP1352" s="17"/>
      <c r="BQ1352" s="17"/>
      <c r="BR1352" s="17"/>
      <c r="BS1352" s="17"/>
      <c r="BT1352" s="17"/>
      <c r="BU1352" s="17"/>
      <c r="BV1352" s="17"/>
      <c r="BW1352" s="17"/>
      <c r="BX1352" s="17"/>
      <c r="BY1352" s="17"/>
      <c r="BZ1352" s="17"/>
      <c r="CA1352" s="17"/>
      <c r="CB1352" s="17"/>
      <c r="CC1352" s="17"/>
      <c r="CD1352" s="17"/>
      <c r="CE1352" s="17"/>
      <c r="CF1352" s="17"/>
      <c r="CG1352" s="17"/>
      <c r="CH1352" s="17"/>
      <c r="CI1352" s="17"/>
      <c r="CJ1352" s="17"/>
      <c r="CK1352" s="17"/>
      <c r="CL1352" s="17"/>
      <c r="CM1352" s="17"/>
      <c r="CN1352" s="17"/>
      <c r="CO1352" s="17"/>
      <c r="CP1352" s="17"/>
      <c r="CQ1352" s="17"/>
      <c r="CR1352" s="17"/>
      <c r="CS1352" s="17"/>
      <c r="CT1352" s="17"/>
      <c r="CU1352" s="17"/>
      <c r="CV1352" s="17"/>
      <c r="CW1352" s="17"/>
      <c r="CX1352" s="17"/>
      <c r="CY1352" s="17"/>
      <c r="CZ1352" s="17"/>
      <c r="DA1352" s="17"/>
      <c r="DB1352" s="17"/>
      <c r="DC1352" s="17"/>
      <c r="DD1352" s="17"/>
      <c r="DE1352" s="17"/>
      <c r="DF1352" s="17"/>
      <c r="DG1352" s="17"/>
      <c r="DH1352" s="17"/>
      <c r="DI1352" s="17"/>
      <c r="DJ1352" s="17"/>
      <c r="DK1352" s="17"/>
      <c r="DL1352" s="17"/>
      <c r="DM1352" s="17"/>
      <c r="DN1352" s="17"/>
      <c r="DO1352" s="17"/>
      <c r="DP1352" s="17"/>
      <c r="DQ1352" s="17"/>
      <c r="DR1352" s="17"/>
      <c r="DS1352" s="17"/>
      <c r="DT1352" s="17"/>
      <c r="DU1352" s="17"/>
      <c r="DV1352" s="17"/>
      <c r="DW1352" s="17"/>
      <c r="DX1352" s="17"/>
      <c r="DY1352" s="17"/>
      <c r="DZ1352" s="17"/>
      <c r="EA1352" s="17"/>
      <c r="EB1352" s="17"/>
      <c r="EC1352" s="17"/>
      <c r="ED1352" s="17"/>
      <c r="EE1352" s="17"/>
      <c r="EF1352" s="17"/>
      <c r="EG1352" s="17"/>
      <c r="EH1352" s="17"/>
      <c r="EI1352" s="17"/>
      <c r="EJ1352" s="17"/>
      <c r="EK1352" s="17"/>
      <c r="EL1352" s="17"/>
    </row>
    <row r="1353" spans="1:142" x14ac:dyDescent="0.35">
      <c r="CK1353" s="17" t="str">
        <f t="shared" ref="CK1353:CK1384" si="220">IF(AI1353="Yes", "Manufacture: Produce", "")</f>
        <v/>
      </c>
      <c r="CL1353" s="17" t="str">
        <f t="shared" ref="CL1353:CL1384" si="221">IF(AJ1353="Yes", "Manufacture: Import", "")</f>
        <v/>
      </c>
      <c r="CM1353" s="17" t="str">
        <f t="shared" ref="CM1353:CM1384" si="222">IF(AK1353="Yes", "Manufacture: For on-site use/processing", "")</f>
        <v/>
      </c>
      <c r="CN1353" s="17" t="str">
        <f t="shared" ref="CN1353:CN1384" si="223">IF(AL1353="Yes", "Manufacture: For sale/distribution", "")</f>
        <v/>
      </c>
      <c r="CO1353" s="17" t="str">
        <f t="shared" ref="CO1353:CO1384" si="224">IF(AM1353="Yes", "Manufacture: As a byproduct", "")</f>
        <v/>
      </c>
      <c r="CP1353" s="17" t="str">
        <f t="shared" ref="CP1353:CP1384" si="225">IF(AN1353="Yes", "Manufacture: As an Impurity", "")</f>
        <v/>
      </c>
      <c r="CQ1353" s="17" t="str">
        <f t="shared" ref="CQ1353:CQ1384" si="226">IF(AO1353="Yes", "Processing: As a reactant", "")</f>
        <v/>
      </c>
      <c r="CR1353" s="17" t="str">
        <f t="shared" ref="CR1353:CR1384" si="227">IF(AP1353="Yes", "P101 - Feedstocks", "")</f>
        <v/>
      </c>
      <c r="CS1353" s="17" t="str">
        <f t="shared" ref="CS1353:CS1384" si="228">IF(AQ1353="Yes", "102 - Raw Materials", "")</f>
        <v/>
      </c>
      <c r="CT1353" s="17" t="str">
        <f t="shared" ref="CT1353:CT1384" si="229">IF(AR1353="Yes", "P103 - Intermediates", "")</f>
        <v/>
      </c>
      <c r="CU1353" s="17" t="str">
        <f t="shared" ref="CU1353:CU1384" si="230">IF(AS1353="Yes", "P104 - Initiators", "")</f>
        <v/>
      </c>
      <c r="CV1353" s="17" t="str">
        <f t="shared" ref="CV1353:CV1384" si="231">IF(AT1353="Yes", "P199 - Other", "")</f>
        <v/>
      </c>
      <c r="CW1353" s="17" t="str">
        <f t="shared" ref="CW1353:CW1384" si="232">IF(AU1353="Yes", "Processing: As a formulation component", "")</f>
        <v/>
      </c>
      <c r="CX1353" s="17" t="str">
        <f t="shared" ref="CX1353:CX1384" si="233">IF(AV1353="Yes", "P201 - Additives", "")</f>
        <v/>
      </c>
      <c r="CY1353" s="17" t="str">
        <f t="shared" ref="CY1353:CY1384" si="234">IF(AW1353="Yes", "P202 - Dyes", "")</f>
        <v/>
      </c>
      <c r="CZ1353" s="17" t="str">
        <f t="shared" ref="CZ1353:CZ1384" si="235">IF(AX1353="Yes", "P203 - Reaction Diluent", "")</f>
        <v/>
      </c>
      <c r="DA1353" s="17" t="str">
        <f t="shared" ref="DA1353:DA1384" si="236">IF(AY1353="Yes", "P204 - Initiators", "")</f>
        <v/>
      </c>
      <c r="DB1353" s="17" t="str">
        <f t="shared" ref="DB1353:DB1384" si="237">IF(AZ1353="Yes", "P205 - Solvents", "")</f>
        <v/>
      </c>
      <c r="DC1353" s="17" t="str">
        <f t="shared" ref="DC1353:DC1384" si="238">IF(BA1353="Yes", "P206 - Inhibitors", "")</f>
        <v/>
      </c>
      <c r="DD1353" s="17" t="str">
        <f t="shared" ref="DD1353:DD1384" si="239">IF(BB1353="Yes", "P207 - Emulsifiers", "")</f>
        <v/>
      </c>
      <c r="DE1353" s="17" t="str">
        <f t="shared" ref="DE1353:DE1384" si="240">IF(BC1353="Yes", "P208 - Surfactants", "")</f>
        <v/>
      </c>
      <c r="DF1353" s="17" t="str">
        <f t="shared" ref="DF1353:DF1384" si="241">IF(BD1353="Yes", "P209 - Lubricants", "")</f>
        <v/>
      </c>
      <c r="DG1353" s="17" t="str">
        <f t="shared" ref="DG1353:DG1384" si="242">IF(BE1353="Yes", "P210 - Flame Retardants", "")</f>
        <v/>
      </c>
      <c r="DH1353" s="17" t="str">
        <f t="shared" ref="DH1353:DH1384" si="243">IF(BF1353="Yes", "P211 - Rheological Modifiers", "")</f>
        <v/>
      </c>
      <c r="DI1353" s="17" t="str">
        <f t="shared" ref="DI1353:DI1384" si="244">IF(BG1353="Yes", "P299 - Other", "")</f>
        <v/>
      </c>
      <c r="DJ1353" s="17" t="str">
        <f t="shared" ref="DJ1353:DJ1384" si="245">IF(BH1353="Yes", "Processing: As an article component", "")</f>
        <v/>
      </c>
      <c r="DK1353" s="17" t="str">
        <f t="shared" ref="DK1353:DK1384" si="246">IF(BI1353="Yes", "Processing: Repackaging", "")</f>
        <v/>
      </c>
      <c r="DL1353" s="17" t="str">
        <f t="shared" ref="DL1353:DL1384" si="247">IF(BJ1353="Yes", "Processing: As an impurity", "")</f>
        <v/>
      </c>
      <c r="DM1353" s="17" t="str">
        <f t="shared" ref="DM1353:DM1384" si="248">IF(BK1353="Yes", "Processing: Recycling", "")</f>
        <v/>
      </c>
      <c r="DN1353" s="17" t="str">
        <f t="shared" ref="DN1353:DN1384" si="249">IF(BL1353="Yes", "Otherwise Use: As a chemical processing aid", "")</f>
        <v/>
      </c>
      <c r="DO1353" s="17" t="str">
        <f t="shared" ref="DO1353:DO1384" si="250">IF(BM1353="Yes", "Z101 - Process Solvents", "")</f>
        <v/>
      </c>
      <c r="DP1353" s="17" t="str">
        <f t="shared" ref="DP1353:DP1384" si="251">IF(BN1353="Yes", "Z102 - Catalysts", "")</f>
        <v/>
      </c>
      <c r="DQ1353" s="17" t="str">
        <f t="shared" ref="DQ1353:DQ1384" si="252">IF(BO1353="Yes", "Z103 - Inhibitors", "")</f>
        <v/>
      </c>
      <c r="DR1353" s="17" t="str">
        <f t="shared" ref="DR1353:DR1384" si="253">IF(BP1353="Yes", "Z104 - Inititiators", "")</f>
        <v/>
      </c>
      <c r="DS1353" s="17" t="str">
        <f t="shared" ref="DS1353:DS1384" si="254">IF(BQ1353="Yes", "Z105 - Reaction Terminators", "")</f>
        <v/>
      </c>
      <c r="DT1353" s="17" t="str">
        <f t="shared" ref="DT1353:DT1384" si="255">IF(BR1353="Yes", "Z106 - Solution Buffers", "")</f>
        <v/>
      </c>
      <c r="DU1353" s="17" t="str">
        <f t="shared" ref="DU1353:DU1384" si="256">IF(BS1353="Yes", "Z199 - Other", "")</f>
        <v/>
      </c>
      <c r="DV1353" s="17" t="str">
        <f t="shared" ref="DV1353:DV1384" si="257">IF(BT1353="Yes", "Otherwise Use: As a manufacturing aid", "")</f>
        <v/>
      </c>
      <c r="DW1353" s="17" t="str">
        <f t="shared" ref="DW1353:DW1384" si="258">IF(BU1353="Yes", "Z201 - Process Lubricants", "")</f>
        <v/>
      </c>
      <c r="DX1353" s="17" t="str">
        <f t="shared" ref="DX1353:DX1384" si="259">IF(BV1353="Yes", "Z202 - Metalworking Fluids", "")</f>
        <v/>
      </c>
      <c r="DY1353" s="17" t="str">
        <f t="shared" ref="DY1353:DY1384" si="260">IF(BW1353="Yes", "Z203 - Coolants", "")</f>
        <v/>
      </c>
      <c r="DZ1353" s="17" t="str">
        <f t="shared" ref="DZ1353:DZ1384" si="261">IF(BX1353="Yes", "Z204 - Refrigerants", "")</f>
        <v/>
      </c>
      <c r="EA1353" s="17" t="str">
        <f t="shared" ref="EA1353:EA1384" si="262">IF(BY1353="Yes", "Z205 - Hydraulic Fluids", "")</f>
        <v/>
      </c>
      <c r="EB1353" s="17" t="str">
        <f t="shared" ref="EB1353:EB1384" si="263">IF(BZ1353="Yes", "Z299 - Other", "")</f>
        <v/>
      </c>
      <c r="EC1353" s="17" t="str">
        <f t="shared" ref="EC1353:EC1384" si="264">IF(CA1353="Yes", "Otherwise Use: Ancillary or Other Use", "")</f>
        <v/>
      </c>
      <c r="ED1353" s="17" t="str">
        <f t="shared" ref="ED1353:ED1384" si="265">IF(CB1353="Yes", "Z301 - Cleaner", "")</f>
        <v/>
      </c>
      <c r="EE1353" s="17" t="str">
        <f t="shared" ref="EE1353:EE1384" si="266">IF(CC1353="Yes", "Z302 - Degreaser", "")</f>
        <v/>
      </c>
      <c r="EF1353" s="17" t="str">
        <f t="shared" ref="EF1353:EF1384" si="267">IF(CD1353="Yes", "Z303 - Lubricants", "")</f>
        <v/>
      </c>
      <c r="EG1353" s="17" t="str">
        <f t="shared" ref="EG1353:EG1384" si="268">IF(CE1353="Yes", "Z304 - Fuel", "")</f>
        <v/>
      </c>
      <c r="EH1353" s="17" t="str">
        <f t="shared" ref="EH1353:EH1384" si="269">IF(CF1353="Yes", "Z305 - Flame Retardant", "")</f>
        <v/>
      </c>
      <c r="EI1353" s="17" t="str">
        <f t="shared" ref="EI1353:EI1384" si="270">IF(CG1353="Yes", "Z306 - Waste Treatment", "")</f>
        <v/>
      </c>
      <c r="EJ1353" s="17" t="str">
        <f t="shared" ref="EJ1353:EJ1384" si="271">IF(CH1353="Yes", "Z307 - Water Treatment", "")</f>
        <v/>
      </c>
      <c r="EK1353" s="17" t="str">
        <f t="shared" ref="EK1353:EK1384" si="272">IF(CI1353="Yes", "Z308 - Construction Materials", "")</f>
        <v/>
      </c>
      <c r="EL1353" s="17" t="str">
        <f t="shared" ref="EL1353:EL1384" si="273">IF(CJ1353="Yes", "Z399 - Other", "")</f>
        <v/>
      </c>
    </row>
    <row r="1354" spans="1:142" x14ac:dyDescent="0.35">
      <c r="CK1354" s="17" t="str">
        <f t="shared" si="220"/>
        <v/>
      </c>
      <c r="CL1354" s="17" t="str">
        <f t="shared" si="221"/>
        <v/>
      </c>
      <c r="CM1354" s="17" t="str">
        <f t="shared" si="222"/>
        <v/>
      </c>
      <c r="CN1354" s="17" t="str">
        <f t="shared" si="223"/>
        <v/>
      </c>
      <c r="CO1354" s="17" t="str">
        <f t="shared" si="224"/>
        <v/>
      </c>
      <c r="CP1354" s="17" t="str">
        <f t="shared" si="225"/>
        <v/>
      </c>
      <c r="CQ1354" s="17" t="str">
        <f t="shared" si="226"/>
        <v/>
      </c>
      <c r="CR1354" s="17" t="str">
        <f t="shared" si="227"/>
        <v/>
      </c>
      <c r="CS1354" s="17" t="str">
        <f t="shared" si="228"/>
        <v/>
      </c>
      <c r="CT1354" s="17" t="str">
        <f t="shared" si="229"/>
        <v/>
      </c>
      <c r="CU1354" s="17" t="str">
        <f t="shared" si="230"/>
        <v/>
      </c>
      <c r="CV1354" s="17" t="str">
        <f t="shared" si="231"/>
        <v/>
      </c>
      <c r="CW1354" s="17" t="str">
        <f t="shared" si="232"/>
        <v/>
      </c>
      <c r="CX1354" s="17" t="str">
        <f t="shared" si="233"/>
        <v/>
      </c>
      <c r="CY1354" s="17" t="str">
        <f t="shared" si="234"/>
        <v/>
      </c>
      <c r="CZ1354" s="17" t="str">
        <f t="shared" si="235"/>
        <v/>
      </c>
      <c r="DA1354" s="17" t="str">
        <f t="shared" si="236"/>
        <v/>
      </c>
      <c r="DB1354" s="17" t="str">
        <f t="shared" si="237"/>
        <v/>
      </c>
      <c r="DC1354" s="17" t="str">
        <f t="shared" si="238"/>
        <v/>
      </c>
      <c r="DD1354" s="17" t="str">
        <f t="shared" si="239"/>
        <v/>
      </c>
      <c r="DE1354" s="17" t="str">
        <f t="shared" si="240"/>
        <v/>
      </c>
      <c r="DF1354" s="17" t="str">
        <f t="shared" si="241"/>
        <v/>
      </c>
      <c r="DG1354" s="17" t="str">
        <f t="shared" si="242"/>
        <v/>
      </c>
      <c r="DH1354" s="17" t="str">
        <f t="shared" si="243"/>
        <v/>
      </c>
      <c r="DI1354" s="17" t="str">
        <f t="shared" si="244"/>
        <v/>
      </c>
      <c r="DJ1354" s="17" t="str">
        <f t="shared" si="245"/>
        <v/>
      </c>
      <c r="DK1354" s="17" t="str">
        <f t="shared" si="246"/>
        <v/>
      </c>
      <c r="DL1354" s="17" t="str">
        <f t="shared" si="247"/>
        <v/>
      </c>
      <c r="DM1354" s="17" t="str">
        <f t="shared" si="248"/>
        <v/>
      </c>
      <c r="DN1354" s="17" t="str">
        <f t="shared" si="249"/>
        <v/>
      </c>
      <c r="DO1354" s="17" t="str">
        <f t="shared" si="250"/>
        <v/>
      </c>
      <c r="DP1354" s="17" t="str">
        <f t="shared" si="251"/>
        <v/>
      </c>
      <c r="DQ1354" s="17" t="str">
        <f t="shared" si="252"/>
        <v/>
      </c>
      <c r="DR1354" s="17" t="str">
        <f t="shared" si="253"/>
        <v/>
      </c>
      <c r="DS1354" s="17" t="str">
        <f t="shared" si="254"/>
        <v/>
      </c>
      <c r="DT1354" s="17" t="str">
        <f t="shared" si="255"/>
        <v/>
      </c>
      <c r="DU1354" s="17" t="str">
        <f t="shared" si="256"/>
        <v/>
      </c>
      <c r="DV1354" s="17" t="str">
        <f t="shared" si="257"/>
        <v/>
      </c>
      <c r="DW1354" s="17" t="str">
        <f t="shared" si="258"/>
        <v/>
      </c>
      <c r="DX1354" s="17" t="str">
        <f t="shared" si="259"/>
        <v/>
      </c>
      <c r="DY1354" s="17" t="str">
        <f t="shared" si="260"/>
        <v/>
      </c>
      <c r="DZ1354" s="17" t="str">
        <f t="shared" si="261"/>
        <v/>
      </c>
      <c r="EA1354" s="17" t="str">
        <f t="shared" si="262"/>
        <v/>
      </c>
      <c r="EB1354" s="17" t="str">
        <f t="shared" si="263"/>
        <v/>
      </c>
      <c r="EC1354" s="17" t="str">
        <f t="shared" si="264"/>
        <v/>
      </c>
      <c r="ED1354" s="17" t="str">
        <f t="shared" si="265"/>
        <v/>
      </c>
      <c r="EE1354" s="17" t="str">
        <f t="shared" si="266"/>
        <v/>
      </c>
      <c r="EF1354" s="17" t="str">
        <f t="shared" si="267"/>
        <v/>
      </c>
      <c r="EG1354" s="17" t="str">
        <f t="shared" si="268"/>
        <v/>
      </c>
      <c r="EH1354" s="17" t="str">
        <f t="shared" si="269"/>
        <v/>
      </c>
      <c r="EI1354" s="17" t="str">
        <f t="shared" si="270"/>
        <v/>
      </c>
      <c r="EJ1354" s="17" t="str">
        <f t="shared" si="271"/>
        <v/>
      </c>
      <c r="EK1354" s="17" t="str">
        <f t="shared" si="272"/>
        <v/>
      </c>
      <c r="EL1354" s="17" t="str">
        <f t="shared" si="273"/>
        <v/>
      </c>
    </row>
    <row r="1355" spans="1:142" x14ac:dyDescent="0.35">
      <c r="CK1355" s="17" t="str">
        <f t="shared" si="220"/>
        <v/>
      </c>
      <c r="CL1355" s="17" t="str">
        <f t="shared" si="221"/>
        <v/>
      </c>
      <c r="CM1355" s="17" t="str">
        <f t="shared" si="222"/>
        <v/>
      </c>
      <c r="CN1355" s="17" t="str">
        <f t="shared" si="223"/>
        <v/>
      </c>
      <c r="CO1355" s="17" t="str">
        <f t="shared" si="224"/>
        <v/>
      </c>
      <c r="CP1355" s="17" t="str">
        <f t="shared" si="225"/>
        <v/>
      </c>
      <c r="CQ1355" s="17" t="str">
        <f t="shared" si="226"/>
        <v/>
      </c>
      <c r="CR1355" s="17" t="str">
        <f t="shared" si="227"/>
        <v/>
      </c>
      <c r="CS1355" s="17" t="str">
        <f t="shared" si="228"/>
        <v/>
      </c>
      <c r="CT1355" s="17" t="str">
        <f t="shared" si="229"/>
        <v/>
      </c>
      <c r="CU1355" s="17" t="str">
        <f t="shared" si="230"/>
        <v/>
      </c>
      <c r="CV1355" s="17" t="str">
        <f t="shared" si="231"/>
        <v/>
      </c>
      <c r="CW1355" s="17" t="str">
        <f t="shared" si="232"/>
        <v/>
      </c>
      <c r="CX1355" s="17" t="str">
        <f t="shared" si="233"/>
        <v/>
      </c>
      <c r="CY1355" s="17" t="str">
        <f t="shared" si="234"/>
        <v/>
      </c>
      <c r="CZ1355" s="17" t="str">
        <f t="shared" si="235"/>
        <v/>
      </c>
      <c r="DA1355" s="17" t="str">
        <f t="shared" si="236"/>
        <v/>
      </c>
      <c r="DB1355" s="17" t="str">
        <f t="shared" si="237"/>
        <v/>
      </c>
      <c r="DC1355" s="17" t="str">
        <f t="shared" si="238"/>
        <v/>
      </c>
      <c r="DD1355" s="17" t="str">
        <f t="shared" si="239"/>
        <v/>
      </c>
      <c r="DE1355" s="17" t="str">
        <f t="shared" si="240"/>
        <v/>
      </c>
      <c r="DF1355" s="17" t="str">
        <f t="shared" si="241"/>
        <v/>
      </c>
      <c r="DG1355" s="17" t="str">
        <f t="shared" si="242"/>
        <v/>
      </c>
      <c r="DH1355" s="17" t="str">
        <f t="shared" si="243"/>
        <v/>
      </c>
      <c r="DI1355" s="17" t="str">
        <f t="shared" si="244"/>
        <v/>
      </c>
      <c r="DJ1355" s="17" t="str">
        <f t="shared" si="245"/>
        <v/>
      </c>
      <c r="DK1355" s="17" t="str">
        <f t="shared" si="246"/>
        <v/>
      </c>
      <c r="DL1355" s="17" t="str">
        <f t="shared" si="247"/>
        <v/>
      </c>
      <c r="DM1355" s="17" t="str">
        <f t="shared" si="248"/>
        <v/>
      </c>
      <c r="DN1355" s="17" t="str">
        <f t="shared" si="249"/>
        <v/>
      </c>
      <c r="DO1355" s="17" t="str">
        <f t="shared" si="250"/>
        <v/>
      </c>
      <c r="DP1355" s="17" t="str">
        <f t="shared" si="251"/>
        <v/>
      </c>
      <c r="DQ1355" s="17" t="str">
        <f t="shared" si="252"/>
        <v/>
      </c>
      <c r="DR1355" s="17" t="str">
        <f t="shared" si="253"/>
        <v/>
      </c>
      <c r="DS1355" s="17" t="str">
        <f t="shared" si="254"/>
        <v/>
      </c>
      <c r="DT1355" s="17" t="str">
        <f t="shared" si="255"/>
        <v/>
      </c>
      <c r="DU1355" s="17" t="str">
        <f t="shared" si="256"/>
        <v/>
      </c>
      <c r="DV1355" s="17" t="str">
        <f t="shared" si="257"/>
        <v/>
      </c>
      <c r="DW1355" s="17" t="str">
        <f t="shared" si="258"/>
        <v/>
      </c>
      <c r="DX1355" s="17" t="str">
        <f t="shared" si="259"/>
        <v/>
      </c>
      <c r="DY1355" s="17" t="str">
        <f t="shared" si="260"/>
        <v/>
      </c>
      <c r="DZ1355" s="17" t="str">
        <f t="shared" si="261"/>
        <v/>
      </c>
      <c r="EA1355" s="17" t="str">
        <f t="shared" si="262"/>
        <v/>
      </c>
      <c r="EB1355" s="17" t="str">
        <f t="shared" si="263"/>
        <v/>
      </c>
      <c r="EC1355" s="17" t="str">
        <f t="shared" si="264"/>
        <v/>
      </c>
      <c r="ED1355" s="17" t="str">
        <f t="shared" si="265"/>
        <v/>
      </c>
      <c r="EE1355" s="17" t="str">
        <f t="shared" si="266"/>
        <v/>
      </c>
      <c r="EF1355" s="17" t="str">
        <f t="shared" si="267"/>
        <v/>
      </c>
      <c r="EG1355" s="17" t="str">
        <f t="shared" si="268"/>
        <v/>
      </c>
      <c r="EH1355" s="17" t="str">
        <f t="shared" si="269"/>
        <v/>
      </c>
      <c r="EI1355" s="17" t="str">
        <f t="shared" si="270"/>
        <v/>
      </c>
      <c r="EJ1355" s="17" t="str">
        <f t="shared" si="271"/>
        <v/>
      </c>
      <c r="EK1355" s="17" t="str">
        <f t="shared" si="272"/>
        <v/>
      </c>
      <c r="EL1355" s="17" t="str">
        <f t="shared" si="273"/>
        <v/>
      </c>
    </row>
    <row r="1356" spans="1:142" x14ac:dyDescent="0.35">
      <c r="CK1356" s="17" t="str">
        <f t="shared" si="220"/>
        <v/>
      </c>
      <c r="CL1356" s="17" t="str">
        <f t="shared" si="221"/>
        <v/>
      </c>
      <c r="CM1356" s="17" t="str">
        <f t="shared" si="222"/>
        <v/>
      </c>
      <c r="CN1356" s="17" t="str">
        <f t="shared" si="223"/>
        <v/>
      </c>
      <c r="CO1356" s="17" t="str">
        <f t="shared" si="224"/>
        <v/>
      </c>
      <c r="CP1356" s="17" t="str">
        <f t="shared" si="225"/>
        <v/>
      </c>
      <c r="CQ1356" s="17" t="str">
        <f t="shared" si="226"/>
        <v/>
      </c>
      <c r="CR1356" s="17" t="str">
        <f t="shared" si="227"/>
        <v/>
      </c>
      <c r="CS1356" s="17" t="str">
        <f t="shared" si="228"/>
        <v/>
      </c>
      <c r="CT1356" s="17" t="str">
        <f t="shared" si="229"/>
        <v/>
      </c>
      <c r="CU1356" s="17" t="str">
        <f t="shared" si="230"/>
        <v/>
      </c>
      <c r="CV1356" s="17" t="str">
        <f t="shared" si="231"/>
        <v/>
      </c>
      <c r="CW1356" s="17" t="str">
        <f t="shared" si="232"/>
        <v/>
      </c>
      <c r="CX1356" s="17" t="str">
        <f t="shared" si="233"/>
        <v/>
      </c>
      <c r="CY1356" s="17" t="str">
        <f t="shared" si="234"/>
        <v/>
      </c>
      <c r="CZ1356" s="17" t="str">
        <f t="shared" si="235"/>
        <v/>
      </c>
      <c r="DA1356" s="17" t="str">
        <f t="shared" si="236"/>
        <v/>
      </c>
      <c r="DB1356" s="17" t="str">
        <f t="shared" si="237"/>
        <v/>
      </c>
      <c r="DC1356" s="17" t="str">
        <f t="shared" si="238"/>
        <v/>
      </c>
      <c r="DD1356" s="17" t="str">
        <f t="shared" si="239"/>
        <v/>
      </c>
      <c r="DE1356" s="17" t="str">
        <f t="shared" si="240"/>
        <v/>
      </c>
      <c r="DF1356" s="17" t="str">
        <f t="shared" si="241"/>
        <v/>
      </c>
      <c r="DG1356" s="17" t="str">
        <f t="shared" si="242"/>
        <v/>
      </c>
      <c r="DH1356" s="17" t="str">
        <f t="shared" si="243"/>
        <v/>
      </c>
      <c r="DI1356" s="17" t="str">
        <f t="shared" si="244"/>
        <v/>
      </c>
      <c r="DJ1356" s="17" t="str">
        <f t="shared" si="245"/>
        <v/>
      </c>
      <c r="DK1356" s="17" t="str">
        <f t="shared" si="246"/>
        <v/>
      </c>
      <c r="DL1356" s="17" t="str">
        <f t="shared" si="247"/>
        <v/>
      </c>
      <c r="DM1356" s="17" t="str">
        <f t="shared" si="248"/>
        <v/>
      </c>
      <c r="DN1356" s="17" t="str">
        <f t="shared" si="249"/>
        <v/>
      </c>
      <c r="DO1356" s="17" t="str">
        <f t="shared" si="250"/>
        <v/>
      </c>
      <c r="DP1356" s="17" t="str">
        <f t="shared" si="251"/>
        <v/>
      </c>
      <c r="DQ1356" s="17" t="str">
        <f t="shared" si="252"/>
        <v/>
      </c>
      <c r="DR1356" s="17" t="str">
        <f t="shared" si="253"/>
        <v/>
      </c>
      <c r="DS1356" s="17" t="str">
        <f t="shared" si="254"/>
        <v/>
      </c>
      <c r="DT1356" s="17" t="str">
        <f t="shared" si="255"/>
        <v/>
      </c>
      <c r="DU1356" s="17" t="str">
        <f t="shared" si="256"/>
        <v/>
      </c>
      <c r="DV1356" s="17" t="str">
        <f t="shared" si="257"/>
        <v/>
      </c>
      <c r="DW1356" s="17" t="str">
        <f t="shared" si="258"/>
        <v/>
      </c>
      <c r="DX1356" s="17" t="str">
        <f t="shared" si="259"/>
        <v/>
      </c>
      <c r="DY1356" s="17" t="str">
        <f t="shared" si="260"/>
        <v/>
      </c>
      <c r="DZ1356" s="17" t="str">
        <f t="shared" si="261"/>
        <v/>
      </c>
      <c r="EA1356" s="17" t="str">
        <f t="shared" si="262"/>
        <v/>
      </c>
      <c r="EB1356" s="17" t="str">
        <f t="shared" si="263"/>
        <v/>
      </c>
      <c r="EC1356" s="17" t="str">
        <f t="shared" si="264"/>
        <v/>
      </c>
      <c r="ED1356" s="17" t="str">
        <f t="shared" si="265"/>
        <v/>
      </c>
      <c r="EE1356" s="17" t="str">
        <f t="shared" si="266"/>
        <v/>
      </c>
      <c r="EF1356" s="17" t="str">
        <f t="shared" si="267"/>
        <v/>
      </c>
      <c r="EG1356" s="17" t="str">
        <f t="shared" si="268"/>
        <v/>
      </c>
      <c r="EH1356" s="17" t="str">
        <f t="shared" si="269"/>
        <v/>
      </c>
      <c r="EI1356" s="17" t="str">
        <f t="shared" si="270"/>
        <v/>
      </c>
      <c r="EJ1356" s="17" t="str">
        <f t="shared" si="271"/>
        <v/>
      </c>
      <c r="EK1356" s="17" t="str">
        <f t="shared" si="272"/>
        <v/>
      </c>
      <c r="EL1356" s="17" t="str">
        <f t="shared" si="273"/>
        <v/>
      </c>
    </row>
    <row r="1357" spans="1:142" x14ac:dyDescent="0.35">
      <c r="CK1357" s="17" t="str">
        <f t="shared" si="220"/>
        <v/>
      </c>
      <c r="CL1357" s="17" t="str">
        <f t="shared" si="221"/>
        <v/>
      </c>
      <c r="CM1357" s="17" t="str">
        <f t="shared" si="222"/>
        <v/>
      </c>
      <c r="CN1357" s="17" t="str">
        <f t="shared" si="223"/>
        <v/>
      </c>
      <c r="CO1357" s="17" t="str">
        <f t="shared" si="224"/>
        <v/>
      </c>
      <c r="CP1357" s="17" t="str">
        <f t="shared" si="225"/>
        <v/>
      </c>
      <c r="CQ1357" s="17" t="str">
        <f t="shared" si="226"/>
        <v/>
      </c>
      <c r="CR1357" s="17" t="str">
        <f t="shared" si="227"/>
        <v/>
      </c>
      <c r="CS1357" s="17" t="str">
        <f t="shared" si="228"/>
        <v/>
      </c>
      <c r="CT1357" s="17" t="str">
        <f t="shared" si="229"/>
        <v/>
      </c>
      <c r="CU1357" s="17" t="str">
        <f t="shared" si="230"/>
        <v/>
      </c>
      <c r="CV1357" s="17" t="str">
        <f t="shared" si="231"/>
        <v/>
      </c>
      <c r="CW1357" s="17" t="str">
        <f t="shared" si="232"/>
        <v/>
      </c>
      <c r="CX1357" s="17" t="str">
        <f t="shared" si="233"/>
        <v/>
      </c>
      <c r="CY1357" s="17" t="str">
        <f t="shared" si="234"/>
        <v/>
      </c>
      <c r="CZ1357" s="17" t="str">
        <f t="shared" si="235"/>
        <v/>
      </c>
      <c r="DA1357" s="17" t="str">
        <f t="shared" si="236"/>
        <v/>
      </c>
      <c r="DB1357" s="17" t="str">
        <f t="shared" si="237"/>
        <v/>
      </c>
      <c r="DC1357" s="17" t="str">
        <f t="shared" si="238"/>
        <v/>
      </c>
      <c r="DD1357" s="17" t="str">
        <f t="shared" si="239"/>
        <v/>
      </c>
      <c r="DE1357" s="17" t="str">
        <f t="shared" si="240"/>
        <v/>
      </c>
      <c r="DF1357" s="17" t="str">
        <f t="shared" si="241"/>
        <v/>
      </c>
      <c r="DG1357" s="17" t="str">
        <f t="shared" si="242"/>
        <v/>
      </c>
      <c r="DH1357" s="17" t="str">
        <f t="shared" si="243"/>
        <v/>
      </c>
      <c r="DI1357" s="17" t="str">
        <f t="shared" si="244"/>
        <v/>
      </c>
      <c r="DJ1357" s="17" t="str">
        <f t="shared" si="245"/>
        <v/>
      </c>
      <c r="DK1357" s="17" t="str">
        <f t="shared" si="246"/>
        <v/>
      </c>
      <c r="DL1357" s="17" t="str">
        <f t="shared" si="247"/>
        <v/>
      </c>
      <c r="DM1357" s="17" t="str">
        <f t="shared" si="248"/>
        <v/>
      </c>
      <c r="DN1357" s="17" t="str">
        <f t="shared" si="249"/>
        <v/>
      </c>
      <c r="DO1357" s="17" t="str">
        <f t="shared" si="250"/>
        <v/>
      </c>
      <c r="DP1357" s="17" t="str">
        <f t="shared" si="251"/>
        <v/>
      </c>
      <c r="DQ1357" s="17" t="str">
        <f t="shared" si="252"/>
        <v/>
      </c>
      <c r="DR1357" s="17" t="str">
        <f t="shared" si="253"/>
        <v/>
      </c>
      <c r="DS1357" s="17" t="str">
        <f t="shared" si="254"/>
        <v/>
      </c>
      <c r="DT1357" s="17" t="str">
        <f t="shared" si="255"/>
        <v/>
      </c>
      <c r="DU1357" s="17" t="str">
        <f t="shared" si="256"/>
        <v/>
      </c>
      <c r="DV1357" s="17" t="str">
        <f t="shared" si="257"/>
        <v/>
      </c>
      <c r="DW1357" s="17" t="str">
        <f t="shared" si="258"/>
        <v/>
      </c>
      <c r="DX1357" s="17" t="str">
        <f t="shared" si="259"/>
        <v/>
      </c>
      <c r="DY1357" s="17" t="str">
        <f t="shared" si="260"/>
        <v/>
      </c>
      <c r="DZ1357" s="17" t="str">
        <f t="shared" si="261"/>
        <v/>
      </c>
      <c r="EA1357" s="17" t="str">
        <f t="shared" si="262"/>
        <v/>
      </c>
      <c r="EB1357" s="17" t="str">
        <f t="shared" si="263"/>
        <v/>
      </c>
      <c r="EC1357" s="17" t="str">
        <f t="shared" si="264"/>
        <v/>
      </c>
      <c r="ED1357" s="17" t="str">
        <f t="shared" si="265"/>
        <v/>
      </c>
      <c r="EE1357" s="17" t="str">
        <f t="shared" si="266"/>
        <v/>
      </c>
      <c r="EF1357" s="17" t="str">
        <f t="shared" si="267"/>
        <v/>
      </c>
      <c r="EG1357" s="17" t="str">
        <f t="shared" si="268"/>
        <v/>
      </c>
      <c r="EH1357" s="17" t="str">
        <f t="shared" si="269"/>
        <v/>
      </c>
      <c r="EI1357" s="17" t="str">
        <f t="shared" si="270"/>
        <v/>
      </c>
      <c r="EJ1357" s="17" t="str">
        <f t="shared" si="271"/>
        <v/>
      </c>
      <c r="EK1357" s="17" t="str">
        <f t="shared" si="272"/>
        <v/>
      </c>
      <c r="EL1357" s="17" t="str">
        <f t="shared" si="273"/>
        <v/>
      </c>
    </row>
    <row r="1358" spans="1:142" x14ac:dyDescent="0.35">
      <c r="CK1358" s="17" t="str">
        <f t="shared" si="220"/>
        <v/>
      </c>
      <c r="CL1358" s="17" t="str">
        <f t="shared" si="221"/>
        <v/>
      </c>
      <c r="CM1358" s="17" t="str">
        <f t="shared" si="222"/>
        <v/>
      </c>
      <c r="CN1358" s="17" t="str">
        <f t="shared" si="223"/>
        <v/>
      </c>
      <c r="CO1358" s="17" t="str">
        <f t="shared" si="224"/>
        <v/>
      </c>
      <c r="CP1358" s="17" t="str">
        <f t="shared" si="225"/>
        <v/>
      </c>
      <c r="CQ1358" s="17" t="str">
        <f t="shared" si="226"/>
        <v/>
      </c>
      <c r="CR1358" s="17" t="str">
        <f t="shared" si="227"/>
        <v/>
      </c>
      <c r="CS1358" s="17" t="str">
        <f t="shared" si="228"/>
        <v/>
      </c>
      <c r="CT1358" s="17" t="str">
        <f t="shared" si="229"/>
        <v/>
      </c>
      <c r="CU1358" s="17" t="str">
        <f t="shared" si="230"/>
        <v/>
      </c>
      <c r="CV1358" s="17" t="str">
        <f t="shared" si="231"/>
        <v/>
      </c>
      <c r="CW1358" s="17" t="str">
        <f t="shared" si="232"/>
        <v/>
      </c>
      <c r="CX1358" s="17" t="str">
        <f t="shared" si="233"/>
        <v/>
      </c>
      <c r="CY1358" s="17" t="str">
        <f t="shared" si="234"/>
        <v/>
      </c>
      <c r="CZ1358" s="17" t="str">
        <f t="shared" si="235"/>
        <v/>
      </c>
      <c r="DA1358" s="17" t="str">
        <f t="shared" si="236"/>
        <v/>
      </c>
      <c r="DB1358" s="17" t="str">
        <f t="shared" si="237"/>
        <v/>
      </c>
      <c r="DC1358" s="17" t="str">
        <f t="shared" si="238"/>
        <v/>
      </c>
      <c r="DD1358" s="17" t="str">
        <f t="shared" si="239"/>
        <v/>
      </c>
      <c r="DE1358" s="17" t="str">
        <f t="shared" si="240"/>
        <v/>
      </c>
      <c r="DF1358" s="17" t="str">
        <f t="shared" si="241"/>
        <v/>
      </c>
      <c r="DG1358" s="17" t="str">
        <f t="shared" si="242"/>
        <v/>
      </c>
      <c r="DH1358" s="17" t="str">
        <f t="shared" si="243"/>
        <v/>
      </c>
      <c r="DI1358" s="17" t="str">
        <f t="shared" si="244"/>
        <v/>
      </c>
      <c r="DJ1358" s="17" t="str">
        <f t="shared" si="245"/>
        <v/>
      </c>
      <c r="DK1358" s="17" t="str">
        <f t="shared" si="246"/>
        <v/>
      </c>
      <c r="DL1358" s="17" t="str">
        <f t="shared" si="247"/>
        <v/>
      </c>
      <c r="DM1358" s="17" t="str">
        <f t="shared" si="248"/>
        <v/>
      </c>
      <c r="DN1358" s="17" t="str">
        <f t="shared" si="249"/>
        <v/>
      </c>
      <c r="DO1358" s="17" t="str">
        <f t="shared" si="250"/>
        <v/>
      </c>
      <c r="DP1358" s="17" t="str">
        <f t="shared" si="251"/>
        <v/>
      </c>
      <c r="DQ1358" s="17" t="str">
        <f t="shared" si="252"/>
        <v/>
      </c>
      <c r="DR1358" s="17" t="str">
        <f t="shared" si="253"/>
        <v/>
      </c>
      <c r="DS1358" s="17" t="str">
        <f t="shared" si="254"/>
        <v/>
      </c>
      <c r="DT1358" s="17" t="str">
        <f t="shared" si="255"/>
        <v/>
      </c>
      <c r="DU1358" s="17" t="str">
        <f t="shared" si="256"/>
        <v/>
      </c>
      <c r="DV1358" s="17" t="str">
        <f t="shared" si="257"/>
        <v/>
      </c>
      <c r="DW1358" s="17" t="str">
        <f t="shared" si="258"/>
        <v/>
      </c>
      <c r="DX1358" s="17" t="str">
        <f t="shared" si="259"/>
        <v/>
      </c>
      <c r="DY1358" s="17" t="str">
        <f t="shared" si="260"/>
        <v/>
      </c>
      <c r="DZ1358" s="17" t="str">
        <f t="shared" si="261"/>
        <v/>
      </c>
      <c r="EA1358" s="17" t="str">
        <f t="shared" si="262"/>
        <v/>
      </c>
      <c r="EB1358" s="17" t="str">
        <f t="shared" si="263"/>
        <v/>
      </c>
      <c r="EC1358" s="17" t="str">
        <f t="shared" si="264"/>
        <v/>
      </c>
      <c r="ED1358" s="17" t="str">
        <f t="shared" si="265"/>
        <v/>
      </c>
      <c r="EE1358" s="17" t="str">
        <f t="shared" si="266"/>
        <v/>
      </c>
      <c r="EF1358" s="17" t="str">
        <f t="shared" si="267"/>
        <v/>
      </c>
      <c r="EG1358" s="17" t="str">
        <f t="shared" si="268"/>
        <v/>
      </c>
      <c r="EH1358" s="17" t="str">
        <f t="shared" si="269"/>
        <v/>
      </c>
      <c r="EI1358" s="17" t="str">
        <f t="shared" si="270"/>
        <v/>
      </c>
      <c r="EJ1358" s="17" t="str">
        <f t="shared" si="271"/>
        <v/>
      </c>
      <c r="EK1358" s="17" t="str">
        <f t="shared" si="272"/>
        <v/>
      </c>
      <c r="EL1358" s="17" t="str">
        <f t="shared" si="273"/>
        <v/>
      </c>
    </row>
    <row r="1359" spans="1:142" x14ac:dyDescent="0.35">
      <c r="CK1359" s="17" t="str">
        <f t="shared" si="220"/>
        <v/>
      </c>
      <c r="CL1359" s="17" t="str">
        <f t="shared" si="221"/>
        <v/>
      </c>
      <c r="CM1359" s="17" t="str">
        <f t="shared" si="222"/>
        <v/>
      </c>
      <c r="CN1359" s="17" t="str">
        <f t="shared" si="223"/>
        <v/>
      </c>
      <c r="CO1359" s="17" t="str">
        <f t="shared" si="224"/>
        <v/>
      </c>
      <c r="CP1359" s="17" t="str">
        <f t="shared" si="225"/>
        <v/>
      </c>
      <c r="CQ1359" s="17" t="str">
        <f t="shared" si="226"/>
        <v/>
      </c>
      <c r="CR1359" s="17" t="str">
        <f t="shared" si="227"/>
        <v/>
      </c>
      <c r="CS1359" s="17" t="str">
        <f t="shared" si="228"/>
        <v/>
      </c>
      <c r="CT1359" s="17" t="str">
        <f t="shared" si="229"/>
        <v/>
      </c>
      <c r="CU1359" s="17" t="str">
        <f t="shared" si="230"/>
        <v/>
      </c>
      <c r="CV1359" s="17" t="str">
        <f t="shared" si="231"/>
        <v/>
      </c>
      <c r="CW1359" s="17" t="str">
        <f t="shared" si="232"/>
        <v/>
      </c>
      <c r="CX1359" s="17" t="str">
        <f t="shared" si="233"/>
        <v/>
      </c>
      <c r="CY1359" s="17" t="str">
        <f t="shared" si="234"/>
        <v/>
      </c>
      <c r="CZ1359" s="17" t="str">
        <f t="shared" si="235"/>
        <v/>
      </c>
      <c r="DA1359" s="17" t="str">
        <f t="shared" si="236"/>
        <v/>
      </c>
      <c r="DB1359" s="17" t="str">
        <f t="shared" si="237"/>
        <v/>
      </c>
      <c r="DC1359" s="17" t="str">
        <f t="shared" si="238"/>
        <v/>
      </c>
      <c r="DD1359" s="17" t="str">
        <f t="shared" si="239"/>
        <v/>
      </c>
      <c r="DE1359" s="17" t="str">
        <f t="shared" si="240"/>
        <v/>
      </c>
      <c r="DF1359" s="17" t="str">
        <f t="shared" si="241"/>
        <v/>
      </c>
      <c r="DG1359" s="17" t="str">
        <f t="shared" si="242"/>
        <v/>
      </c>
      <c r="DH1359" s="17" t="str">
        <f t="shared" si="243"/>
        <v/>
      </c>
      <c r="DI1359" s="17" t="str">
        <f t="shared" si="244"/>
        <v/>
      </c>
      <c r="DJ1359" s="17" t="str">
        <f t="shared" si="245"/>
        <v/>
      </c>
      <c r="DK1359" s="17" t="str">
        <f t="shared" si="246"/>
        <v/>
      </c>
      <c r="DL1359" s="17" t="str">
        <f t="shared" si="247"/>
        <v/>
      </c>
      <c r="DM1359" s="17" t="str">
        <f t="shared" si="248"/>
        <v/>
      </c>
      <c r="DN1359" s="17" t="str">
        <f t="shared" si="249"/>
        <v/>
      </c>
      <c r="DO1359" s="17" t="str">
        <f t="shared" si="250"/>
        <v/>
      </c>
      <c r="DP1359" s="17" t="str">
        <f t="shared" si="251"/>
        <v/>
      </c>
      <c r="DQ1359" s="17" t="str">
        <f t="shared" si="252"/>
        <v/>
      </c>
      <c r="DR1359" s="17" t="str">
        <f t="shared" si="253"/>
        <v/>
      </c>
      <c r="DS1359" s="17" t="str">
        <f t="shared" si="254"/>
        <v/>
      </c>
      <c r="DT1359" s="17" t="str">
        <f t="shared" si="255"/>
        <v/>
      </c>
      <c r="DU1359" s="17" t="str">
        <f t="shared" si="256"/>
        <v/>
      </c>
      <c r="DV1359" s="17" t="str">
        <f t="shared" si="257"/>
        <v/>
      </c>
      <c r="DW1359" s="17" t="str">
        <f t="shared" si="258"/>
        <v/>
      </c>
      <c r="DX1359" s="17" t="str">
        <f t="shared" si="259"/>
        <v/>
      </c>
      <c r="DY1359" s="17" t="str">
        <f t="shared" si="260"/>
        <v/>
      </c>
      <c r="DZ1359" s="17" t="str">
        <f t="shared" si="261"/>
        <v/>
      </c>
      <c r="EA1359" s="17" t="str">
        <f t="shared" si="262"/>
        <v/>
      </c>
      <c r="EB1359" s="17" t="str">
        <f t="shared" si="263"/>
        <v/>
      </c>
      <c r="EC1359" s="17" t="str">
        <f t="shared" si="264"/>
        <v/>
      </c>
      <c r="ED1359" s="17" t="str">
        <f t="shared" si="265"/>
        <v/>
      </c>
      <c r="EE1359" s="17" t="str">
        <f t="shared" si="266"/>
        <v/>
      </c>
      <c r="EF1359" s="17" t="str">
        <f t="shared" si="267"/>
        <v/>
      </c>
      <c r="EG1359" s="17" t="str">
        <f t="shared" si="268"/>
        <v/>
      </c>
      <c r="EH1359" s="17" t="str">
        <f t="shared" si="269"/>
        <v/>
      </c>
      <c r="EI1359" s="17" t="str">
        <f t="shared" si="270"/>
        <v/>
      </c>
      <c r="EJ1359" s="17" t="str">
        <f t="shared" si="271"/>
        <v/>
      </c>
      <c r="EK1359" s="17" t="str">
        <f t="shared" si="272"/>
        <v/>
      </c>
      <c r="EL1359" s="17" t="str">
        <f t="shared" si="273"/>
        <v/>
      </c>
    </row>
    <row r="1360" spans="1:142" x14ac:dyDescent="0.35">
      <c r="CK1360" s="17" t="str">
        <f t="shared" si="220"/>
        <v/>
      </c>
      <c r="CL1360" s="17" t="str">
        <f t="shared" si="221"/>
        <v/>
      </c>
      <c r="CM1360" s="17" t="str">
        <f t="shared" si="222"/>
        <v/>
      </c>
      <c r="CN1360" s="17" t="str">
        <f t="shared" si="223"/>
        <v/>
      </c>
      <c r="CO1360" s="17" t="str">
        <f t="shared" si="224"/>
        <v/>
      </c>
      <c r="CP1360" s="17" t="str">
        <f t="shared" si="225"/>
        <v/>
      </c>
      <c r="CQ1360" s="17" t="str">
        <f t="shared" si="226"/>
        <v/>
      </c>
      <c r="CR1360" s="17" t="str">
        <f t="shared" si="227"/>
        <v/>
      </c>
      <c r="CS1360" s="17" t="str">
        <f t="shared" si="228"/>
        <v/>
      </c>
      <c r="CT1360" s="17" t="str">
        <f t="shared" si="229"/>
        <v/>
      </c>
      <c r="CU1360" s="17" t="str">
        <f t="shared" si="230"/>
        <v/>
      </c>
      <c r="CV1360" s="17" t="str">
        <f t="shared" si="231"/>
        <v/>
      </c>
      <c r="CW1360" s="17" t="str">
        <f t="shared" si="232"/>
        <v/>
      </c>
      <c r="CX1360" s="17" t="str">
        <f t="shared" si="233"/>
        <v/>
      </c>
      <c r="CY1360" s="17" t="str">
        <f t="shared" si="234"/>
        <v/>
      </c>
      <c r="CZ1360" s="17" t="str">
        <f t="shared" si="235"/>
        <v/>
      </c>
      <c r="DA1360" s="17" t="str">
        <f t="shared" si="236"/>
        <v/>
      </c>
      <c r="DB1360" s="17" t="str">
        <f t="shared" si="237"/>
        <v/>
      </c>
      <c r="DC1360" s="17" t="str">
        <f t="shared" si="238"/>
        <v/>
      </c>
      <c r="DD1360" s="17" t="str">
        <f t="shared" si="239"/>
        <v/>
      </c>
      <c r="DE1360" s="17" t="str">
        <f t="shared" si="240"/>
        <v/>
      </c>
      <c r="DF1360" s="17" t="str">
        <f t="shared" si="241"/>
        <v/>
      </c>
      <c r="DG1360" s="17" t="str">
        <f t="shared" si="242"/>
        <v/>
      </c>
      <c r="DH1360" s="17" t="str">
        <f t="shared" si="243"/>
        <v/>
      </c>
      <c r="DI1360" s="17" t="str">
        <f t="shared" si="244"/>
        <v/>
      </c>
      <c r="DJ1360" s="17" t="str">
        <f t="shared" si="245"/>
        <v/>
      </c>
      <c r="DK1360" s="17" t="str">
        <f t="shared" si="246"/>
        <v/>
      </c>
      <c r="DL1360" s="17" t="str">
        <f t="shared" si="247"/>
        <v/>
      </c>
      <c r="DM1360" s="17" t="str">
        <f t="shared" si="248"/>
        <v/>
      </c>
      <c r="DN1360" s="17" t="str">
        <f t="shared" si="249"/>
        <v/>
      </c>
      <c r="DO1360" s="17" t="str">
        <f t="shared" si="250"/>
        <v/>
      </c>
      <c r="DP1360" s="17" t="str">
        <f t="shared" si="251"/>
        <v/>
      </c>
      <c r="DQ1360" s="17" t="str">
        <f t="shared" si="252"/>
        <v/>
      </c>
      <c r="DR1360" s="17" t="str">
        <f t="shared" si="253"/>
        <v/>
      </c>
      <c r="DS1360" s="17" t="str">
        <f t="shared" si="254"/>
        <v/>
      </c>
      <c r="DT1360" s="17" t="str">
        <f t="shared" si="255"/>
        <v/>
      </c>
      <c r="DU1360" s="17" t="str">
        <f t="shared" si="256"/>
        <v/>
      </c>
      <c r="DV1360" s="17" t="str">
        <f t="shared" si="257"/>
        <v/>
      </c>
      <c r="DW1360" s="17" t="str">
        <f t="shared" si="258"/>
        <v/>
      </c>
      <c r="DX1360" s="17" t="str">
        <f t="shared" si="259"/>
        <v/>
      </c>
      <c r="DY1360" s="17" t="str">
        <f t="shared" si="260"/>
        <v/>
      </c>
      <c r="DZ1360" s="17" t="str">
        <f t="shared" si="261"/>
        <v/>
      </c>
      <c r="EA1360" s="17" t="str">
        <f t="shared" si="262"/>
        <v/>
      </c>
      <c r="EB1360" s="17" t="str">
        <f t="shared" si="263"/>
        <v/>
      </c>
      <c r="EC1360" s="17" t="str">
        <f t="shared" si="264"/>
        <v/>
      </c>
      <c r="ED1360" s="17" t="str">
        <f t="shared" si="265"/>
        <v/>
      </c>
      <c r="EE1360" s="17" t="str">
        <f t="shared" si="266"/>
        <v/>
      </c>
      <c r="EF1360" s="17" t="str">
        <f t="shared" si="267"/>
        <v/>
      </c>
      <c r="EG1360" s="17" t="str">
        <f t="shared" si="268"/>
        <v/>
      </c>
      <c r="EH1360" s="17" t="str">
        <f t="shared" si="269"/>
        <v/>
      </c>
      <c r="EI1360" s="17" t="str">
        <f t="shared" si="270"/>
        <v/>
      </c>
      <c r="EJ1360" s="17" t="str">
        <f t="shared" si="271"/>
        <v/>
      </c>
      <c r="EK1360" s="17" t="str">
        <f t="shared" si="272"/>
        <v/>
      </c>
      <c r="EL1360" s="17" t="str">
        <f t="shared" si="273"/>
        <v/>
      </c>
    </row>
    <row r="1361" spans="89:142" x14ac:dyDescent="0.35">
      <c r="CK1361" s="17" t="str">
        <f t="shared" si="220"/>
        <v/>
      </c>
      <c r="CL1361" s="17" t="str">
        <f t="shared" si="221"/>
        <v/>
      </c>
      <c r="CM1361" s="17" t="str">
        <f t="shared" si="222"/>
        <v/>
      </c>
      <c r="CN1361" s="17" t="str">
        <f t="shared" si="223"/>
        <v/>
      </c>
      <c r="CO1361" s="17" t="str">
        <f t="shared" si="224"/>
        <v/>
      </c>
      <c r="CP1361" s="17" t="str">
        <f t="shared" si="225"/>
        <v/>
      </c>
      <c r="CQ1361" s="17" t="str">
        <f t="shared" si="226"/>
        <v/>
      </c>
      <c r="CR1361" s="17" t="str">
        <f t="shared" si="227"/>
        <v/>
      </c>
      <c r="CS1361" s="17" t="str">
        <f t="shared" si="228"/>
        <v/>
      </c>
      <c r="CT1361" s="17" t="str">
        <f t="shared" si="229"/>
        <v/>
      </c>
      <c r="CU1361" s="17" t="str">
        <f t="shared" si="230"/>
        <v/>
      </c>
      <c r="CV1361" s="17" t="str">
        <f t="shared" si="231"/>
        <v/>
      </c>
      <c r="CW1361" s="17" t="str">
        <f t="shared" si="232"/>
        <v/>
      </c>
      <c r="CX1361" s="17" t="str">
        <f t="shared" si="233"/>
        <v/>
      </c>
      <c r="CY1361" s="17" t="str">
        <f t="shared" si="234"/>
        <v/>
      </c>
      <c r="CZ1361" s="17" t="str">
        <f t="shared" si="235"/>
        <v/>
      </c>
      <c r="DA1361" s="17" t="str">
        <f t="shared" si="236"/>
        <v/>
      </c>
      <c r="DB1361" s="17" t="str">
        <f t="shared" si="237"/>
        <v/>
      </c>
      <c r="DC1361" s="17" t="str">
        <f t="shared" si="238"/>
        <v/>
      </c>
      <c r="DD1361" s="17" t="str">
        <f t="shared" si="239"/>
        <v/>
      </c>
      <c r="DE1361" s="17" t="str">
        <f t="shared" si="240"/>
        <v/>
      </c>
      <c r="DF1361" s="17" t="str">
        <f t="shared" si="241"/>
        <v/>
      </c>
      <c r="DG1361" s="17" t="str">
        <f t="shared" si="242"/>
        <v/>
      </c>
      <c r="DH1361" s="17" t="str">
        <f t="shared" si="243"/>
        <v/>
      </c>
      <c r="DI1361" s="17" t="str">
        <f t="shared" si="244"/>
        <v/>
      </c>
      <c r="DJ1361" s="17" t="str">
        <f t="shared" si="245"/>
        <v/>
      </c>
      <c r="DK1361" s="17" t="str">
        <f t="shared" si="246"/>
        <v/>
      </c>
      <c r="DL1361" s="17" t="str">
        <f t="shared" si="247"/>
        <v/>
      </c>
      <c r="DM1361" s="17" t="str">
        <f t="shared" si="248"/>
        <v/>
      </c>
      <c r="DN1361" s="17" t="str">
        <f t="shared" si="249"/>
        <v/>
      </c>
      <c r="DO1361" s="17" t="str">
        <f t="shared" si="250"/>
        <v/>
      </c>
      <c r="DP1361" s="17" t="str">
        <f t="shared" si="251"/>
        <v/>
      </c>
      <c r="DQ1361" s="17" t="str">
        <f t="shared" si="252"/>
        <v/>
      </c>
      <c r="DR1361" s="17" t="str">
        <f t="shared" si="253"/>
        <v/>
      </c>
      <c r="DS1361" s="17" t="str">
        <f t="shared" si="254"/>
        <v/>
      </c>
      <c r="DT1361" s="17" t="str">
        <f t="shared" si="255"/>
        <v/>
      </c>
      <c r="DU1361" s="17" t="str">
        <f t="shared" si="256"/>
        <v/>
      </c>
      <c r="DV1361" s="17" t="str">
        <f t="shared" si="257"/>
        <v/>
      </c>
      <c r="DW1361" s="17" t="str">
        <f t="shared" si="258"/>
        <v/>
      </c>
      <c r="DX1361" s="17" t="str">
        <f t="shared" si="259"/>
        <v/>
      </c>
      <c r="DY1361" s="17" t="str">
        <f t="shared" si="260"/>
        <v/>
      </c>
      <c r="DZ1361" s="17" t="str">
        <f t="shared" si="261"/>
        <v/>
      </c>
      <c r="EA1361" s="17" t="str">
        <f t="shared" si="262"/>
        <v/>
      </c>
      <c r="EB1361" s="17" t="str">
        <f t="shared" si="263"/>
        <v/>
      </c>
      <c r="EC1361" s="17" t="str">
        <f t="shared" si="264"/>
        <v/>
      </c>
      <c r="ED1361" s="17" t="str">
        <f t="shared" si="265"/>
        <v/>
      </c>
      <c r="EE1361" s="17" t="str">
        <f t="shared" si="266"/>
        <v/>
      </c>
      <c r="EF1361" s="17" t="str">
        <f t="shared" si="267"/>
        <v/>
      </c>
      <c r="EG1361" s="17" t="str">
        <f t="shared" si="268"/>
        <v/>
      </c>
      <c r="EH1361" s="17" t="str">
        <f t="shared" si="269"/>
        <v/>
      </c>
      <c r="EI1361" s="17" t="str">
        <f t="shared" si="270"/>
        <v/>
      </c>
      <c r="EJ1361" s="17" t="str">
        <f t="shared" si="271"/>
        <v/>
      </c>
      <c r="EK1361" s="17" t="str">
        <f t="shared" si="272"/>
        <v/>
      </c>
      <c r="EL1361" s="17" t="str">
        <f t="shared" si="273"/>
        <v/>
      </c>
    </row>
    <row r="1362" spans="89:142" x14ac:dyDescent="0.35">
      <c r="CK1362" s="17" t="str">
        <f t="shared" si="220"/>
        <v/>
      </c>
      <c r="CL1362" s="17" t="str">
        <f t="shared" si="221"/>
        <v/>
      </c>
      <c r="CM1362" s="17" t="str">
        <f t="shared" si="222"/>
        <v/>
      </c>
      <c r="CN1362" s="17" t="str">
        <f t="shared" si="223"/>
        <v/>
      </c>
      <c r="CO1362" s="17" t="str">
        <f t="shared" si="224"/>
        <v/>
      </c>
      <c r="CP1362" s="17" t="str">
        <f t="shared" si="225"/>
        <v/>
      </c>
      <c r="CQ1362" s="17" t="str">
        <f t="shared" si="226"/>
        <v/>
      </c>
      <c r="CR1362" s="17" t="str">
        <f t="shared" si="227"/>
        <v/>
      </c>
      <c r="CS1362" s="17" t="str">
        <f t="shared" si="228"/>
        <v/>
      </c>
      <c r="CT1362" s="17" t="str">
        <f t="shared" si="229"/>
        <v/>
      </c>
      <c r="CU1362" s="17" t="str">
        <f t="shared" si="230"/>
        <v/>
      </c>
      <c r="CV1362" s="17" t="str">
        <f t="shared" si="231"/>
        <v/>
      </c>
      <c r="CW1362" s="17" t="str">
        <f t="shared" si="232"/>
        <v/>
      </c>
      <c r="CX1362" s="17" t="str">
        <f t="shared" si="233"/>
        <v/>
      </c>
      <c r="CY1362" s="17" t="str">
        <f t="shared" si="234"/>
        <v/>
      </c>
      <c r="CZ1362" s="17" t="str">
        <f t="shared" si="235"/>
        <v/>
      </c>
      <c r="DA1362" s="17" t="str">
        <f t="shared" si="236"/>
        <v/>
      </c>
      <c r="DB1362" s="17" t="str">
        <f t="shared" si="237"/>
        <v/>
      </c>
      <c r="DC1362" s="17" t="str">
        <f t="shared" si="238"/>
        <v/>
      </c>
      <c r="DD1362" s="17" t="str">
        <f t="shared" si="239"/>
        <v/>
      </c>
      <c r="DE1362" s="17" t="str">
        <f t="shared" si="240"/>
        <v/>
      </c>
      <c r="DF1362" s="17" t="str">
        <f t="shared" si="241"/>
        <v/>
      </c>
      <c r="DG1362" s="17" t="str">
        <f t="shared" si="242"/>
        <v/>
      </c>
      <c r="DH1362" s="17" t="str">
        <f t="shared" si="243"/>
        <v/>
      </c>
      <c r="DI1362" s="17" t="str">
        <f t="shared" si="244"/>
        <v/>
      </c>
      <c r="DJ1362" s="17" t="str">
        <f t="shared" si="245"/>
        <v/>
      </c>
      <c r="DK1362" s="17" t="str">
        <f t="shared" si="246"/>
        <v/>
      </c>
      <c r="DL1362" s="17" t="str">
        <f t="shared" si="247"/>
        <v/>
      </c>
      <c r="DM1362" s="17" t="str">
        <f t="shared" si="248"/>
        <v/>
      </c>
      <c r="DN1362" s="17" t="str">
        <f t="shared" si="249"/>
        <v/>
      </c>
      <c r="DO1362" s="17" t="str">
        <f t="shared" si="250"/>
        <v/>
      </c>
      <c r="DP1362" s="17" t="str">
        <f t="shared" si="251"/>
        <v/>
      </c>
      <c r="DQ1362" s="17" t="str">
        <f t="shared" si="252"/>
        <v/>
      </c>
      <c r="DR1362" s="17" t="str">
        <f t="shared" si="253"/>
        <v/>
      </c>
      <c r="DS1362" s="17" t="str">
        <f t="shared" si="254"/>
        <v/>
      </c>
      <c r="DT1362" s="17" t="str">
        <f t="shared" si="255"/>
        <v/>
      </c>
      <c r="DU1362" s="17" t="str">
        <f t="shared" si="256"/>
        <v/>
      </c>
      <c r="DV1362" s="17" t="str">
        <f t="shared" si="257"/>
        <v/>
      </c>
      <c r="DW1362" s="17" t="str">
        <f t="shared" si="258"/>
        <v/>
      </c>
      <c r="DX1362" s="17" t="str">
        <f t="shared" si="259"/>
        <v/>
      </c>
      <c r="DY1362" s="17" t="str">
        <f t="shared" si="260"/>
        <v/>
      </c>
      <c r="DZ1362" s="17" t="str">
        <f t="shared" si="261"/>
        <v/>
      </c>
      <c r="EA1362" s="17" t="str">
        <f t="shared" si="262"/>
        <v/>
      </c>
      <c r="EB1362" s="17" t="str">
        <f t="shared" si="263"/>
        <v/>
      </c>
      <c r="EC1362" s="17" t="str">
        <f t="shared" si="264"/>
        <v/>
      </c>
      <c r="ED1362" s="17" t="str">
        <f t="shared" si="265"/>
        <v/>
      </c>
      <c r="EE1362" s="17" t="str">
        <f t="shared" si="266"/>
        <v/>
      </c>
      <c r="EF1362" s="17" t="str">
        <f t="shared" si="267"/>
        <v/>
      </c>
      <c r="EG1362" s="17" t="str">
        <f t="shared" si="268"/>
        <v/>
      </c>
      <c r="EH1362" s="17" t="str">
        <f t="shared" si="269"/>
        <v/>
      </c>
      <c r="EI1362" s="17" t="str">
        <f t="shared" si="270"/>
        <v/>
      </c>
      <c r="EJ1362" s="17" t="str">
        <f t="shared" si="271"/>
        <v/>
      </c>
      <c r="EK1362" s="17" t="str">
        <f t="shared" si="272"/>
        <v/>
      </c>
      <c r="EL1362" s="17" t="str">
        <f t="shared" si="273"/>
        <v/>
      </c>
    </row>
    <row r="1363" spans="89:142" x14ac:dyDescent="0.35">
      <c r="CK1363" s="17" t="str">
        <f t="shared" si="220"/>
        <v/>
      </c>
      <c r="CL1363" s="17" t="str">
        <f t="shared" si="221"/>
        <v/>
      </c>
      <c r="CM1363" s="17" t="str">
        <f t="shared" si="222"/>
        <v/>
      </c>
      <c r="CN1363" s="17" t="str">
        <f t="shared" si="223"/>
        <v/>
      </c>
      <c r="CO1363" s="17" t="str">
        <f t="shared" si="224"/>
        <v/>
      </c>
      <c r="CP1363" s="17" t="str">
        <f t="shared" si="225"/>
        <v/>
      </c>
      <c r="CQ1363" s="17" t="str">
        <f t="shared" si="226"/>
        <v/>
      </c>
      <c r="CR1363" s="17" t="str">
        <f t="shared" si="227"/>
        <v/>
      </c>
      <c r="CS1363" s="17" t="str">
        <f t="shared" si="228"/>
        <v/>
      </c>
      <c r="CT1363" s="17" t="str">
        <f t="shared" si="229"/>
        <v/>
      </c>
      <c r="CU1363" s="17" t="str">
        <f t="shared" si="230"/>
        <v/>
      </c>
      <c r="CV1363" s="17" t="str">
        <f t="shared" si="231"/>
        <v/>
      </c>
      <c r="CW1363" s="17" t="str">
        <f t="shared" si="232"/>
        <v/>
      </c>
      <c r="CX1363" s="17" t="str">
        <f t="shared" si="233"/>
        <v/>
      </c>
      <c r="CY1363" s="17" t="str">
        <f t="shared" si="234"/>
        <v/>
      </c>
      <c r="CZ1363" s="17" t="str">
        <f t="shared" si="235"/>
        <v/>
      </c>
      <c r="DA1363" s="17" t="str">
        <f t="shared" si="236"/>
        <v/>
      </c>
      <c r="DB1363" s="17" t="str">
        <f t="shared" si="237"/>
        <v/>
      </c>
      <c r="DC1363" s="17" t="str">
        <f t="shared" si="238"/>
        <v/>
      </c>
      <c r="DD1363" s="17" t="str">
        <f t="shared" si="239"/>
        <v/>
      </c>
      <c r="DE1363" s="17" t="str">
        <f t="shared" si="240"/>
        <v/>
      </c>
      <c r="DF1363" s="17" t="str">
        <f t="shared" si="241"/>
        <v/>
      </c>
      <c r="DG1363" s="17" t="str">
        <f t="shared" si="242"/>
        <v/>
      </c>
      <c r="DH1363" s="17" t="str">
        <f t="shared" si="243"/>
        <v/>
      </c>
      <c r="DI1363" s="17" t="str">
        <f t="shared" si="244"/>
        <v/>
      </c>
      <c r="DJ1363" s="17" t="str">
        <f t="shared" si="245"/>
        <v/>
      </c>
      <c r="DK1363" s="17" t="str">
        <f t="shared" si="246"/>
        <v/>
      </c>
      <c r="DL1363" s="17" t="str">
        <f t="shared" si="247"/>
        <v/>
      </c>
      <c r="DM1363" s="17" t="str">
        <f t="shared" si="248"/>
        <v/>
      </c>
      <c r="DN1363" s="17" t="str">
        <f t="shared" si="249"/>
        <v/>
      </c>
      <c r="DO1363" s="17" t="str">
        <f t="shared" si="250"/>
        <v/>
      </c>
      <c r="DP1363" s="17" t="str">
        <f t="shared" si="251"/>
        <v/>
      </c>
      <c r="DQ1363" s="17" t="str">
        <f t="shared" si="252"/>
        <v/>
      </c>
      <c r="DR1363" s="17" t="str">
        <f t="shared" si="253"/>
        <v/>
      </c>
      <c r="DS1363" s="17" t="str">
        <f t="shared" si="254"/>
        <v/>
      </c>
      <c r="DT1363" s="17" t="str">
        <f t="shared" si="255"/>
        <v/>
      </c>
      <c r="DU1363" s="17" t="str">
        <f t="shared" si="256"/>
        <v/>
      </c>
      <c r="DV1363" s="17" t="str">
        <f t="shared" si="257"/>
        <v/>
      </c>
      <c r="DW1363" s="17" t="str">
        <f t="shared" si="258"/>
        <v/>
      </c>
      <c r="DX1363" s="17" t="str">
        <f t="shared" si="259"/>
        <v/>
      </c>
      <c r="DY1363" s="17" t="str">
        <f t="shared" si="260"/>
        <v/>
      </c>
      <c r="DZ1363" s="17" t="str">
        <f t="shared" si="261"/>
        <v/>
      </c>
      <c r="EA1363" s="17" t="str">
        <f t="shared" si="262"/>
        <v/>
      </c>
      <c r="EB1363" s="17" t="str">
        <f t="shared" si="263"/>
        <v/>
      </c>
      <c r="EC1363" s="17" t="str">
        <f t="shared" si="264"/>
        <v/>
      </c>
      <c r="ED1363" s="17" t="str">
        <f t="shared" si="265"/>
        <v/>
      </c>
      <c r="EE1363" s="17" t="str">
        <f t="shared" si="266"/>
        <v/>
      </c>
      <c r="EF1363" s="17" t="str">
        <f t="shared" si="267"/>
        <v/>
      </c>
      <c r="EG1363" s="17" t="str">
        <f t="shared" si="268"/>
        <v/>
      </c>
      <c r="EH1363" s="17" t="str">
        <f t="shared" si="269"/>
        <v/>
      </c>
      <c r="EI1363" s="17" t="str">
        <f t="shared" si="270"/>
        <v/>
      </c>
      <c r="EJ1363" s="17" t="str">
        <f t="shared" si="271"/>
        <v/>
      </c>
      <c r="EK1363" s="17" t="str">
        <f t="shared" si="272"/>
        <v/>
      </c>
      <c r="EL1363" s="17" t="str">
        <f t="shared" si="273"/>
        <v/>
      </c>
    </row>
    <row r="1364" spans="89:142" x14ac:dyDescent="0.35">
      <c r="CK1364" s="17" t="str">
        <f t="shared" si="220"/>
        <v/>
      </c>
      <c r="CL1364" s="17" t="str">
        <f t="shared" si="221"/>
        <v/>
      </c>
      <c r="CM1364" s="17" t="str">
        <f t="shared" si="222"/>
        <v/>
      </c>
      <c r="CN1364" s="17" t="str">
        <f t="shared" si="223"/>
        <v/>
      </c>
      <c r="CO1364" s="17" t="str">
        <f t="shared" si="224"/>
        <v/>
      </c>
      <c r="CP1364" s="17" t="str">
        <f t="shared" si="225"/>
        <v/>
      </c>
      <c r="CQ1364" s="17" t="str">
        <f t="shared" si="226"/>
        <v/>
      </c>
      <c r="CR1364" s="17" t="str">
        <f t="shared" si="227"/>
        <v/>
      </c>
      <c r="CS1364" s="17" t="str">
        <f t="shared" si="228"/>
        <v/>
      </c>
      <c r="CT1364" s="17" t="str">
        <f t="shared" si="229"/>
        <v/>
      </c>
      <c r="CU1364" s="17" t="str">
        <f t="shared" si="230"/>
        <v/>
      </c>
      <c r="CV1364" s="17" t="str">
        <f t="shared" si="231"/>
        <v/>
      </c>
      <c r="CW1364" s="17" t="str">
        <f t="shared" si="232"/>
        <v/>
      </c>
      <c r="CX1364" s="17" t="str">
        <f t="shared" si="233"/>
        <v/>
      </c>
      <c r="CY1364" s="17" t="str">
        <f t="shared" si="234"/>
        <v/>
      </c>
      <c r="CZ1364" s="17" t="str">
        <f t="shared" si="235"/>
        <v/>
      </c>
      <c r="DA1364" s="17" t="str">
        <f t="shared" si="236"/>
        <v/>
      </c>
      <c r="DB1364" s="17" t="str">
        <f t="shared" si="237"/>
        <v/>
      </c>
      <c r="DC1364" s="17" t="str">
        <f t="shared" si="238"/>
        <v/>
      </c>
      <c r="DD1364" s="17" t="str">
        <f t="shared" si="239"/>
        <v/>
      </c>
      <c r="DE1364" s="17" t="str">
        <f t="shared" si="240"/>
        <v/>
      </c>
      <c r="DF1364" s="17" t="str">
        <f t="shared" si="241"/>
        <v/>
      </c>
      <c r="DG1364" s="17" t="str">
        <f t="shared" si="242"/>
        <v/>
      </c>
      <c r="DH1364" s="17" t="str">
        <f t="shared" si="243"/>
        <v/>
      </c>
      <c r="DI1364" s="17" t="str">
        <f t="shared" si="244"/>
        <v/>
      </c>
      <c r="DJ1364" s="17" t="str">
        <f t="shared" si="245"/>
        <v/>
      </c>
      <c r="DK1364" s="17" t="str">
        <f t="shared" si="246"/>
        <v/>
      </c>
      <c r="DL1364" s="17" t="str">
        <f t="shared" si="247"/>
        <v/>
      </c>
      <c r="DM1364" s="17" t="str">
        <f t="shared" si="248"/>
        <v/>
      </c>
      <c r="DN1364" s="17" t="str">
        <f t="shared" si="249"/>
        <v/>
      </c>
      <c r="DO1364" s="17" t="str">
        <f t="shared" si="250"/>
        <v/>
      </c>
      <c r="DP1364" s="17" t="str">
        <f t="shared" si="251"/>
        <v/>
      </c>
      <c r="DQ1364" s="17" t="str">
        <f t="shared" si="252"/>
        <v/>
      </c>
      <c r="DR1364" s="17" t="str">
        <f t="shared" si="253"/>
        <v/>
      </c>
      <c r="DS1364" s="17" t="str">
        <f t="shared" si="254"/>
        <v/>
      </c>
      <c r="DT1364" s="17" t="str">
        <f t="shared" si="255"/>
        <v/>
      </c>
      <c r="DU1364" s="17" t="str">
        <f t="shared" si="256"/>
        <v/>
      </c>
      <c r="DV1364" s="17" t="str">
        <f t="shared" si="257"/>
        <v/>
      </c>
      <c r="DW1364" s="17" t="str">
        <f t="shared" si="258"/>
        <v/>
      </c>
      <c r="DX1364" s="17" t="str">
        <f t="shared" si="259"/>
        <v/>
      </c>
      <c r="DY1364" s="17" t="str">
        <f t="shared" si="260"/>
        <v/>
      </c>
      <c r="DZ1364" s="17" t="str">
        <f t="shared" si="261"/>
        <v/>
      </c>
      <c r="EA1364" s="17" t="str">
        <f t="shared" si="262"/>
        <v/>
      </c>
      <c r="EB1364" s="17" t="str">
        <f t="shared" si="263"/>
        <v/>
      </c>
      <c r="EC1364" s="17" t="str">
        <f t="shared" si="264"/>
        <v/>
      </c>
      <c r="ED1364" s="17" t="str">
        <f t="shared" si="265"/>
        <v/>
      </c>
      <c r="EE1364" s="17" t="str">
        <f t="shared" si="266"/>
        <v/>
      </c>
      <c r="EF1364" s="17" t="str">
        <f t="shared" si="267"/>
        <v/>
      </c>
      <c r="EG1364" s="17" t="str">
        <f t="shared" si="268"/>
        <v/>
      </c>
      <c r="EH1364" s="17" t="str">
        <f t="shared" si="269"/>
        <v/>
      </c>
      <c r="EI1364" s="17" t="str">
        <f t="shared" si="270"/>
        <v/>
      </c>
      <c r="EJ1364" s="17" t="str">
        <f t="shared" si="271"/>
        <v/>
      </c>
      <c r="EK1364" s="17" t="str">
        <f t="shared" si="272"/>
        <v/>
      </c>
      <c r="EL1364" s="17" t="str">
        <f t="shared" si="273"/>
        <v/>
      </c>
    </row>
    <row r="1365" spans="89:142" x14ac:dyDescent="0.35">
      <c r="CK1365" s="17" t="str">
        <f t="shared" si="220"/>
        <v/>
      </c>
      <c r="CL1365" s="17" t="str">
        <f t="shared" si="221"/>
        <v/>
      </c>
      <c r="CM1365" s="17" t="str">
        <f t="shared" si="222"/>
        <v/>
      </c>
      <c r="CN1365" s="17" t="str">
        <f t="shared" si="223"/>
        <v/>
      </c>
      <c r="CO1365" s="17" t="str">
        <f t="shared" si="224"/>
        <v/>
      </c>
      <c r="CP1365" s="17" t="str">
        <f t="shared" si="225"/>
        <v/>
      </c>
      <c r="CQ1365" s="17" t="str">
        <f t="shared" si="226"/>
        <v/>
      </c>
      <c r="CR1365" s="17" t="str">
        <f t="shared" si="227"/>
        <v/>
      </c>
      <c r="CS1365" s="17" t="str">
        <f t="shared" si="228"/>
        <v/>
      </c>
      <c r="CT1365" s="17" t="str">
        <f t="shared" si="229"/>
        <v/>
      </c>
      <c r="CU1365" s="17" t="str">
        <f t="shared" si="230"/>
        <v/>
      </c>
      <c r="CV1365" s="17" t="str">
        <f t="shared" si="231"/>
        <v/>
      </c>
      <c r="CW1365" s="17" t="str">
        <f t="shared" si="232"/>
        <v/>
      </c>
      <c r="CX1365" s="17" t="str">
        <f t="shared" si="233"/>
        <v/>
      </c>
      <c r="CY1365" s="17" t="str">
        <f t="shared" si="234"/>
        <v/>
      </c>
      <c r="CZ1365" s="17" t="str">
        <f t="shared" si="235"/>
        <v/>
      </c>
      <c r="DA1365" s="17" t="str">
        <f t="shared" si="236"/>
        <v/>
      </c>
      <c r="DB1365" s="17" t="str">
        <f t="shared" si="237"/>
        <v/>
      </c>
      <c r="DC1365" s="17" t="str">
        <f t="shared" si="238"/>
        <v/>
      </c>
      <c r="DD1365" s="17" t="str">
        <f t="shared" si="239"/>
        <v/>
      </c>
      <c r="DE1365" s="17" t="str">
        <f t="shared" si="240"/>
        <v/>
      </c>
      <c r="DF1365" s="17" t="str">
        <f t="shared" si="241"/>
        <v/>
      </c>
      <c r="DG1365" s="17" t="str">
        <f t="shared" si="242"/>
        <v/>
      </c>
      <c r="DH1365" s="17" t="str">
        <f t="shared" si="243"/>
        <v/>
      </c>
      <c r="DI1365" s="17" t="str">
        <f t="shared" si="244"/>
        <v/>
      </c>
      <c r="DJ1365" s="17" t="str">
        <f t="shared" si="245"/>
        <v/>
      </c>
      <c r="DK1365" s="17" t="str">
        <f t="shared" si="246"/>
        <v/>
      </c>
      <c r="DL1365" s="17" t="str">
        <f t="shared" si="247"/>
        <v/>
      </c>
      <c r="DM1365" s="17" t="str">
        <f t="shared" si="248"/>
        <v/>
      </c>
      <c r="DN1365" s="17" t="str">
        <f t="shared" si="249"/>
        <v/>
      </c>
      <c r="DO1365" s="17" t="str">
        <f t="shared" si="250"/>
        <v/>
      </c>
      <c r="DP1365" s="17" t="str">
        <f t="shared" si="251"/>
        <v/>
      </c>
      <c r="DQ1365" s="17" t="str">
        <f t="shared" si="252"/>
        <v/>
      </c>
      <c r="DR1365" s="17" t="str">
        <f t="shared" si="253"/>
        <v/>
      </c>
      <c r="DS1365" s="17" t="str">
        <f t="shared" si="254"/>
        <v/>
      </c>
      <c r="DT1365" s="17" t="str">
        <f t="shared" si="255"/>
        <v/>
      </c>
      <c r="DU1365" s="17" t="str">
        <f t="shared" si="256"/>
        <v/>
      </c>
      <c r="DV1365" s="17" t="str">
        <f t="shared" si="257"/>
        <v/>
      </c>
      <c r="DW1365" s="17" t="str">
        <f t="shared" si="258"/>
        <v/>
      </c>
      <c r="DX1365" s="17" t="str">
        <f t="shared" si="259"/>
        <v/>
      </c>
      <c r="DY1365" s="17" t="str">
        <f t="shared" si="260"/>
        <v/>
      </c>
      <c r="DZ1365" s="17" t="str">
        <f t="shared" si="261"/>
        <v/>
      </c>
      <c r="EA1365" s="17" t="str">
        <f t="shared" si="262"/>
        <v/>
      </c>
      <c r="EB1365" s="17" t="str">
        <f t="shared" si="263"/>
        <v/>
      </c>
      <c r="EC1365" s="17" t="str">
        <f t="shared" si="264"/>
        <v/>
      </c>
      <c r="ED1365" s="17" t="str">
        <f t="shared" si="265"/>
        <v/>
      </c>
      <c r="EE1365" s="17" t="str">
        <f t="shared" si="266"/>
        <v/>
      </c>
      <c r="EF1365" s="17" t="str">
        <f t="shared" si="267"/>
        <v/>
      </c>
      <c r="EG1365" s="17" t="str">
        <f t="shared" si="268"/>
        <v/>
      </c>
      <c r="EH1365" s="17" t="str">
        <f t="shared" si="269"/>
        <v/>
      </c>
      <c r="EI1365" s="17" t="str">
        <f t="shared" si="270"/>
        <v/>
      </c>
      <c r="EJ1365" s="17" t="str">
        <f t="shared" si="271"/>
        <v/>
      </c>
      <c r="EK1365" s="17" t="str">
        <f t="shared" si="272"/>
        <v/>
      </c>
      <c r="EL1365" s="17" t="str">
        <f t="shared" si="273"/>
        <v/>
      </c>
    </row>
    <row r="1366" spans="89:142" x14ac:dyDescent="0.35">
      <c r="CK1366" s="17" t="str">
        <f t="shared" si="220"/>
        <v/>
      </c>
      <c r="CL1366" s="17" t="str">
        <f t="shared" si="221"/>
        <v/>
      </c>
      <c r="CM1366" s="17" t="str">
        <f t="shared" si="222"/>
        <v/>
      </c>
      <c r="CN1366" s="17" t="str">
        <f t="shared" si="223"/>
        <v/>
      </c>
      <c r="CO1366" s="17" t="str">
        <f t="shared" si="224"/>
        <v/>
      </c>
      <c r="CP1366" s="17" t="str">
        <f t="shared" si="225"/>
        <v/>
      </c>
      <c r="CQ1366" s="17" t="str">
        <f t="shared" si="226"/>
        <v/>
      </c>
      <c r="CR1366" s="17" t="str">
        <f t="shared" si="227"/>
        <v/>
      </c>
      <c r="CS1366" s="17" t="str">
        <f t="shared" si="228"/>
        <v/>
      </c>
      <c r="CT1366" s="17" t="str">
        <f t="shared" si="229"/>
        <v/>
      </c>
      <c r="CU1366" s="17" t="str">
        <f t="shared" si="230"/>
        <v/>
      </c>
      <c r="CV1366" s="17" t="str">
        <f t="shared" si="231"/>
        <v/>
      </c>
      <c r="CW1366" s="17" t="str">
        <f t="shared" si="232"/>
        <v/>
      </c>
      <c r="CX1366" s="17" t="str">
        <f t="shared" si="233"/>
        <v/>
      </c>
      <c r="CY1366" s="17" t="str">
        <f t="shared" si="234"/>
        <v/>
      </c>
      <c r="CZ1366" s="17" t="str">
        <f t="shared" si="235"/>
        <v/>
      </c>
      <c r="DA1366" s="17" t="str">
        <f t="shared" si="236"/>
        <v/>
      </c>
      <c r="DB1366" s="17" t="str">
        <f t="shared" si="237"/>
        <v/>
      </c>
      <c r="DC1366" s="17" t="str">
        <f t="shared" si="238"/>
        <v/>
      </c>
      <c r="DD1366" s="17" t="str">
        <f t="shared" si="239"/>
        <v/>
      </c>
      <c r="DE1366" s="17" t="str">
        <f t="shared" si="240"/>
        <v/>
      </c>
      <c r="DF1366" s="17" t="str">
        <f t="shared" si="241"/>
        <v/>
      </c>
      <c r="DG1366" s="17" t="str">
        <f t="shared" si="242"/>
        <v/>
      </c>
      <c r="DH1366" s="17" t="str">
        <f t="shared" si="243"/>
        <v/>
      </c>
      <c r="DI1366" s="17" t="str">
        <f t="shared" si="244"/>
        <v/>
      </c>
      <c r="DJ1366" s="17" t="str">
        <f t="shared" si="245"/>
        <v/>
      </c>
      <c r="DK1366" s="17" t="str">
        <f t="shared" si="246"/>
        <v/>
      </c>
      <c r="DL1366" s="17" t="str">
        <f t="shared" si="247"/>
        <v/>
      </c>
      <c r="DM1366" s="17" t="str">
        <f t="shared" si="248"/>
        <v/>
      </c>
      <c r="DN1366" s="17" t="str">
        <f t="shared" si="249"/>
        <v/>
      </c>
      <c r="DO1366" s="17" t="str">
        <f t="shared" si="250"/>
        <v/>
      </c>
      <c r="DP1366" s="17" t="str">
        <f t="shared" si="251"/>
        <v/>
      </c>
      <c r="DQ1366" s="17" t="str">
        <f t="shared" si="252"/>
        <v/>
      </c>
      <c r="DR1366" s="17" t="str">
        <f t="shared" si="253"/>
        <v/>
      </c>
      <c r="DS1366" s="17" t="str">
        <f t="shared" si="254"/>
        <v/>
      </c>
      <c r="DT1366" s="17" t="str">
        <f t="shared" si="255"/>
        <v/>
      </c>
      <c r="DU1366" s="17" t="str">
        <f t="shared" si="256"/>
        <v/>
      </c>
      <c r="DV1366" s="17" t="str">
        <f t="shared" si="257"/>
        <v/>
      </c>
      <c r="DW1366" s="17" t="str">
        <f t="shared" si="258"/>
        <v/>
      </c>
      <c r="DX1366" s="17" t="str">
        <f t="shared" si="259"/>
        <v/>
      </c>
      <c r="DY1366" s="17" t="str">
        <f t="shared" si="260"/>
        <v/>
      </c>
      <c r="DZ1366" s="17" t="str">
        <f t="shared" si="261"/>
        <v/>
      </c>
      <c r="EA1366" s="17" t="str">
        <f t="shared" si="262"/>
        <v/>
      </c>
      <c r="EB1366" s="17" t="str">
        <f t="shared" si="263"/>
        <v/>
      </c>
      <c r="EC1366" s="17" t="str">
        <f t="shared" si="264"/>
        <v/>
      </c>
      <c r="ED1366" s="17" t="str">
        <f t="shared" si="265"/>
        <v/>
      </c>
      <c r="EE1366" s="17" t="str">
        <f t="shared" si="266"/>
        <v/>
      </c>
      <c r="EF1366" s="17" t="str">
        <f t="shared" si="267"/>
        <v/>
      </c>
      <c r="EG1366" s="17" t="str">
        <f t="shared" si="268"/>
        <v/>
      </c>
      <c r="EH1366" s="17" t="str">
        <f t="shared" si="269"/>
        <v/>
      </c>
      <c r="EI1366" s="17" t="str">
        <f t="shared" si="270"/>
        <v/>
      </c>
      <c r="EJ1366" s="17" t="str">
        <f t="shared" si="271"/>
        <v/>
      </c>
      <c r="EK1366" s="17" t="str">
        <f t="shared" si="272"/>
        <v/>
      </c>
      <c r="EL1366" s="17" t="str">
        <f t="shared" si="273"/>
        <v/>
      </c>
    </row>
    <row r="1367" spans="89:142" x14ac:dyDescent="0.35">
      <c r="CK1367" s="17" t="str">
        <f t="shared" si="220"/>
        <v/>
      </c>
      <c r="CL1367" s="17" t="str">
        <f t="shared" si="221"/>
        <v/>
      </c>
      <c r="CM1367" s="17" t="str">
        <f t="shared" si="222"/>
        <v/>
      </c>
      <c r="CN1367" s="17" t="str">
        <f t="shared" si="223"/>
        <v/>
      </c>
      <c r="CO1367" s="17" t="str">
        <f t="shared" si="224"/>
        <v/>
      </c>
      <c r="CP1367" s="17" t="str">
        <f t="shared" si="225"/>
        <v/>
      </c>
      <c r="CQ1367" s="17" t="str">
        <f t="shared" si="226"/>
        <v/>
      </c>
      <c r="CR1367" s="17" t="str">
        <f t="shared" si="227"/>
        <v/>
      </c>
      <c r="CS1367" s="17" t="str">
        <f t="shared" si="228"/>
        <v/>
      </c>
      <c r="CT1367" s="17" t="str">
        <f t="shared" si="229"/>
        <v/>
      </c>
      <c r="CU1367" s="17" t="str">
        <f t="shared" si="230"/>
        <v/>
      </c>
      <c r="CV1367" s="17" t="str">
        <f t="shared" si="231"/>
        <v/>
      </c>
      <c r="CW1367" s="17" t="str">
        <f t="shared" si="232"/>
        <v/>
      </c>
      <c r="CX1367" s="17" t="str">
        <f t="shared" si="233"/>
        <v/>
      </c>
      <c r="CY1367" s="17" t="str">
        <f t="shared" si="234"/>
        <v/>
      </c>
      <c r="CZ1367" s="17" t="str">
        <f t="shared" si="235"/>
        <v/>
      </c>
      <c r="DA1367" s="17" t="str">
        <f t="shared" si="236"/>
        <v/>
      </c>
      <c r="DB1367" s="17" t="str">
        <f t="shared" si="237"/>
        <v/>
      </c>
      <c r="DC1367" s="17" t="str">
        <f t="shared" si="238"/>
        <v/>
      </c>
      <c r="DD1367" s="17" t="str">
        <f t="shared" si="239"/>
        <v/>
      </c>
      <c r="DE1367" s="17" t="str">
        <f t="shared" si="240"/>
        <v/>
      </c>
      <c r="DF1367" s="17" t="str">
        <f t="shared" si="241"/>
        <v/>
      </c>
      <c r="DG1367" s="17" t="str">
        <f t="shared" si="242"/>
        <v/>
      </c>
      <c r="DH1367" s="17" t="str">
        <f t="shared" si="243"/>
        <v/>
      </c>
      <c r="DI1367" s="17" t="str">
        <f t="shared" si="244"/>
        <v/>
      </c>
      <c r="DJ1367" s="17" t="str">
        <f t="shared" si="245"/>
        <v/>
      </c>
      <c r="DK1367" s="17" t="str">
        <f t="shared" si="246"/>
        <v/>
      </c>
      <c r="DL1367" s="17" t="str">
        <f t="shared" si="247"/>
        <v/>
      </c>
      <c r="DM1367" s="17" t="str">
        <f t="shared" si="248"/>
        <v/>
      </c>
      <c r="DN1367" s="17" t="str">
        <f t="shared" si="249"/>
        <v/>
      </c>
      <c r="DO1367" s="17" t="str">
        <f t="shared" si="250"/>
        <v/>
      </c>
      <c r="DP1367" s="17" t="str">
        <f t="shared" si="251"/>
        <v/>
      </c>
      <c r="DQ1367" s="17" t="str">
        <f t="shared" si="252"/>
        <v/>
      </c>
      <c r="DR1367" s="17" t="str">
        <f t="shared" si="253"/>
        <v/>
      </c>
      <c r="DS1367" s="17" t="str">
        <f t="shared" si="254"/>
        <v/>
      </c>
      <c r="DT1367" s="17" t="str">
        <f t="shared" si="255"/>
        <v/>
      </c>
      <c r="DU1367" s="17" t="str">
        <f t="shared" si="256"/>
        <v/>
      </c>
      <c r="DV1367" s="17" t="str">
        <f t="shared" si="257"/>
        <v/>
      </c>
      <c r="DW1367" s="17" t="str">
        <f t="shared" si="258"/>
        <v/>
      </c>
      <c r="DX1367" s="17" t="str">
        <f t="shared" si="259"/>
        <v/>
      </c>
      <c r="DY1367" s="17" t="str">
        <f t="shared" si="260"/>
        <v/>
      </c>
      <c r="DZ1367" s="17" t="str">
        <f t="shared" si="261"/>
        <v/>
      </c>
      <c r="EA1367" s="17" t="str">
        <f t="shared" si="262"/>
        <v/>
      </c>
      <c r="EB1367" s="17" t="str">
        <f t="shared" si="263"/>
        <v/>
      </c>
      <c r="EC1367" s="17" t="str">
        <f t="shared" si="264"/>
        <v/>
      </c>
      <c r="ED1367" s="17" t="str">
        <f t="shared" si="265"/>
        <v/>
      </c>
      <c r="EE1367" s="17" t="str">
        <f t="shared" si="266"/>
        <v/>
      </c>
      <c r="EF1367" s="17" t="str">
        <f t="shared" si="267"/>
        <v/>
      </c>
      <c r="EG1367" s="17" t="str">
        <f t="shared" si="268"/>
        <v/>
      </c>
      <c r="EH1367" s="17" t="str">
        <f t="shared" si="269"/>
        <v/>
      </c>
      <c r="EI1367" s="17" t="str">
        <f t="shared" si="270"/>
        <v/>
      </c>
      <c r="EJ1367" s="17" t="str">
        <f t="shared" si="271"/>
        <v/>
      </c>
      <c r="EK1367" s="17" t="str">
        <f t="shared" si="272"/>
        <v/>
      </c>
      <c r="EL1367" s="17" t="str">
        <f t="shared" si="273"/>
        <v/>
      </c>
    </row>
    <row r="1368" spans="89:142" x14ac:dyDescent="0.35">
      <c r="CK1368" s="17" t="str">
        <f t="shared" si="220"/>
        <v/>
      </c>
      <c r="CL1368" s="17" t="str">
        <f t="shared" si="221"/>
        <v/>
      </c>
      <c r="CM1368" s="17" t="str">
        <f t="shared" si="222"/>
        <v/>
      </c>
      <c r="CN1368" s="17" t="str">
        <f t="shared" si="223"/>
        <v/>
      </c>
      <c r="CO1368" s="17" t="str">
        <f t="shared" si="224"/>
        <v/>
      </c>
      <c r="CP1368" s="17" t="str">
        <f t="shared" si="225"/>
        <v/>
      </c>
      <c r="CQ1368" s="17" t="str">
        <f t="shared" si="226"/>
        <v/>
      </c>
      <c r="CR1368" s="17" t="str">
        <f t="shared" si="227"/>
        <v/>
      </c>
      <c r="CS1368" s="17" t="str">
        <f t="shared" si="228"/>
        <v/>
      </c>
      <c r="CT1368" s="17" t="str">
        <f t="shared" si="229"/>
        <v/>
      </c>
      <c r="CU1368" s="17" t="str">
        <f t="shared" si="230"/>
        <v/>
      </c>
      <c r="CV1368" s="17" t="str">
        <f t="shared" si="231"/>
        <v/>
      </c>
      <c r="CW1368" s="17" t="str">
        <f t="shared" si="232"/>
        <v/>
      </c>
      <c r="CX1368" s="17" t="str">
        <f t="shared" si="233"/>
        <v/>
      </c>
      <c r="CY1368" s="17" t="str">
        <f t="shared" si="234"/>
        <v/>
      </c>
      <c r="CZ1368" s="17" t="str">
        <f t="shared" si="235"/>
        <v/>
      </c>
      <c r="DA1368" s="17" t="str">
        <f t="shared" si="236"/>
        <v/>
      </c>
      <c r="DB1368" s="17" t="str">
        <f t="shared" si="237"/>
        <v/>
      </c>
      <c r="DC1368" s="17" t="str">
        <f t="shared" si="238"/>
        <v/>
      </c>
      <c r="DD1368" s="17" t="str">
        <f t="shared" si="239"/>
        <v/>
      </c>
      <c r="DE1368" s="17" t="str">
        <f t="shared" si="240"/>
        <v/>
      </c>
      <c r="DF1368" s="17" t="str">
        <f t="shared" si="241"/>
        <v/>
      </c>
      <c r="DG1368" s="17" t="str">
        <f t="shared" si="242"/>
        <v/>
      </c>
      <c r="DH1368" s="17" t="str">
        <f t="shared" si="243"/>
        <v/>
      </c>
      <c r="DI1368" s="17" t="str">
        <f t="shared" si="244"/>
        <v/>
      </c>
      <c r="DJ1368" s="17" t="str">
        <f t="shared" si="245"/>
        <v/>
      </c>
      <c r="DK1368" s="17" t="str">
        <f t="shared" si="246"/>
        <v/>
      </c>
      <c r="DL1368" s="17" t="str">
        <f t="shared" si="247"/>
        <v/>
      </c>
      <c r="DM1368" s="17" t="str">
        <f t="shared" si="248"/>
        <v/>
      </c>
      <c r="DN1368" s="17" t="str">
        <f t="shared" si="249"/>
        <v/>
      </c>
      <c r="DO1368" s="17" t="str">
        <f t="shared" si="250"/>
        <v/>
      </c>
      <c r="DP1368" s="17" t="str">
        <f t="shared" si="251"/>
        <v/>
      </c>
      <c r="DQ1368" s="17" t="str">
        <f t="shared" si="252"/>
        <v/>
      </c>
      <c r="DR1368" s="17" t="str">
        <f t="shared" si="253"/>
        <v/>
      </c>
      <c r="DS1368" s="17" t="str">
        <f t="shared" si="254"/>
        <v/>
      </c>
      <c r="DT1368" s="17" t="str">
        <f t="shared" si="255"/>
        <v/>
      </c>
      <c r="DU1368" s="17" t="str">
        <f t="shared" si="256"/>
        <v/>
      </c>
      <c r="DV1368" s="17" t="str">
        <f t="shared" si="257"/>
        <v/>
      </c>
      <c r="DW1368" s="17" t="str">
        <f t="shared" si="258"/>
        <v/>
      </c>
      <c r="DX1368" s="17" t="str">
        <f t="shared" si="259"/>
        <v/>
      </c>
      <c r="DY1368" s="17" t="str">
        <f t="shared" si="260"/>
        <v/>
      </c>
      <c r="DZ1368" s="17" t="str">
        <f t="shared" si="261"/>
        <v/>
      </c>
      <c r="EA1368" s="17" t="str">
        <f t="shared" si="262"/>
        <v/>
      </c>
      <c r="EB1368" s="17" t="str">
        <f t="shared" si="263"/>
        <v/>
      </c>
      <c r="EC1368" s="17" t="str">
        <f t="shared" si="264"/>
        <v/>
      </c>
      <c r="ED1368" s="17" t="str">
        <f t="shared" si="265"/>
        <v/>
      </c>
      <c r="EE1368" s="17" t="str">
        <f t="shared" si="266"/>
        <v/>
      </c>
      <c r="EF1368" s="17" t="str">
        <f t="shared" si="267"/>
        <v/>
      </c>
      <c r="EG1368" s="17" t="str">
        <f t="shared" si="268"/>
        <v/>
      </c>
      <c r="EH1368" s="17" t="str">
        <f t="shared" si="269"/>
        <v/>
      </c>
      <c r="EI1368" s="17" t="str">
        <f t="shared" si="270"/>
        <v/>
      </c>
      <c r="EJ1368" s="17" t="str">
        <f t="shared" si="271"/>
        <v/>
      </c>
      <c r="EK1368" s="17" t="str">
        <f t="shared" si="272"/>
        <v/>
      </c>
      <c r="EL1368" s="17" t="str">
        <f t="shared" si="273"/>
        <v/>
      </c>
    </row>
    <row r="1369" spans="89:142" x14ac:dyDescent="0.35">
      <c r="CK1369" s="17" t="str">
        <f t="shared" si="220"/>
        <v/>
      </c>
      <c r="CL1369" s="17" t="str">
        <f t="shared" si="221"/>
        <v/>
      </c>
      <c r="CM1369" s="17" t="str">
        <f t="shared" si="222"/>
        <v/>
      </c>
      <c r="CN1369" s="17" t="str">
        <f t="shared" si="223"/>
        <v/>
      </c>
      <c r="CO1369" s="17" t="str">
        <f t="shared" si="224"/>
        <v/>
      </c>
      <c r="CP1369" s="17" t="str">
        <f t="shared" si="225"/>
        <v/>
      </c>
      <c r="CQ1369" s="17" t="str">
        <f t="shared" si="226"/>
        <v/>
      </c>
      <c r="CR1369" s="17" t="str">
        <f t="shared" si="227"/>
        <v/>
      </c>
      <c r="CS1369" s="17" t="str">
        <f t="shared" si="228"/>
        <v/>
      </c>
      <c r="CT1369" s="17" t="str">
        <f t="shared" si="229"/>
        <v/>
      </c>
      <c r="CU1369" s="17" t="str">
        <f t="shared" si="230"/>
        <v/>
      </c>
      <c r="CV1369" s="17" t="str">
        <f t="shared" si="231"/>
        <v/>
      </c>
      <c r="CW1369" s="17" t="str">
        <f t="shared" si="232"/>
        <v/>
      </c>
      <c r="CX1369" s="17" t="str">
        <f t="shared" si="233"/>
        <v/>
      </c>
      <c r="CY1369" s="17" t="str">
        <f t="shared" si="234"/>
        <v/>
      </c>
      <c r="CZ1369" s="17" t="str">
        <f t="shared" si="235"/>
        <v/>
      </c>
      <c r="DA1369" s="17" t="str">
        <f t="shared" si="236"/>
        <v/>
      </c>
      <c r="DB1369" s="17" t="str">
        <f t="shared" si="237"/>
        <v/>
      </c>
      <c r="DC1369" s="17" t="str">
        <f t="shared" si="238"/>
        <v/>
      </c>
      <c r="DD1369" s="17" t="str">
        <f t="shared" si="239"/>
        <v/>
      </c>
      <c r="DE1369" s="17" t="str">
        <f t="shared" si="240"/>
        <v/>
      </c>
      <c r="DF1369" s="17" t="str">
        <f t="shared" si="241"/>
        <v/>
      </c>
      <c r="DG1369" s="17" t="str">
        <f t="shared" si="242"/>
        <v/>
      </c>
      <c r="DH1369" s="17" t="str">
        <f t="shared" si="243"/>
        <v/>
      </c>
      <c r="DI1369" s="17" t="str">
        <f t="shared" si="244"/>
        <v/>
      </c>
      <c r="DJ1369" s="17" t="str">
        <f t="shared" si="245"/>
        <v/>
      </c>
      <c r="DK1369" s="17" t="str">
        <f t="shared" si="246"/>
        <v/>
      </c>
      <c r="DL1369" s="17" t="str">
        <f t="shared" si="247"/>
        <v/>
      </c>
      <c r="DM1369" s="17" t="str">
        <f t="shared" si="248"/>
        <v/>
      </c>
      <c r="DN1369" s="17" t="str">
        <f t="shared" si="249"/>
        <v/>
      </c>
      <c r="DO1369" s="17" t="str">
        <f t="shared" si="250"/>
        <v/>
      </c>
      <c r="DP1369" s="17" t="str">
        <f t="shared" si="251"/>
        <v/>
      </c>
      <c r="DQ1369" s="17" t="str">
        <f t="shared" si="252"/>
        <v/>
      </c>
      <c r="DR1369" s="17" t="str">
        <f t="shared" si="253"/>
        <v/>
      </c>
      <c r="DS1369" s="17" t="str">
        <f t="shared" si="254"/>
        <v/>
      </c>
      <c r="DT1369" s="17" t="str">
        <f t="shared" si="255"/>
        <v/>
      </c>
      <c r="DU1369" s="17" t="str">
        <f t="shared" si="256"/>
        <v/>
      </c>
      <c r="DV1369" s="17" t="str">
        <f t="shared" si="257"/>
        <v/>
      </c>
      <c r="DW1369" s="17" t="str">
        <f t="shared" si="258"/>
        <v/>
      </c>
      <c r="DX1369" s="17" t="str">
        <f t="shared" si="259"/>
        <v/>
      </c>
      <c r="DY1369" s="17" t="str">
        <f t="shared" si="260"/>
        <v/>
      </c>
      <c r="DZ1369" s="17" t="str">
        <f t="shared" si="261"/>
        <v/>
      </c>
      <c r="EA1369" s="17" t="str">
        <f t="shared" si="262"/>
        <v/>
      </c>
      <c r="EB1369" s="17" t="str">
        <f t="shared" si="263"/>
        <v/>
      </c>
      <c r="EC1369" s="17" t="str">
        <f t="shared" si="264"/>
        <v/>
      </c>
      <c r="ED1369" s="17" t="str">
        <f t="shared" si="265"/>
        <v/>
      </c>
      <c r="EE1369" s="17" t="str">
        <f t="shared" si="266"/>
        <v/>
      </c>
      <c r="EF1369" s="17" t="str">
        <f t="shared" si="267"/>
        <v/>
      </c>
      <c r="EG1369" s="17" t="str">
        <f t="shared" si="268"/>
        <v/>
      </c>
      <c r="EH1369" s="17" t="str">
        <f t="shared" si="269"/>
        <v/>
      </c>
      <c r="EI1369" s="17" t="str">
        <f t="shared" si="270"/>
        <v/>
      </c>
      <c r="EJ1369" s="17" t="str">
        <f t="shared" si="271"/>
        <v/>
      </c>
      <c r="EK1369" s="17" t="str">
        <f t="shared" si="272"/>
        <v/>
      </c>
      <c r="EL1369" s="17" t="str">
        <f t="shared" si="273"/>
        <v/>
      </c>
    </row>
    <row r="1370" spans="89:142" x14ac:dyDescent="0.35">
      <c r="CK1370" s="17" t="str">
        <f t="shared" si="220"/>
        <v/>
      </c>
      <c r="CL1370" s="17" t="str">
        <f t="shared" si="221"/>
        <v/>
      </c>
      <c r="CM1370" s="17" t="str">
        <f t="shared" si="222"/>
        <v/>
      </c>
      <c r="CN1370" s="17" t="str">
        <f t="shared" si="223"/>
        <v/>
      </c>
      <c r="CO1370" s="17" t="str">
        <f t="shared" si="224"/>
        <v/>
      </c>
      <c r="CP1370" s="17" t="str">
        <f t="shared" si="225"/>
        <v/>
      </c>
      <c r="CQ1370" s="17" t="str">
        <f t="shared" si="226"/>
        <v/>
      </c>
      <c r="CR1370" s="17" t="str">
        <f t="shared" si="227"/>
        <v/>
      </c>
      <c r="CS1370" s="17" t="str">
        <f t="shared" si="228"/>
        <v/>
      </c>
      <c r="CT1370" s="17" t="str">
        <f t="shared" si="229"/>
        <v/>
      </c>
      <c r="CU1370" s="17" t="str">
        <f t="shared" si="230"/>
        <v/>
      </c>
      <c r="CV1370" s="17" t="str">
        <f t="shared" si="231"/>
        <v/>
      </c>
      <c r="CW1370" s="17" t="str">
        <f t="shared" si="232"/>
        <v/>
      </c>
      <c r="CX1370" s="17" t="str">
        <f t="shared" si="233"/>
        <v/>
      </c>
      <c r="CY1370" s="17" t="str">
        <f t="shared" si="234"/>
        <v/>
      </c>
      <c r="CZ1370" s="17" t="str">
        <f t="shared" si="235"/>
        <v/>
      </c>
      <c r="DA1370" s="17" t="str">
        <f t="shared" si="236"/>
        <v/>
      </c>
      <c r="DB1370" s="17" t="str">
        <f t="shared" si="237"/>
        <v/>
      </c>
      <c r="DC1370" s="17" t="str">
        <f t="shared" si="238"/>
        <v/>
      </c>
      <c r="DD1370" s="17" t="str">
        <f t="shared" si="239"/>
        <v/>
      </c>
      <c r="DE1370" s="17" t="str">
        <f t="shared" si="240"/>
        <v/>
      </c>
      <c r="DF1370" s="17" t="str">
        <f t="shared" si="241"/>
        <v/>
      </c>
      <c r="DG1370" s="17" t="str">
        <f t="shared" si="242"/>
        <v/>
      </c>
      <c r="DH1370" s="17" t="str">
        <f t="shared" si="243"/>
        <v/>
      </c>
      <c r="DI1370" s="17" t="str">
        <f t="shared" si="244"/>
        <v/>
      </c>
      <c r="DJ1370" s="17" t="str">
        <f t="shared" si="245"/>
        <v/>
      </c>
      <c r="DK1370" s="17" t="str">
        <f t="shared" si="246"/>
        <v/>
      </c>
      <c r="DL1370" s="17" t="str">
        <f t="shared" si="247"/>
        <v/>
      </c>
      <c r="DM1370" s="17" t="str">
        <f t="shared" si="248"/>
        <v/>
      </c>
      <c r="DN1370" s="17" t="str">
        <f t="shared" si="249"/>
        <v/>
      </c>
      <c r="DO1370" s="17" t="str">
        <f t="shared" si="250"/>
        <v/>
      </c>
      <c r="DP1370" s="17" t="str">
        <f t="shared" si="251"/>
        <v/>
      </c>
      <c r="DQ1370" s="17" t="str">
        <f t="shared" si="252"/>
        <v/>
      </c>
      <c r="DR1370" s="17" t="str">
        <f t="shared" si="253"/>
        <v/>
      </c>
      <c r="DS1370" s="17" t="str">
        <f t="shared" si="254"/>
        <v/>
      </c>
      <c r="DT1370" s="17" t="str">
        <f t="shared" si="255"/>
        <v/>
      </c>
      <c r="DU1370" s="17" t="str">
        <f t="shared" si="256"/>
        <v/>
      </c>
      <c r="DV1370" s="17" t="str">
        <f t="shared" si="257"/>
        <v/>
      </c>
      <c r="DW1370" s="17" t="str">
        <f t="shared" si="258"/>
        <v/>
      </c>
      <c r="DX1370" s="17" t="str">
        <f t="shared" si="259"/>
        <v/>
      </c>
      <c r="DY1370" s="17" t="str">
        <f t="shared" si="260"/>
        <v/>
      </c>
      <c r="DZ1370" s="17" t="str">
        <f t="shared" si="261"/>
        <v/>
      </c>
      <c r="EA1370" s="17" t="str">
        <f t="shared" si="262"/>
        <v/>
      </c>
      <c r="EB1370" s="17" t="str">
        <f t="shared" si="263"/>
        <v/>
      </c>
      <c r="EC1370" s="17" t="str">
        <f t="shared" si="264"/>
        <v/>
      </c>
      <c r="ED1370" s="17" t="str">
        <f t="shared" si="265"/>
        <v/>
      </c>
      <c r="EE1370" s="17" t="str">
        <f t="shared" si="266"/>
        <v/>
      </c>
      <c r="EF1370" s="17" t="str">
        <f t="shared" si="267"/>
        <v/>
      </c>
      <c r="EG1370" s="17" t="str">
        <f t="shared" si="268"/>
        <v/>
      </c>
      <c r="EH1370" s="17" t="str">
        <f t="shared" si="269"/>
        <v/>
      </c>
      <c r="EI1370" s="17" t="str">
        <f t="shared" si="270"/>
        <v/>
      </c>
      <c r="EJ1370" s="17" t="str">
        <f t="shared" si="271"/>
        <v/>
      </c>
      <c r="EK1370" s="17" t="str">
        <f t="shared" si="272"/>
        <v/>
      </c>
      <c r="EL1370" s="17" t="str">
        <f t="shared" si="273"/>
        <v/>
      </c>
    </row>
    <row r="1371" spans="89:142" x14ac:dyDescent="0.35">
      <c r="CK1371" s="17" t="str">
        <f t="shared" si="220"/>
        <v/>
      </c>
      <c r="CL1371" s="17" t="str">
        <f t="shared" si="221"/>
        <v/>
      </c>
      <c r="CM1371" s="17" t="str">
        <f t="shared" si="222"/>
        <v/>
      </c>
      <c r="CN1371" s="17" t="str">
        <f t="shared" si="223"/>
        <v/>
      </c>
      <c r="CO1371" s="17" t="str">
        <f t="shared" si="224"/>
        <v/>
      </c>
      <c r="CP1371" s="17" t="str">
        <f t="shared" si="225"/>
        <v/>
      </c>
      <c r="CQ1371" s="17" t="str">
        <f t="shared" si="226"/>
        <v/>
      </c>
      <c r="CR1371" s="17" t="str">
        <f t="shared" si="227"/>
        <v/>
      </c>
      <c r="CS1371" s="17" t="str">
        <f t="shared" si="228"/>
        <v/>
      </c>
      <c r="CT1371" s="17" t="str">
        <f t="shared" si="229"/>
        <v/>
      </c>
      <c r="CU1371" s="17" t="str">
        <f t="shared" si="230"/>
        <v/>
      </c>
      <c r="CV1371" s="17" t="str">
        <f t="shared" si="231"/>
        <v/>
      </c>
      <c r="CW1371" s="17" t="str">
        <f t="shared" si="232"/>
        <v/>
      </c>
      <c r="CX1371" s="17" t="str">
        <f t="shared" si="233"/>
        <v/>
      </c>
      <c r="CY1371" s="17" t="str">
        <f t="shared" si="234"/>
        <v/>
      </c>
      <c r="CZ1371" s="17" t="str">
        <f t="shared" si="235"/>
        <v/>
      </c>
      <c r="DA1371" s="17" t="str">
        <f t="shared" si="236"/>
        <v/>
      </c>
      <c r="DB1371" s="17" t="str">
        <f t="shared" si="237"/>
        <v/>
      </c>
      <c r="DC1371" s="17" t="str">
        <f t="shared" si="238"/>
        <v/>
      </c>
      <c r="DD1371" s="17" t="str">
        <f t="shared" si="239"/>
        <v/>
      </c>
      <c r="DE1371" s="17" t="str">
        <f t="shared" si="240"/>
        <v/>
      </c>
      <c r="DF1371" s="17" t="str">
        <f t="shared" si="241"/>
        <v/>
      </c>
      <c r="DG1371" s="17" t="str">
        <f t="shared" si="242"/>
        <v/>
      </c>
      <c r="DH1371" s="17" t="str">
        <f t="shared" si="243"/>
        <v/>
      </c>
      <c r="DI1371" s="17" t="str">
        <f t="shared" si="244"/>
        <v/>
      </c>
      <c r="DJ1371" s="17" t="str">
        <f t="shared" si="245"/>
        <v/>
      </c>
      <c r="DK1371" s="17" t="str">
        <f t="shared" si="246"/>
        <v/>
      </c>
      <c r="DL1371" s="17" t="str">
        <f t="shared" si="247"/>
        <v/>
      </c>
      <c r="DM1371" s="17" t="str">
        <f t="shared" si="248"/>
        <v/>
      </c>
      <c r="DN1371" s="17" t="str">
        <f t="shared" si="249"/>
        <v/>
      </c>
      <c r="DO1371" s="17" t="str">
        <f t="shared" si="250"/>
        <v/>
      </c>
      <c r="DP1371" s="17" t="str">
        <f t="shared" si="251"/>
        <v/>
      </c>
      <c r="DQ1371" s="17" t="str">
        <f t="shared" si="252"/>
        <v/>
      </c>
      <c r="DR1371" s="17" t="str">
        <f t="shared" si="253"/>
        <v/>
      </c>
      <c r="DS1371" s="17" t="str">
        <f t="shared" si="254"/>
        <v/>
      </c>
      <c r="DT1371" s="17" t="str">
        <f t="shared" si="255"/>
        <v/>
      </c>
      <c r="DU1371" s="17" t="str">
        <f t="shared" si="256"/>
        <v/>
      </c>
      <c r="DV1371" s="17" t="str">
        <f t="shared" si="257"/>
        <v/>
      </c>
      <c r="DW1371" s="17" t="str">
        <f t="shared" si="258"/>
        <v/>
      </c>
      <c r="DX1371" s="17" t="str">
        <f t="shared" si="259"/>
        <v/>
      </c>
      <c r="DY1371" s="17" t="str">
        <f t="shared" si="260"/>
        <v/>
      </c>
      <c r="DZ1371" s="17" t="str">
        <f t="shared" si="261"/>
        <v/>
      </c>
      <c r="EA1371" s="17" t="str">
        <f t="shared" si="262"/>
        <v/>
      </c>
      <c r="EB1371" s="17" t="str">
        <f t="shared" si="263"/>
        <v/>
      </c>
      <c r="EC1371" s="17" t="str">
        <f t="shared" si="264"/>
        <v/>
      </c>
      <c r="ED1371" s="17" t="str">
        <f t="shared" si="265"/>
        <v/>
      </c>
      <c r="EE1371" s="17" t="str">
        <f t="shared" si="266"/>
        <v/>
      </c>
      <c r="EF1371" s="17" t="str">
        <f t="shared" si="267"/>
        <v/>
      </c>
      <c r="EG1371" s="17" t="str">
        <f t="shared" si="268"/>
        <v/>
      </c>
      <c r="EH1371" s="17" t="str">
        <f t="shared" si="269"/>
        <v/>
      </c>
      <c r="EI1371" s="17" t="str">
        <f t="shared" si="270"/>
        <v/>
      </c>
      <c r="EJ1371" s="17" t="str">
        <f t="shared" si="271"/>
        <v/>
      </c>
      <c r="EK1371" s="17" t="str">
        <f t="shared" si="272"/>
        <v/>
      </c>
      <c r="EL1371" s="17" t="str">
        <f t="shared" si="273"/>
        <v/>
      </c>
    </row>
    <row r="1372" spans="89:142" x14ac:dyDescent="0.35">
      <c r="CK1372" s="17" t="str">
        <f t="shared" si="220"/>
        <v/>
      </c>
      <c r="CL1372" s="17" t="str">
        <f t="shared" si="221"/>
        <v/>
      </c>
      <c r="CM1372" s="17" t="str">
        <f t="shared" si="222"/>
        <v/>
      </c>
      <c r="CN1372" s="17" t="str">
        <f t="shared" si="223"/>
        <v/>
      </c>
      <c r="CO1372" s="17" t="str">
        <f t="shared" si="224"/>
        <v/>
      </c>
      <c r="CP1372" s="17" t="str">
        <f t="shared" si="225"/>
        <v/>
      </c>
      <c r="CQ1372" s="17" t="str">
        <f t="shared" si="226"/>
        <v/>
      </c>
      <c r="CR1372" s="17" t="str">
        <f t="shared" si="227"/>
        <v/>
      </c>
      <c r="CS1372" s="17" t="str">
        <f t="shared" si="228"/>
        <v/>
      </c>
      <c r="CT1372" s="17" t="str">
        <f t="shared" si="229"/>
        <v/>
      </c>
      <c r="CU1372" s="17" t="str">
        <f t="shared" si="230"/>
        <v/>
      </c>
      <c r="CV1372" s="17" t="str">
        <f t="shared" si="231"/>
        <v/>
      </c>
      <c r="CW1372" s="17" t="str">
        <f t="shared" si="232"/>
        <v/>
      </c>
      <c r="CX1372" s="17" t="str">
        <f t="shared" si="233"/>
        <v/>
      </c>
      <c r="CY1372" s="17" t="str">
        <f t="shared" si="234"/>
        <v/>
      </c>
      <c r="CZ1372" s="17" t="str">
        <f t="shared" si="235"/>
        <v/>
      </c>
      <c r="DA1372" s="17" t="str">
        <f t="shared" si="236"/>
        <v/>
      </c>
      <c r="DB1372" s="17" t="str">
        <f t="shared" si="237"/>
        <v/>
      </c>
      <c r="DC1372" s="17" t="str">
        <f t="shared" si="238"/>
        <v/>
      </c>
      <c r="DD1372" s="17" t="str">
        <f t="shared" si="239"/>
        <v/>
      </c>
      <c r="DE1372" s="17" t="str">
        <f t="shared" si="240"/>
        <v/>
      </c>
      <c r="DF1372" s="17" t="str">
        <f t="shared" si="241"/>
        <v/>
      </c>
      <c r="DG1372" s="17" t="str">
        <f t="shared" si="242"/>
        <v/>
      </c>
      <c r="DH1372" s="17" t="str">
        <f t="shared" si="243"/>
        <v/>
      </c>
      <c r="DI1372" s="17" t="str">
        <f t="shared" si="244"/>
        <v/>
      </c>
      <c r="DJ1372" s="17" t="str">
        <f t="shared" si="245"/>
        <v/>
      </c>
      <c r="DK1372" s="17" t="str">
        <f t="shared" si="246"/>
        <v/>
      </c>
      <c r="DL1372" s="17" t="str">
        <f t="shared" si="247"/>
        <v/>
      </c>
      <c r="DM1372" s="17" t="str">
        <f t="shared" si="248"/>
        <v/>
      </c>
      <c r="DN1372" s="17" t="str">
        <f t="shared" si="249"/>
        <v/>
      </c>
      <c r="DO1372" s="17" t="str">
        <f t="shared" si="250"/>
        <v/>
      </c>
      <c r="DP1372" s="17" t="str">
        <f t="shared" si="251"/>
        <v/>
      </c>
      <c r="DQ1372" s="17" t="str">
        <f t="shared" si="252"/>
        <v/>
      </c>
      <c r="DR1372" s="17" t="str">
        <f t="shared" si="253"/>
        <v/>
      </c>
      <c r="DS1372" s="17" t="str">
        <f t="shared" si="254"/>
        <v/>
      </c>
      <c r="DT1372" s="17" t="str">
        <f t="shared" si="255"/>
        <v/>
      </c>
      <c r="DU1372" s="17" t="str">
        <f t="shared" si="256"/>
        <v/>
      </c>
      <c r="DV1372" s="17" t="str">
        <f t="shared" si="257"/>
        <v/>
      </c>
      <c r="DW1372" s="17" t="str">
        <f t="shared" si="258"/>
        <v/>
      </c>
      <c r="DX1372" s="17" t="str">
        <f t="shared" si="259"/>
        <v/>
      </c>
      <c r="DY1372" s="17" t="str">
        <f t="shared" si="260"/>
        <v/>
      </c>
      <c r="DZ1372" s="17" t="str">
        <f t="shared" si="261"/>
        <v/>
      </c>
      <c r="EA1372" s="17" t="str">
        <f t="shared" si="262"/>
        <v/>
      </c>
      <c r="EB1372" s="17" t="str">
        <f t="shared" si="263"/>
        <v/>
      </c>
      <c r="EC1372" s="17" t="str">
        <f t="shared" si="264"/>
        <v/>
      </c>
      <c r="ED1372" s="17" t="str">
        <f t="shared" si="265"/>
        <v/>
      </c>
      <c r="EE1372" s="17" t="str">
        <f t="shared" si="266"/>
        <v/>
      </c>
      <c r="EF1372" s="17" t="str">
        <f t="shared" si="267"/>
        <v/>
      </c>
      <c r="EG1372" s="17" t="str">
        <f t="shared" si="268"/>
        <v/>
      </c>
      <c r="EH1372" s="17" t="str">
        <f t="shared" si="269"/>
        <v/>
      </c>
      <c r="EI1372" s="17" t="str">
        <f t="shared" si="270"/>
        <v/>
      </c>
      <c r="EJ1372" s="17" t="str">
        <f t="shared" si="271"/>
        <v/>
      </c>
      <c r="EK1372" s="17" t="str">
        <f t="shared" si="272"/>
        <v/>
      </c>
      <c r="EL1372" s="17" t="str">
        <f t="shared" si="273"/>
        <v/>
      </c>
    </row>
    <row r="1373" spans="89:142" x14ac:dyDescent="0.35">
      <c r="CK1373" s="17" t="str">
        <f t="shared" si="220"/>
        <v/>
      </c>
      <c r="CL1373" s="17" t="str">
        <f t="shared" si="221"/>
        <v/>
      </c>
      <c r="CM1373" s="17" t="str">
        <f t="shared" si="222"/>
        <v/>
      </c>
      <c r="CN1373" s="17" t="str">
        <f t="shared" si="223"/>
        <v/>
      </c>
      <c r="CO1373" s="17" t="str">
        <f t="shared" si="224"/>
        <v/>
      </c>
      <c r="CP1373" s="17" t="str">
        <f t="shared" si="225"/>
        <v/>
      </c>
      <c r="CQ1373" s="17" t="str">
        <f t="shared" si="226"/>
        <v/>
      </c>
      <c r="CR1373" s="17" t="str">
        <f t="shared" si="227"/>
        <v/>
      </c>
      <c r="CS1373" s="17" t="str">
        <f t="shared" si="228"/>
        <v/>
      </c>
      <c r="CT1373" s="17" t="str">
        <f t="shared" si="229"/>
        <v/>
      </c>
      <c r="CU1373" s="17" t="str">
        <f t="shared" si="230"/>
        <v/>
      </c>
      <c r="CV1373" s="17" t="str">
        <f t="shared" si="231"/>
        <v/>
      </c>
      <c r="CW1373" s="17" t="str">
        <f t="shared" si="232"/>
        <v/>
      </c>
      <c r="CX1373" s="17" t="str">
        <f t="shared" si="233"/>
        <v/>
      </c>
      <c r="CY1373" s="17" t="str">
        <f t="shared" si="234"/>
        <v/>
      </c>
      <c r="CZ1373" s="17" t="str">
        <f t="shared" si="235"/>
        <v/>
      </c>
      <c r="DA1373" s="17" t="str">
        <f t="shared" si="236"/>
        <v/>
      </c>
      <c r="DB1373" s="17" t="str">
        <f t="shared" si="237"/>
        <v/>
      </c>
      <c r="DC1373" s="17" t="str">
        <f t="shared" si="238"/>
        <v/>
      </c>
      <c r="DD1373" s="17" t="str">
        <f t="shared" si="239"/>
        <v/>
      </c>
      <c r="DE1373" s="17" t="str">
        <f t="shared" si="240"/>
        <v/>
      </c>
      <c r="DF1373" s="17" t="str">
        <f t="shared" si="241"/>
        <v/>
      </c>
      <c r="DG1373" s="17" t="str">
        <f t="shared" si="242"/>
        <v/>
      </c>
      <c r="DH1373" s="17" t="str">
        <f t="shared" si="243"/>
        <v/>
      </c>
      <c r="DI1373" s="17" t="str">
        <f t="shared" si="244"/>
        <v/>
      </c>
      <c r="DJ1373" s="17" t="str">
        <f t="shared" si="245"/>
        <v/>
      </c>
      <c r="DK1373" s="17" t="str">
        <f t="shared" si="246"/>
        <v/>
      </c>
      <c r="DL1373" s="17" t="str">
        <f t="shared" si="247"/>
        <v/>
      </c>
      <c r="DM1373" s="17" t="str">
        <f t="shared" si="248"/>
        <v/>
      </c>
      <c r="DN1373" s="17" t="str">
        <f t="shared" si="249"/>
        <v/>
      </c>
      <c r="DO1373" s="17" t="str">
        <f t="shared" si="250"/>
        <v/>
      </c>
      <c r="DP1373" s="17" t="str">
        <f t="shared" si="251"/>
        <v/>
      </c>
      <c r="DQ1373" s="17" t="str">
        <f t="shared" si="252"/>
        <v/>
      </c>
      <c r="DR1373" s="17" t="str">
        <f t="shared" si="253"/>
        <v/>
      </c>
      <c r="DS1373" s="17" t="str">
        <f t="shared" si="254"/>
        <v/>
      </c>
      <c r="DT1373" s="17" t="str">
        <f t="shared" si="255"/>
        <v/>
      </c>
      <c r="DU1373" s="17" t="str">
        <f t="shared" si="256"/>
        <v/>
      </c>
      <c r="DV1373" s="17" t="str">
        <f t="shared" si="257"/>
        <v/>
      </c>
      <c r="DW1373" s="17" t="str">
        <f t="shared" si="258"/>
        <v/>
      </c>
      <c r="DX1373" s="17" t="str">
        <f t="shared" si="259"/>
        <v/>
      </c>
      <c r="DY1373" s="17" t="str">
        <f t="shared" si="260"/>
        <v/>
      </c>
      <c r="DZ1373" s="17" t="str">
        <f t="shared" si="261"/>
        <v/>
      </c>
      <c r="EA1373" s="17" t="str">
        <f t="shared" si="262"/>
        <v/>
      </c>
      <c r="EB1373" s="17" t="str">
        <f t="shared" si="263"/>
        <v/>
      </c>
      <c r="EC1373" s="17" t="str">
        <f t="shared" si="264"/>
        <v/>
      </c>
      <c r="ED1373" s="17" t="str">
        <f t="shared" si="265"/>
        <v/>
      </c>
      <c r="EE1373" s="17" t="str">
        <f t="shared" si="266"/>
        <v/>
      </c>
      <c r="EF1373" s="17" t="str">
        <f t="shared" si="267"/>
        <v/>
      </c>
      <c r="EG1373" s="17" t="str">
        <f t="shared" si="268"/>
        <v/>
      </c>
      <c r="EH1373" s="17" t="str">
        <f t="shared" si="269"/>
        <v/>
      </c>
      <c r="EI1373" s="17" t="str">
        <f t="shared" si="270"/>
        <v/>
      </c>
      <c r="EJ1373" s="17" t="str">
        <f t="shared" si="271"/>
        <v/>
      </c>
      <c r="EK1373" s="17" t="str">
        <f t="shared" si="272"/>
        <v/>
      </c>
      <c r="EL1373" s="17" t="str">
        <f t="shared" si="273"/>
        <v/>
      </c>
    </row>
    <row r="1374" spans="89:142" x14ac:dyDescent="0.35">
      <c r="CK1374" s="17" t="str">
        <f t="shared" si="220"/>
        <v/>
      </c>
      <c r="CL1374" s="17" t="str">
        <f t="shared" si="221"/>
        <v/>
      </c>
      <c r="CM1374" s="17" t="str">
        <f t="shared" si="222"/>
        <v/>
      </c>
      <c r="CN1374" s="17" t="str">
        <f t="shared" si="223"/>
        <v/>
      </c>
      <c r="CO1374" s="17" t="str">
        <f t="shared" si="224"/>
        <v/>
      </c>
      <c r="CP1374" s="17" t="str">
        <f t="shared" si="225"/>
        <v/>
      </c>
      <c r="CQ1374" s="17" t="str">
        <f t="shared" si="226"/>
        <v/>
      </c>
      <c r="CR1374" s="17" t="str">
        <f t="shared" si="227"/>
        <v/>
      </c>
      <c r="CS1374" s="17" t="str">
        <f t="shared" si="228"/>
        <v/>
      </c>
      <c r="CT1374" s="17" t="str">
        <f t="shared" si="229"/>
        <v/>
      </c>
      <c r="CU1374" s="17" t="str">
        <f t="shared" si="230"/>
        <v/>
      </c>
      <c r="CV1374" s="17" t="str">
        <f t="shared" si="231"/>
        <v/>
      </c>
      <c r="CW1374" s="17" t="str">
        <f t="shared" si="232"/>
        <v/>
      </c>
      <c r="CX1374" s="17" t="str">
        <f t="shared" si="233"/>
        <v/>
      </c>
      <c r="CY1374" s="17" t="str">
        <f t="shared" si="234"/>
        <v/>
      </c>
      <c r="CZ1374" s="17" t="str">
        <f t="shared" si="235"/>
        <v/>
      </c>
      <c r="DA1374" s="17" t="str">
        <f t="shared" si="236"/>
        <v/>
      </c>
      <c r="DB1374" s="17" t="str">
        <f t="shared" si="237"/>
        <v/>
      </c>
      <c r="DC1374" s="17" t="str">
        <f t="shared" si="238"/>
        <v/>
      </c>
      <c r="DD1374" s="17" t="str">
        <f t="shared" si="239"/>
        <v/>
      </c>
      <c r="DE1374" s="17" t="str">
        <f t="shared" si="240"/>
        <v/>
      </c>
      <c r="DF1374" s="17" t="str">
        <f t="shared" si="241"/>
        <v/>
      </c>
      <c r="DG1374" s="17" t="str">
        <f t="shared" si="242"/>
        <v/>
      </c>
      <c r="DH1374" s="17" t="str">
        <f t="shared" si="243"/>
        <v/>
      </c>
      <c r="DI1374" s="17" t="str">
        <f t="shared" si="244"/>
        <v/>
      </c>
      <c r="DJ1374" s="17" t="str">
        <f t="shared" si="245"/>
        <v/>
      </c>
      <c r="DK1374" s="17" t="str">
        <f t="shared" si="246"/>
        <v/>
      </c>
      <c r="DL1374" s="17" t="str">
        <f t="shared" si="247"/>
        <v/>
      </c>
      <c r="DM1374" s="17" t="str">
        <f t="shared" si="248"/>
        <v/>
      </c>
      <c r="DN1374" s="17" t="str">
        <f t="shared" si="249"/>
        <v/>
      </c>
      <c r="DO1374" s="17" t="str">
        <f t="shared" si="250"/>
        <v/>
      </c>
      <c r="DP1374" s="17" t="str">
        <f t="shared" si="251"/>
        <v/>
      </c>
      <c r="DQ1374" s="17" t="str">
        <f t="shared" si="252"/>
        <v/>
      </c>
      <c r="DR1374" s="17" t="str">
        <f t="shared" si="253"/>
        <v/>
      </c>
      <c r="DS1374" s="17" t="str">
        <f t="shared" si="254"/>
        <v/>
      </c>
      <c r="DT1374" s="17" t="str">
        <f t="shared" si="255"/>
        <v/>
      </c>
      <c r="DU1374" s="17" t="str">
        <f t="shared" si="256"/>
        <v/>
      </c>
      <c r="DV1374" s="17" t="str">
        <f t="shared" si="257"/>
        <v/>
      </c>
      <c r="DW1374" s="17" t="str">
        <f t="shared" si="258"/>
        <v/>
      </c>
      <c r="DX1374" s="17" t="str">
        <f t="shared" si="259"/>
        <v/>
      </c>
      <c r="DY1374" s="17" t="str">
        <f t="shared" si="260"/>
        <v/>
      </c>
      <c r="DZ1374" s="17" t="str">
        <f t="shared" si="261"/>
        <v/>
      </c>
      <c r="EA1374" s="17" t="str">
        <f t="shared" si="262"/>
        <v/>
      </c>
      <c r="EB1374" s="17" t="str">
        <f t="shared" si="263"/>
        <v/>
      </c>
      <c r="EC1374" s="17" t="str">
        <f t="shared" si="264"/>
        <v/>
      </c>
      <c r="ED1374" s="17" t="str">
        <f t="shared" si="265"/>
        <v/>
      </c>
      <c r="EE1374" s="17" t="str">
        <f t="shared" si="266"/>
        <v/>
      </c>
      <c r="EF1374" s="17" t="str">
        <f t="shared" si="267"/>
        <v/>
      </c>
      <c r="EG1374" s="17" t="str">
        <f t="shared" si="268"/>
        <v/>
      </c>
      <c r="EH1374" s="17" t="str">
        <f t="shared" si="269"/>
        <v/>
      </c>
      <c r="EI1374" s="17" t="str">
        <f t="shared" si="270"/>
        <v/>
      </c>
      <c r="EJ1374" s="17" t="str">
        <f t="shared" si="271"/>
        <v/>
      </c>
      <c r="EK1374" s="17" t="str">
        <f t="shared" si="272"/>
        <v/>
      </c>
      <c r="EL1374" s="17" t="str">
        <f t="shared" si="273"/>
        <v/>
      </c>
    </row>
    <row r="1375" spans="89:142" x14ac:dyDescent="0.35">
      <c r="CK1375" s="17" t="str">
        <f t="shared" si="220"/>
        <v/>
      </c>
      <c r="CL1375" s="17" t="str">
        <f t="shared" si="221"/>
        <v/>
      </c>
      <c r="CM1375" s="17" t="str">
        <f t="shared" si="222"/>
        <v/>
      </c>
      <c r="CN1375" s="17" t="str">
        <f t="shared" si="223"/>
        <v/>
      </c>
      <c r="CO1375" s="17" t="str">
        <f t="shared" si="224"/>
        <v/>
      </c>
      <c r="CP1375" s="17" t="str">
        <f t="shared" si="225"/>
        <v/>
      </c>
      <c r="CQ1375" s="17" t="str">
        <f t="shared" si="226"/>
        <v/>
      </c>
      <c r="CR1375" s="17" t="str">
        <f t="shared" si="227"/>
        <v/>
      </c>
      <c r="CS1375" s="17" t="str">
        <f t="shared" si="228"/>
        <v/>
      </c>
      <c r="CT1375" s="17" t="str">
        <f t="shared" si="229"/>
        <v/>
      </c>
      <c r="CU1375" s="17" t="str">
        <f t="shared" si="230"/>
        <v/>
      </c>
      <c r="CV1375" s="17" t="str">
        <f t="shared" si="231"/>
        <v/>
      </c>
      <c r="CW1375" s="17" t="str">
        <f t="shared" si="232"/>
        <v/>
      </c>
      <c r="CX1375" s="17" t="str">
        <f t="shared" si="233"/>
        <v/>
      </c>
      <c r="CY1375" s="17" t="str">
        <f t="shared" si="234"/>
        <v/>
      </c>
      <c r="CZ1375" s="17" t="str">
        <f t="shared" si="235"/>
        <v/>
      </c>
      <c r="DA1375" s="17" t="str">
        <f t="shared" si="236"/>
        <v/>
      </c>
      <c r="DB1375" s="17" t="str">
        <f t="shared" si="237"/>
        <v/>
      </c>
      <c r="DC1375" s="17" t="str">
        <f t="shared" si="238"/>
        <v/>
      </c>
      <c r="DD1375" s="17" t="str">
        <f t="shared" si="239"/>
        <v/>
      </c>
      <c r="DE1375" s="17" t="str">
        <f t="shared" si="240"/>
        <v/>
      </c>
      <c r="DF1375" s="17" t="str">
        <f t="shared" si="241"/>
        <v/>
      </c>
      <c r="DG1375" s="17" t="str">
        <f t="shared" si="242"/>
        <v/>
      </c>
      <c r="DH1375" s="17" t="str">
        <f t="shared" si="243"/>
        <v/>
      </c>
      <c r="DI1375" s="17" t="str">
        <f t="shared" si="244"/>
        <v/>
      </c>
      <c r="DJ1375" s="17" t="str">
        <f t="shared" si="245"/>
        <v/>
      </c>
      <c r="DK1375" s="17" t="str">
        <f t="shared" si="246"/>
        <v/>
      </c>
      <c r="DL1375" s="17" t="str">
        <f t="shared" si="247"/>
        <v/>
      </c>
      <c r="DM1375" s="17" t="str">
        <f t="shared" si="248"/>
        <v/>
      </c>
      <c r="DN1375" s="17" t="str">
        <f t="shared" si="249"/>
        <v/>
      </c>
      <c r="DO1375" s="17" t="str">
        <f t="shared" si="250"/>
        <v/>
      </c>
      <c r="DP1375" s="17" t="str">
        <f t="shared" si="251"/>
        <v/>
      </c>
      <c r="DQ1375" s="17" t="str">
        <f t="shared" si="252"/>
        <v/>
      </c>
      <c r="DR1375" s="17" t="str">
        <f t="shared" si="253"/>
        <v/>
      </c>
      <c r="DS1375" s="17" t="str">
        <f t="shared" si="254"/>
        <v/>
      </c>
      <c r="DT1375" s="17" t="str">
        <f t="shared" si="255"/>
        <v/>
      </c>
      <c r="DU1375" s="17" t="str">
        <f t="shared" si="256"/>
        <v/>
      </c>
      <c r="DV1375" s="17" t="str">
        <f t="shared" si="257"/>
        <v/>
      </c>
      <c r="DW1375" s="17" t="str">
        <f t="shared" si="258"/>
        <v/>
      </c>
      <c r="DX1375" s="17" t="str">
        <f t="shared" si="259"/>
        <v/>
      </c>
      <c r="DY1375" s="17" t="str">
        <f t="shared" si="260"/>
        <v/>
      </c>
      <c r="DZ1375" s="17" t="str">
        <f t="shared" si="261"/>
        <v/>
      </c>
      <c r="EA1375" s="17" t="str">
        <f t="shared" si="262"/>
        <v/>
      </c>
      <c r="EB1375" s="17" t="str">
        <f t="shared" si="263"/>
        <v/>
      </c>
      <c r="EC1375" s="17" t="str">
        <f t="shared" si="264"/>
        <v/>
      </c>
      <c r="ED1375" s="17" t="str">
        <f t="shared" si="265"/>
        <v/>
      </c>
      <c r="EE1375" s="17" t="str">
        <f t="shared" si="266"/>
        <v/>
      </c>
      <c r="EF1375" s="17" t="str">
        <f t="shared" si="267"/>
        <v/>
      </c>
      <c r="EG1375" s="17" t="str">
        <f t="shared" si="268"/>
        <v/>
      </c>
      <c r="EH1375" s="17" t="str">
        <f t="shared" si="269"/>
        <v/>
      </c>
      <c r="EI1375" s="17" t="str">
        <f t="shared" si="270"/>
        <v/>
      </c>
      <c r="EJ1375" s="17" t="str">
        <f t="shared" si="271"/>
        <v/>
      </c>
      <c r="EK1375" s="17" t="str">
        <f t="shared" si="272"/>
        <v/>
      </c>
      <c r="EL1375" s="17" t="str">
        <f t="shared" si="273"/>
        <v/>
      </c>
    </row>
    <row r="1376" spans="89:142" x14ac:dyDescent="0.35">
      <c r="CK1376" s="17" t="str">
        <f t="shared" si="220"/>
        <v/>
      </c>
      <c r="CL1376" s="17" t="str">
        <f t="shared" si="221"/>
        <v/>
      </c>
      <c r="CM1376" s="17" t="str">
        <f t="shared" si="222"/>
        <v/>
      </c>
      <c r="CN1376" s="17" t="str">
        <f t="shared" si="223"/>
        <v/>
      </c>
      <c r="CO1376" s="17" t="str">
        <f t="shared" si="224"/>
        <v/>
      </c>
      <c r="CP1376" s="17" t="str">
        <f t="shared" si="225"/>
        <v/>
      </c>
      <c r="CQ1376" s="17" t="str">
        <f t="shared" si="226"/>
        <v/>
      </c>
      <c r="CR1376" s="17" t="str">
        <f t="shared" si="227"/>
        <v/>
      </c>
      <c r="CS1376" s="17" t="str">
        <f t="shared" si="228"/>
        <v/>
      </c>
      <c r="CT1376" s="17" t="str">
        <f t="shared" si="229"/>
        <v/>
      </c>
      <c r="CU1376" s="17" t="str">
        <f t="shared" si="230"/>
        <v/>
      </c>
      <c r="CV1376" s="17" t="str">
        <f t="shared" si="231"/>
        <v/>
      </c>
      <c r="CW1376" s="17" t="str">
        <f t="shared" si="232"/>
        <v/>
      </c>
      <c r="CX1376" s="17" t="str">
        <f t="shared" si="233"/>
        <v/>
      </c>
      <c r="CY1376" s="17" t="str">
        <f t="shared" si="234"/>
        <v/>
      </c>
      <c r="CZ1376" s="17" t="str">
        <f t="shared" si="235"/>
        <v/>
      </c>
      <c r="DA1376" s="17" t="str">
        <f t="shared" si="236"/>
        <v/>
      </c>
      <c r="DB1376" s="17" t="str">
        <f t="shared" si="237"/>
        <v/>
      </c>
      <c r="DC1376" s="17" t="str">
        <f t="shared" si="238"/>
        <v/>
      </c>
      <c r="DD1376" s="17" t="str">
        <f t="shared" si="239"/>
        <v/>
      </c>
      <c r="DE1376" s="17" t="str">
        <f t="shared" si="240"/>
        <v/>
      </c>
      <c r="DF1376" s="17" t="str">
        <f t="shared" si="241"/>
        <v/>
      </c>
      <c r="DG1376" s="17" t="str">
        <f t="shared" si="242"/>
        <v/>
      </c>
      <c r="DH1376" s="17" t="str">
        <f t="shared" si="243"/>
        <v/>
      </c>
      <c r="DI1376" s="17" t="str">
        <f t="shared" si="244"/>
        <v/>
      </c>
      <c r="DJ1376" s="17" t="str">
        <f t="shared" si="245"/>
        <v/>
      </c>
      <c r="DK1376" s="17" t="str">
        <f t="shared" si="246"/>
        <v/>
      </c>
      <c r="DL1376" s="17" t="str">
        <f t="shared" si="247"/>
        <v/>
      </c>
      <c r="DM1376" s="17" t="str">
        <f t="shared" si="248"/>
        <v/>
      </c>
      <c r="DN1376" s="17" t="str">
        <f t="shared" si="249"/>
        <v/>
      </c>
      <c r="DO1376" s="17" t="str">
        <f t="shared" si="250"/>
        <v/>
      </c>
      <c r="DP1376" s="17" t="str">
        <f t="shared" si="251"/>
        <v/>
      </c>
      <c r="DQ1376" s="17" t="str">
        <f t="shared" si="252"/>
        <v/>
      </c>
      <c r="DR1376" s="17" t="str">
        <f t="shared" si="253"/>
        <v/>
      </c>
      <c r="DS1376" s="17" t="str">
        <f t="shared" si="254"/>
        <v/>
      </c>
      <c r="DT1376" s="17" t="str">
        <f t="shared" si="255"/>
        <v/>
      </c>
      <c r="DU1376" s="17" t="str">
        <f t="shared" si="256"/>
        <v/>
      </c>
      <c r="DV1376" s="17" t="str">
        <f t="shared" si="257"/>
        <v/>
      </c>
      <c r="DW1376" s="17" t="str">
        <f t="shared" si="258"/>
        <v/>
      </c>
      <c r="DX1376" s="17" t="str">
        <f t="shared" si="259"/>
        <v/>
      </c>
      <c r="DY1376" s="17" t="str">
        <f t="shared" si="260"/>
        <v/>
      </c>
      <c r="DZ1376" s="17" t="str">
        <f t="shared" si="261"/>
        <v/>
      </c>
      <c r="EA1376" s="17" t="str">
        <f t="shared" si="262"/>
        <v/>
      </c>
      <c r="EB1376" s="17" t="str">
        <f t="shared" si="263"/>
        <v/>
      </c>
      <c r="EC1376" s="17" t="str">
        <f t="shared" si="264"/>
        <v/>
      </c>
      <c r="ED1376" s="17" t="str">
        <f t="shared" si="265"/>
        <v/>
      </c>
      <c r="EE1376" s="17" t="str">
        <f t="shared" si="266"/>
        <v/>
      </c>
      <c r="EF1376" s="17" t="str">
        <f t="shared" si="267"/>
        <v/>
      </c>
      <c r="EG1376" s="17" t="str">
        <f t="shared" si="268"/>
        <v/>
      </c>
      <c r="EH1376" s="17" t="str">
        <f t="shared" si="269"/>
        <v/>
      </c>
      <c r="EI1376" s="17" t="str">
        <f t="shared" si="270"/>
        <v/>
      </c>
      <c r="EJ1376" s="17" t="str">
        <f t="shared" si="271"/>
        <v/>
      </c>
      <c r="EK1376" s="17" t="str">
        <f t="shared" si="272"/>
        <v/>
      </c>
      <c r="EL1376" s="17" t="str">
        <f t="shared" si="273"/>
        <v/>
      </c>
    </row>
    <row r="1377" spans="89:142" x14ac:dyDescent="0.35">
      <c r="CK1377" s="17" t="str">
        <f t="shared" si="220"/>
        <v/>
      </c>
      <c r="CL1377" s="17" t="str">
        <f t="shared" si="221"/>
        <v/>
      </c>
      <c r="CM1377" s="17" t="str">
        <f t="shared" si="222"/>
        <v/>
      </c>
      <c r="CN1377" s="17" t="str">
        <f t="shared" si="223"/>
        <v/>
      </c>
      <c r="CO1377" s="17" t="str">
        <f t="shared" si="224"/>
        <v/>
      </c>
      <c r="CP1377" s="17" t="str">
        <f t="shared" si="225"/>
        <v/>
      </c>
      <c r="CQ1377" s="17" t="str">
        <f t="shared" si="226"/>
        <v/>
      </c>
      <c r="CR1377" s="17" t="str">
        <f t="shared" si="227"/>
        <v/>
      </c>
      <c r="CS1377" s="17" t="str">
        <f t="shared" si="228"/>
        <v/>
      </c>
      <c r="CT1377" s="17" t="str">
        <f t="shared" si="229"/>
        <v/>
      </c>
      <c r="CU1377" s="17" t="str">
        <f t="shared" si="230"/>
        <v/>
      </c>
      <c r="CV1377" s="17" t="str">
        <f t="shared" si="231"/>
        <v/>
      </c>
      <c r="CW1377" s="17" t="str">
        <f t="shared" si="232"/>
        <v/>
      </c>
      <c r="CX1377" s="17" t="str">
        <f t="shared" si="233"/>
        <v/>
      </c>
      <c r="CY1377" s="17" t="str">
        <f t="shared" si="234"/>
        <v/>
      </c>
      <c r="CZ1377" s="17" t="str">
        <f t="shared" si="235"/>
        <v/>
      </c>
      <c r="DA1377" s="17" t="str">
        <f t="shared" si="236"/>
        <v/>
      </c>
      <c r="DB1377" s="17" t="str">
        <f t="shared" si="237"/>
        <v/>
      </c>
      <c r="DC1377" s="17" t="str">
        <f t="shared" si="238"/>
        <v/>
      </c>
      <c r="DD1377" s="17" t="str">
        <f t="shared" si="239"/>
        <v/>
      </c>
      <c r="DE1377" s="17" t="str">
        <f t="shared" si="240"/>
        <v/>
      </c>
      <c r="DF1377" s="17" t="str">
        <f t="shared" si="241"/>
        <v/>
      </c>
      <c r="DG1377" s="17" t="str">
        <f t="shared" si="242"/>
        <v/>
      </c>
      <c r="DH1377" s="17" t="str">
        <f t="shared" si="243"/>
        <v/>
      </c>
      <c r="DI1377" s="17" t="str">
        <f t="shared" si="244"/>
        <v/>
      </c>
      <c r="DJ1377" s="17" t="str">
        <f t="shared" si="245"/>
        <v/>
      </c>
      <c r="DK1377" s="17" t="str">
        <f t="shared" si="246"/>
        <v/>
      </c>
      <c r="DL1377" s="17" t="str">
        <f t="shared" si="247"/>
        <v/>
      </c>
      <c r="DM1377" s="17" t="str">
        <f t="shared" si="248"/>
        <v/>
      </c>
      <c r="DN1377" s="17" t="str">
        <f t="shared" si="249"/>
        <v/>
      </c>
      <c r="DO1377" s="17" t="str">
        <f t="shared" si="250"/>
        <v/>
      </c>
      <c r="DP1377" s="17" t="str">
        <f t="shared" si="251"/>
        <v/>
      </c>
      <c r="DQ1377" s="17" t="str">
        <f t="shared" si="252"/>
        <v/>
      </c>
      <c r="DR1377" s="17" t="str">
        <f t="shared" si="253"/>
        <v/>
      </c>
      <c r="DS1377" s="17" t="str">
        <f t="shared" si="254"/>
        <v/>
      </c>
      <c r="DT1377" s="17" t="str">
        <f t="shared" si="255"/>
        <v/>
      </c>
      <c r="DU1377" s="17" t="str">
        <f t="shared" si="256"/>
        <v/>
      </c>
      <c r="DV1377" s="17" t="str">
        <f t="shared" si="257"/>
        <v/>
      </c>
      <c r="DW1377" s="17" t="str">
        <f t="shared" si="258"/>
        <v/>
      </c>
      <c r="DX1377" s="17" t="str">
        <f t="shared" si="259"/>
        <v/>
      </c>
      <c r="DY1377" s="17" t="str">
        <f t="shared" si="260"/>
        <v/>
      </c>
      <c r="DZ1377" s="17" t="str">
        <f t="shared" si="261"/>
        <v/>
      </c>
      <c r="EA1377" s="17" t="str">
        <f t="shared" si="262"/>
        <v/>
      </c>
      <c r="EB1377" s="17" t="str">
        <f t="shared" si="263"/>
        <v/>
      </c>
      <c r="EC1377" s="17" t="str">
        <f t="shared" si="264"/>
        <v/>
      </c>
      <c r="ED1377" s="17" t="str">
        <f t="shared" si="265"/>
        <v/>
      </c>
      <c r="EE1377" s="17" t="str">
        <f t="shared" si="266"/>
        <v/>
      </c>
      <c r="EF1377" s="17" t="str">
        <f t="shared" si="267"/>
        <v/>
      </c>
      <c r="EG1377" s="17" t="str">
        <f t="shared" si="268"/>
        <v/>
      </c>
      <c r="EH1377" s="17" t="str">
        <f t="shared" si="269"/>
        <v/>
      </c>
      <c r="EI1377" s="17" t="str">
        <f t="shared" si="270"/>
        <v/>
      </c>
      <c r="EJ1377" s="17" t="str">
        <f t="shared" si="271"/>
        <v/>
      </c>
      <c r="EK1377" s="17" t="str">
        <f t="shared" si="272"/>
        <v/>
      </c>
      <c r="EL1377" s="17" t="str">
        <f t="shared" si="273"/>
        <v/>
      </c>
    </row>
    <row r="1378" spans="89:142" x14ac:dyDescent="0.35">
      <c r="CK1378" s="17" t="str">
        <f t="shared" si="220"/>
        <v/>
      </c>
      <c r="CL1378" s="17" t="str">
        <f t="shared" si="221"/>
        <v/>
      </c>
      <c r="CM1378" s="17" t="str">
        <f t="shared" si="222"/>
        <v/>
      </c>
      <c r="CN1378" s="17" t="str">
        <f t="shared" si="223"/>
        <v/>
      </c>
      <c r="CO1378" s="17" t="str">
        <f t="shared" si="224"/>
        <v/>
      </c>
      <c r="CP1378" s="17" t="str">
        <f t="shared" si="225"/>
        <v/>
      </c>
      <c r="CQ1378" s="17" t="str">
        <f t="shared" si="226"/>
        <v/>
      </c>
      <c r="CR1378" s="17" t="str">
        <f t="shared" si="227"/>
        <v/>
      </c>
      <c r="CS1378" s="17" t="str">
        <f t="shared" si="228"/>
        <v/>
      </c>
      <c r="CT1378" s="17" t="str">
        <f t="shared" si="229"/>
        <v/>
      </c>
      <c r="CU1378" s="17" t="str">
        <f t="shared" si="230"/>
        <v/>
      </c>
      <c r="CV1378" s="17" t="str">
        <f t="shared" si="231"/>
        <v/>
      </c>
      <c r="CW1378" s="17" t="str">
        <f t="shared" si="232"/>
        <v/>
      </c>
      <c r="CX1378" s="17" t="str">
        <f t="shared" si="233"/>
        <v/>
      </c>
      <c r="CY1378" s="17" t="str">
        <f t="shared" si="234"/>
        <v/>
      </c>
      <c r="CZ1378" s="17" t="str">
        <f t="shared" si="235"/>
        <v/>
      </c>
      <c r="DA1378" s="17" t="str">
        <f t="shared" si="236"/>
        <v/>
      </c>
      <c r="DB1378" s="17" t="str">
        <f t="shared" si="237"/>
        <v/>
      </c>
      <c r="DC1378" s="17" t="str">
        <f t="shared" si="238"/>
        <v/>
      </c>
      <c r="DD1378" s="17" t="str">
        <f t="shared" si="239"/>
        <v/>
      </c>
      <c r="DE1378" s="17" t="str">
        <f t="shared" si="240"/>
        <v/>
      </c>
      <c r="DF1378" s="17" t="str">
        <f t="shared" si="241"/>
        <v/>
      </c>
      <c r="DG1378" s="17" t="str">
        <f t="shared" si="242"/>
        <v/>
      </c>
      <c r="DH1378" s="17" t="str">
        <f t="shared" si="243"/>
        <v/>
      </c>
      <c r="DI1378" s="17" t="str">
        <f t="shared" si="244"/>
        <v/>
      </c>
      <c r="DJ1378" s="17" t="str">
        <f t="shared" si="245"/>
        <v/>
      </c>
      <c r="DK1378" s="17" t="str">
        <f t="shared" si="246"/>
        <v/>
      </c>
      <c r="DL1378" s="17" t="str">
        <f t="shared" si="247"/>
        <v/>
      </c>
      <c r="DM1378" s="17" t="str">
        <f t="shared" si="248"/>
        <v/>
      </c>
      <c r="DN1378" s="17" t="str">
        <f t="shared" si="249"/>
        <v/>
      </c>
      <c r="DO1378" s="17" t="str">
        <f t="shared" si="250"/>
        <v/>
      </c>
      <c r="DP1378" s="17" t="str">
        <f t="shared" si="251"/>
        <v/>
      </c>
      <c r="DQ1378" s="17" t="str">
        <f t="shared" si="252"/>
        <v/>
      </c>
      <c r="DR1378" s="17" t="str">
        <f t="shared" si="253"/>
        <v/>
      </c>
      <c r="DS1378" s="17" t="str">
        <f t="shared" si="254"/>
        <v/>
      </c>
      <c r="DT1378" s="17" t="str">
        <f t="shared" si="255"/>
        <v/>
      </c>
      <c r="DU1378" s="17" t="str">
        <f t="shared" si="256"/>
        <v/>
      </c>
      <c r="DV1378" s="17" t="str">
        <f t="shared" si="257"/>
        <v/>
      </c>
      <c r="DW1378" s="17" t="str">
        <f t="shared" si="258"/>
        <v/>
      </c>
      <c r="DX1378" s="17" t="str">
        <f t="shared" si="259"/>
        <v/>
      </c>
      <c r="DY1378" s="17" t="str">
        <f t="shared" si="260"/>
        <v/>
      </c>
      <c r="DZ1378" s="17" t="str">
        <f t="shared" si="261"/>
        <v/>
      </c>
      <c r="EA1378" s="17" t="str">
        <f t="shared" si="262"/>
        <v/>
      </c>
      <c r="EB1378" s="17" t="str">
        <f t="shared" si="263"/>
        <v/>
      </c>
      <c r="EC1378" s="17" t="str">
        <f t="shared" si="264"/>
        <v/>
      </c>
      <c r="ED1378" s="17" t="str">
        <f t="shared" si="265"/>
        <v/>
      </c>
      <c r="EE1378" s="17" t="str">
        <f t="shared" si="266"/>
        <v/>
      </c>
      <c r="EF1378" s="17" t="str">
        <f t="shared" si="267"/>
        <v/>
      </c>
      <c r="EG1378" s="17" t="str">
        <f t="shared" si="268"/>
        <v/>
      </c>
      <c r="EH1378" s="17" t="str">
        <f t="shared" si="269"/>
        <v/>
      </c>
      <c r="EI1378" s="17" t="str">
        <f t="shared" si="270"/>
        <v/>
      </c>
      <c r="EJ1378" s="17" t="str">
        <f t="shared" si="271"/>
        <v/>
      </c>
      <c r="EK1378" s="17" t="str">
        <f t="shared" si="272"/>
        <v/>
      </c>
      <c r="EL1378" s="17" t="str">
        <f t="shared" si="273"/>
        <v/>
      </c>
    </row>
    <row r="1379" spans="89:142" x14ac:dyDescent="0.35">
      <c r="CK1379" s="17" t="str">
        <f t="shared" si="220"/>
        <v/>
      </c>
      <c r="CL1379" s="17" t="str">
        <f t="shared" si="221"/>
        <v/>
      </c>
      <c r="CM1379" s="17" t="str">
        <f t="shared" si="222"/>
        <v/>
      </c>
      <c r="CN1379" s="17" t="str">
        <f t="shared" si="223"/>
        <v/>
      </c>
      <c r="CO1379" s="17" t="str">
        <f t="shared" si="224"/>
        <v/>
      </c>
      <c r="CP1379" s="17" t="str">
        <f t="shared" si="225"/>
        <v/>
      </c>
      <c r="CQ1379" s="17" t="str">
        <f t="shared" si="226"/>
        <v/>
      </c>
      <c r="CR1379" s="17" t="str">
        <f t="shared" si="227"/>
        <v/>
      </c>
      <c r="CS1379" s="17" t="str">
        <f t="shared" si="228"/>
        <v/>
      </c>
      <c r="CT1379" s="17" t="str">
        <f t="shared" si="229"/>
        <v/>
      </c>
      <c r="CU1379" s="17" t="str">
        <f t="shared" si="230"/>
        <v/>
      </c>
      <c r="CV1379" s="17" t="str">
        <f t="shared" si="231"/>
        <v/>
      </c>
      <c r="CW1379" s="17" t="str">
        <f t="shared" si="232"/>
        <v/>
      </c>
      <c r="CX1379" s="17" t="str">
        <f t="shared" si="233"/>
        <v/>
      </c>
      <c r="CY1379" s="17" t="str">
        <f t="shared" si="234"/>
        <v/>
      </c>
      <c r="CZ1379" s="17" t="str">
        <f t="shared" si="235"/>
        <v/>
      </c>
      <c r="DA1379" s="17" t="str">
        <f t="shared" si="236"/>
        <v/>
      </c>
      <c r="DB1379" s="17" t="str">
        <f t="shared" si="237"/>
        <v/>
      </c>
      <c r="DC1379" s="17" t="str">
        <f t="shared" si="238"/>
        <v/>
      </c>
      <c r="DD1379" s="17" t="str">
        <f t="shared" si="239"/>
        <v/>
      </c>
      <c r="DE1379" s="17" t="str">
        <f t="shared" si="240"/>
        <v/>
      </c>
      <c r="DF1379" s="17" t="str">
        <f t="shared" si="241"/>
        <v/>
      </c>
      <c r="DG1379" s="17" t="str">
        <f t="shared" si="242"/>
        <v/>
      </c>
      <c r="DH1379" s="17" t="str">
        <f t="shared" si="243"/>
        <v/>
      </c>
      <c r="DI1379" s="17" t="str">
        <f t="shared" si="244"/>
        <v/>
      </c>
      <c r="DJ1379" s="17" t="str">
        <f t="shared" si="245"/>
        <v/>
      </c>
      <c r="DK1379" s="17" t="str">
        <f t="shared" si="246"/>
        <v/>
      </c>
      <c r="DL1379" s="17" t="str">
        <f t="shared" si="247"/>
        <v/>
      </c>
      <c r="DM1379" s="17" t="str">
        <f t="shared" si="248"/>
        <v/>
      </c>
      <c r="DN1379" s="17" t="str">
        <f t="shared" si="249"/>
        <v/>
      </c>
      <c r="DO1379" s="17" t="str">
        <f t="shared" si="250"/>
        <v/>
      </c>
      <c r="DP1379" s="17" t="str">
        <f t="shared" si="251"/>
        <v/>
      </c>
      <c r="DQ1379" s="17" t="str">
        <f t="shared" si="252"/>
        <v/>
      </c>
      <c r="DR1379" s="17" t="str">
        <f t="shared" si="253"/>
        <v/>
      </c>
      <c r="DS1379" s="17" t="str">
        <f t="shared" si="254"/>
        <v/>
      </c>
      <c r="DT1379" s="17" t="str">
        <f t="shared" si="255"/>
        <v/>
      </c>
      <c r="DU1379" s="17" t="str">
        <f t="shared" si="256"/>
        <v/>
      </c>
      <c r="DV1379" s="17" t="str">
        <f t="shared" si="257"/>
        <v/>
      </c>
      <c r="DW1379" s="17" t="str">
        <f t="shared" si="258"/>
        <v/>
      </c>
      <c r="DX1379" s="17" t="str">
        <f t="shared" si="259"/>
        <v/>
      </c>
      <c r="DY1379" s="17" t="str">
        <f t="shared" si="260"/>
        <v/>
      </c>
      <c r="DZ1379" s="17" t="str">
        <f t="shared" si="261"/>
        <v/>
      </c>
      <c r="EA1379" s="17" t="str">
        <f t="shared" si="262"/>
        <v/>
      </c>
      <c r="EB1379" s="17" t="str">
        <f t="shared" si="263"/>
        <v/>
      </c>
      <c r="EC1379" s="17" t="str">
        <f t="shared" si="264"/>
        <v/>
      </c>
      <c r="ED1379" s="17" t="str">
        <f t="shared" si="265"/>
        <v/>
      </c>
      <c r="EE1379" s="17" t="str">
        <f t="shared" si="266"/>
        <v/>
      </c>
      <c r="EF1379" s="17" t="str">
        <f t="shared" si="267"/>
        <v/>
      </c>
      <c r="EG1379" s="17" t="str">
        <f t="shared" si="268"/>
        <v/>
      </c>
      <c r="EH1379" s="17" t="str">
        <f t="shared" si="269"/>
        <v/>
      </c>
      <c r="EI1379" s="17" t="str">
        <f t="shared" si="270"/>
        <v/>
      </c>
      <c r="EJ1379" s="17" t="str">
        <f t="shared" si="271"/>
        <v/>
      </c>
      <c r="EK1379" s="17" t="str">
        <f t="shared" si="272"/>
        <v/>
      </c>
      <c r="EL1379" s="17" t="str">
        <f t="shared" si="273"/>
        <v/>
      </c>
    </row>
    <row r="1380" spans="89:142" x14ac:dyDescent="0.35">
      <c r="CK1380" s="17" t="str">
        <f t="shared" si="220"/>
        <v/>
      </c>
      <c r="CL1380" s="17" t="str">
        <f t="shared" si="221"/>
        <v/>
      </c>
      <c r="CM1380" s="17" t="str">
        <f t="shared" si="222"/>
        <v/>
      </c>
      <c r="CN1380" s="17" t="str">
        <f t="shared" si="223"/>
        <v/>
      </c>
      <c r="CO1380" s="17" t="str">
        <f t="shared" si="224"/>
        <v/>
      </c>
      <c r="CP1380" s="17" t="str">
        <f t="shared" si="225"/>
        <v/>
      </c>
      <c r="CQ1380" s="17" t="str">
        <f t="shared" si="226"/>
        <v/>
      </c>
      <c r="CR1380" s="17" t="str">
        <f t="shared" si="227"/>
        <v/>
      </c>
      <c r="CS1380" s="17" t="str">
        <f t="shared" si="228"/>
        <v/>
      </c>
      <c r="CT1380" s="17" t="str">
        <f t="shared" si="229"/>
        <v/>
      </c>
      <c r="CU1380" s="17" t="str">
        <f t="shared" si="230"/>
        <v/>
      </c>
      <c r="CV1380" s="17" t="str">
        <f t="shared" si="231"/>
        <v/>
      </c>
      <c r="CW1380" s="17" t="str">
        <f t="shared" si="232"/>
        <v/>
      </c>
      <c r="CX1380" s="17" t="str">
        <f t="shared" si="233"/>
        <v/>
      </c>
      <c r="CY1380" s="17" t="str">
        <f t="shared" si="234"/>
        <v/>
      </c>
      <c r="CZ1380" s="17" t="str">
        <f t="shared" si="235"/>
        <v/>
      </c>
      <c r="DA1380" s="17" t="str">
        <f t="shared" si="236"/>
        <v/>
      </c>
      <c r="DB1380" s="17" t="str">
        <f t="shared" si="237"/>
        <v/>
      </c>
      <c r="DC1380" s="17" t="str">
        <f t="shared" si="238"/>
        <v/>
      </c>
      <c r="DD1380" s="17" t="str">
        <f t="shared" si="239"/>
        <v/>
      </c>
      <c r="DE1380" s="17" t="str">
        <f t="shared" si="240"/>
        <v/>
      </c>
      <c r="DF1380" s="17" t="str">
        <f t="shared" si="241"/>
        <v/>
      </c>
      <c r="DG1380" s="17" t="str">
        <f t="shared" si="242"/>
        <v/>
      </c>
      <c r="DH1380" s="17" t="str">
        <f t="shared" si="243"/>
        <v/>
      </c>
      <c r="DI1380" s="17" t="str">
        <f t="shared" si="244"/>
        <v/>
      </c>
      <c r="DJ1380" s="17" t="str">
        <f t="shared" si="245"/>
        <v/>
      </c>
      <c r="DK1380" s="17" t="str">
        <f t="shared" si="246"/>
        <v/>
      </c>
      <c r="DL1380" s="17" t="str">
        <f t="shared" si="247"/>
        <v/>
      </c>
      <c r="DM1380" s="17" t="str">
        <f t="shared" si="248"/>
        <v/>
      </c>
      <c r="DN1380" s="17" t="str">
        <f t="shared" si="249"/>
        <v/>
      </c>
      <c r="DO1380" s="17" t="str">
        <f t="shared" si="250"/>
        <v/>
      </c>
      <c r="DP1380" s="17" t="str">
        <f t="shared" si="251"/>
        <v/>
      </c>
      <c r="DQ1380" s="17" t="str">
        <f t="shared" si="252"/>
        <v/>
      </c>
      <c r="DR1380" s="17" t="str">
        <f t="shared" si="253"/>
        <v/>
      </c>
      <c r="DS1380" s="17" t="str">
        <f t="shared" si="254"/>
        <v/>
      </c>
      <c r="DT1380" s="17" t="str">
        <f t="shared" si="255"/>
        <v/>
      </c>
      <c r="DU1380" s="17" t="str">
        <f t="shared" si="256"/>
        <v/>
      </c>
      <c r="DV1380" s="17" t="str">
        <f t="shared" si="257"/>
        <v/>
      </c>
      <c r="DW1380" s="17" t="str">
        <f t="shared" si="258"/>
        <v/>
      </c>
      <c r="DX1380" s="17" t="str">
        <f t="shared" si="259"/>
        <v/>
      </c>
      <c r="DY1380" s="17" t="str">
        <f t="shared" si="260"/>
        <v/>
      </c>
      <c r="DZ1380" s="17" t="str">
        <f t="shared" si="261"/>
        <v/>
      </c>
      <c r="EA1380" s="17" t="str">
        <f t="shared" si="262"/>
        <v/>
      </c>
      <c r="EB1380" s="17" t="str">
        <f t="shared" si="263"/>
        <v/>
      </c>
      <c r="EC1380" s="17" t="str">
        <f t="shared" si="264"/>
        <v/>
      </c>
      <c r="ED1380" s="17" t="str">
        <f t="shared" si="265"/>
        <v/>
      </c>
      <c r="EE1380" s="17" t="str">
        <f t="shared" si="266"/>
        <v/>
      </c>
      <c r="EF1380" s="17" t="str">
        <f t="shared" si="267"/>
        <v/>
      </c>
      <c r="EG1380" s="17" t="str">
        <f t="shared" si="268"/>
        <v/>
      </c>
      <c r="EH1380" s="17" t="str">
        <f t="shared" si="269"/>
        <v/>
      </c>
      <c r="EI1380" s="17" t="str">
        <f t="shared" si="270"/>
        <v/>
      </c>
      <c r="EJ1380" s="17" t="str">
        <f t="shared" si="271"/>
        <v/>
      </c>
      <c r="EK1380" s="17" t="str">
        <f t="shared" si="272"/>
        <v/>
      </c>
      <c r="EL1380" s="17" t="str">
        <f t="shared" si="273"/>
        <v/>
      </c>
    </row>
    <row r="1381" spans="89:142" x14ac:dyDescent="0.35">
      <c r="CK1381" s="17" t="str">
        <f t="shared" si="220"/>
        <v/>
      </c>
      <c r="CL1381" s="17" t="str">
        <f t="shared" si="221"/>
        <v/>
      </c>
      <c r="CM1381" s="17" t="str">
        <f t="shared" si="222"/>
        <v/>
      </c>
      <c r="CN1381" s="17" t="str">
        <f t="shared" si="223"/>
        <v/>
      </c>
      <c r="CO1381" s="17" t="str">
        <f t="shared" si="224"/>
        <v/>
      </c>
      <c r="CP1381" s="17" t="str">
        <f t="shared" si="225"/>
        <v/>
      </c>
      <c r="CQ1381" s="17" t="str">
        <f t="shared" si="226"/>
        <v/>
      </c>
      <c r="CR1381" s="17" t="str">
        <f t="shared" si="227"/>
        <v/>
      </c>
      <c r="CS1381" s="17" t="str">
        <f t="shared" si="228"/>
        <v/>
      </c>
      <c r="CT1381" s="17" t="str">
        <f t="shared" si="229"/>
        <v/>
      </c>
      <c r="CU1381" s="17" t="str">
        <f t="shared" si="230"/>
        <v/>
      </c>
      <c r="CV1381" s="17" t="str">
        <f t="shared" si="231"/>
        <v/>
      </c>
      <c r="CW1381" s="17" t="str">
        <f t="shared" si="232"/>
        <v/>
      </c>
      <c r="CX1381" s="17" t="str">
        <f t="shared" si="233"/>
        <v/>
      </c>
      <c r="CY1381" s="17" t="str">
        <f t="shared" si="234"/>
        <v/>
      </c>
      <c r="CZ1381" s="17" t="str">
        <f t="shared" si="235"/>
        <v/>
      </c>
      <c r="DA1381" s="17" t="str">
        <f t="shared" si="236"/>
        <v/>
      </c>
      <c r="DB1381" s="17" t="str">
        <f t="shared" si="237"/>
        <v/>
      </c>
      <c r="DC1381" s="17" t="str">
        <f t="shared" si="238"/>
        <v/>
      </c>
      <c r="DD1381" s="17" t="str">
        <f t="shared" si="239"/>
        <v/>
      </c>
      <c r="DE1381" s="17" t="str">
        <f t="shared" si="240"/>
        <v/>
      </c>
      <c r="DF1381" s="17" t="str">
        <f t="shared" si="241"/>
        <v/>
      </c>
      <c r="DG1381" s="17" t="str">
        <f t="shared" si="242"/>
        <v/>
      </c>
      <c r="DH1381" s="17" t="str">
        <f t="shared" si="243"/>
        <v/>
      </c>
      <c r="DI1381" s="17" t="str">
        <f t="shared" si="244"/>
        <v/>
      </c>
      <c r="DJ1381" s="17" t="str">
        <f t="shared" si="245"/>
        <v/>
      </c>
      <c r="DK1381" s="17" t="str">
        <f t="shared" si="246"/>
        <v/>
      </c>
      <c r="DL1381" s="17" t="str">
        <f t="shared" si="247"/>
        <v/>
      </c>
      <c r="DM1381" s="17" t="str">
        <f t="shared" si="248"/>
        <v/>
      </c>
      <c r="DN1381" s="17" t="str">
        <f t="shared" si="249"/>
        <v/>
      </c>
      <c r="DO1381" s="17" t="str">
        <f t="shared" si="250"/>
        <v/>
      </c>
      <c r="DP1381" s="17" t="str">
        <f t="shared" si="251"/>
        <v/>
      </c>
      <c r="DQ1381" s="17" t="str">
        <f t="shared" si="252"/>
        <v/>
      </c>
      <c r="DR1381" s="17" t="str">
        <f t="shared" si="253"/>
        <v/>
      </c>
      <c r="DS1381" s="17" t="str">
        <f t="shared" si="254"/>
        <v/>
      </c>
      <c r="DT1381" s="17" t="str">
        <f t="shared" si="255"/>
        <v/>
      </c>
      <c r="DU1381" s="17" t="str">
        <f t="shared" si="256"/>
        <v/>
      </c>
      <c r="DV1381" s="17" t="str">
        <f t="shared" si="257"/>
        <v/>
      </c>
      <c r="DW1381" s="17" t="str">
        <f t="shared" si="258"/>
        <v/>
      </c>
      <c r="DX1381" s="17" t="str">
        <f t="shared" si="259"/>
        <v/>
      </c>
      <c r="DY1381" s="17" t="str">
        <f t="shared" si="260"/>
        <v/>
      </c>
      <c r="DZ1381" s="17" t="str">
        <f t="shared" si="261"/>
        <v/>
      </c>
      <c r="EA1381" s="17" t="str">
        <f t="shared" si="262"/>
        <v/>
      </c>
      <c r="EB1381" s="17" t="str">
        <f t="shared" si="263"/>
        <v/>
      </c>
      <c r="EC1381" s="17" t="str">
        <f t="shared" si="264"/>
        <v/>
      </c>
      <c r="ED1381" s="17" t="str">
        <f t="shared" si="265"/>
        <v/>
      </c>
      <c r="EE1381" s="17" t="str">
        <f t="shared" si="266"/>
        <v/>
      </c>
      <c r="EF1381" s="17" t="str">
        <f t="shared" si="267"/>
        <v/>
      </c>
      <c r="EG1381" s="17" t="str">
        <f t="shared" si="268"/>
        <v/>
      </c>
      <c r="EH1381" s="17" t="str">
        <f t="shared" si="269"/>
        <v/>
      </c>
      <c r="EI1381" s="17" t="str">
        <f t="shared" si="270"/>
        <v/>
      </c>
      <c r="EJ1381" s="17" t="str">
        <f t="shared" si="271"/>
        <v/>
      </c>
      <c r="EK1381" s="17" t="str">
        <f t="shared" si="272"/>
        <v/>
      </c>
      <c r="EL1381" s="17" t="str">
        <f t="shared" si="273"/>
        <v/>
      </c>
    </row>
    <row r="1382" spans="89:142" x14ac:dyDescent="0.35">
      <c r="CK1382" s="17" t="str">
        <f t="shared" si="220"/>
        <v/>
      </c>
      <c r="CL1382" s="17" t="str">
        <f t="shared" si="221"/>
        <v/>
      </c>
      <c r="CM1382" s="17" t="str">
        <f t="shared" si="222"/>
        <v/>
      </c>
      <c r="CN1382" s="17" t="str">
        <f t="shared" si="223"/>
        <v/>
      </c>
      <c r="CO1382" s="17" t="str">
        <f t="shared" si="224"/>
        <v/>
      </c>
      <c r="CP1382" s="17" t="str">
        <f t="shared" si="225"/>
        <v/>
      </c>
      <c r="CQ1382" s="17" t="str">
        <f t="shared" si="226"/>
        <v/>
      </c>
      <c r="CR1382" s="17" t="str">
        <f t="shared" si="227"/>
        <v/>
      </c>
      <c r="CS1382" s="17" t="str">
        <f t="shared" si="228"/>
        <v/>
      </c>
      <c r="CT1382" s="17" t="str">
        <f t="shared" si="229"/>
        <v/>
      </c>
      <c r="CU1382" s="17" t="str">
        <f t="shared" si="230"/>
        <v/>
      </c>
      <c r="CV1382" s="17" t="str">
        <f t="shared" si="231"/>
        <v/>
      </c>
      <c r="CW1382" s="17" t="str">
        <f t="shared" si="232"/>
        <v/>
      </c>
      <c r="CX1382" s="17" t="str">
        <f t="shared" si="233"/>
        <v/>
      </c>
      <c r="CY1382" s="17" t="str">
        <f t="shared" si="234"/>
        <v/>
      </c>
      <c r="CZ1382" s="17" t="str">
        <f t="shared" si="235"/>
        <v/>
      </c>
      <c r="DA1382" s="17" t="str">
        <f t="shared" si="236"/>
        <v/>
      </c>
      <c r="DB1382" s="17" t="str">
        <f t="shared" si="237"/>
        <v/>
      </c>
      <c r="DC1382" s="17" t="str">
        <f t="shared" si="238"/>
        <v/>
      </c>
      <c r="DD1382" s="17" t="str">
        <f t="shared" si="239"/>
        <v/>
      </c>
      <c r="DE1382" s="17" t="str">
        <f t="shared" si="240"/>
        <v/>
      </c>
      <c r="DF1382" s="17" t="str">
        <f t="shared" si="241"/>
        <v/>
      </c>
      <c r="DG1382" s="17" t="str">
        <f t="shared" si="242"/>
        <v/>
      </c>
      <c r="DH1382" s="17" t="str">
        <f t="shared" si="243"/>
        <v/>
      </c>
      <c r="DI1382" s="17" t="str">
        <f t="shared" si="244"/>
        <v/>
      </c>
      <c r="DJ1382" s="17" t="str">
        <f t="shared" si="245"/>
        <v/>
      </c>
      <c r="DK1382" s="17" t="str">
        <f t="shared" si="246"/>
        <v/>
      </c>
      <c r="DL1382" s="17" t="str">
        <f t="shared" si="247"/>
        <v/>
      </c>
      <c r="DM1382" s="17" t="str">
        <f t="shared" si="248"/>
        <v/>
      </c>
      <c r="DN1382" s="17" t="str">
        <f t="shared" si="249"/>
        <v/>
      </c>
      <c r="DO1382" s="17" t="str">
        <f t="shared" si="250"/>
        <v/>
      </c>
      <c r="DP1382" s="17" t="str">
        <f t="shared" si="251"/>
        <v/>
      </c>
      <c r="DQ1382" s="17" t="str">
        <f t="shared" si="252"/>
        <v/>
      </c>
      <c r="DR1382" s="17" t="str">
        <f t="shared" si="253"/>
        <v/>
      </c>
      <c r="DS1382" s="17" t="str">
        <f t="shared" si="254"/>
        <v/>
      </c>
      <c r="DT1382" s="17" t="str">
        <f t="shared" si="255"/>
        <v/>
      </c>
      <c r="DU1382" s="17" t="str">
        <f t="shared" si="256"/>
        <v/>
      </c>
      <c r="DV1382" s="17" t="str">
        <f t="shared" si="257"/>
        <v/>
      </c>
      <c r="DW1382" s="17" t="str">
        <f t="shared" si="258"/>
        <v/>
      </c>
      <c r="DX1382" s="17" t="str">
        <f t="shared" si="259"/>
        <v/>
      </c>
      <c r="DY1382" s="17" t="str">
        <f t="shared" si="260"/>
        <v/>
      </c>
      <c r="DZ1382" s="17" t="str">
        <f t="shared" si="261"/>
        <v/>
      </c>
      <c r="EA1382" s="17" t="str">
        <f t="shared" si="262"/>
        <v/>
      </c>
      <c r="EB1382" s="17" t="str">
        <f t="shared" si="263"/>
        <v/>
      </c>
      <c r="EC1382" s="17" t="str">
        <f t="shared" si="264"/>
        <v/>
      </c>
      <c r="ED1382" s="17" t="str">
        <f t="shared" si="265"/>
        <v/>
      </c>
      <c r="EE1382" s="17" t="str">
        <f t="shared" si="266"/>
        <v/>
      </c>
      <c r="EF1382" s="17" t="str">
        <f t="shared" si="267"/>
        <v/>
      </c>
      <c r="EG1382" s="17" t="str">
        <f t="shared" si="268"/>
        <v/>
      </c>
      <c r="EH1382" s="17" t="str">
        <f t="shared" si="269"/>
        <v/>
      </c>
      <c r="EI1382" s="17" t="str">
        <f t="shared" si="270"/>
        <v/>
      </c>
      <c r="EJ1382" s="17" t="str">
        <f t="shared" si="271"/>
        <v/>
      </c>
      <c r="EK1382" s="17" t="str">
        <f t="shared" si="272"/>
        <v/>
      </c>
      <c r="EL1382" s="17" t="str">
        <f t="shared" si="273"/>
        <v/>
      </c>
    </row>
    <row r="1383" spans="89:142" x14ac:dyDescent="0.35">
      <c r="CK1383" s="17" t="str">
        <f t="shared" si="220"/>
        <v/>
      </c>
      <c r="CL1383" s="17" t="str">
        <f t="shared" si="221"/>
        <v/>
      </c>
      <c r="CM1383" s="17" t="str">
        <f t="shared" si="222"/>
        <v/>
      </c>
      <c r="CN1383" s="17" t="str">
        <f t="shared" si="223"/>
        <v/>
      </c>
      <c r="CO1383" s="17" t="str">
        <f t="shared" si="224"/>
        <v/>
      </c>
      <c r="CP1383" s="17" t="str">
        <f t="shared" si="225"/>
        <v/>
      </c>
      <c r="CQ1383" s="17" t="str">
        <f t="shared" si="226"/>
        <v/>
      </c>
      <c r="CR1383" s="17" t="str">
        <f t="shared" si="227"/>
        <v/>
      </c>
      <c r="CS1383" s="17" t="str">
        <f t="shared" si="228"/>
        <v/>
      </c>
      <c r="CT1383" s="17" t="str">
        <f t="shared" si="229"/>
        <v/>
      </c>
      <c r="CU1383" s="17" t="str">
        <f t="shared" si="230"/>
        <v/>
      </c>
      <c r="CV1383" s="17" t="str">
        <f t="shared" si="231"/>
        <v/>
      </c>
      <c r="CW1383" s="17" t="str">
        <f t="shared" si="232"/>
        <v/>
      </c>
      <c r="CX1383" s="17" t="str">
        <f t="shared" si="233"/>
        <v/>
      </c>
      <c r="CY1383" s="17" t="str">
        <f t="shared" si="234"/>
        <v/>
      </c>
      <c r="CZ1383" s="17" t="str">
        <f t="shared" si="235"/>
        <v/>
      </c>
      <c r="DA1383" s="17" t="str">
        <f t="shared" si="236"/>
        <v/>
      </c>
      <c r="DB1383" s="17" t="str">
        <f t="shared" si="237"/>
        <v/>
      </c>
      <c r="DC1383" s="17" t="str">
        <f t="shared" si="238"/>
        <v/>
      </c>
      <c r="DD1383" s="17" t="str">
        <f t="shared" si="239"/>
        <v/>
      </c>
      <c r="DE1383" s="17" t="str">
        <f t="shared" si="240"/>
        <v/>
      </c>
      <c r="DF1383" s="17" t="str">
        <f t="shared" si="241"/>
        <v/>
      </c>
      <c r="DG1383" s="17" t="str">
        <f t="shared" si="242"/>
        <v/>
      </c>
      <c r="DH1383" s="17" t="str">
        <f t="shared" si="243"/>
        <v/>
      </c>
      <c r="DI1383" s="17" t="str">
        <f t="shared" si="244"/>
        <v/>
      </c>
      <c r="DJ1383" s="17" t="str">
        <f t="shared" si="245"/>
        <v/>
      </c>
      <c r="DK1383" s="17" t="str">
        <f t="shared" si="246"/>
        <v/>
      </c>
      <c r="DL1383" s="17" t="str">
        <f t="shared" si="247"/>
        <v/>
      </c>
      <c r="DM1383" s="17" t="str">
        <f t="shared" si="248"/>
        <v/>
      </c>
      <c r="DN1383" s="17" t="str">
        <f t="shared" si="249"/>
        <v/>
      </c>
      <c r="DO1383" s="17" t="str">
        <f t="shared" si="250"/>
        <v/>
      </c>
      <c r="DP1383" s="17" t="str">
        <f t="shared" si="251"/>
        <v/>
      </c>
      <c r="DQ1383" s="17" t="str">
        <f t="shared" si="252"/>
        <v/>
      </c>
      <c r="DR1383" s="17" t="str">
        <f t="shared" si="253"/>
        <v/>
      </c>
      <c r="DS1383" s="17" t="str">
        <f t="shared" si="254"/>
        <v/>
      </c>
      <c r="DT1383" s="17" t="str">
        <f t="shared" si="255"/>
        <v/>
      </c>
      <c r="DU1383" s="17" t="str">
        <f t="shared" si="256"/>
        <v/>
      </c>
      <c r="DV1383" s="17" t="str">
        <f t="shared" si="257"/>
        <v/>
      </c>
      <c r="DW1383" s="17" t="str">
        <f t="shared" si="258"/>
        <v/>
      </c>
      <c r="DX1383" s="17" t="str">
        <f t="shared" si="259"/>
        <v/>
      </c>
      <c r="DY1383" s="17" t="str">
        <f t="shared" si="260"/>
        <v/>
      </c>
      <c r="DZ1383" s="17" t="str">
        <f t="shared" si="261"/>
        <v/>
      </c>
      <c r="EA1383" s="17" t="str">
        <f t="shared" si="262"/>
        <v/>
      </c>
      <c r="EB1383" s="17" t="str">
        <f t="shared" si="263"/>
        <v/>
      </c>
      <c r="EC1383" s="17" t="str">
        <f t="shared" si="264"/>
        <v/>
      </c>
      <c r="ED1383" s="17" t="str">
        <f t="shared" si="265"/>
        <v/>
      </c>
      <c r="EE1383" s="17" t="str">
        <f t="shared" si="266"/>
        <v/>
      </c>
      <c r="EF1383" s="17" t="str">
        <f t="shared" si="267"/>
        <v/>
      </c>
      <c r="EG1383" s="17" t="str">
        <f t="shared" si="268"/>
        <v/>
      </c>
      <c r="EH1383" s="17" t="str">
        <f t="shared" si="269"/>
        <v/>
      </c>
      <c r="EI1383" s="17" t="str">
        <f t="shared" si="270"/>
        <v/>
      </c>
      <c r="EJ1383" s="17" t="str">
        <f t="shared" si="271"/>
        <v/>
      </c>
      <c r="EK1383" s="17" t="str">
        <f t="shared" si="272"/>
        <v/>
      </c>
      <c r="EL1383" s="17" t="str">
        <f t="shared" si="273"/>
        <v/>
      </c>
    </row>
    <row r="1384" spans="89:142" x14ac:dyDescent="0.35">
      <c r="CK1384" s="17" t="str">
        <f t="shared" si="220"/>
        <v/>
      </c>
      <c r="CL1384" s="17" t="str">
        <f t="shared" si="221"/>
        <v/>
      </c>
      <c r="CM1384" s="17" t="str">
        <f t="shared" si="222"/>
        <v/>
      </c>
      <c r="CN1384" s="17" t="str">
        <f t="shared" si="223"/>
        <v/>
      </c>
      <c r="CO1384" s="17" t="str">
        <f t="shared" si="224"/>
        <v/>
      </c>
      <c r="CP1384" s="17" t="str">
        <f t="shared" si="225"/>
        <v/>
      </c>
      <c r="CQ1384" s="17" t="str">
        <f t="shared" si="226"/>
        <v/>
      </c>
      <c r="CR1384" s="17" t="str">
        <f t="shared" si="227"/>
        <v/>
      </c>
      <c r="CS1384" s="17" t="str">
        <f t="shared" si="228"/>
        <v/>
      </c>
      <c r="CT1384" s="17" t="str">
        <f t="shared" si="229"/>
        <v/>
      </c>
      <c r="CU1384" s="17" t="str">
        <f t="shared" si="230"/>
        <v/>
      </c>
      <c r="CV1384" s="17" t="str">
        <f t="shared" si="231"/>
        <v/>
      </c>
      <c r="CW1384" s="17" t="str">
        <f t="shared" si="232"/>
        <v/>
      </c>
      <c r="CX1384" s="17" t="str">
        <f t="shared" si="233"/>
        <v/>
      </c>
      <c r="CY1384" s="17" t="str">
        <f t="shared" si="234"/>
        <v/>
      </c>
      <c r="CZ1384" s="17" t="str">
        <f t="shared" si="235"/>
        <v/>
      </c>
      <c r="DA1384" s="17" t="str">
        <f t="shared" si="236"/>
        <v/>
      </c>
      <c r="DB1384" s="17" t="str">
        <f t="shared" si="237"/>
        <v/>
      </c>
      <c r="DC1384" s="17" t="str">
        <f t="shared" si="238"/>
        <v/>
      </c>
      <c r="DD1384" s="17" t="str">
        <f t="shared" si="239"/>
        <v/>
      </c>
      <c r="DE1384" s="17" t="str">
        <f t="shared" si="240"/>
        <v/>
      </c>
      <c r="DF1384" s="17" t="str">
        <f t="shared" si="241"/>
        <v/>
      </c>
      <c r="DG1384" s="17" t="str">
        <f t="shared" si="242"/>
        <v/>
      </c>
      <c r="DH1384" s="17" t="str">
        <f t="shared" si="243"/>
        <v/>
      </c>
      <c r="DI1384" s="17" t="str">
        <f t="shared" si="244"/>
        <v/>
      </c>
      <c r="DJ1384" s="17" t="str">
        <f t="shared" si="245"/>
        <v/>
      </c>
      <c r="DK1384" s="17" t="str">
        <f t="shared" si="246"/>
        <v/>
      </c>
      <c r="DL1384" s="17" t="str">
        <f t="shared" si="247"/>
        <v/>
      </c>
      <c r="DM1384" s="17" t="str">
        <f t="shared" si="248"/>
        <v/>
      </c>
      <c r="DN1384" s="17" t="str">
        <f t="shared" si="249"/>
        <v/>
      </c>
      <c r="DO1384" s="17" t="str">
        <f t="shared" si="250"/>
        <v/>
      </c>
      <c r="DP1384" s="17" t="str">
        <f t="shared" si="251"/>
        <v/>
      </c>
      <c r="DQ1384" s="17" t="str">
        <f t="shared" si="252"/>
        <v/>
      </c>
      <c r="DR1384" s="17" t="str">
        <f t="shared" si="253"/>
        <v/>
      </c>
      <c r="DS1384" s="17" t="str">
        <f t="shared" si="254"/>
        <v/>
      </c>
      <c r="DT1384" s="17" t="str">
        <f t="shared" si="255"/>
        <v/>
      </c>
      <c r="DU1384" s="17" t="str">
        <f t="shared" si="256"/>
        <v/>
      </c>
      <c r="DV1384" s="17" t="str">
        <f t="shared" si="257"/>
        <v/>
      </c>
      <c r="DW1384" s="17" t="str">
        <f t="shared" si="258"/>
        <v/>
      </c>
      <c r="DX1384" s="17" t="str">
        <f t="shared" si="259"/>
        <v/>
      </c>
      <c r="DY1384" s="17" t="str">
        <f t="shared" si="260"/>
        <v/>
      </c>
      <c r="DZ1384" s="17" t="str">
        <f t="shared" si="261"/>
        <v/>
      </c>
      <c r="EA1384" s="17" t="str">
        <f t="shared" si="262"/>
        <v/>
      </c>
      <c r="EB1384" s="17" t="str">
        <f t="shared" si="263"/>
        <v/>
      </c>
      <c r="EC1384" s="17" t="str">
        <f t="shared" si="264"/>
        <v/>
      </c>
      <c r="ED1384" s="17" t="str">
        <f t="shared" si="265"/>
        <v/>
      </c>
      <c r="EE1384" s="17" t="str">
        <f t="shared" si="266"/>
        <v/>
      </c>
      <c r="EF1384" s="17" t="str">
        <f t="shared" si="267"/>
        <v/>
      </c>
      <c r="EG1384" s="17" t="str">
        <f t="shared" si="268"/>
        <v/>
      </c>
      <c r="EH1384" s="17" t="str">
        <f t="shared" si="269"/>
        <v/>
      </c>
      <c r="EI1384" s="17" t="str">
        <f t="shared" si="270"/>
        <v/>
      </c>
      <c r="EJ1384" s="17" t="str">
        <f t="shared" si="271"/>
        <v/>
      </c>
      <c r="EK1384" s="17" t="str">
        <f t="shared" si="272"/>
        <v/>
      </c>
      <c r="EL1384" s="17" t="str">
        <f t="shared" si="273"/>
        <v/>
      </c>
    </row>
    <row r="1385" spans="89:142" x14ac:dyDescent="0.35">
      <c r="CK1385" s="17" t="str">
        <f t="shared" ref="CK1385:CK1416" si="274">IF(AI1385="Yes", "Manufacture: Produce", "")</f>
        <v/>
      </c>
      <c r="CL1385" s="17" t="str">
        <f t="shared" ref="CL1385:CL1416" si="275">IF(AJ1385="Yes", "Manufacture: Import", "")</f>
        <v/>
      </c>
      <c r="CM1385" s="17" t="str">
        <f t="shared" ref="CM1385:CM1416" si="276">IF(AK1385="Yes", "Manufacture: For on-site use/processing", "")</f>
        <v/>
      </c>
      <c r="CN1385" s="17" t="str">
        <f t="shared" ref="CN1385:CN1416" si="277">IF(AL1385="Yes", "Manufacture: For sale/distribution", "")</f>
        <v/>
      </c>
      <c r="CO1385" s="17" t="str">
        <f t="shared" ref="CO1385:CO1416" si="278">IF(AM1385="Yes", "Manufacture: As a byproduct", "")</f>
        <v/>
      </c>
      <c r="CP1385" s="17" t="str">
        <f t="shared" ref="CP1385:CP1416" si="279">IF(AN1385="Yes", "Manufacture: As an Impurity", "")</f>
        <v/>
      </c>
      <c r="CQ1385" s="17" t="str">
        <f t="shared" ref="CQ1385:CQ1416" si="280">IF(AO1385="Yes", "Processing: As a reactant", "")</f>
        <v/>
      </c>
      <c r="CR1385" s="17" t="str">
        <f t="shared" ref="CR1385:CR1416" si="281">IF(AP1385="Yes", "P101 - Feedstocks", "")</f>
        <v/>
      </c>
      <c r="CS1385" s="17" t="str">
        <f t="shared" ref="CS1385:CS1416" si="282">IF(AQ1385="Yes", "102 - Raw Materials", "")</f>
        <v/>
      </c>
      <c r="CT1385" s="17" t="str">
        <f t="shared" ref="CT1385:CT1416" si="283">IF(AR1385="Yes", "P103 - Intermediates", "")</f>
        <v/>
      </c>
      <c r="CU1385" s="17" t="str">
        <f t="shared" ref="CU1385:CU1416" si="284">IF(AS1385="Yes", "P104 - Initiators", "")</f>
        <v/>
      </c>
      <c r="CV1385" s="17" t="str">
        <f t="shared" ref="CV1385:CV1416" si="285">IF(AT1385="Yes", "P199 - Other", "")</f>
        <v/>
      </c>
      <c r="CW1385" s="17" t="str">
        <f t="shared" ref="CW1385:CW1416" si="286">IF(AU1385="Yes", "Processing: As a formulation component", "")</f>
        <v/>
      </c>
      <c r="CX1385" s="17" t="str">
        <f t="shared" ref="CX1385:CX1416" si="287">IF(AV1385="Yes", "P201 - Additives", "")</f>
        <v/>
      </c>
      <c r="CY1385" s="17" t="str">
        <f t="shared" ref="CY1385:CY1416" si="288">IF(AW1385="Yes", "P202 - Dyes", "")</f>
        <v/>
      </c>
      <c r="CZ1385" s="17" t="str">
        <f t="shared" ref="CZ1385:CZ1416" si="289">IF(AX1385="Yes", "P203 - Reaction Diluent", "")</f>
        <v/>
      </c>
      <c r="DA1385" s="17" t="str">
        <f t="shared" ref="DA1385:DA1416" si="290">IF(AY1385="Yes", "P204 - Initiators", "")</f>
        <v/>
      </c>
      <c r="DB1385" s="17" t="str">
        <f t="shared" ref="DB1385:DB1416" si="291">IF(AZ1385="Yes", "P205 - Solvents", "")</f>
        <v/>
      </c>
      <c r="DC1385" s="17" t="str">
        <f t="shared" ref="DC1385:DC1416" si="292">IF(BA1385="Yes", "P206 - Inhibitors", "")</f>
        <v/>
      </c>
      <c r="DD1385" s="17" t="str">
        <f t="shared" ref="DD1385:DD1416" si="293">IF(BB1385="Yes", "P207 - Emulsifiers", "")</f>
        <v/>
      </c>
      <c r="DE1385" s="17" t="str">
        <f t="shared" ref="DE1385:DE1416" si="294">IF(BC1385="Yes", "P208 - Surfactants", "")</f>
        <v/>
      </c>
      <c r="DF1385" s="17" t="str">
        <f t="shared" ref="DF1385:DF1416" si="295">IF(BD1385="Yes", "P209 - Lubricants", "")</f>
        <v/>
      </c>
      <c r="DG1385" s="17" t="str">
        <f t="shared" ref="DG1385:DG1416" si="296">IF(BE1385="Yes", "P210 - Flame Retardants", "")</f>
        <v/>
      </c>
      <c r="DH1385" s="17" t="str">
        <f t="shared" ref="DH1385:DH1416" si="297">IF(BF1385="Yes", "P211 - Rheological Modifiers", "")</f>
        <v/>
      </c>
      <c r="DI1385" s="17" t="str">
        <f t="shared" ref="DI1385:DI1416" si="298">IF(BG1385="Yes", "P299 - Other", "")</f>
        <v/>
      </c>
      <c r="DJ1385" s="17" t="str">
        <f t="shared" ref="DJ1385:DJ1416" si="299">IF(BH1385="Yes", "Processing: As an article component", "")</f>
        <v/>
      </c>
      <c r="DK1385" s="17" t="str">
        <f t="shared" ref="DK1385:DK1416" si="300">IF(BI1385="Yes", "Processing: Repackaging", "")</f>
        <v/>
      </c>
      <c r="DL1385" s="17" t="str">
        <f t="shared" ref="DL1385:DL1416" si="301">IF(BJ1385="Yes", "Processing: As an impurity", "")</f>
        <v/>
      </c>
      <c r="DM1385" s="17" t="str">
        <f t="shared" ref="DM1385:DM1416" si="302">IF(BK1385="Yes", "Processing: Recycling", "")</f>
        <v/>
      </c>
      <c r="DN1385" s="17" t="str">
        <f t="shared" ref="DN1385:DN1416" si="303">IF(BL1385="Yes", "Otherwise Use: As a chemical processing aid", "")</f>
        <v/>
      </c>
      <c r="DO1385" s="17" t="str">
        <f t="shared" ref="DO1385:DO1416" si="304">IF(BM1385="Yes", "Z101 - Process Solvents", "")</f>
        <v/>
      </c>
      <c r="DP1385" s="17" t="str">
        <f t="shared" ref="DP1385:DP1416" si="305">IF(BN1385="Yes", "Z102 - Catalysts", "")</f>
        <v/>
      </c>
      <c r="DQ1385" s="17" t="str">
        <f t="shared" ref="DQ1385:DQ1416" si="306">IF(BO1385="Yes", "Z103 - Inhibitors", "")</f>
        <v/>
      </c>
      <c r="DR1385" s="17" t="str">
        <f t="shared" ref="DR1385:DR1416" si="307">IF(BP1385="Yes", "Z104 - Inititiators", "")</f>
        <v/>
      </c>
      <c r="DS1385" s="17" t="str">
        <f t="shared" ref="DS1385:DS1416" si="308">IF(BQ1385="Yes", "Z105 - Reaction Terminators", "")</f>
        <v/>
      </c>
      <c r="DT1385" s="17" t="str">
        <f t="shared" ref="DT1385:DT1416" si="309">IF(BR1385="Yes", "Z106 - Solution Buffers", "")</f>
        <v/>
      </c>
      <c r="DU1385" s="17" t="str">
        <f t="shared" ref="DU1385:DU1416" si="310">IF(BS1385="Yes", "Z199 - Other", "")</f>
        <v/>
      </c>
      <c r="DV1385" s="17" t="str">
        <f t="shared" ref="DV1385:DV1416" si="311">IF(BT1385="Yes", "Otherwise Use: As a manufacturing aid", "")</f>
        <v/>
      </c>
      <c r="DW1385" s="17" t="str">
        <f t="shared" ref="DW1385:DW1416" si="312">IF(BU1385="Yes", "Z201 - Process Lubricants", "")</f>
        <v/>
      </c>
      <c r="DX1385" s="17" t="str">
        <f t="shared" ref="DX1385:DX1416" si="313">IF(BV1385="Yes", "Z202 - Metalworking Fluids", "")</f>
        <v/>
      </c>
      <c r="DY1385" s="17" t="str">
        <f t="shared" ref="DY1385:DY1416" si="314">IF(BW1385="Yes", "Z203 - Coolants", "")</f>
        <v/>
      </c>
      <c r="DZ1385" s="17" t="str">
        <f t="shared" ref="DZ1385:DZ1416" si="315">IF(BX1385="Yes", "Z204 - Refrigerants", "")</f>
        <v/>
      </c>
      <c r="EA1385" s="17" t="str">
        <f t="shared" ref="EA1385:EA1416" si="316">IF(BY1385="Yes", "Z205 - Hydraulic Fluids", "")</f>
        <v/>
      </c>
      <c r="EB1385" s="17" t="str">
        <f t="shared" ref="EB1385:EB1416" si="317">IF(BZ1385="Yes", "Z299 - Other", "")</f>
        <v/>
      </c>
      <c r="EC1385" s="17" t="str">
        <f t="shared" ref="EC1385:EC1416" si="318">IF(CA1385="Yes", "Otherwise Use: Ancillary or Other Use", "")</f>
        <v/>
      </c>
      <c r="ED1385" s="17" t="str">
        <f t="shared" ref="ED1385:ED1416" si="319">IF(CB1385="Yes", "Z301 - Cleaner", "")</f>
        <v/>
      </c>
      <c r="EE1385" s="17" t="str">
        <f t="shared" ref="EE1385:EE1416" si="320">IF(CC1385="Yes", "Z302 - Degreaser", "")</f>
        <v/>
      </c>
      <c r="EF1385" s="17" t="str">
        <f t="shared" ref="EF1385:EF1416" si="321">IF(CD1385="Yes", "Z303 - Lubricants", "")</f>
        <v/>
      </c>
      <c r="EG1385" s="17" t="str">
        <f t="shared" ref="EG1385:EG1416" si="322">IF(CE1385="Yes", "Z304 - Fuel", "")</f>
        <v/>
      </c>
      <c r="EH1385" s="17" t="str">
        <f t="shared" ref="EH1385:EH1416" si="323">IF(CF1385="Yes", "Z305 - Flame Retardant", "")</f>
        <v/>
      </c>
      <c r="EI1385" s="17" t="str">
        <f t="shared" ref="EI1385:EI1416" si="324">IF(CG1385="Yes", "Z306 - Waste Treatment", "")</f>
        <v/>
      </c>
      <c r="EJ1385" s="17" t="str">
        <f t="shared" ref="EJ1385:EJ1416" si="325">IF(CH1385="Yes", "Z307 - Water Treatment", "")</f>
        <v/>
      </c>
      <c r="EK1385" s="17" t="str">
        <f t="shared" ref="EK1385:EK1416" si="326">IF(CI1385="Yes", "Z308 - Construction Materials", "")</f>
        <v/>
      </c>
      <c r="EL1385" s="17" t="str">
        <f t="shared" ref="EL1385:EL1416" si="327">IF(CJ1385="Yes", "Z399 - Other", "")</f>
        <v/>
      </c>
    </row>
    <row r="1386" spans="89:142" x14ac:dyDescent="0.35">
      <c r="CK1386" s="17" t="str">
        <f t="shared" si="274"/>
        <v/>
      </c>
      <c r="CL1386" s="17" t="str">
        <f t="shared" si="275"/>
        <v/>
      </c>
      <c r="CM1386" s="17" t="str">
        <f t="shared" si="276"/>
        <v/>
      </c>
      <c r="CN1386" s="17" t="str">
        <f t="shared" si="277"/>
        <v/>
      </c>
      <c r="CO1386" s="17" t="str">
        <f t="shared" si="278"/>
        <v/>
      </c>
      <c r="CP1386" s="17" t="str">
        <f t="shared" si="279"/>
        <v/>
      </c>
      <c r="CQ1386" s="17" t="str">
        <f t="shared" si="280"/>
        <v/>
      </c>
      <c r="CR1386" s="17" t="str">
        <f t="shared" si="281"/>
        <v/>
      </c>
      <c r="CS1386" s="17" t="str">
        <f t="shared" si="282"/>
        <v/>
      </c>
      <c r="CT1386" s="17" t="str">
        <f t="shared" si="283"/>
        <v/>
      </c>
      <c r="CU1386" s="17" t="str">
        <f t="shared" si="284"/>
        <v/>
      </c>
      <c r="CV1386" s="17" t="str">
        <f t="shared" si="285"/>
        <v/>
      </c>
      <c r="CW1386" s="17" t="str">
        <f t="shared" si="286"/>
        <v/>
      </c>
      <c r="CX1386" s="17" t="str">
        <f t="shared" si="287"/>
        <v/>
      </c>
      <c r="CY1386" s="17" t="str">
        <f t="shared" si="288"/>
        <v/>
      </c>
      <c r="CZ1386" s="17" t="str">
        <f t="shared" si="289"/>
        <v/>
      </c>
      <c r="DA1386" s="17" t="str">
        <f t="shared" si="290"/>
        <v/>
      </c>
      <c r="DB1386" s="17" t="str">
        <f t="shared" si="291"/>
        <v/>
      </c>
      <c r="DC1386" s="17" t="str">
        <f t="shared" si="292"/>
        <v/>
      </c>
      <c r="DD1386" s="17" t="str">
        <f t="shared" si="293"/>
        <v/>
      </c>
      <c r="DE1386" s="17" t="str">
        <f t="shared" si="294"/>
        <v/>
      </c>
      <c r="DF1386" s="17" t="str">
        <f t="shared" si="295"/>
        <v/>
      </c>
      <c r="DG1386" s="17" t="str">
        <f t="shared" si="296"/>
        <v/>
      </c>
      <c r="DH1386" s="17" t="str">
        <f t="shared" si="297"/>
        <v/>
      </c>
      <c r="DI1386" s="17" t="str">
        <f t="shared" si="298"/>
        <v/>
      </c>
      <c r="DJ1386" s="17" t="str">
        <f t="shared" si="299"/>
        <v/>
      </c>
      <c r="DK1386" s="17" t="str">
        <f t="shared" si="300"/>
        <v/>
      </c>
      <c r="DL1386" s="17" t="str">
        <f t="shared" si="301"/>
        <v/>
      </c>
      <c r="DM1386" s="17" t="str">
        <f t="shared" si="302"/>
        <v/>
      </c>
      <c r="DN1386" s="17" t="str">
        <f t="shared" si="303"/>
        <v/>
      </c>
      <c r="DO1386" s="17" t="str">
        <f t="shared" si="304"/>
        <v/>
      </c>
      <c r="DP1386" s="17" t="str">
        <f t="shared" si="305"/>
        <v/>
      </c>
      <c r="DQ1386" s="17" t="str">
        <f t="shared" si="306"/>
        <v/>
      </c>
      <c r="DR1386" s="17" t="str">
        <f t="shared" si="307"/>
        <v/>
      </c>
      <c r="DS1386" s="17" t="str">
        <f t="shared" si="308"/>
        <v/>
      </c>
      <c r="DT1386" s="17" t="str">
        <f t="shared" si="309"/>
        <v/>
      </c>
      <c r="DU1386" s="17" t="str">
        <f t="shared" si="310"/>
        <v/>
      </c>
      <c r="DV1386" s="17" t="str">
        <f t="shared" si="311"/>
        <v/>
      </c>
      <c r="DW1386" s="17" t="str">
        <f t="shared" si="312"/>
        <v/>
      </c>
      <c r="DX1386" s="17" t="str">
        <f t="shared" si="313"/>
        <v/>
      </c>
      <c r="DY1386" s="17" t="str">
        <f t="shared" si="314"/>
        <v/>
      </c>
      <c r="DZ1386" s="17" t="str">
        <f t="shared" si="315"/>
        <v/>
      </c>
      <c r="EA1386" s="17" t="str">
        <f t="shared" si="316"/>
        <v/>
      </c>
      <c r="EB1386" s="17" t="str">
        <f t="shared" si="317"/>
        <v/>
      </c>
      <c r="EC1386" s="17" t="str">
        <f t="shared" si="318"/>
        <v/>
      </c>
      <c r="ED1386" s="17" t="str">
        <f t="shared" si="319"/>
        <v/>
      </c>
      <c r="EE1386" s="17" t="str">
        <f t="shared" si="320"/>
        <v/>
      </c>
      <c r="EF1386" s="17" t="str">
        <f t="shared" si="321"/>
        <v/>
      </c>
      <c r="EG1386" s="17" t="str">
        <f t="shared" si="322"/>
        <v/>
      </c>
      <c r="EH1386" s="17" t="str">
        <f t="shared" si="323"/>
        <v/>
      </c>
      <c r="EI1386" s="17" t="str">
        <f t="shared" si="324"/>
        <v/>
      </c>
      <c r="EJ1386" s="17" t="str">
        <f t="shared" si="325"/>
        <v/>
      </c>
      <c r="EK1386" s="17" t="str">
        <f t="shared" si="326"/>
        <v/>
      </c>
      <c r="EL1386" s="17" t="str">
        <f t="shared" si="327"/>
        <v/>
      </c>
    </row>
    <row r="1387" spans="89:142" x14ac:dyDescent="0.35">
      <c r="CK1387" s="17" t="str">
        <f t="shared" si="274"/>
        <v/>
      </c>
      <c r="CL1387" s="17" t="str">
        <f t="shared" si="275"/>
        <v/>
      </c>
      <c r="CM1387" s="17" t="str">
        <f t="shared" si="276"/>
        <v/>
      </c>
      <c r="CN1387" s="17" t="str">
        <f t="shared" si="277"/>
        <v/>
      </c>
      <c r="CO1387" s="17" t="str">
        <f t="shared" si="278"/>
        <v/>
      </c>
      <c r="CP1387" s="17" t="str">
        <f t="shared" si="279"/>
        <v/>
      </c>
      <c r="CQ1387" s="17" t="str">
        <f t="shared" si="280"/>
        <v/>
      </c>
      <c r="CR1387" s="17" t="str">
        <f t="shared" si="281"/>
        <v/>
      </c>
      <c r="CS1387" s="17" t="str">
        <f t="shared" si="282"/>
        <v/>
      </c>
      <c r="CT1387" s="17" t="str">
        <f t="shared" si="283"/>
        <v/>
      </c>
      <c r="CU1387" s="17" t="str">
        <f t="shared" si="284"/>
        <v/>
      </c>
      <c r="CV1387" s="17" t="str">
        <f t="shared" si="285"/>
        <v/>
      </c>
      <c r="CW1387" s="17" t="str">
        <f t="shared" si="286"/>
        <v/>
      </c>
      <c r="CX1387" s="17" t="str">
        <f t="shared" si="287"/>
        <v/>
      </c>
      <c r="CY1387" s="17" t="str">
        <f t="shared" si="288"/>
        <v/>
      </c>
      <c r="CZ1387" s="17" t="str">
        <f t="shared" si="289"/>
        <v/>
      </c>
      <c r="DA1387" s="17" t="str">
        <f t="shared" si="290"/>
        <v/>
      </c>
      <c r="DB1387" s="17" t="str">
        <f t="shared" si="291"/>
        <v/>
      </c>
      <c r="DC1387" s="17" t="str">
        <f t="shared" si="292"/>
        <v/>
      </c>
      <c r="DD1387" s="17" t="str">
        <f t="shared" si="293"/>
        <v/>
      </c>
      <c r="DE1387" s="17" t="str">
        <f t="shared" si="294"/>
        <v/>
      </c>
      <c r="DF1387" s="17" t="str">
        <f t="shared" si="295"/>
        <v/>
      </c>
      <c r="DG1387" s="17" t="str">
        <f t="shared" si="296"/>
        <v/>
      </c>
      <c r="DH1387" s="17" t="str">
        <f t="shared" si="297"/>
        <v/>
      </c>
      <c r="DI1387" s="17" t="str">
        <f t="shared" si="298"/>
        <v/>
      </c>
      <c r="DJ1387" s="17" t="str">
        <f t="shared" si="299"/>
        <v/>
      </c>
      <c r="DK1387" s="17" t="str">
        <f t="shared" si="300"/>
        <v/>
      </c>
      <c r="DL1387" s="17" t="str">
        <f t="shared" si="301"/>
        <v/>
      </c>
      <c r="DM1387" s="17" t="str">
        <f t="shared" si="302"/>
        <v/>
      </c>
      <c r="DN1387" s="17" t="str">
        <f t="shared" si="303"/>
        <v/>
      </c>
      <c r="DO1387" s="17" t="str">
        <f t="shared" si="304"/>
        <v/>
      </c>
      <c r="DP1387" s="17" t="str">
        <f t="shared" si="305"/>
        <v/>
      </c>
      <c r="DQ1387" s="17" t="str">
        <f t="shared" si="306"/>
        <v/>
      </c>
      <c r="DR1387" s="17" t="str">
        <f t="shared" si="307"/>
        <v/>
      </c>
      <c r="DS1387" s="17" t="str">
        <f t="shared" si="308"/>
        <v/>
      </c>
      <c r="DT1387" s="17" t="str">
        <f t="shared" si="309"/>
        <v/>
      </c>
      <c r="DU1387" s="17" t="str">
        <f t="shared" si="310"/>
        <v/>
      </c>
      <c r="DV1387" s="17" t="str">
        <f t="shared" si="311"/>
        <v/>
      </c>
      <c r="DW1387" s="17" t="str">
        <f t="shared" si="312"/>
        <v/>
      </c>
      <c r="DX1387" s="17" t="str">
        <f t="shared" si="313"/>
        <v/>
      </c>
      <c r="DY1387" s="17" t="str">
        <f t="shared" si="314"/>
        <v/>
      </c>
      <c r="DZ1387" s="17" t="str">
        <f t="shared" si="315"/>
        <v/>
      </c>
      <c r="EA1387" s="17" t="str">
        <f t="shared" si="316"/>
        <v/>
      </c>
      <c r="EB1387" s="17" t="str">
        <f t="shared" si="317"/>
        <v/>
      </c>
      <c r="EC1387" s="17" t="str">
        <f t="shared" si="318"/>
        <v/>
      </c>
      <c r="ED1387" s="17" t="str">
        <f t="shared" si="319"/>
        <v/>
      </c>
      <c r="EE1387" s="17" t="str">
        <f t="shared" si="320"/>
        <v/>
      </c>
      <c r="EF1387" s="17" t="str">
        <f t="shared" si="321"/>
        <v/>
      </c>
      <c r="EG1387" s="17" t="str">
        <f t="shared" si="322"/>
        <v/>
      </c>
      <c r="EH1387" s="17" t="str">
        <f t="shared" si="323"/>
        <v/>
      </c>
      <c r="EI1387" s="17" t="str">
        <f t="shared" si="324"/>
        <v/>
      </c>
      <c r="EJ1387" s="17" t="str">
        <f t="shared" si="325"/>
        <v/>
      </c>
      <c r="EK1387" s="17" t="str">
        <f t="shared" si="326"/>
        <v/>
      </c>
      <c r="EL1387" s="17" t="str">
        <f t="shared" si="327"/>
        <v/>
      </c>
    </row>
    <row r="1388" spans="89:142" x14ac:dyDescent="0.35">
      <c r="CK1388" s="17" t="str">
        <f t="shared" si="274"/>
        <v/>
      </c>
      <c r="CL1388" s="17" t="str">
        <f t="shared" si="275"/>
        <v/>
      </c>
      <c r="CM1388" s="17" t="str">
        <f t="shared" si="276"/>
        <v/>
      </c>
      <c r="CN1388" s="17" t="str">
        <f t="shared" si="277"/>
        <v/>
      </c>
      <c r="CO1388" s="17" t="str">
        <f t="shared" si="278"/>
        <v/>
      </c>
      <c r="CP1388" s="17" t="str">
        <f t="shared" si="279"/>
        <v/>
      </c>
      <c r="CQ1388" s="17" t="str">
        <f t="shared" si="280"/>
        <v/>
      </c>
      <c r="CR1388" s="17" t="str">
        <f t="shared" si="281"/>
        <v/>
      </c>
      <c r="CS1388" s="17" t="str">
        <f t="shared" si="282"/>
        <v/>
      </c>
      <c r="CT1388" s="17" t="str">
        <f t="shared" si="283"/>
        <v/>
      </c>
      <c r="CU1388" s="17" t="str">
        <f t="shared" si="284"/>
        <v/>
      </c>
      <c r="CV1388" s="17" t="str">
        <f t="shared" si="285"/>
        <v/>
      </c>
      <c r="CW1388" s="17" t="str">
        <f t="shared" si="286"/>
        <v/>
      </c>
      <c r="CX1388" s="17" t="str">
        <f t="shared" si="287"/>
        <v/>
      </c>
      <c r="CY1388" s="17" t="str">
        <f t="shared" si="288"/>
        <v/>
      </c>
      <c r="CZ1388" s="17" t="str">
        <f t="shared" si="289"/>
        <v/>
      </c>
      <c r="DA1388" s="17" t="str">
        <f t="shared" si="290"/>
        <v/>
      </c>
      <c r="DB1388" s="17" t="str">
        <f t="shared" si="291"/>
        <v/>
      </c>
      <c r="DC1388" s="17" t="str">
        <f t="shared" si="292"/>
        <v/>
      </c>
      <c r="DD1388" s="17" t="str">
        <f t="shared" si="293"/>
        <v/>
      </c>
      <c r="DE1388" s="17" t="str">
        <f t="shared" si="294"/>
        <v/>
      </c>
      <c r="DF1388" s="17" t="str">
        <f t="shared" si="295"/>
        <v/>
      </c>
      <c r="DG1388" s="17" t="str">
        <f t="shared" si="296"/>
        <v/>
      </c>
      <c r="DH1388" s="17" t="str">
        <f t="shared" si="297"/>
        <v/>
      </c>
      <c r="DI1388" s="17" t="str">
        <f t="shared" si="298"/>
        <v/>
      </c>
      <c r="DJ1388" s="17" t="str">
        <f t="shared" si="299"/>
        <v/>
      </c>
      <c r="DK1388" s="17" t="str">
        <f t="shared" si="300"/>
        <v/>
      </c>
      <c r="DL1388" s="17" t="str">
        <f t="shared" si="301"/>
        <v/>
      </c>
      <c r="DM1388" s="17" t="str">
        <f t="shared" si="302"/>
        <v/>
      </c>
      <c r="DN1388" s="17" t="str">
        <f t="shared" si="303"/>
        <v/>
      </c>
      <c r="DO1388" s="17" t="str">
        <f t="shared" si="304"/>
        <v/>
      </c>
      <c r="DP1388" s="17" t="str">
        <f t="shared" si="305"/>
        <v/>
      </c>
      <c r="DQ1388" s="17" t="str">
        <f t="shared" si="306"/>
        <v/>
      </c>
      <c r="DR1388" s="17" t="str">
        <f t="shared" si="307"/>
        <v/>
      </c>
      <c r="DS1388" s="17" t="str">
        <f t="shared" si="308"/>
        <v/>
      </c>
      <c r="DT1388" s="17" t="str">
        <f t="shared" si="309"/>
        <v/>
      </c>
      <c r="DU1388" s="17" t="str">
        <f t="shared" si="310"/>
        <v/>
      </c>
      <c r="DV1388" s="17" t="str">
        <f t="shared" si="311"/>
        <v/>
      </c>
      <c r="DW1388" s="17" t="str">
        <f t="shared" si="312"/>
        <v/>
      </c>
      <c r="DX1388" s="17" t="str">
        <f t="shared" si="313"/>
        <v/>
      </c>
      <c r="DY1388" s="17" t="str">
        <f t="shared" si="314"/>
        <v/>
      </c>
      <c r="DZ1388" s="17" t="str">
        <f t="shared" si="315"/>
        <v/>
      </c>
      <c r="EA1388" s="17" t="str">
        <f t="shared" si="316"/>
        <v/>
      </c>
      <c r="EB1388" s="17" t="str">
        <f t="shared" si="317"/>
        <v/>
      </c>
      <c r="EC1388" s="17" t="str">
        <f t="shared" si="318"/>
        <v/>
      </c>
      <c r="ED1388" s="17" t="str">
        <f t="shared" si="319"/>
        <v/>
      </c>
      <c r="EE1388" s="17" t="str">
        <f t="shared" si="320"/>
        <v/>
      </c>
      <c r="EF1388" s="17" t="str">
        <f t="shared" si="321"/>
        <v/>
      </c>
      <c r="EG1388" s="17" t="str">
        <f t="shared" si="322"/>
        <v/>
      </c>
      <c r="EH1388" s="17" t="str">
        <f t="shared" si="323"/>
        <v/>
      </c>
      <c r="EI1388" s="17" t="str">
        <f t="shared" si="324"/>
        <v/>
      </c>
      <c r="EJ1388" s="17" t="str">
        <f t="shared" si="325"/>
        <v/>
      </c>
      <c r="EK1388" s="17" t="str">
        <f t="shared" si="326"/>
        <v/>
      </c>
      <c r="EL1388" s="17" t="str">
        <f t="shared" si="327"/>
        <v/>
      </c>
    </row>
    <row r="1389" spans="89:142" x14ac:dyDescent="0.35">
      <c r="CK1389" s="17" t="str">
        <f t="shared" si="274"/>
        <v/>
      </c>
      <c r="CL1389" s="17" t="str">
        <f t="shared" si="275"/>
        <v/>
      </c>
      <c r="CM1389" s="17" t="str">
        <f t="shared" si="276"/>
        <v/>
      </c>
      <c r="CN1389" s="17" t="str">
        <f t="shared" si="277"/>
        <v/>
      </c>
      <c r="CO1389" s="17" t="str">
        <f t="shared" si="278"/>
        <v/>
      </c>
      <c r="CP1389" s="17" t="str">
        <f t="shared" si="279"/>
        <v/>
      </c>
      <c r="CQ1389" s="17" t="str">
        <f t="shared" si="280"/>
        <v/>
      </c>
      <c r="CR1389" s="17" t="str">
        <f t="shared" si="281"/>
        <v/>
      </c>
      <c r="CS1389" s="17" t="str">
        <f t="shared" si="282"/>
        <v/>
      </c>
      <c r="CT1389" s="17" t="str">
        <f t="shared" si="283"/>
        <v/>
      </c>
      <c r="CU1389" s="17" t="str">
        <f t="shared" si="284"/>
        <v/>
      </c>
      <c r="CV1389" s="17" t="str">
        <f t="shared" si="285"/>
        <v/>
      </c>
      <c r="CW1389" s="17" t="str">
        <f t="shared" si="286"/>
        <v/>
      </c>
      <c r="CX1389" s="17" t="str">
        <f t="shared" si="287"/>
        <v/>
      </c>
      <c r="CY1389" s="17" t="str">
        <f t="shared" si="288"/>
        <v/>
      </c>
      <c r="CZ1389" s="17" t="str">
        <f t="shared" si="289"/>
        <v/>
      </c>
      <c r="DA1389" s="17" t="str">
        <f t="shared" si="290"/>
        <v/>
      </c>
      <c r="DB1389" s="17" t="str">
        <f t="shared" si="291"/>
        <v/>
      </c>
      <c r="DC1389" s="17" t="str">
        <f t="shared" si="292"/>
        <v/>
      </c>
      <c r="DD1389" s="17" t="str">
        <f t="shared" si="293"/>
        <v/>
      </c>
      <c r="DE1389" s="17" t="str">
        <f t="shared" si="294"/>
        <v/>
      </c>
      <c r="DF1389" s="17" t="str">
        <f t="shared" si="295"/>
        <v/>
      </c>
      <c r="DG1389" s="17" t="str">
        <f t="shared" si="296"/>
        <v/>
      </c>
      <c r="DH1389" s="17" t="str">
        <f t="shared" si="297"/>
        <v/>
      </c>
      <c r="DI1389" s="17" t="str">
        <f t="shared" si="298"/>
        <v/>
      </c>
      <c r="DJ1389" s="17" t="str">
        <f t="shared" si="299"/>
        <v/>
      </c>
      <c r="DK1389" s="17" t="str">
        <f t="shared" si="300"/>
        <v/>
      </c>
      <c r="DL1389" s="17" t="str">
        <f t="shared" si="301"/>
        <v/>
      </c>
      <c r="DM1389" s="17" t="str">
        <f t="shared" si="302"/>
        <v/>
      </c>
      <c r="DN1389" s="17" t="str">
        <f t="shared" si="303"/>
        <v/>
      </c>
      <c r="DO1389" s="17" t="str">
        <f t="shared" si="304"/>
        <v/>
      </c>
      <c r="DP1389" s="17" t="str">
        <f t="shared" si="305"/>
        <v/>
      </c>
      <c r="DQ1389" s="17" t="str">
        <f t="shared" si="306"/>
        <v/>
      </c>
      <c r="DR1389" s="17" t="str">
        <f t="shared" si="307"/>
        <v/>
      </c>
      <c r="DS1389" s="17" t="str">
        <f t="shared" si="308"/>
        <v/>
      </c>
      <c r="DT1389" s="17" t="str">
        <f t="shared" si="309"/>
        <v/>
      </c>
      <c r="DU1389" s="17" t="str">
        <f t="shared" si="310"/>
        <v/>
      </c>
      <c r="DV1389" s="17" t="str">
        <f t="shared" si="311"/>
        <v/>
      </c>
      <c r="DW1389" s="17" t="str">
        <f t="shared" si="312"/>
        <v/>
      </c>
      <c r="DX1389" s="17" t="str">
        <f t="shared" si="313"/>
        <v/>
      </c>
      <c r="DY1389" s="17" t="str">
        <f t="shared" si="314"/>
        <v/>
      </c>
      <c r="DZ1389" s="17" t="str">
        <f t="shared" si="315"/>
        <v/>
      </c>
      <c r="EA1389" s="17" t="str">
        <f t="shared" si="316"/>
        <v/>
      </c>
      <c r="EB1389" s="17" t="str">
        <f t="shared" si="317"/>
        <v/>
      </c>
      <c r="EC1389" s="17" t="str">
        <f t="shared" si="318"/>
        <v/>
      </c>
      <c r="ED1389" s="17" t="str">
        <f t="shared" si="319"/>
        <v/>
      </c>
      <c r="EE1389" s="17" t="str">
        <f t="shared" si="320"/>
        <v/>
      </c>
      <c r="EF1389" s="17" t="str">
        <f t="shared" si="321"/>
        <v/>
      </c>
      <c r="EG1389" s="17" t="str">
        <f t="shared" si="322"/>
        <v/>
      </c>
      <c r="EH1389" s="17" t="str">
        <f t="shared" si="323"/>
        <v/>
      </c>
      <c r="EI1389" s="17" t="str">
        <f t="shared" si="324"/>
        <v/>
      </c>
      <c r="EJ1389" s="17" t="str">
        <f t="shared" si="325"/>
        <v/>
      </c>
      <c r="EK1389" s="17" t="str">
        <f t="shared" si="326"/>
        <v/>
      </c>
      <c r="EL1389" s="17" t="str">
        <f t="shared" si="327"/>
        <v/>
      </c>
    </row>
    <row r="1390" spans="89:142" x14ac:dyDescent="0.35">
      <c r="CK1390" s="17" t="str">
        <f t="shared" si="274"/>
        <v/>
      </c>
      <c r="CL1390" s="17" t="str">
        <f t="shared" si="275"/>
        <v/>
      </c>
      <c r="CM1390" s="17" t="str">
        <f t="shared" si="276"/>
        <v/>
      </c>
      <c r="CN1390" s="17" t="str">
        <f t="shared" si="277"/>
        <v/>
      </c>
      <c r="CO1390" s="17" t="str">
        <f t="shared" si="278"/>
        <v/>
      </c>
      <c r="CP1390" s="17" t="str">
        <f t="shared" si="279"/>
        <v/>
      </c>
      <c r="CQ1390" s="17" t="str">
        <f t="shared" si="280"/>
        <v/>
      </c>
      <c r="CR1390" s="17" t="str">
        <f t="shared" si="281"/>
        <v/>
      </c>
      <c r="CS1390" s="17" t="str">
        <f t="shared" si="282"/>
        <v/>
      </c>
      <c r="CT1390" s="17" t="str">
        <f t="shared" si="283"/>
        <v/>
      </c>
      <c r="CU1390" s="17" t="str">
        <f t="shared" si="284"/>
        <v/>
      </c>
      <c r="CV1390" s="17" t="str">
        <f t="shared" si="285"/>
        <v/>
      </c>
      <c r="CW1390" s="17" t="str">
        <f t="shared" si="286"/>
        <v/>
      </c>
      <c r="CX1390" s="17" t="str">
        <f t="shared" si="287"/>
        <v/>
      </c>
      <c r="CY1390" s="17" t="str">
        <f t="shared" si="288"/>
        <v/>
      </c>
      <c r="CZ1390" s="17" t="str">
        <f t="shared" si="289"/>
        <v/>
      </c>
      <c r="DA1390" s="17" t="str">
        <f t="shared" si="290"/>
        <v/>
      </c>
      <c r="DB1390" s="17" t="str">
        <f t="shared" si="291"/>
        <v/>
      </c>
      <c r="DC1390" s="17" t="str">
        <f t="shared" si="292"/>
        <v/>
      </c>
      <c r="DD1390" s="17" t="str">
        <f t="shared" si="293"/>
        <v/>
      </c>
      <c r="DE1390" s="17" t="str">
        <f t="shared" si="294"/>
        <v/>
      </c>
      <c r="DF1390" s="17" t="str">
        <f t="shared" si="295"/>
        <v/>
      </c>
      <c r="DG1390" s="17" t="str">
        <f t="shared" si="296"/>
        <v/>
      </c>
      <c r="DH1390" s="17" t="str">
        <f t="shared" si="297"/>
        <v/>
      </c>
      <c r="DI1390" s="17" t="str">
        <f t="shared" si="298"/>
        <v/>
      </c>
      <c r="DJ1390" s="17" t="str">
        <f t="shared" si="299"/>
        <v/>
      </c>
      <c r="DK1390" s="17" t="str">
        <f t="shared" si="300"/>
        <v/>
      </c>
      <c r="DL1390" s="17" t="str">
        <f t="shared" si="301"/>
        <v/>
      </c>
      <c r="DM1390" s="17" t="str">
        <f t="shared" si="302"/>
        <v/>
      </c>
      <c r="DN1390" s="17" t="str">
        <f t="shared" si="303"/>
        <v/>
      </c>
      <c r="DO1390" s="17" t="str">
        <f t="shared" si="304"/>
        <v/>
      </c>
      <c r="DP1390" s="17" t="str">
        <f t="shared" si="305"/>
        <v/>
      </c>
      <c r="DQ1390" s="17" t="str">
        <f t="shared" si="306"/>
        <v/>
      </c>
      <c r="DR1390" s="17" t="str">
        <f t="shared" si="307"/>
        <v/>
      </c>
      <c r="DS1390" s="17" t="str">
        <f t="shared" si="308"/>
        <v/>
      </c>
      <c r="DT1390" s="17" t="str">
        <f t="shared" si="309"/>
        <v/>
      </c>
      <c r="DU1390" s="17" t="str">
        <f t="shared" si="310"/>
        <v/>
      </c>
      <c r="DV1390" s="17" t="str">
        <f t="shared" si="311"/>
        <v/>
      </c>
      <c r="DW1390" s="17" t="str">
        <f t="shared" si="312"/>
        <v/>
      </c>
      <c r="DX1390" s="17" t="str">
        <f t="shared" si="313"/>
        <v/>
      </c>
      <c r="DY1390" s="17" t="str">
        <f t="shared" si="314"/>
        <v/>
      </c>
      <c r="DZ1390" s="17" t="str">
        <f t="shared" si="315"/>
        <v/>
      </c>
      <c r="EA1390" s="17" t="str">
        <f t="shared" si="316"/>
        <v/>
      </c>
      <c r="EB1390" s="17" t="str">
        <f t="shared" si="317"/>
        <v/>
      </c>
      <c r="EC1390" s="17" t="str">
        <f t="shared" si="318"/>
        <v/>
      </c>
      <c r="ED1390" s="17" t="str">
        <f t="shared" si="319"/>
        <v/>
      </c>
      <c r="EE1390" s="17" t="str">
        <f t="shared" si="320"/>
        <v/>
      </c>
      <c r="EF1390" s="17" t="str">
        <f t="shared" si="321"/>
        <v/>
      </c>
      <c r="EG1390" s="17" t="str">
        <f t="shared" si="322"/>
        <v/>
      </c>
      <c r="EH1390" s="17" t="str">
        <f t="shared" si="323"/>
        <v/>
      </c>
      <c r="EI1390" s="17" t="str">
        <f t="shared" si="324"/>
        <v/>
      </c>
      <c r="EJ1390" s="17" t="str">
        <f t="shared" si="325"/>
        <v/>
      </c>
      <c r="EK1390" s="17" t="str">
        <f t="shared" si="326"/>
        <v/>
      </c>
      <c r="EL1390" s="17" t="str">
        <f t="shared" si="327"/>
        <v/>
      </c>
    </row>
    <row r="1391" spans="89:142" x14ac:dyDescent="0.35">
      <c r="CK1391" s="17" t="str">
        <f t="shared" si="274"/>
        <v/>
      </c>
      <c r="CL1391" s="17" t="str">
        <f t="shared" si="275"/>
        <v/>
      </c>
      <c r="CM1391" s="17" t="str">
        <f t="shared" si="276"/>
        <v/>
      </c>
      <c r="CN1391" s="17" t="str">
        <f t="shared" si="277"/>
        <v/>
      </c>
      <c r="CO1391" s="17" t="str">
        <f t="shared" si="278"/>
        <v/>
      </c>
      <c r="CP1391" s="17" t="str">
        <f t="shared" si="279"/>
        <v/>
      </c>
      <c r="CQ1391" s="17" t="str">
        <f t="shared" si="280"/>
        <v/>
      </c>
      <c r="CR1391" s="17" t="str">
        <f t="shared" si="281"/>
        <v/>
      </c>
      <c r="CS1391" s="17" t="str">
        <f t="shared" si="282"/>
        <v/>
      </c>
      <c r="CT1391" s="17" t="str">
        <f t="shared" si="283"/>
        <v/>
      </c>
      <c r="CU1391" s="17" t="str">
        <f t="shared" si="284"/>
        <v/>
      </c>
      <c r="CV1391" s="17" t="str">
        <f t="shared" si="285"/>
        <v/>
      </c>
      <c r="CW1391" s="17" t="str">
        <f t="shared" si="286"/>
        <v/>
      </c>
      <c r="CX1391" s="17" t="str">
        <f t="shared" si="287"/>
        <v/>
      </c>
      <c r="CY1391" s="17" t="str">
        <f t="shared" si="288"/>
        <v/>
      </c>
      <c r="CZ1391" s="17" t="str">
        <f t="shared" si="289"/>
        <v/>
      </c>
      <c r="DA1391" s="17" t="str">
        <f t="shared" si="290"/>
        <v/>
      </c>
      <c r="DB1391" s="17" t="str">
        <f t="shared" si="291"/>
        <v/>
      </c>
      <c r="DC1391" s="17" t="str">
        <f t="shared" si="292"/>
        <v/>
      </c>
      <c r="DD1391" s="17" t="str">
        <f t="shared" si="293"/>
        <v/>
      </c>
      <c r="DE1391" s="17" t="str">
        <f t="shared" si="294"/>
        <v/>
      </c>
      <c r="DF1391" s="17" t="str">
        <f t="shared" si="295"/>
        <v/>
      </c>
      <c r="DG1391" s="17" t="str">
        <f t="shared" si="296"/>
        <v/>
      </c>
      <c r="DH1391" s="17" t="str">
        <f t="shared" si="297"/>
        <v/>
      </c>
      <c r="DI1391" s="17" t="str">
        <f t="shared" si="298"/>
        <v/>
      </c>
      <c r="DJ1391" s="17" t="str">
        <f t="shared" si="299"/>
        <v/>
      </c>
      <c r="DK1391" s="17" t="str">
        <f t="shared" si="300"/>
        <v/>
      </c>
      <c r="DL1391" s="17" t="str">
        <f t="shared" si="301"/>
        <v/>
      </c>
      <c r="DM1391" s="17" t="str">
        <f t="shared" si="302"/>
        <v/>
      </c>
      <c r="DN1391" s="17" t="str">
        <f t="shared" si="303"/>
        <v/>
      </c>
      <c r="DO1391" s="17" t="str">
        <f t="shared" si="304"/>
        <v/>
      </c>
      <c r="DP1391" s="17" t="str">
        <f t="shared" si="305"/>
        <v/>
      </c>
      <c r="DQ1391" s="17" t="str">
        <f t="shared" si="306"/>
        <v/>
      </c>
      <c r="DR1391" s="17" t="str">
        <f t="shared" si="307"/>
        <v/>
      </c>
      <c r="DS1391" s="17" t="str">
        <f t="shared" si="308"/>
        <v/>
      </c>
      <c r="DT1391" s="17" t="str">
        <f t="shared" si="309"/>
        <v/>
      </c>
      <c r="DU1391" s="17" t="str">
        <f t="shared" si="310"/>
        <v/>
      </c>
      <c r="DV1391" s="17" t="str">
        <f t="shared" si="311"/>
        <v/>
      </c>
      <c r="DW1391" s="17" t="str">
        <f t="shared" si="312"/>
        <v/>
      </c>
      <c r="DX1391" s="17" t="str">
        <f t="shared" si="313"/>
        <v/>
      </c>
      <c r="DY1391" s="17" t="str">
        <f t="shared" si="314"/>
        <v/>
      </c>
      <c r="DZ1391" s="17" t="str">
        <f t="shared" si="315"/>
        <v/>
      </c>
      <c r="EA1391" s="17" t="str">
        <f t="shared" si="316"/>
        <v/>
      </c>
      <c r="EB1391" s="17" t="str">
        <f t="shared" si="317"/>
        <v/>
      </c>
      <c r="EC1391" s="17" t="str">
        <f t="shared" si="318"/>
        <v/>
      </c>
      <c r="ED1391" s="17" t="str">
        <f t="shared" si="319"/>
        <v/>
      </c>
      <c r="EE1391" s="17" t="str">
        <f t="shared" si="320"/>
        <v/>
      </c>
      <c r="EF1391" s="17" t="str">
        <f t="shared" si="321"/>
        <v/>
      </c>
      <c r="EG1391" s="17" t="str">
        <f t="shared" si="322"/>
        <v/>
      </c>
      <c r="EH1391" s="17" t="str">
        <f t="shared" si="323"/>
        <v/>
      </c>
      <c r="EI1391" s="17" t="str">
        <f t="shared" si="324"/>
        <v/>
      </c>
      <c r="EJ1391" s="17" t="str">
        <f t="shared" si="325"/>
        <v/>
      </c>
      <c r="EK1391" s="17" t="str">
        <f t="shared" si="326"/>
        <v/>
      </c>
      <c r="EL1391" s="17" t="str">
        <f t="shared" si="327"/>
        <v/>
      </c>
    </row>
    <row r="1392" spans="89:142" x14ac:dyDescent="0.35">
      <c r="CK1392" s="17" t="str">
        <f t="shared" si="274"/>
        <v/>
      </c>
      <c r="CL1392" s="17" t="str">
        <f t="shared" si="275"/>
        <v/>
      </c>
      <c r="CM1392" s="17" t="str">
        <f t="shared" si="276"/>
        <v/>
      </c>
      <c r="CN1392" s="17" t="str">
        <f t="shared" si="277"/>
        <v/>
      </c>
      <c r="CO1392" s="17" t="str">
        <f t="shared" si="278"/>
        <v/>
      </c>
      <c r="CP1392" s="17" t="str">
        <f t="shared" si="279"/>
        <v/>
      </c>
      <c r="CQ1392" s="17" t="str">
        <f t="shared" si="280"/>
        <v/>
      </c>
      <c r="CR1392" s="17" t="str">
        <f t="shared" si="281"/>
        <v/>
      </c>
      <c r="CS1392" s="17" t="str">
        <f t="shared" si="282"/>
        <v/>
      </c>
      <c r="CT1392" s="17" t="str">
        <f t="shared" si="283"/>
        <v/>
      </c>
      <c r="CU1392" s="17" t="str">
        <f t="shared" si="284"/>
        <v/>
      </c>
      <c r="CV1392" s="17" t="str">
        <f t="shared" si="285"/>
        <v/>
      </c>
      <c r="CW1392" s="17" t="str">
        <f t="shared" si="286"/>
        <v/>
      </c>
      <c r="CX1392" s="17" t="str">
        <f t="shared" si="287"/>
        <v/>
      </c>
      <c r="CY1392" s="17" t="str">
        <f t="shared" si="288"/>
        <v/>
      </c>
      <c r="CZ1392" s="17" t="str">
        <f t="shared" si="289"/>
        <v/>
      </c>
      <c r="DA1392" s="17" t="str">
        <f t="shared" si="290"/>
        <v/>
      </c>
      <c r="DB1392" s="17" t="str">
        <f t="shared" si="291"/>
        <v/>
      </c>
      <c r="DC1392" s="17" t="str">
        <f t="shared" si="292"/>
        <v/>
      </c>
      <c r="DD1392" s="17" t="str">
        <f t="shared" si="293"/>
        <v/>
      </c>
      <c r="DE1392" s="17" t="str">
        <f t="shared" si="294"/>
        <v/>
      </c>
      <c r="DF1392" s="17" t="str">
        <f t="shared" si="295"/>
        <v/>
      </c>
      <c r="DG1392" s="17" t="str">
        <f t="shared" si="296"/>
        <v/>
      </c>
      <c r="DH1392" s="17" t="str">
        <f t="shared" si="297"/>
        <v/>
      </c>
      <c r="DI1392" s="17" t="str">
        <f t="shared" si="298"/>
        <v/>
      </c>
      <c r="DJ1392" s="17" t="str">
        <f t="shared" si="299"/>
        <v/>
      </c>
      <c r="DK1392" s="17" t="str">
        <f t="shared" si="300"/>
        <v/>
      </c>
      <c r="DL1392" s="17" t="str">
        <f t="shared" si="301"/>
        <v/>
      </c>
      <c r="DM1392" s="17" t="str">
        <f t="shared" si="302"/>
        <v/>
      </c>
      <c r="DN1392" s="17" t="str">
        <f t="shared" si="303"/>
        <v/>
      </c>
      <c r="DO1392" s="17" t="str">
        <f t="shared" si="304"/>
        <v/>
      </c>
      <c r="DP1392" s="17" t="str">
        <f t="shared" si="305"/>
        <v/>
      </c>
      <c r="DQ1392" s="17" t="str">
        <f t="shared" si="306"/>
        <v/>
      </c>
      <c r="DR1392" s="17" t="str">
        <f t="shared" si="307"/>
        <v/>
      </c>
      <c r="DS1392" s="17" t="str">
        <f t="shared" si="308"/>
        <v/>
      </c>
      <c r="DT1392" s="17" t="str">
        <f t="shared" si="309"/>
        <v/>
      </c>
      <c r="DU1392" s="17" t="str">
        <f t="shared" si="310"/>
        <v/>
      </c>
      <c r="DV1392" s="17" t="str">
        <f t="shared" si="311"/>
        <v/>
      </c>
      <c r="DW1392" s="17" t="str">
        <f t="shared" si="312"/>
        <v/>
      </c>
      <c r="DX1392" s="17" t="str">
        <f t="shared" si="313"/>
        <v/>
      </c>
      <c r="DY1392" s="17" t="str">
        <f t="shared" si="314"/>
        <v/>
      </c>
      <c r="DZ1392" s="17" t="str">
        <f t="shared" si="315"/>
        <v/>
      </c>
      <c r="EA1392" s="17" t="str">
        <f t="shared" si="316"/>
        <v/>
      </c>
      <c r="EB1392" s="17" t="str">
        <f t="shared" si="317"/>
        <v/>
      </c>
      <c r="EC1392" s="17" t="str">
        <f t="shared" si="318"/>
        <v/>
      </c>
      <c r="ED1392" s="17" t="str">
        <f t="shared" si="319"/>
        <v/>
      </c>
      <c r="EE1392" s="17" t="str">
        <f t="shared" si="320"/>
        <v/>
      </c>
      <c r="EF1392" s="17" t="str">
        <f t="shared" si="321"/>
        <v/>
      </c>
      <c r="EG1392" s="17" t="str">
        <f t="shared" si="322"/>
        <v/>
      </c>
      <c r="EH1392" s="17" t="str">
        <f t="shared" si="323"/>
        <v/>
      </c>
      <c r="EI1392" s="17" t="str">
        <f t="shared" si="324"/>
        <v/>
      </c>
      <c r="EJ1392" s="17" t="str">
        <f t="shared" si="325"/>
        <v/>
      </c>
      <c r="EK1392" s="17" t="str">
        <f t="shared" si="326"/>
        <v/>
      </c>
      <c r="EL1392" s="17" t="str">
        <f t="shared" si="327"/>
        <v/>
      </c>
    </row>
    <row r="1393" spans="89:142" x14ac:dyDescent="0.35">
      <c r="CK1393" s="17" t="str">
        <f t="shared" si="274"/>
        <v/>
      </c>
      <c r="CL1393" s="17" t="str">
        <f t="shared" si="275"/>
        <v/>
      </c>
      <c r="CM1393" s="17" t="str">
        <f t="shared" si="276"/>
        <v/>
      </c>
      <c r="CN1393" s="17" t="str">
        <f t="shared" si="277"/>
        <v/>
      </c>
      <c r="CO1393" s="17" t="str">
        <f t="shared" si="278"/>
        <v/>
      </c>
      <c r="CP1393" s="17" t="str">
        <f t="shared" si="279"/>
        <v/>
      </c>
      <c r="CQ1393" s="17" t="str">
        <f t="shared" si="280"/>
        <v/>
      </c>
      <c r="CR1393" s="17" t="str">
        <f t="shared" si="281"/>
        <v/>
      </c>
      <c r="CS1393" s="17" t="str">
        <f t="shared" si="282"/>
        <v/>
      </c>
      <c r="CT1393" s="17" t="str">
        <f t="shared" si="283"/>
        <v/>
      </c>
      <c r="CU1393" s="17" t="str">
        <f t="shared" si="284"/>
        <v/>
      </c>
      <c r="CV1393" s="17" t="str">
        <f t="shared" si="285"/>
        <v/>
      </c>
      <c r="CW1393" s="17" t="str">
        <f t="shared" si="286"/>
        <v/>
      </c>
      <c r="CX1393" s="17" t="str">
        <f t="shared" si="287"/>
        <v/>
      </c>
      <c r="CY1393" s="17" t="str">
        <f t="shared" si="288"/>
        <v/>
      </c>
      <c r="CZ1393" s="17" t="str">
        <f t="shared" si="289"/>
        <v/>
      </c>
      <c r="DA1393" s="17" t="str">
        <f t="shared" si="290"/>
        <v/>
      </c>
      <c r="DB1393" s="17" t="str">
        <f t="shared" si="291"/>
        <v/>
      </c>
      <c r="DC1393" s="17" t="str">
        <f t="shared" si="292"/>
        <v/>
      </c>
      <c r="DD1393" s="17" t="str">
        <f t="shared" si="293"/>
        <v/>
      </c>
      <c r="DE1393" s="17" t="str">
        <f t="shared" si="294"/>
        <v/>
      </c>
      <c r="DF1393" s="17" t="str">
        <f t="shared" si="295"/>
        <v/>
      </c>
      <c r="DG1393" s="17" t="str">
        <f t="shared" si="296"/>
        <v/>
      </c>
      <c r="DH1393" s="17" t="str">
        <f t="shared" si="297"/>
        <v/>
      </c>
      <c r="DI1393" s="17" t="str">
        <f t="shared" si="298"/>
        <v/>
      </c>
      <c r="DJ1393" s="17" t="str">
        <f t="shared" si="299"/>
        <v/>
      </c>
      <c r="DK1393" s="17" t="str">
        <f t="shared" si="300"/>
        <v/>
      </c>
      <c r="DL1393" s="17" t="str">
        <f t="shared" si="301"/>
        <v/>
      </c>
      <c r="DM1393" s="17" t="str">
        <f t="shared" si="302"/>
        <v/>
      </c>
      <c r="DN1393" s="17" t="str">
        <f t="shared" si="303"/>
        <v/>
      </c>
      <c r="DO1393" s="17" t="str">
        <f t="shared" si="304"/>
        <v/>
      </c>
      <c r="DP1393" s="17" t="str">
        <f t="shared" si="305"/>
        <v/>
      </c>
      <c r="DQ1393" s="17" t="str">
        <f t="shared" si="306"/>
        <v/>
      </c>
      <c r="DR1393" s="17" t="str">
        <f t="shared" si="307"/>
        <v/>
      </c>
      <c r="DS1393" s="17" t="str">
        <f t="shared" si="308"/>
        <v/>
      </c>
      <c r="DT1393" s="17" t="str">
        <f t="shared" si="309"/>
        <v/>
      </c>
      <c r="DU1393" s="17" t="str">
        <f t="shared" si="310"/>
        <v/>
      </c>
      <c r="DV1393" s="17" t="str">
        <f t="shared" si="311"/>
        <v/>
      </c>
      <c r="DW1393" s="17" t="str">
        <f t="shared" si="312"/>
        <v/>
      </c>
      <c r="DX1393" s="17" t="str">
        <f t="shared" si="313"/>
        <v/>
      </c>
      <c r="DY1393" s="17" t="str">
        <f t="shared" si="314"/>
        <v/>
      </c>
      <c r="DZ1393" s="17" t="str">
        <f t="shared" si="315"/>
        <v/>
      </c>
      <c r="EA1393" s="17" t="str">
        <f t="shared" si="316"/>
        <v/>
      </c>
      <c r="EB1393" s="17" t="str">
        <f t="shared" si="317"/>
        <v/>
      </c>
      <c r="EC1393" s="17" t="str">
        <f t="shared" si="318"/>
        <v/>
      </c>
      <c r="ED1393" s="17" t="str">
        <f t="shared" si="319"/>
        <v/>
      </c>
      <c r="EE1393" s="17" t="str">
        <f t="shared" si="320"/>
        <v/>
      </c>
      <c r="EF1393" s="17" t="str">
        <f t="shared" si="321"/>
        <v/>
      </c>
      <c r="EG1393" s="17" t="str">
        <f t="shared" si="322"/>
        <v/>
      </c>
      <c r="EH1393" s="17" t="str">
        <f t="shared" si="323"/>
        <v/>
      </c>
      <c r="EI1393" s="17" t="str">
        <f t="shared" si="324"/>
        <v/>
      </c>
      <c r="EJ1393" s="17" t="str">
        <f t="shared" si="325"/>
        <v/>
      </c>
      <c r="EK1393" s="17" t="str">
        <f t="shared" si="326"/>
        <v/>
      </c>
      <c r="EL1393" s="17" t="str">
        <f t="shared" si="327"/>
        <v/>
      </c>
    </row>
    <row r="1394" spans="89:142" x14ac:dyDescent="0.35">
      <c r="CK1394" s="17" t="str">
        <f t="shared" si="274"/>
        <v/>
      </c>
      <c r="CL1394" s="17" t="str">
        <f t="shared" si="275"/>
        <v/>
      </c>
      <c r="CM1394" s="17" t="str">
        <f t="shared" si="276"/>
        <v/>
      </c>
      <c r="CN1394" s="17" t="str">
        <f t="shared" si="277"/>
        <v/>
      </c>
      <c r="CO1394" s="17" t="str">
        <f t="shared" si="278"/>
        <v/>
      </c>
      <c r="CP1394" s="17" t="str">
        <f t="shared" si="279"/>
        <v/>
      </c>
      <c r="CQ1394" s="17" t="str">
        <f t="shared" si="280"/>
        <v/>
      </c>
      <c r="CR1394" s="17" t="str">
        <f t="shared" si="281"/>
        <v/>
      </c>
      <c r="CS1394" s="17" t="str">
        <f t="shared" si="282"/>
        <v/>
      </c>
      <c r="CT1394" s="17" t="str">
        <f t="shared" si="283"/>
        <v/>
      </c>
      <c r="CU1394" s="17" t="str">
        <f t="shared" si="284"/>
        <v/>
      </c>
      <c r="CV1394" s="17" t="str">
        <f t="shared" si="285"/>
        <v/>
      </c>
      <c r="CW1394" s="17" t="str">
        <f t="shared" si="286"/>
        <v/>
      </c>
      <c r="CX1394" s="17" t="str">
        <f t="shared" si="287"/>
        <v/>
      </c>
      <c r="CY1394" s="17" t="str">
        <f t="shared" si="288"/>
        <v/>
      </c>
      <c r="CZ1394" s="17" t="str">
        <f t="shared" si="289"/>
        <v/>
      </c>
      <c r="DA1394" s="17" t="str">
        <f t="shared" si="290"/>
        <v/>
      </c>
      <c r="DB1394" s="17" t="str">
        <f t="shared" si="291"/>
        <v/>
      </c>
      <c r="DC1394" s="17" t="str">
        <f t="shared" si="292"/>
        <v/>
      </c>
      <c r="DD1394" s="17" t="str">
        <f t="shared" si="293"/>
        <v/>
      </c>
      <c r="DE1394" s="17" t="str">
        <f t="shared" si="294"/>
        <v/>
      </c>
      <c r="DF1394" s="17" t="str">
        <f t="shared" si="295"/>
        <v/>
      </c>
      <c r="DG1394" s="17" t="str">
        <f t="shared" si="296"/>
        <v/>
      </c>
      <c r="DH1394" s="17" t="str">
        <f t="shared" si="297"/>
        <v/>
      </c>
      <c r="DI1394" s="17" t="str">
        <f t="shared" si="298"/>
        <v/>
      </c>
      <c r="DJ1394" s="17" t="str">
        <f t="shared" si="299"/>
        <v/>
      </c>
      <c r="DK1394" s="17" t="str">
        <f t="shared" si="300"/>
        <v/>
      </c>
      <c r="DL1394" s="17" t="str">
        <f t="shared" si="301"/>
        <v/>
      </c>
      <c r="DM1394" s="17" t="str">
        <f t="shared" si="302"/>
        <v/>
      </c>
      <c r="DN1394" s="17" t="str">
        <f t="shared" si="303"/>
        <v/>
      </c>
      <c r="DO1394" s="17" t="str">
        <f t="shared" si="304"/>
        <v/>
      </c>
      <c r="DP1394" s="17" t="str">
        <f t="shared" si="305"/>
        <v/>
      </c>
      <c r="DQ1394" s="17" t="str">
        <f t="shared" si="306"/>
        <v/>
      </c>
      <c r="DR1394" s="17" t="str">
        <f t="shared" si="307"/>
        <v/>
      </c>
      <c r="DS1394" s="17" t="str">
        <f t="shared" si="308"/>
        <v/>
      </c>
      <c r="DT1394" s="17" t="str">
        <f t="shared" si="309"/>
        <v/>
      </c>
      <c r="DU1394" s="17" t="str">
        <f t="shared" si="310"/>
        <v/>
      </c>
      <c r="DV1394" s="17" t="str">
        <f t="shared" si="311"/>
        <v/>
      </c>
      <c r="DW1394" s="17" t="str">
        <f t="shared" si="312"/>
        <v/>
      </c>
      <c r="DX1394" s="17" t="str">
        <f t="shared" si="313"/>
        <v/>
      </c>
      <c r="DY1394" s="17" t="str">
        <f t="shared" si="314"/>
        <v/>
      </c>
      <c r="DZ1394" s="17" t="str">
        <f t="shared" si="315"/>
        <v/>
      </c>
      <c r="EA1394" s="17" t="str">
        <f t="shared" si="316"/>
        <v/>
      </c>
      <c r="EB1394" s="17" t="str">
        <f t="shared" si="317"/>
        <v/>
      </c>
      <c r="EC1394" s="17" t="str">
        <f t="shared" si="318"/>
        <v/>
      </c>
      <c r="ED1394" s="17" t="str">
        <f t="shared" si="319"/>
        <v/>
      </c>
      <c r="EE1394" s="17" t="str">
        <f t="shared" si="320"/>
        <v/>
      </c>
      <c r="EF1394" s="17" t="str">
        <f t="shared" si="321"/>
        <v/>
      </c>
      <c r="EG1394" s="17" t="str">
        <f t="shared" si="322"/>
        <v/>
      </c>
      <c r="EH1394" s="17" t="str">
        <f t="shared" si="323"/>
        <v/>
      </c>
      <c r="EI1394" s="17" t="str">
        <f t="shared" si="324"/>
        <v/>
      </c>
      <c r="EJ1394" s="17" t="str">
        <f t="shared" si="325"/>
        <v/>
      </c>
      <c r="EK1394" s="17" t="str">
        <f t="shared" si="326"/>
        <v/>
      </c>
      <c r="EL1394" s="17" t="str">
        <f t="shared" si="327"/>
        <v/>
      </c>
    </row>
    <row r="1395" spans="89:142" x14ac:dyDescent="0.35">
      <c r="CK1395" s="17" t="str">
        <f t="shared" si="274"/>
        <v/>
      </c>
      <c r="CL1395" s="17" t="str">
        <f t="shared" si="275"/>
        <v/>
      </c>
      <c r="CM1395" s="17" t="str">
        <f t="shared" si="276"/>
        <v/>
      </c>
      <c r="CN1395" s="17" t="str">
        <f t="shared" si="277"/>
        <v/>
      </c>
      <c r="CO1395" s="17" t="str">
        <f t="shared" si="278"/>
        <v/>
      </c>
      <c r="CP1395" s="17" t="str">
        <f t="shared" si="279"/>
        <v/>
      </c>
      <c r="CQ1395" s="17" t="str">
        <f t="shared" si="280"/>
        <v/>
      </c>
      <c r="CR1395" s="17" t="str">
        <f t="shared" si="281"/>
        <v/>
      </c>
      <c r="CS1395" s="17" t="str">
        <f t="shared" si="282"/>
        <v/>
      </c>
      <c r="CT1395" s="17" t="str">
        <f t="shared" si="283"/>
        <v/>
      </c>
      <c r="CU1395" s="17" t="str">
        <f t="shared" si="284"/>
        <v/>
      </c>
      <c r="CV1395" s="17" t="str">
        <f t="shared" si="285"/>
        <v/>
      </c>
      <c r="CW1395" s="17" t="str">
        <f t="shared" si="286"/>
        <v/>
      </c>
      <c r="CX1395" s="17" t="str">
        <f t="shared" si="287"/>
        <v/>
      </c>
      <c r="CY1395" s="17" t="str">
        <f t="shared" si="288"/>
        <v/>
      </c>
      <c r="CZ1395" s="17" t="str">
        <f t="shared" si="289"/>
        <v/>
      </c>
      <c r="DA1395" s="17" t="str">
        <f t="shared" si="290"/>
        <v/>
      </c>
      <c r="DB1395" s="17" t="str">
        <f t="shared" si="291"/>
        <v/>
      </c>
      <c r="DC1395" s="17" t="str">
        <f t="shared" si="292"/>
        <v/>
      </c>
      <c r="DD1395" s="17" t="str">
        <f t="shared" si="293"/>
        <v/>
      </c>
      <c r="DE1395" s="17" t="str">
        <f t="shared" si="294"/>
        <v/>
      </c>
      <c r="DF1395" s="17" t="str">
        <f t="shared" si="295"/>
        <v/>
      </c>
      <c r="DG1395" s="17" t="str">
        <f t="shared" si="296"/>
        <v/>
      </c>
      <c r="DH1395" s="17" t="str">
        <f t="shared" si="297"/>
        <v/>
      </c>
      <c r="DI1395" s="17" t="str">
        <f t="shared" si="298"/>
        <v/>
      </c>
      <c r="DJ1395" s="17" t="str">
        <f t="shared" si="299"/>
        <v/>
      </c>
      <c r="DK1395" s="17" t="str">
        <f t="shared" si="300"/>
        <v/>
      </c>
      <c r="DL1395" s="17" t="str">
        <f t="shared" si="301"/>
        <v/>
      </c>
      <c r="DM1395" s="17" t="str">
        <f t="shared" si="302"/>
        <v/>
      </c>
      <c r="DN1395" s="17" t="str">
        <f t="shared" si="303"/>
        <v/>
      </c>
      <c r="DO1395" s="17" t="str">
        <f t="shared" si="304"/>
        <v/>
      </c>
      <c r="DP1395" s="17" t="str">
        <f t="shared" si="305"/>
        <v/>
      </c>
      <c r="DQ1395" s="17" t="str">
        <f t="shared" si="306"/>
        <v/>
      </c>
      <c r="DR1395" s="17" t="str">
        <f t="shared" si="307"/>
        <v/>
      </c>
      <c r="DS1395" s="17" t="str">
        <f t="shared" si="308"/>
        <v/>
      </c>
      <c r="DT1395" s="17" t="str">
        <f t="shared" si="309"/>
        <v/>
      </c>
      <c r="DU1395" s="17" t="str">
        <f t="shared" si="310"/>
        <v/>
      </c>
      <c r="DV1395" s="17" t="str">
        <f t="shared" si="311"/>
        <v/>
      </c>
      <c r="DW1395" s="17" t="str">
        <f t="shared" si="312"/>
        <v/>
      </c>
      <c r="DX1395" s="17" t="str">
        <f t="shared" si="313"/>
        <v/>
      </c>
      <c r="DY1395" s="17" t="str">
        <f t="shared" si="314"/>
        <v/>
      </c>
      <c r="DZ1395" s="17" t="str">
        <f t="shared" si="315"/>
        <v/>
      </c>
      <c r="EA1395" s="17" t="str">
        <f t="shared" si="316"/>
        <v/>
      </c>
      <c r="EB1395" s="17" t="str">
        <f t="shared" si="317"/>
        <v/>
      </c>
      <c r="EC1395" s="17" t="str">
        <f t="shared" si="318"/>
        <v/>
      </c>
      <c r="ED1395" s="17" t="str">
        <f t="shared" si="319"/>
        <v/>
      </c>
      <c r="EE1395" s="17" t="str">
        <f t="shared" si="320"/>
        <v/>
      </c>
      <c r="EF1395" s="17" t="str">
        <f t="shared" si="321"/>
        <v/>
      </c>
      <c r="EG1395" s="17" t="str">
        <f t="shared" si="322"/>
        <v/>
      </c>
      <c r="EH1395" s="17" t="str">
        <f t="shared" si="323"/>
        <v/>
      </c>
      <c r="EI1395" s="17" t="str">
        <f t="shared" si="324"/>
        <v/>
      </c>
      <c r="EJ1395" s="17" t="str">
        <f t="shared" si="325"/>
        <v/>
      </c>
      <c r="EK1395" s="17" t="str">
        <f t="shared" si="326"/>
        <v/>
      </c>
      <c r="EL1395" s="17" t="str">
        <f t="shared" si="327"/>
        <v/>
      </c>
    </row>
    <row r="1396" spans="89:142" x14ac:dyDescent="0.35">
      <c r="CK1396" s="17" t="str">
        <f t="shared" si="274"/>
        <v/>
      </c>
      <c r="CL1396" s="17" t="str">
        <f t="shared" si="275"/>
        <v/>
      </c>
      <c r="CM1396" s="17" t="str">
        <f t="shared" si="276"/>
        <v/>
      </c>
      <c r="CN1396" s="17" t="str">
        <f t="shared" si="277"/>
        <v/>
      </c>
      <c r="CO1396" s="17" t="str">
        <f t="shared" si="278"/>
        <v/>
      </c>
      <c r="CP1396" s="17" t="str">
        <f t="shared" si="279"/>
        <v/>
      </c>
      <c r="CQ1396" s="17" t="str">
        <f t="shared" si="280"/>
        <v/>
      </c>
      <c r="CR1396" s="17" t="str">
        <f t="shared" si="281"/>
        <v/>
      </c>
      <c r="CS1396" s="17" t="str">
        <f t="shared" si="282"/>
        <v/>
      </c>
      <c r="CT1396" s="17" t="str">
        <f t="shared" si="283"/>
        <v/>
      </c>
      <c r="CU1396" s="17" t="str">
        <f t="shared" si="284"/>
        <v/>
      </c>
      <c r="CV1396" s="17" t="str">
        <f t="shared" si="285"/>
        <v/>
      </c>
      <c r="CW1396" s="17" t="str">
        <f t="shared" si="286"/>
        <v/>
      </c>
      <c r="CX1396" s="17" t="str">
        <f t="shared" si="287"/>
        <v/>
      </c>
      <c r="CY1396" s="17" t="str">
        <f t="shared" si="288"/>
        <v/>
      </c>
      <c r="CZ1396" s="17" t="str">
        <f t="shared" si="289"/>
        <v/>
      </c>
      <c r="DA1396" s="17" t="str">
        <f t="shared" si="290"/>
        <v/>
      </c>
      <c r="DB1396" s="17" t="str">
        <f t="shared" si="291"/>
        <v/>
      </c>
      <c r="DC1396" s="17" t="str">
        <f t="shared" si="292"/>
        <v/>
      </c>
      <c r="DD1396" s="17" t="str">
        <f t="shared" si="293"/>
        <v/>
      </c>
      <c r="DE1396" s="17" t="str">
        <f t="shared" si="294"/>
        <v/>
      </c>
      <c r="DF1396" s="17" t="str">
        <f t="shared" si="295"/>
        <v/>
      </c>
      <c r="DG1396" s="17" t="str">
        <f t="shared" si="296"/>
        <v/>
      </c>
      <c r="DH1396" s="17" t="str">
        <f t="shared" si="297"/>
        <v/>
      </c>
      <c r="DI1396" s="17" t="str">
        <f t="shared" si="298"/>
        <v/>
      </c>
      <c r="DJ1396" s="17" t="str">
        <f t="shared" si="299"/>
        <v/>
      </c>
      <c r="DK1396" s="17" t="str">
        <f t="shared" si="300"/>
        <v/>
      </c>
      <c r="DL1396" s="17" t="str">
        <f t="shared" si="301"/>
        <v/>
      </c>
      <c r="DM1396" s="17" t="str">
        <f t="shared" si="302"/>
        <v/>
      </c>
      <c r="DN1396" s="17" t="str">
        <f t="shared" si="303"/>
        <v/>
      </c>
      <c r="DO1396" s="17" t="str">
        <f t="shared" si="304"/>
        <v/>
      </c>
      <c r="DP1396" s="17" t="str">
        <f t="shared" si="305"/>
        <v/>
      </c>
      <c r="DQ1396" s="17" t="str">
        <f t="shared" si="306"/>
        <v/>
      </c>
      <c r="DR1396" s="17" t="str">
        <f t="shared" si="307"/>
        <v/>
      </c>
      <c r="DS1396" s="17" t="str">
        <f t="shared" si="308"/>
        <v/>
      </c>
      <c r="DT1396" s="17" t="str">
        <f t="shared" si="309"/>
        <v/>
      </c>
      <c r="DU1396" s="17" t="str">
        <f t="shared" si="310"/>
        <v/>
      </c>
      <c r="DV1396" s="17" t="str">
        <f t="shared" si="311"/>
        <v/>
      </c>
      <c r="DW1396" s="17" t="str">
        <f t="shared" si="312"/>
        <v/>
      </c>
      <c r="DX1396" s="17" t="str">
        <f t="shared" si="313"/>
        <v/>
      </c>
      <c r="DY1396" s="17" t="str">
        <f t="shared" si="314"/>
        <v/>
      </c>
      <c r="DZ1396" s="17" t="str">
        <f t="shared" si="315"/>
        <v/>
      </c>
      <c r="EA1396" s="17" t="str">
        <f t="shared" si="316"/>
        <v/>
      </c>
      <c r="EB1396" s="17" t="str">
        <f t="shared" si="317"/>
        <v/>
      </c>
      <c r="EC1396" s="17" t="str">
        <f t="shared" si="318"/>
        <v/>
      </c>
      <c r="ED1396" s="17" t="str">
        <f t="shared" si="319"/>
        <v/>
      </c>
      <c r="EE1396" s="17" t="str">
        <f t="shared" si="320"/>
        <v/>
      </c>
      <c r="EF1396" s="17" t="str">
        <f t="shared" si="321"/>
        <v/>
      </c>
      <c r="EG1396" s="17" t="str">
        <f t="shared" si="322"/>
        <v/>
      </c>
      <c r="EH1396" s="17" t="str">
        <f t="shared" si="323"/>
        <v/>
      </c>
      <c r="EI1396" s="17" t="str">
        <f t="shared" si="324"/>
        <v/>
      </c>
      <c r="EJ1396" s="17" t="str">
        <f t="shared" si="325"/>
        <v/>
      </c>
      <c r="EK1396" s="17" t="str">
        <f t="shared" si="326"/>
        <v/>
      </c>
      <c r="EL1396" s="17" t="str">
        <f t="shared" si="327"/>
        <v/>
      </c>
    </row>
    <row r="1397" spans="89:142" x14ac:dyDescent="0.35">
      <c r="CK1397" s="17" t="str">
        <f t="shared" si="274"/>
        <v/>
      </c>
      <c r="CL1397" s="17" t="str">
        <f t="shared" si="275"/>
        <v/>
      </c>
      <c r="CM1397" s="17" t="str">
        <f t="shared" si="276"/>
        <v/>
      </c>
      <c r="CN1397" s="17" t="str">
        <f t="shared" si="277"/>
        <v/>
      </c>
      <c r="CO1397" s="17" t="str">
        <f t="shared" si="278"/>
        <v/>
      </c>
      <c r="CP1397" s="17" t="str">
        <f t="shared" si="279"/>
        <v/>
      </c>
      <c r="CQ1397" s="17" t="str">
        <f t="shared" si="280"/>
        <v/>
      </c>
      <c r="CR1397" s="17" t="str">
        <f t="shared" si="281"/>
        <v/>
      </c>
      <c r="CS1397" s="17" t="str">
        <f t="shared" si="282"/>
        <v/>
      </c>
      <c r="CT1397" s="17" t="str">
        <f t="shared" si="283"/>
        <v/>
      </c>
      <c r="CU1397" s="17" t="str">
        <f t="shared" si="284"/>
        <v/>
      </c>
      <c r="CV1397" s="17" t="str">
        <f t="shared" si="285"/>
        <v/>
      </c>
      <c r="CW1397" s="17" t="str">
        <f t="shared" si="286"/>
        <v/>
      </c>
      <c r="CX1397" s="17" t="str">
        <f t="shared" si="287"/>
        <v/>
      </c>
      <c r="CY1397" s="17" t="str">
        <f t="shared" si="288"/>
        <v/>
      </c>
      <c r="CZ1397" s="17" t="str">
        <f t="shared" si="289"/>
        <v/>
      </c>
      <c r="DA1397" s="17" t="str">
        <f t="shared" si="290"/>
        <v/>
      </c>
      <c r="DB1397" s="17" t="str">
        <f t="shared" si="291"/>
        <v/>
      </c>
      <c r="DC1397" s="17" t="str">
        <f t="shared" si="292"/>
        <v/>
      </c>
      <c r="DD1397" s="17" t="str">
        <f t="shared" si="293"/>
        <v/>
      </c>
      <c r="DE1397" s="17" t="str">
        <f t="shared" si="294"/>
        <v/>
      </c>
      <c r="DF1397" s="17" t="str">
        <f t="shared" si="295"/>
        <v/>
      </c>
      <c r="DG1397" s="17" t="str">
        <f t="shared" si="296"/>
        <v/>
      </c>
      <c r="DH1397" s="17" t="str">
        <f t="shared" si="297"/>
        <v/>
      </c>
      <c r="DI1397" s="17" t="str">
        <f t="shared" si="298"/>
        <v/>
      </c>
      <c r="DJ1397" s="17" t="str">
        <f t="shared" si="299"/>
        <v/>
      </c>
      <c r="DK1397" s="17" t="str">
        <f t="shared" si="300"/>
        <v/>
      </c>
      <c r="DL1397" s="17" t="str">
        <f t="shared" si="301"/>
        <v/>
      </c>
      <c r="DM1397" s="17" t="str">
        <f t="shared" si="302"/>
        <v/>
      </c>
      <c r="DN1397" s="17" t="str">
        <f t="shared" si="303"/>
        <v/>
      </c>
      <c r="DO1397" s="17" t="str">
        <f t="shared" si="304"/>
        <v/>
      </c>
      <c r="DP1397" s="17" t="str">
        <f t="shared" si="305"/>
        <v/>
      </c>
      <c r="DQ1397" s="17" t="str">
        <f t="shared" si="306"/>
        <v/>
      </c>
      <c r="DR1397" s="17" t="str">
        <f t="shared" si="307"/>
        <v/>
      </c>
      <c r="DS1397" s="17" t="str">
        <f t="shared" si="308"/>
        <v/>
      </c>
      <c r="DT1397" s="17" t="str">
        <f t="shared" si="309"/>
        <v/>
      </c>
      <c r="DU1397" s="17" t="str">
        <f t="shared" si="310"/>
        <v/>
      </c>
      <c r="DV1397" s="17" t="str">
        <f t="shared" si="311"/>
        <v/>
      </c>
      <c r="DW1397" s="17" t="str">
        <f t="shared" si="312"/>
        <v/>
      </c>
      <c r="DX1397" s="17" t="str">
        <f t="shared" si="313"/>
        <v/>
      </c>
      <c r="DY1397" s="17" t="str">
        <f t="shared" si="314"/>
        <v/>
      </c>
      <c r="DZ1397" s="17" t="str">
        <f t="shared" si="315"/>
        <v/>
      </c>
      <c r="EA1397" s="17" t="str">
        <f t="shared" si="316"/>
        <v/>
      </c>
      <c r="EB1397" s="17" t="str">
        <f t="shared" si="317"/>
        <v/>
      </c>
      <c r="EC1397" s="17" t="str">
        <f t="shared" si="318"/>
        <v/>
      </c>
      <c r="ED1397" s="17" t="str">
        <f t="shared" si="319"/>
        <v/>
      </c>
      <c r="EE1397" s="17" t="str">
        <f t="shared" si="320"/>
        <v/>
      </c>
      <c r="EF1397" s="17" t="str">
        <f t="shared" si="321"/>
        <v/>
      </c>
      <c r="EG1397" s="17" t="str">
        <f t="shared" si="322"/>
        <v/>
      </c>
      <c r="EH1397" s="17" t="str">
        <f t="shared" si="323"/>
        <v/>
      </c>
      <c r="EI1397" s="17" t="str">
        <f t="shared" si="324"/>
        <v/>
      </c>
      <c r="EJ1397" s="17" t="str">
        <f t="shared" si="325"/>
        <v/>
      </c>
      <c r="EK1397" s="17" t="str">
        <f t="shared" si="326"/>
        <v/>
      </c>
      <c r="EL1397" s="17" t="str">
        <f t="shared" si="327"/>
        <v/>
      </c>
    </row>
    <row r="1398" spans="89:142" x14ac:dyDescent="0.35">
      <c r="CK1398" s="17" t="str">
        <f t="shared" si="274"/>
        <v/>
      </c>
      <c r="CL1398" s="17" t="str">
        <f t="shared" si="275"/>
        <v/>
      </c>
      <c r="CM1398" s="17" t="str">
        <f t="shared" si="276"/>
        <v/>
      </c>
      <c r="CN1398" s="17" t="str">
        <f t="shared" si="277"/>
        <v/>
      </c>
      <c r="CO1398" s="17" t="str">
        <f t="shared" si="278"/>
        <v/>
      </c>
      <c r="CP1398" s="17" t="str">
        <f t="shared" si="279"/>
        <v/>
      </c>
      <c r="CQ1398" s="17" t="str">
        <f t="shared" si="280"/>
        <v/>
      </c>
      <c r="CR1398" s="17" t="str">
        <f t="shared" si="281"/>
        <v/>
      </c>
      <c r="CS1398" s="17" t="str">
        <f t="shared" si="282"/>
        <v/>
      </c>
      <c r="CT1398" s="17" t="str">
        <f t="shared" si="283"/>
        <v/>
      </c>
      <c r="CU1398" s="17" t="str">
        <f t="shared" si="284"/>
        <v/>
      </c>
      <c r="CV1398" s="17" t="str">
        <f t="shared" si="285"/>
        <v/>
      </c>
      <c r="CW1398" s="17" t="str">
        <f t="shared" si="286"/>
        <v/>
      </c>
      <c r="CX1398" s="17" t="str">
        <f t="shared" si="287"/>
        <v/>
      </c>
      <c r="CY1398" s="17" t="str">
        <f t="shared" si="288"/>
        <v/>
      </c>
      <c r="CZ1398" s="17" t="str">
        <f t="shared" si="289"/>
        <v/>
      </c>
      <c r="DA1398" s="17" t="str">
        <f t="shared" si="290"/>
        <v/>
      </c>
      <c r="DB1398" s="17" t="str">
        <f t="shared" si="291"/>
        <v/>
      </c>
      <c r="DC1398" s="17" t="str">
        <f t="shared" si="292"/>
        <v/>
      </c>
      <c r="DD1398" s="17" t="str">
        <f t="shared" si="293"/>
        <v/>
      </c>
      <c r="DE1398" s="17" t="str">
        <f t="shared" si="294"/>
        <v/>
      </c>
      <c r="DF1398" s="17" t="str">
        <f t="shared" si="295"/>
        <v/>
      </c>
      <c r="DG1398" s="17" t="str">
        <f t="shared" si="296"/>
        <v/>
      </c>
      <c r="DH1398" s="17" t="str">
        <f t="shared" si="297"/>
        <v/>
      </c>
      <c r="DI1398" s="17" t="str">
        <f t="shared" si="298"/>
        <v/>
      </c>
      <c r="DJ1398" s="17" t="str">
        <f t="shared" si="299"/>
        <v/>
      </c>
      <c r="DK1398" s="17" t="str">
        <f t="shared" si="300"/>
        <v/>
      </c>
      <c r="DL1398" s="17" t="str">
        <f t="shared" si="301"/>
        <v/>
      </c>
      <c r="DM1398" s="17" t="str">
        <f t="shared" si="302"/>
        <v/>
      </c>
      <c r="DN1398" s="17" t="str">
        <f t="shared" si="303"/>
        <v/>
      </c>
      <c r="DO1398" s="17" t="str">
        <f t="shared" si="304"/>
        <v/>
      </c>
      <c r="DP1398" s="17" t="str">
        <f t="shared" si="305"/>
        <v/>
      </c>
      <c r="DQ1398" s="17" t="str">
        <f t="shared" si="306"/>
        <v/>
      </c>
      <c r="DR1398" s="17" t="str">
        <f t="shared" si="307"/>
        <v/>
      </c>
      <c r="DS1398" s="17" t="str">
        <f t="shared" si="308"/>
        <v/>
      </c>
      <c r="DT1398" s="17" t="str">
        <f t="shared" si="309"/>
        <v/>
      </c>
      <c r="DU1398" s="17" t="str">
        <f t="shared" si="310"/>
        <v/>
      </c>
      <c r="DV1398" s="17" t="str">
        <f t="shared" si="311"/>
        <v/>
      </c>
      <c r="DW1398" s="17" t="str">
        <f t="shared" si="312"/>
        <v/>
      </c>
      <c r="DX1398" s="17" t="str">
        <f t="shared" si="313"/>
        <v/>
      </c>
      <c r="DY1398" s="17" t="str">
        <f t="shared" si="314"/>
        <v/>
      </c>
      <c r="DZ1398" s="17" t="str">
        <f t="shared" si="315"/>
        <v/>
      </c>
      <c r="EA1398" s="17" t="str">
        <f t="shared" si="316"/>
        <v/>
      </c>
      <c r="EB1398" s="17" t="str">
        <f t="shared" si="317"/>
        <v/>
      </c>
      <c r="EC1398" s="17" t="str">
        <f t="shared" si="318"/>
        <v/>
      </c>
      <c r="ED1398" s="17" t="str">
        <f t="shared" si="319"/>
        <v/>
      </c>
      <c r="EE1398" s="17" t="str">
        <f t="shared" si="320"/>
        <v/>
      </c>
      <c r="EF1398" s="17" t="str">
        <f t="shared" si="321"/>
        <v/>
      </c>
      <c r="EG1398" s="17" t="str">
        <f t="shared" si="322"/>
        <v/>
      </c>
      <c r="EH1398" s="17" t="str">
        <f t="shared" si="323"/>
        <v/>
      </c>
      <c r="EI1398" s="17" t="str">
        <f t="shared" si="324"/>
        <v/>
      </c>
      <c r="EJ1398" s="17" t="str">
        <f t="shared" si="325"/>
        <v/>
      </c>
      <c r="EK1398" s="17" t="str">
        <f t="shared" si="326"/>
        <v/>
      </c>
      <c r="EL1398" s="17" t="str">
        <f t="shared" si="327"/>
        <v/>
      </c>
    </row>
    <row r="1399" spans="89:142" x14ac:dyDescent="0.35">
      <c r="CK1399" s="17" t="str">
        <f t="shared" si="274"/>
        <v/>
      </c>
      <c r="CL1399" s="17" t="str">
        <f t="shared" si="275"/>
        <v/>
      </c>
      <c r="CM1399" s="17" t="str">
        <f t="shared" si="276"/>
        <v/>
      </c>
      <c r="CN1399" s="17" t="str">
        <f t="shared" si="277"/>
        <v/>
      </c>
      <c r="CO1399" s="17" t="str">
        <f t="shared" si="278"/>
        <v/>
      </c>
      <c r="CP1399" s="17" t="str">
        <f t="shared" si="279"/>
        <v/>
      </c>
      <c r="CQ1399" s="17" t="str">
        <f t="shared" si="280"/>
        <v/>
      </c>
      <c r="CR1399" s="17" t="str">
        <f t="shared" si="281"/>
        <v/>
      </c>
      <c r="CS1399" s="17" t="str">
        <f t="shared" si="282"/>
        <v/>
      </c>
      <c r="CT1399" s="17" t="str">
        <f t="shared" si="283"/>
        <v/>
      </c>
      <c r="CU1399" s="17" t="str">
        <f t="shared" si="284"/>
        <v/>
      </c>
      <c r="CV1399" s="17" t="str">
        <f t="shared" si="285"/>
        <v/>
      </c>
      <c r="CW1399" s="17" t="str">
        <f t="shared" si="286"/>
        <v/>
      </c>
      <c r="CX1399" s="17" t="str">
        <f t="shared" si="287"/>
        <v/>
      </c>
      <c r="CY1399" s="17" t="str">
        <f t="shared" si="288"/>
        <v/>
      </c>
      <c r="CZ1399" s="17" t="str">
        <f t="shared" si="289"/>
        <v/>
      </c>
      <c r="DA1399" s="17" t="str">
        <f t="shared" si="290"/>
        <v/>
      </c>
      <c r="DB1399" s="17" t="str">
        <f t="shared" si="291"/>
        <v/>
      </c>
      <c r="DC1399" s="17" t="str">
        <f t="shared" si="292"/>
        <v/>
      </c>
      <c r="DD1399" s="17" t="str">
        <f t="shared" si="293"/>
        <v/>
      </c>
      <c r="DE1399" s="17" t="str">
        <f t="shared" si="294"/>
        <v/>
      </c>
      <c r="DF1399" s="17" t="str">
        <f t="shared" si="295"/>
        <v/>
      </c>
      <c r="DG1399" s="17" t="str">
        <f t="shared" si="296"/>
        <v/>
      </c>
      <c r="DH1399" s="17" t="str">
        <f t="shared" si="297"/>
        <v/>
      </c>
      <c r="DI1399" s="17" t="str">
        <f t="shared" si="298"/>
        <v/>
      </c>
      <c r="DJ1399" s="17" t="str">
        <f t="shared" si="299"/>
        <v/>
      </c>
      <c r="DK1399" s="17" t="str">
        <f t="shared" si="300"/>
        <v/>
      </c>
      <c r="DL1399" s="17" t="str">
        <f t="shared" si="301"/>
        <v/>
      </c>
      <c r="DM1399" s="17" t="str">
        <f t="shared" si="302"/>
        <v/>
      </c>
      <c r="DN1399" s="17" t="str">
        <f t="shared" si="303"/>
        <v/>
      </c>
      <c r="DO1399" s="17" t="str">
        <f t="shared" si="304"/>
        <v/>
      </c>
      <c r="DP1399" s="17" t="str">
        <f t="shared" si="305"/>
        <v/>
      </c>
      <c r="DQ1399" s="17" t="str">
        <f t="shared" si="306"/>
        <v/>
      </c>
      <c r="DR1399" s="17" t="str">
        <f t="shared" si="307"/>
        <v/>
      </c>
      <c r="DS1399" s="17" t="str">
        <f t="shared" si="308"/>
        <v/>
      </c>
      <c r="DT1399" s="17" t="str">
        <f t="shared" si="309"/>
        <v/>
      </c>
      <c r="DU1399" s="17" t="str">
        <f t="shared" si="310"/>
        <v/>
      </c>
      <c r="DV1399" s="17" t="str">
        <f t="shared" si="311"/>
        <v/>
      </c>
      <c r="DW1399" s="17" t="str">
        <f t="shared" si="312"/>
        <v/>
      </c>
      <c r="DX1399" s="17" t="str">
        <f t="shared" si="313"/>
        <v/>
      </c>
      <c r="DY1399" s="17" t="str">
        <f t="shared" si="314"/>
        <v/>
      </c>
      <c r="DZ1399" s="17" t="str">
        <f t="shared" si="315"/>
        <v/>
      </c>
      <c r="EA1399" s="17" t="str">
        <f t="shared" si="316"/>
        <v/>
      </c>
      <c r="EB1399" s="17" t="str">
        <f t="shared" si="317"/>
        <v/>
      </c>
      <c r="EC1399" s="17" t="str">
        <f t="shared" si="318"/>
        <v/>
      </c>
      <c r="ED1399" s="17" t="str">
        <f t="shared" si="319"/>
        <v/>
      </c>
      <c r="EE1399" s="17" t="str">
        <f t="shared" si="320"/>
        <v/>
      </c>
      <c r="EF1399" s="17" t="str">
        <f t="shared" si="321"/>
        <v/>
      </c>
      <c r="EG1399" s="17" t="str">
        <f t="shared" si="322"/>
        <v/>
      </c>
      <c r="EH1399" s="17" t="str">
        <f t="shared" si="323"/>
        <v/>
      </c>
      <c r="EI1399" s="17" t="str">
        <f t="shared" si="324"/>
        <v/>
      </c>
      <c r="EJ1399" s="17" t="str">
        <f t="shared" si="325"/>
        <v/>
      </c>
      <c r="EK1399" s="17" t="str">
        <f t="shared" si="326"/>
        <v/>
      </c>
      <c r="EL1399" s="17" t="str">
        <f t="shared" si="327"/>
        <v/>
      </c>
    </row>
    <row r="1400" spans="89:142" x14ac:dyDescent="0.35">
      <c r="CK1400" s="17" t="str">
        <f t="shared" si="274"/>
        <v/>
      </c>
      <c r="CL1400" s="17" t="str">
        <f t="shared" si="275"/>
        <v/>
      </c>
      <c r="CM1400" s="17" t="str">
        <f t="shared" si="276"/>
        <v/>
      </c>
      <c r="CN1400" s="17" t="str">
        <f t="shared" si="277"/>
        <v/>
      </c>
      <c r="CO1400" s="17" t="str">
        <f t="shared" si="278"/>
        <v/>
      </c>
      <c r="CP1400" s="17" t="str">
        <f t="shared" si="279"/>
        <v/>
      </c>
      <c r="CQ1400" s="17" t="str">
        <f t="shared" si="280"/>
        <v/>
      </c>
      <c r="CR1400" s="17" t="str">
        <f t="shared" si="281"/>
        <v/>
      </c>
      <c r="CS1400" s="17" t="str">
        <f t="shared" si="282"/>
        <v/>
      </c>
      <c r="CT1400" s="17" t="str">
        <f t="shared" si="283"/>
        <v/>
      </c>
      <c r="CU1400" s="17" t="str">
        <f t="shared" si="284"/>
        <v/>
      </c>
      <c r="CV1400" s="17" t="str">
        <f t="shared" si="285"/>
        <v/>
      </c>
      <c r="CW1400" s="17" t="str">
        <f t="shared" si="286"/>
        <v/>
      </c>
      <c r="CX1400" s="17" t="str">
        <f t="shared" si="287"/>
        <v/>
      </c>
      <c r="CY1400" s="17" t="str">
        <f t="shared" si="288"/>
        <v/>
      </c>
      <c r="CZ1400" s="17" t="str">
        <f t="shared" si="289"/>
        <v/>
      </c>
      <c r="DA1400" s="17" t="str">
        <f t="shared" si="290"/>
        <v/>
      </c>
      <c r="DB1400" s="17" t="str">
        <f t="shared" si="291"/>
        <v/>
      </c>
      <c r="DC1400" s="17" t="str">
        <f t="shared" si="292"/>
        <v/>
      </c>
      <c r="DD1400" s="17" t="str">
        <f t="shared" si="293"/>
        <v/>
      </c>
      <c r="DE1400" s="17" t="str">
        <f t="shared" si="294"/>
        <v/>
      </c>
      <c r="DF1400" s="17" t="str">
        <f t="shared" si="295"/>
        <v/>
      </c>
      <c r="DG1400" s="17" t="str">
        <f t="shared" si="296"/>
        <v/>
      </c>
      <c r="DH1400" s="17" t="str">
        <f t="shared" si="297"/>
        <v/>
      </c>
      <c r="DI1400" s="17" t="str">
        <f t="shared" si="298"/>
        <v/>
      </c>
      <c r="DJ1400" s="17" t="str">
        <f t="shared" si="299"/>
        <v/>
      </c>
      <c r="DK1400" s="17" t="str">
        <f t="shared" si="300"/>
        <v/>
      </c>
      <c r="DL1400" s="17" t="str">
        <f t="shared" si="301"/>
        <v/>
      </c>
      <c r="DM1400" s="17" t="str">
        <f t="shared" si="302"/>
        <v/>
      </c>
      <c r="DN1400" s="17" t="str">
        <f t="shared" si="303"/>
        <v/>
      </c>
      <c r="DO1400" s="17" t="str">
        <f t="shared" si="304"/>
        <v/>
      </c>
      <c r="DP1400" s="17" t="str">
        <f t="shared" si="305"/>
        <v/>
      </c>
      <c r="DQ1400" s="17" t="str">
        <f t="shared" si="306"/>
        <v/>
      </c>
      <c r="DR1400" s="17" t="str">
        <f t="shared" si="307"/>
        <v/>
      </c>
      <c r="DS1400" s="17" t="str">
        <f t="shared" si="308"/>
        <v/>
      </c>
      <c r="DT1400" s="17" t="str">
        <f t="shared" si="309"/>
        <v/>
      </c>
      <c r="DU1400" s="17" t="str">
        <f t="shared" si="310"/>
        <v/>
      </c>
      <c r="DV1400" s="17" t="str">
        <f t="shared" si="311"/>
        <v/>
      </c>
      <c r="DW1400" s="17" t="str">
        <f t="shared" si="312"/>
        <v/>
      </c>
      <c r="DX1400" s="17" t="str">
        <f t="shared" si="313"/>
        <v/>
      </c>
      <c r="DY1400" s="17" t="str">
        <f t="shared" si="314"/>
        <v/>
      </c>
      <c r="DZ1400" s="17" t="str">
        <f t="shared" si="315"/>
        <v/>
      </c>
      <c r="EA1400" s="17" t="str">
        <f t="shared" si="316"/>
        <v/>
      </c>
      <c r="EB1400" s="17" t="str">
        <f t="shared" si="317"/>
        <v/>
      </c>
      <c r="EC1400" s="17" t="str">
        <f t="shared" si="318"/>
        <v/>
      </c>
      <c r="ED1400" s="17" t="str">
        <f t="shared" si="319"/>
        <v/>
      </c>
      <c r="EE1400" s="17" t="str">
        <f t="shared" si="320"/>
        <v/>
      </c>
      <c r="EF1400" s="17" t="str">
        <f t="shared" si="321"/>
        <v/>
      </c>
      <c r="EG1400" s="17" t="str">
        <f t="shared" si="322"/>
        <v/>
      </c>
      <c r="EH1400" s="17" t="str">
        <f t="shared" si="323"/>
        <v/>
      </c>
      <c r="EI1400" s="17" t="str">
        <f t="shared" si="324"/>
        <v/>
      </c>
      <c r="EJ1400" s="17" t="str">
        <f t="shared" si="325"/>
        <v/>
      </c>
      <c r="EK1400" s="17" t="str">
        <f t="shared" si="326"/>
        <v/>
      </c>
      <c r="EL1400" s="17" t="str">
        <f t="shared" si="327"/>
        <v/>
      </c>
    </row>
    <row r="1401" spans="89:142" x14ac:dyDescent="0.35">
      <c r="CK1401" s="17" t="str">
        <f t="shared" si="274"/>
        <v/>
      </c>
      <c r="CL1401" s="17" t="str">
        <f t="shared" si="275"/>
        <v/>
      </c>
      <c r="CM1401" s="17" t="str">
        <f t="shared" si="276"/>
        <v/>
      </c>
      <c r="CN1401" s="17" t="str">
        <f t="shared" si="277"/>
        <v/>
      </c>
      <c r="CO1401" s="17" t="str">
        <f t="shared" si="278"/>
        <v/>
      </c>
      <c r="CP1401" s="17" t="str">
        <f t="shared" si="279"/>
        <v/>
      </c>
      <c r="CQ1401" s="17" t="str">
        <f t="shared" si="280"/>
        <v/>
      </c>
      <c r="CR1401" s="17" t="str">
        <f t="shared" si="281"/>
        <v/>
      </c>
      <c r="CS1401" s="17" t="str">
        <f t="shared" si="282"/>
        <v/>
      </c>
      <c r="CT1401" s="17" t="str">
        <f t="shared" si="283"/>
        <v/>
      </c>
      <c r="CU1401" s="17" t="str">
        <f t="shared" si="284"/>
        <v/>
      </c>
      <c r="CV1401" s="17" t="str">
        <f t="shared" si="285"/>
        <v/>
      </c>
      <c r="CW1401" s="17" t="str">
        <f t="shared" si="286"/>
        <v/>
      </c>
      <c r="CX1401" s="17" t="str">
        <f t="shared" si="287"/>
        <v/>
      </c>
      <c r="CY1401" s="17" t="str">
        <f t="shared" si="288"/>
        <v/>
      </c>
      <c r="CZ1401" s="17" t="str">
        <f t="shared" si="289"/>
        <v/>
      </c>
      <c r="DA1401" s="17" t="str">
        <f t="shared" si="290"/>
        <v/>
      </c>
      <c r="DB1401" s="17" t="str">
        <f t="shared" si="291"/>
        <v/>
      </c>
      <c r="DC1401" s="17" t="str">
        <f t="shared" si="292"/>
        <v/>
      </c>
      <c r="DD1401" s="17" t="str">
        <f t="shared" si="293"/>
        <v/>
      </c>
      <c r="DE1401" s="17" t="str">
        <f t="shared" si="294"/>
        <v/>
      </c>
      <c r="DF1401" s="17" t="str">
        <f t="shared" si="295"/>
        <v/>
      </c>
      <c r="DG1401" s="17" t="str">
        <f t="shared" si="296"/>
        <v/>
      </c>
      <c r="DH1401" s="17" t="str">
        <f t="shared" si="297"/>
        <v/>
      </c>
      <c r="DI1401" s="17" t="str">
        <f t="shared" si="298"/>
        <v/>
      </c>
      <c r="DJ1401" s="17" t="str">
        <f t="shared" si="299"/>
        <v/>
      </c>
      <c r="DK1401" s="17" t="str">
        <f t="shared" si="300"/>
        <v/>
      </c>
      <c r="DL1401" s="17" t="str">
        <f t="shared" si="301"/>
        <v/>
      </c>
      <c r="DM1401" s="17" t="str">
        <f t="shared" si="302"/>
        <v/>
      </c>
      <c r="DN1401" s="17" t="str">
        <f t="shared" si="303"/>
        <v/>
      </c>
      <c r="DO1401" s="17" t="str">
        <f t="shared" si="304"/>
        <v/>
      </c>
      <c r="DP1401" s="17" t="str">
        <f t="shared" si="305"/>
        <v/>
      </c>
      <c r="DQ1401" s="17" t="str">
        <f t="shared" si="306"/>
        <v/>
      </c>
      <c r="DR1401" s="17" t="str">
        <f t="shared" si="307"/>
        <v/>
      </c>
      <c r="DS1401" s="17" t="str">
        <f t="shared" si="308"/>
        <v/>
      </c>
      <c r="DT1401" s="17" t="str">
        <f t="shared" si="309"/>
        <v/>
      </c>
      <c r="DU1401" s="17" t="str">
        <f t="shared" si="310"/>
        <v/>
      </c>
      <c r="DV1401" s="17" t="str">
        <f t="shared" si="311"/>
        <v/>
      </c>
      <c r="DW1401" s="17" t="str">
        <f t="shared" si="312"/>
        <v/>
      </c>
      <c r="DX1401" s="17" t="str">
        <f t="shared" si="313"/>
        <v/>
      </c>
      <c r="DY1401" s="17" t="str">
        <f t="shared" si="314"/>
        <v/>
      </c>
      <c r="DZ1401" s="17" t="str">
        <f t="shared" si="315"/>
        <v/>
      </c>
      <c r="EA1401" s="17" t="str">
        <f t="shared" si="316"/>
        <v/>
      </c>
      <c r="EB1401" s="17" t="str">
        <f t="shared" si="317"/>
        <v/>
      </c>
      <c r="EC1401" s="17" t="str">
        <f t="shared" si="318"/>
        <v/>
      </c>
      <c r="ED1401" s="17" t="str">
        <f t="shared" si="319"/>
        <v/>
      </c>
      <c r="EE1401" s="17" t="str">
        <f t="shared" si="320"/>
        <v/>
      </c>
      <c r="EF1401" s="17" t="str">
        <f t="shared" si="321"/>
        <v/>
      </c>
      <c r="EG1401" s="17" t="str">
        <f t="shared" si="322"/>
        <v/>
      </c>
      <c r="EH1401" s="17" t="str">
        <f t="shared" si="323"/>
        <v/>
      </c>
      <c r="EI1401" s="17" t="str">
        <f t="shared" si="324"/>
        <v/>
      </c>
      <c r="EJ1401" s="17" t="str">
        <f t="shared" si="325"/>
        <v/>
      </c>
      <c r="EK1401" s="17" t="str">
        <f t="shared" si="326"/>
        <v/>
      </c>
      <c r="EL1401" s="17" t="str">
        <f t="shared" si="327"/>
        <v/>
      </c>
    </row>
    <row r="1402" spans="89:142" x14ac:dyDescent="0.35">
      <c r="CK1402" s="17" t="str">
        <f t="shared" si="274"/>
        <v/>
      </c>
      <c r="CL1402" s="17" t="str">
        <f t="shared" si="275"/>
        <v/>
      </c>
      <c r="CM1402" s="17" t="str">
        <f t="shared" si="276"/>
        <v/>
      </c>
      <c r="CN1402" s="17" t="str">
        <f t="shared" si="277"/>
        <v/>
      </c>
      <c r="CO1402" s="17" t="str">
        <f t="shared" si="278"/>
        <v/>
      </c>
      <c r="CP1402" s="17" t="str">
        <f t="shared" si="279"/>
        <v/>
      </c>
      <c r="CQ1402" s="17" t="str">
        <f t="shared" si="280"/>
        <v/>
      </c>
      <c r="CR1402" s="17" t="str">
        <f t="shared" si="281"/>
        <v/>
      </c>
      <c r="CS1402" s="17" t="str">
        <f t="shared" si="282"/>
        <v/>
      </c>
      <c r="CT1402" s="17" t="str">
        <f t="shared" si="283"/>
        <v/>
      </c>
      <c r="CU1402" s="17" t="str">
        <f t="shared" si="284"/>
        <v/>
      </c>
      <c r="CV1402" s="17" t="str">
        <f t="shared" si="285"/>
        <v/>
      </c>
      <c r="CW1402" s="17" t="str">
        <f t="shared" si="286"/>
        <v/>
      </c>
      <c r="CX1402" s="17" t="str">
        <f t="shared" si="287"/>
        <v/>
      </c>
      <c r="CY1402" s="17" t="str">
        <f t="shared" si="288"/>
        <v/>
      </c>
      <c r="CZ1402" s="17" t="str">
        <f t="shared" si="289"/>
        <v/>
      </c>
      <c r="DA1402" s="17" t="str">
        <f t="shared" si="290"/>
        <v/>
      </c>
      <c r="DB1402" s="17" t="str">
        <f t="shared" si="291"/>
        <v/>
      </c>
      <c r="DC1402" s="17" t="str">
        <f t="shared" si="292"/>
        <v/>
      </c>
      <c r="DD1402" s="17" t="str">
        <f t="shared" si="293"/>
        <v/>
      </c>
      <c r="DE1402" s="17" t="str">
        <f t="shared" si="294"/>
        <v/>
      </c>
      <c r="DF1402" s="17" t="str">
        <f t="shared" si="295"/>
        <v/>
      </c>
      <c r="DG1402" s="17" t="str">
        <f t="shared" si="296"/>
        <v/>
      </c>
      <c r="DH1402" s="17" t="str">
        <f t="shared" si="297"/>
        <v/>
      </c>
      <c r="DI1402" s="17" t="str">
        <f t="shared" si="298"/>
        <v/>
      </c>
      <c r="DJ1402" s="17" t="str">
        <f t="shared" si="299"/>
        <v/>
      </c>
      <c r="DK1402" s="17" t="str">
        <f t="shared" si="300"/>
        <v/>
      </c>
      <c r="DL1402" s="17" t="str">
        <f t="shared" si="301"/>
        <v/>
      </c>
      <c r="DM1402" s="17" t="str">
        <f t="shared" si="302"/>
        <v/>
      </c>
      <c r="DN1402" s="17" t="str">
        <f t="shared" si="303"/>
        <v/>
      </c>
      <c r="DO1402" s="17" t="str">
        <f t="shared" si="304"/>
        <v/>
      </c>
      <c r="DP1402" s="17" t="str">
        <f t="shared" si="305"/>
        <v/>
      </c>
      <c r="DQ1402" s="17" t="str">
        <f t="shared" si="306"/>
        <v/>
      </c>
      <c r="DR1402" s="17" t="str">
        <f t="shared" si="307"/>
        <v/>
      </c>
      <c r="DS1402" s="17" t="str">
        <f t="shared" si="308"/>
        <v/>
      </c>
      <c r="DT1402" s="17" t="str">
        <f t="shared" si="309"/>
        <v/>
      </c>
      <c r="DU1402" s="17" t="str">
        <f t="shared" si="310"/>
        <v/>
      </c>
      <c r="DV1402" s="17" t="str">
        <f t="shared" si="311"/>
        <v/>
      </c>
      <c r="DW1402" s="17" t="str">
        <f t="shared" si="312"/>
        <v/>
      </c>
      <c r="DX1402" s="17" t="str">
        <f t="shared" si="313"/>
        <v/>
      </c>
      <c r="DY1402" s="17" t="str">
        <f t="shared" si="314"/>
        <v/>
      </c>
      <c r="DZ1402" s="17" t="str">
        <f t="shared" si="315"/>
        <v/>
      </c>
      <c r="EA1402" s="17" t="str">
        <f t="shared" si="316"/>
        <v/>
      </c>
      <c r="EB1402" s="17" t="str">
        <f t="shared" si="317"/>
        <v/>
      </c>
      <c r="EC1402" s="17" t="str">
        <f t="shared" si="318"/>
        <v/>
      </c>
      <c r="ED1402" s="17" t="str">
        <f t="shared" si="319"/>
        <v/>
      </c>
      <c r="EE1402" s="17" t="str">
        <f t="shared" si="320"/>
        <v/>
      </c>
      <c r="EF1402" s="17" t="str">
        <f t="shared" si="321"/>
        <v/>
      </c>
      <c r="EG1402" s="17" t="str">
        <f t="shared" si="322"/>
        <v/>
      </c>
      <c r="EH1402" s="17" t="str">
        <f t="shared" si="323"/>
        <v/>
      </c>
      <c r="EI1402" s="17" t="str">
        <f t="shared" si="324"/>
        <v/>
      </c>
      <c r="EJ1402" s="17" t="str">
        <f t="shared" si="325"/>
        <v/>
      </c>
      <c r="EK1402" s="17" t="str">
        <f t="shared" si="326"/>
        <v/>
      </c>
      <c r="EL1402" s="17" t="str">
        <f t="shared" si="327"/>
        <v/>
      </c>
    </row>
    <row r="1403" spans="89:142" x14ac:dyDescent="0.35">
      <c r="CK1403" s="17" t="str">
        <f t="shared" si="274"/>
        <v/>
      </c>
      <c r="CL1403" s="17" t="str">
        <f t="shared" si="275"/>
        <v/>
      </c>
      <c r="CM1403" s="17" t="str">
        <f t="shared" si="276"/>
        <v/>
      </c>
      <c r="CN1403" s="17" t="str">
        <f t="shared" si="277"/>
        <v/>
      </c>
      <c r="CO1403" s="17" t="str">
        <f t="shared" si="278"/>
        <v/>
      </c>
      <c r="CP1403" s="17" t="str">
        <f t="shared" si="279"/>
        <v/>
      </c>
      <c r="CQ1403" s="17" t="str">
        <f t="shared" si="280"/>
        <v/>
      </c>
      <c r="CR1403" s="17" t="str">
        <f t="shared" si="281"/>
        <v/>
      </c>
      <c r="CS1403" s="17" t="str">
        <f t="shared" si="282"/>
        <v/>
      </c>
      <c r="CT1403" s="17" t="str">
        <f t="shared" si="283"/>
        <v/>
      </c>
      <c r="CU1403" s="17" t="str">
        <f t="shared" si="284"/>
        <v/>
      </c>
      <c r="CV1403" s="17" t="str">
        <f t="shared" si="285"/>
        <v/>
      </c>
      <c r="CW1403" s="17" t="str">
        <f t="shared" si="286"/>
        <v/>
      </c>
      <c r="CX1403" s="17" t="str">
        <f t="shared" si="287"/>
        <v/>
      </c>
      <c r="CY1403" s="17" t="str">
        <f t="shared" si="288"/>
        <v/>
      </c>
      <c r="CZ1403" s="17" t="str">
        <f t="shared" si="289"/>
        <v/>
      </c>
      <c r="DA1403" s="17" t="str">
        <f t="shared" si="290"/>
        <v/>
      </c>
      <c r="DB1403" s="17" t="str">
        <f t="shared" si="291"/>
        <v/>
      </c>
      <c r="DC1403" s="17" t="str">
        <f t="shared" si="292"/>
        <v/>
      </c>
      <c r="DD1403" s="17" t="str">
        <f t="shared" si="293"/>
        <v/>
      </c>
      <c r="DE1403" s="17" t="str">
        <f t="shared" si="294"/>
        <v/>
      </c>
      <c r="DF1403" s="17" t="str">
        <f t="shared" si="295"/>
        <v/>
      </c>
      <c r="DG1403" s="17" t="str">
        <f t="shared" si="296"/>
        <v/>
      </c>
      <c r="DH1403" s="17" t="str">
        <f t="shared" si="297"/>
        <v/>
      </c>
      <c r="DI1403" s="17" t="str">
        <f t="shared" si="298"/>
        <v/>
      </c>
      <c r="DJ1403" s="17" t="str">
        <f t="shared" si="299"/>
        <v/>
      </c>
      <c r="DK1403" s="17" t="str">
        <f t="shared" si="300"/>
        <v/>
      </c>
      <c r="DL1403" s="17" t="str">
        <f t="shared" si="301"/>
        <v/>
      </c>
      <c r="DM1403" s="17" t="str">
        <f t="shared" si="302"/>
        <v/>
      </c>
      <c r="DN1403" s="17" t="str">
        <f t="shared" si="303"/>
        <v/>
      </c>
      <c r="DO1403" s="17" t="str">
        <f t="shared" si="304"/>
        <v/>
      </c>
      <c r="DP1403" s="17" t="str">
        <f t="shared" si="305"/>
        <v/>
      </c>
      <c r="DQ1403" s="17" t="str">
        <f t="shared" si="306"/>
        <v/>
      </c>
      <c r="DR1403" s="17" t="str">
        <f t="shared" si="307"/>
        <v/>
      </c>
      <c r="DS1403" s="17" t="str">
        <f t="shared" si="308"/>
        <v/>
      </c>
      <c r="DT1403" s="17" t="str">
        <f t="shared" si="309"/>
        <v/>
      </c>
      <c r="DU1403" s="17" t="str">
        <f t="shared" si="310"/>
        <v/>
      </c>
      <c r="DV1403" s="17" t="str">
        <f t="shared" si="311"/>
        <v/>
      </c>
      <c r="DW1403" s="17" t="str">
        <f t="shared" si="312"/>
        <v/>
      </c>
      <c r="DX1403" s="17" t="str">
        <f t="shared" si="313"/>
        <v/>
      </c>
      <c r="DY1403" s="17" t="str">
        <f t="shared" si="314"/>
        <v/>
      </c>
      <c r="DZ1403" s="17" t="str">
        <f t="shared" si="315"/>
        <v/>
      </c>
      <c r="EA1403" s="17" t="str">
        <f t="shared" si="316"/>
        <v/>
      </c>
      <c r="EB1403" s="17" t="str">
        <f t="shared" si="317"/>
        <v/>
      </c>
      <c r="EC1403" s="17" t="str">
        <f t="shared" si="318"/>
        <v/>
      </c>
      <c r="ED1403" s="17" t="str">
        <f t="shared" si="319"/>
        <v/>
      </c>
      <c r="EE1403" s="17" t="str">
        <f t="shared" si="320"/>
        <v/>
      </c>
      <c r="EF1403" s="17" t="str">
        <f t="shared" si="321"/>
        <v/>
      </c>
      <c r="EG1403" s="17" t="str">
        <f t="shared" si="322"/>
        <v/>
      </c>
      <c r="EH1403" s="17" t="str">
        <f t="shared" si="323"/>
        <v/>
      </c>
      <c r="EI1403" s="17" t="str">
        <f t="shared" si="324"/>
        <v/>
      </c>
      <c r="EJ1403" s="17" t="str">
        <f t="shared" si="325"/>
        <v/>
      </c>
      <c r="EK1403" s="17" t="str">
        <f t="shared" si="326"/>
        <v/>
      </c>
      <c r="EL1403" s="17" t="str">
        <f t="shared" si="327"/>
        <v/>
      </c>
    </row>
    <row r="1404" spans="89:142" x14ac:dyDescent="0.35">
      <c r="CK1404" s="17" t="str">
        <f t="shared" si="274"/>
        <v/>
      </c>
      <c r="CL1404" s="17" t="str">
        <f t="shared" si="275"/>
        <v/>
      </c>
      <c r="CM1404" s="17" t="str">
        <f t="shared" si="276"/>
        <v/>
      </c>
      <c r="CN1404" s="17" t="str">
        <f t="shared" si="277"/>
        <v/>
      </c>
      <c r="CO1404" s="17" t="str">
        <f t="shared" si="278"/>
        <v/>
      </c>
      <c r="CP1404" s="17" t="str">
        <f t="shared" si="279"/>
        <v/>
      </c>
      <c r="CQ1404" s="17" t="str">
        <f t="shared" si="280"/>
        <v/>
      </c>
      <c r="CR1404" s="17" t="str">
        <f t="shared" si="281"/>
        <v/>
      </c>
      <c r="CS1404" s="17" t="str">
        <f t="shared" si="282"/>
        <v/>
      </c>
      <c r="CT1404" s="17" t="str">
        <f t="shared" si="283"/>
        <v/>
      </c>
      <c r="CU1404" s="17" t="str">
        <f t="shared" si="284"/>
        <v/>
      </c>
      <c r="CV1404" s="17" t="str">
        <f t="shared" si="285"/>
        <v/>
      </c>
      <c r="CW1404" s="17" t="str">
        <f t="shared" si="286"/>
        <v/>
      </c>
      <c r="CX1404" s="17" t="str">
        <f t="shared" si="287"/>
        <v/>
      </c>
      <c r="CY1404" s="17" t="str">
        <f t="shared" si="288"/>
        <v/>
      </c>
      <c r="CZ1404" s="17" t="str">
        <f t="shared" si="289"/>
        <v/>
      </c>
      <c r="DA1404" s="17" t="str">
        <f t="shared" si="290"/>
        <v/>
      </c>
      <c r="DB1404" s="17" t="str">
        <f t="shared" si="291"/>
        <v/>
      </c>
      <c r="DC1404" s="17" t="str">
        <f t="shared" si="292"/>
        <v/>
      </c>
      <c r="DD1404" s="17" t="str">
        <f t="shared" si="293"/>
        <v/>
      </c>
      <c r="DE1404" s="17" t="str">
        <f t="shared" si="294"/>
        <v/>
      </c>
      <c r="DF1404" s="17" t="str">
        <f t="shared" si="295"/>
        <v/>
      </c>
      <c r="DG1404" s="17" t="str">
        <f t="shared" si="296"/>
        <v/>
      </c>
      <c r="DH1404" s="17" t="str">
        <f t="shared" si="297"/>
        <v/>
      </c>
      <c r="DI1404" s="17" t="str">
        <f t="shared" si="298"/>
        <v/>
      </c>
      <c r="DJ1404" s="17" t="str">
        <f t="shared" si="299"/>
        <v/>
      </c>
      <c r="DK1404" s="17" t="str">
        <f t="shared" si="300"/>
        <v/>
      </c>
      <c r="DL1404" s="17" t="str">
        <f t="shared" si="301"/>
        <v/>
      </c>
      <c r="DM1404" s="17" t="str">
        <f t="shared" si="302"/>
        <v/>
      </c>
      <c r="DN1404" s="17" t="str">
        <f t="shared" si="303"/>
        <v/>
      </c>
      <c r="DO1404" s="17" t="str">
        <f t="shared" si="304"/>
        <v/>
      </c>
      <c r="DP1404" s="17" t="str">
        <f t="shared" si="305"/>
        <v/>
      </c>
      <c r="DQ1404" s="17" t="str">
        <f t="shared" si="306"/>
        <v/>
      </c>
      <c r="DR1404" s="17" t="str">
        <f t="shared" si="307"/>
        <v/>
      </c>
      <c r="DS1404" s="17" t="str">
        <f t="shared" si="308"/>
        <v/>
      </c>
      <c r="DT1404" s="17" t="str">
        <f t="shared" si="309"/>
        <v/>
      </c>
      <c r="DU1404" s="17" t="str">
        <f t="shared" si="310"/>
        <v/>
      </c>
      <c r="DV1404" s="17" t="str">
        <f t="shared" si="311"/>
        <v/>
      </c>
      <c r="DW1404" s="17" t="str">
        <f t="shared" si="312"/>
        <v/>
      </c>
      <c r="DX1404" s="17" t="str">
        <f t="shared" si="313"/>
        <v/>
      </c>
      <c r="DY1404" s="17" t="str">
        <f t="shared" si="314"/>
        <v/>
      </c>
      <c r="DZ1404" s="17" t="str">
        <f t="shared" si="315"/>
        <v/>
      </c>
      <c r="EA1404" s="17" t="str">
        <f t="shared" si="316"/>
        <v/>
      </c>
      <c r="EB1404" s="17" t="str">
        <f t="shared" si="317"/>
        <v/>
      </c>
      <c r="EC1404" s="17" t="str">
        <f t="shared" si="318"/>
        <v/>
      </c>
      <c r="ED1404" s="17" t="str">
        <f t="shared" si="319"/>
        <v/>
      </c>
      <c r="EE1404" s="17" t="str">
        <f t="shared" si="320"/>
        <v/>
      </c>
      <c r="EF1404" s="17" t="str">
        <f t="shared" si="321"/>
        <v/>
      </c>
      <c r="EG1404" s="17" t="str">
        <f t="shared" si="322"/>
        <v/>
      </c>
      <c r="EH1404" s="17" t="str">
        <f t="shared" si="323"/>
        <v/>
      </c>
      <c r="EI1404" s="17" t="str">
        <f t="shared" si="324"/>
        <v/>
      </c>
      <c r="EJ1404" s="17" t="str">
        <f t="shared" si="325"/>
        <v/>
      </c>
      <c r="EK1404" s="17" t="str">
        <f t="shared" si="326"/>
        <v/>
      </c>
      <c r="EL1404" s="17" t="str">
        <f t="shared" si="327"/>
        <v/>
      </c>
    </row>
    <row r="1405" spans="89:142" x14ac:dyDescent="0.35">
      <c r="CK1405" s="17" t="str">
        <f t="shared" si="274"/>
        <v/>
      </c>
      <c r="CL1405" s="17" t="str">
        <f t="shared" si="275"/>
        <v/>
      </c>
      <c r="CM1405" s="17" t="str">
        <f t="shared" si="276"/>
        <v/>
      </c>
      <c r="CN1405" s="17" t="str">
        <f t="shared" si="277"/>
        <v/>
      </c>
      <c r="CO1405" s="17" t="str">
        <f t="shared" si="278"/>
        <v/>
      </c>
      <c r="CP1405" s="17" t="str">
        <f t="shared" si="279"/>
        <v/>
      </c>
      <c r="CQ1405" s="17" t="str">
        <f t="shared" si="280"/>
        <v/>
      </c>
      <c r="CR1405" s="17" t="str">
        <f t="shared" si="281"/>
        <v/>
      </c>
      <c r="CS1405" s="17" t="str">
        <f t="shared" si="282"/>
        <v/>
      </c>
      <c r="CT1405" s="17" t="str">
        <f t="shared" si="283"/>
        <v/>
      </c>
      <c r="CU1405" s="17" t="str">
        <f t="shared" si="284"/>
        <v/>
      </c>
      <c r="CV1405" s="17" t="str">
        <f t="shared" si="285"/>
        <v/>
      </c>
      <c r="CW1405" s="17" t="str">
        <f t="shared" si="286"/>
        <v/>
      </c>
      <c r="CX1405" s="17" t="str">
        <f t="shared" si="287"/>
        <v/>
      </c>
      <c r="CY1405" s="17" t="str">
        <f t="shared" si="288"/>
        <v/>
      </c>
      <c r="CZ1405" s="17" t="str">
        <f t="shared" si="289"/>
        <v/>
      </c>
      <c r="DA1405" s="17" t="str">
        <f t="shared" si="290"/>
        <v/>
      </c>
      <c r="DB1405" s="17" t="str">
        <f t="shared" si="291"/>
        <v/>
      </c>
      <c r="DC1405" s="17" t="str">
        <f t="shared" si="292"/>
        <v/>
      </c>
      <c r="DD1405" s="17" t="str">
        <f t="shared" si="293"/>
        <v/>
      </c>
      <c r="DE1405" s="17" t="str">
        <f t="shared" si="294"/>
        <v/>
      </c>
      <c r="DF1405" s="17" t="str">
        <f t="shared" si="295"/>
        <v/>
      </c>
      <c r="DG1405" s="17" t="str">
        <f t="shared" si="296"/>
        <v/>
      </c>
      <c r="DH1405" s="17" t="str">
        <f t="shared" si="297"/>
        <v/>
      </c>
      <c r="DI1405" s="17" t="str">
        <f t="shared" si="298"/>
        <v/>
      </c>
      <c r="DJ1405" s="17" t="str">
        <f t="shared" si="299"/>
        <v/>
      </c>
      <c r="DK1405" s="17" t="str">
        <f t="shared" si="300"/>
        <v/>
      </c>
      <c r="DL1405" s="17" t="str">
        <f t="shared" si="301"/>
        <v/>
      </c>
      <c r="DM1405" s="17" t="str">
        <f t="shared" si="302"/>
        <v/>
      </c>
      <c r="DN1405" s="17" t="str">
        <f t="shared" si="303"/>
        <v/>
      </c>
      <c r="DO1405" s="17" t="str">
        <f t="shared" si="304"/>
        <v/>
      </c>
      <c r="DP1405" s="17" t="str">
        <f t="shared" si="305"/>
        <v/>
      </c>
      <c r="DQ1405" s="17" t="str">
        <f t="shared" si="306"/>
        <v/>
      </c>
      <c r="DR1405" s="17" t="str">
        <f t="shared" si="307"/>
        <v/>
      </c>
      <c r="DS1405" s="17" t="str">
        <f t="shared" si="308"/>
        <v/>
      </c>
      <c r="DT1405" s="17" t="str">
        <f t="shared" si="309"/>
        <v/>
      </c>
      <c r="DU1405" s="17" t="str">
        <f t="shared" si="310"/>
        <v/>
      </c>
      <c r="DV1405" s="17" t="str">
        <f t="shared" si="311"/>
        <v/>
      </c>
      <c r="DW1405" s="17" t="str">
        <f t="shared" si="312"/>
        <v/>
      </c>
      <c r="DX1405" s="17" t="str">
        <f t="shared" si="313"/>
        <v/>
      </c>
      <c r="DY1405" s="17" t="str">
        <f t="shared" si="314"/>
        <v/>
      </c>
      <c r="DZ1405" s="17" t="str">
        <f t="shared" si="315"/>
        <v/>
      </c>
      <c r="EA1405" s="17" t="str">
        <f t="shared" si="316"/>
        <v/>
      </c>
      <c r="EB1405" s="17" t="str">
        <f t="shared" si="317"/>
        <v/>
      </c>
      <c r="EC1405" s="17" t="str">
        <f t="shared" si="318"/>
        <v/>
      </c>
      <c r="ED1405" s="17" t="str">
        <f t="shared" si="319"/>
        <v/>
      </c>
      <c r="EE1405" s="17" t="str">
        <f t="shared" si="320"/>
        <v/>
      </c>
      <c r="EF1405" s="17" t="str">
        <f t="shared" si="321"/>
        <v/>
      </c>
      <c r="EG1405" s="17" t="str">
        <f t="shared" si="322"/>
        <v/>
      </c>
      <c r="EH1405" s="17" t="str">
        <f t="shared" si="323"/>
        <v/>
      </c>
      <c r="EI1405" s="17" t="str">
        <f t="shared" si="324"/>
        <v/>
      </c>
      <c r="EJ1405" s="17" t="str">
        <f t="shared" si="325"/>
        <v/>
      </c>
      <c r="EK1405" s="17" t="str">
        <f t="shared" si="326"/>
        <v/>
      </c>
      <c r="EL1405" s="17" t="str">
        <f t="shared" si="327"/>
        <v/>
      </c>
    </row>
    <row r="1406" spans="89:142" x14ac:dyDescent="0.35">
      <c r="CK1406" s="17" t="str">
        <f t="shared" si="274"/>
        <v/>
      </c>
      <c r="CL1406" s="17" t="str">
        <f t="shared" si="275"/>
        <v/>
      </c>
      <c r="CM1406" s="17" t="str">
        <f t="shared" si="276"/>
        <v/>
      </c>
      <c r="CN1406" s="17" t="str">
        <f t="shared" si="277"/>
        <v/>
      </c>
      <c r="CO1406" s="17" t="str">
        <f t="shared" si="278"/>
        <v/>
      </c>
      <c r="CP1406" s="17" t="str">
        <f t="shared" si="279"/>
        <v/>
      </c>
      <c r="CQ1406" s="17" t="str">
        <f t="shared" si="280"/>
        <v/>
      </c>
      <c r="CR1406" s="17" t="str">
        <f t="shared" si="281"/>
        <v/>
      </c>
      <c r="CS1406" s="17" t="str">
        <f t="shared" si="282"/>
        <v/>
      </c>
      <c r="CT1406" s="17" t="str">
        <f t="shared" si="283"/>
        <v/>
      </c>
      <c r="CU1406" s="17" t="str">
        <f t="shared" si="284"/>
        <v/>
      </c>
      <c r="CV1406" s="17" t="str">
        <f t="shared" si="285"/>
        <v/>
      </c>
      <c r="CW1406" s="17" t="str">
        <f t="shared" si="286"/>
        <v/>
      </c>
      <c r="CX1406" s="17" t="str">
        <f t="shared" si="287"/>
        <v/>
      </c>
      <c r="CY1406" s="17" t="str">
        <f t="shared" si="288"/>
        <v/>
      </c>
      <c r="CZ1406" s="17" t="str">
        <f t="shared" si="289"/>
        <v/>
      </c>
      <c r="DA1406" s="17" t="str">
        <f t="shared" si="290"/>
        <v/>
      </c>
      <c r="DB1406" s="17" t="str">
        <f t="shared" si="291"/>
        <v/>
      </c>
      <c r="DC1406" s="17" t="str">
        <f t="shared" si="292"/>
        <v/>
      </c>
      <c r="DD1406" s="17" t="str">
        <f t="shared" si="293"/>
        <v/>
      </c>
      <c r="DE1406" s="17" t="str">
        <f t="shared" si="294"/>
        <v/>
      </c>
      <c r="DF1406" s="17" t="str">
        <f t="shared" si="295"/>
        <v/>
      </c>
      <c r="DG1406" s="17" t="str">
        <f t="shared" si="296"/>
        <v/>
      </c>
      <c r="DH1406" s="17" t="str">
        <f t="shared" si="297"/>
        <v/>
      </c>
      <c r="DI1406" s="17" t="str">
        <f t="shared" si="298"/>
        <v/>
      </c>
      <c r="DJ1406" s="17" t="str">
        <f t="shared" si="299"/>
        <v/>
      </c>
      <c r="DK1406" s="17" t="str">
        <f t="shared" si="300"/>
        <v/>
      </c>
      <c r="DL1406" s="17" t="str">
        <f t="shared" si="301"/>
        <v/>
      </c>
      <c r="DM1406" s="17" t="str">
        <f t="shared" si="302"/>
        <v/>
      </c>
      <c r="DN1406" s="17" t="str">
        <f t="shared" si="303"/>
        <v/>
      </c>
      <c r="DO1406" s="17" t="str">
        <f t="shared" si="304"/>
        <v/>
      </c>
      <c r="DP1406" s="17" t="str">
        <f t="shared" si="305"/>
        <v/>
      </c>
      <c r="DQ1406" s="17" t="str">
        <f t="shared" si="306"/>
        <v/>
      </c>
      <c r="DR1406" s="17" t="str">
        <f t="shared" si="307"/>
        <v/>
      </c>
      <c r="DS1406" s="17" t="str">
        <f t="shared" si="308"/>
        <v/>
      </c>
      <c r="DT1406" s="17" t="str">
        <f t="shared" si="309"/>
        <v/>
      </c>
      <c r="DU1406" s="17" t="str">
        <f t="shared" si="310"/>
        <v/>
      </c>
      <c r="DV1406" s="17" t="str">
        <f t="shared" si="311"/>
        <v/>
      </c>
      <c r="DW1406" s="17" t="str">
        <f t="shared" si="312"/>
        <v/>
      </c>
      <c r="DX1406" s="17" t="str">
        <f t="shared" si="313"/>
        <v/>
      </c>
      <c r="DY1406" s="17" t="str">
        <f t="shared" si="314"/>
        <v/>
      </c>
      <c r="DZ1406" s="17" t="str">
        <f t="shared" si="315"/>
        <v/>
      </c>
      <c r="EA1406" s="17" t="str">
        <f t="shared" si="316"/>
        <v/>
      </c>
      <c r="EB1406" s="17" t="str">
        <f t="shared" si="317"/>
        <v/>
      </c>
      <c r="EC1406" s="17" t="str">
        <f t="shared" si="318"/>
        <v/>
      </c>
      <c r="ED1406" s="17" t="str">
        <f t="shared" si="319"/>
        <v/>
      </c>
      <c r="EE1406" s="17" t="str">
        <f t="shared" si="320"/>
        <v/>
      </c>
      <c r="EF1406" s="17" t="str">
        <f t="shared" si="321"/>
        <v/>
      </c>
      <c r="EG1406" s="17" t="str">
        <f t="shared" si="322"/>
        <v/>
      </c>
      <c r="EH1406" s="17" t="str">
        <f t="shared" si="323"/>
        <v/>
      </c>
      <c r="EI1406" s="17" t="str">
        <f t="shared" si="324"/>
        <v/>
      </c>
      <c r="EJ1406" s="17" t="str">
        <f t="shared" si="325"/>
        <v/>
      </c>
      <c r="EK1406" s="17" t="str">
        <f t="shared" si="326"/>
        <v/>
      </c>
      <c r="EL1406" s="17" t="str">
        <f t="shared" si="327"/>
        <v/>
      </c>
    </row>
    <row r="1407" spans="89:142" x14ac:dyDescent="0.35">
      <c r="CK1407" s="17" t="str">
        <f t="shared" si="274"/>
        <v/>
      </c>
      <c r="CL1407" s="17" t="str">
        <f t="shared" si="275"/>
        <v/>
      </c>
      <c r="CM1407" s="17" t="str">
        <f t="shared" si="276"/>
        <v/>
      </c>
      <c r="CN1407" s="17" t="str">
        <f t="shared" si="277"/>
        <v/>
      </c>
      <c r="CO1407" s="17" t="str">
        <f t="shared" si="278"/>
        <v/>
      </c>
      <c r="CP1407" s="17" t="str">
        <f t="shared" si="279"/>
        <v/>
      </c>
      <c r="CQ1407" s="17" t="str">
        <f t="shared" si="280"/>
        <v/>
      </c>
      <c r="CR1407" s="17" t="str">
        <f t="shared" si="281"/>
        <v/>
      </c>
      <c r="CS1407" s="17" t="str">
        <f t="shared" si="282"/>
        <v/>
      </c>
      <c r="CT1407" s="17" t="str">
        <f t="shared" si="283"/>
        <v/>
      </c>
      <c r="CU1407" s="17" t="str">
        <f t="shared" si="284"/>
        <v/>
      </c>
      <c r="CV1407" s="17" t="str">
        <f t="shared" si="285"/>
        <v/>
      </c>
      <c r="CW1407" s="17" t="str">
        <f t="shared" si="286"/>
        <v/>
      </c>
      <c r="CX1407" s="17" t="str">
        <f t="shared" si="287"/>
        <v/>
      </c>
      <c r="CY1407" s="17" t="str">
        <f t="shared" si="288"/>
        <v/>
      </c>
      <c r="CZ1407" s="17" t="str">
        <f t="shared" si="289"/>
        <v/>
      </c>
      <c r="DA1407" s="17" t="str">
        <f t="shared" si="290"/>
        <v/>
      </c>
      <c r="DB1407" s="17" t="str">
        <f t="shared" si="291"/>
        <v/>
      </c>
      <c r="DC1407" s="17" t="str">
        <f t="shared" si="292"/>
        <v/>
      </c>
      <c r="DD1407" s="17" t="str">
        <f t="shared" si="293"/>
        <v/>
      </c>
      <c r="DE1407" s="17" t="str">
        <f t="shared" si="294"/>
        <v/>
      </c>
      <c r="DF1407" s="17" t="str">
        <f t="shared" si="295"/>
        <v/>
      </c>
      <c r="DG1407" s="17" t="str">
        <f t="shared" si="296"/>
        <v/>
      </c>
      <c r="DH1407" s="17" t="str">
        <f t="shared" si="297"/>
        <v/>
      </c>
      <c r="DI1407" s="17" t="str">
        <f t="shared" si="298"/>
        <v/>
      </c>
      <c r="DJ1407" s="17" t="str">
        <f t="shared" si="299"/>
        <v/>
      </c>
      <c r="DK1407" s="17" t="str">
        <f t="shared" si="300"/>
        <v/>
      </c>
      <c r="DL1407" s="17" t="str">
        <f t="shared" si="301"/>
        <v/>
      </c>
      <c r="DM1407" s="17" t="str">
        <f t="shared" si="302"/>
        <v/>
      </c>
      <c r="DN1407" s="17" t="str">
        <f t="shared" si="303"/>
        <v/>
      </c>
      <c r="DO1407" s="17" t="str">
        <f t="shared" si="304"/>
        <v/>
      </c>
      <c r="DP1407" s="17" t="str">
        <f t="shared" si="305"/>
        <v/>
      </c>
      <c r="DQ1407" s="17" t="str">
        <f t="shared" si="306"/>
        <v/>
      </c>
      <c r="DR1407" s="17" t="str">
        <f t="shared" si="307"/>
        <v/>
      </c>
      <c r="DS1407" s="17" t="str">
        <f t="shared" si="308"/>
        <v/>
      </c>
      <c r="DT1407" s="17" t="str">
        <f t="shared" si="309"/>
        <v/>
      </c>
      <c r="DU1407" s="17" t="str">
        <f t="shared" si="310"/>
        <v/>
      </c>
      <c r="DV1407" s="17" t="str">
        <f t="shared" si="311"/>
        <v/>
      </c>
      <c r="DW1407" s="17" t="str">
        <f t="shared" si="312"/>
        <v/>
      </c>
      <c r="DX1407" s="17" t="str">
        <f t="shared" si="313"/>
        <v/>
      </c>
      <c r="DY1407" s="17" t="str">
        <f t="shared" si="314"/>
        <v/>
      </c>
      <c r="DZ1407" s="17" t="str">
        <f t="shared" si="315"/>
        <v/>
      </c>
      <c r="EA1407" s="17" t="str">
        <f t="shared" si="316"/>
        <v/>
      </c>
      <c r="EB1407" s="17" t="str">
        <f t="shared" si="317"/>
        <v/>
      </c>
      <c r="EC1407" s="17" t="str">
        <f t="shared" si="318"/>
        <v/>
      </c>
      <c r="ED1407" s="17" t="str">
        <f t="shared" si="319"/>
        <v/>
      </c>
      <c r="EE1407" s="17" t="str">
        <f t="shared" si="320"/>
        <v/>
      </c>
      <c r="EF1407" s="17" t="str">
        <f t="shared" si="321"/>
        <v/>
      </c>
      <c r="EG1407" s="17" t="str">
        <f t="shared" si="322"/>
        <v/>
      </c>
      <c r="EH1407" s="17" t="str">
        <f t="shared" si="323"/>
        <v/>
      </c>
      <c r="EI1407" s="17" t="str">
        <f t="shared" si="324"/>
        <v/>
      </c>
      <c r="EJ1407" s="17" t="str">
        <f t="shared" si="325"/>
        <v/>
      </c>
      <c r="EK1407" s="17" t="str">
        <f t="shared" si="326"/>
        <v/>
      </c>
      <c r="EL1407" s="17" t="str">
        <f t="shared" si="327"/>
        <v/>
      </c>
    </row>
    <row r="1408" spans="89:142" x14ac:dyDescent="0.35">
      <c r="CK1408" s="17" t="str">
        <f t="shared" si="274"/>
        <v/>
      </c>
      <c r="CL1408" s="17" t="str">
        <f t="shared" si="275"/>
        <v/>
      </c>
      <c r="CM1408" s="17" t="str">
        <f t="shared" si="276"/>
        <v/>
      </c>
      <c r="CN1408" s="17" t="str">
        <f t="shared" si="277"/>
        <v/>
      </c>
      <c r="CO1408" s="17" t="str">
        <f t="shared" si="278"/>
        <v/>
      </c>
      <c r="CP1408" s="17" t="str">
        <f t="shared" si="279"/>
        <v/>
      </c>
      <c r="CQ1408" s="17" t="str">
        <f t="shared" si="280"/>
        <v/>
      </c>
      <c r="CR1408" s="17" t="str">
        <f t="shared" si="281"/>
        <v/>
      </c>
      <c r="CS1408" s="17" t="str">
        <f t="shared" si="282"/>
        <v/>
      </c>
      <c r="CT1408" s="17" t="str">
        <f t="shared" si="283"/>
        <v/>
      </c>
      <c r="CU1408" s="17" t="str">
        <f t="shared" si="284"/>
        <v/>
      </c>
      <c r="CV1408" s="17" t="str">
        <f t="shared" si="285"/>
        <v/>
      </c>
      <c r="CW1408" s="17" t="str">
        <f t="shared" si="286"/>
        <v/>
      </c>
      <c r="CX1408" s="17" t="str">
        <f t="shared" si="287"/>
        <v/>
      </c>
      <c r="CY1408" s="17" t="str">
        <f t="shared" si="288"/>
        <v/>
      </c>
      <c r="CZ1408" s="17" t="str">
        <f t="shared" si="289"/>
        <v/>
      </c>
      <c r="DA1408" s="17" t="str">
        <f t="shared" si="290"/>
        <v/>
      </c>
      <c r="DB1408" s="17" t="str">
        <f t="shared" si="291"/>
        <v/>
      </c>
      <c r="DC1408" s="17" t="str">
        <f t="shared" si="292"/>
        <v/>
      </c>
      <c r="DD1408" s="17" t="str">
        <f t="shared" si="293"/>
        <v/>
      </c>
      <c r="DE1408" s="17" t="str">
        <f t="shared" si="294"/>
        <v/>
      </c>
      <c r="DF1408" s="17" t="str">
        <f t="shared" si="295"/>
        <v/>
      </c>
      <c r="DG1408" s="17" t="str">
        <f t="shared" si="296"/>
        <v/>
      </c>
      <c r="DH1408" s="17" t="str">
        <f t="shared" si="297"/>
        <v/>
      </c>
      <c r="DI1408" s="17" t="str">
        <f t="shared" si="298"/>
        <v/>
      </c>
      <c r="DJ1408" s="17" t="str">
        <f t="shared" si="299"/>
        <v/>
      </c>
      <c r="DK1408" s="17" t="str">
        <f t="shared" si="300"/>
        <v/>
      </c>
      <c r="DL1408" s="17" t="str">
        <f t="shared" si="301"/>
        <v/>
      </c>
      <c r="DM1408" s="17" t="str">
        <f t="shared" si="302"/>
        <v/>
      </c>
      <c r="DN1408" s="17" t="str">
        <f t="shared" si="303"/>
        <v/>
      </c>
      <c r="DO1408" s="17" t="str">
        <f t="shared" si="304"/>
        <v/>
      </c>
      <c r="DP1408" s="17" t="str">
        <f t="shared" si="305"/>
        <v/>
      </c>
      <c r="DQ1408" s="17" t="str">
        <f t="shared" si="306"/>
        <v/>
      </c>
      <c r="DR1408" s="17" t="str">
        <f t="shared" si="307"/>
        <v/>
      </c>
      <c r="DS1408" s="17" t="str">
        <f t="shared" si="308"/>
        <v/>
      </c>
      <c r="DT1408" s="17" t="str">
        <f t="shared" si="309"/>
        <v/>
      </c>
      <c r="DU1408" s="17" t="str">
        <f t="shared" si="310"/>
        <v/>
      </c>
      <c r="DV1408" s="17" t="str">
        <f t="shared" si="311"/>
        <v/>
      </c>
      <c r="DW1408" s="17" t="str">
        <f t="shared" si="312"/>
        <v/>
      </c>
      <c r="DX1408" s="17" t="str">
        <f t="shared" si="313"/>
        <v/>
      </c>
      <c r="DY1408" s="17" t="str">
        <f t="shared" si="314"/>
        <v/>
      </c>
      <c r="DZ1408" s="17" t="str">
        <f t="shared" si="315"/>
        <v/>
      </c>
      <c r="EA1408" s="17" t="str">
        <f t="shared" si="316"/>
        <v/>
      </c>
      <c r="EB1408" s="17" t="str">
        <f t="shared" si="317"/>
        <v/>
      </c>
      <c r="EC1408" s="17" t="str">
        <f t="shared" si="318"/>
        <v/>
      </c>
      <c r="ED1408" s="17" t="str">
        <f t="shared" si="319"/>
        <v/>
      </c>
      <c r="EE1408" s="17" t="str">
        <f t="shared" si="320"/>
        <v/>
      </c>
      <c r="EF1408" s="17" t="str">
        <f t="shared" si="321"/>
        <v/>
      </c>
      <c r="EG1408" s="17" t="str">
        <f t="shared" si="322"/>
        <v/>
      </c>
      <c r="EH1408" s="17" t="str">
        <f t="shared" si="323"/>
        <v/>
      </c>
      <c r="EI1408" s="17" t="str">
        <f t="shared" si="324"/>
        <v/>
      </c>
      <c r="EJ1408" s="17" t="str">
        <f t="shared" si="325"/>
        <v/>
      </c>
      <c r="EK1408" s="17" t="str">
        <f t="shared" si="326"/>
        <v/>
      </c>
      <c r="EL1408" s="17" t="str">
        <f t="shared" si="327"/>
        <v/>
      </c>
    </row>
    <row r="1409" spans="89:142" x14ac:dyDescent="0.35">
      <c r="CK1409" s="17" t="str">
        <f t="shared" si="274"/>
        <v/>
      </c>
      <c r="CL1409" s="17" t="str">
        <f t="shared" si="275"/>
        <v/>
      </c>
      <c r="CM1409" s="17" t="str">
        <f t="shared" si="276"/>
        <v/>
      </c>
      <c r="CN1409" s="17" t="str">
        <f t="shared" si="277"/>
        <v/>
      </c>
      <c r="CO1409" s="17" t="str">
        <f t="shared" si="278"/>
        <v/>
      </c>
      <c r="CP1409" s="17" t="str">
        <f t="shared" si="279"/>
        <v/>
      </c>
      <c r="CQ1409" s="17" t="str">
        <f t="shared" si="280"/>
        <v/>
      </c>
      <c r="CR1409" s="17" t="str">
        <f t="shared" si="281"/>
        <v/>
      </c>
      <c r="CS1409" s="17" t="str">
        <f t="shared" si="282"/>
        <v/>
      </c>
      <c r="CT1409" s="17" t="str">
        <f t="shared" si="283"/>
        <v/>
      </c>
      <c r="CU1409" s="17" t="str">
        <f t="shared" si="284"/>
        <v/>
      </c>
      <c r="CV1409" s="17" t="str">
        <f t="shared" si="285"/>
        <v/>
      </c>
      <c r="CW1409" s="17" t="str">
        <f t="shared" si="286"/>
        <v/>
      </c>
      <c r="CX1409" s="17" t="str">
        <f t="shared" si="287"/>
        <v/>
      </c>
      <c r="CY1409" s="17" t="str">
        <f t="shared" si="288"/>
        <v/>
      </c>
      <c r="CZ1409" s="17" t="str">
        <f t="shared" si="289"/>
        <v/>
      </c>
      <c r="DA1409" s="17" t="str">
        <f t="shared" si="290"/>
        <v/>
      </c>
      <c r="DB1409" s="17" t="str">
        <f t="shared" si="291"/>
        <v/>
      </c>
      <c r="DC1409" s="17" t="str">
        <f t="shared" si="292"/>
        <v/>
      </c>
      <c r="DD1409" s="17" t="str">
        <f t="shared" si="293"/>
        <v/>
      </c>
      <c r="DE1409" s="17" t="str">
        <f t="shared" si="294"/>
        <v/>
      </c>
      <c r="DF1409" s="17" t="str">
        <f t="shared" si="295"/>
        <v/>
      </c>
      <c r="DG1409" s="17" t="str">
        <f t="shared" si="296"/>
        <v/>
      </c>
      <c r="DH1409" s="17" t="str">
        <f t="shared" si="297"/>
        <v/>
      </c>
      <c r="DI1409" s="17" t="str">
        <f t="shared" si="298"/>
        <v/>
      </c>
      <c r="DJ1409" s="17" t="str">
        <f t="shared" si="299"/>
        <v/>
      </c>
      <c r="DK1409" s="17" t="str">
        <f t="shared" si="300"/>
        <v/>
      </c>
      <c r="DL1409" s="17" t="str">
        <f t="shared" si="301"/>
        <v/>
      </c>
      <c r="DM1409" s="17" t="str">
        <f t="shared" si="302"/>
        <v/>
      </c>
      <c r="DN1409" s="17" t="str">
        <f t="shared" si="303"/>
        <v/>
      </c>
      <c r="DO1409" s="17" t="str">
        <f t="shared" si="304"/>
        <v/>
      </c>
      <c r="DP1409" s="17" t="str">
        <f t="shared" si="305"/>
        <v/>
      </c>
      <c r="DQ1409" s="17" t="str">
        <f t="shared" si="306"/>
        <v/>
      </c>
      <c r="DR1409" s="17" t="str">
        <f t="shared" si="307"/>
        <v/>
      </c>
      <c r="DS1409" s="17" t="str">
        <f t="shared" si="308"/>
        <v/>
      </c>
      <c r="DT1409" s="17" t="str">
        <f t="shared" si="309"/>
        <v/>
      </c>
      <c r="DU1409" s="17" t="str">
        <f t="shared" si="310"/>
        <v/>
      </c>
      <c r="DV1409" s="17" t="str">
        <f t="shared" si="311"/>
        <v/>
      </c>
      <c r="DW1409" s="17" t="str">
        <f t="shared" si="312"/>
        <v/>
      </c>
      <c r="DX1409" s="17" t="str">
        <f t="shared" si="313"/>
        <v/>
      </c>
      <c r="DY1409" s="17" t="str">
        <f t="shared" si="314"/>
        <v/>
      </c>
      <c r="DZ1409" s="17" t="str">
        <f t="shared" si="315"/>
        <v/>
      </c>
      <c r="EA1409" s="17" t="str">
        <f t="shared" si="316"/>
        <v/>
      </c>
      <c r="EB1409" s="17" t="str">
        <f t="shared" si="317"/>
        <v/>
      </c>
      <c r="EC1409" s="17" t="str">
        <f t="shared" si="318"/>
        <v/>
      </c>
      <c r="ED1409" s="17" t="str">
        <f t="shared" si="319"/>
        <v/>
      </c>
      <c r="EE1409" s="17" t="str">
        <f t="shared" si="320"/>
        <v/>
      </c>
      <c r="EF1409" s="17" t="str">
        <f t="shared" si="321"/>
        <v/>
      </c>
      <c r="EG1409" s="17" t="str">
        <f t="shared" si="322"/>
        <v/>
      </c>
      <c r="EH1409" s="17" t="str">
        <f t="shared" si="323"/>
        <v/>
      </c>
      <c r="EI1409" s="17" t="str">
        <f t="shared" si="324"/>
        <v/>
      </c>
      <c r="EJ1409" s="17" t="str">
        <f t="shared" si="325"/>
        <v/>
      </c>
      <c r="EK1409" s="17" t="str">
        <f t="shared" si="326"/>
        <v/>
      </c>
      <c r="EL1409" s="17" t="str">
        <f t="shared" si="327"/>
        <v/>
      </c>
    </row>
    <row r="1410" spans="89:142" x14ac:dyDescent="0.35">
      <c r="CK1410" s="17" t="str">
        <f t="shared" si="274"/>
        <v/>
      </c>
      <c r="CL1410" s="17" t="str">
        <f t="shared" si="275"/>
        <v/>
      </c>
      <c r="CM1410" s="17" t="str">
        <f t="shared" si="276"/>
        <v/>
      </c>
      <c r="CN1410" s="17" t="str">
        <f t="shared" si="277"/>
        <v/>
      </c>
      <c r="CO1410" s="17" t="str">
        <f t="shared" si="278"/>
        <v/>
      </c>
      <c r="CP1410" s="17" t="str">
        <f t="shared" si="279"/>
        <v/>
      </c>
      <c r="CQ1410" s="17" t="str">
        <f t="shared" si="280"/>
        <v/>
      </c>
      <c r="CR1410" s="17" t="str">
        <f t="shared" si="281"/>
        <v/>
      </c>
      <c r="CS1410" s="17" t="str">
        <f t="shared" si="282"/>
        <v/>
      </c>
      <c r="CT1410" s="17" t="str">
        <f t="shared" si="283"/>
        <v/>
      </c>
      <c r="CU1410" s="17" t="str">
        <f t="shared" si="284"/>
        <v/>
      </c>
      <c r="CV1410" s="17" t="str">
        <f t="shared" si="285"/>
        <v/>
      </c>
      <c r="CW1410" s="17" t="str">
        <f t="shared" si="286"/>
        <v/>
      </c>
      <c r="CX1410" s="17" t="str">
        <f t="shared" si="287"/>
        <v/>
      </c>
      <c r="CY1410" s="17" t="str">
        <f t="shared" si="288"/>
        <v/>
      </c>
      <c r="CZ1410" s="17" t="str">
        <f t="shared" si="289"/>
        <v/>
      </c>
      <c r="DA1410" s="17" t="str">
        <f t="shared" si="290"/>
        <v/>
      </c>
      <c r="DB1410" s="17" t="str">
        <f t="shared" si="291"/>
        <v/>
      </c>
      <c r="DC1410" s="17" t="str">
        <f t="shared" si="292"/>
        <v/>
      </c>
      <c r="DD1410" s="17" t="str">
        <f t="shared" si="293"/>
        <v/>
      </c>
      <c r="DE1410" s="17" t="str">
        <f t="shared" si="294"/>
        <v/>
      </c>
      <c r="DF1410" s="17" t="str">
        <f t="shared" si="295"/>
        <v/>
      </c>
      <c r="DG1410" s="17" t="str">
        <f t="shared" si="296"/>
        <v/>
      </c>
      <c r="DH1410" s="17" t="str">
        <f t="shared" si="297"/>
        <v/>
      </c>
      <c r="DI1410" s="17" t="str">
        <f t="shared" si="298"/>
        <v/>
      </c>
      <c r="DJ1410" s="17" t="str">
        <f t="shared" si="299"/>
        <v/>
      </c>
      <c r="DK1410" s="17" t="str">
        <f t="shared" si="300"/>
        <v/>
      </c>
      <c r="DL1410" s="17" t="str">
        <f t="shared" si="301"/>
        <v/>
      </c>
      <c r="DM1410" s="17" t="str">
        <f t="shared" si="302"/>
        <v/>
      </c>
      <c r="DN1410" s="17" t="str">
        <f t="shared" si="303"/>
        <v/>
      </c>
      <c r="DO1410" s="17" t="str">
        <f t="shared" si="304"/>
        <v/>
      </c>
      <c r="DP1410" s="17" t="str">
        <f t="shared" si="305"/>
        <v/>
      </c>
      <c r="DQ1410" s="17" t="str">
        <f t="shared" si="306"/>
        <v/>
      </c>
      <c r="DR1410" s="17" t="str">
        <f t="shared" si="307"/>
        <v/>
      </c>
      <c r="DS1410" s="17" t="str">
        <f t="shared" si="308"/>
        <v/>
      </c>
      <c r="DT1410" s="17" t="str">
        <f t="shared" si="309"/>
        <v/>
      </c>
      <c r="DU1410" s="17" t="str">
        <f t="shared" si="310"/>
        <v/>
      </c>
      <c r="DV1410" s="17" t="str">
        <f t="shared" si="311"/>
        <v/>
      </c>
      <c r="DW1410" s="17" t="str">
        <f t="shared" si="312"/>
        <v/>
      </c>
      <c r="DX1410" s="17" t="str">
        <f t="shared" si="313"/>
        <v/>
      </c>
      <c r="DY1410" s="17" t="str">
        <f t="shared" si="314"/>
        <v/>
      </c>
      <c r="DZ1410" s="17" t="str">
        <f t="shared" si="315"/>
        <v/>
      </c>
      <c r="EA1410" s="17" t="str">
        <f t="shared" si="316"/>
        <v/>
      </c>
      <c r="EB1410" s="17" t="str">
        <f t="shared" si="317"/>
        <v/>
      </c>
      <c r="EC1410" s="17" t="str">
        <f t="shared" si="318"/>
        <v/>
      </c>
      <c r="ED1410" s="17" t="str">
        <f t="shared" si="319"/>
        <v/>
      </c>
      <c r="EE1410" s="17" t="str">
        <f t="shared" si="320"/>
        <v/>
      </c>
      <c r="EF1410" s="17" t="str">
        <f t="shared" si="321"/>
        <v/>
      </c>
      <c r="EG1410" s="17" t="str">
        <f t="shared" si="322"/>
        <v/>
      </c>
      <c r="EH1410" s="17" t="str">
        <f t="shared" si="323"/>
        <v/>
      </c>
      <c r="EI1410" s="17" t="str">
        <f t="shared" si="324"/>
        <v/>
      </c>
      <c r="EJ1410" s="17" t="str">
        <f t="shared" si="325"/>
        <v/>
      </c>
      <c r="EK1410" s="17" t="str">
        <f t="shared" si="326"/>
        <v/>
      </c>
      <c r="EL1410" s="17" t="str">
        <f t="shared" si="327"/>
        <v/>
      </c>
    </row>
    <row r="1411" spans="89:142" x14ac:dyDescent="0.35">
      <c r="CK1411" s="17" t="str">
        <f t="shared" si="274"/>
        <v/>
      </c>
      <c r="CL1411" s="17" t="str">
        <f t="shared" si="275"/>
        <v/>
      </c>
      <c r="CM1411" s="17" t="str">
        <f t="shared" si="276"/>
        <v/>
      </c>
      <c r="CN1411" s="17" t="str">
        <f t="shared" si="277"/>
        <v/>
      </c>
      <c r="CO1411" s="17" t="str">
        <f t="shared" si="278"/>
        <v/>
      </c>
      <c r="CP1411" s="17" t="str">
        <f t="shared" si="279"/>
        <v/>
      </c>
      <c r="CQ1411" s="17" t="str">
        <f t="shared" si="280"/>
        <v/>
      </c>
      <c r="CR1411" s="17" t="str">
        <f t="shared" si="281"/>
        <v/>
      </c>
      <c r="CS1411" s="17" t="str">
        <f t="shared" si="282"/>
        <v/>
      </c>
      <c r="CT1411" s="17" t="str">
        <f t="shared" si="283"/>
        <v/>
      </c>
      <c r="CU1411" s="17" t="str">
        <f t="shared" si="284"/>
        <v/>
      </c>
      <c r="CV1411" s="17" t="str">
        <f t="shared" si="285"/>
        <v/>
      </c>
      <c r="CW1411" s="17" t="str">
        <f t="shared" si="286"/>
        <v/>
      </c>
      <c r="CX1411" s="17" t="str">
        <f t="shared" si="287"/>
        <v/>
      </c>
      <c r="CY1411" s="17" t="str">
        <f t="shared" si="288"/>
        <v/>
      </c>
      <c r="CZ1411" s="17" t="str">
        <f t="shared" si="289"/>
        <v/>
      </c>
      <c r="DA1411" s="17" t="str">
        <f t="shared" si="290"/>
        <v/>
      </c>
      <c r="DB1411" s="17" t="str">
        <f t="shared" si="291"/>
        <v/>
      </c>
      <c r="DC1411" s="17" t="str">
        <f t="shared" si="292"/>
        <v/>
      </c>
      <c r="DD1411" s="17" t="str">
        <f t="shared" si="293"/>
        <v/>
      </c>
      <c r="DE1411" s="17" t="str">
        <f t="shared" si="294"/>
        <v/>
      </c>
      <c r="DF1411" s="17" t="str">
        <f t="shared" si="295"/>
        <v/>
      </c>
      <c r="DG1411" s="17" t="str">
        <f t="shared" si="296"/>
        <v/>
      </c>
      <c r="DH1411" s="17" t="str">
        <f t="shared" si="297"/>
        <v/>
      </c>
      <c r="DI1411" s="17" t="str">
        <f t="shared" si="298"/>
        <v/>
      </c>
      <c r="DJ1411" s="17" t="str">
        <f t="shared" si="299"/>
        <v/>
      </c>
      <c r="DK1411" s="17" t="str">
        <f t="shared" si="300"/>
        <v/>
      </c>
      <c r="DL1411" s="17" t="str">
        <f t="shared" si="301"/>
        <v/>
      </c>
      <c r="DM1411" s="17" t="str">
        <f t="shared" si="302"/>
        <v/>
      </c>
      <c r="DN1411" s="17" t="str">
        <f t="shared" si="303"/>
        <v/>
      </c>
      <c r="DO1411" s="17" t="str">
        <f t="shared" si="304"/>
        <v/>
      </c>
      <c r="DP1411" s="17" t="str">
        <f t="shared" si="305"/>
        <v/>
      </c>
      <c r="DQ1411" s="17" t="str">
        <f t="shared" si="306"/>
        <v/>
      </c>
      <c r="DR1411" s="17" t="str">
        <f t="shared" si="307"/>
        <v/>
      </c>
      <c r="DS1411" s="17" t="str">
        <f t="shared" si="308"/>
        <v/>
      </c>
      <c r="DT1411" s="17" t="str">
        <f t="shared" si="309"/>
        <v/>
      </c>
      <c r="DU1411" s="17" t="str">
        <f t="shared" si="310"/>
        <v/>
      </c>
      <c r="DV1411" s="17" t="str">
        <f t="shared" si="311"/>
        <v/>
      </c>
      <c r="DW1411" s="17" t="str">
        <f t="shared" si="312"/>
        <v/>
      </c>
      <c r="DX1411" s="17" t="str">
        <f t="shared" si="313"/>
        <v/>
      </c>
      <c r="DY1411" s="17" t="str">
        <f t="shared" si="314"/>
        <v/>
      </c>
      <c r="DZ1411" s="17" t="str">
        <f t="shared" si="315"/>
        <v/>
      </c>
      <c r="EA1411" s="17" t="str">
        <f t="shared" si="316"/>
        <v/>
      </c>
      <c r="EB1411" s="17" t="str">
        <f t="shared" si="317"/>
        <v/>
      </c>
      <c r="EC1411" s="17" t="str">
        <f t="shared" si="318"/>
        <v/>
      </c>
      <c r="ED1411" s="17" t="str">
        <f t="shared" si="319"/>
        <v/>
      </c>
      <c r="EE1411" s="17" t="str">
        <f t="shared" si="320"/>
        <v/>
      </c>
      <c r="EF1411" s="17" t="str">
        <f t="shared" si="321"/>
        <v/>
      </c>
      <c r="EG1411" s="17" t="str">
        <f t="shared" si="322"/>
        <v/>
      </c>
      <c r="EH1411" s="17" t="str">
        <f t="shared" si="323"/>
        <v/>
      </c>
      <c r="EI1411" s="17" t="str">
        <f t="shared" si="324"/>
        <v/>
      </c>
      <c r="EJ1411" s="17" t="str">
        <f t="shared" si="325"/>
        <v/>
      </c>
      <c r="EK1411" s="17" t="str">
        <f t="shared" si="326"/>
        <v/>
      </c>
      <c r="EL1411" s="17" t="str">
        <f t="shared" si="327"/>
        <v/>
      </c>
    </row>
    <row r="1412" spans="89:142" x14ac:dyDescent="0.35">
      <c r="CK1412" s="17" t="str">
        <f t="shared" si="274"/>
        <v/>
      </c>
      <c r="CL1412" s="17" t="str">
        <f t="shared" si="275"/>
        <v/>
      </c>
      <c r="CM1412" s="17" t="str">
        <f t="shared" si="276"/>
        <v/>
      </c>
      <c r="CN1412" s="17" t="str">
        <f t="shared" si="277"/>
        <v/>
      </c>
      <c r="CO1412" s="17" t="str">
        <f t="shared" si="278"/>
        <v/>
      </c>
      <c r="CP1412" s="17" t="str">
        <f t="shared" si="279"/>
        <v/>
      </c>
      <c r="CQ1412" s="17" t="str">
        <f t="shared" si="280"/>
        <v/>
      </c>
      <c r="CR1412" s="17" t="str">
        <f t="shared" si="281"/>
        <v/>
      </c>
      <c r="CS1412" s="17" t="str">
        <f t="shared" si="282"/>
        <v/>
      </c>
      <c r="CT1412" s="17" t="str">
        <f t="shared" si="283"/>
        <v/>
      </c>
      <c r="CU1412" s="17" t="str">
        <f t="shared" si="284"/>
        <v/>
      </c>
      <c r="CV1412" s="17" t="str">
        <f t="shared" si="285"/>
        <v/>
      </c>
      <c r="CW1412" s="17" t="str">
        <f t="shared" si="286"/>
        <v/>
      </c>
      <c r="CX1412" s="17" t="str">
        <f t="shared" si="287"/>
        <v/>
      </c>
      <c r="CY1412" s="17" t="str">
        <f t="shared" si="288"/>
        <v/>
      </c>
      <c r="CZ1412" s="17" t="str">
        <f t="shared" si="289"/>
        <v/>
      </c>
      <c r="DA1412" s="17" t="str">
        <f t="shared" si="290"/>
        <v/>
      </c>
      <c r="DB1412" s="17" t="str">
        <f t="shared" si="291"/>
        <v/>
      </c>
      <c r="DC1412" s="17" t="str">
        <f t="shared" si="292"/>
        <v/>
      </c>
      <c r="DD1412" s="17" t="str">
        <f t="shared" si="293"/>
        <v/>
      </c>
      <c r="DE1412" s="17" t="str">
        <f t="shared" si="294"/>
        <v/>
      </c>
      <c r="DF1412" s="17" t="str">
        <f t="shared" si="295"/>
        <v/>
      </c>
      <c r="DG1412" s="17" t="str">
        <f t="shared" si="296"/>
        <v/>
      </c>
      <c r="DH1412" s="17" t="str">
        <f t="shared" si="297"/>
        <v/>
      </c>
      <c r="DI1412" s="17" t="str">
        <f t="shared" si="298"/>
        <v/>
      </c>
      <c r="DJ1412" s="17" t="str">
        <f t="shared" si="299"/>
        <v/>
      </c>
      <c r="DK1412" s="17" t="str">
        <f t="shared" si="300"/>
        <v/>
      </c>
      <c r="DL1412" s="17" t="str">
        <f t="shared" si="301"/>
        <v/>
      </c>
      <c r="DM1412" s="17" t="str">
        <f t="shared" si="302"/>
        <v/>
      </c>
      <c r="DN1412" s="17" t="str">
        <f t="shared" si="303"/>
        <v/>
      </c>
      <c r="DO1412" s="17" t="str">
        <f t="shared" si="304"/>
        <v/>
      </c>
      <c r="DP1412" s="17" t="str">
        <f t="shared" si="305"/>
        <v/>
      </c>
      <c r="DQ1412" s="17" t="str">
        <f t="shared" si="306"/>
        <v/>
      </c>
      <c r="DR1412" s="17" t="str">
        <f t="shared" si="307"/>
        <v/>
      </c>
      <c r="DS1412" s="17" t="str">
        <f t="shared" si="308"/>
        <v/>
      </c>
      <c r="DT1412" s="17" t="str">
        <f t="shared" si="309"/>
        <v/>
      </c>
      <c r="DU1412" s="17" t="str">
        <f t="shared" si="310"/>
        <v/>
      </c>
      <c r="DV1412" s="17" t="str">
        <f t="shared" si="311"/>
        <v/>
      </c>
      <c r="DW1412" s="17" t="str">
        <f t="shared" si="312"/>
        <v/>
      </c>
      <c r="DX1412" s="17" t="str">
        <f t="shared" si="313"/>
        <v/>
      </c>
      <c r="DY1412" s="17" t="str">
        <f t="shared" si="314"/>
        <v/>
      </c>
      <c r="DZ1412" s="17" t="str">
        <f t="shared" si="315"/>
        <v/>
      </c>
      <c r="EA1412" s="17" t="str">
        <f t="shared" si="316"/>
        <v/>
      </c>
      <c r="EB1412" s="17" t="str">
        <f t="shared" si="317"/>
        <v/>
      </c>
      <c r="EC1412" s="17" t="str">
        <f t="shared" si="318"/>
        <v/>
      </c>
      <c r="ED1412" s="17" t="str">
        <f t="shared" si="319"/>
        <v/>
      </c>
      <c r="EE1412" s="17" t="str">
        <f t="shared" si="320"/>
        <v/>
      </c>
      <c r="EF1412" s="17" t="str">
        <f t="shared" si="321"/>
        <v/>
      </c>
      <c r="EG1412" s="17" t="str">
        <f t="shared" si="322"/>
        <v/>
      </c>
      <c r="EH1412" s="17" t="str">
        <f t="shared" si="323"/>
        <v/>
      </c>
      <c r="EI1412" s="17" t="str">
        <f t="shared" si="324"/>
        <v/>
      </c>
      <c r="EJ1412" s="17" t="str">
        <f t="shared" si="325"/>
        <v/>
      </c>
      <c r="EK1412" s="17" t="str">
        <f t="shared" si="326"/>
        <v/>
      </c>
      <c r="EL1412" s="17" t="str">
        <f t="shared" si="327"/>
        <v/>
      </c>
    </row>
    <row r="1413" spans="89:142" x14ac:dyDescent="0.35">
      <c r="CK1413" s="17" t="str">
        <f t="shared" si="274"/>
        <v/>
      </c>
      <c r="CL1413" s="17" t="str">
        <f t="shared" si="275"/>
        <v/>
      </c>
      <c r="CM1413" s="17" t="str">
        <f t="shared" si="276"/>
        <v/>
      </c>
      <c r="CN1413" s="17" t="str">
        <f t="shared" si="277"/>
        <v/>
      </c>
      <c r="CO1413" s="17" t="str">
        <f t="shared" si="278"/>
        <v/>
      </c>
      <c r="CP1413" s="17" t="str">
        <f t="shared" si="279"/>
        <v/>
      </c>
      <c r="CQ1413" s="17" t="str">
        <f t="shared" si="280"/>
        <v/>
      </c>
      <c r="CR1413" s="17" t="str">
        <f t="shared" si="281"/>
        <v/>
      </c>
      <c r="CS1413" s="17" t="str">
        <f t="shared" si="282"/>
        <v/>
      </c>
      <c r="CT1413" s="17" t="str">
        <f t="shared" si="283"/>
        <v/>
      </c>
      <c r="CU1413" s="17" t="str">
        <f t="shared" si="284"/>
        <v/>
      </c>
      <c r="CV1413" s="17" t="str">
        <f t="shared" si="285"/>
        <v/>
      </c>
      <c r="CW1413" s="17" t="str">
        <f t="shared" si="286"/>
        <v/>
      </c>
      <c r="CX1413" s="17" t="str">
        <f t="shared" si="287"/>
        <v/>
      </c>
      <c r="CY1413" s="17" t="str">
        <f t="shared" si="288"/>
        <v/>
      </c>
      <c r="CZ1413" s="17" t="str">
        <f t="shared" si="289"/>
        <v/>
      </c>
      <c r="DA1413" s="17" t="str">
        <f t="shared" si="290"/>
        <v/>
      </c>
      <c r="DB1413" s="17" t="str">
        <f t="shared" si="291"/>
        <v/>
      </c>
      <c r="DC1413" s="17" t="str">
        <f t="shared" si="292"/>
        <v/>
      </c>
      <c r="DD1413" s="17" t="str">
        <f t="shared" si="293"/>
        <v/>
      </c>
      <c r="DE1413" s="17" t="str">
        <f t="shared" si="294"/>
        <v/>
      </c>
      <c r="DF1413" s="17" t="str">
        <f t="shared" si="295"/>
        <v/>
      </c>
      <c r="DG1413" s="17" t="str">
        <f t="shared" si="296"/>
        <v/>
      </c>
      <c r="DH1413" s="17" t="str">
        <f t="shared" si="297"/>
        <v/>
      </c>
      <c r="DI1413" s="17" t="str">
        <f t="shared" si="298"/>
        <v/>
      </c>
      <c r="DJ1413" s="17" t="str">
        <f t="shared" si="299"/>
        <v/>
      </c>
      <c r="DK1413" s="17" t="str">
        <f t="shared" si="300"/>
        <v/>
      </c>
      <c r="DL1413" s="17" t="str">
        <f t="shared" si="301"/>
        <v/>
      </c>
      <c r="DM1413" s="17" t="str">
        <f t="shared" si="302"/>
        <v/>
      </c>
      <c r="DN1413" s="17" t="str">
        <f t="shared" si="303"/>
        <v/>
      </c>
      <c r="DO1413" s="17" t="str">
        <f t="shared" si="304"/>
        <v/>
      </c>
      <c r="DP1413" s="17" t="str">
        <f t="shared" si="305"/>
        <v/>
      </c>
      <c r="DQ1413" s="17" t="str">
        <f t="shared" si="306"/>
        <v/>
      </c>
      <c r="DR1413" s="17" t="str">
        <f t="shared" si="307"/>
        <v/>
      </c>
      <c r="DS1413" s="17" t="str">
        <f t="shared" si="308"/>
        <v/>
      </c>
      <c r="DT1413" s="17" t="str">
        <f t="shared" si="309"/>
        <v/>
      </c>
      <c r="DU1413" s="17" t="str">
        <f t="shared" si="310"/>
        <v/>
      </c>
      <c r="DV1413" s="17" t="str">
        <f t="shared" si="311"/>
        <v/>
      </c>
      <c r="DW1413" s="17" t="str">
        <f t="shared" si="312"/>
        <v/>
      </c>
      <c r="DX1413" s="17" t="str">
        <f t="shared" si="313"/>
        <v/>
      </c>
      <c r="DY1413" s="17" t="str">
        <f t="shared" si="314"/>
        <v/>
      </c>
      <c r="DZ1413" s="17" t="str">
        <f t="shared" si="315"/>
        <v/>
      </c>
      <c r="EA1413" s="17" t="str">
        <f t="shared" si="316"/>
        <v/>
      </c>
      <c r="EB1413" s="17" t="str">
        <f t="shared" si="317"/>
        <v/>
      </c>
      <c r="EC1413" s="17" t="str">
        <f t="shared" si="318"/>
        <v/>
      </c>
      <c r="ED1413" s="17" t="str">
        <f t="shared" si="319"/>
        <v/>
      </c>
      <c r="EE1413" s="17" t="str">
        <f t="shared" si="320"/>
        <v/>
      </c>
      <c r="EF1413" s="17" t="str">
        <f t="shared" si="321"/>
        <v/>
      </c>
      <c r="EG1413" s="17" t="str">
        <f t="shared" si="322"/>
        <v/>
      </c>
      <c r="EH1413" s="17" t="str">
        <f t="shared" si="323"/>
        <v/>
      </c>
      <c r="EI1413" s="17" t="str">
        <f t="shared" si="324"/>
        <v/>
      </c>
      <c r="EJ1413" s="17" t="str">
        <f t="shared" si="325"/>
        <v/>
      </c>
      <c r="EK1413" s="17" t="str">
        <f t="shared" si="326"/>
        <v/>
      </c>
      <c r="EL1413" s="17" t="str">
        <f t="shared" si="327"/>
        <v/>
      </c>
    </row>
    <row r="1414" spans="89:142" x14ac:dyDescent="0.35">
      <c r="CK1414" s="17" t="str">
        <f t="shared" si="274"/>
        <v/>
      </c>
      <c r="CL1414" s="17" t="str">
        <f t="shared" si="275"/>
        <v/>
      </c>
      <c r="CM1414" s="17" t="str">
        <f t="shared" si="276"/>
        <v/>
      </c>
      <c r="CN1414" s="17" t="str">
        <f t="shared" si="277"/>
        <v/>
      </c>
      <c r="CO1414" s="17" t="str">
        <f t="shared" si="278"/>
        <v/>
      </c>
      <c r="CP1414" s="17" t="str">
        <f t="shared" si="279"/>
        <v/>
      </c>
      <c r="CQ1414" s="17" t="str">
        <f t="shared" si="280"/>
        <v/>
      </c>
      <c r="CR1414" s="17" t="str">
        <f t="shared" si="281"/>
        <v/>
      </c>
      <c r="CS1414" s="17" t="str">
        <f t="shared" si="282"/>
        <v/>
      </c>
      <c r="CT1414" s="17" t="str">
        <f t="shared" si="283"/>
        <v/>
      </c>
      <c r="CU1414" s="17" t="str">
        <f t="shared" si="284"/>
        <v/>
      </c>
      <c r="CV1414" s="17" t="str">
        <f t="shared" si="285"/>
        <v/>
      </c>
      <c r="CW1414" s="17" t="str">
        <f t="shared" si="286"/>
        <v/>
      </c>
      <c r="CX1414" s="17" t="str">
        <f t="shared" si="287"/>
        <v/>
      </c>
      <c r="CY1414" s="17" t="str">
        <f t="shared" si="288"/>
        <v/>
      </c>
      <c r="CZ1414" s="17" t="str">
        <f t="shared" si="289"/>
        <v/>
      </c>
      <c r="DA1414" s="17" t="str">
        <f t="shared" si="290"/>
        <v/>
      </c>
      <c r="DB1414" s="17" t="str">
        <f t="shared" si="291"/>
        <v/>
      </c>
      <c r="DC1414" s="17" t="str">
        <f t="shared" si="292"/>
        <v/>
      </c>
      <c r="DD1414" s="17" t="str">
        <f t="shared" si="293"/>
        <v/>
      </c>
      <c r="DE1414" s="17" t="str">
        <f t="shared" si="294"/>
        <v/>
      </c>
      <c r="DF1414" s="17" t="str">
        <f t="shared" si="295"/>
        <v/>
      </c>
      <c r="DG1414" s="17" t="str">
        <f t="shared" si="296"/>
        <v/>
      </c>
      <c r="DH1414" s="17" t="str">
        <f t="shared" si="297"/>
        <v/>
      </c>
      <c r="DI1414" s="17" t="str">
        <f t="shared" si="298"/>
        <v/>
      </c>
      <c r="DJ1414" s="17" t="str">
        <f t="shared" si="299"/>
        <v/>
      </c>
      <c r="DK1414" s="17" t="str">
        <f t="shared" si="300"/>
        <v/>
      </c>
      <c r="DL1414" s="17" t="str">
        <f t="shared" si="301"/>
        <v/>
      </c>
      <c r="DM1414" s="17" t="str">
        <f t="shared" si="302"/>
        <v/>
      </c>
      <c r="DN1414" s="17" t="str">
        <f t="shared" si="303"/>
        <v/>
      </c>
      <c r="DO1414" s="17" t="str">
        <f t="shared" si="304"/>
        <v/>
      </c>
      <c r="DP1414" s="17" t="str">
        <f t="shared" si="305"/>
        <v/>
      </c>
      <c r="DQ1414" s="17" t="str">
        <f t="shared" si="306"/>
        <v/>
      </c>
      <c r="DR1414" s="17" t="str">
        <f t="shared" si="307"/>
        <v/>
      </c>
      <c r="DS1414" s="17" t="str">
        <f t="shared" si="308"/>
        <v/>
      </c>
      <c r="DT1414" s="17" t="str">
        <f t="shared" si="309"/>
        <v/>
      </c>
      <c r="DU1414" s="17" t="str">
        <f t="shared" si="310"/>
        <v/>
      </c>
      <c r="DV1414" s="17" t="str">
        <f t="shared" si="311"/>
        <v/>
      </c>
      <c r="DW1414" s="17" t="str">
        <f t="shared" si="312"/>
        <v/>
      </c>
      <c r="DX1414" s="17" t="str">
        <f t="shared" si="313"/>
        <v/>
      </c>
      <c r="DY1414" s="17" t="str">
        <f t="shared" si="314"/>
        <v/>
      </c>
      <c r="DZ1414" s="17" t="str">
        <f t="shared" si="315"/>
        <v/>
      </c>
      <c r="EA1414" s="17" t="str">
        <f t="shared" si="316"/>
        <v/>
      </c>
      <c r="EB1414" s="17" t="str">
        <f t="shared" si="317"/>
        <v/>
      </c>
      <c r="EC1414" s="17" t="str">
        <f t="shared" si="318"/>
        <v/>
      </c>
      <c r="ED1414" s="17" t="str">
        <f t="shared" si="319"/>
        <v/>
      </c>
      <c r="EE1414" s="17" t="str">
        <f t="shared" si="320"/>
        <v/>
      </c>
      <c r="EF1414" s="17" t="str">
        <f t="shared" si="321"/>
        <v/>
      </c>
      <c r="EG1414" s="17" t="str">
        <f t="shared" si="322"/>
        <v/>
      </c>
      <c r="EH1414" s="17" t="str">
        <f t="shared" si="323"/>
        <v/>
      </c>
      <c r="EI1414" s="17" t="str">
        <f t="shared" si="324"/>
        <v/>
      </c>
      <c r="EJ1414" s="17" t="str">
        <f t="shared" si="325"/>
        <v/>
      </c>
      <c r="EK1414" s="17" t="str">
        <f t="shared" si="326"/>
        <v/>
      </c>
      <c r="EL1414" s="17" t="str">
        <f t="shared" si="327"/>
        <v/>
      </c>
    </row>
    <row r="1415" spans="89:142" x14ac:dyDescent="0.35">
      <c r="CK1415" s="17" t="str">
        <f t="shared" si="274"/>
        <v/>
      </c>
      <c r="CL1415" s="17" t="str">
        <f t="shared" si="275"/>
        <v/>
      </c>
      <c r="CM1415" s="17" t="str">
        <f t="shared" si="276"/>
        <v/>
      </c>
      <c r="CN1415" s="17" t="str">
        <f t="shared" si="277"/>
        <v/>
      </c>
      <c r="CO1415" s="17" t="str">
        <f t="shared" si="278"/>
        <v/>
      </c>
      <c r="CP1415" s="17" t="str">
        <f t="shared" si="279"/>
        <v/>
      </c>
      <c r="CQ1415" s="17" t="str">
        <f t="shared" si="280"/>
        <v/>
      </c>
      <c r="CR1415" s="17" t="str">
        <f t="shared" si="281"/>
        <v/>
      </c>
      <c r="CS1415" s="17" t="str">
        <f t="shared" si="282"/>
        <v/>
      </c>
      <c r="CT1415" s="17" t="str">
        <f t="shared" si="283"/>
        <v/>
      </c>
      <c r="CU1415" s="17" t="str">
        <f t="shared" si="284"/>
        <v/>
      </c>
      <c r="CV1415" s="17" t="str">
        <f t="shared" si="285"/>
        <v/>
      </c>
      <c r="CW1415" s="17" t="str">
        <f t="shared" si="286"/>
        <v/>
      </c>
      <c r="CX1415" s="17" t="str">
        <f t="shared" si="287"/>
        <v/>
      </c>
      <c r="CY1415" s="17" t="str">
        <f t="shared" si="288"/>
        <v/>
      </c>
      <c r="CZ1415" s="17" t="str">
        <f t="shared" si="289"/>
        <v/>
      </c>
      <c r="DA1415" s="17" t="str">
        <f t="shared" si="290"/>
        <v/>
      </c>
      <c r="DB1415" s="17" t="str">
        <f t="shared" si="291"/>
        <v/>
      </c>
      <c r="DC1415" s="17" t="str">
        <f t="shared" si="292"/>
        <v/>
      </c>
      <c r="DD1415" s="17" t="str">
        <f t="shared" si="293"/>
        <v/>
      </c>
      <c r="DE1415" s="17" t="str">
        <f t="shared" si="294"/>
        <v/>
      </c>
      <c r="DF1415" s="17" t="str">
        <f t="shared" si="295"/>
        <v/>
      </c>
      <c r="DG1415" s="17" t="str">
        <f t="shared" si="296"/>
        <v/>
      </c>
      <c r="DH1415" s="17" t="str">
        <f t="shared" si="297"/>
        <v/>
      </c>
      <c r="DI1415" s="17" t="str">
        <f t="shared" si="298"/>
        <v/>
      </c>
      <c r="DJ1415" s="17" t="str">
        <f t="shared" si="299"/>
        <v/>
      </c>
      <c r="DK1415" s="17" t="str">
        <f t="shared" si="300"/>
        <v/>
      </c>
      <c r="DL1415" s="17" t="str">
        <f t="shared" si="301"/>
        <v/>
      </c>
      <c r="DM1415" s="17" t="str">
        <f t="shared" si="302"/>
        <v/>
      </c>
      <c r="DN1415" s="17" t="str">
        <f t="shared" si="303"/>
        <v/>
      </c>
      <c r="DO1415" s="17" t="str">
        <f t="shared" si="304"/>
        <v/>
      </c>
      <c r="DP1415" s="17" t="str">
        <f t="shared" si="305"/>
        <v/>
      </c>
      <c r="DQ1415" s="17" t="str">
        <f t="shared" si="306"/>
        <v/>
      </c>
      <c r="DR1415" s="17" t="str">
        <f t="shared" si="307"/>
        <v/>
      </c>
      <c r="DS1415" s="17" t="str">
        <f t="shared" si="308"/>
        <v/>
      </c>
      <c r="DT1415" s="17" t="str">
        <f t="shared" si="309"/>
        <v/>
      </c>
      <c r="DU1415" s="17" t="str">
        <f t="shared" si="310"/>
        <v/>
      </c>
      <c r="DV1415" s="17" t="str">
        <f t="shared" si="311"/>
        <v/>
      </c>
      <c r="DW1415" s="17" t="str">
        <f t="shared" si="312"/>
        <v/>
      </c>
      <c r="DX1415" s="17" t="str">
        <f t="shared" si="313"/>
        <v/>
      </c>
      <c r="DY1415" s="17" t="str">
        <f t="shared" si="314"/>
        <v/>
      </c>
      <c r="DZ1415" s="17" t="str">
        <f t="shared" si="315"/>
        <v/>
      </c>
      <c r="EA1415" s="17" t="str">
        <f t="shared" si="316"/>
        <v/>
      </c>
      <c r="EB1415" s="17" t="str">
        <f t="shared" si="317"/>
        <v/>
      </c>
      <c r="EC1415" s="17" t="str">
        <f t="shared" si="318"/>
        <v/>
      </c>
      <c r="ED1415" s="17" t="str">
        <f t="shared" si="319"/>
        <v/>
      </c>
      <c r="EE1415" s="17" t="str">
        <f t="shared" si="320"/>
        <v/>
      </c>
      <c r="EF1415" s="17" t="str">
        <f t="shared" si="321"/>
        <v/>
      </c>
      <c r="EG1415" s="17" t="str">
        <f t="shared" si="322"/>
        <v/>
      </c>
      <c r="EH1415" s="17" t="str">
        <f t="shared" si="323"/>
        <v/>
      </c>
      <c r="EI1415" s="17" t="str">
        <f t="shared" si="324"/>
        <v/>
      </c>
      <c r="EJ1415" s="17" t="str">
        <f t="shared" si="325"/>
        <v/>
      </c>
      <c r="EK1415" s="17" t="str">
        <f t="shared" si="326"/>
        <v/>
      </c>
      <c r="EL1415" s="17" t="str">
        <f t="shared" si="327"/>
        <v/>
      </c>
    </row>
    <row r="1416" spans="89:142" x14ac:dyDescent="0.35">
      <c r="CK1416" s="17" t="str">
        <f t="shared" si="274"/>
        <v/>
      </c>
      <c r="CL1416" s="17" t="str">
        <f t="shared" si="275"/>
        <v/>
      </c>
      <c r="CM1416" s="17" t="str">
        <f t="shared" si="276"/>
        <v/>
      </c>
      <c r="CN1416" s="17" t="str">
        <f t="shared" si="277"/>
        <v/>
      </c>
      <c r="CO1416" s="17" t="str">
        <f t="shared" si="278"/>
        <v/>
      </c>
      <c r="CP1416" s="17" t="str">
        <f t="shared" si="279"/>
        <v/>
      </c>
      <c r="CQ1416" s="17" t="str">
        <f t="shared" si="280"/>
        <v/>
      </c>
      <c r="CR1416" s="17" t="str">
        <f t="shared" si="281"/>
        <v/>
      </c>
      <c r="CS1416" s="17" t="str">
        <f t="shared" si="282"/>
        <v/>
      </c>
      <c r="CT1416" s="17" t="str">
        <f t="shared" si="283"/>
        <v/>
      </c>
      <c r="CU1416" s="17" t="str">
        <f t="shared" si="284"/>
        <v/>
      </c>
      <c r="CV1416" s="17" t="str">
        <f t="shared" si="285"/>
        <v/>
      </c>
      <c r="CW1416" s="17" t="str">
        <f t="shared" si="286"/>
        <v/>
      </c>
      <c r="CX1416" s="17" t="str">
        <f t="shared" si="287"/>
        <v/>
      </c>
      <c r="CY1416" s="17" t="str">
        <f t="shared" si="288"/>
        <v/>
      </c>
      <c r="CZ1416" s="17" t="str">
        <f t="shared" si="289"/>
        <v/>
      </c>
      <c r="DA1416" s="17" t="str">
        <f t="shared" si="290"/>
        <v/>
      </c>
      <c r="DB1416" s="17" t="str">
        <f t="shared" si="291"/>
        <v/>
      </c>
      <c r="DC1416" s="17" t="str">
        <f t="shared" si="292"/>
        <v/>
      </c>
      <c r="DD1416" s="17" t="str">
        <f t="shared" si="293"/>
        <v/>
      </c>
      <c r="DE1416" s="17" t="str">
        <f t="shared" si="294"/>
        <v/>
      </c>
      <c r="DF1416" s="17" t="str">
        <f t="shared" si="295"/>
        <v/>
      </c>
      <c r="DG1416" s="17" t="str">
        <f t="shared" si="296"/>
        <v/>
      </c>
      <c r="DH1416" s="17" t="str">
        <f t="shared" si="297"/>
        <v/>
      </c>
      <c r="DI1416" s="17" t="str">
        <f t="shared" si="298"/>
        <v/>
      </c>
      <c r="DJ1416" s="17" t="str">
        <f t="shared" si="299"/>
        <v/>
      </c>
      <c r="DK1416" s="17" t="str">
        <f t="shared" si="300"/>
        <v/>
      </c>
      <c r="DL1416" s="17" t="str">
        <f t="shared" si="301"/>
        <v/>
      </c>
      <c r="DM1416" s="17" t="str">
        <f t="shared" si="302"/>
        <v/>
      </c>
      <c r="DN1416" s="17" t="str">
        <f t="shared" si="303"/>
        <v/>
      </c>
      <c r="DO1416" s="17" t="str">
        <f t="shared" si="304"/>
        <v/>
      </c>
      <c r="DP1416" s="17" t="str">
        <f t="shared" si="305"/>
        <v/>
      </c>
      <c r="DQ1416" s="17" t="str">
        <f t="shared" si="306"/>
        <v/>
      </c>
      <c r="DR1416" s="17" t="str">
        <f t="shared" si="307"/>
        <v/>
      </c>
      <c r="DS1416" s="17" t="str">
        <f t="shared" si="308"/>
        <v/>
      </c>
      <c r="DT1416" s="17" t="str">
        <f t="shared" si="309"/>
        <v/>
      </c>
      <c r="DU1416" s="17" t="str">
        <f t="shared" si="310"/>
        <v/>
      </c>
      <c r="DV1416" s="17" t="str">
        <f t="shared" si="311"/>
        <v/>
      </c>
      <c r="DW1416" s="17" t="str">
        <f t="shared" si="312"/>
        <v/>
      </c>
      <c r="DX1416" s="17" t="str">
        <f t="shared" si="313"/>
        <v/>
      </c>
      <c r="DY1416" s="17" t="str">
        <f t="shared" si="314"/>
        <v/>
      </c>
      <c r="DZ1416" s="17" t="str">
        <f t="shared" si="315"/>
        <v/>
      </c>
      <c r="EA1416" s="17" t="str">
        <f t="shared" si="316"/>
        <v/>
      </c>
      <c r="EB1416" s="17" t="str">
        <f t="shared" si="317"/>
        <v/>
      </c>
      <c r="EC1416" s="17" t="str">
        <f t="shared" si="318"/>
        <v/>
      </c>
      <c r="ED1416" s="17" t="str">
        <f t="shared" si="319"/>
        <v/>
      </c>
      <c r="EE1416" s="17" t="str">
        <f t="shared" si="320"/>
        <v/>
      </c>
      <c r="EF1416" s="17" t="str">
        <f t="shared" si="321"/>
        <v/>
      </c>
      <c r="EG1416" s="17" t="str">
        <f t="shared" si="322"/>
        <v/>
      </c>
      <c r="EH1416" s="17" t="str">
        <f t="shared" si="323"/>
        <v/>
      </c>
      <c r="EI1416" s="17" t="str">
        <f t="shared" si="324"/>
        <v/>
      </c>
      <c r="EJ1416" s="17" t="str">
        <f t="shared" si="325"/>
        <v/>
      </c>
      <c r="EK1416" s="17" t="str">
        <f t="shared" si="326"/>
        <v/>
      </c>
      <c r="EL1416" s="17" t="str">
        <f t="shared" si="327"/>
        <v/>
      </c>
    </row>
    <row r="1417" spans="89:142" x14ac:dyDescent="0.35">
      <c r="CK1417" s="17" t="str">
        <f t="shared" ref="CK1417:CK1448" si="328">IF(AI1417="Yes", "Manufacture: Produce", "")</f>
        <v/>
      </c>
      <c r="CL1417" s="17" t="str">
        <f t="shared" ref="CL1417:CL1448" si="329">IF(AJ1417="Yes", "Manufacture: Import", "")</f>
        <v/>
      </c>
      <c r="CM1417" s="17" t="str">
        <f t="shared" ref="CM1417:CM1448" si="330">IF(AK1417="Yes", "Manufacture: For on-site use/processing", "")</f>
        <v/>
      </c>
      <c r="CN1417" s="17" t="str">
        <f t="shared" ref="CN1417:CN1448" si="331">IF(AL1417="Yes", "Manufacture: For sale/distribution", "")</f>
        <v/>
      </c>
      <c r="CO1417" s="17" t="str">
        <f t="shared" ref="CO1417:CO1448" si="332">IF(AM1417="Yes", "Manufacture: As a byproduct", "")</f>
        <v/>
      </c>
      <c r="CP1417" s="17" t="str">
        <f t="shared" ref="CP1417:CP1448" si="333">IF(AN1417="Yes", "Manufacture: As an Impurity", "")</f>
        <v/>
      </c>
      <c r="CQ1417" s="17" t="str">
        <f t="shared" ref="CQ1417:CQ1448" si="334">IF(AO1417="Yes", "Processing: As a reactant", "")</f>
        <v/>
      </c>
      <c r="CR1417" s="17" t="str">
        <f t="shared" ref="CR1417:CR1448" si="335">IF(AP1417="Yes", "P101 - Feedstocks", "")</f>
        <v/>
      </c>
      <c r="CS1417" s="17" t="str">
        <f t="shared" ref="CS1417:CS1448" si="336">IF(AQ1417="Yes", "102 - Raw Materials", "")</f>
        <v/>
      </c>
      <c r="CT1417" s="17" t="str">
        <f t="shared" ref="CT1417:CT1448" si="337">IF(AR1417="Yes", "P103 - Intermediates", "")</f>
        <v/>
      </c>
      <c r="CU1417" s="17" t="str">
        <f t="shared" ref="CU1417:CU1448" si="338">IF(AS1417="Yes", "P104 - Initiators", "")</f>
        <v/>
      </c>
      <c r="CV1417" s="17" t="str">
        <f t="shared" ref="CV1417:CV1448" si="339">IF(AT1417="Yes", "P199 - Other", "")</f>
        <v/>
      </c>
      <c r="CW1417" s="17" t="str">
        <f t="shared" ref="CW1417:CW1448" si="340">IF(AU1417="Yes", "Processing: As a formulation component", "")</f>
        <v/>
      </c>
      <c r="CX1417" s="17" t="str">
        <f t="shared" ref="CX1417:CX1448" si="341">IF(AV1417="Yes", "P201 - Additives", "")</f>
        <v/>
      </c>
      <c r="CY1417" s="17" t="str">
        <f t="shared" ref="CY1417:CY1448" si="342">IF(AW1417="Yes", "P202 - Dyes", "")</f>
        <v/>
      </c>
      <c r="CZ1417" s="17" t="str">
        <f t="shared" ref="CZ1417:CZ1448" si="343">IF(AX1417="Yes", "P203 - Reaction Diluent", "")</f>
        <v/>
      </c>
      <c r="DA1417" s="17" t="str">
        <f t="shared" ref="DA1417:DA1448" si="344">IF(AY1417="Yes", "P204 - Initiators", "")</f>
        <v/>
      </c>
      <c r="DB1417" s="17" t="str">
        <f t="shared" ref="DB1417:DB1448" si="345">IF(AZ1417="Yes", "P205 - Solvents", "")</f>
        <v/>
      </c>
      <c r="DC1417" s="17" t="str">
        <f t="shared" ref="DC1417:DC1448" si="346">IF(BA1417="Yes", "P206 - Inhibitors", "")</f>
        <v/>
      </c>
      <c r="DD1417" s="17" t="str">
        <f t="shared" ref="DD1417:DD1448" si="347">IF(BB1417="Yes", "P207 - Emulsifiers", "")</f>
        <v/>
      </c>
      <c r="DE1417" s="17" t="str">
        <f t="shared" ref="DE1417:DE1448" si="348">IF(BC1417="Yes", "P208 - Surfactants", "")</f>
        <v/>
      </c>
      <c r="DF1417" s="17" t="str">
        <f t="shared" ref="DF1417:DF1448" si="349">IF(BD1417="Yes", "P209 - Lubricants", "")</f>
        <v/>
      </c>
      <c r="DG1417" s="17" t="str">
        <f t="shared" ref="DG1417:DG1448" si="350">IF(BE1417="Yes", "P210 - Flame Retardants", "")</f>
        <v/>
      </c>
      <c r="DH1417" s="17" t="str">
        <f t="shared" ref="DH1417:DH1448" si="351">IF(BF1417="Yes", "P211 - Rheological Modifiers", "")</f>
        <v/>
      </c>
      <c r="DI1417" s="17" t="str">
        <f t="shared" ref="DI1417:DI1448" si="352">IF(BG1417="Yes", "P299 - Other", "")</f>
        <v/>
      </c>
      <c r="DJ1417" s="17" t="str">
        <f t="shared" ref="DJ1417:DJ1448" si="353">IF(BH1417="Yes", "Processing: As an article component", "")</f>
        <v/>
      </c>
      <c r="DK1417" s="17" t="str">
        <f t="shared" ref="DK1417:DK1448" si="354">IF(BI1417="Yes", "Processing: Repackaging", "")</f>
        <v/>
      </c>
      <c r="DL1417" s="17" t="str">
        <f t="shared" ref="DL1417:DL1448" si="355">IF(BJ1417="Yes", "Processing: As an impurity", "")</f>
        <v/>
      </c>
      <c r="DM1417" s="17" t="str">
        <f t="shared" ref="DM1417:DM1448" si="356">IF(BK1417="Yes", "Processing: Recycling", "")</f>
        <v/>
      </c>
      <c r="DN1417" s="17" t="str">
        <f t="shared" ref="DN1417:DN1448" si="357">IF(BL1417="Yes", "Otherwise Use: As a chemical processing aid", "")</f>
        <v/>
      </c>
      <c r="DO1417" s="17" t="str">
        <f t="shared" ref="DO1417:DO1448" si="358">IF(BM1417="Yes", "Z101 - Process Solvents", "")</f>
        <v/>
      </c>
      <c r="DP1417" s="17" t="str">
        <f t="shared" ref="DP1417:DP1448" si="359">IF(BN1417="Yes", "Z102 - Catalysts", "")</f>
        <v/>
      </c>
      <c r="DQ1417" s="17" t="str">
        <f t="shared" ref="DQ1417:DQ1448" si="360">IF(BO1417="Yes", "Z103 - Inhibitors", "")</f>
        <v/>
      </c>
      <c r="DR1417" s="17" t="str">
        <f t="shared" ref="DR1417:DR1448" si="361">IF(BP1417="Yes", "Z104 - Inititiators", "")</f>
        <v/>
      </c>
      <c r="DS1417" s="17" t="str">
        <f t="shared" ref="DS1417:DS1448" si="362">IF(BQ1417="Yes", "Z105 - Reaction Terminators", "")</f>
        <v/>
      </c>
      <c r="DT1417" s="17" t="str">
        <f t="shared" ref="DT1417:DT1448" si="363">IF(BR1417="Yes", "Z106 - Solution Buffers", "")</f>
        <v/>
      </c>
      <c r="DU1417" s="17" t="str">
        <f t="shared" ref="DU1417:DU1448" si="364">IF(BS1417="Yes", "Z199 - Other", "")</f>
        <v/>
      </c>
      <c r="DV1417" s="17" t="str">
        <f t="shared" ref="DV1417:DV1448" si="365">IF(BT1417="Yes", "Otherwise Use: As a manufacturing aid", "")</f>
        <v/>
      </c>
      <c r="DW1417" s="17" t="str">
        <f t="shared" ref="DW1417:DW1448" si="366">IF(BU1417="Yes", "Z201 - Process Lubricants", "")</f>
        <v/>
      </c>
      <c r="DX1417" s="17" t="str">
        <f t="shared" ref="DX1417:DX1448" si="367">IF(BV1417="Yes", "Z202 - Metalworking Fluids", "")</f>
        <v/>
      </c>
      <c r="DY1417" s="17" t="str">
        <f t="shared" ref="DY1417:DY1448" si="368">IF(BW1417="Yes", "Z203 - Coolants", "")</f>
        <v/>
      </c>
      <c r="DZ1417" s="17" t="str">
        <f t="shared" ref="DZ1417:DZ1448" si="369">IF(BX1417="Yes", "Z204 - Refrigerants", "")</f>
        <v/>
      </c>
      <c r="EA1417" s="17" t="str">
        <f t="shared" ref="EA1417:EA1448" si="370">IF(BY1417="Yes", "Z205 - Hydraulic Fluids", "")</f>
        <v/>
      </c>
      <c r="EB1417" s="17" t="str">
        <f t="shared" ref="EB1417:EB1448" si="371">IF(BZ1417="Yes", "Z299 - Other", "")</f>
        <v/>
      </c>
      <c r="EC1417" s="17" t="str">
        <f t="shared" ref="EC1417:EC1448" si="372">IF(CA1417="Yes", "Otherwise Use: Ancillary or Other Use", "")</f>
        <v/>
      </c>
      <c r="ED1417" s="17" t="str">
        <f t="shared" ref="ED1417:ED1448" si="373">IF(CB1417="Yes", "Z301 - Cleaner", "")</f>
        <v/>
      </c>
      <c r="EE1417" s="17" t="str">
        <f t="shared" ref="EE1417:EE1448" si="374">IF(CC1417="Yes", "Z302 - Degreaser", "")</f>
        <v/>
      </c>
      <c r="EF1417" s="17" t="str">
        <f t="shared" ref="EF1417:EF1448" si="375">IF(CD1417="Yes", "Z303 - Lubricants", "")</f>
        <v/>
      </c>
      <c r="EG1417" s="17" t="str">
        <f t="shared" ref="EG1417:EG1448" si="376">IF(CE1417="Yes", "Z304 - Fuel", "")</f>
        <v/>
      </c>
      <c r="EH1417" s="17" t="str">
        <f t="shared" ref="EH1417:EH1448" si="377">IF(CF1417="Yes", "Z305 - Flame Retardant", "")</f>
        <v/>
      </c>
      <c r="EI1417" s="17" t="str">
        <f t="shared" ref="EI1417:EI1448" si="378">IF(CG1417="Yes", "Z306 - Waste Treatment", "")</f>
        <v/>
      </c>
      <c r="EJ1417" s="17" t="str">
        <f t="shared" ref="EJ1417:EJ1448" si="379">IF(CH1417="Yes", "Z307 - Water Treatment", "")</f>
        <v/>
      </c>
      <c r="EK1417" s="17" t="str">
        <f t="shared" ref="EK1417:EK1448" si="380">IF(CI1417="Yes", "Z308 - Construction Materials", "")</f>
        <v/>
      </c>
      <c r="EL1417" s="17" t="str">
        <f t="shared" ref="EL1417:EL1448" si="381">IF(CJ1417="Yes", "Z399 - Other", "")</f>
        <v/>
      </c>
    </row>
    <row r="1418" spans="89:142" x14ac:dyDescent="0.35">
      <c r="CK1418" s="17" t="str">
        <f t="shared" si="328"/>
        <v/>
      </c>
      <c r="CL1418" s="17" t="str">
        <f t="shared" si="329"/>
        <v/>
      </c>
      <c r="CM1418" s="17" t="str">
        <f t="shared" si="330"/>
        <v/>
      </c>
      <c r="CN1418" s="17" t="str">
        <f t="shared" si="331"/>
        <v/>
      </c>
      <c r="CO1418" s="17" t="str">
        <f t="shared" si="332"/>
        <v/>
      </c>
      <c r="CP1418" s="17" t="str">
        <f t="shared" si="333"/>
        <v/>
      </c>
      <c r="CQ1418" s="17" t="str">
        <f t="shared" si="334"/>
        <v/>
      </c>
      <c r="CR1418" s="17" t="str">
        <f t="shared" si="335"/>
        <v/>
      </c>
      <c r="CS1418" s="17" t="str">
        <f t="shared" si="336"/>
        <v/>
      </c>
      <c r="CT1418" s="17" t="str">
        <f t="shared" si="337"/>
        <v/>
      </c>
      <c r="CU1418" s="17" t="str">
        <f t="shared" si="338"/>
        <v/>
      </c>
      <c r="CV1418" s="17" t="str">
        <f t="shared" si="339"/>
        <v/>
      </c>
      <c r="CW1418" s="17" t="str">
        <f t="shared" si="340"/>
        <v/>
      </c>
      <c r="CX1418" s="17" t="str">
        <f t="shared" si="341"/>
        <v/>
      </c>
      <c r="CY1418" s="17" t="str">
        <f t="shared" si="342"/>
        <v/>
      </c>
      <c r="CZ1418" s="17" t="str">
        <f t="shared" si="343"/>
        <v/>
      </c>
      <c r="DA1418" s="17" t="str">
        <f t="shared" si="344"/>
        <v/>
      </c>
      <c r="DB1418" s="17" t="str">
        <f t="shared" si="345"/>
        <v/>
      </c>
      <c r="DC1418" s="17" t="str">
        <f t="shared" si="346"/>
        <v/>
      </c>
      <c r="DD1418" s="17" t="str">
        <f t="shared" si="347"/>
        <v/>
      </c>
      <c r="DE1418" s="17" t="str">
        <f t="shared" si="348"/>
        <v/>
      </c>
      <c r="DF1418" s="17" t="str">
        <f t="shared" si="349"/>
        <v/>
      </c>
      <c r="DG1418" s="17" t="str">
        <f t="shared" si="350"/>
        <v/>
      </c>
      <c r="DH1418" s="17" t="str">
        <f t="shared" si="351"/>
        <v/>
      </c>
      <c r="DI1418" s="17" t="str">
        <f t="shared" si="352"/>
        <v/>
      </c>
      <c r="DJ1418" s="17" t="str">
        <f t="shared" si="353"/>
        <v/>
      </c>
      <c r="DK1418" s="17" t="str">
        <f t="shared" si="354"/>
        <v/>
      </c>
      <c r="DL1418" s="17" t="str">
        <f t="shared" si="355"/>
        <v/>
      </c>
      <c r="DM1418" s="17" t="str">
        <f t="shared" si="356"/>
        <v/>
      </c>
      <c r="DN1418" s="17" t="str">
        <f t="shared" si="357"/>
        <v/>
      </c>
      <c r="DO1418" s="17" t="str">
        <f t="shared" si="358"/>
        <v/>
      </c>
      <c r="DP1418" s="17" t="str">
        <f t="shared" si="359"/>
        <v/>
      </c>
      <c r="DQ1418" s="17" t="str">
        <f t="shared" si="360"/>
        <v/>
      </c>
      <c r="DR1418" s="17" t="str">
        <f t="shared" si="361"/>
        <v/>
      </c>
      <c r="DS1418" s="17" t="str">
        <f t="shared" si="362"/>
        <v/>
      </c>
      <c r="DT1418" s="17" t="str">
        <f t="shared" si="363"/>
        <v/>
      </c>
      <c r="DU1418" s="17" t="str">
        <f t="shared" si="364"/>
        <v/>
      </c>
      <c r="DV1418" s="17" t="str">
        <f t="shared" si="365"/>
        <v/>
      </c>
      <c r="DW1418" s="17" t="str">
        <f t="shared" si="366"/>
        <v/>
      </c>
      <c r="DX1418" s="17" t="str">
        <f t="shared" si="367"/>
        <v/>
      </c>
      <c r="DY1418" s="17" t="str">
        <f t="shared" si="368"/>
        <v/>
      </c>
      <c r="DZ1418" s="17" t="str">
        <f t="shared" si="369"/>
        <v/>
      </c>
      <c r="EA1418" s="17" t="str">
        <f t="shared" si="370"/>
        <v/>
      </c>
      <c r="EB1418" s="17" t="str">
        <f t="shared" si="371"/>
        <v/>
      </c>
      <c r="EC1418" s="17" t="str">
        <f t="shared" si="372"/>
        <v/>
      </c>
      <c r="ED1418" s="17" t="str">
        <f t="shared" si="373"/>
        <v/>
      </c>
      <c r="EE1418" s="17" t="str">
        <f t="shared" si="374"/>
        <v/>
      </c>
      <c r="EF1418" s="17" t="str">
        <f t="shared" si="375"/>
        <v/>
      </c>
      <c r="EG1418" s="17" t="str">
        <f t="shared" si="376"/>
        <v/>
      </c>
      <c r="EH1418" s="17" t="str">
        <f t="shared" si="377"/>
        <v/>
      </c>
      <c r="EI1418" s="17" t="str">
        <f t="shared" si="378"/>
        <v/>
      </c>
      <c r="EJ1418" s="17" t="str">
        <f t="shared" si="379"/>
        <v/>
      </c>
      <c r="EK1418" s="17" t="str">
        <f t="shared" si="380"/>
        <v/>
      </c>
      <c r="EL1418" s="17" t="str">
        <f t="shared" si="381"/>
        <v/>
      </c>
    </row>
    <row r="1419" spans="89:142" x14ac:dyDescent="0.35">
      <c r="CK1419" s="17" t="str">
        <f t="shared" si="328"/>
        <v/>
      </c>
      <c r="CL1419" s="17" t="str">
        <f t="shared" si="329"/>
        <v/>
      </c>
      <c r="CM1419" s="17" t="str">
        <f t="shared" si="330"/>
        <v/>
      </c>
      <c r="CN1419" s="17" t="str">
        <f t="shared" si="331"/>
        <v/>
      </c>
      <c r="CO1419" s="17" t="str">
        <f t="shared" si="332"/>
        <v/>
      </c>
      <c r="CP1419" s="17" t="str">
        <f t="shared" si="333"/>
        <v/>
      </c>
      <c r="CQ1419" s="17" t="str">
        <f t="shared" si="334"/>
        <v/>
      </c>
      <c r="CR1419" s="17" t="str">
        <f t="shared" si="335"/>
        <v/>
      </c>
      <c r="CS1419" s="17" t="str">
        <f t="shared" si="336"/>
        <v/>
      </c>
      <c r="CT1419" s="17" t="str">
        <f t="shared" si="337"/>
        <v/>
      </c>
      <c r="CU1419" s="17" t="str">
        <f t="shared" si="338"/>
        <v/>
      </c>
      <c r="CV1419" s="17" t="str">
        <f t="shared" si="339"/>
        <v/>
      </c>
      <c r="CW1419" s="17" t="str">
        <f t="shared" si="340"/>
        <v/>
      </c>
      <c r="CX1419" s="17" t="str">
        <f t="shared" si="341"/>
        <v/>
      </c>
      <c r="CY1419" s="17" t="str">
        <f t="shared" si="342"/>
        <v/>
      </c>
      <c r="CZ1419" s="17" t="str">
        <f t="shared" si="343"/>
        <v/>
      </c>
      <c r="DA1419" s="17" t="str">
        <f t="shared" si="344"/>
        <v/>
      </c>
      <c r="DB1419" s="17" t="str">
        <f t="shared" si="345"/>
        <v/>
      </c>
      <c r="DC1419" s="17" t="str">
        <f t="shared" si="346"/>
        <v/>
      </c>
      <c r="DD1419" s="17" t="str">
        <f t="shared" si="347"/>
        <v/>
      </c>
      <c r="DE1419" s="17" t="str">
        <f t="shared" si="348"/>
        <v/>
      </c>
      <c r="DF1419" s="17" t="str">
        <f t="shared" si="349"/>
        <v/>
      </c>
      <c r="DG1419" s="17" t="str">
        <f t="shared" si="350"/>
        <v/>
      </c>
      <c r="DH1419" s="17" t="str">
        <f t="shared" si="351"/>
        <v/>
      </c>
      <c r="DI1419" s="17" t="str">
        <f t="shared" si="352"/>
        <v/>
      </c>
      <c r="DJ1419" s="17" t="str">
        <f t="shared" si="353"/>
        <v/>
      </c>
      <c r="DK1419" s="17" t="str">
        <f t="shared" si="354"/>
        <v/>
      </c>
      <c r="DL1419" s="17" t="str">
        <f t="shared" si="355"/>
        <v/>
      </c>
      <c r="DM1419" s="17" t="str">
        <f t="shared" si="356"/>
        <v/>
      </c>
      <c r="DN1419" s="17" t="str">
        <f t="shared" si="357"/>
        <v/>
      </c>
      <c r="DO1419" s="17" t="str">
        <f t="shared" si="358"/>
        <v/>
      </c>
      <c r="DP1419" s="17" t="str">
        <f t="shared" si="359"/>
        <v/>
      </c>
      <c r="DQ1419" s="17" t="str">
        <f t="shared" si="360"/>
        <v/>
      </c>
      <c r="DR1419" s="17" t="str">
        <f t="shared" si="361"/>
        <v/>
      </c>
      <c r="DS1419" s="17" t="str">
        <f t="shared" si="362"/>
        <v/>
      </c>
      <c r="DT1419" s="17" t="str">
        <f t="shared" si="363"/>
        <v/>
      </c>
      <c r="DU1419" s="17" t="str">
        <f t="shared" si="364"/>
        <v/>
      </c>
      <c r="DV1419" s="17" t="str">
        <f t="shared" si="365"/>
        <v/>
      </c>
      <c r="DW1419" s="17" t="str">
        <f t="shared" si="366"/>
        <v/>
      </c>
      <c r="DX1419" s="17" t="str">
        <f t="shared" si="367"/>
        <v/>
      </c>
      <c r="DY1419" s="17" t="str">
        <f t="shared" si="368"/>
        <v/>
      </c>
      <c r="DZ1419" s="17" t="str">
        <f t="shared" si="369"/>
        <v/>
      </c>
      <c r="EA1419" s="17" t="str">
        <f t="shared" si="370"/>
        <v/>
      </c>
      <c r="EB1419" s="17" t="str">
        <f t="shared" si="371"/>
        <v/>
      </c>
      <c r="EC1419" s="17" t="str">
        <f t="shared" si="372"/>
        <v/>
      </c>
      <c r="ED1419" s="17" t="str">
        <f t="shared" si="373"/>
        <v/>
      </c>
      <c r="EE1419" s="17" t="str">
        <f t="shared" si="374"/>
        <v/>
      </c>
      <c r="EF1419" s="17" t="str">
        <f t="shared" si="375"/>
        <v/>
      </c>
      <c r="EG1419" s="17" t="str">
        <f t="shared" si="376"/>
        <v/>
      </c>
      <c r="EH1419" s="17" t="str">
        <f t="shared" si="377"/>
        <v/>
      </c>
      <c r="EI1419" s="17" t="str">
        <f t="shared" si="378"/>
        <v/>
      </c>
      <c r="EJ1419" s="17" t="str">
        <f t="shared" si="379"/>
        <v/>
      </c>
      <c r="EK1419" s="17" t="str">
        <f t="shared" si="380"/>
        <v/>
      </c>
      <c r="EL1419" s="17" t="str">
        <f t="shared" si="381"/>
        <v/>
      </c>
    </row>
    <row r="1420" spans="89:142" x14ac:dyDescent="0.35">
      <c r="CK1420" s="17" t="str">
        <f t="shared" si="328"/>
        <v/>
      </c>
      <c r="CL1420" s="17" t="str">
        <f t="shared" si="329"/>
        <v/>
      </c>
      <c r="CM1420" s="17" t="str">
        <f t="shared" si="330"/>
        <v/>
      </c>
      <c r="CN1420" s="17" t="str">
        <f t="shared" si="331"/>
        <v/>
      </c>
      <c r="CO1420" s="17" t="str">
        <f t="shared" si="332"/>
        <v/>
      </c>
      <c r="CP1420" s="17" t="str">
        <f t="shared" si="333"/>
        <v/>
      </c>
      <c r="CQ1420" s="17" t="str">
        <f t="shared" si="334"/>
        <v/>
      </c>
      <c r="CR1420" s="17" t="str">
        <f t="shared" si="335"/>
        <v/>
      </c>
      <c r="CS1420" s="17" t="str">
        <f t="shared" si="336"/>
        <v/>
      </c>
      <c r="CT1420" s="17" t="str">
        <f t="shared" si="337"/>
        <v/>
      </c>
      <c r="CU1420" s="17" t="str">
        <f t="shared" si="338"/>
        <v/>
      </c>
      <c r="CV1420" s="17" t="str">
        <f t="shared" si="339"/>
        <v/>
      </c>
      <c r="CW1420" s="17" t="str">
        <f t="shared" si="340"/>
        <v/>
      </c>
      <c r="CX1420" s="17" t="str">
        <f t="shared" si="341"/>
        <v/>
      </c>
      <c r="CY1420" s="17" t="str">
        <f t="shared" si="342"/>
        <v/>
      </c>
      <c r="CZ1420" s="17" t="str">
        <f t="shared" si="343"/>
        <v/>
      </c>
      <c r="DA1420" s="17" t="str">
        <f t="shared" si="344"/>
        <v/>
      </c>
      <c r="DB1420" s="17" t="str">
        <f t="shared" si="345"/>
        <v/>
      </c>
      <c r="DC1420" s="17" t="str">
        <f t="shared" si="346"/>
        <v/>
      </c>
      <c r="DD1420" s="17" t="str">
        <f t="shared" si="347"/>
        <v/>
      </c>
      <c r="DE1420" s="17" t="str">
        <f t="shared" si="348"/>
        <v/>
      </c>
      <c r="DF1420" s="17" t="str">
        <f t="shared" si="349"/>
        <v/>
      </c>
      <c r="DG1420" s="17" t="str">
        <f t="shared" si="350"/>
        <v/>
      </c>
      <c r="DH1420" s="17" t="str">
        <f t="shared" si="351"/>
        <v/>
      </c>
      <c r="DI1420" s="17" t="str">
        <f t="shared" si="352"/>
        <v/>
      </c>
      <c r="DJ1420" s="17" t="str">
        <f t="shared" si="353"/>
        <v/>
      </c>
      <c r="DK1420" s="17" t="str">
        <f t="shared" si="354"/>
        <v/>
      </c>
      <c r="DL1420" s="17" t="str">
        <f t="shared" si="355"/>
        <v/>
      </c>
      <c r="DM1420" s="17" t="str">
        <f t="shared" si="356"/>
        <v/>
      </c>
      <c r="DN1420" s="17" t="str">
        <f t="shared" si="357"/>
        <v/>
      </c>
      <c r="DO1420" s="17" t="str">
        <f t="shared" si="358"/>
        <v/>
      </c>
      <c r="DP1420" s="17" t="str">
        <f t="shared" si="359"/>
        <v/>
      </c>
      <c r="DQ1420" s="17" t="str">
        <f t="shared" si="360"/>
        <v/>
      </c>
      <c r="DR1420" s="17" t="str">
        <f t="shared" si="361"/>
        <v/>
      </c>
      <c r="DS1420" s="17" t="str">
        <f t="shared" si="362"/>
        <v/>
      </c>
      <c r="DT1420" s="17" t="str">
        <f t="shared" si="363"/>
        <v/>
      </c>
      <c r="DU1420" s="17" t="str">
        <f t="shared" si="364"/>
        <v/>
      </c>
      <c r="DV1420" s="17" t="str">
        <f t="shared" si="365"/>
        <v/>
      </c>
      <c r="DW1420" s="17" t="str">
        <f t="shared" si="366"/>
        <v/>
      </c>
      <c r="DX1420" s="17" t="str">
        <f t="shared" si="367"/>
        <v/>
      </c>
      <c r="DY1420" s="17" t="str">
        <f t="shared" si="368"/>
        <v/>
      </c>
      <c r="DZ1420" s="17" t="str">
        <f t="shared" si="369"/>
        <v/>
      </c>
      <c r="EA1420" s="17" t="str">
        <f t="shared" si="370"/>
        <v/>
      </c>
      <c r="EB1420" s="17" t="str">
        <f t="shared" si="371"/>
        <v/>
      </c>
      <c r="EC1420" s="17" t="str">
        <f t="shared" si="372"/>
        <v/>
      </c>
      <c r="ED1420" s="17" t="str">
        <f t="shared" si="373"/>
        <v/>
      </c>
      <c r="EE1420" s="17" t="str">
        <f t="shared" si="374"/>
        <v/>
      </c>
      <c r="EF1420" s="17" t="str">
        <f t="shared" si="375"/>
        <v/>
      </c>
      <c r="EG1420" s="17" t="str">
        <f t="shared" si="376"/>
        <v/>
      </c>
      <c r="EH1420" s="17" t="str">
        <f t="shared" si="377"/>
        <v/>
      </c>
      <c r="EI1420" s="17" t="str">
        <f t="shared" si="378"/>
        <v/>
      </c>
      <c r="EJ1420" s="17" t="str">
        <f t="shared" si="379"/>
        <v/>
      </c>
      <c r="EK1420" s="17" t="str">
        <f t="shared" si="380"/>
        <v/>
      </c>
      <c r="EL1420" s="17" t="str">
        <f t="shared" si="381"/>
        <v/>
      </c>
    </row>
    <row r="1421" spans="89:142" x14ac:dyDescent="0.35">
      <c r="CK1421" s="17" t="str">
        <f t="shared" si="328"/>
        <v/>
      </c>
      <c r="CL1421" s="17" t="str">
        <f t="shared" si="329"/>
        <v/>
      </c>
      <c r="CM1421" s="17" t="str">
        <f t="shared" si="330"/>
        <v/>
      </c>
      <c r="CN1421" s="17" t="str">
        <f t="shared" si="331"/>
        <v/>
      </c>
      <c r="CO1421" s="17" t="str">
        <f t="shared" si="332"/>
        <v/>
      </c>
      <c r="CP1421" s="17" t="str">
        <f t="shared" si="333"/>
        <v/>
      </c>
      <c r="CQ1421" s="17" t="str">
        <f t="shared" si="334"/>
        <v/>
      </c>
      <c r="CR1421" s="17" t="str">
        <f t="shared" si="335"/>
        <v/>
      </c>
      <c r="CS1421" s="17" t="str">
        <f t="shared" si="336"/>
        <v/>
      </c>
      <c r="CT1421" s="17" t="str">
        <f t="shared" si="337"/>
        <v/>
      </c>
      <c r="CU1421" s="17" t="str">
        <f t="shared" si="338"/>
        <v/>
      </c>
      <c r="CV1421" s="17" t="str">
        <f t="shared" si="339"/>
        <v/>
      </c>
      <c r="CW1421" s="17" t="str">
        <f t="shared" si="340"/>
        <v/>
      </c>
      <c r="CX1421" s="17" t="str">
        <f t="shared" si="341"/>
        <v/>
      </c>
      <c r="CY1421" s="17" t="str">
        <f t="shared" si="342"/>
        <v/>
      </c>
      <c r="CZ1421" s="17" t="str">
        <f t="shared" si="343"/>
        <v/>
      </c>
      <c r="DA1421" s="17" t="str">
        <f t="shared" si="344"/>
        <v/>
      </c>
      <c r="DB1421" s="17" t="str">
        <f t="shared" si="345"/>
        <v/>
      </c>
      <c r="DC1421" s="17" t="str">
        <f t="shared" si="346"/>
        <v/>
      </c>
      <c r="DD1421" s="17" t="str">
        <f t="shared" si="347"/>
        <v/>
      </c>
      <c r="DE1421" s="17" t="str">
        <f t="shared" si="348"/>
        <v/>
      </c>
      <c r="DF1421" s="17" t="str">
        <f t="shared" si="349"/>
        <v/>
      </c>
      <c r="DG1421" s="17" t="str">
        <f t="shared" si="350"/>
        <v/>
      </c>
      <c r="DH1421" s="17" t="str">
        <f t="shared" si="351"/>
        <v/>
      </c>
      <c r="DI1421" s="17" t="str">
        <f t="shared" si="352"/>
        <v/>
      </c>
      <c r="DJ1421" s="17" t="str">
        <f t="shared" si="353"/>
        <v/>
      </c>
      <c r="DK1421" s="17" t="str">
        <f t="shared" si="354"/>
        <v/>
      </c>
      <c r="DL1421" s="17" t="str">
        <f t="shared" si="355"/>
        <v/>
      </c>
      <c r="DM1421" s="17" t="str">
        <f t="shared" si="356"/>
        <v/>
      </c>
      <c r="DN1421" s="17" t="str">
        <f t="shared" si="357"/>
        <v/>
      </c>
      <c r="DO1421" s="17" t="str">
        <f t="shared" si="358"/>
        <v/>
      </c>
      <c r="DP1421" s="17" t="str">
        <f t="shared" si="359"/>
        <v/>
      </c>
      <c r="DQ1421" s="17" t="str">
        <f t="shared" si="360"/>
        <v/>
      </c>
      <c r="DR1421" s="17" t="str">
        <f t="shared" si="361"/>
        <v/>
      </c>
      <c r="DS1421" s="17" t="str">
        <f t="shared" si="362"/>
        <v/>
      </c>
      <c r="DT1421" s="17" t="str">
        <f t="shared" si="363"/>
        <v/>
      </c>
      <c r="DU1421" s="17" t="str">
        <f t="shared" si="364"/>
        <v/>
      </c>
      <c r="DV1421" s="17" t="str">
        <f t="shared" si="365"/>
        <v/>
      </c>
      <c r="DW1421" s="17" t="str">
        <f t="shared" si="366"/>
        <v/>
      </c>
      <c r="DX1421" s="17" t="str">
        <f t="shared" si="367"/>
        <v/>
      </c>
      <c r="DY1421" s="17" t="str">
        <f t="shared" si="368"/>
        <v/>
      </c>
      <c r="DZ1421" s="17" t="str">
        <f t="shared" si="369"/>
        <v/>
      </c>
      <c r="EA1421" s="17" t="str">
        <f t="shared" si="370"/>
        <v/>
      </c>
      <c r="EB1421" s="17" t="str">
        <f t="shared" si="371"/>
        <v/>
      </c>
      <c r="EC1421" s="17" t="str">
        <f t="shared" si="372"/>
        <v/>
      </c>
      <c r="ED1421" s="17" t="str">
        <f t="shared" si="373"/>
        <v/>
      </c>
      <c r="EE1421" s="17" t="str">
        <f t="shared" si="374"/>
        <v/>
      </c>
      <c r="EF1421" s="17" t="str">
        <f t="shared" si="375"/>
        <v/>
      </c>
      <c r="EG1421" s="17" t="str">
        <f t="shared" si="376"/>
        <v/>
      </c>
      <c r="EH1421" s="17" t="str">
        <f t="shared" si="377"/>
        <v/>
      </c>
      <c r="EI1421" s="17" t="str">
        <f t="shared" si="378"/>
        <v/>
      </c>
      <c r="EJ1421" s="17" t="str">
        <f t="shared" si="379"/>
        <v/>
      </c>
      <c r="EK1421" s="17" t="str">
        <f t="shared" si="380"/>
        <v/>
      </c>
      <c r="EL1421" s="17" t="str">
        <f t="shared" si="381"/>
        <v/>
      </c>
    </row>
    <row r="1422" spans="89:142" x14ac:dyDescent="0.35">
      <c r="CK1422" s="17" t="str">
        <f t="shared" si="328"/>
        <v/>
      </c>
      <c r="CL1422" s="17" t="str">
        <f t="shared" si="329"/>
        <v/>
      </c>
      <c r="CM1422" s="17" t="str">
        <f t="shared" si="330"/>
        <v/>
      </c>
      <c r="CN1422" s="17" t="str">
        <f t="shared" si="331"/>
        <v/>
      </c>
      <c r="CO1422" s="17" t="str">
        <f t="shared" si="332"/>
        <v/>
      </c>
      <c r="CP1422" s="17" t="str">
        <f t="shared" si="333"/>
        <v/>
      </c>
      <c r="CQ1422" s="17" t="str">
        <f t="shared" si="334"/>
        <v/>
      </c>
      <c r="CR1422" s="17" t="str">
        <f t="shared" si="335"/>
        <v/>
      </c>
      <c r="CS1422" s="17" t="str">
        <f t="shared" si="336"/>
        <v/>
      </c>
      <c r="CT1422" s="17" t="str">
        <f t="shared" si="337"/>
        <v/>
      </c>
      <c r="CU1422" s="17" t="str">
        <f t="shared" si="338"/>
        <v/>
      </c>
      <c r="CV1422" s="17" t="str">
        <f t="shared" si="339"/>
        <v/>
      </c>
      <c r="CW1422" s="17" t="str">
        <f t="shared" si="340"/>
        <v/>
      </c>
      <c r="CX1422" s="17" t="str">
        <f t="shared" si="341"/>
        <v/>
      </c>
      <c r="CY1422" s="17" t="str">
        <f t="shared" si="342"/>
        <v/>
      </c>
      <c r="CZ1422" s="17" t="str">
        <f t="shared" si="343"/>
        <v/>
      </c>
      <c r="DA1422" s="17" t="str">
        <f t="shared" si="344"/>
        <v/>
      </c>
      <c r="DB1422" s="17" t="str">
        <f t="shared" si="345"/>
        <v/>
      </c>
      <c r="DC1422" s="17" t="str">
        <f t="shared" si="346"/>
        <v/>
      </c>
      <c r="DD1422" s="17" t="str">
        <f t="shared" si="347"/>
        <v/>
      </c>
      <c r="DE1422" s="17" t="str">
        <f t="shared" si="348"/>
        <v/>
      </c>
      <c r="DF1422" s="17" t="str">
        <f t="shared" si="349"/>
        <v/>
      </c>
      <c r="DG1422" s="17" t="str">
        <f t="shared" si="350"/>
        <v/>
      </c>
      <c r="DH1422" s="17" t="str">
        <f t="shared" si="351"/>
        <v/>
      </c>
      <c r="DI1422" s="17" t="str">
        <f t="shared" si="352"/>
        <v/>
      </c>
      <c r="DJ1422" s="17" t="str">
        <f t="shared" si="353"/>
        <v/>
      </c>
      <c r="DK1422" s="17" t="str">
        <f t="shared" si="354"/>
        <v/>
      </c>
      <c r="DL1422" s="17" t="str">
        <f t="shared" si="355"/>
        <v/>
      </c>
      <c r="DM1422" s="17" t="str">
        <f t="shared" si="356"/>
        <v/>
      </c>
      <c r="DN1422" s="17" t="str">
        <f t="shared" si="357"/>
        <v/>
      </c>
      <c r="DO1422" s="17" t="str">
        <f t="shared" si="358"/>
        <v/>
      </c>
      <c r="DP1422" s="17" t="str">
        <f t="shared" si="359"/>
        <v/>
      </c>
      <c r="DQ1422" s="17" t="str">
        <f t="shared" si="360"/>
        <v/>
      </c>
      <c r="DR1422" s="17" t="str">
        <f t="shared" si="361"/>
        <v/>
      </c>
      <c r="DS1422" s="17" t="str">
        <f t="shared" si="362"/>
        <v/>
      </c>
      <c r="DT1422" s="17" t="str">
        <f t="shared" si="363"/>
        <v/>
      </c>
      <c r="DU1422" s="17" t="str">
        <f t="shared" si="364"/>
        <v/>
      </c>
      <c r="DV1422" s="17" t="str">
        <f t="shared" si="365"/>
        <v/>
      </c>
      <c r="DW1422" s="17" t="str">
        <f t="shared" si="366"/>
        <v/>
      </c>
      <c r="DX1422" s="17" t="str">
        <f t="shared" si="367"/>
        <v/>
      </c>
      <c r="DY1422" s="17" t="str">
        <f t="shared" si="368"/>
        <v/>
      </c>
      <c r="DZ1422" s="17" t="str">
        <f t="shared" si="369"/>
        <v/>
      </c>
      <c r="EA1422" s="17" t="str">
        <f t="shared" si="370"/>
        <v/>
      </c>
      <c r="EB1422" s="17" t="str">
        <f t="shared" si="371"/>
        <v/>
      </c>
      <c r="EC1422" s="17" t="str">
        <f t="shared" si="372"/>
        <v/>
      </c>
      <c r="ED1422" s="17" t="str">
        <f t="shared" si="373"/>
        <v/>
      </c>
      <c r="EE1422" s="17" t="str">
        <f t="shared" si="374"/>
        <v/>
      </c>
      <c r="EF1422" s="17" t="str">
        <f t="shared" si="375"/>
        <v/>
      </c>
      <c r="EG1422" s="17" t="str">
        <f t="shared" si="376"/>
        <v/>
      </c>
      <c r="EH1422" s="17" t="str">
        <f t="shared" si="377"/>
        <v/>
      </c>
      <c r="EI1422" s="17" t="str">
        <f t="shared" si="378"/>
        <v/>
      </c>
      <c r="EJ1422" s="17" t="str">
        <f t="shared" si="379"/>
        <v/>
      </c>
      <c r="EK1422" s="17" t="str">
        <f t="shared" si="380"/>
        <v/>
      </c>
      <c r="EL1422" s="17" t="str">
        <f t="shared" si="381"/>
        <v/>
      </c>
    </row>
    <row r="1423" spans="89:142" x14ac:dyDescent="0.35">
      <c r="CK1423" s="17" t="str">
        <f t="shared" si="328"/>
        <v/>
      </c>
      <c r="CL1423" s="17" t="str">
        <f t="shared" si="329"/>
        <v/>
      </c>
      <c r="CM1423" s="17" t="str">
        <f t="shared" si="330"/>
        <v/>
      </c>
      <c r="CN1423" s="17" t="str">
        <f t="shared" si="331"/>
        <v/>
      </c>
      <c r="CO1423" s="17" t="str">
        <f t="shared" si="332"/>
        <v/>
      </c>
      <c r="CP1423" s="17" t="str">
        <f t="shared" si="333"/>
        <v/>
      </c>
      <c r="CQ1423" s="17" t="str">
        <f t="shared" si="334"/>
        <v/>
      </c>
      <c r="CR1423" s="17" t="str">
        <f t="shared" si="335"/>
        <v/>
      </c>
      <c r="CS1423" s="17" t="str">
        <f t="shared" si="336"/>
        <v/>
      </c>
      <c r="CT1423" s="17" t="str">
        <f t="shared" si="337"/>
        <v/>
      </c>
      <c r="CU1423" s="17" t="str">
        <f t="shared" si="338"/>
        <v/>
      </c>
      <c r="CV1423" s="17" t="str">
        <f t="shared" si="339"/>
        <v/>
      </c>
      <c r="CW1423" s="17" t="str">
        <f t="shared" si="340"/>
        <v/>
      </c>
      <c r="CX1423" s="17" t="str">
        <f t="shared" si="341"/>
        <v/>
      </c>
      <c r="CY1423" s="17" t="str">
        <f t="shared" si="342"/>
        <v/>
      </c>
      <c r="CZ1423" s="17" t="str">
        <f t="shared" si="343"/>
        <v/>
      </c>
      <c r="DA1423" s="17" t="str">
        <f t="shared" si="344"/>
        <v/>
      </c>
      <c r="DB1423" s="17" t="str">
        <f t="shared" si="345"/>
        <v/>
      </c>
      <c r="DC1423" s="17" t="str">
        <f t="shared" si="346"/>
        <v/>
      </c>
      <c r="DD1423" s="17" t="str">
        <f t="shared" si="347"/>
        <v/>
      </c>
      <c r="DE1423" s="17" t="str">
        <f t="shared" si="348"/>
        <v/>
      </c>
      <c r="DF1423" s="17" t="str">
        <f t="shared" si="349"/>
        <v/>
      </c>
      <c r="DG1423" s="17" t="str">
        <f t="shared" si="350"/>
        <v/>
      </c>
      <c r="DH1423" s="17" t="str">
        <f t="shared" si="351"/>
        <v/>
      </c>
      <c r="DI1423" s="17" t="str">
        <f t="shared" si="352"/>
        <v/>
      </c>
      <c r="DJ1423" s="17" t="str">
        <f t="shared" si="353"/>
        <v/>
      </c>
      <c r="DK1423" s="17" t="str">
        <f t="shared" si="354"/>
        <v/>
      </c>
      <c r="DL1423" s="17" t="str">
        <f t="shared" si="355"/>
        <v/>
      </c>
      <c r="DM1423" s="17" t="str">
        <f t="shared" si="356"/>
        <v/>
      </c>
      <c r="DN1423" s="17" t="str">
        <f t="shared" si="357"/>
        <v/>
      </c>
      <c r="DO1423" s="17" t="str">
        <f t="shared" si="358"/>
        <v/>
      </c>
      <c r="DP1423" s="17" t="str">
        <f t="shared" si="359"/>
        <v/>
      </c>
      <c r="DQ1423" s="17" t="str">
        <f t="shared" si="360"/>
        <v/>
      </c>
      <c r="DR1423" s="17" t="str">
        <f t="shared" si="361"/>
        <v/>
      </c>
      <c r="DS1423" s="17" t="str">
        <f t="shared" si="362"/>
        <v/>
      </c>
      <c r="DT1423" s="17" t="str">
        <f t="shared" si="363"/>
        <v/>
      </c>
      <c r="DU1423" s="17" t="str">
        <f t="shared" si="364"/>
        <v/>
      </c>
      <c r="DV1423" s="17" t="str">
        <f t="shared" si="365"/>
        <v/>
      </c>
      <c r="DW1423" s="17" t="str">
        <f t="shared" si="366"/>
        <v/>
      </c>
      <c r="DX1423" s="17" t="str">
        <f t="shared" si="367"/>
        <v/>
      </c>
      <c r="DY1423" s="17" t="str">
        <f t="shared" si="368"/>
        <v/>
      </c>
      <c r="DZ1423" s="17" t="str">
        <f t="shared" si="369"/>
        <v/>
      </c>
      <c r="EA1423" s="17" t="str">
        <f t="shared" si="370"/>
        <v/>
      </c>
      <c r="EB1423" s="17" t="str">
        <f t="shared" si="371"/>
        <v/>
      </c>
      <c r="EC1423" s="17" t="str">
        <f t="shared" si="372"/>
        <v/>
      </c>
      <c r="ED1423" s="17" t="str">
        <f t="shared" si="373"/>
        <v/>
      </c>
      <c r="EE1423" s="17" t="str">
        <f t="shared" si="374"/>
        <v/>
      </c>
      <c r="EF1423" s="17" t="str">
        <f t="shared" si="375"/>
        <v/>
      </c>
      <c r="EG1423" s="17" t="str">
        <f t="shared" si="376"/>
        <v/>
      </c>
      <c r="EH1423" s="17" t="str">
        <f t="shared" si="377"/>
        <v/>
      </c>
      <c r="EI1423" s="17" t="str">
        <f t="shared" si="378"/>
        <v/>
      </c>
      <c r="EJ1423" s="17" t="str">
        <f t="shared" si="379"/>
        <v/>
      </c>
      <c r="EK1423" s="17" t="str">
        <f t="shared" si="380"/>
        <v/>
      </c>
      <c r="EL1423" s="17" t="str">
        <f t="shared" si="381"/>
        <v/>
      </c>
    </row>
    <row r="1424" spans="89:142" x14ac:dyDescent="0.35">
      <c r="CK1424" s="17" t="str">
        <f t="shared" si="328"/>
        <v/>
      </c>
      <c r="CL1424" s="17" t="str">
        <f t="shared" si="329"/>
        <v/>
      </c>
      <c r="CM1424" s="17" t="str">
        <f t="shared" si="330"/>
        <v/>
      </c>
      <c r="CN1424" s="17" t="str">
        <f t="shared" si="331"/>
        <v/>
      </c>
      <c r="CO1424" s="17" t="str">
        <f t="shared" si="332"/>
        <v/>
      </c>
      <c r="CP1424" s="17" t="str">
        <f t="shared" si="333"/>
        <v/>
      </c>
      <c r="CQ1424" s="17" t="str">
        <f t="shared" si="334"/>
        <v/>
      </c>
      <c r="CR1424" s="17" t="str">
        <f t="shared" si="335"/>
        <v/>
      </c>
      <c r="CS1424" s="17" t="str">
        <f t="shared" si="336"/>
        <v/>
      </c>
      <c r="CT1424" s="17" t="str">
        <f t="shared" si="337"/>
        <v/>
      </c>
      <c r="CU1424" s="17" t="str">
        <f t="shared" si="338"/>
        <v/>
      </c>
      <c r="CV1424" s="17" t="str">
        <f t="shared" si="339"/>
        <v/>
      </c>
      <c r="CW1424" s="17" t="str">
        <f t="shared" si="340"/>
        <v/>
      </c>
      <c r="CX1424" s="17" t="str">
        <f t="shared" si="341"/>
        <v/>
      </c>
      <c r="CY1424" s="17" t="str">
        <f t="shared" si="342"/>
        <v/>
      </c>
      <c r="CZ1424" s="17" t="str">
        <f t="shared" si="343"/>
        <v/>
      </c>
      <c r="DA1424" s="17" t="str">
        <f t="shared" si="344"/>
        <v/>
      </c>
      <c r="DB1424" s="17" t="str">
        <f t="shared" si="345"/>
        <v/>
      </c>
      <c r="DC1424" s="17" t="str">
        <f t="shared" si="346"/>
        <v/>
      </c>
      <c r="DD1424" s="17" t="str">
        <f t="shared" si="347"/>
        <v/>
      </c>
      <c r="DE1424" s="17" t="str">
        <f t="shared" si="348"/>
        <v/>
      </c>
      <c r="DF1424" s="17" t="str">
        <f t="shared" si="349"/>
        <v/>
      </c>
      <c r="DG1424" s="17" t="str">
        <f t="shared" si="350"/>
        <v/>
      </c>
      <c r="DH1424" s="17" t="str">
        <f t="shared" si="351"/>
        <v/>
      </c>
      <c r="DI1424" s="17" t="str">
        <f t="shared" si="352"/>
        <v/>
      </c>
      <c r="DJ1424" s="17" t="str">
        <f t="shared" si="353"/>
        <v/>
      </c>
      <c r="DK1424" s="17" t="str">
        <f t="shared" si="354"/>
        <v/>
      </c>
      <c r="DL1424" s="17" t="str">
        <f t="shared" si="355"/>
        <v/>
      </c>
      <c r="DM1424" s="17" t="str">
        <f t="shared" si="356"/>
        <v/>
      </c>
      <c r="DN1424" s="17" t="str">
        <f t="shared" si="357"/>
        <v/>
      </c>
      <c r="DO1424" s="17" t="str">
        <f t="shared" si="358"/>
        <v/>
      </c>
      <c r="DP1424" s="17" t="str">
        <f t="shared" si="359"/>
        <v/>
      </c>
      <c r="DQ1424" s="17" t="str">
        <f t="shared" si="360"/>
        <v/>
      </c>
      <c r="DR1424" s="17" t="str">
        <f t="shared" si="361"/>
        <v/>
      </c>
      <c r="DS1424" s="17" t="str">
        <f t="shared" si="362"/>
        <v/>
      </c>
      <c r="DT1424" s="17" t="str">
        <f t="shared" si="363"/>
        <v/>
      </c>
      <c r="DU1424" s="17" t="str">
        <f t="shared" si="364"/>
        <v/>
      </c>
      <c r="DV1424" s="17" t="str">
        <f t="shared" si="365"/>
        <v/>
      </c>
      <c r="DW1424" s="17" t="str">
        <f t="shared" si="366"/>
        <v/>
      </c>
      <c r="DX1424" s="17" t="str">
        <f t="shared" si="367"/>
        <v/>
      </c>
      <c r="DY1424" s="17" t="str">
        <f t="shared" si="368"/>
        <v/>
      </c>
      <c r="DZ1424" s="17" t="str">
        <f t="shared" si="369"/>
        <v/>
      </c>
      <c r="EA1424" s="17" t="str">
        <f t="shared" si="370"/>
        <v/>
      </c>
      <c r="EB1424" s="17" t="str">
        <f t="shared" si="371"/>
        <v/>
      </c>
      <c r="EC1424" s="17" t="str">
        <f t="shared" si="372"/>
        <v/>
      </c>
      <c r="ED1424" s="17" t="str">
        <f t="shared" si="373"/>
        <v/>
      </c>
      <c r="EE1424" s="17" t="str">
        <f t="shared" si="374"/>
        <v/>
      </c>
      <c r="EF1424" s="17" t="str">
        <f t="shared" si="375"/>
        <v/>
      </c>
      <c r="EG1424" s="17" t="str">
        <f t="shared" si="376"/>
        <v/>
      </c>
      <c r="EH1424" s="17" t="str">
        <f t="shared" si="377"/>
        <v/>
      </c>
      <c r="EI1424" s="17" t="str">
        <f t="shared" si="378"/>
        <v/>
      </c>
      <c r="EJ1424" s="17" t="str">
        <f t="shared" si="379"/>
        <v/>
      </c>
      <c r="EK1424" s="17" t="str">
        <f t="shared" si="380"/>
        <v/>
      </c>
      <c r="EL1424" s="17" t="str">
        <f t="shared" si="381"/>
        <v/>
      </c>
    </row>
    <row r="1425" spans="89:142" x14ac:dyDescent="0.35">
      <c r="CK1425" s="17" t="str">
        <f t="shared" si="328"/>
        <v/>
      </c>
      <c r="CL1425" s="17" t="str">
        <f t="shared" si="329"/>
        <v/>
      </c>
      <c r="CM1425" s="17" t="str">
        <f t="shared" si="330"/>
        <v/>
      </c>
      <c r="CN1425" s="17" t="str">
        <f t="shared" si="331"/>
        <v/>
      </c>
      <c r="CO1425" s="17" t="str">
        <f t="shared" si="332"/>
        <v/>
      </c>
      <c r="CP1425" s="17" t="str">
        <f t="shared" si="333"/>
        <v/>
      </c>
      <c r="CQ1425" s="17" t="str">
        <f t="shared" si="334"/>
        <v/>
      </c>
      <c r="CR1425" s="17" t="str">
        <f t="shared" si="335"/>
        <v/>
      </c>
      <c r="CS1425" s="17" t="str">
        <f t="shared" si="336"/>
        <v/>
      </c>
      <c r="CT1425" s="17" t="str">
        <f t="shared" si="337"/>
        <v/>
      </c>
      <c r="CU1425" s="17" t="str">
        <f t="shared" si="338"/>
        <v/>
      </c>
      <c r="CV1425" s="17" t="str">
        <f t="shared" si="339"/>
        <v/>
      </c>
      <c r="CW1425" s="17" t="str">
        <f t="shared" si="340"/>
        <v/>
      </c>
      <c r="CX1425" s="17" t="str">
        <f t="shared" si="341"/>
        <v/>
      </c>
      <c r="CY1425" s="17" t="str">
        <f t="shared" si="342"/>
        <v/>
      </c>
      <c r="CZ1425" s="17" t="str">
        <f t="shared" si="343"/>
        <v/>
      </c>
      <c r="DA1425" s="17" t="str">
        <f t="shared" si="344"/>
        <v/>
      </c>
      <c r="DB1425" s="17" t="str">
        <f t="shared" si="345"/>
        <v/>
      </c>
      <c r="DC1425" s="17" t="str">
        <f t="shared" si="346"/>
        <v/>
      </c>
      <c r="DD1425" s="17" t="str">
        <f t="shared" si="347"/>
        <v/>
      </c>
      <c r="DE1425" s="17" t="str">
        <f t="shared" si="348"/>
        <v/>
      </c>
      <c r="DF1425" s="17" t="str">
        <f t="shared" si="349"/>
        <v/>
      </c>
      <c r="DG1425" s="17" t="str">
        <f t="shared" si="350"/>
        <v/>
      </c>
      <c r="DH1425" s="17" t="str">
        <f t="shared" si="351"/>
        <v/>
      </c>
      <c r="DI1425" s="17" t="str">
        <f t="shared" si="352"/>
        <v/>
      </c>
      <c r="DJ1425" s="17" t="str">
        <f t="shared" si="353"/>
        <v/>
      </c>
      <c r="DK1425" s="17" t="str">
        <f t="shared" si="354"/>
        <v/>
      </c>
      <c r="DL1425" s="17" t="str">
        <f t="shared" si="355"/>
        <v/>
      </c>
      <c r="DM1425" s="17" t="str">
        <f t="shared" si="356"/>
        <v/>
      </c>
      <c r="DN1425" s="17" t="str">
        <f t="shared" si="357"/>
        <v/>
      </c>
      <c r="DO1425" s="17" t="str">
        <f t="shared" si="358"/>
        <v/>
      </c>
      <c r="DP1425" s="17" t="str">
        <f t="shared" si="359"/>
        <v/>
      </c>
      <c r="DQ1425" s="17" t="str">
        <f t="shared" si="360"/>
        <v/>
      </c>
      <c r="DR1425" s="17" t="str">
        <f t="shared" si="361"/>
        <v/>
      </c>
      <c r="DS1425" s="17" t="str">
        <f t="shared" si="362"/>
        <v/>
      </c>
      <c r="DT1425" s="17" t="str">
        <f t="shared" si="363"/>
        <v/>
      </c>
      <c r="DU1425" s="17" t="str">
        <f t="shared" si="364"/>
        <v/>
      </c>
      <c r="DV1425" s="17" t="str">
        <f t="shared" si="365"/>
        <v/>
      </c>
      <c r="DW1425" s="17" t="str">
        <f t="shared" si="366"/>
        <v/>
      </c>
      <c r="DX1425" s="17" t="str">
        <f t="shared" si="367"/>
        <v/>
      </c>
      <c r="DY1425" s="17" t="str">
        <f t="shared" si="368"/>
        <v/>
      </c>
      <c r="DZ1425" s="17" t="str">
        <f t="shared" si="369"/>
        <v/>
      </c>
      <c r="EA1425" s="17" t="str">
        <f t="shared" si="370"/>
        <v/>
      </c>
      <c r="EB1425" s="17" t="str">
        <f t="shared" si="371"/>
        <v/>
      </c>
      <c r="EC1425" s="17" t="str">
        <f t="shared" si="372"/>
        <v/>
      </c>
      <c r="ED1425" s="17" t="str">
        <f t="shared" si="373"/>
        <v/>
      </c>
      <c r="EE1425" s="17" t="str">
        <f t="shared" si="374"/>
        <v/>
      </c>
      <c r="EF1425" s="17" t="str">
        <f t="shared" si="375"/>
        <v/>
      </c>
      <c r="EG1425" s="17" t="str">
        <f t="shared" si="376"/>
        <v/>
      </c>
      <c r="EH1425" s="17" t="str">
        <f t="shared" si="377"/>
        <v/>
      </c>
      <c r="EI1425" s="17" t="str">
        <f t="shared" si="378"/>
        <v/>
      </c>
      <c r="EJ1425" s="17" t="str">
        <f t="shared" si="379"/>
        <v/>
      </c>
      <c r="EK1425" s="17" t="str">
        <f t="shared" si="380"/>
        <v/>
      </c>
      <c r="EL1425" s="17" t="str">
        <f t="shared" si="381"/>
        <v/>
      </c>
    </row>
    <row r="1426" spans="89:142" x14ac:dyDescent="0.35">
      <c r="CK1426" s="17" t="str">
        <f t="shared" si="328"/>
        <v/>
      </c>
      <c r="CL1426" s="17" t="str">
        <f t="shared" si="329"/>
        <v/>
      </c>
      <c r="CM1426" s="17" t="str">
        <f t="shared" si="330"/>
        <v/>
      </c>
      <c r="CN1426" s="17" t="str">
        <f t="shared" si="331"/>
        <v/>
      </c>
      <c r="CO1426" s="17" t="str">
        <f t="shared" si="332"/>
        <v/>
      </c>
      <c r="CP1426" s="17" t="str">
        <f t="shared" si="333"/>
        <v/>
      </c>
      <c r="CQ1426" s="17" t="str">
        <f t="shared" si="334"/>
        <v/>
      </c>
      <c r="CR1426" s="17" t="str">
        <f t="shared" si="335"/>
        <v/>
      </c>
      <c r="CS1426" s="17" t="str">
        <f t="shared" si="336"/>
        <v/>
      </c>
      <c r="CT1426" s="17" t="str">
        <f t="shared" si="337"/>
        <v/>
      </c>
      <c r="CU1426" s="17" t="str">
        <f t="shared" si="338"/>
        <v/>
      </c>
      <c r="CV1426" s="17" t="str">
        <f t="shared" si="339"/>
        <v/>
      </c>
      <c r="CW1426" s="17" t="str">
        <f t="shared" si="340"/>
        <v/>
      </c>
      <c r="CX1426" s="17" t="str">
        <f t="shared" si="341"/>
        <v/>
      </c>
      <c r="CY1426" s="17" t="str">
        <f t="shared" si="342"/>
        <v/>
      </c>
      <c r="CZ1426" s="17" t="str">
        <f t="shared" si="343"/>
        <v/>
      </c>
      <c r="DA1426" s="17" t="str">
        <f t="shared" si="344"/>
        <v/>
      </c>
      <c r="DB1426" s="17" t="str">
        <f t="shared" si="345"/>
        <v/>
      </c>
      <c r="DC1426" s="17" t="str">
        <f t="shared" si="346"/>
        <v/>
      </c>
      <c r="DD1426" s="17" t="str">
        <f t="shared" si="347"/>
        <v/>
      </c>
      <c r="DE1426" s="17" t="str">
        <f t="shared" si="348"/>
        <v/>
      </c>
      <c r="DF1426" s="17" t="str">
        <f t="shared" si="349"/>
        <v/>
      </c>
      <c r="DG1426" s="17" t="str">
        <f t="shared" si="350"/>
        <v/>
      </c>
      <c r="DH1426" s="17" t="str">
        <f t="shared" si="351"/>
        <v/>
      </c>
      <c r="DI1426" s="17" t="str">
        <f t="shared" si="352"/>
        <v/>
      </c>
      <c r="DJ1426" s="17" t="str">
        <f t="shared" si="353"/>
        <v/>
      </c>
      <c r="DK1426" s="17" t="str">
        <f t="shared" si="354"/>
        <v/>
      </c>
      <c r="DL1426" s="17" t="str">
        <f t="shared" si="355"/>
        <v/>
      </c>
      <c r="DM1426" s="17" t="str">
        <f t="shared" si="356"/>
        <v/>
      </c>
      <c r="DN1426" s="17" t="str">
        <f t="shared" si="357"/>
        <v/>
      </c>
      <c r="DO1426" s="17" t="str">
        <f t="shared" si="358"/>
        <v/>
      </c>
      <c r="DP1426" s="17" t="str">
        <f t="shared" si="359"/>
        <v/>
      </c>
      <c r="DQ1426" s="17" t="str">
        <f t="shared" si="360"/>
        <v/>
      </c>
      <c r="DR1426" s="17" t="str">
        <f t="shared" si="361"/>
        <v/>
      </c>
      <c r="DS1426" s="17" t="str">
        <f t="shared" si="362"/>
        <v/>
      </c>
      <c r="DT1426" s="17" t="str">
        <f t="shared" si="363"/>
        <v/>
      </c>
      <c r="DU1426" s="17" t="str">
        <f t="shared" si="364"/>
        <v/>
      </c>
      <c r="DV1426" s="17" t="str">
        <f t="shared" si="365"/>
        <v/>
      </c>
      <c r="DW1426" s="17" t="str">
        <f t="shared" si="366"/>
        <v/>
      </c>
      <c r="DX1426" s="17" t="str">
        <f t="shared" si="367"/>
        <v/>
      </c>
      <c r="DY1426" s="17" t="str">
        <f t="shared" si="368"/>
        <v/>
      </c>
      <c r="DZ1426" s="17" t="str">
        <f t="shared" si="369"/>
        <v/>
      </c>
      <c r="EA1426" s="17" t="str">
        <f t="shared" si="370"/>
        <v/>
      </c>
      <c r="EB1426" s="17" t="str">
        <f t="shared" si="371"/>
        <v/>
      </c>
      <c r="EC1426" s="17" t="str">
        <f t="shared" si="372"/>
        <v/>
      </c>
      <c r="ED1426" s="17" t="str">
        <f t="shared" si="373"/>
        <v/>
      </c>
      <c r="EE1426" s="17" t="str">
        <f t="shared" si="374"/>
        <v/>
      </c>
      <c r="EF1426" s="17" t="str">
        <f t="shared" si="375"/>
        <v/>
      </c>
      <c r="EG1426" s="17" t="str">
        <f t="shared" si="376"/>
        <v/>
      </c>
      <c r="EH1426" s="17" t="str">
        <f t="shared" si="377"/>
        <v/>
      </c>
      <c r="EI1426" s="17" t="str">
        <f t="shared" si="378"/>
        <v/>
      </c>
      <c r="EJ1426" s="17" t="str">
        <f t="shared" si="379"/>
        <v/>
      </c>
      <c r="EK1426" s="17" t="str">
        <f t="shared" si="380"/>
        <v/>
      </c>
      <c r="EL1426" s="17" t="str">
        <f t="shared" si="381"/>
        <v/>
      </c>
    </row>
    <row r="1427" spans="89:142" x14ac:dyDescent="0.35">
      <c r="CK1427" s="17" t="str">
        <f t="shared" si="328"/>
        <v/>
      </c>
      <c r="CL1427" s="17" t="str">
        <f t="shared" si="329"/>
        <v/>
      </c>
      <c r="CM1427" s="17" t="str">
        <f t="shared" si="330"/>
        <v/>
      </c>
      <c r="CN1427" s="17" t="str">
        <f t="shared" si="331"/>
        <v/>
      </c>
      <c r="CO1427" s="17" t="str">
        <f t="shared" si="332"/>
        <v/>
      </c>
      <c r="CP1427" s="17" t="str">
        <f t="shared" si="333"/>
        <v/>
      </c>
      <c r="CQ1427" s="17" t="str">
        <f t="shared" si="334"/>
        <v/>
      </c>
      <c r="CR1427" s="17" t="str">
        <f t="shared" si="335"/>
        <v/>
      </c>
      <c r="CS1427" s="17" t="str">
        <f t="shared" si="336"/>
        <v/>
      </c>
      <c r="CT1427" s="17" t="str">
        <f t="shared" si="337"/>
        <v/>
      </c>
      <c r="CU1427" s="17" t="str">
        <f t="shared" si="338"/>
        <v/>
      </c>
      <c r="CV1427" s="17" t="str">
        <f t="shared" si="339"/>
        <v/>
      </c>
      <c r="CW1427" s="17" t="str">
        <f t="shared" si="340"/>
        <v/>
      </c>
      <c r="CX1427" s="17" t="str">
        <f t="shared" si="341"/>
        <v/>
      </c>
      <c r="CY1427" s="17" t="str">
        <f t="shared" si="342"/>
        <v/>
      </c>
      <c r="CZ1427" s="17" t="str">
        <f t="shared" si="343"/>
        <v/>
      </c>
      <c r="DA1427" s="17" t="str">
        <f t="shared" si="344"/>
        <v/>
      </c>
      <c r="DB1427" s="17" t="str">
        <f t="shared" si="345"/>
        <v/>
      </c>
      <c r="DC1427" s="17" t="str">
        <f t="shared" si="346"/>
        <v/>
      </c>
      <c r="DD1427" s="17" t="str">
        <f t="shared" si="347"/>
        <v/>
      </c>
      <c r="DE1427" s="17" t="str">
        <f t="shared" si="348"/>
        <v/>
      </c>
      <c r="DF1427" s="17" t="str">
        <f t="shared" si="349"/>
        <v/>
      </c>
      <c r="DG1427" s="17" t="str">
        <f t="shared" si="350"/>
        <v/>
      </c>
      <c r="DH1427" s="17" t="str">
        <f t="shared" si="351"/>
        <v/>
      </c>
      <c r="DI1427" s="17" t="str">
        <f t="shared" si="352"/>
        <v/>
      </c>
      <c r="DJ1427" s="17" t="str">
        <f t="shared" si="353"/>
        <v/>
      </c>
      <c r="DK1427" s="17" t="str">
        <f t="shared" si="354"/>
        <v/>
      </c>
      <c r="DL1427" s="17" t="str">
        <f t="shared" si="355"/>
        <v/>
      </c>
      <c r="DM1427" s="17" t="str">
        <f t="shared" si="356"/>
        <v/>
      </c>
      <c r="DN1427" s="17" t="str">
        <f t="shared" si="357"/>
        <v/>
      </c>
      <c r="DO1427" s="17" t="str">
        <f t="shared" si="358"/>
        <v/>
      </c>
      <c r="DP1427" s="17" t="str">
        <f t="shared" si="359"/>
        <v/>
      </c>
      <c r="DQ1427" s="17" t="str">
        <f t="shared" si="360"/>
        <v/>
      </c>
      <c r="DR1427" s="17" t="str">
        <f t="shared" si="361"/>
        <v/>
      </c>
      <c r="DS1427" s="17" t="str">
        <f t="shared" si="362"/>
        <v/>
      </c>
      <c r="DT1427" s="17" t="str">
        <f t="shared" si="363"/>
        <v/>
      </c>
      <c r="DU1427" s="17" t="str">
        <f t="shared" si="364"/>
        <v/>
      </c>
      <c r="DV1427" s="17" t="str">
        <f t="shared" si="365"/>
        <v/>
      </c>
      <c r="DW1427" s="17" t="str">
        <f t="shared" si="366"/>
        <v/>
      </c>
      <c r="DX1427" s="17" t="str">
        <f t="shared" si="367"/>
        <v/>
      </c>
      <c r="DY1427" s="17" t="str">
        <f t="shared" si="368"/>
        <v/>
      </c>
      <c r="DZ1427" s="17" t="str">
        <f t="shared" si="369"/>
        <v/>
      </c>
      <c r="EA1427" s="17" t="str">
        <f t="shared" si="370"/>
        <v/>
      </c>
      <c r="EB1427" s="17" t="str">
        <f t="shared" si="371"/>
        <v/>
      </c>
      <c r="EC1427" s="17" t="str">
        <f t="shared" si="372"/>
        <v/>
      </c>
      <c r="ED1427" s="17" t="str">
        <f t="shared" si="373"/>
        <v/>
      </c>
      <c r="EE1427" s="17" t="str">
        <f t="shared" si="374"/>
        <v/>
      </c>
      <c r="EF1427" s="17" t="str">
        <f t="shared" si="375"/>
        <v/>
      </c>
      <c r="EG1427" s="17" t="str">
        <f t="shared" si="376"/>
        <v/>
      </c>
      <c r="EH1427" s="17" t="str">
        <f t="shared" si="377"/>
        <v/>
      </c>
      <c r="EI1427" s="17" t="str">
        <f t="shared" si="378"/>
        <v/>
      </c>
      <c r="EJ1427" s="17" t="str">
        <f t="shared" si="379"/>
        <v/>
      </c>
      <c r="EK1427" s="17" t="str">
        <f t="shared" si="380"/>
        <v/>
      </c>
      <c r="EL1427" s="17" t="str">
        <f t="shared" si="381"/>
        <v/>
      </c>
    </row>
    <row r="1428" spans="89:142" x14ac:dyDescent="0.35">
      <c r="CK1428" s="17" t="str">
        <f t="shared" si="328"/>
        <v/>
      </c>
      <c r="CL1428" s="17" t="str">
        <f t="shared" si="329"/>
        <v/>
      </c>
      <c r="CM1428" s="17" t="str">
        <f t="shared" si="330"/>
        <v/>
      </c>
      <c r="CN1428" s="17" t="str">
        <f t="shared" si="331"/>
        <v/>
      </c>
      <c r="CO1428" s="17" t="str">
        <f t="shared" si="332"/>
        <v/>
      </c>
      <c r="CP1428" s="17" t="str">
        <f t="shared" si="333"/>
        <v/>
      </c>
      <c r="CQ1428" s="17" t="str">
        <f t="shared" si="334"/>
        <v/>
      </c>
      <c r="CR1428" s="17" t="str">
        <f t="shared" si="335"/>
        <v/>
      </c>
      <c r="CS1428" s="17" t="str">
        <f t="shared" si="336"/>
        <v/>
      </c>
      <c r="CT1428" s="17" t="str">
        <f t="shared" si="337"/>
        <v/>
      </c>
      <c r="CU1428" s="17" t="str">
        <f t="shared" si="338"/>
        <v/>
      </c>
      <c r="CV1428" s="17" t="str">
        <f t="shared" si="339"/>
        <v/>
      </c>
      <c r="CW1428" s="17" t="str">
        <f t="shared" si="340"/>
        <v/>
      </c>
      <c r="CX1428" s="17" t="str">
        <f t="shared" si="341"/>
        <v/>
      </c>
      <c r="CY1428" s="17" t="str">
        <f t="shared" si="342"/>
        <v/>
      </c>
      <c r="CZ1428" s="17" t="str">
        <f t="shared" si="343"/>
        <v/>
      </c>
      <c r="DA1428" s="17" t="str">
        <f t="shared" si="344"/>
        <v/>
      </c>
      <c r="DB1428" s="17" t="str">
        <f t="shared" si="345"/>
        <v/>
      </c>
      <c r="DC1428" s="17" t="str">
        <f t="shared" si="346"/>
        <v/>
      </c>
      <c r="DD1428" s="17" t="str">
        <f t="shared" si="347"/>
        <v/>
      </c>
      <c r="DE1428" s="17" t="str">
        <f t="shared" si="348"/>
        <v/>
      </c>
      <c r="DF1428" s="17" t="str">
        <f t="shared" si="349"/>
        <v/>
      </c>
      <c r="DG1428" s="17" t="str">
        <f t="shared" si="350"/>
        <v/>
      </c>
      <c r="DH1428" s="17" t="str">
        <f t="shared" si="351"/>
        <v/>
      </c>
      <c r="DI1428" s="17" t="str">
        <f t="shared" si="352"/>
        <v/>
      </c>
      <c r="DJ1428" s="17" t="str">
        <f t="shared" si="353"/>
        <v/>
      </c>
      <c r="DK1428" s="17" t="str">
        <f t="shared" si="354"/>
        <v/>
      </c>
      <c r="DL1428" s="17" t="str">
        <f t="shared" si="355"/>
        <v/>
      </c>
      <c r="DM1428" s="17" t="str">
        <f t="shared" si="356"/>
        <v/>
      </c>
      <c r="DN1428" s="17" t="str">
        <f t="shared" si="357"/>
        <v/>
      </c>
      <c r="DO1428" s="17" t="str">
        <f t="shared" si="358"/>
        <v/>
      </c>
      <c r="DP1428" s="17" t="str">
        <f t="shared" si="359"/>
        <v/>
      </c>
      <c r="DQ1428" s="17" t="str">
        <f t="shared" si="360"/>
        <v/>
      </c>
      <c r="DR1428" s="17" t="str">
        <f t="shared" si="361"/>
        <v/>
      </c>
      <c r="DS1428" s="17" t="str">
        <f t="shared" si="362"/>
        <v/>
      </c>
      <c r="DT1428" s="17" t="str">
        <f t="shared" si="363"/>
        <v/>
      </c>
      <c r="DU1428" s="17" t="str">
        <f t="shared" si="364"/>
        <v/>
      </c>
      <c r="DV1428" s="17" t="str">
        <f t="shared" si="365"/>
        <v/>
      </c>
      <c r="DW1428" s="17" t="str">
        <f t="shared" si="366"/>
        <v/>
      </c>
      <c r="DX1428" s="17" t="str">
        <f t="shared" si="367"/>
        <v/>
      </c>
      <c r="DY1428" s="17" t="str">
        <f t="shared" si="368"/>
        <v/>
      </c>
      <c r="DZ1428" s="17" t="str">
        <f t="shared" si="369"/>
        <v/>
      </c>
      <c r="EA1428" s="17" t="str">
        <f t="shared" si="370"/>
        <v/>
      </c>
      <c r="EB1428" s="17" t="str">
        <f t="shared" si="371"/>
        <v/>
      </c>
      <c r="EC1428" s="17" t="str">
        <f t="shared" si="372"/>
        <v/>
      </c>
      <c r="ED1428" s="17" t="str">
        <f t="shared" si="373"/>
        <v/>
      </c>
      <c r="EE1428" s="17" t="str">
        <f t="shared" si="374"/>
        <v/>
      </c>
      <c r="EF1428" s="17" t="str">
        <f t="shared" si="375"/>
        <v/>
      </c>
      <c r="EG1428" s="17" t="str">
        <f t="shared" si="376"/>
        <v/>
      </c>
      <c r="EH1428" s="17" t="str">
        <f t="shared" si="377"/>
        <v/>
      </c>
      <c r="EI1428" s="17" t="str">
        <f t="shared" si="378"/>
        <v/>
      </c>
      <c r="EJ1428" s="17" t="str">
        <f t="shared" si="379"/>
        <v/>
      </c>
      <c r="EK1428" s="17" t="str">
        <f t="shared" si="380"/>
        <v/>
      </c>
      <c r="EL1428" s="17" t="str">
        <f t="shared" si="381"/>
        <v/>
      </c>
    </row>
    <row r="1429" spans="89:142" x14ac:dyDescent="0.35">
      <c r="CK1429" s="17" t="str">
        <f t="shared" si="328"/>
        <v/>
      </c>
      <c r="CL1429" s="17" t="str">
        <f t="shared" si="329"/>
        <v/>
      </c>
      <c r="CM1429" s="17" t="str">
        <f t="shared" si="330"/>
        <v/>
      </c>
      <c r="CN1429" s="17" t="str">
        <f t="shared" si="331"/>
        <v/>
      </c>
      <c r="CO1429" s="17" t="str">
        <f t="shared" si="332"/>
        <v/>
      </c>
      <c r="CP1429" s="17" t="str">
        <f t="shared" si="333"/>
        <v/>
      </c>
      <c r="CQ1429" s="17" t="str">
        <f t="shared" si="334"/>
        <v/>
      </c>
      <c r="CR1429" s="17" t="str">
        <f t="shared" si="335"/>
        <v/>
      </c>
      <c r="CS1429" s="17" t="str">
        <f t="shared" si="336"/>
        <v/>
      </c>
      <c r="CT1429" s="17" t="str">
        <f t="shared" si="337"/>
        <v/>
      </c>
      <c r="CU1429" s="17" t="str">
        <f t="shared" si="338"/>
        <v/>
      </c>
      <c r="CV1429" s="17" t="str">
        <f t="shared" si="339"/>
        <v/>
      </c>
      <c r="CW1429" s="17" t="str">
        <f t="shared" si="340"/>
        <v/>
      </c>
      <c r="CX1429" s="17" t="str">
        <f t="shared" si="341"/>
        <v/>
      </c>
      <c r="CY1429" s="17" t="str">
        <f t="shared" si="342"/>
        <v/>
      </c>
      <c r="CZ1429" s="17" t="str">
        <f t="shared" si="343"/>
        <v/>
      </c>
      <c r="DA1429" s="17" t="str">
        <f t="shared" si="344"/>
        <v/>
      </c>
      <c r="DB1429" s="17" t="str">
        <f t="shared" si="345"/>
        <v/>
      </c>
      <c r="DC1429" s="17" t="str">
        <f t="shared" si="346"/>
        <v/>
      </c>
      <c r="DD1429" s="17" t="str">
        <f t="shared" si="347"/>
        <v/>
      </c>
      <c r="DE1429" s="17" t="str">
        <f t="shared" si="348"/>
        <v/>
      </c>
      <c r="DF1429" s="17" t="str">
        <f t="shared" si="349"/>
        <v/>
      </c>
      <c r="DG1429" s="17" t="str">
        <f t="shared" si="350"/>
        <v/>
      </c>
      <c r="DH1429" s="17" t="str">
        <f t="shared" si="351"/>
        <v/>
      </c>
      <c r="DI1429" s="17" t="str">
        <f t="shared" si="352"/>
        <v/>
      </c>
      <c r="DJ1429" s="17" t="str">
        <f t="shared" si="353"/>
        <v/>
      </c>
      <c r="DK1429" s="17" t="str">
        <f t="shared" si="354"/>
        <v/>
      </c>
      <c r="DL1429" s="17" t="str">
        <f t="shared" si="355"/>
        <v/>
      </c>
      <c r="DM1429" s="17" t="str">
        <f t="shared" si="356"/>
        <v/>
      </c>
      <c r="DN1429" s="17" t="str">
        <f t="shared" si="357"/>
        <v/>
      </c>
      <c r="DO1429" s="17" t="str">
        <f t="shared" si="358"/>
        <v/>
      </c>
      <c r="DP1429" s="17" t="str">
        <f t="shared" si="359"/>
        <v/>
      </c>
      <c r="DQ1429" s="17" t="str">
        <f t="shared" si="360"/>
        <v/>
      </c>
      <c r="DR1429" s="17" t="str">
        <f t="shared" si="361"/>
        <v/>
      </c>
      <c r="DS1429" s="17" t="str">
        <f t="shared" si="362"/>
        <v/>
      </c>
      <c r="DT1429" s="17" t="str">
        <f t="shared" si="363"/>
        <v/>
      </c>
      <c r="DU1429" s="17" t="str">
        <f t="shared" si="364"/>
        <v/>
      </c>
      <c r="DV1429" s="17" t="str">
        <f t="shared" si="365"/>
        <v/>
      </c>
      <c r="DW1429" s="17" t="str">
        <f t="shared" si="366"/>
        <v/>
      </c>
      <c r="DX1429" s="17" t="str">
        <f t="shared" si="367"/>
        <v/>
      </c>
      <c r="DY1429" s="17" t="str">
        <f t="shared" si="368"/>
        <v/>
      </c>
      <c r="DZ1429" s="17" t="str">
        <f t="shared" si="369"/>
        <v/>
      </c>
      <c r="EA1429" s="17" t="str">
        <f t="shared" si="370"/>
        <v/>
      </c>
      <c r="EB1429" s="17" t="str">
        <f t="shared" si="371"/>
        <v/>
      </c>
      <c r="EC1429" s="17" t="str">
        <f t="shared" si="372"/>
        <v/>
      </c>
      <c r="ED1429" s="17" t="str">
        <f t="shared" si="373"/>
        <v/>
      </c>
      <c r="EE1429" s="17" t="str">
        <f t="shared" si="374"/>
        <v/>
      </c>
      <c r="EF1429" s="17" t="str">
        <f t="shared" si="375"/>
        <v/>
      </c>
      <c r="EG1429" s="17" t="str">
        <f t="shared" si="376"/>
        <v/>
      </c>
      <c r="EH1429" s="17" t="str">
        <f t="shared" si="377"/>
        <v/>
      </c>
      <c r="EI1429" s="17" t="str">
        <f t="shared" si="378"/>
        <v/>
      </c>
      <c r="EJ1429" s="17" t="str">
        <f t="shared" si="379"/>
        <v/>
      </c>
      <c r="EK1429" s="17" t="str">
        <f t="shared" si="380"/>
        <v/>
      </c>
      <c r="EL1429" s="17" t="str">
        <f t="shared" si="381"/>
        <v/>
      </c>
    </row>
    <row r="1430" spans="89:142" x14ac:dyDescent="0.35">
      <c r="CK1430" s="17" t="str">
        <f t="shared" si="328"/>
        <v/>
      </c>
      <c r="CL1430" s="17" t="str">
        <f t="shared" si="329"/>
        <v/>
      </c>
      <c r="CM1430" s="17" t="str">
        <f t="shared" si="330"/>
        <v/>
      </c>
      <c r="CN1430" s="17" t="str">
        <f t="shared" si="331"/>
        <v/>
      </c>
      <c r="CO1430" s="17" t="str">
        <f t="shared" si="332"/>
        <v/>
      </c>
      <c r="CP1430" s="17" t="str">
        <f t="shared" si="333"/>
        <v/>
      </c>
      <c r="CQ1430" s="17" t="str">
        <f t="shared" si="334"/>
        <v/>
      </c>
      <c r="CR1430" s="17" t="str">
        <f t="shared" si="335"/>
        <v/>
      </c>
      <c r="CS1430" s="17" t="str">
        <f t="shared" si="336"/>
        <v/>
      </c>
      <c r="CT1430" s="17" t="str">
        <f t="shared" si="337"/>
        <v/>
      </c>
      <c r="CU1430" s="17" t="str">
        <f t="shared" si="338"/>
        <v/>
      </c>
      <c r="CV1430" s="17" t="str">
        <f t="shared" si="339"/>
        <v/>
      </c>
      <c r="CW1430" s="17" t="str">
        <f t="shared" si="340"/>
        <v/>
      </c>
      <c r="CX1430" s="17" t="str">
        <f t="shared" si="341"/>
        <v/>
      </c>
      <c r="CY1430" s="17" t="str">
        <f t="shared" si="342"/>
        <v/>
      </c>
      <c r="CZ1430" s="17" t="str">
        <f t="shared" si="343"/>
        <v/>
      </c>
      <c r="DA1430" s="17" t="str">
        <f t="shared" si="344"/>
        <v/>
      </c>
      <c r="DB1430" s="17" t="str">
        <f t="shared" si="345"/>
        <v/>
      </c>
      <c r="DC1430" s="17" t="str">
        <f t="shared" si="346"/>
        <v/>
      </c>
      <c r="DD1430" s="17" t="str">
        <f t="shared" si="347"/>
        <v/>
      </c>
      <c r="DE1430" s="17" t="str">
        <f t="shared" si="348"/>
        <v/>
      </c>
      <c r="DF1430" s="17" t="str">
        <f t="shared" si="349"/>
        <v/>
      </c>
      <c r="DG1430" s="17" t="str">
        <f t="shared" si="350"/>
        <v/>
      </c>
      <c r="DH1430" s="17" t="str">
        <f t="shared" si="351"/>
        <v/>
      </c>
      <c r="DI1430" s="17" t="str">
        <f t="shared" si="352"/>
        <v/>
      </c>
      <c r="DJ1430" s="17" t="str">
        <f t="shared" si="353"/>
        <v/>
      </c>
      <c r="DK1430" s="17" t="str">
        <f t="shared" si="354"/>
        <v/>
      </c>
      <c r="DL1430" s="17" t="str">
        <f t="shared" si="355"/>
        <v/>
      </c>
      <c r="DM1430" s="17" t="str">
        <f t="shared" si="356"/>
        <v/>
      </c>
      <c r="DN1430" s="17" t="str">
        <f t="shared" si="357"/>
        <v/>
      </c>
      <c r="DO1430" s="17" t="str">
        <f t="shared" si="358"/>
        <v/>
      </c>
      <c r="DP1430" s="17" t="str">
        <f t="shared" si="359"/>
        <v/>
      </c>
      <c r="DQ1430" s="17" t="str">
        <f t="shared" si="360"/>
        <v/>
      </c>
      <c r="DR1430" s="17" t="str">
        <f t="shared" si="361"/>
        <v/>
      </c>
      <c r="DS1430" s="17" t="str">
        <f t="shared" si="362"/>
        <v/>
      </c>
      <c r="DT1430" s="17" t="str">
        <f t="shared" si="363"/>
        <v/>
      </c>
      <c r="DU1430" s="17" t="str">
        <f t="shared" si="364"/>
        <v/>
      </c>
      <c r="DV1430" s="17" t="str">
        <f t="shared" si="365"/>
        <v/>
      </c>
      <c r="DW1430" s="17" t="str">
        <f t="shared" si="366"/>
        <v/>
      </c>
      <c r="DX1430" s="17" t="str">
        <f t="shared" si="367"/>
        <v/>
      </c>
      <c r="DY1430" s="17" t="str">
        <f t="shared" si="368"/>
        <v/>
      </c>
      <c r="DZ1430" s="17" t="str">
        <f t="shared" si="369"/>
        <v/>
      </c>
      <c r="EA1430" s="17" t="str">
        <f t="shared" si="370"/>
        <v/>
      </c>
      <c r="EB1430" s="17" t="str">
        <f t="shared" si="371"/>
        <v/>
      </c>
      <c r="EC1430" s="17" t="str">
        <f t="shared" si="372"/>
        <v/>
      </c>
      <c r="ED1430" s="17" t="str">
        <f t="shared" si="373"/>
        <v/>
      </c>
      <c r="EE1430" s="17" t="str">
        <f t="shared" si="374"/>
        <v/>
      </c>
      <c r="EF1430" s="17" t="str">
        <f t="shared" si="375"/>
        <v/>
      </c>
      <c r="EG1430" s="17" t="str">
        <f t="shared" si="376"/>
        <v/>
      </c>
      <c r="EH1430" s="17" t="str">
        <f t="shared" si="377"/>
        <v/>
      </c>
      <c r="EI1430" s="17" t="str">
        <f t="shared" si="378"/>
        <v/>
      </c>
      <c r="EJ1430" s="17" t="str">
        <f t="shared" si="379"/>
        <v/>
      </c>
      <c r="EK1430" s="17" t="str">
        <f t="shared" si="380"/>
        <v/>
      </c>
      <c r="EL1430" s="17" t="str">
        <f t="shared" si="381"/>
        <v/>
      </c>
    </row>
    <row r="1431" spans="89:142" x14ac:dyDescent="0.35">
      <c r="CK1431" s="17" t="str">
        <f t="shared" si="328"/>
        <v/>
      </c>
      <c r="CL1431" s="17" t="str">
        <f t="shared" si="329"/>
        <v/>
      </c>
      <c r="CM1431" s="17" t="str">
        <f t="shared" si="330"/>
        <v/>
      </c>
      <c r="CN1431" s="17" t="str">
        <f t="shared" si="331"/>
        <v/>
      </c>
      <c r="CO1431" s="17" t="str">
        <f t="shared" si="332"/>
        <v/>
      </c>
      <c r="CP1431" s="17" t="str">
        <f t="shared" si="333"/>
        <v/>
      </c>
      <c r="CQ1431" s="17" t="str">
        <f t="shared" si="334"/>
        <v/>
      </c>
      <c r="CR1431" s="17" t="str">
        <f t="shared" si="335"/>
        <v/>
      </c>
      <c r="CS1431" s="17" t="str">
        <f t="shared" si="336"/>
        <v/>
      </c>
      <c r="CT1431" s="17" t="str">
        <f t="shared" si="337"/>
        <v/>
      </c>
      <c r="CU1431" s="17" t="str">
        <f t="shared" si="338"/>
        <v/>
      </c>
      <c r="CV1431" s="17" t="str">
        <f t="shared" si="339"/>
        <v/>
      </c>
      <c r="CW1431" s="17" t="str">
        <f t="shared" si="340"/>
        <v/>
      </c>
      <c r="CX1431" s="17" t="str">
        <f t="shared" si="341"/>
        <v/>
      </c>
      <c r="CY1431" s="17" t="str">
        <f t="shared" si="342"/>
        <v/>
      </c>
      <c r="CZ1431" s="17" t="str">
        <f t="shared" si="343"/>
        <v/>
      </c>
      <c r="DA1431" s="17" t="str">
        <f t="shared" si="344"/>
        <v/>
      </c>
      <c r="DB1431" s="17" t="str">
        <f t="shared" si="345"/>
        <v/>
      </c>
      <c r="DC1431" s="17" t="str">
        <f t="shared" si="346"/>
        <v/>
      </c>
      <c r="DD1431" s="17" t="str">
        <f t="shared" si="347"/>
        <v/>
      </c>
      <c r="DE1431" s="17" t="str">
        <f t="shared" si="348"/>
        <v/>
      </c>
      <c r="DF1431" s="17" t="str">
        <f t="shared" si="349"/>
        <v/>
      </c>
      <c r="DG1431" s="17" t="str">
        <f t="shared" si="350"/>
        <v/>
      </c>
      <c r="DH1431" s="17" t="str">
        <f t="shared" si="351"/>
        <v/>
      </c>
      <c r="DI1431" s="17" t="str">
        <f t="shared" si="352"/>
        <v/>
      </c>
      <c r="DJ1431" s="17" t="str">
        <f t="shared" si="353"/>
        <v/>
      </c>
      <c r="DK1431" s="17" t="str">
        <f t="shared" si="354"/>
        <v/>
      </c>
      <c r="DL1431" s="17" t="str">
        <f t="shared" si="355"/>
        <v/>
      </c>
      <c r="DM1431" s="17" t="str">
        <f t="shared" si="356"/>
        <v/>
      </c>
      <c r="DN1431" s="17" t="str">
        <f t="shared" si="357"/>
        <v/>
      </c>
      <c r="DO1431" s="17" t="str">
        <f t="shared" si="358"/>
        <v/>
      </c>
      <c r="DP1431" s="17" t="str">
        <f t="shared" si="359"/>
        <v/>
      </c>
      <c r="DQ1431" s="17" t="str">
        <f t="shared" si="360"/>
        <v/>
      </c>
      <c r="DR1431" s="17" t="str">
        <f t="shared" si="361"/>
        <v/>
      </c>
      <c r="DS1431" s="17" t="str">
        <f t="shared" si="362"/>
        <v/>
      </c>
      <c r="DT1431" s="17" t="str">
        <f t="shared" si="363"/>
        <v/>
      </c>
      <c r="DU1431" s="17" t="str">
        <f t="shared" si="364"/>
        <v/>
      </c>
      <c r="DV1431" s="17" t="str">
        <f t="shared" si="365"/>
        <v/>
      </c>
      <c r="DW1431" s="17" t="str">
        <f t="shared" si="366"/>
        <v/>
      </c>
      <c r="DX1431" s="17" t="str">
        <f t="shared" si="367"/>
        <v/>
      </c>
      <c r="DY1431" s="17" t="str">
        <f t="shared" si="368"/>
        <v/>
      </c>
      <c r="DZ1431" s="17" t="str">
        <f t="shared" si="369"/>
        <v/>
      </c>
      <c r="EA1431" s="17" t="str">
        <f t="shared" si="370"/>
        <v/>
      </c>
      <c r="EB1431" s="17" t="str">
        <f t="shared" si="371"/>
        <v/>
      </c>
      <c r="EC1431" s="17" t="str">
        <f t="shared" si="372"/>
        <v/>
      </c>
      <c r="ED1431" s="17" t="str">
        <f t="shared" si="373"/>
        <v/>
      </c>
      <c r="EE1431" s="17" t="str">
        <f t="shared" si="374"/>
        <v/>
      </c>
      <c r="EF1431" s="17" t="str">
        <f t="shared" si="375"/>
        <v/>
      </c>
      <c r="EG1431" s="17" t="str">
        <f t="shared" si="376"/>
        <v/>
      </c>
      <c r="EH1431" s="17" t="str">
        <f t="shared" si="377"/>
        <v/>
      </c>
      <c r="EI1431" s="17" t="str">
        <f t="shared" si="378"/>
        <v/>
      </c>
      <c r="EJ1431" s="17" t="str">
        <f t="shared" si="379"/>
        <v/>
      </c>
      <c r="EK1431" s="17" t="str">
        <f t="shared" si="380"/>
        <v/>
      </c>
      <c r="EL1431" s="17" t="str">
        <f t="shared" si="381"/>
        <v/>
      </c>
    </row>
    <row r="1432" spans="89:142" x14ac:dyDescent="0.35">
      <c r="CK1432" s="17" t="str">
        <f t="shared" si="328"/>
        <v/>
      </c>
      <c r="CL1432" s="17" t="str">
        <f t="shared" si="329"/>
        <v/>
      </c>
      <c r="CM1432" s="17" t="str">
        <f t="shared" si="330"/>
        <v/>
      </c>
      <c r="CN1432" s="17" t="str">
        <f t="shared" si="331"/>
        <v/>
      </c>
      <c r="CO1432" s="17" t="str">
        <f t="shared" si="332"/>
        <v/>
      </c>
      <c r="CP1432" s="17" t="str">
        <f t="shared" si="333"/>
        <v/>
      </c>
      <c r="CQ1432" s="17" t="str">
        <f t="shared" si="334"/>
        <v/>
      </c>
      <c r="CR1432" s="17" t="str">
        <f t="shared" si="335"/>
        <v/>
      </c>
      <c r="CS1432" s="17" t="str">
        <f t="shared" si="336"/>
        <v/>
      </c>
      <c r="CT1432" s="17" t="str">
        <f t="shared" si="337"/>
        <v/>
      </c>
      <c r="CU1432" s="17" t="str">
        <f t="shared" si="338"/>
        <v/>
      </c>
      <c r="CV1432" s="17" t="str">
        <f t="shared" si="339"/>
        <v/>
      </c>
      <c r="CW1432" s="17" t="str">
        <f t="shared" si="340"/>
        <v/>
      </c>
      <c r="CX1432" s="17" t="str">
        <f t="shared" si="341"/>
        <v/>
      </c>
      <c r="CY1432" s="17" t="str">
        <f t="shared" si="342"/>
        <v/>
      </c>
      <c r="CZ1432" s="17" t="str">
        <f t="shared" si="343"/>
        <v/>
      </c>
      <c r="DA1432" s="17" t="str">
        <f t="shared" si="344"/>
        <v/>
      </c>
      <c r="DB1432" s="17" t="str">
        <f t="shared" si="345"/>
        <v/>
      </c>
      <c r="DC1432" s="17" t="str">
        <f t="shared" si="346"/>
        <v/>
      </c>
      <c r="DD1432" s="17" t="str">
        <f t="shared" si="347"/>
        <v/>
      </c>
      <c r="DE1432" s="17" t="str">
        <f t="shared" si="348"/>
        <v/>
      </c>
      <c r="DF1432" s="17" t="str">
        <f t="shared" si="349"/>
        <v/>
      </c>
      <c r="DG1432" s="17" t="str">
        <f t="shared" si="350"/>
        <v/>
      </c>
      <c r="DH1432" s="17" t="str">
        <f t="shared" si="351"/>
        <v/>
      </c>
      <c r="DI1432" s="17" t="str">
        <f t="shared" si="352"/>
        <v/>
      </c>
      <c r="DJ1432" s="17" t="str">
        <f t="shared" si="353"/>
        <v/>
      </c>
      <c r="DK1432" s="17" t="str">
        <f t="shared" si="354"/>
        <v/>
      </c>
      <c r="DL1432" s="17" t="str">
        <f t="shared" si="355"/>
        <v/>
      </c>
      <c r="DM1432" s="17" t="str">
        <f t="shared" si="356"/>
        <v/>
      </c>
      <c r="DN1432" s="17" t="str">
        <f t="shared" si="357"/>
        <v/>
      </c>
      <c r="DO1432" s="17" t="str">
        <f t="shared" si="358"/>
        <v/>
      </c>
      <c r="DP1432" s="17" t="str">
        <f t="shared" si="359"/>
        <v/>
      </c>
      <c r="DQ1432" s="17" t="str">
        <f t="shared" si="360"/>
        <v/>
      </c>
      <c r="DR1432" s="17" t="str">
        <f t="shared" si="361"/>
        <v/>
      </c>
      <c r="DS1432" s="17" t="str">
        <f t="shared" si="362"/>
        <v/>
      </c>
      <c r="DT1432" s="17" t="str">
        <f t="shared" si="363"/>
        <v/>
      </c>
      <c r="DU1432" s="17" t="str">
        <f t="shared" si="364"/>
        <v/>
      </c>
      <c r="DV1432" s="17" t="str">
        <f t="shared" si="365"/>
        <v/>
      </c>
      <c r="DW1432" s="17" t="str">
        <f t="shared" si="366"/>
        <v/>
      </c>
      <c r="DX1432" s="17" t="str">
        <f t="shared" si="367"/>
        <v/>
      </c>
      <c r="DY1432" s="17" t="str">
        <f t="shared" si="368"/>
        <v/>
      </c>
      <c r="DZ1432" s="17" t="str">
        <f t="shared" si="369"/>
        <v/>
      </c>
      <c r="EA1432" s="17" t="str">
        <f t="shared" si="370"/>
        <v/>
      </c>
      <c r="EB1432" s="17" t="str">
        <f t="shared" si="371"/>
        <v/>
      </c>
      <c r="EC1432" s="17" t="str">
        <f t="shared" si="372"/>
        <v/>
      </c>
      <c r="ED1432" s="17" t="str">
        <f t="shared" si="373"/>
        <v/>
      </c>
      <c r="EE1432" s="17" t="str">
        <f t="shared" si="374"/>
        <v/>
      </c>
      <c r="EF1432" s="17" t="str">
        <f t="shared" si="375"/>
        <v/>
      </c>
      <c r="EG1432" s="17" t="str">
        <f t="shared" si="376"/>
        <v/>
      </c>
      <c r="EH1432" s="17" t="str">
        <f t="shared" si="377"/>
        <v/>
      </c>
      <c r="EI1432" s="17" t="str">
        <f t="shared" si="378"/>
        <v/>
      </c>
      <c r="EJ1432" s="17" t="str">
        <f t="shared" si="379"/>
        <v/>
      </c>
      <c r="EK1432" s="17" t="str">
        <f t="shared" si="380"/>
        <v/>
      </c>
      <c r="EL1432" s="17" t="str">
        <f t="shared" si="381"/>
        <v/>
      </c>
    </row>
    <row r="1433" spans="89:142" x14ac:dyDescent="0.35">
      <c r="CK1433" s="17" t="str">
        <f t="shared" si="328"/>
        <v/>
      </c>
      <c r="CL1433" s="17" t="str">
        <f t="shared" si="329"/>
        <v/>
      </c>
      <c r="CM1433" s="17" t="str">
        <f t="shared" si="330"/>
        <v/>
      </c>
      <c r="CN1433" s="17" t="str">
        <f t="shared" si="331"/>
        <v/>
      </c>
      <c r="CO1433" s="17" t="str">
        <f t="shared" si="332"/>
        <v/>
      </c>
      <c r="CP1433" s="17" t="str">
        <f t="shared" si="333"/>
        <v/>
      </c>
      <c r="CQ1433" s="17" t="str">
        <f t="shared" si="334"/>
        <v/>
      </c>
      <c r="CR1433" s="17" t="str">
        <f t="shared" si="335"/>
        <v/>
      </c>
      <c r="CS1433" s="17" t="str">
        <f t="shared" si="336"/>
        <v/>
      </c>
      <c r="CT1433" s="17" t="str">
        <f t="shared" si="337"/>
        <v/>
      </c>
      <c r="CU1433" s="17" t="str">
        <f t="shared" si="338"/>
        <v/>
      </c>
      <c r="CV1433" s="17" t="str">
        <f t="shared" si="339"/>
        <v/>
      </c>
      <c r="CW1433" s="17" t="str">
        <f t="shared" si="340"/>
        <v/>
      </c>
      <c r="CX1433" s="17" t="str">
        <f t="shared" si="341"/>
        <v/>
      </c>
      <c r="CY1433" s="17" t="str">
        <f t="shared" si="342"/>
        <v/>
      </c>
      <c r="CZ1433" s="17" t="str">
        <f t="shared" si="343"/>
        <v/>
      </c>
      <c r="DA1433" s="17" t="str">
        <f t="shared" si="344"/>
        <v/>
      </c>
      <c r="DB1433" s="17" t="str">
        <f t="shared" si="345"/>
        <v/>
      </c>
      <c r="DC1433" s="17" t="str">
        <f t="shared" si="346"/>
        <v/>
      </c>
      <c r="DD1433" s="17" t="str">
        <f t="shared" si="347"/>
        <v/>
      </c>
      <c r="DE1433" s="17" t="str">
        <f t="shared" si="348"/>
        <v/>
      </c>
      <c r="DF1433" s="17" t="str">
        <f t="shared" si="349"/>
        <v/>
      </c>
      <c r="DG1433" s="17" t="str">
        <f t="shared" si="350"/>
        <v/>
      </c>
      <c r="DH1433" s="17" t="str">
        <f t="shared" si="351"/>
        <v/>
      </c>
      <c r="DI1433" s="17" t="str">
        <f t="shared" si="352"/>
        <v/>
      </c>
      <c r="DJ1433" s="17" t="str">
        <f t="shared" si="353"/>
        <v/>
      </c>
      <c r="DK1433" s="17" t="str">
        <f t="shared" si="354"/>
        <v/>
      </c>
      <c r="DL1433" s="17" t="str">
        <f t="shared" si="355"/>
        <v/>
      </c>
      <c r="DM1433" s="17" t="str">
        <f t="shared" si="356"/>
        <v/>
      </c>
      <c r="DN1433" s="17" t="str">
        <f t="shared" si="357"/>
        <v/>
      </c>
      <c r="DO1433" s="17" t="str">
        <f t="shared" si="358"/>
        <v/>
      </c>
      <c r="DP1433" s="17" t="str">
        <f t="shared" si="359"/>
        <v/>
      </c>
      <c r="DQ1433" s="17" t="str">
        <f t="shared" si="360"/>
        <v/>
      </c>
      <c r="DR1433" s="17" t="str">
        <f t="shared" si="361"/>
        <v/>
      </c>
      <c r="DS1433" s="17" t="str">
        <f t="shared" si="362"/>
        <v/>
      </c>
      <c r="DT1433" s="17" t="str">
        <f t="shared" si="363"/>
        <v/>
      </c>
      <c r="DU1433" s="17" t="str">
        <f t="shared" si="364"/>
        <v/>
      </c>
      <c r="DV1433" s="17" t="str">
        <f t="shared" si="365"/>
        <v/>
      </c>
      <c r="DW1433" s="17" t="str">
        <f t="shared" si="366"/>
        <v/>
      </c>
      <c r="DX1433" s="17" t="str">
        <f t="shared" si="367"/>
        <v/>
      </c>
      <c r="DY1433" s="17" t="str">
        <f t="shared" si="368"/>
        <v/>
      </c>
      <c r="DZ1433" s="17" t="str">
        <f t="shared" si="369"/>
        <v/>
      </c>
      <c r="EA1433" s="17" t="str">
        <f t="shared" si="370"/>
        <v/>
      </c>
      <c r="EB1433" s="17" t="str">
        <f t="shared" si="371"/>
        <v/>
      </c>
      <c r="EC1433" s="17" t="str">
        <f t="shared" si="372"/>
        <v/>
      </c>
      <c r="ED1433" s="17" t="str">
        <f t="shared" si="373"/>
        <v/>
      </c>
      <c r="EE1433" s="17" t="str">
        <f t="shared" si="374"/>
        <v/>
      </c>
      <c r="EF1433" s="17" t="str">
        <f t="shared" si="375"/>
        <v/>
      </c>
      <c r="EG1433" s="17" t="str">
        <f t="shared" si="376"/>
        <v/>
      </c>
      <c r="EH1433" s="17" t="str">
        <f t="shared" si="377"/>
        <v/>
      </c>
      <c r="EI1433" s="17" t="str">
        <f t="shared" si="378"/>
        <v/>
      </c>
      <c r="EJ1433" s="17" t="str">
        <f t="shared" si="379"/>
        <v/>
      </c>
      <c r="EK1433" s="17" t="str">
        <f t="shared" si="380"/>
        <v/>
      </c>
      <c r="EL1433" s="17" t="str">
        <f t="shared" si="381"/>
        <v/>
      </c>
    </row>
    <row r="1434" spans="89:142" x14ac:dyDescent="0.35">
      <c r="CK1434" s="17" t="str">
        <f t="shared" si="328"/>
        <v/>
      </c>
      <c r="CL1434" s="17" t="str">
        <f t="shared" si="329"/>
        <v/>
      </c>
      <c r="CM1434" s="17" t="str">
        <f t="shared" si="330"/>
        <v/>
      </c>
      <c r="CN1434" s="17" t="str">
        <f t="shared" si="331"/>
        <v/>
      </c>
      <c r="CO1434" s="17" t="str">
        <f t="shared" si="332"/>
        <v/>
      </c>
      <c r="CP1434" s="17" t="str">
        <f t="shared" si="333"/>
        <v/>
      </c>
      <c r="CQ1434" s="17" t="str">
        <f t="shared" si="334"/>
        <v/>
      </c>
      <c r="CR1434" s="17" t="str">
        <f t="shared" si="335"/>
        <v/>
      </c>
      <c r="CS1434" s="17" t="str">
        <f t="shared" si="336"/>
        <v/>
      </c>
      <c r="CT1434" s="17" t="str">
        <f t="shared" si="337"/>
        <v/>
      </c>
      <c r="CU1434" s="17" t="str">
        <f t="shared" si="338"/>
        <v/>
      </c>
      <c r="CV1434" s="17" t="str">
        <f t="shared" si="339"/>
        <v/>
      </c>
      <c r="CW1434" s="17" t="str">
        <f t="shared" si="340"/>
        <v/>
      </c>
      <c r="CX1434" s="17" t="str">
        <f t="shared" si="341"/>
        <v/>
      </c>
      <c r="CY1434" s="17" t="str">
        <f t="shared" si="342"/>
        <v/>
      </c>
      <c r="CZ1434" s="17" t="str">
        <f t="shared" si="343"/>
        <v/>
      </c>
      <c r="DA1434" s="17" t="str">
        <f t="shared" si="344"/>
        <v/>
      </c>
      <c r="DB1434" s="17" t="str">
        <f t="shared" si="345"/>
        <v/>
      </c>
      <c r="DC1434" s="17" t="str">
        <f t="shared" si="346"/>
        <v/>
      </c>
      <c r="DD1434" s="17" t="str">
        <f t="shared" si="347"/>
        <v/>
      </c>
      <c r="DE1434" s="17" t="str">
        <f t="shared" si="348"/>
        <v/>
      </c>
      <c r="DF1434" s="17" t="str">
        <f t="shared" si="349"/>
        <v/>
      </c>
      <c r="DG1434" s="17" t="str">
        <f t="shared" si="350"/>
        <v/>
      </c>
      <c r="DH1434" s="17" t="str">
        <f t="shared" si="351"/>
        <v/>
      </c>
      <c r="DI1434" s="17" t="str">
        <f t="shared" si="352"/>
        <v/>
      </c>
      <c r="DJ1434" s="17" t="str">
        <f t="shared" si="353"/>
        <v/>
      </c>
      <c r="DK1434" s="17" t="str">
        <f t="shared" si="354"/>
        <v/>
      </c>
      <c r="DL1434" s="17" t="str">
        <f t="shared" si="355"/>
        <v/>
      </c>
      <c r="DM1434" s="17" t="str">
        <f t="shared" si="356"/>
        <v/>
      </c>
      <c r="DN1434" s="17" t="str">
        <f t="shared" si="357"/>
        <v/>
      </c>
      <c r="DO1434" s="17" t="str">
        <f t="shared" si="358"/>
        <v/>
      </c>
      <c r="DP1434" s="17" t="str">
        <f t="shared" si="359"/>
        <v/>
      </c>
      <c r="DQ1434" s="17" t="str">
        <f t="shared" si="360"/>
        <v/>
      </c>
      <c r="DR1434" s="17" t="str">
        <f t="shared" si="361"/>
        <v/>
      </c>
      <c r="DS1434" s="17" t="str">
        <f t="shared" si="362"/>
        <v/>
      </c>
      <c r="DT1434" s="17" t="str">
        <f t="shared" si="363"/>
        <v/>
      </c>
      <c r="DU1434" s="17" t="str">
        <f t="shared" si="364"/>
        <v/>
      </c>
      <c r="DV1434" s="17" t="str">
        <f t="shared" si="365"/>
        <v/>
      </c>
      <c r="DW1434" s="17" t="str">
        <f t="shared" si="366"/>
        <v/>
      </c>
      <c r="DX1434" s="17" t="str">
        <f t="shared" si="367"/>
        <v/>
      </c>
      <c r="DY1434" s="17" t="str">
        <f t="shared" si="368"/>
        <v/>
      </c>
      <c r="DZ1434" s="17" t="str">
        <f t="shared" si="369"/>
        <v/>
      </c>
      <c r="EA1434" s="17" t="str">
        <f t="shared" si="370"/>
        <v/>
      </c>
      <c r="EB1434" s="17" t="str">
        <f t="shared" si="371"/>
        <v/>
      </c>
      <c r="EC1434" s="17" t="str">
        <f t="shared" si="372"/>
        <v/>
      </c>
      <c r="ED1434" s="17" t="str">
        <f t="shared" si="373"/>
        <v/>
      </c>
      <c r="EE1434" s="17" t="str">
        <f t="shared" si="374"/>
        <v/>
      </c>
      <c r="EF1434" s="17" t="str">
        <f t="shared" si="375"/>
        <v/>
      </c>
      <c r="EG1434" s="17" t="str">
        <f t="shared" si="376"/>
        <v/>
      </c>
      <c r="EH1434" s="17" t="str">
        <f t="shared" si="377"/>
        <v/>
      </c>
      <c r="EI1434" s="17" t="str">
        <f t="shared" si="378"/>
        <v/>
      </c>
      <c r="EJ1434" s="17" t="str">
        <f t="shared" si="379"/>
        <v/>
      </c>
      <c r="EK1434" s="17" t="str">
        <f t="shared" si="380"/>
        <v/>
      </c>
      <c r="EL1434" s="17" t="str">
        <f t="shared" si="381"/>
        <v/>
      </c>
    </row>
    <row r="1435" spans="89:142" x14ac:dyDescent="0.35">
      <c r="CK1435" s="17" t="str">
        <f t="shared" si="328"/>
        <v/>
      </c>
      <c r="CL1435" s="17" t="str">
        <f t="shared" si="329"/>
        <v/>
      </c>
      <c r="CM1435" s="17" t="str">
        <f t="shared" si="330"/>
        <v/>
      </c>
      <c r="CN1435" s="17" t="str">
        <f t="shared" si="331"/>
        <v/>
      </c>
      <c r="CO1435" s="17" t="str">
        <f t="shared" si="332"/>
        <v/>
      </c>
      <c r="CP1435" s="17" t="str">
        <f t="shared" si="333"/>
        <v/>
      </c>
      <c r="CQ1435" s="17" t="str">
        <f t="shared" si="334"/>
        <v/>
      </c>
      <c r="CR1435" s="17" t="str">
        <f t="shared" si="335"/>
        <v/>
      </c>
      <c r="CS1435" s="17" t="str">
        <f t="shared" si="336"/>
        <v/>
      </c>
      <c r="CT1435" s="17" t="str">
        <f t="shared" si="337"/>
        <v/>
      </c>
      <c r="CU1435" s="17" t="str">
        <f t="shared" si="338"/>
        <v/>
      </c>
      <c r="CV1435" s="17" t="str">
        <f t="shared" si="339"/>
        <v/>
      </c>
      <c r="CW1435" s="17" t="str">
        <f t="shared" si="340"/>
        <v/>
      </c>
      <c r="CX1435" s="17" t="str">
        <f t="shared" si="341"/>
        <v/>
      </c>
      <c r="CY1435" s="17" t="str">
        <f t="shared" si="342"/>
        <v/>
      </c>
      <c r="CZ1435" s="17" t="str">
        <f t="shared" si="343"/>
        <v/>
      </c>
      <c r="DA1435" s="17" t="str">
        <f t="shared" si="344"/>
        <v/>
      </c>
      <c r="DB1435" s="17" t="str">
        <f t="shared" si="345"/>
        <v/>
      </c>
      <c r="DC1435" s="17" t="str">
        <f t="shared" si="346"/>
        <v/>
      </c>
      <c r="DD1435" s="17" t="str">
        <f t="shared" si="347"/>
        <v/>
      </c>
      <c r="DE1435" s="17" t="str">
        <f t="shared" si="348"/>
        <v/>
      </c>
      <c r="DF1435" s="17" t="str">
        <f t="shared" si="349"/>
        <v/>
      </c>
      <c r="DG1435" s="17" t="str">
        <f t="shared" si="350"/>
        <v/>
      </c>
      <c r="DH1435" s="17" t="str">
        <f t="shared" si="351"/>
        <v/>
      </c>
      <c r="DI1435" s="17" t="str">
        <f t="shared" si="352"/>
        <v/>
      </c>
      <c r="DJ1435" s="17" t="str">
        <f t="shared" si="353"/>
        <v/>
      </c>
      <c r="DK1435" s="17" t="str">
        <f t="shared" si="354"/>
        <v/>
      </c>
      <c r="DL1435" s="17" t="str">
        <f t="shared" si="355"/>
        <v/>
      </c>
      <c r="DM1435" s="17" t="str">
        <f t="shared" si="356"/>
        <v/>
      </c>
      <c r="DN1435" s="17" t="str">
        <f t="shared" si="357"/>
        <v/>
      </c>
      <c r="DO1435" s="17" t="str">
        <f t="shared" si="358"/>
        <v/>
      </c>
      <c r="DP1435" s="17" t="str">
        <f t="shared" si="359"/>
        <v/>
      </c>
      <c r="DQ1435" s="17" t="str">
        <f t="shared" si="360"/>
        <v/>
      </c>
      <c r="DR1435" s="17" t="str">
        <f t="shared" si="361"/>
        <v/>
      </c>
      <c r="DS1435" s="17" t="str">
        <f t="shared" si="362"/>
        <v/>
      </c>
      <c r="DT1435" s="17" t="str">
        <f t="shared" si="363"/>
        <v/>
      </c>
      <c r="DU1435" s="17" t="str">
        <f t="shared" si="364"/>
        <v/>
      </c>
      <c r="DV1435" s="17" t="str">
        <f t="shared" si="365"/>
        <v/>
      </c>
      <c r="DW1435" s="17" t="str">
        <f t="shared" si="366"/>
        <v/>
      </c>
      <c r="DX1435" s="17" t="str">
        <f t="shared" si="367"/>
        <v/>
      </c>
      <c r="DY1435" s="17" t="str">
        <f t="shared" si="368"/>
        <v/>
      </c>
      <c r="DZ1435" s="17" t="str">
        <f t="shared" si="369"/>
        <v/>
      </c>
      <c r="EA1435" s="17" t="str">
        <f t="shared" si="370"/>
        <v/>
      </c>
      <c r="EB1435" s="17" t="str">
        <f t="shared" si="371"/>
        <v/>
      </c>
      <c r="EC1435" s="17" t="str">
        <f t="shared" si="372"/>
        <v/>
      </c>
      <c r="ED1435" s="17" t="str">
        <f t="shared" si="373"/>
        <v/>
      </c>
      <c r="EE1435" s="17" t="str">
        <f t="shared" si="374"/>
        <v/>
      </c>
      <c r="EF1435" s="17" t="str">
        <f t="shared" si="375"/>
        <v/>
      </c>
      <c r="EG1435" s="17" t="str">
        <f t="shared" si="376"/>
        <v/>
      </c>
      <c r="EH1435" s="17" t="str">
        <f t="shared" si="377"/>
        <v/>
      </c>
      <c r="EI1435" s="17" t="str">
        <f t="shared" si="378"/>
        <v/>
      </c>
      <c r="EJ1435" s="17" t="str">
        <f t="shared" si="379"/>
        <v/>
      </c>
      <c r="EK1435" s="17" t="str">
        <f t="shared" si="380"/>
        <v/>
      </c>
      <c r="EL1435" s="17" t="str">
        <f t="shared" si="381"/>
        <v/>
      </c>
    </row>
    <row r="1436" spans="89:142" x14ac:dyDescent="0.35">
      <c r="CK1436" s="17" t="str">
        <f t="shared" si="328"/>
        <v/>
      </c>
      <c r="CL1436" s="17" t="str">
        <f t="shared" si="329"/>
        <v/>
      </c>
      <c r="CM1436" s="17" t="str">
        <f t="shared" si="330"/>
        <v/>
      </c>
      <c r="CN1436" s="17" t="str">
        <f t="shared" si="331"/>
        <v/>
      </c>
      <c r="CO1436" s="17" t="str">
        <f t="shared" si="332"/>
        <v/>
      </c>
      <c r="CP1436" s="17" t="str">
        <f t="shared" si="333"/>
        <v/>
      </c>
      <c r="CQ1436" s="17" t="str">
        <f t="shared" si="334"/>
        <v/>
      </c>
      <c r="CR1436" s="17" t="str">
        <f t="shared" si="335"/>
        <v/>
      </c>
      <c r="CS1436" s="17" t="str">
        <f t="shared" si="336"/>
        <v/>
      </c>
      <c r="CT1436" s="17" t="str">
        <f t="shared" si="337"/>
        <v/>
      </c>
      <c r="CU1436" s="17" t="str">
        <f t="shared" si="338"/>
        <v/>
      </c>
      <c r="CV1436" s="17" t="str">
        <f t="shared" si="339"/>
        <v/>
      </c>
      <c r="CW1436" s="17" t="str">
        <f t="shared" si="340"/>
        <v/>
      </c>
      <c r="CX1436" s="17" t="str">
        <f t="shared" si="341"/>
        <v/>
      </c>
      <c r="CY1436" s="17" t="str">
        <f t="shared" si="342"/>
        <v/>
      </c>
      <c r="CZ1436" s="17" t="str">
        <f t="shared" si="343"/>
        <v/>
      </c>
      <c r="DA1436" s="17" t="str">
        <f t="shared" si="344"/>
        <v/>
      </c>
      <c r="DB1436" s="17" t="str">
        <f t="shared" si="345"/>
        <v/>
      </c>
      <c r="DC1436" s="17" t="str">
        <f t="shared" si="346"/>
        <v/>
      </c>
      <c r="DD1436" s="17" t="str">
        <f t="shared" si="347"/>
        <v/>
      </c>
      <c r="DE1436" s="17" t="str">
        <f t="shared" si="348"/>
        <v/>
      </c>
      <c r="DF1436" s="17" t="str">
        <f t="shared" si="349"/>
        <v/>
      </c>
      <c r="DG1436" s="17" t="str">
        <f t="shared" si="350"/>
        <v/>
      </c>
      <c r="DH1436" s="17" t="str">
        <f t="shared" si="351"/>
        <v/>
      </c>
      <c r="DI1436" s="17" t="str">
        <f t="shared" si="352"/>
        <v/>
      </c>
      <c r="DJ1436" s="17" t="str">
        <f t="shared" si="353"/>
        <v/>
      </c>
      <c r="DK1436" s="17" t="str">
        <f t="shared" si="354"/>
        <v/>
      </c>
      <c r="DL1436" s="17" t="str">
        <f t="shared" si="355"/>
        <v/>
      </c>
      <c r="DM1436" s="17" t="str">
        <f t="shared" si="356"/>
        <v/>
      </c>
      <c r="DN1436" s="17" t="str">
        <f t="shared" si="357"/>
        <v/>
      </c>
      <c r="DO1436" s="17" t="str">
        <f t="shared" si="358"/>
        <v/>
      </c>
      <c r="DP1436" s="17" t="str">
        <f t="shared" si="359"/>
        <v/>
      </c>
      <c r="DQ1436" s="17" t="str">
        <f t="shared" si="360"/>
        <v/>
      </c>
      <c r="DR1436" s="17" t="str">
        <f t="shared" si="361"/>
        <v/>
      </c>
      <c r="DS1436" s="17" t="str">
        <f t="shared" si="362"/>
        <v/>
      </c>
      <c r="DT1436" s="17" t="str">
        <f t="shared" si="363"/>
        <v/>
      </c>
      <c r="DU1436" s="17" t="str">
        <f t="shared" si="364"/>
        <v/>
      </c>
      <c r="DV1436" s="17" t="str">
        <f t="shared" si="365"/>
        <v/>
      </c>
      <c r="DW1436" s="17" t="str">
        <f t="shared" si="366"/>
        <v/>
      </c>
      <c r="DX1436" s="17" t="str">
        <f t="shared" si="367"/>
        <v/>
      </c>
      <c r="DY1436" s="17" t="str">
        <f t="shared" si="368"/>
        <v/>
      </c>
      <c r="DZ1436" s="17" t="str">
        <f t="shared" si="369"/>
        <v/>
      </c>
      <c r="EA1436" s="17" t="str">
        <f t="shared" si="370"/>
        <v/>
      </c>
      <c r="EB1436" s="17" t="str">
        <f t="shared" si="371"/>
        <v/>
      </c>
      <c r="EC1436" s="17" t="str">
        <f t="shared" si="372"/>
        <v/>
      </c>
      <c r="ED1436" s="17" t="str">
        <f t="shared" si="373"/>
        <v/>
      </c>
      <c r="EE1436" s="17" t="str">
        <f t="shared" si="374"/>
        <v/>
      </c>
      <c r="EF1436" s="17" t="str">
        <f t="shared" si="375"/>
        <v/>
      </c>
      <c r="EG1436" s="17" t="str">
        <f t="shared" si="376"/>
        <v/>
      </c>
      <c r="EH1436" s="17" t="str">
        <f t="shared" si="377"/>
        <v/>
      </c>
      <c r="EI1436" s="17" t="str">
        <f t="shared" si="378"/>
        <v/>
      </c>
      <c r="EJ1436" s="17" t="str">
        <f t="shared" si="379"/>
        <v/>
      </c>
      <c r="EK1436" s="17" t="str">
        <f t="shared" si="380"/>
        <v/>
      </c>
      <c r="EL1436" s="17" t="str">
        <f t="shared" si="381"/>
        <v/>
      </c>
    </row>
    <row r="1437" spans="89:142" x14ac:dyDescent="0.35">
      <c r="CK1437" s="17" t="str">
        <f t="shared" si="328"/>
        <v/>
      </c>
      <c r="CL1437" s="17" t="str">
        <f t="shared" si="329"/>
        <v/>
      </c>
      <c r="CM1437" s="17" t="str">
        <f t="shared" si="330"/>
        <v/>
      </c>
      <c r="CN1437" s="17" t="str">
        <f t="shared" si="331"/>
        <v/>
      </c>
      <c r="CO1437" s="17" t="str">
        <f t="shared" si="332"/>
        <v/>
      </c>
      <c r="CP1437" s="17" t="str">
        <f t="shared" si="333"/>
        <v/>
      </c>
      <c r="CQ1437" s="17" t="str">
        <f t="shared" si="334"/>
        <v/>
      </c>
      <c r="CR1437" s="17" t="str">
        <f t="shared" si="335"/>
        <v/>
      </c>
      <c r="CS1437" s="17" t="str">
        <f t="shared" si="336"/>
        <v/>
      </c>
      <c r="CT1437" s="17" t="str">
        <f t="shared" si="337"/>
        <v/>
      </c>
      <c r="CU1437" s="17" t="str">
        <f t="shared" si="338"/>
        <v/>
      </c>
      <c r="CV1437" s="17" t="str">
        <f t="shared" si="339"/>
        <v/>
      </c>
      <c r="CW1437" s="17" t="str">
        <f t="shared" si="340"/>
        <v/>
      </c>
      <c r="CX1437" s="17" t="str">
        <f t="shared" si="341"/>
        <v/>
      </c>
      <c r="CY1437" s="17" t="str">
        <f t="shared" si="342"/>
        <v/>
      </c>
      <c r="CZ1437" s="17" t="str">
        <f t="shared" si="343"/>
        <v/>
      </c>
      <c r="DA1437" s="17" t="str">
        <f t="shared" si="344"/>
        <v/>
      </c>
      <c r="DB1437" s="17" t="str">
        <f t="shared" si="345"/>
        <v/>
      </c>
      <c r="DC1437" s="17" t="str">
        <f t="shared" si="346"/>
        <v/>
      </c>
      <c r="DD1437" s="17" t="str">
        <f t="shared" si="347"/>
        <v/>
      </c>
      <c r="DE1437" s="17" t="str">
        <f t="shared" si="348"/>
        <v/>
      </c>
      <c r="DF1437" s="17" t="str">
        <f t="shared" si="349"/>
        <v/>
      </c>
      <c r="DG1437" s="17" t="str">
        <f t="shared" si="350"/>
        <v/>
      </c>
      <c r="DH1437" s="17" t="str">
        <f t="shared" si="351"/>
        <v/>
      </c>
      <c r="DI1437" s="17" t="str">
        <f t="shared" si="352"/>
        <v/>
      </c>
      <c r="DJ1437" s="17" t="str">
        <f t="shared" si="353"/>
        <v/>
      </c>
      <c r="DK1437" s="17" t="str">
        <f t="shared" si="354"/>
        <v/>
      </c>
      <c r="DL1437" s="17" t="str">
        <f t="shared" si="355"/>
        <v/>
      </c>
      <c r="DM1437" s="17" t="str">
        <f t="shared" si="356"/>
        <v/>
      </c>
      <c r="DN1437" s="17" t="str">
        <f t="shared" si="357"/>
        <v/>
      </c>
      <c r="DO1437" s="17" t="str">
        <f t="shared" si="358"/>
        <v/>
      </c>
      <c r="DP1437" s="17" t="str">
        <f t="shared" si="359"/>
        <v/>
      </c>
      <c r="DQ1437" s="17" t="str">
        <f t="shared" si="360"/>
        <v/>
      </c>
      <c r="DR1437" s="17" t="str">
        <f t="shared" si="361"/>
        <v/>
      </c>
      <c r="DS1437" s="17" t="str">
        <f t="shared" si="362"/>
        <v/>
      </c>
      <c r="DT1437" s="17" t="str">
        <f t="shared" si="363"/>
        <v/>
      </c>
      <c r="DU1437" s="17" t="str">
        <f t="shared" si="364"/>
        <v/>
      </c>
      <c r="DV1437" s="17" t="str">
        <f t="shared" si="365"/>
        <v/>
      </c>
      <c r="DW1437" s="17" t="str">
        <f t="shared" si="366"/>
        <v/>
      </c>
      <c r="DX1437" s="17" t="str">
        <f t="shared" si="367"/>
        <v/>
      </c>
      <c r="DY1437" s="17" t="str">
        <f t="shared" si="368"/>
        <v/>
      </c>
      <c r="DZ1437" s="17" t="str">
        <f t="shared" si="369"/>
        <v/>
      </c>
      <c r="EA1437" s="17" t="str">
        <f t="shared" si="370"/>
        <v/>
      </c>
      <c r="EB1437" s="17" t="str">
        <f t="shared" si="371"/>
        <v/>
      </c>
      <c r="EC1437" s="17" t="str">
        <f t="shared" si="372"/>
        <v/>
      </c>
      <c r="ED1437" s="17" t="str">
        <f t="shared" si="373"/>
        <v/>
      </c>
      <c r="EE1437" s="17" t="str">
        <f t="shared" si="374"/>
        <v/>
      </c>
      <c r="EF1437" s="17" t="str">
        <f t="shared" si="375"/>
        <v/>
      </c>
      <c r="EG1437" s="17" t="str">
        <f t="shared" si="376"/>
        <v/>
      </c>
      <c r="EH1437" s="17" t="str">
        <f t="shared" si="377"/>
        <v/>
      </c>
      <c r="EI1437" s="17" t="str">
        <f t="shared" si="378"/>
        <v/>
      </c>
      <c r="EJ1437" s="17" t="str">
        <f t="shared" si="379"/>
        <v/>
      </c>
      <c r="EK1437" s="17" t="str">
        <f t="shared" si="380"/>
        <v/>
      </c>
      <c r="EL1437" s="17" t="str">
        <f t="shared" si="381"/>
        <v/>
      </c>
    </row>
    <row r="1438" spans="89:142" x14ac:dyDescent="0.35">
      <c r="CK1438" s="17" t="str">
        <f t="shared" si="328"/>
        <v/>
      </c>
      <c r="CL1438" s="17" t="str">
        <f t="shared" si="329"/>
        <v/>
      </c>
      <c r="CM1438" s="17" t="str">
        <f t="shared" si="330"/>
        <v/>
      </c>
      <c r="CN1438" s="17" t="str">
        <f t="shared" si="331"/>
        <v/>
      </c>
      <c r="CO1438" s="17" t="str">
        <f t="shared" si="332"/>
        <v/>
      </c>
      <c r="CP1438" s="17" t="str">
        <f t="shared" si="333"/>
        <v/>
      </c>
      <c r="CQ1438" s="17" t="str">
        <f t="shared" si="334"/>
        <v/>
      </c>
      <c r="CR1438" s="17" t="str">
        <f t="shared" si="335"/>
        <v/>
      </c>
      <c r="CS1438" s="17" t="str">
        <f t="shared" si="336"/>
        <v/>
      </c>
      <c r="CT1438" s="17" t="str">
        <f t="shared" si="337"/>
        <v/>
      </c>
      <c r="CU1438" s="17" t="str">
        <f t="shared" si="338"/>
        <v/>
      </c>
      <c r="CV1438" s="17" t="str">
        <f t="shared" si="339"/>
        <v/>
      </c>
      <c r="CW1438" s="17" t="str">
        <f t="shared" si="340"/>
        <v/>
      </c>
      <c r="CX1438" s="17" t="str">
        <f t="shared" si="341"/>
        <v/>
      </c>
      <c r="CY1438" s="17" t="str">
        <f t="shared" si="342"/>
        <v/>
      </c>
      <c r="CZ1438" s="17" t="str">
        <f t="shared" si="343"/>
        <v/>
      </c>
      <c r="DA1438" s="17" t="str">
        <f t="shared" si="344"/>
        <v/>
      </c>
      <c r="DB1438" s="17" t="str">
        <f t="shared" si="345"/>
        <v/>
      </c>
      <c r="DC1438" s="17" t="str">
        <f t="shared" si="346"/>
        <v/>
      </c>
      <c r="DD1438" s="17" t="str">
        <f t="shared" si="347"/>
        <v/>
      </c>
      <c r="DE1438" s="17" t="str">
        <f t="shared" si="348"/>
        <v/>
      </c>
      <c r="DF1438" s="17" t="str">
        <f t="shared" si="349"/>
        <v/>
      </c>
      <c r="DG1438" s="17" t="str">
        <f t="shared" si="350"/>
        <v/>
      </c>
      <c r="DH1438" s="17" t="str">
        <f t="shared" si="351"/>
        <v/>
      </c>
      <c r="DI1438" s="17" t="str">
        <f t="shared" si="352"/>
        <v/>
      </c>
      <c r="DJ1438" s="17" t="str">
        <f t="shared" si="353"/>
        <v/>
      </c>
      <c r="DK1438" s="17" t="str">
        <f t="shared" si="354"/>
        <v/>
      </c>
      <c r="DL1438" s="17" t="str">
        <f t="shared" si="355"/>
        <v/>
      </c>
      <c r="DM1438" s="17" t="str">
        <f t="shared" si="356"/>
        <v/>
      </c>
      <c r="DN1438" s="17" t="str">
        <f t="shared" si="357"/>
        <v/>
      </c>
      <c r="DO1438" s="17" t="str">
        <f t="shared" si="358"/>
        <v/>
      </c>
      <c r="DP1438" s="17" t="str">
        <f t="shared" si="359"/>
        <v/>
      </c>
      <c r="DQ1438" s="17" t="str">
        <f t="shared" si="360"/>
        <v/>
      </c>
      <c r="DR1438" s="17" t="str">
        <f t="shared" si="361"/>
        <v/>
      </c>
      <c r="DS1438" s="17" t="str">
        <f t="shared" si="362"/>
        <v/>
      </c>
      <c r="DT1438" s="17" t="str">
        <f t="shared" si="363"/>
        <v/>
      </c>
      <c r="DU1438" s="17" t="str">
        <f t="shared" si="364"/>
        <v/>
      </c>
      <c r="DV1438" s="17" t="str">
        <f t="shared" si="365"/>
        <v/>
      </c>
      <c r="DW1438" s="17" t="str">
        <f t="shared" si="366"/>
        <v/>
      </c>
      <c r="DX1438" s="17" t="str">
        <f t="shared" si="367"/>
        <v/>
      </c>
      <c r="DY1438" s="17" t="str">
        <f t="shared" si="368"/>
        <v/>
      </c>
      <c r="DZ1438" s="17" t="str">
        <f t="shared" si="369"/>
        <v/>
      </c>
      <c r="EA1438" s="17" t="str">
        <f t="shared" si="370"/>
        <v/>
      </c>
      <c r="EB1438" s="17" t="str">
        <f t="shared" si="371"/>
        <v/>
      </c>
      <c r="EC1438" s="17" t="str">
        <f t="shared" si="372"/>
        <v/>
      </c>
      <c r="ED1438" s="17" t="str">
        <f t="shared" si="373"/>
        <v/>
      </c>
      <c r="EE1438" s="17" t="str">
        <f t="shared" si="374"/>
        <v/>
      </c>
      <c r="EF1438" s="17" t="str">
        <f t="shared" si="375"/>
        <v/>
      </c>
      <c r="EG1438" s="17" t="str">
        <f t="shared" si="376"/>
        <v/>
      </c>
      <c r="EH1438" s="17" t="str">
        <f t="shared" si="377"/>
        <v/>
      </c>
      <c r="EI1438" s="17" t="str">
        <f t="shared" si="378"/>
        <v/>
      </c>
      <c r="EJ1438" s="17" t="str">
        <f t="shared" si="379"/>
        <v/>
      </c>
      <c r="EK1438" s="17" t="str">
        <f t="shared" si="380"/>
        <v/>
      </c>
      <c r="EL1438" s="17" t="str">
        <f t="shared" si="381"/>
        <v/>
      </c>
    </row>
    <row r="1439" spans="89:142" x14ac:dyDescent="0.35">
      <c r="CK1439" s="17" t="str">
        <f t="shared" si="328"/>
        <v/>
      </c>
      <c r="CL1439" s="17" t="str">
        <f t="shared" si="329"/>
        <v/>
      </c>
      <c r="CM1439" s="17" t="str">
        <f t="shared" si="330"/>
        <v/>
      </c>
      <c r="CN1439" s="17" t="str">
        <f t="shared" si="331"/>
        <v/>
      </c>
      <c r="CO1439" s="17" t="str">
        <f t="shared" si="332"/>
        <v/>
      </c>
      <c r="CP1439" s="17" t="str">
        <f t="shared" si="333"/>
        <v/>
      </c>
      <c r="CQ1439" s="17" t="str">
        <f t="shared" si="334"/>
        <v/>
      </c>
      <c r="CR1439" s="17" t="str">
        <f t="shared" si="335"/>
        <v/>
      </c>
      <c r="CS1439" s="17" t="str">
        <f t="shared" si="336"/>
        <v/>
      </c>
      <c r="CT1439" s="17" t="str">
        <f t="shared" si="337"/>
        <v/>
      </c>
      <c r="CU1439" s="17" t="str">
        <f t="shared" si="338"/>
        <v/>
      </c>
      <c r="CV1439" s="17" t="str">
        <f t="shared" si="339"/>
        <v/>
      </c>
      <c r="CW1439" s="17" t="str">
        <f t="shared" si="340"/>
        <v/>
      </c>
      <c r="CX1439" s="17" t="str">
        <f t="shared" si="341"/>
        <v/>
      </c>
      <c r="CY1439" s="17" t="str">
        <f t="shared" si="342"/>
        <v/>
      </c>
      <c r="CZ1439" s="17" t="str">
        <f t="shared" si="343"/>
        <v/>
      </c>
      <c r="DA1439" s="17" t="str">
        <f t="shared" si="344"/>
        <v/>
      </c>
      <c r="DB1439" s="17" t="str">
        <f t="shared" si="345"/>
        <v/>
      </c>
      <c r="DC1439" s="17" t="str">
        <f t="shared" si="346"/>
        <v/>
      </c>
      <c r="DD1439" s="17" t="str">
        <f t="shared" si="347"/>
        <v/>
      </c>
      <c r="DE1439" s="17" t="str">
        <f t="shared" si="348"/>
        <v/>
      </c>
      <c r="DF1439" s="17" t="str">
        <f t="shared" si="349"/>
        <v/>
      </c>
      <c r="DG1439" s="17" t="str">
        <f t="shared" si="350"/>
        <v/>
      </c>
      <c r="DH1439" s="17" t="str">
        <f t="shared" si="351"/>
        <v/>
      </c>
      <c r="DI1439" s="17" t="str">
        <f t="shared" si="352"/>
        <v/>
      </c>
      <c r="DJ1439" s="17" t="str">
        <f t="shared" si="353"/>
        <v/>
      </c>
      <c r="DK1439" s="17" t="str">
        <f t="shared" si="354"/>
        <v/>
      </c>
      <c r="DL1439" s="17" t="str">
        <f t="shared" si="355"/>
        <v/>
      </c>
      <c r="DM1439" s="17" t="str">
        <f t="shared" si="356"/>
        <v/>
      </c>
      <c r="DN1439" s="17" t="str">
        <f t="shared" si="357"/>
        <v/>
      </c>
      <c r="DO1439" s="17" t="str">
        <f t="shared" si="358"/>
        <v/>
      </c>
      <c r="DP1439" s="17" t="str">
        <f t="shared" si="359"/>
        <v/>
      </c>
      <c r="DQ1439" s="17" t="str">
        <f t="shared" si="360"/>
        <v/>
      </c>
      <c r="DR1439" s="17" t="str">
        <f t="shared" si="361"/>
        <v/>
      </c>
      <c r="DS1439" s="17" t="str">
        <f t="shared" si="362"/>
        <v/>
      </c>
      <c r="DT1439" s="17" t="str">
        <f t="shared" si="363"/>
        <v/>
      </c>
      <c r="DU1439" s="17" t="str">
        <f t="shared" si="364"/>
        <v/>
      </c>
      <c r="DV1439" s="17" t="str">
        <f t="shared" si="365"/>
        <v/>
      </c>
      <c r="DW1439" s="17" t="str">
        <f t="shared" si="366"/>
        <v/>
      </c>
      <c r="DX1439" s="17" t="str">
        <f t="shared" si="367"/>
        <v/>
      </c>
      <c r="DY1439" s="17" t="str">
        <f t="shared" si="368"/>
        <v/>
      </c>
      <c r="DZ1439" s="17" t="str">
        <f t="shared" si="369"/>
        <v/>
      </c>
      <c r="EA1439" s="17" t="str">
        <f t="shared" si="370"/>
        <v/>
      </c>
      <c r="EB1439" s="17" t="str">
        <f t="shared" si="371"/>
        <v/>
      </c>
      <c r="EC1439" s="17" t="str">
        <f t="shared" si="372"/>
        <v/>
      </c>
      <c r="ED1439" s="17" t="str">
        <f t="shared" si="373"/>
        <v/>
      </c>
      <c r="EE1439" s="17" t="str">
        <f t="shared" si="374"/>
        <v/>
      </c>
      <c r="EF1439" s="17" t="str">
        <f t="shared" si="375"/>
        <v/>
      </c>
      <c r="EG1439" s="17" t="str">
        <f t="shared" si="376"/>
        <v/>
      </c>
      <c r="EH1439" s="17" t="str">
        <f t="shared" si="377"/>
        <v/>
      </c>
      <c r="EI1439" s="17" t="str">
        <f t="shared" si="378"/>
        <v/>
      </c>
      <c r="EJ1439" s="17" t="str">
        <f t="shared" si="379"/>
        <v/>
      </c>
      <c r="EK1439" s="17" t="str">
        <f t="shared" si="380"/>
        <v/>
      </c>
      <c r="EL1439" s="17" t="str">
        <f t="shared" si="381"/>
        <v/>
      </c>
    </row>
    <row r="1440" spans="89:142" x14ac:dyDescent="0.35">
      <c r="CK1440" s="17" t="str">
        <f t="shared" si="328"/>
        <v/>
      </c>
      <c r="CL1440" s="17" t="str">
        <f t="shared" si="329"/>
        <v/>
      </c>
      <c r="CM1440" s="17" t="str">
        <f t="shared" si="330"/>
        <v/>
      </c>
      <c r="CN1440" s="17" t="str">
        <f t="shared" si="331"/>
        <v/>
      </c>
      <c r="CO1440" s="17" t="str">
        <f t="shared" si="332"/>
        <v/>
      </c>
      <c r="CP1440" s="17" t="str">
        <f t="shared" si="333"/>
        <v/>
      </c>
      <c r="CQ1440" s="17" t="str">
        <f t="shared" si="334"/>
        <v/>
      </c>
      <c r="CR1440" s="17" t="str">
        <f t="shared" si="335"/>
        <v/>
      </c>
      <c r="CS1440" s="17" t="str">
        <f t="shared" si="336"/>
        <v/>
      </c>
      <c r="CT1440" s="17" t="str">
        <f t="shared" si="337"/>
        <v/>
      </c>
      <c r="CU1440" s="17" t="str">
        <f t="shared" si="338"/>
        <v/>
      </c>
      <c r="CV1440" s="17" t="str">
        <f t="shared" si="339"/>
        <v/>
      </c>
      <c r="CW1440" s="17" t="str">
        <f t="shared" si="340"/>
        <v/>
      </c>
      <c r="CX1440" s="17" t="str">
        <f t="shared" si="341"/>
        <v/>
      </c>
      <c r="CY1440" s="17" t="str">
        <f t="shared" si="342"/>
        <v/>
      </c>
      <c r="CZ1440" s="17" t="str">
        <f t="shared" si="343"/>
        <v/>
      </c>
      <c r="DA1440" s="17" t="str">
        <f t="shared" si="344"/>
        <v/>
      </c>
      <c r="DB1440" s="17" t="str">
        <f t="shared" si="345"/>
        <v/>
      </c>
      <c r="DC1440" s="17" t="str">
        <f t="shared" si="346"/>
        <v/>
      </c>
      <c r="DD1440" s="17" t="str">
        <f t="shared" si="347"/>
        <v/>
      </c>
      <c r="DE1440" s="17" t="str">
        <f t="shared" si="348"/>
        <v/>
      </c>
      <c r="DF1440" s="17" t="str">
        <f t="shared" si="349"/>
        <v/>
      </c>
      <c r="DG1440" s="17" t="str">
        <f t="shared" si="350"/>
        <v/>
      </c>
      <c r="DH1440" s="17" t="str">
        <f t="shared" si="351"/>
        <v/>
      </c>
      <c r="DI1440" s="17" t="str">
        <f t="shared" si="352"/>
        <v/>
      </c>
      <c r="DJ1440" s="17" t="str">
        <f t="shared" si="353"/>
        <v/>
      </c>
      <c r="DK1440" s="17" t="str">
        <f t="shared" si="354"/>
        <v/>
      </c>
      <c r="DL1440" s="17" t="str">
        <f t="shared" si="355"/>
        <v/>
      </c>
      <c r="DM1440" s="17" t="str">
        <f t="shared" si="356"/>
        <v/>
      </c>
      <c r="DN1440" s="17" t="str">
        <f t="shared" si="357"/>
        <v/>
      </c>
      <c r="DO1440" s="17" t="str">
        <f t="shared" si="358"/>
        <v/>
      </c>
      <c r="DP1440" s="17" t="str">
        <f t="shared" si="359"/>
        <v/>
      </c>
      <c r="DQ1440" s="17" t="str">
        <f t="shared" si="360"/>
        <v/>
      </c>
      <c r="DR1440" s="17" t="str">
        <f t="shared" si="361"/>
        <v/>
      </c>
      <c r="DS1440" s="17" t="str">
        <f t="shared" si="362"/>
        <v/>
      </c>
      <c r="DT1440" s="17" t="str">
        <f t="shared" si="363"/>
        <v/>
      </c>
      <c r="DU1440" s="17" t="str">
        <f t="shared" si="364"/>
        <v/>
      </c>
      <c r="DV1440" s="17" t="str">
        <f t="shared" si="365"/>
        <v/>
      </c>
      <c r="DW1440" s="17" t="str">
        <f t="shared" si="366"/>
        <v/>
      </c>
      <c r="DX1440" s="17" t="str">
        <f t="shared" si="367"/>
        <v/>
      </c>
      <c r="DY1440" s="17" t="str">
        <f t="shared" si="368"/>
        <v/>
      </c>
      <c r="DZ1440" s="17" t="str">
        <f t="shared" si="369"/>
        <v/>
      </c>
      <c r="EA1440" s="17" t="str">
        <f t="shared" si="370"/>
        <v/>
      </c>
      <c r="EB1440" s="17" t="str">
        <f t="shared" si="371"/>
        <v/>
      </c>
      <c r="EC1440" s="17" t="str">
        <f t="shared" si="372"/>
        <v/>
      </c>
      <c r="ED1440" s="17" t="str">
        <f t="shared" si="373"/>
        <v/>
      </c>
      <c r="EE1440" s="17" t="str">
        <f t="shared" si="374"/>
        <v/>
      </c>
      <c r="EF1440" s="17" t="str">
        <f t="shared" si="375"/>
        <v/>
      </c>
      <c r="EG1440" s="17" t="str">
        <f t="shared" si="376"/>
        <v/>
      </c>
      <c r="EH1440" s="17" t="str">
        <f t="shared" si="377"/>
        <v/>
      </c>
      <c r="EI1440" s="17" t="str">
        <f t="shared" si="378"/>
        <v/>
      </c>
      <c r="EJ1440" s="17" t="str">
        <f t="shared" si="379"/>
        <v/>
      </c>
      <c r="EK1440" s="17" t="str">
        <f t="shared" si="380"/>
        <v/>
      </c>
      <c r="EL1440" s="17" t="str">
        <f t="shared" si="381"/>
        <v/>
      </c>
    </row>
    <row r="1441" spans="89:142" x14ac:dyDescent="0.35">
      <c r="CK1441" s="17" t="str">
        <f t="shared" si="328"/>
        <v/>
      </c>
      <c r="CL1441" s="17" t="str">
        <f t="shared" si="329"/>
        <v/>
      </c>
      <c r="CM1441" s="17" t="str">
        <f t="shared" si="330"/>
        <v/>
      </c>
      <c r="CN1441" s="17" t="str">
        <f t="shared" si="331"/>
        <v/>
      </c>
      <c r="CO1441" s="17" t="str">
        <f t="shared" si="332"/>
        <v/>
      </c>
      <c r="CP1441" s="17" t="str">
        <f t="shared" si="333"/>
        <v/>
      </c>
      <c r="CQ1441" s="17" t="str">
        <f t="shared" si="334"/>
        <v/>
      </c>
      <c r="CR1441" s="17" t="str">
        <f t="shared" si="335"/>
        <v/>
      </c>
      <c r="CS1441" s="17" t="str">
        <f t="shared" si="336"/>
        <v/>
      </c>
      <c r="CT1441" s="17" t="str">
        <f t="shared" si="337"/>
        <v/>
      </c>
      <c r="CU1441" s="17" t="str">
        <f t="shared" si="338"/>
        <v/>
      </c>
      <c r="CV1441" s="17" t="str">
        <f t="shared" si="339"/>
        <v/>
      </c>
      <c r="CW1441" s="17" t="str">
        <f t="shared" si="340"/>
        <v/>
      </c>
      <c r="CX1441" s="17" t="str">
        <f t="shared" si="341"/>
        <v/>
      </c>
      <c r="CY1441" s="17" t="str">
        <f t="shared" si="342"/>
        <v/>
      </c>
      <c r="CZ1441" s="17" t="str">
        <f t="shared" si="343"/>
        <v/>
      </c>
      <c r="DA1441" s="17" t="str">
        <f t="shared" si="344"/>
        <v/>
      </c>
      <c r="DB1441" s="17" t="str">
        <f t="shared" si="345"/>
        <v/>
      </c>
      <c r="DC1441" s="17" t="str">
        <f t="shared" si="346"/>
        <v/>
      </c>
      <c r="DD1441" s="17" t="str">
        <f t="shared" si="347"/>
        <v/>
      </c>
      <c r="DE1441" s="17" t="str">
        <f t="shared" si="348"/>
        <v/>
      </c>
      <c r="DF1441" s="17" t="str">
        <f t="shared" si="349"/>
        <v/>
      </c>
      <c r="DG1441" s="17" t="str">
        <f t="shared" si="350"/>
        <v/>
      </c>
      <c r="DH1441" s="17" t="str">
        <f t="shared" si="351"/>
        <v/>
      </c>
      <c r="DI1441" s="17" t="str">
        <f t="shared" si="352"/>
        <v/>
      </c>
      <c r="DJ1441" s="17" t="str">
        <f t="shared" si="353"/>
        <v/>
      </c>
      <c r="DK1441" s="17" t="str">
        <f t="shared" si="354"/>
        <v/>
      </c>
      <c r="DL1441" s="17" t="str">
        <f t="shared" si="355"/>
        <v/>
      </c>
      <c r="DM1441" s="17" t="str">
        <f t="shared" si="356"/>
        <v/>
      </c>
      <c r="DN1441" s="17" t="str">
        <f t="shared" si="357"/>
        <v/>
      </c>
      <c r="DO1441" s="17" t="str">
        <f t="shared" si="358"/>
        <v/>
      </c>
      <c r="DP1441" s="17" t="str">
        <f t="shared" si="359"/>
        <v/>
      </c>
      <c r="DQ1441" s="17" t="str">
        <f t="shared" si="360"/>
        <v/>
      </c>
      <c r="DR1441" s="17" t="str">
        <f t="shared" si="361"/>
        <v/>
      </c>
      <c r="DS1441" s="17" t="str">
        <f t="shared" si="362"/>
        <v/>
      </c>
      <c r="DT1441" s="17" t="str">
        <f t="shared" si="363"/>
        <v/>
      </c>
      <c r="DU1441" s="17" t="str">
        <f t="shared" si="364"/>
        <v/>
      </c>
      <c r="DV1441" s="17" t="str">
        <f t="shared" si="365"/>
        <v/>
      </c>
      <c r="DW1441" s="17" t="str">
        <f t="shared" si="366"/>
        <v/>
      </c>
      <c r="DX1441" s="17" t="str">
        <f t="shared" si="367"/>
        <v/>
      </c>
      <c r="DY1441" s="17" t="str">
        <f t="shared" si="368"/>
        <v/>
      </c>
      <c r="DZ1441" s="17" t="str">
        <f t="shared" si="369"/>
        <v/>
      </c>
      <c r="EA1441" s="17" t="str">
        <f t="shared" si="370"/>
        <v/>
      </c>
      <c r="EB1441" s="17" t="str">
        <f t="shared" si="371"/>
        <v/>
      </c>
      <c r="EC1441" s="17" t="str">
        <f t="shared" si="372"/>
        <v/>
      </c>
      <c r="ED1441" s="17" t="str">
        <f t="shared" si="373"/>
        <v/>
      </c>
      <c r="EE1441" s="17" t="str">
        <f t="shared" si="374"/>
        <v/>
      </c>
      <c r="EF1441" s="17" t="str">
        <f t="shared" si="375"/>
        <v/>
      </c>
      <c r="EG1441" s="17" t="str">
        <f t="shared" si="376"/>
        <v/>
      </c>
      <c r="EH1441" s="17" t="str">
        <f t="shared" si="377"/>
        <v/>
      </c>
      <c r="EI1441" s="17" t="str">
        <f t="shared" si="378"/>
        <v/>
      </c>
      <c r="EJ1441" s="17" t="str">
        <f t="shared" si="379"/>
        <v/>
      </c>
      <c r="EK1441" s="17" t="str">
        <f t="shared" si="380"/>
        <v/>
      </c>
      <c r="EL1441" s="17" t="str">
        <f t="shared" si="381"/>
        <v/>
      </c>
    </row>
    <row r="1442" spans="89:142" x14ac:dyDescent="0.35">
      <c r="CK1442" s="17" t="str">
        <f t="shared" si="328"/>
        <v/>
      </c>
      <c r="CL1442" s="17" t="str">
        <f t="shared" si="329"/>
        <v/>
      </c>
      <c r="CM1442" s="17" t="str">
        <f t="shared" si="330"/>
        <v/>
      </c>
      <c r="CN1442" s="17" t="str">
        <f t="shared" si="331"/>
        <v/>
      </c>
      <c r="CO1442" s="17" t="str">
        <f t="shared" si="332"/>
        <v/>
      </c>
      <c r="CP1442" s="17" t="str">
        <f t="shared" si="333"/>
        <v/>
      </c>
      <c r="CQ1442" s="17" t="str">
        <f t="shared" si="334"/>
        <v/>
      </c>
      <c r="CR1442" s="17" t="str">
        <f t="shared" si="335"/>
        <v/>
      </c>
      <c r="CS1442" s="17" t="str">
        <f t="shared" si="336"/>
        <v/>
      </c>
      <c r="CT1442" s="17" t="str">
        <f t="shared" si="337"/>
        <v/>
      </c>
      <c r="CU1442" s="17" t="str">
        <f t="shared" si="338"/>
        <v/>
      </c>
      <c r="CV1442" s="17" t="str">
        <f t="shared" si="339"/>
        <v/>
      </c>
      <c r="CW1442" s="17" t="str">
        <f t="shared" si="340"/>
        <v/>
      </c>
      <c r="CX1442" s="17" t="str">
        <f t="shared" si="341"/>
        <v/>
      </c>
      <c r="CY1442" s="17" t="str">
        <f t="shared" si="342"/>
        <v/>
      </c>
      <c r="CZ1442" s="17" t="str">
        <f t="shared" si="343"/>
        <v/>
      </c>
      <c r="DA1442" s="17" t="str">
        <f t="shared" si="344"/>
        <v/>
      </c>
      <c r="DB1442" s="17" t="str">
        <f t="shared" si="345"/>
        <v/>
      </c>
      <c r="DC1442" s="17" t="str">
        <f t="shared" si="346"/>
        <v/>
      </c>
      <c r="DD1442" s="17" t="str">
        <f t="shared" si="347"/>
        <v/>
      </c>
      <c r="DE1442" s="17" t="str">
        <f t="shared" si="348"/>
        <v/>
      </c>
      <c r="DF1442" s="17" t="str">
        <f t="shared" si="349"/>
        <v/>
      </c>
      <c r="DG1442" s="17" t="str">
        <f t="shared" si="350"/>
        <v/>
      </c>
      <c r="DH1442" s="17" t="str">
        <f t="shared" si="351"/>
        <v/>
      </c>
      <c r="DI1442" s="17" t="str">
        <f t="shared" si="352"/>
        <v/>
      </c>
      <c r="DJ1442" s="17" t="str">
        <f t="shared" si="353"/>
        <v/>
      </c>
      <c r="DK1442" s="17" t="str">
        <f t="shared" si="354"/>
        <v/>
      </c>
      <c r="DL1442" s="17" t="str">
        <f t="shared" si="355"/>
        <v/>
      </c>
      <c r="DM1442" s="17" t="str">
        <f t="shared" si="356"/>
        <v/>
      </c>
      <c r="DN1442" s="17" t="str">
        <f t="shared" si="357"/>
        <v/>
      </c>
      <c r="DO1442" s="17" t="str">
        <f t="shared" si="358"/>
        <v/>
      </c>
      <c r="DP1442" s="17" t="str">
        <f t="shared" si="359"/>
        <v/>
      </c>
      <c r="DQ1442" s="17" t="str">
        <f t="shared" si="360"/>
        <v/>
      </c>
      <c r="DR1442" s="17" t="str">
        <f t="shared" si="361"/>
        <v/>
      </c>
      <c r="DS1442" s="17" t="str">
        <f t="shared" si="362"/>
        <v/>
      </c>
      <c r="DT1442" s="17" t="str">
        <f t="shared" si="363"/>
        <v/>
      </c>
      <c r="DU1442" s="17" t="str">
        <f t="shared" si="364"/>
        <v/>
      </c>
      <c r="DV1442" s="17" t="str">
        <f t="shared" si="365"/>
        <v/>
      </c>
      <c r="DW1442" s="17" t="str">
        <f t="shared" si="366"/>
        <v/>
      </c>
      <c r="DX1442" s="17" t="str">
        <f t="shared" si="367"/>
        <v/>
      </c>
      <c r="DY1442" s="17" t="str">
        <f t="shared" si="368"/>
        <v/>
      </c>
      <c r="DZ1442" s="17" t="str">
        <f t="shared" si="369"/>
        <v/>
      </c>
      <c r="EA1442" s="17" t="str">
        <f t="shared" si="370"/>
        <v/>
      </c>
      <c r="EB1442" s="17" t="str">
        <f t="shared" si="371"/>
        <v/>
      </c>
      <c r="EC1442" s="17" t="str">
        <f t="shared" si="372"/>
        <v/>
      </c>
      <c r="ED1442" s="17" t="str">
        <f t="shared" si="373"/>
        <v/>
      </c>
      <c r="EE1442" s="17" t="str">
        <f t="shared" si="374"/>
        <v/>
      </c>
      <c r="EF1442" s="17" t="str">
        <f t="shared" si="375"/>
        <v/>
      </c>
      <c r="EG1442" s="17" t="str">
        <f t="shared" si="376"/>
        <v/>
      </c>
      <c r="EH1442" s="17" t="str">
        <f t="shared" si="377"/>
        <v/>
      </c>
      <c r="EI1442" s="17" t="str">
        <f t="shared" si="378"/>
        <v/>
      </c>
      <c r="EJ1442" s="17" t="str">
        <f t="shared" si="379"/>
        <v/>
      </c>
      <c r="EK1442" s="17" t="str">
        <f t="shared" si="380"/>
        <v/>
      </c>
      <c r="EL1442" s="17" t="str">
        <f t="shared" si="381"/>
        <v/>
      </c>
    </row>
    <row r="1443" spans="89:142" x14ac:dyDescent="0.35">
      <c r="CK1443" s="17" t="str">
        <f t="shared" si="328"/>
        <v/>
      </c>
      <c r="CL1443" s="17" t="str">
        <f t="shared" si="329"/>
        <v/>
      </c>
      <c r="CM1443" s="17" t="str">
        <f t="shared" si="330"/>
        <v/>
      </c>
      <c r="CN1443" s="17" t="str">
        <f t="shared" si="331"/>
        <v/>
      </c>
      <c r="CO1443" s="17" t="str">
        <f t="shared" si="332"/>
        <v/>
      </c>
      <c r="CP1443" s="17" t="str">
        <f t="shared" si="333"/>
        <v/>
      </c>
      <c r="CQ1443" s="17" t="str">
        <f t="shared" si="334"/>
        <v/>
      </c>
      <c r="CR1443" s="17" t="str">
        <f t="shared" si="335"/>
        <v/>
      </c>
      <c r="CS1443" s="17" t="str">
        <f t="shared" si="336"/>
        <v/>
      </c>
      <c r="CT1443" s="17" t="str">
        <f t="shared" si="337"/>
        <v/>
      </c>
      <c r="CU1443" s="17" t="str">
        <f t="shared" si="338"/>
        <v/>
      </c>
      <c r="CV1443" s="17" t="str">
        <f t="shared" si="339"/>
        <v/>
      </c>
      <c r="CW1443" s="17" t="str">
        <f t="shared" si="340"/>
        <v/>
      </c>
      <c r="CX1443" s="17" t="str">
        <f t="shared" si="341"/>
        <v/>
      </c>
      <c r="CY1443" s="17" t="str">
        <f t="shared" si="342"/>
        <v/>
      </c>
      <c r="CZ1443" s="17" t="str">
        <f t="shared" si="343"/>
        <v/>
      </c>
      <c r="DA1443" s="17" t="str">
        <f t="shared" si="344"/>
        <v/>
      </c>
      <c r="DB1443" s="17" t="str">
        <f t="shared" si="345"/>
        <v/>
      </c>
      <c r="DC1443" s="17" t="str">
        <f t="shared" si="346"/>
        <v/>
      </c>
      <c r="DD1443" s="17" t="str">
        <f t="shared" si="347"/>
        <v/>
      </c>
      <c r="DE1443" s="17" t="str">
        <f t="shared" si="348"/>
        <v/>
      </c>
      <c r="DF1443" s="17" t="str">
        <f t="shared" si="349"/>
        <v/>
      </c>
      <c r="DG1443" s="17" t="str">
        <f t="shared" si="350"/>
        <v/>
      </c>
      <c r="DH1443" s="17" t="str">
        <f t="shared" si="351"/>
        <v/>
      </c>
      <c r="DI1443" s="17" t="str">
        <f t="shared" si="352"/>
        <v/>
      </c>
      <c r="DJ1443" s="17" t="str">
        <f t="shared" si="353"/>
        <v/>
      </c>
      <c r="DK1443" s="17" t="str">
        <f t="shared" si="354"/>
        <v/>
      </c>
      <c r="DL1443" s="17" t="str">
        <f t="shared" si="355"/>
        <v/>
      </c>
      <c r="DM1443" s="17" t="str">
        <f t="shared" si="356"/>
        <v/>
      </c>
      <c r="DN1443" s="17" t="str">
        <f t="shared" si="357"/>
        <v/>
      </c>
      <c r="DO1443" s="17" t="str">
        <f t="shared" si="358"/>
        <v/>
      </c>
      <c r="DP1443" s="17" t="str">
        <f t="shared" si="359"/>
        <v/>
      </c>
      <c r="DQ1443" s="17" t="str">
        <f t="shared" si="360"/>
        <v/>
      </c>
      <c r="DR1443" s="17" t="str">
        <f t="shared" si="361"/>
        <v/>
      </c>
      <c r="DS1443" s="17" t="str">
        <f t="shared" si="362"/>
        <v/>
      </c>
      <c r="DT1443" s="17" t="str">
        <f t="shared" si="363"/>
        <v/>
      </c>
      <c r="DU1443" s="17" t="str">
        <f t="shared" si="364"/>
        <v/>
      </c>
      <c r="DV1443" s="17" t="str">
        <f t="shared" si="365"/>
        <v/>
      </c>
      <c r="DW1443" s="17" t="str">
        <f t="shared" si="366"/>
        <v/>
      </c>
      <c r="DX1443" s="17" t="str">
        <f t="shared" si="367"/>
        <v/>
      </c>
      <c r="DY1443" s="17" t="str">
        <f t="shared" si="368"/>
        <v/>
      </c>
      <c r="DZ1443" s="17" t="str">
        <f t="shared" si="369"/>
        <v/>
      </c>
      <c r="EA1443" s="17" t="str">
        <f t="shared" si="370"/>
        <v/>
      </c>
      <c r="EB1443" s="17" t="str">
        <f t="shared" si="371"/>
        <v/>
      </c>
      <c r="EC1443" s="17" t="str">
        <f t="shared" si="372"/>
        <v/>
      </c>
      <c r="ED1443" s="17" t="str">
        <f t="shared" si="373"/>
        <v/>
      </c>
      <c r="EE1443" s="17" t="str">
        <f t="shared" si="374"/>
        <v/>
      </c>
      <c r="EF1443" s="17" t="str">
        <f t="shared" si="375"/>
        <v/>
      </c>
      <c r="EG1443" s="17" t="str">
        <f t="shared" si="376"/>
        <v/>
      </c>
      <c r="EH1443" s="17" t="str">
        <f t="shared" si="377"/>
        <v/>
      </c>
      <c r="EI1443" s="17" t="str">
        <f t="shared" si="378"/>
        <v/>
      </c>
      <c r="EJ1443" s="17" t="str">
        <f t="shared" si="379"/>
        <v/>
      </c>
      <c r="EK1443" s="17" t="str">
        <f t="shared" si="380"/>
        <v/>
      </c>
      <c r="EL1443" s="17" t="str">
        <f t="shared" si="381"/>
        <v/>
      </c>
    </row>
    <row r="1444" spans="89:142" x14ac:dyDescent="0.35">
      <c r="CK1444" s="17" t="str">
        <f t="shared" si="328"/>
        <v/>
      </c>
      <c r="CL1444" s="17" t="str">
        <f t="shared" si="329"/>
        <v/>
      </c>
      <c r="CM1444" s="17" t="str">
        <f t="shared" si="330"/>
        <v/>
      </c>
      <c r="CN1444" s="17" t="str">
        <f t="shared" si="331"/>
        <v/>
      </c>
      <c r="CO1444" s="17" t="str">
        <f t="shared" si="332"/>
        <v/>
      </c>
      <c r="CP1444" s="17" t="str">
        <f t="shared" si="333"/>
        <v/>
      </c>
      <c r="CQ1444" s="17" t="str">
        <f t="shared" si="334"/>
        <v/>
      </c>
      <c r="CR1444" s="17" t="str">
        <f t="shared" si="335"/>
        <v/>
      </c>
      <c r="CS1444" s="17" t="str">
        <f t="shared" si="336"/>
        <v/>
      </c>
      <c r="CT1444" s="17" t="str">
        <f t="shared" si="337"/>
        <v/>
      </c>
      <c r="CU1444" s="17" t="str">
        <f t="shared" si="338"/>
        <v/>
      </c>
      <c r="CV1444" s="17" t="str">
        <f t="shared" si="339"/>
        <v/>
      </c>
      <c r="CW1444" s="17" t="str">
        <f t="shared" si="340"/>
        <v/>
      </c>
      <c r="CX1444" s="17" t="str">
        <f t="shared" si="341"/>
        <v/>
      </c>
      <c r="CY1444" s="17" t="str">
        <f t="shared" si="342"/>
        <v/>
      </c>
      <c r="CZ1444" s="17" t="str">
        <f t="shared" si="343"/>
        <v/>
      </c>
      <c r="DA1444" s="17" t="str">
        <f t="shared" si="344"/>
        <v/>
      </c>
      <c r="DB1444" s="17" t="str">
        <f t="shared" si="345"/>
        <v/>
      </c>
      <c r="DC1444" s="17" t="str">
        <f t="shared" si="346"/>
        <v/>
      </c>
      <c r="DD1444" s="17" t="str">
        <f t="shared" si="347"/>
        <v/>
      </c>
      <c r="DE1444" s="17" t="str">
        <f t="shared" si="348"/>
        <v/>
      </c>
      <c r="DF1444" s="17" t="str">
        <f t="shared" si="349"/>
        <v/>
      </c>
      <c r="DG1444" s="17" t="str">
        <f t="shared" si="350"/>
        <v/>
      </c>
      <c r="DH1444" s="17" t="str">
        <f t="shared" si="351"/>
        <v/>
      </c>
      <c r="DI1444" s="17" t="str">
        <f t="shared" si="352"/>
        <v/>
      </c>
      <c r="DJ1444" s="17" t="str">
        <f t="shared" si="353"/>
        <v/>
      </c>
      <c r="DK1444" s="17" t="str">
        <f t="shared" si="354"/>
        <v/>
      </c>
      <c r="DL1444" s="17" t="str">
        <f t="shared" si="355"/>
        <v/>
      </c>
      <c r="DM1444" s="17" t="str">
        <f t="shared" si="356"/>
        <v/>
      </c>
      <c r="DN1444" s="17" t="str">
        <f t="shared" si="357"/>
        <v/>
      </c>
      <c r="DO1444" s="17" t="str">
        <f t="shared" si="358"/>
        <v/>
      </c>
      <c r="DP1444" s="17" t="str">
        <f t="shared" si="359"/>
        <v/>
      </c>
      <c r="DQ1444" s="17" t="str">
        <f t="shared" si="360"/>
        <v/>
      </c>
      <c r="DR1444" s="17" t="str">
        <f t="shared" si="361"/>
        <v/>
      </c>
      <c r="DS1444" s="17" t="str">
        <f t="shared" si="362"/>
        <v/>
      </c>
      <c r="DT1444" s="17" t="str">
        <f t="shared" si="363"/>
        <v/>
      </c>
      <c r="DU1444" s="17" t="str">
        <f t="shared" si="364"/>
        <v/>
      </c>
      <c r="DV1444" s="17" t="str">
        <f t="shared" si="365"/>
        <v/>
      </c>
      <c r="DW1444" s="17" t="str">
        <f t="shared" si="366"/>
        <v/>
      </c>
      <c r="DX1444" s="17" t="str">
        <f t="shared" si="367"/>
        <v/>
      </c>
      <c r="DY1444" s="17" t="str">
        <f t="shared" si="368"/>
        <v/>
      </c>
      <c r="DZ1444" s="17" t="str">
        <f t="shared" si="369"/>
        <v/>
      </c>
      <c r="EA1444" s="17" t="str">
        <f t="shared" si="370"/>
        <v/>
      </c>
      <c r="EB1444" s="17" t="str">
        <f t="shared" si="371"/>
        <v/>
      </c>
      <c r="EC1444" s="17" t="str">
        <f t="shared" si="372"/>
        <v/>
      </c>
      <c r="ED1444" s="17" t="str">
        <f t="shared" si="373"/>
        <v/>
      </c>
      <c r="EE1444" s="17" t="str">
        <f t="shared" si="374"/>
        <v/>
      </c>
      <c r="EF1444" s="17" t="str">
        <f t="shared" si="375"/>
        <v/>
      </c>
      <c r="EG1444" s="17" t="str">
        <f t="shared" si="376"/>
        <v/>
      </c>
      <c r="EH1444" s="17" t="str">
        <f t="shared" si="377"/>
        <v/>
      </c>
      <c r="EI1444" s="17" t="str">
        <f t="shared" si="378"/>
        <v/>
      </c>
      <c r="EJ1444" s="17" t="str">
        <f t="shared" si="379"/>
        <v/>
      </c>
      <c r="EK1444" s="17" t="str">
        <f t="shared" si="380"/>
        <v/>
      </c>
      <c r="EL1444" s="17" t="str">
        <f t="shared" si="381"/>
        <v/>
      </c>
    </row>
    <row r="1445" spans="89:142" x14ac:dyDescent="0.35">
      <c r="CK1445" s="17" t="str">
        <f t="shared" si="328"/>
        <v/>
      </c>
      <c r="CL1445" s="17" t="str">
        <f t="shared" si="329"/>
        <v/>
      </c>
      <c r="CM1445" s="17" t="str">
        <f t="shared" si="330"/>
        <v/>
      </c>
      <c r="CN1445" s="17" t="str">
        <f t="shared" si="331"/>
        <v/>
      </c>
      <c r="CO1445" s="17" t="str">
        <f t="shared" si="332"/>
        <v/>
      </c>
      <c r="CP1445" s="17" t="str">
        <f t="shared" si="333"/>
        <v/>
      </c>
      <c r="CQ1445" s="17" t="str">
        <f t="shared" si="334"/>
        <v/>
      </c>
      <c r="CR1445" s="17" t="str">
        <f t="shared" si="335"/>
        <v/>
      </c>
      <c r="CS1445" s="17" t="str">
        <f t="shared" si="336"/>
        <v/>
      </c>
      <c r="CT1445" s="17" t="str">
        <f t="shared" si="337"/>
        <v/>
      </c>
      <c r="CU1445" s="17" t="str">
        <f t="shared" si="338"/>
        <v/>
      </c>
      <c r="CV1445" s="17" t="str">
        <f t="shared" si="339"/>
        <v/>
      </c>
      <c r="CW1445" s="17" t="str">
        <f t="shared" si="340"/>
        <v/>
      </c>
      <c r="CX1445" s="17" t="str">
        <f t="shared" si="341"/>
        <v/>
      </c>
      <c r="CY1445" s="17" t="str">
        <f t="shared" si="342"/>
        <v/>
      </c>
      <c r="CZ1445" s="17" t="str">
        <f t="shared" si="343"/>
        <v/>
      </c>
      <c r="DA1445" s="17" t="str">
        <f t="shared" si="344"/>
        <v/>
      </c>
      <c r="DB1445" s="17" t="str">
        <f t="shared" si="345"/>
        <v/>
      </c>
      <c r="DC1445" s="17" t="str">
        <f t="shared" si="346"/>
        <v/>
      </c>
      <c r="DD1445" s="17" t="str">
        <f t="shared" si="347"/>
        <v/>
      </c>
      <c r="DE1445" s="17" t="str">
        <f t="shared" si="348"/>
        <v/>
      </c>
      <c r="DF1445" s="17" t="str">
        <f t="shared" si="349"/>
        <v/>
      </c>
      <c r="DG1445" s="17" t="str">
        <f t="shared" si="350"/>
        <v/>
      </c>
      <c r="DH1445" s="17" t="str">
        <f t="shared" si="351"/>
        <v/>
      </c>
      <c r="DI1445" s="17" t="str">
        <f t="shared" si="352"/>
        <v/>
      </c>
      <c r="DJ1445" s="17" t="str">
        <f t="shared" si="353"/>
        <v/>
      </c>
      <c r="DK1445" s="17" t="str">
        <f t="shared" si="354"/>
        <v/>
      </c>
      <c r="DL1445" s="17" t="str">
        <f t="shared" si="355"/>
        <v/>
      </c>
      <c r="DM1445" s="17" t="str">
        <f t="shared" si="356"/>
        <v/>
      </c>
      <c r="DN1445" s="17" t="str">
        <f t="shared" si="357"/>
        <v/>
      </c>
      <c r="DO1445" s="17" t="str">
        <f t="shared" si="358"/>
        <v/>
      </c>
      <c r="DP1445" s="17" t="str">
        <f t="shared" si="359"/>
        <v/>
      </c>
      <c r="DQ1445" s="17" t="str">
        <f t="shared" si="360"/>
        <v/>
      </c>
      <c r="DR1445" s="17" t="str">
        <f t="shared" si="361"/>
        <v/>
      </c>
      <c r="DS1445" s="17" t="str">
        <f t="shared" si="362"/>
        <v/>
      </c>
      <c r="DT1445" s="17" t="str">
        <f t="shared" si="363"/>
        <v/>
      </c>
      <c r="DU1445" s="17" t="str">
        <f t="shared" si="364"/>
        <v/>
      </c>
      <c r="DV1445" s="17" t="str">
        <f t="shared" si="365"/>
        <v/>
      </c>
      <c r="DW1445" s="17" t="str">
        <f t="shared" si="366"/>
        <v/>
      </c>
      <c r="DX1445" s="17" t="str">
        <f t="shared" si="367"/>
        <v/>
      </c>
      <c r="DY1445" s="17" t="str">
        <f t="shared" si="368"/>
        <v/>
      </c>
      <c r="DZ1445" s="17" t="str">
        <f t="shared" si="369"/>
        <v/>
      </c>
      <c r="EA1445" s="17" t="str">
        <f t="shared" si="370"/>
        <v/>
      </c>
      <c r="EB1445" s="17" t="str">
        <f t="shared" si="371"/>
        <v/>
      </c>
      <c r="EC1445" s="17" t="str">
        <f t="shared" si="372"/>
        <v/>
      </c>
      <c r="ED1445" s="17" t="str">
        <f t="shared" si="373"/>
        <v/>
      </c>
      <c r="EE1445" s="17" t="str">
        <f t="shared" si="374"/>
        <v/>
      </c>
      <c r="EF1445" s="17" t="str">
        <f t="shared" si="375"/>
        <v/>
      </c>
      <c r="EG1445" s="17" t="str">
        <f t="shared" si="376"/>
        <v/>
      </c>
      <c r="EH1445" s="17" t="str">
        <f t="shared" si="377"/>
        <v/>
      </c>
      <c r="EI1445" s="17" t="str">
        <f t="shared" si="378"/>
        <v/>
      </c>
      <c r="EJ1445" s="17" t="str">
        <f t="shared" si="379"/>
        <v/>
      </c>
      <c r="EK1445" s="17" t="str">
        <f t="shared" si="380"/>
        <v/>
      </c>
      <c r="EL1445" s="17" t="str">
        <f t="shared" si="381"/>
        <v/>
      </c>
    </row>
    <row r="1446" spans="89:142" x14ac:dyDescent="0.35">
      <c r="CK1446" s="17" t="str">
        <f t="shared" si="328"/>
        <v/>
      </c>
      <c r="CL1446" s="17" t="str">
        <f t="shared" si="329"/>
        <v/>
      </c>
      <c r="CM1446" s="17" t="str">
        <f t="shared" si="330"/>
        <v/>
      </c>
      <c r="CN1446" s="17" t="str">
        <f t="shared" si="331"/>
        <v/>
      </c>
      <c r="CO1446" s="17" t="str">
        <f t="shared" si="332"/>
        <v/>
      </c>
      <c r="CP1446" s="17" t="str">
        <f t="shared" si="333"/>
        <v/>
      </c>
      <c r="CQ1446" s="17" t="str">
        <f t="shared" si="334"/>
        <v/>
      </c>
      <c r="CR1446" s="17" t="str">
        <f t="shared" si="335"/>
        <v/>
      </c>
      <c r="CS1446" s="17" t="str">
        <f t="shared" si="336"/>
        <v/>
      </c>
      <c r="CT1446" s="17" t="str">
        <f t="shared" si="337"/>
        <v/>
      </c>
      <c r="CU1446" s="17" t="str">
        <f t="shared" si="338"/>
        <v/>
      </c>
      <c r="CV1446" s="17" t="str">
        <f t="shared" si="339"/>
        <v/>
      </c>
      <c r="CW1446" s="17" t="str">
        <f t="shared" si="340"/>
        <v/>
      </c>
      <c r="CX1446" s="17" t="str">
        <f t="shared" si="341"/>
        <v/>
      </c>
      <c r="CY1446" s="17" t="str">
        <f t="shared" si="342"/>
        <v/>
      </c>
      <c r="CZ1446" s="17" t="str">
        <f t="shared" si="343"/>
        <v/>
      </c>
      <c r="DA1446" s="17" t="str">
        <f t="shared" si="344"/>
        <v/>
      </c>
      <c r="DB1446" s="17" t="str">
        <f t="shared" si="345"/>
        <v/>
      </c>
      <c r="DC1446" s="17" t="str">
        <f t="shared" si="346"/>
        <v/>
      </c>
      <c r="DD1446" s="17" t="str">
        <f t="shared" si="347"/>
        <v/>
      </c>
      <c r="DE1446" s="17" t="str">
        <f t="shared" si="348"/>
        <v/>
      </c>
      <c r="DF1446" s="17" t="str">
        <f t="shared" si="349"/>
        <v/>
      </c>
      <c r="DG1446" s="17" t="str">
        <f t="shared" si="350"/>
        <v/>
      </c>
      <c r="DH1446" s="17" t="str">
        <f t="shared" si="351"/>
        <v/>
      </c>
      <c r="DI1446" s="17" t="str">
        <f t="shared" si="352"/>
        <v/>
      </c>
      <c r="DJ1446" s="17" t="str">
        <f t="shared" si="353"/>
        <v/>
      </c>
      <c r="DK1446" s="17" t="str">
        <f t="shared" si="354"/>
        <v/>
      </c>
      <c r="DL1446" s="17" t="str">
        <f t="shared" si="355"/>
        <v/>
      </c>
      <c r="DM1446" s="17" t="str">
        <f t="shared" si="356"/>
        <v/>
      </c>
      <c r="DN1446" s="17" t="str">
        <f t="shared" si="357"/>
        <v/>
      </c>
      <c r="DO1446" s="17" t="str">
        <f t="shared" si="358"/>
        <v/>
      </c>
      <c r="DP1446" s="17" t="str">
        <f t="shared" si="359"/>
        <v/>
      </c>
      <c r="DQ1446" s="17" t="str">
        <f t="shared" si="360"/>
        <v/>
      </c>
      <c r="DR1446" s="17" t="str">
        <f t="shared" si="361"/>
        <v/>
      </c>
      <c r="DS1446" s="17" t="str">
        <f t="shared" si="362"/>
        <v/>
      </c>
      <c r="DT1446" s="17" t="str">
        <f t="shared" si="363"/>
        <v/>
      </c>
      <c r="DU1446" s="17" t="str">
        <f t="shared" si="364"/>
        <v/>
      </c>
      <c r="DV1446" s="17" t="str">
        <f t="shared" si="365"/>
        <v/>
      </c>
      <c r="DW1446" s="17" t="str">
        <f t="shared" si="366"/>
        <v/>
      </c>
      <c r="DX1446" s="17" t="str">
        <f t="shared" si="367"/>
        <v/>
      </c>
      <c r="DY1446" s="17" t="str">
        <f t="shared" si="368"/>
        <v/>
      </c>
      <c r="DZ1446" s="17" t="str">
        <f t="shared" si="369"/>
        <v/>
      </c>
      <c r="EA1446" s="17" t="str">
        <f t="shared" si="370"/>
        <v/>
      </c>
      <c r="EB1446" s="17" t="str">
        <f t="shared" si="371"/>
        <v/>
      </c>
      <c r="EC1446" s="17" t="str">
        <f t="shared" si="372"/>
        <v/>
      </c>
      <c r="ED1446" s="17" t="str">
        <f t="shared" si="373"/>
        <v/>
      </c>
      <c r="EE1446" s="17" t="str">
        <f t="shared" si="374"/>
        <v/>
      </c>
      <c r="EF1446" s="17" t="str">
        <f t="shared" si="375"/>
        <v/>
      </c>
      <c r="EG1446" s="17" t="str">
        <f t="shared" si="376"/>
        <v/>
      </c>
      <c r="EH1446" s="17" t="str">
        <f t="shared" si="377"/>
        <v/>
      </c>
      <c r="EI1446" s="17" t="str">
        <f t="shared" si="378"/>
        <v/>
      </c>
      <c r="EJ1446" s="17" t="str">
        <f t="shared" si="379"/>
        <v/>
      </c>
      <c r="EK1446" s="17" t="str">
        <f t="shared" si="380"/>
        <v/>
      </c>
      <c r="EL1446" s="17" t="str">
        <f t="shared" si="381"/>
        <v/>
      </c>
    </row>
    <row r="1447" spans="89:142" x14ac:dyDescent="0.35">
      <c r="CK1447" s="17" t="str">
        <f t="shared" si="328"/>
        <v/>
      </c>
      <c r="CL1447" s="17" t="str">
        <f t="shared" si="329"/>
        <v/>
      </c>
      <c r="CM1447" s="17" t="str">
        <f t="shared" si="330"/>
        <v/>
      </c>
      <c r="CN1447" s="17" t="str">
        <f t="shared" si="331"/>
        <v/>
      </c>
      <c r="CO1447" s="17" t="str">
        <f t="shared" si="332"/>
        <v/>
      </c>
      <c r="CP1447" s="17" t="str">
        <f t="shared" si="333"/>
        <v/>
      </c>
      <c r="CQ1447" s="17" t="str">
        <f t="shared" si="334"/>
        <v/>
      </c>
      <c r="CR1447" s="17" t="str">
        <f t="shared" si="335"/>
        <v/>
      </c>
      <c r="CS1447" s="17" t="str">
        <f t="shared" si="336"/>
        <v/>
      </c>
      <c r="CT1447" s="17" t="str">
        <f t="shared" si="337"/>
        <v/>
      </c>
      <c r="CU1447" s="17" t="str">
        <f t="shared" si="338"/>
        <v/>
      </c>
      <c r="CV1447" s="17" t="str">
        <f t="shared" si="339"/>
        <v/>
      </c>
      <c r="CW1447" s="17" t="str">
        <f t="shared" si="340"/>
        <v/>
      </c>
      <c r="CX1447" s="17" t="str">
        <f t="shared" si="341"/>
        <v/>
      </c>
      <c r="CY1447" s="17" t="str">
        <f t="shared" si="342"/>
        <v/>
      </c>
      <c r="CZ1447" s="17" t="str">
        <f t="shared" si="343"/>
        <v/>
      </c>
      <c r="DA1447" s="17" t="str">
        <f t="shared" si="344"/>
        <v/>
      </c>
      <c r="DB1447" s="17" t="str">
        <f t="shared" si="345"/>
        <v/>
      </c>
      <c r="DC1447" s="17" t="str">
        <f t="shared" si="346"/>
        <v/>
      </c>
      <c r="DD1447" s="17" t="str">
        <f t="shared" si="347"/>
        <v/>
      </c>
      <c r="DE1447" s="17" t="str">
        <f t="shared" si="348"/>
        <v/>
      </c>
      <c r="DF1447" s="17" t="str">
        <f t="shared" si="349"/>
        <v/>
      </c>
      <c r="DG1447" s="17" t="str">
        <f t="shared" si="350"/>
        <v/>
      </c>
      <c r="DH1447" s="17" t="str">
        <f t="shared" si="351"/>
        <v/>
      </c>
      <c r="DI1447" s="17" t="str">
        <f t="shared" si="352"/>
        <v/>
      </c>
      <c r="DJ1447" s="17" t="str">
        <f t="shared" si="353"/>
        <v/>
      </c>
      <c r="DK1447" s="17" t="str">
        <f t="shared" si="354"/>
        <v/>
      </c>
      <c r="DL1447" s="17" t="str">
        <f t="shared" si="355"/>
        <v/>
      </c>
      <c r="DM1447" s="17" t="str">
        <f t="shared" si="356"/>
        <v/>
      </c>
      <c r="DN1447" s="17" t="str">
        <f t="shared" si="357"/>
        <v/>
      </c>
      <c r="DO1447" s="17" t="str">
        <f t="shared" si="358"/>
        <v/>
      </c>
      <c r="DP1447" s="17" t="str">
        <f t="shared" si="359"/>
        <v/>
      </c>
      <c r="DQ1447" s="17" t="str">
        <f t="shared" si="360"/>
        <v/>
      </c>
      <c r="DR1447" s="17" t="str">
        <f t="shared" si="361"/>
        <v/>
      </c>
      <c r="DS1447" s="17" t="str">
        <f t="shared" si="362"/>
        <v/>
      </c>
      <c r="DT1447" s="17" t="str">
        <f t="shared" si="363"/>
        <v/>
      </c>
      <c r="DU1447" s="17" t="str">
        <f t="shared" si="364"/>
        <v/>
      </c>
      <c r="DV1447" s="17" t="str">
        <f t="shared" si="365"/>
        <v/>
      </c>
      <c r="DW1447" s="17" t="str">
        <f t="shared" si="366"/>
        <v/>
      </c>
      <c r="DX1447" s="17" t="str">
        <f t="shared" si="367"/>
        <v/>
      </c>
      <c r="DY1447" s="17" t="str">
        <f t="shared" si="368"/>
        <v/>
      </c>
      <c r="DZ1447" s="17" t="str">
        <f t="shared" si="369"/>
        <v/>
      </c>
      <c r="EA1447" s="17" t="str">
        <f t="shared" si="370"/>
        <v/>
      </c>
      <c r="EB1447" s="17" t="str">
        <f t="shared" si="371"/>
        <v/>
      </c>
      <c r="EC1447" s="17" t="str">
        <f t="shared" si="372"/>
        <v/>
      </c>
      <c r="ED1447" s="17" t="str">
        <f t="shared" si="373"/>
        <v/>
      </c>
      <c r="EE1447" s="17" t="str">
        <f t="shared" si="374"/>
        <v/>
      </c>
      <c r="EF1447" s="17" t="str">
        <f t="shared" si="375"/>
        <v/>
      </c>
      <c r="EG1447" s="17" t="str">
        <f t="shared" si="376"/>
        <v/>
      </c>
      <c r="EH1447" s="17" t="str">
        <f t="shared" si="377"/>
        <v/>
      </c>
      <c r="EI1447" s="17" t="str">
        <f t="shared" si="378"/>
        <v/>
      </c>
      <c r="EJ1447" s="17" t="str">
        <f t="shared" si="379"/>
        <v/>
      </c>
      <c r="EK1447" s="17" t="str">
        <f t="shared" si="380"/>
        <v/>
      </c>
      <c r="EL1447" s="17" t="str">
        <f t="shared" si="381"/>
        <v/>
      </c>
    </row>
    <row r="1448" spans="89:142" x14ac:dyDescent="0.35">
      <c r="CK1448" s="17" t="str">
        <f t="shared" si="328"/>
        <v/>
      </c>
      <c r="CL1448" s="17" t="str">
        <f t="shared" si="329"/>
        <v/>
      </c>
      <c r="CM1448" s="17" t="str">
        <f t="shared" si="330"/>
        <v/>
      </c>
      <c r="CN1448" s="17" t="str">
        <f t="shared" si="331"/>
        <v/>
      </c>
      <c r="CO1448" s="17" t="str">
        <f t="shared" si="332"/>
        <v/>
      </c>
      <c r="CP1448" s="17" t="str">
        <f t="shared" si="333"/>
        <v/>
      </c>
      <c r="CQ1448" s="17" t="str">
        <f t="shared" si="334"/>
        <v/>
      </c>
      <c r="CR1448" s="17" t="str">
        <f t="shared" si="335"/>
        <v/>
      </c>
      <c r="CS1448" s="17" t="str">
        <f t="shared" si="336"/>
        <v/>
      </c>
      <c r="CT1448" s="17" t="str">
        <f t="shared" si="337"/>
        <v/>
      </c>
      <c r="CU1448" s="17" t="str">
        <f t="shared" si="338"/>
        <v/>
      </c>
      <c r="CV1448" s="17" t="str">
        <f t="shared" si="339"/>
        <v/>
      </c>
      <c r="CW1448" s="17" t="str">
        <f t="shared" si="340"/>
        <v/>
      </c>
      <c r="CX1448" s="17" t="str">
        <f t="shared" si="341"/>
        <v/>
      </c>
      <c r="CY1448" s="17" t="str">
        <f t="shared" si="342"/>
        <v/>
      </c>
      <c r="CZ1448" s="17" t="str">
        <f t="shared" si="343"/>
        <v/>
      </c>
      <c r="DA1448" s="17" t="str">
        <f t="shared" si="344"/>
        <v/>
      </c>
      <c r="DB1448" s="17" t="str">
        <f t="shared" si="345"/>
        <v/>
      </c>
      <c r="DC1448" s="17" t="str">
        <f t="shared" si="346"/>
        <v/>
      </c>
      <c r="DD1448" s="17" t="str">
        <f t="shared" si="347"/>
        <v/>
      </c>
      <c r="DE1448" s="17" t="str">
        <f t="shared" si="348"/>
        <v/>
      </c>
      <c r="DF1448" s="17" t="str">
        <f t="shared" si="349"/>
        <v/>
      </c>
      <c r="DG1448" s="17" t="str">
        <f t="shared" si="350"/>
        <v/>
      </c>
      <c r="DH1448" s="17" t="str">
        <f t="shared" si="351"/>
        <v/>
      </c>
      <c r="DI1448" s="17" t="str">
        <f t="shared" si="352"/>
        <v/>
      </c>
      <c r="DJ1448" s="17" t="str">
        <f t="shared" si="353"/>
        <v/>
      </c>
      <c r="DK1448" s="17" t="str">
        <f t="shared" si="354"/>
        <v/>
      </c>
      <c r="DL1448" s="17" t="str">
        <f t="shared" si="355"/>
        <v/>
      </c>
      <c r="DM1448" s="17" t="str">
        <f t="shared" si="356"/>
        <v/>
      </c>
      <c r="DN1448" s="17" t="str">
        <f t="shared" si="357"/>
        <v/>
      </c>
      <c r="DO1448" s="17" t="str">
        <f t="shared" si="358"/>
        <v/>
      </c>
      <c r="DP1448" s="17" t="str">
        <f t="shared" si="359"/>
        <v/>
      </c>
      <c r="DQ1448" s="17" t="str">
        <f t="shared" si="360"/>
        <v/>
      </c>
      <c r="DR1448" s="17" t="str">
        <f t="shared" si="361"/>
        <v/>
      </c>
      <c r="DS1448" s="17" t="str">
        <f t="shared" si="362"/>
        <v/>
      </c>
      <c r="DT1448" s="17" t="str">
        <f t="shared" si="363"/>
        <v/>
      </c>
      <c r="DU1448" s="17" t="str">
        <f t="shared" si="364"/>
        <v/>
      </c>
      <c r="DV1448" s="17" t="str">
        <f t="shared" si="365"/>
        <v/>
      </c>
      <c r="DW1448" s="17" t="str">
        <f t="shared" si="366"/>
        <v/>
      </c>
      <c r="DX1448" s="17" t="str">
        <f t="shared" si="367"/>
        <v/>
      </c>
      <c r="DY1448" s="17" t="str">
        <f t="shared" si="368"/>
        <v/>
      </c>
      <c r="DZ1448" s="17" t="str">
        <f t="shared" si="369"/>
        <v/>
      </c>
      <c r="EA1448" s="17" t="str">
        <f t="shared" si="370"/>
        <v/>
      </c>
      <c r="EB1448" s="17" t="str">
        <f t="shared" si="371"/>
        <v/>
      </c>
      <c r="EC1448" s="17" t="str">
        <f t="shared" si="372"/>
        <v/>
      </c>
      <c r="ED1448" s="17" t="str">
        <f t="shared" si="373"/>
        <v/>
      </c>
      <c r="EE1448" s="17" t="str">
        <f t="shared" si="374"/>
        <v/>
      </c>
      <c r="EF1448" s="17" t="str">
        <f t="shared" si="375"/>
        <v/>
      </c>
      <c r="EG1448" s="17" t="str">
        <f t="shared" si="376"/>
        <v/>
      </c>
      <c r="EH1448" s="17" t="str">
        <f t="shared" si="377"/>
        <v/>
      </c>
      <c r="EI1448" s="17" t="str">
        <f t="shared" si="378"/>
        <v/>
      </c>
      <c r="EJ1448" s="17" t="str">
        <f t="shared" si="379"/>
        <v/>
      </c>
      <c r="EK1448" s="17" t="str">
        <f t="shared" si="380"/>
        <v/>
      </c>
      <c r="EL1448" s="17" t="str">
        <f t="shared" si="381"/>
        <v/>
      </c>
    </row>
    <row r="1449" spans="89:142" x14ac:dyDescent="0.35">
      <c r="CK1449" s="17" t="str">
        <f t="shared" ref="CK1449:CK1480" si="382">IF(AI1449="Yes", "Manufacture: Produce", "")</f>
        <v/>
      </c>
      <c r="CL1449" s="17" t="str">
        <f t="shared" ref="CL1449:CL1480" si="383">IF(AJ1449="Yes", "Manufacture: Import", "")</f>
        <v/>
      </c>
      <c r="CM1449" s="17" t="str">
        <f t="shared" ref="CM1449:CM1480" si="384">IF(AK1449="Yes", "Manufacture: For on-site use/processing", "")</f>
        <v/>
      </c>
      <c r="CN1449" s="17" t="str">
        <f t="shared" ref="CN1449:CN1480" si="385">IF(AL1449="Yes", "Manufacture: For sale/distribution", "")</f>
        <v/>
      </c>
      <c r="CO1449" s="17" t="str">
        <f t="shared" ref="CO1449:CO1480" si="386">IF(AM1449="Yes", "Manufacture: As a byproduct", "")</f>
        <v/>
      </c>
      <c r="CP1449" s="17" t="str">
        <f t="shared" ref="CP1449:CP1480" si="387">IF(AN1449="Yes", "Manufacture: As an Impurity", "")</f>
        <v/>
      </c>
      <c r="CQ1449" s="17" t="str">
        <f t="shared" ref="CQ1449:CQ1480" si="388">IF(AO1449="Yes", "Processing: As a reactant", "")</f>
        <v/>
      </c>
      <c r="CR1449" s="17" t="str">
        <f t="shared" ref="CR1449:CR1480" si="389">IF(AP1449="Yes", "P101 - Feedstocks", "")</f>
        <v/>
      </c>
      <c r="CS1449" s="17" t="str">
        <f t="shared" ref="CS1449:CS1480" si="390">IF(AQ1449="Yes", "102 - Raw Materials", "")</f>
        <v/>
      </c>
      <c r="CT1449" s="17" t="str">
        <f t="shared" ref="CT1449:CT1480" si="391">IF(AR1449="Yes", "P103 - Intermediates", "")</f>
        <v/>
      </c>
      <c r="CU1449" s="17" t="str">
        <f t="shared" ref="CU1449:CU1480" si="392">IF(AS1449="Yes", "P104 - Initiators", "")</f>
        <v/>
      </c>
      <c r="CV1449" s="17" t="str">
        <f t="shared" ref="CV1449:CV1480" si="393">IF(AT1449="Yes", "P199 - Other", "")</f>
        <v/>
      </c>
      <c r="CW1449" s="17" t="str">
        <f t="shared" ref="CW1449:CW1480" si="394">IF(AU1449="Yes", "Processing: As a formulation component", "")</f>
        <v/>
      </c>
      <c r="CX1449" s="17" t="str">
        <f t="shared" ref="CX1449:CX1480" si="395">IF(AV1449="Yes", "P201 - Additives", "")</f>
        <v/>
      </c>
      <c r="CY1449" s="17" t="str">
        <f t="shared" ref="CY1449:CY1480" si="396">IF(AW1449="Yes", "P202 - Dyes", "")</f>
        <v/>
      </c>
      <c r="CZ1449" s="17" t="str">
        <f t="shared" ref="CZ1449:CZ1480" si="397">IF(AX1449="Yes", "P203 - Reaction Diluent", "")</f>
        <v/>
      </c>
      <c r="DA1449" s="17" t="str">
        <f t="shared" ref="DA1449:DA1480" si="398">IF(AY1449="Yes", "P204 - Initiators", "")</f>
        <v/>
      </c>
      <c r="DB1449" s="17" t="str">
        <f t="shared" ref="DB1449:DB1480" si="399">IF(AZ1449="Yes", "P205 - Solvents", "")</f>
        <v/>
      </c>
      <c r="DC1449" s="17" t="str">
        <f t="shared" ref="DC1449:DC1480" si="400">IF(BA1449="Yes", "P206 - Inhibitors", "")</f>
        <v/>
      </c>
      <c r="DD1449" s="17" t="str">
        <f t="shared" ref="DD1449:DD1480" si="401">IF(BB1449="Yes", "P207 - Emulsifiers", "")</f>
        <v/>
      </c>
      <c r="DE1449" s="17" t="str">
        <f t="shared" ref="DE1449:DE1480" si="402">IF(BC1449="Yes", "P208 - Surfactants", "")</f>
        <v/>
      </c>
      <c r="DF1449" s="17" t="str">
        <f t="shared" ref="DF1449:DF1480" si="403">IF(BD1449="Yes", "P209 - Lubricants", "")</f>
        <v/>
      </c>
      <c r="DG1449" s="17" t="str">
        <f t="shared" ref="DG1449:DG1480" si="404">IF(BE1449="Yes", "P210 - Flame Retardants", "")</f>
        <v/>
      </c>
      <c r="DH1449" s="17" t="str">
        <f t="shared" ref="DH1449:DH1480" si="405">IF(BF1449="Yes", "P211 - Rheological Modifiers", "")</f>
        <v/>
      </c>
      <c r="DI1449" s="17" t="str">
        <f t="shared" ref="DI1449:DI1480" si="406">IF(BG1449="Yes", "P299 - Other", "")</f>
        <v/>
      </c>
      <c r="DJ1449" s="17" t="str">
        <f t="shared" ref="DJ1449:DJ1480" si="407">IF(BH1449="Yes", "Processing: As an article component", "")</f>
        <v/>
      </c>
      <c r="DK1449" s="17" t="str">
        <f t="shared" ref="DK1449:DK1480" si="408">IF(BI1449="Yes", "Processing: Repackaging", "")</f>
        <v/>
      </c>
      <c r="DL1449" s="17" t="str">
        <f t="shared" ref="DL1449:DL1480" si="409">IF(BJ1449="Yes", "Processing: As an impurity", "")</f>
        <v/>
      </c>
      <c r="DM1449" s="17" t="str">
        <f t="shared" ref="DM1449:DM1480" si="410">IF(BK1449="Yes", "Processing: Recycling", "")</f>
        <v/>
      </c>
      <c r="DN1449" s="17" t="str">
        <f t="shared" ref="DN1449:DN1480" si="411">IF(BL1449="Yes", "Otherwise Use: As a chemical processing aid", "")</f>
        <v/>
      </c>
      <c r="DO1449" s="17" t="str">
        <f t="shared" ref="DO1449:DO1480" si="412">IF(BM1449="Yes", "Z101 - Process Solvents", "")</f>
        <v/>
      </c>
      <c r="DP1449" s="17" t="str">
        <f t="shared" ref="DP1449:DP1480" si="413">IF(BN1449="Yes", "Z102 - Catalysts", "")</f>
        <v/>
      </c>
      <c r="DQ1449" s="17" t="str">
        <f t="shared" ref="DQ1449:DQ1480" si="414">IF(BO1449="Yes", "Z103 - Inhibitors", "")</f>
        <v/>
      </c>
      <c r="DR1449" s="17" t="str">
        <f t="shared" ref="DR1449:DR1480" si="415">IF(BP1449="Yes", "Z104 - Inititiators", "")</f>
        <v/>
      </c>
      <c r="DS1449" s="17" t="str">
        <f t="shared" ref="DS1449:DS1480" si="416">IF(BQ1449="Yes", "Z105 - Reaction Terminators", "")</f>
        <v/>
      </c>
      <c r="DT1449" s="17" t="str">
        <f t="shared" ref="DT1449:DT1480" si="417">IF(BR1449="Yes", "Z106 - Solution Buffers", "")</f>
        <v/>
      </c>
      <c r="DU1449" s="17" t="str">
        <f t="shared" ref="DU1449:DU1480" si="418">IF(BS1449="Yes", "Z199 - Other", "")</f>
        <v/>
      </c>
      <c r="DV1449" s="17" t="str">
        <f t="shared" ref="DV1449:DV1480" si="419">IF(BT1449="Yes", "Otherwise Use: As a manufacturing aid", "")</f>
        <v/>
      </c>
      <c r="DW1449" s="17" t="str">
        <f t="shared" ref="DW1449:DW1480" si="420">IF(BU1449="Yes", "Z201 - Process Lubricants", "")</f>
        <v/>
      </c>
      <c r="DX1449" s="17" t="str">
        <f t="shared" ref="DX1449:DX1480" si="421">IF(BV1449="Yes", "Z202 - Metalworking Fluids", "")</f>
        <v/>
      </c>
      <c r="DY1449" s="17" t="str">
        <f t="shared" ref="DY1449:DY1480" si="422">IF(BW1449="Yes", "Z203 - Coolants", "")</f>
        <v/>
      </c>
      <c r="DZ1449" s="17" t="str">
        <f t="shared" ref="DZ1449:DZ1480" si="423">IF(BX1449="Yes", "Z204 - Refrigerants", "")</f>
        <v/>
      </c>
      <c r="EA1449" s="17" t="str">
        <f t="shared" ref="EA1449:EA1480" si="424">IF(BY1449="Yes", "Z205 - Hydraulic Fluids", "")</f>
        <v/>
      </c>
      <c r="EB1449" s="17" t="str">
        <f t="shared" ref="EB1449:EB1480" si="425">IF(BZ1449="Yes", "Z299 - Other", "")</f>
        <v/>
      </c>
      <c r="EC1449" s="17" t="str">
        <f t="shared" ref="EC1449:EC1480" si="426">IF(CA1449="Yes", "Otherwise Use: Ancillary or Other Use", "")</f>
        <v/>
      </c>
      <c r="ED1449" s="17" t="str">
        <f t="shared" ref="ED1449:ED1480" si="427">IF(CB1449="Yes", "Z301 - Cleaner", "")</f>
        <v/>
      </c>
      <c r="EE1449" s="17" t="str">
        <f t="shared" ref="EE1449:EE1480" si="428">IF(CC1449="Yes", "Z302 - Degreaser", "")</f>
        <v/>
      </c>
      <c r="EF1449" s="17" t="str">
        <f t="shared" ref="EF1449:EF1480" si="429">IF(CD1449="Yes", "Z303 - Lubricants", "")</f>
        <v/>
      </c>
      <c r="EG1449" s="17" t="str">
        <f t="shared" ref="EG1449:EG1480" si="430">IF(CE1449="Yes", "Z304 - Fuel", "")</f>
        <v/>
      </c>
      <c r="EH1449" s="17" t="str">
        <f t="shared" ref="EH1449:EH1480" si="431">IF(CF1449="Yes", "Z305 - Flame Retardant", "")</f>
        <v/>
      </c>
      <c r="EI1449" s="17" t="str">
        <f t="shared" ref="EI1449:EI1480" si="432">IF(CG1449="Yes", "Z306 - Waste Treatment", "")</f>
        <v/>
      </c>
      <c r="EJ1449" s="17" t="str">
        <f t="shared" ref="EJ1449:EJ1480" si="433">IF(CH1449="Yes", "Z307 - Water Treatment", "")</f>
        <v/>
      </c>
      <c r="EK1449" s="17" t="str">
        <f t="shared" ref="EK1449:EK1480" si="434">IF(CI1449="Yes", "Z308 - Construction Materials", "")</f>
        <v/>
      </c>
      <c r="EL1449" s="17" t="str">
        <f t="shared" ref="EL1449:EL1480" si="435">IF(CJ1449="Yes", "Z399 - Other", "")</f>
        <v/>
      </c>
    </row>
    <row r="1450" spans="89:142" x14ac:dyDescent="0.35">
      <c r="CK1450" s="17" t="str">
        <f t="shared" si="382"/>
        <v/>
      </c>
      <c r="CL1450" s="17" t="str">
        <f t="shared" si="383"/>
        <v/>
      </c>
      <c r="CM1450" s="17" t="str">
        <f t="shared" si="384"/>
        <v/>
      </c>
      <c r="CN1450" s="17" t="str">
        <f t="shared" si="385"/>
        <v/>
      </c>
      <c r="CO1450" s="17" t="str">
        <f t="shared" si="386"/>
        <v/>
      </c>
      <c r="CP1450" s="17" t="str">
        <f t="shared" si="387"/>
        <v/>
      </c>
      <c r="CQ1450" s="17" t="str">
        <f t="shared" si="388"/>
        <v/>
      </c>
      <c r="CR1450" s="17" t="str">
        <f t="shared" si="389"/>
        <v/>
      </c>
      <c r="CS1450" s="17" t="str">
        <f t="shared" si="390"/>
        <v/>
      </c>
      <c r="CT1450" s="17" t="str">
        <f t="shared" si="391"/>
        <v/>
      </c>
      <c r="CU1450" s="17" t="str">
        <f t="shared" si="392"/>
        <v/>
      </c>
      <c r="CV1450" s="17" t="str">
        <f t="shared" si="393"/>
        <v/>
      </c>
      <c r="CW1450" s="17" t="str">
        <f t="shared" si="394"/>
        <v/>
      </c>
      <c r="CX1450" s="17" t="str">
        <f t="shared" si="395"/>
        <v/>
      </c>
      <c r="CY1450" s="17" t="str">
        <f t="shared" si="396"/>
        <v/>
      </c>
      <c r="CZ1450" s="17" t="str">
        <f t="shared" si="397"/>
        <v/>
      </c>
      <c r="DA1450" s="17" t="str">
        <f t="shared" si="398"/>
        <v/>
      </c>
      <c r="DB1450" s="17" t="str">
        <f t="shared" si="399"/>
        <v/>
      </c>
      <c r="DC1450" s="17" t="str">
        <f t="shared" si="400"/>
        <v/>
      </c>
      <c r="DD1450" s="17" t="str">
        <f t="shared" si="401"/>
        <v/>
      </c>
      <c r="DE1450" s="17" t="str">
        <f t="shared" si="402"/>
        <v/>
      </c>
      <c r="DF1450" s="17" t="str">
        <f t="shared" si="403"/>
        <v/>
      </c>
      <c r="DG1450" s="17" t="str">
        <f t="shared" si="404"/>
        <v/>
      </c>
      <c r="DH1450" s="17" t="str">
        <f t="shared" si="405"/>
        <v/>
      </c>
      <c r="DI1450" s="17" t="str">
        <f t="shared" si="406"/>
        <v/>
      </c>
      <c r="DJ1450" s="17" t="str">
        <f t="shared" si="407"/>
        <v/>
      </c>
      <c r="DK1450" s="17" t="str">
        <f t="shared" si="408"/>
        <v/>
      </c>
      <c r="DL1450" s="17" t="str">
        <f t="shared" si="409"/>
        <v/>
      </c>
      <c r="DM1450" s="17" t="str">
        <f t="shared" si="410"/>
        <v/>
      </c>
      <c r="DN1450" s="17" t="str">
        <f t="shared" si="411"/>
        <v/>
      </c>
      <c r="DO1450" s="17" t="str">
        <f t="shared" si="412"/>
        <v/>
      </c>
      <c r="DP1450" s="17" t="str">
        <f t="shared" si="413"/>
        <v/>
      </c>
      <c r="DQ1450" s="17" t="str">
        <f t="shared" si="414"/>
        <v/>
      </c>
      <c r="DR1450" s="17" t="str">
        <f t="shared" si="415"/>
        <v/>
      </c>
      <c r="DS1450" s="17" t="str">
        <f t="shared" si="416"/>
        <v/>
      </c>
      <c r="DT1450" s="17" t="str">
        <f t="shared" si="417"/>
        <v/>
      </c>
      <c r="DU1450" s="17" t="str">
        <f t="shared" si="418"/>
        <v/>
      </c>
      <c r="DV1450" s="17" t="str">
        <f t="shared" si="419"/>
        <v/>
      </c>
      <c r="DW1450" s="17" t="str">
        <f t="shared" si="420"/>
        <v/>
      </c>
      <c r="DX1450" s="17" t="str">
        <f t="shared" si="421"/>
        <v/>
      </c>
      <c r="DY1450" s="17" t="str">
        <f t="shared" si="422"/>
        <v/>
      </c>
      <c r="DZ1450" s="17" t="str">
        <f t="shared" si="423"/>
        <v/>
      </c>
      <c r="EA1450" s="17" t="str">
        <f t="shared" si="424"/>
        <v/>
      </c>
      <c r="EB1450" s="17" t="str">
        <f t="shared" si="425"/>
        <v/>
      </c>
      <c r="EC1450" s="17" t="str">
        <f t="shared" si="426"/>
        <v/>
      </c>
      <c r="ED1450" s="17" t="str">
        <f t="shared" si="427"/>
        <v/>
      </c>
      <c r="EE1450" s="17" t="str">
        <f t="shared" si="428"/>
        <v/>
      </c>
      <c r="EF1450" s="17" t="str">
        <f t="shared" si="429"/>
        <v/>
      </c>
      <c r="EG1450" s="17" t="str">
        <f t="shared" si="430"/>
        <v/>
      </c>
      <c r="EH1450" s="17" t="str">
        <f t="shared" si="431"/>
        <v/>
      </c>
      <c r="EI1450" s="17" t="str">
        <f t="shared" si="432"/>
        <v/>
      </c>
      <c r="EJ1450" s="17" t="str">
        <f t="shared" si="433"/>
        <v/>
      </c>
      <c r="EK1450" s="17" t="str">
        <f t="shared" si="434"/>
        <v/>
      </c>
      <c r="EL1450" s="17" t="str">
        <f t="shared" si="435"/>
        <v/>
      </c>
    </row>
    <row r="1451" spans="89:142" x14ac:dyDescent="0.35">
      <c r="CK1451" s="17" t="str">
        <f t="shared" si="382"/>
        <v/>
      </c>
      <c r="CL1451" s="17" t="str">
        <f t="shared" si="383"/>
        <v/>
      </c>
      <c r="CM1451" s="17" t="str">
        <f t="shared" si="384"/>
        <v/>
      </c>
      <c r="CN1451" s="17" t="str">
        <f t="shared" si="385"/>
        <v/>
      </c>
      <c r="CO1451" s="17" t="str">
        <f t="shared" si="386"/>
        <v/>
      </c>
      <c r="CP1451" s="17" t="str">
        <f t="shared" si="387"/>
        <v/>
      </c>
      <c r="CQ1451" s="17" t="str">
        <f t="shared" si="388"/>
        <v/>
      </c>
      <c r="CR1451" s="17" t="str">
        <f t="shared" si="389"/>
        <v/>
      </c>
      <c r="CS1451" s="17" t="str">
        <f t="shared" si="390"/>
        <v/>
      </c>
      <c r="CT1451" s="17" t="str">
        <f t="shared" si="391"/>
        <v/>
      </c>
      <c r="CU1451" s="17" t="str">
        <f t="shared" si="392"/>
        <v/>
      </c>
      <c r="CV1451" s="17" t="str">
        <f t="shared" si="393"/>
        <v/>
      </c>
      <c r="CW1451" s="17" t="str">
        <f t="shared" si="394"/>
        <v/>
      </c>
      <c r="CX1451" s="17" t="str">
        <f t="shared" si="395"/>
        <v/>
      </c>
      <c r="CY1451" s="17" t="str">
        <f t="shared" si="396"/>
        <v/>
      </c>
      <c r="CZ1451" s="17" t="str">
        <f t="shared" si="397"/>
        <v/>
      </c>
      <c r="DA1451" s="17" t="str">
        <f t="shared" si="398"/>
        <v/>
      </c>
      <c r="DB1451" s="17" t="str">
        <f t="shared" si="399"/>
        <v/>
      </c>
      <c r="DC1451" s="17" t="str">
        <f t="shared" si="400"/>
        <v/>
      </c>
      <c r="DD1451" s="17" t="str">
        <f t="shared" si="401"/>
        <v/>
      </c>
      <c r="DE1451" s="17" t="str">
        <f t="shared" si="402"/>
        <v/>
      </c>
      <c r="DF1451" s="17" t="str">
        <f t="shared" si="403"/>
        <v/>
      </c>
      <c r="DG1451" s="17" t="str">
        <f t="shared" si="404"/>
        <v/>
      </c>
      <c r="DH1451" s="17" t="str">
        <f t="shared" si="405"/>
        <v/>
      </c>
      <c r="DI1451" s="17" t="str">
        <f t="shared" si="406"/>
        <v/>
      </c>
      <c r="DJ1451" s="17" t="str">
        <f t="shared" si="407"/>
        <v/>
      </c>
      <c r="DK1451" s="17" t="str">
        <f t="shared" si="408"/>
        <v/>
      </c>
      <c r="DL1451" s="17" t="str">
        <f t="shared" si="409"/>
        <v/>
      </c>
      <c r="DM1451" s="17" t="str">
        <f t="shared" si="410"/>
        <v/>
      </c>
      <c r="DN1451" s="17" t="str">
        <f t="shared" si="411"/>
        <v/>
      </c>
      <c r="DO1451" s="17" t="str">
        <f t="shared" si="412"/>
        <v/>
      </c>
      <c r="DP1451" s="17" t="str">
        <f t="shared" si="413"/>
        <v/>
      </c>
      <c r="DQ1451" s="17" t="str">
        <f t="shared" si="414"/>
        <v/>
      </c>
      <c r="DR1451" s="17" t="str">
        <f t="shared" si="415"/>
        <v/>
      </c>
      <c r="DS1451" s="17" t="str">
        <f t="shared" si="416"/>
        <v/>
      </c>
      <c r="DT1451" s="17" t="str">
        <f t="shared" si="417"/>
        <v/>
      </c>
      <c r="DU1451" s="17" t="str">
        <f t="shared" si="418"/>
        <v/>
      </c>
      <c r="DV1451" s="17" t="str">
        <f t="shared" si="419"/>
        <v/>
      </c>
      <c r="DW1451" s="17" t="str">
        <f t="shared" si="420"/>
        <v/>
      </c>
      <c r="DX1451" s="17" t="str">
        <f t="shared" si="421"/>
        <v/>
      </c>
      <c r="DY1451" s="17" t="str">
        <f t="shared" si="422"/>
        <v/>
      </c>
      <c r="DZ1451" s="17" t="str">
        <f t="shared" si="423"/>
        <v/>
      </c>
      <c r="EA1451" s="17" t="str">
        <f t="shared" si="424"/>
        <v/>
      </c>
      <c r="EB1451" s="17" t="str">
        <f t="shared" si="425"/>
        <v/>
      </c>
      <c r="EC1451" s="17" t="str">
        <f t="shared" si="426"/>
        <v/>
      </c>
      <c r="ED1451" s="17" t="str">
        <f t="shared" si="427"/>
        <v/>
      </c>
      <c r="EE1451" s="17" t="str">
        <f t="shared" si="428"/>
        <v/>
      </c>
      <c r="EF1451" s="17" t="str">
        <f t="shared" si="429"/>
        <v/>
      </c>
      <c r="EG1451" s="17" t="str">
        <f t="shared" si="430"/>
        <v/>
      </c>
      <c r="EH1451" s="17" t="str">
        <f t="shared" si="431"/>
        <v/>
      </c>
      <c r="EI1451" s="17" t="str">
        <f t="shared" si="432"/>
        <v/>
      </c>
      <c r="EJ1451" s="17" t="str">
        <f t="shared" si="433"/>
        <v/>
      </c>
      <c r="EK1451" s="17" t="str">
        <f t="shared" si="434"/>
        <v/>
      </c>
      <c r="EL1451" s="17" t="str">
        <f t="shared" si="435"/>
        <v/>
      </c>
    </row>
    <row r="1452" spans="89:142" x14ac:dyDescent="0.35">
      <c r="CK1452" s="17" t="str">
        <f t="shared" si="382"/>
        <v/>
      </c>
      <c r="CL1452" s="17" t="str">
        <f t="shared" si="383"/>
        <v/>
      </c>
      <c r="CM1452" s="17" t="str">
        <f t="shared" si="384"/>
        <v/>
      </c>
      <c r="CN1452" s="17" t="str">
        <f t="shared" si="385"/>
        <v/>
      </c>
      <c r="CO1452" s="17" t="str">
        <f t="shared" si="386"/>
        <v/>
      </c>
      <c r="CP1452" s="17" t="str">
        <f t="shared" si="387"/>
        <v/>
      </c>
      <c r="CQ1452" s="17" t="str">
        <f t="shared" si="388"/>
        <v/>
      </c>
      <c r="CR1452" s="17" t="str">
        <f t="shared" si="389"/>
        <v/>
      </c>
      <c r="CS1452" s="17" t="str">
        <f t="shared" si="390"/>
        <v/>
      </c>
      <c r="CT1452" s="17" t="str">
        <f t="shared" si="391"/>
        <v/>
      </c>
      <c r="CU1452" s="17" t="str">
        <f t="shared" si="392"/>
        <v/>
      </c>
      <c r="CV1452" s="17" t="str">
        <f t="shared" si="393"/>
        <v/>
      </c>
      <c r="CW1452" s="17" t="str">
        <f t="shared" si="394"/>
        <v/>
      </c>
      <c r="CX1452" s="17" t="str">
        <f t="shared" si="395"/>
        <v/>
      </c>
      <c r="CY1452" s="17" t="str">
        <f t="shared" si="396"/>
        <v/>
      </c>
      <c r="CZ1452" s="17" t="str">
        <f t="shared" si="397"/>
        <v/>
      </c>
      <c r="DA1452" s="17" t="str">
        <f t="shared" si="398"/>
        <v/>
      </c>
      <c r="DB1452" s="17" t="str">
        <f t="shared" si="399"/>
        <v/>
      </c>
      <c r="DC1452" s="17" t="str">
        <f t="shared" si="400"/>
        <v/>
      </c>
      <c r="DD1452" s="17" t="str">
        <f t="shared" si="401"/>
        <v/>
      </c>
      <c r="DE1452" s="17" t="str">
        <f t="shared" si="402"/>
        <v/>
      </c>
      <c r="DF1452" s="17" t="str">
        <f t="shared" si="403"/>
        <v/>
      </c>
      <c r="DG1452" s="17" t="str">
        <f t="shared" si="404"/>
        <v/>
      </c>
      <c r="DH1452" s="17" t="str">
        <f t="shared" si="405"/>
        <v/>
      </c>
      <c r="DI1452" s="17" t="str">
        <f t="shared" si="406"/>
        <v/>
      </c>
      <c r="DJ1452" s="17" t="str">
        <f t="shared" si="407"/>
        <v/>
      </c>
      <c r="DK1452" s="17" t="str">
        <f t="shared" si="408"/>
        <v/>
      </c>
      <c r="DL1452" s="17" t="str">
        <f t="shared" si="409"/>
        <v/>
      </c>
      <c r="DM1452" s="17" t="str">
        <f t="shared" si="410"/>
        <v/>
      </c>
      <c r="DN1452" s="17" t="str">
        <f t="shared" si="411"/>
        <v/>
      </c>
      <c r="DO1452" s="17" t="str">
        <f t="shared" si="412"/>
        <v/>
      </c>
      <c r="DP1452" s="17" t="str">
        <f t="shared" si="413"/>
        <v/>
      </c>
      <c r="DQ1452" s="17" t="str">
        <f t="shared" si="414"/>
        <v/>
      </c>
      <c r="DR1452" s="17" t="str">
        <f t="shared" si="415"/>
        <v/>
      </c>
      <c r="DS1452" s="17" t="str">
        <f t="shared" si="416"/>
        <v/>
      </c>
      <c r="DT1452" s="17" t="str">
        <f t="shared" si="417"/>
        <v/>
      </c>
      <c r="DU1452" s="17" t="str">
        <f t="shared" si="418"/>
        <v/>
      </c>
      <c r="DV1452" s="17" t="str">
        <f t="shared" si="419"/>
        <v/>
      </c>
      <c r="DW1452" s="17" t="str">
        <f t="shared" si="420"/>
        <v/>
      </c>
      <c r="DX1452" s="17" t="str">
        <f t="shared" si="421"/>
        <v/>
      </c>
      <c r="DY1452" s="17" t="str">
        <f t="shared" si="422"/>
        <v/>
      </c>
      <c r="DZ1452" s="17" t="str">
        <f t="shared" si="423"/>
        <v/>
      </c>
      <c r="EA1452" s="17" t="str">
        <f t="shared" si="424"/>
        <v/>
      </c>
      <c r="EB1452" s="17" t="str">
        <f t="shared" si="425"/>
        <v/>
      </c>
      <c r="EC1452" s="17" t="str">
        <f t="shared" si="426"/>
        <v/>
      </c>
      <c r="ED1452" s="17" t="str">
        <f t="shared" si="427"/>
        <v/>
      </c>
      <c r="EE1452" s="17" t="str">
        <f t="shared" si="428"/>
        <v/>
      </c>
      <c r="EF1452" s="17" t="str">
        <f t="shared" si="429"/>
        <v/>
      </c>
      <c r="EG1452" s="17" t="str">
        <f t="shared" si="430"/>
        <v/>
      </c>
      <c r="EH1452" s="17" t="str">
        <f t="shared" si="431"/>
        <v/>
      </c>
      <c r="EI1452" s="17" t="str">
        <f t="shared" si="432"/>
        <v/>
      </c>
      <c r="EJ1452" s="17" t="str">
        <f t="shared" si="433"/>
        <v/>
      </c>
      <c r="EK1452" s="17" t="str">
        <f t="shared" si="434"/>
        <v/>
      </c>
      <c r="EL1452" s="17" t="str">
        <f t="shared" si="435"/>
        <v/>
      </c>
    </row>
    <row r="1453" spans="89:142" x14ac:dyDescent="0.35">
      <c r="CK1453" s="17" t="str">
        <f t="shared" si="382"/>
        <v/>
      </c>
      <c r="CL1453" s="17" t="str">
        <f t="shared" si="383"/>
        <v/>
      </c>
      <c r="CM1453" s="17" t="str">
        <f t="shared" si="384"/>
        <v/>
      </c>
      <c r="CN1453" s="17" t="str">
        <f t="shared" si="385"/>
        <v/>
      </c>
      <c r="CO1453" s="17" t="str">
        <f t="shared" si="386"/>
        <v/>
      </c>
      <c r="CP1453" s="17" t="str">
        <f t="shared" si="387"/>
        <v/>
      </c>
      <c r="CQ1453" s="17" t="str">
        <f t="shared" si="388"/>
        <v/>
      </c>
      <c r="CR1453" s="17" t="str">
        <f t="shared" si="389"/>
        <v/>
      </c>
      <c r="CS1453" s="17" t="str">
        <f t="shared" si="390"/>
        <v/>
      </c>
      <c r="CT1453" s="17" t="str">
        <f t="shared" si="391"/>
        <v/>
      </c>
      <c r="CU1453" s="17" t="str">
        <f t="shared" si="392"/>
        <v/>
      </c>
      <c r="CV1453" s="17" t="str">
        <f t="shared" si="393"/>
        <v/>
      </c>
      <c r="CW1453" s="17" t="str">
        <f t="shared" si="394"/>
        <v/>
      </c>
      <c r="CX1453" s="17" t="str">
        <f t="shared" si="395"/>
        <v/>
      </c>
      <c r="CY1453" s="17" t="str">
        <f t="shared" si="396"/>
        <v/>
      </c>
      <c r="CZ1453" s="17" t="str">
        <f t="shared" si="397"/>
        <v/>
      </c>
      <c r="DA1453" s="17" t="str">
        <f t="shared" si="398"/>
        <v/>
      </c>
      <c r="DB1453" s="17" t="str">
        <f t="shared" si="399"/>
        <v/>
      </c>
      <c r="DC1453" s="17" t="str">
        <f t="shared" si="400"/>
        <v/>
      </c>
      <c r="DD1453" s="17" t="str">
        <f t="shared" si="401"/>
        <v/>
      </c>
      <c r="DE1453" s="17" t="str">
        <f t="shared" si="402"/>
        <v/>
      </c>
      <c r="DF1453" s="17" t="str">
        <f t="shared" si="403"/>
        <v/>
      </c>
      <c r="DG1453" s="17" t="str">
        <f t="shared" si="404"/>
        <v/>
      </c>
      <c r="DH1453" s="17" t="str">
        <f t="shared" si="405"/>
        <v/>
      </c>
      <c r="DI1453" s="17" t="str">
        <f t="shared" si="406"/>
        <v/>
      </c>
      <c r="DJ1453" s="17" t="str">
        <f t="shared" si="407"/>
        <v/>
      </c>
      <c r="DK1453" s="17" t="str">
        <f t="shared" si="408"/>
        <v/>
      </c>
      <c r="DL1453" s="17" t="str">
        <f t="shared" si="409"/>
        <v/>
      </c>
      <c r="DM1453" s="17" t="str">
        <f t="shared" si="410"/>
        <v/>
      </c>
      <c r="DN1453" s="17" t="str">
        <f t="shared" si="411"/>
        <v/>
      </c>
      <c r="DO1453" s="17" t="str">
        <f t="shared" si="412"/>
        <v/>
      </c>
      <c r="DP1453" s="17" t="str">
        <f t="shared" si="413"/>
        <v/>
      </c>
      <c r="DQ1453" s="17" t="str">
        <f t="shared" si="414"/>
        <v/>
      </c>
      <c r="DR1453" s="17" t="str">
        <f t="shared" si="415"/>
        <v/>
      </c>
      <c r="DS1453" s="17" t="str">
        <f t="shared" si="416"/>
        <v/>
      </c>
      <c r="DT1453" s="17" t="str">
        <f t="shared" si="417"/>
        <v/>
      </c>
      <c r="DU1453" s="17" t="str">
        <f t="shared" si="418"/>
        <v/>
      </c>
      <c r="DV1453" s="17" t="str">
        <f t="shared" si="419"/>
        <v/>
      </c>
      <c r="DW1453" s="17" t="str">
        <f t="shared" si="420"/>
        <v/>
      </c>
      <c r="DX1453" s="17" t="str">
        <f t="shared" si="421"/>
        <v/>
      </c>
      <c r="DY1453" s="17" t="str">
        <f t="shared" si="422"/>
        <v/>
      </c>
      <c r="DZ1453" s="17" t="str">
        <f t="shared" si="423"/>
        <v/>
      </c>
      <c r="EA1453" s="17" t="str">
        <f t="shared" si="424"/>
        <v/>
      </c>
      <c r="EB1453" s="17" t="str">
        <f t="shared" si="425"/>
        <v/>
      </c>
      <c r="EC1453" s="17" t="str">
        <f t="shared" si="426"/>
        <v/>
      </c>
      <c r="ED1453" s="17" t="str">
        <f t="shared" si="427"/>
        <v/>
      </c>
      <c r="EE1453" s="17" t="str">
        <f t="shared" si="428"/>
        <v/>
      </c>
      <c r="EF1453" s="17" t="str">
        <f t="shared" si="429"/>
        <v/>
      </c>
      <c r="EG1453" s="17" t="str">
        <f t="shared" si="430"/>
        <v/>
      </c>
      <c r="EH1453" s="17" t="str">
        <f t="shared" si="431"/>
        <v/>
      </c>
      <c r="EI1453" s="17" t="str">
        <f t="shared" si="432"/>
        <v/>
      </c>
      <c r="EJ1453" s="17" t="str">
        <f t="shared" si="433"/>
        <v/>
      </c>
      <c r="EK1453" s="17" t="str">
        <f t="shared" si="434"/>
        <v/>
      </c>
      <c r="EL1453" s="17" t="str">
        <f t="shared" si="435"/>
        <v/>
      </c>
    </row>
    <row r="1454" spans="89:142" x14ac:dyDescent="0.35">
      <c r="CK1454" s="17" t="str">
        <f t="shared" si="382"/>
        <v/>
      </c>
      <c r="CL1454" s="17" t="str">
        <f t="shared" si="383"/>
        <v/>
      </c>
      <c r="CM1454" s="17" t="str">
        <f t="shared" si="384"/>
        <v/>
      </c>
      <c r="CN1454" s="17" t="str">
        <f t="shared" si="385"/>
        <v/>
      </c>
      <c r="CO1454" s="17" t="str">
        <f t="shared" si="386"/>
        <v/>
      </c>
      <c r="CP1454" s="17" t="str">
        <f t="shared" si="387"/>
        <v/>
      </c>
      <c r="CQ1454" s="17" t="str">
        <f t="shared" si="388"/>
        <v/>
      </c>
      <c r="CR1454" s="17" t="str">
        <f t="shared" si="389"/>
        <v/>
      </c>
      <c r="CS1454" s="17" t="str">
        <f t="shared" si="390"/>
        <v/>
      </c>
      <c r="CT1454" s="17" t="str">
        <f t="shared" si="391"/>
        <v/>
      </c>
      <c r="CU1454" s="17" t="str">
        <f t="shared" si="392"/>
        <v/>
      </c>
      <c r="CV1454" s="17" t="str">
        <f t="shared" si="393"/>
        <v/>
      </c>
      <c r="CW1454" s="17" t="str">
        <f t="shared" si="394"/>
        <v/>
      </c>
      <c r="CX1454" s="17" t="str">
        <f t="shared" si="395"/>
        <v/>
      </c>
      <c r="CY1454" s="17" t="str">
        <f t="shared" si="396"/>
        <v/>
      </c>
      <c r="CZ1454" s="17" t="str">
        <f t="shared" si="397"/>
        <v/>
      </c>
      <c r="DA1454" s="17" t="str">
        <f t="shared" si="398"/>
        <v/>
      </c>
      <c r="DB1454" s="17" t="str">
        <f t="shared" si="399"/>
        <v/>
      </c>
      <c r="DC1454" s="17" t="str">
        <f t="shared" si="400"/>
        <v/>
      </c>
      <c r="DD1454" s="17" t="str">
        <f t="shared" si="401"/>
        <v/>
      </c>
      <c r="DE1454" s="17" t="str">
        <f t="shared" si="402"/>
        <v/>
      </c>
      <c r="DF1454" s="17" t="str">
        <f t="shared" si="403"/>
        <v/>
      </c>
      <c r="DG1454" s="17" t="str">
        <f t="shared" si="404"/>
        <v/>
      </c>
      <c r="DH1454" s="17" t="str">
        <f t="shared" si="405"/>
        <v/>
      </c>
      <c r="DI1454" s="17" t="str">
        <f t="shared" si="406"/>
        <v/>
      </c>
      <c r="DJ1454" s="17" t="str">
        <f t="shared" si="407"/>
        <v/>
      </c>
      <c r="DK1454" s="17" t="str">
        <f t="shared" si="408"/>
        <v/>
      </c>
      <c r="DL1454" s="17" t="str">
        <f t="shared" si="409"/>
        <v/>
      </c>
      <c r="DM1454" s="17" t="str">
        <f t="shared" si="410"/>
        <v/>
      </c>
      <c r="DN1454" s="17" t="str">
        <f t="shared" si="411"/>
        <v/>
      </c>
      <c r="DO1454" s="17" t="str">
        <f t="shared" si="412"/>
        <v/>
      </c>
      <c r="DP1454" s="17" t="str">
        <f t="shared" si="413"/>
        <v/>
      </c>
      <c r="DQ1454" s="17" t="str">
        <f t="shared" si="414"/>
        <v/>
      </c>
      <c r="DR1454" s="17" t="str">
        <f t="shared" si="415"/>
        <v/>
      </c>
      <c r="DS1454" s="17" t="str">
        <f t="shared" si="416"/>
        <v/>
      </c>
      <c r="DT1454" s="17" t="str">
        <f t="shared" si="417"/>
        <v/>
      </c>
      <c r="DU1454" s="17" t="str">
        <f t="shared" si="418"/>
        <v/>
      </c>
      <c r="DV1454" s="17" t="str">
        <f t="shared" si="419"/>
        <v/>
      </c>
      <c r="DW1454" s="17" t="str">
        <f t="shared" si="420"/>
        <v/>
      </c>
      <c r="DX1454" s="17" t="str">
        <f t="shared" si="421"/>
        <v/>
      </c>
      <c r="DY1454" s="17" t="str">
        <f t="shared" si="422"/>
        <v/>
      </c>
      <c r="DZ1454" s="17" t="str">
        <f t="shared" si="423"/>
        <v/>
      </c>
      <c r="EA1454" s="17" t="str">
        <f t="shared" si="424"/>
        <v/>
      </c>
      <c r="EB1454" s="17" t="str">
        <f t="shared" si="425"/>
        <v/>
      </c>
      <c r="EC1454" s="17" t="str">
        <f t="shared" si="426"/>
        <v/>
      </c>
      <c r="ED1454" s="17" t="str">
        <f t="shared" si="427"/>
        <v/>
      </c>
      <c r="EE1454" s="17" t="str">
        <f t="shared" si="428"/>
        <v/>
      </c>
      <c r="EF1454" s="17" t="str">
        <f t="shared" si="429"/>
        <v/>
      </c>
      <c r="EG1454" s="17" t="str">
        <f t="shared" si="430"/>
        <v/>
      </c>
      <c r="EH1454" s="17" t="str">
        <f t="shared" si="431"/>
        <v/>
      </c>
      <c r="EI1454" s="17" t="str">
        <f t="shared" si="432"/>
        <v/>
      </c>
      <c r="EJ1454" s="17" t="str">
        <f t="shared" si="433"/>
        <v/>
      </c>
      <c r="EK1454" s="17" t="str">
        <f t="shared" si="434"/>
        <v/>
      </c>
      <c r="EL1454" s="17" t="str">
        <f t="shared" si="435"/>
        <v/>
      </c>
    </row>
    <row r="1455" spans="89:142" x14ac:dyDescent="0.35">
      <c r="CK1455" s="17" t="str">
        <f t="shared" si="382"/>
        <v/>
      </c>
      <c r="CL1455" s="17" t="str">
        <f t="shared" si="383"/>
        <v/>
      </c>
      <c r="CM1455" s="17" t="str">
        <f t="shared" si="384"/>
        <v/>
      </c>
      <c r="CN1455" s="17" t="str">
        <f t="shared" si="385"/>
        <v/>
      </c>
      <c r="CO1455" s="17" t="str">
        <f t="shared" si="386"/>
        <v/>
      </c>
      <c r="CP1455" s="17" t="str">
        <f t="shared" si="387"/>
        <v/>
      </c>
      <c r="CQ1455" s="17" t="str">
        <f t="shared" si="388"/>
        <v/>
      </c>
      <c r="CR1455" s="17" t="str">
        <f t="shared" si="389"/>
        <v/>
      </c>
      <c r="CS1455" s="17" t="str">
        <f t="shared" si="390"/>
        <v/>
      </c>
      <c r="CT1455" s="17" t="str">
        <f t="shared" si="391"/>
        <v/>
      </c>
      <c r="CU1455" s="17" t="str">
        <f t="shared" si="392"/>
        <v/>
      </c>
      <c r="CV1455" s="17" t="str">
        <f t="shared" si="393"/>
        <v/>
      </c>
      <c r="CW1455" s="17" t="str">
        <f t="shared" si="394"/>
        <v/>
      </c>
      <c r="CX1455" s="17" t="str">
        <f t="shared" si="395"/>
        <v/>
      </c>
      <c r="CY1455" s="17" t="str">
        <f t="shared" si="396"/>
        <v/>
      </c>
      <c r="CZ1455" s="17" t="str">
        <f t="shared" si="397"/>
        <v/>
      </c>
      <c r="DA1455" s="17" t="str">
        <f t="shared" si="398"/>
        <v/>
      </c>
      <c r="DB1455" s="17" t="str">
        <f t="shared" si="399"/>
        <v/>
      </c>
      <c r="DC1455" s="17" t="str">
        <f t="shared" si="400"/>
        <v/>
      </c>
      <c r="DD1455" s="17" t="str">
        <f t="shared" si="401"/>
        <v/>
      </c>
      <c r="DE1455" s="17" t="str">
        <f t="shared" si="402"/>
        <v/>
      </c>
      <c r="DF1455" s="17" t="str">
        <f t="shared" si="403"/>
        <v/>
      </c>
      <c r="DG1455" s="17" t="str">
        <f t="shared" si="404"/>
        <v/>
      </c>
      <c r="DH1455" s="17" t="str">
        <f t="shared" si="405"/>
        <v/>
      </c>
      <c r="DI1455" s="17" t="str">
        <f t="shared" si="406"/>
        <v/>
      </c>
      <c r="DJ1455" s="17" t="str">
        <f t="shared" si="407"/>
        <v/>
      </c>
      <c r="DK1455" s="17" t="str">
        <f t="shared" si="408"/>
        <v/>
      </c>
      <c r="DL1455" s="17" t="str">
        <f t="shared" si="409"/>
        <v/>
      </c>
      <c r="DM1455" s="17" t="str">
        <f t="shared" si="410"/>
        <v/>
      </c>
      <c r="DN1455" s="17" t="str">
        <f t="shared" si="411"/>
        <v/>
      </c>
      <c r="DO1455" s="17" t="str">
        <f t="shared" si="412"/>
        <v/>
      </c>
      <c r="DP1455" s="17" t="str">
        <f t="shared" si="413"/>
        <v/>
      </c>
      <c r="DQ1455" s="17" t="str">
        <f t="shared" si="414"/>
        <v/>
      </c>
      <c r="DR1455" s="17" t="str">
        <f t="shared" si="415"/>
        <v/>
      </c>
      <c r="DS1455" s="17" t="str">
        <f t="shared" si="416"/>
        <v/>
      </c>
      <c r="DT1455" s="17" t="str">
        <f t="shared" si="417"/>
        <v/>
      </c>
      <c r="DU1455" s="17" t="str">
        <f t="shared" si="418"/>
        <v/>
      </c>
      <c r="DV1455" s="17" t="str">
        <f t="shared" si="419"/>
        <v/>
      </c>
      <c r="DW1455" s="17" t="str">
        <f t="shared" si="420"/>
        <v/>
      </c>
      <c r="DX1455" s="17" t="str">
        <f t="shared" si="421"/>
        <v/>
      </c>
      <c r="DY1455" s="17" t="str">
        <f t="shared" si="422"/>
        <v/>
      </c>
      <c r="DZ1455" s="17" t="str">
        <f t="shared" si="423"/>
        <v/>
      </c>
      <c r="EA1455" s="17" t="str">
        <f t="shared" si="424"/>
        <v/>
      </c>
      <c r="EB1455" s="17" t="str">
        <f t="shared" si="425"/>
        <v/>
      </c>
      <c r="EC1455" s="17" t="str">
        <f t="shared" si="426"/>
        <v/>
      </c>
      <c r="ED1455" s="17" t="str">
        <f t="shared" si="427"/>
        <v/>
      </c>
      <c r="EE1455" s="17" t="str">
        <f t="shared" si="428"/>
        <v/>
      </c>
      <c r="EF1455" s="17" t="str">
        <f t="shared" si="429"/>
        <v/>
      </c>
      <c r="EG1455" s="17" t="str">
        <f t="shared" si="430"/>
        <v/>
      </c>
      <c r="EH1455" s="17" t="str">
        <f t="shared" si="431"/>
        <v/>
      </c>
      <c r="EI1455" s="17" t="str">
        <f t="shared" si="432"/>
        <v/>
      </c>
      <c r="EJ1455" s="17" t="str">
        <f t="shared" si="433"/>
        <v/>
      </c>
      <c r="EK1455" s="17" t="str">
        <f t="shared" si="434"/>
        <v/>
      </c>
      <c r="EL1455" s="17" t="str">
        <f t="shared" si="435"/>
        <v/>
      </c>
    </row>
    <row r="1456" spans="89:142" x14ac:dyDescent="0.35">
      <c r="CK1456" s="17" t="str">
        <f t="shared" si="382"/>
        <v/>
      </c>
      <c r="CL1456" s="17" t="str">
        <f t="shared" si="383"/>
        <v/>
      </c>
      <c r="CM1456" s="17" t="str">
        <f t="shared" si="384"/>
        <v/>
      </c>
      <c r="CN1456" s="17" t="str">
        <f t="shared" si="385"/>
        <v/>
      </c>
      <c r="CO1456" s="17" t="str">
        <f t="shared" si="386"/>
        <v/>
      </c>
      <c r="CP1456" s="17" t="str">
        <f t="shared" si="387"/>
        <v/>
      </c>
      <c r="CQ1456" s="17" t="str">
        <f t="shared" si="388"/>
        <v/>
      </c>
      <c r="CR1456" s="17" t="str">
        <f t="shared" si="389"/>
        <v/>
      </c>
      <c r="CS1456" s="17" t="str">
        <f t="shared" si="390"/>
        <v/>
      </c>
      <c r="CT1456" s="17" t="str">
        <f t="shared" si="391"/>
        <v/>
      </c>
      <c r="CU1456" s="17" t="str">
        <f t="shared" si="392"/>
        <v/>
      </c>
      <c r="CV1456" s="17" t="str">
        <f t="shared" si="393"/>
        <v/>
      </c>
      <c r="CW1456" s="17" t="str">
        <f t="shared" si="394"/>
        <v/>
      </c>
      <c r="CX1456" s="17" t="str">
        <f t="shared" si="395"/>
        <v/>
      </c>
      <c r="CY1456" s="17" t="str">
        <f t="shared" si="396"/>
        <v/>
      </c>
      <c r="CZ1456" s="17" t="str">
        <f t="shared" si="397"/>
        <v/>
      </c>
      <c r="DA1456" s="17" t="str">
        <f t="shared" si="398"/>
        <v/>
      </c>
      <c r="DB1456" s="17" t="str">
        <f t="shared" si="399"/>
        <v/>
      </c>
      <c r="DC1456" s="17" t="str">
        <f t="shared" si="400"/>
        <v/>
      </c>
      <c r="DD1456" s="17" t="str">
        <f t="shared" si="401"/>
        <v/>
      </c>
      <c r="DE1456" s="17" t="str">
        <f t="shared" si="402"/>
        <v/>
      </c>
      <c r="DF1456" s="17" t="str">
        <f t="shared" si="403"/>
        <v/>
      </c>
      <c r="DG1456" s="17" t="str">
        <f t="shared" si="404"/>
        <v/>
      </c>
      <c r="DH1456" s="17" t="str">
        <f t="shared" si="405"/>
        <v/>
      </c>
      <c r="DI1456" s="17" t="str">
        <f t="shared" si="406"/>
        <v/>
      </c>
      <c r="DJ1456" s="17" t="str">
        <f t="shared" si="407"/>
        <v/>
      </c>
      <c r="DK1456" s="17" t="str">
        <f t="shared" si="408"/>
        <v/>
      </c>
      <c r="DL1456" s="17" t="str">
        <f t="shared" si="409"/>
        <v/>
      </c>
      <c r="DM1456" s="17" t="str">
        <f t="shared" si="410"/>
        <v/>
      </c>
      <c r="DN1456" s="17" t="str">
        <f t="shared" si="411"/>
        <v/>
      </c>
      <c r="DO1456" s="17" t="str">
        <f t="shared" si="412"/>
        <v/>
      </c>
      <c r="DP1456" s="17" t="str">
        <f t="shared" si="413"/>
        <v/>
      </c>
      <c r="DQ1456" s="17" t="str">
        <f t="shared" si="414"/>
        <v/>
      </c>
      <c r="DR1456" s="17" t="str">
        <f t="shared" si="415"/>
        <v/>
      </c>
      <c r="DS1456" s="17" t="str">
        <f t="shared" si="416"/>
        <v/>
      </c>
      <c r="DT1456" s="17" t="str">
        <f t="shared" si="417"/>
        <v/>
      </c>
      <c r="DU1456" s="17" t="str">
        <f t="shared" si="418"/>
        <v/>
      </c>
      <c r="DV1456" s="17" t="str">
        <f t="shared" si="419"/>
        <v/>
      </c>
      <c r="DW1456" s="17" t="str">
        <f t="shared" si="420"/>
        <v/>
      </c>
      <c r="DX1456" s="17" t="str">
        <f t="shared" si="421"/>
        <v/>
      </c>
      <c r="DY1456" s="17" t="str">
        <f t="shared" si="422"/>
        <v/>
      </c>
      <c r="DZ1456" s="17" t="str">
        <f t="shared" si="423"/>
        <v/>
      </c>
      <c r="EA1456" s="17" t="str">
        <f t="shared" si="424"/>
        <v/>
      </c>
      <c r="EB1456" s="17" t="str">
        <f t="shared" si="425"/>
        <v/>
      </c>
      <c r="EC1456" s="17" t="str">
        <f t="shared" si="426"/>
        <v/>
      </c>
      <c r="ED1456" s="17" t="str">
        <f t="shared" si="427"/>
        <v/>
      </c>
      <c r="EE1456" s="17" t="str">
        <f t="shared" si="428"/>
        <v/>
      </c>
      <c r="EF1456" s="17" t="str">
        <f t="shared" si="429"/>
        <v/>
      </c>
      <c r="EG1456" s="17" t="str">
        <f t="shared" si="430"/>
        <v/>
      </c>
      <c r="EH1456" s="17" t="str">
        <f t="shared" si="431"/>
        <v/>
      </c>
      <c r="EI1456" s="17" t="str">
        <f t="shared" si="432"/>
        <v/>
      </c>
      <c r="EJ1456" s="17" t="str">
        <f t="shared" si="433"/>
        <v/>
      </c>
      <c r="EK1456" s="17" t="str">
        <f t="shared" si="434"/>
        <v/>
      </c>
      <c r="EL1456" s="17" t="str">
        <f t="shared" si="435"/>
        <v/>
      </c>
    </row>
    <row r="1457" spans="89:142" x14ac:dyDescent="0.35">
      <c r="CK1457" s="17" t="str">
        <f t="shared" si="382"/>
        <v/>
      </c>
      <c r="CL1457" s="17" t="str">
        <f t="shared" si="383"/>
        <v/>
      </c>
      <c r="CM1457" s="17" t="str">
        <f t="shared" si="384"/>
        <v/>
      </c>
      <c r="CN1457" s="17" t="str">
        <f t="shared" si="385"/>
        <v/>
      </c>
      <c r="CO1457" s="17" t="str">
        <f t="shared" si="386"/>
        <v/>
      </c>
      <c r="CP1457" s="17" t="str">
        <f t="shared" si="387"/>
        <v/>
      </c>
      <c r="CQ1457" s="17" t="str">
        <f t="shared" si="388"/>
        <v/>
      </c>
      <c r="CR1457" s="17" t="str">
        <f t="shared" si="389"/>
        <v/>
      </c>
      <c r="CS1457" s="17" t="str">
        <f t="shared" si="390"/>
        <v/>
      </c>
      <c r="CT1457" s="17" t="str">
        <f t="shared" si="391"/>
        <v/>
      </c>
      <c r="CU1457" s="17" t="str">
        <f t="shared" si="392"/>
        <v/>
      </c>
      <c r="CV1457" s="17" t="str">
        <f t="shared" si="393"/>
        <v/>
      </c>
      <c r="CW1457" s="17" t="str">
        <f t="shared" si="394"/>
        <v/>
      </c>
      <c r="CX1457" s="17" t="str">
        <f t="shared" si="395"/>
        <v/>
      </c>
      <c r="CY1457" s="17" t="str">
        <f t="shared" si="396"/>
        <v/>
      </c>
      <c r="CZ1457" s="17" t="str">
        <f t="shared" si="397"/>
        <v/>
      </c>
      <c r="DA1457" s="17" t="str">
        <f t="shared" si="398"/>
        <v/>
      </c>
      <c r="DB1457" s="17" t="str">
        <f t="shared" si="399"/>
        <v/>
      </c>
      <c r="DC1457" s="17" t="str">
        <f t="shared" si="400"/>
        <v/>
      </c>
      <c r="DD1457" s="17" t="str">
        <f t="shared" si="401"/>
        <v/>
      </c>
      <c r="DE1457" s="17" t="str">
        <f t="shared" si="402"/>
        <v/>
      </c>
      <c r="DF1457" s="17" t="str">
        <f t="shared" si="403"/>
        <v/>
      </c>
      <c r="DG1457" s="17" t="str">
        <f t="shared" si="404"/>
        <v/>
      </c>
      <c r="DH1457" s="17" t="str">
        <f t="shared" si="405"/>
        <v/>
      </c>
      <c r="DI1457" s="17" t="str">
        <f t="shared" si="406"/>
        <v/>
      </c>
      <c r="DJ1457" s="17" t="str">
        <f t="shared" si="407"/>
        <v/>
      </c>
      <c r="DK1457" s="17" t="str">
        <f t="shared" si="408"/>
        <v/>
      </c>
      <c r="DL1457" s="17" t="str">
        <f t="shared" si="409"/>
        <v/>
      </c>
      <c r="DM1457" s="17" t="str">
        <f t="shared" si="410"/>
        <v/>
      </c>
      <c r="DN1457" s="17" t="str">
        <f t="shared" si="411"/>
        <v/>
      </c>
      <c r="DO1457" s="17" t="str">
        <f t="shared" si="412"/>
        <v/>
      </c>
      <c r="DP1457" s="17" t="str">
        <f t="shared" si="413"/>
        <v/>
      </c>
      <c r="DQ1457" s="17" t="str">
        <f t="shared" si="414"/>
        <v/>
      </c>
      <c r="DR1457" s="17" t="str">
        <f t="shared" si="415"/>
        <v/>
      </c>
      <c r="DS1457" s="17" t="str">
        <f t="shared" si="416"/>
        <v/>
      </c>
      <c r="DT1457" s="17" t="str">
        <f t="shared" si="417"/>
        <v/>
      </c>
      <c r="DU1457" s="17" t="str">
        <f t="shared" si="418"/>
        <v/>
      </c>
      <c r="DV1457" s="17" t="str">
        <f t="shared" si="419"/>
        <v/>
      </c>
      <c r="DW1457" s="17" t="str">
        <f t="shared" si="420"/>
        <v/>
      </c>
      <c r="DX1457" s="17" t="str">
        <f t="shared" si="421"/>
        <v/>
      </c>
      <c r="DY1457" s="17" t="str">
        <f t="shared" si="422"/>
        <v/>
      </c>
      <c r="DZ1457" s="17" t="str">
        <f t="shared" si="423"/>
        <v/>
      </c>
      <c r="EA1457" s="17" t="str">
        <f t="shared" si="424"/>
        <v/>
      </c>
      <c r="EB1457" s="17" t="str">
        <f t="shared" si="425"/>
        <v/>
      </c>
      <c r="EC1457" s="17" t="str">
        <f t="shared" si="426"/>
        <v/>
      </c>
      <c r="ED1457" s="17" t="str">
        <f t="shared" si="427"/>
        <v/>
      </c>
      <c r="EE1457" s="17" t="str">
        <f t="shared" si="428"/>
        <v/>
      </c>
      <c r="EF1457" s="17" t="str">
        <f t="shared" si="429"/>
        <v/>
      </c>
      <c r="EG1457" s="17" t="str">
        <f t="shared" si="430"/>
        <v/>
      </c>
      <c r="EH1457" s="17" t="str">
        <f t="shared" si="431"/>
        <v/>
      </c>
      <c r="EI1457" s="17" t="str">
        <f t="shared" si="432"/>
        <v/>
      </c>
      <c r="EJ1457" s="17" t="str">
        <f t="shared" si="433"/>
        <v/>
      </c>
      <c r="EK1457" s="17" t="str">
        <f t="shared" si="434"/>
        <v/>
      </c>
      <c r="EL1457" s="17" t="str">
        <f t="shared" si="435"/>
        <v/>
      </c>
    </row>
    <row r="1458" spans="89:142" x14ac:dyDescent="0.35">
      <c r="CK1458" s="17" t="str">
        <f t="shared" si="382"/>
        <v/>
      </c>
      <c r="CL1458" s="17" t="str">
        <f t="shared" si="383"/>
        <v/>
      </c>
      <c r="CM1458" s="17" t="str">
        <f t="shared" si="384"/>
        <v/>
      </c>
      <c r="CN1458" s="17" t="str">
        <f t="shared" si="385"/>
        <v/>
      </c>
      <c r="CO1458" s="17" t="str">
        <f t="shared" si="386"/>
        <v/>
      </c>
      <c r="CP1458" s="17" t="str">
        <f t="shared" si="387"/>
        <v/>
      </c>
      <c r="CQ1458" s="17" t="str">
        <f t="shared" si="388"/>
        <v/>
      </c>
      <c r="CR1458" s="17" t="str">
        <f t="shared" si="389"/>
        <v/>
      </c>
      <c r="CS1458" s="17" t="str">
        <f t="shared" si="390"/>
        <v/>
      </c>
      <c r="CT1458" s="17" t="str">
        <f t="shared" si="391"/>
        <v/>
      </c>
      <c r="CU1458" s="17" t="str">
        <f t="shared" si="392"/>
        <v/>
      </c>
      <c r="CV1458" s="17" t="str">
        <f t="shared" si="393"/>
        <v/>
      </c>
      <c r="CW1458" s="17" t="str">
        <f t="shared" si="394"/>
        <v/>
      </c>
      <c r="CX1458" s="17" t="str">
        <f t="shared" si="395"/>
        <v/>
      </c>
      <c r="CY1458" s="17" t="str">
        <f t="shared" si="396"/>
        <v/>
      </c>
      <c r="CZ1458" s="17" t="str">
        <f t="shared" si="397"/>
        <v/>
      </c>
      <c r="DA1458" s="17" t="str">
        <f t="shared" si="398"/>
        <v/>
      </c>
      <c r="DB1458" s="17" t="str">
        <f t="shared" si="399"/>
        <v/>
      </c>
      <c r="DC1458" s="17" t="str">
        <f t="shared" si="400"/>
        <v/>
      </c>
      <c r="DD1458" s="17" t="str">
        <f t="shared" si="401"/>
        <v/>
      </c>
      <c r="DE1458" s="17" t="str">
        <f t="shared" si="402"/>
        <v/>
      </c>
      <c r="DF1458" s="17" t="str">
        <f t="shared" si="403"/>
        <v/>
      </c>
      <c r="DG1458" s="17" t="str">
        <f t="shared" si="404"/>
        <v/>
      </c>
      <c r="DH1458" s="17" t="str">
        <f t="shared" si="405"/>
        <v/>
      </c>
      <c r="DI1458" s="17" t="str">
        <f t="shared" si="406"/>
        <v/>
      </c>
      <c r="DJ1458" s="17" t="str">
        <f t="shared" si="407"/>
        <v/>
      </c>
      <c r="DK1458" s="17" t="str">
        <f t="shared" si="408"/>
        <v/>
      </c>
      <c r="DL1458" s="17" t="str">
        <f t="shared" si="409"/>
        <v/>
      </c>
      <c r="DM1458" s="17" t="str">
        <f t="shared" si="410"/>
        <v/>
      </c>
      <c r="DN1458" s="17" t="str">
        <f t="shared" si="411"/>
        <v/>
      </c>
      <c r="DO1458" s="17" t="str">
        <f t="shared" si="412"/>
        <v/>
      </c>
      <c r="DP1458" s="17" t="str">
        <f t="shared" si="413"/>
        <v/>
      </c>
      <c r="DQ1458" s="17" t="str">
        <f t="shared" si="414"/>
        <v/>
      </c>
      <c r="DR1458" s="17" t="str">
        <f t="shared" si="415"/>
        <v/>
      </c>
      <c r="DS1458" s="17" t="str">
        <f t="shared" si="416"/>
        <v/>
      </c>
      <c r="DT1458" s="17" t="str">
        <f t="shared" si="417"/>
        <v/>
      </c>
      <c r="DU1458" s="17" t="str">
        <f t="shared" si="418"/>
        <v/>
      </c>
      <c r="DV1458" s="17" t="str">
        <f t="shared" si="419"/>
        <v/>
      </c>
      <c r="DW1458" s="17" t="str">
        <f t="shared" si="420"/>
        <v/>
      </c>
      <c r="DX1458" s="17" t="str">
        <f t="shared" si="421"/>
        <v/>
      </c>
      <c r="DY1458" s="17" t="str">
        <f t="shared" si="422"/>
        <v/>
      </c>
      <c r="DZ1458" s="17" t="str">
        <f t="shared" si="423"/>
        <v/>
      </c>
      <c r="EA1458" s="17" t="str">
        <f t="shared" si="424"/>
        <v/>
      </c>
      <c r="EB1458" s="17" t="str">
        <f t="shared" si="425"/>
        <v/>
      </c>
      <c r="EC1458" s="17" t="str">
        <f t="shared" si="426"/>
        <v/>
      </c>
      <c r="ED1458" s="17" t="str">
        <f t="shared" si="427"/>
        <v/>
      </c>
      <c r="EE1458" s="17" t="str">
        <f t="shared" si="428"/>
        <v/>
      </c>
      <c r="EF1458" s="17" t="str">
        <f t="shared" si="429"/>
        <v/>
      </c>
      <c r="EG1458" s="17" t="str">
        <f t="shared" si="430"/>
        <v/>
      </c>
      <c r="EH1458" s="17" t="str">
        <f t="shared" si="431"/>
        <v/>
      </c>
      <c r="EI1458" s="17" t="str">
        <f t="shared" si="432"/>
        <v/>
      </c>
      <c r="EJ1458" s="17" t="str">
        <f t="shared" si="433"/>
        <v/>
      </c>
      <c r="EK1458" s="17" t="str">
        <f t="shared" si="434"/>
        <v/>
      </c>
      <c r="EL1458" s="17" t="str">
        <f t="shared" si="435"/>
        <v/>
      </c>
    </row>
    <row r="1459" spans="89:142" x14ac:dyDescent="0.35">
      <c r="CK1459" s="17" t="str">
        <f t="shared" si="382"/>
        <v/>
      </c>
      <c r="CL1459" s="17" t="str">
        <f t="shared" si="383"/>
        <v/>
      </c>
      <c r="CM1459" s="17" t="str">
        <f t="shared" si="384"/>
        <v/>
      </c>
      <c r="CN1459" s="17" t="str">
        <f t="shared" si="385"/>
        <v/>
      </c>
      <c r="CO1459" s="17" t="str">
        <f t="shared" si="386"/>
        <v/>
      </c>
      <c r="CP1459" s="17" t="str">
        <f t="shared" si="387"/>
        <v/>
      </c>
      <c r="CQ1459" s="17" t="str">
        <f t="shared" si="388"/>
        <v/>
      </c>
      <c r="CR1459" s="17" t="str">
        <f t="shared" si="389"/>
        <v/>
      </c>
      <c r="CS1459" s="17" t="str">
        <f t="shared" si="390"/>
        <v/>
      </c>
      <c r="CT1459" s="17" t="str">
        <f t="shared" si="391"/>
        <v/>
      </c>
      <c r="CU1459" s="17" t="str">
        <f t="shared" si="392"/>
        <v/>
      </c>
      <c r="CV1459" s="17" t="str">
        <f t="shared" si="393"/>
        <v/>
      </c>
      <c r="CW1459" s="17" t="str">
        <f t="shared" si="394"/>
        <v/>
      </c>
      <c r="CX1459" s="17" t="str">
        <f t="shared" si="395"/>
        <v/>
      </c>
      <c r="CY1459" s="17" t="str">
        <f t="shared" si="396"/>
        <v/>
      </c>
      <c r="CZ1459" s="17" t="str">
        <f t="shared" si="397"/>
        <v/>
      </c>
      <c r="DA1459" s="17" t="str">
        <f t="shared" si="398"/>
        <v/>
      </c>
      <c r="DB1459" s="17" t="str">
        <f t="shared" si="399"/>
        <v/>
      </c>
      <c r="DC1459" s="17" t="str">
        <f t="shared" si="400"/>
        <v/>
      </c>
      <c r="DD1459" s="17" t="str">
        <f t="shared" si="401"/>
        <v/>
      </c>
      <c r="DE1459" s="17" t="str">
        <f t="shared" si="402"/>
        <v/>
      </c>
      <c r="DF1459" s="17" t="str">
        <f t="shared" si="403"/>
        <v/>
      </c>
      <c r="DG1459" s="17" t="str">
        <f t="shared" si="404"/>
        <v/>
      </c>
      <c r="DH1459" s="17" t="str">
        <f t="shared" si="405"/>
        <v/>
      </c>
      <c r="DI1459" s="17" t="str">
        <f t="shared" si="406"/>
        <v/>
      </c>
      <c r="DJ1459" s="17" t="str">
        <f t="shared" si="407"/>
        <v/>
      </c>
      <c r="DK1459" s="17" t="str">
        <f t="shared" si="408"/>
        <v/>
      </c>
      <c r="DL1459" s="17" t="str">
        <f t="shared" si="409"/>
        <v/>
      </c>
      <c r="DM1459" s="17" t="str">
        <f t="shared" si="410"/>
        <v/>
      </c>
      <c r="DN1459" s="17" t="str">
        <f t="shared" si="411"/>
        <v/>
      </c>
      <c r="DO1459" s="17" t="str">
        <f t="shared" si="412"/>
        <v/>
      </c>
      <c r="DP1459" s="17" t="str">
        <f t="shared" si="413"/>
        <v/>
      </c>
      <c r="DQ1459" s="17" t="str">
        <f t="shared" si="414"/>
        <v/>
      </c>
      <c r="DR1459" s="17" t="str">
        <f t="shared" si="415"/>
        <v/>
      </c>
      <c r="DS1459" s="17" t="str">
        <f t="shared" si="416"/>
        <v/>
      </c>
      <c r="DT1459" s="17" t="str">
        <f t="shared" si="417"/>
        <v/>
      </c>
      <c r="DU1459" s="17" t="str">
        <f t="shared" si="418"/>
        <v/>
      </c>
      <c r="DV1459" s="17" t="str">
        <f t="shared" si="419"/>
        <v/>
      </c>
      <c r="DW1459" s="17" t="str">
        <f t="shared" si="420"/>
        <v/>
      </c>
      <c r="DX1459" s="17" t="str">
        <f t="shared" si="421"/>
        <v/>
      </c>
      <c r="DY1459" s="17" t="str">
        <f t="shared" si="422"/>
        <v/>
      </c>
      <c r="DZ1459" s="17" t="str">
        <f t="shared" si="423"/>
        <v/>
      </c>
      <c r="EA1459" s="17" t="str">
        <f t="shared" si="424"/>
        <v/>
      </c>
      <c r="EB1459" s="17" t="str">
        <f t="shared" si="425"/>
        <v/>
      </c>
      <c r="EC1459" s="17" t="str">
        <f t="shared" si="426"/>
        <v/>
      </c>
      <c r="ED1459" s="17" t="str">
        <f t="shared" si="427"/>
        <v/>
      </c>
      <c r="EE1459" s="17" t="str">
        <f t="shared" si="428"/>
        <v/>
      </c>
      <c r="EF1459" s="17" t="str">
        <f t="shared" si="429"/>
        <v/>
      </c>
      <c r="EG1459" s="17" t="str">
        <f t="shared" si="430"/>
        <v/>
      </c>
      <c r="EH1459" s="17" t="str">
        <f t="shared" si="431"/>
        <v/>
      </c>
      <c r="EI1459" s="17" t="str">
        <f t="shared" si="432"/>
        <v/>
      </c>
      <c r="EJ1459" s="17" t="str">
        <f t="shared" si="433"/>
        <v/>
      </c>
      <c r="EK1459" s="17" t="str">
        <f t="shared" si="434"/>
        <v/>
      </c>
      <c r="EL1459" s="17" t="str">
        <f t="shared" si="435"/>
        <v/>
      </c>
    </row>
    <row r="1460" spans="89:142" x14ac:dyDescent="0.35">
      <c r="CK1460" s="17" t="str">
        <f t="shared" si="382"/>
        <v/>
      </c>
      <c r="CL1460" s="17" t="str">
        <f t="shared" si="383"/>
        <v/>
      </c>
      <c r="CM1460" s="17" t="str">
        <f t="shared" si="384"/>
        <v/>
      </c>
      <c r="CN1460" s="17" t="str">
        <f t="shared" si="385"/>
        <v/>
      </c>
      <c r="CO1460" s="17" t="str">
        <f t="shared" si="386"/>
        <v/>
      </c>
      <c r="CP1460" s="17" t="str">
        <f t="shared" si="387"/>
        <v/>
      </c>
      <c r="CQ1460" s="17" t="str">
        <f t="shared" si="388"/>
        <v/>
      </c>
      <c r="CR1460" s="17" t="str">
        <f t="shared" si="389"/>
        <v/>
      </c>
      <c r="CS1460" s="17" t="str">
        <f t="shared" si="390"/>
        <v/>
      </c>
      <c r="CT1460" s="17" t="str">
        <f t="shared" si="391"/>
        <v/>
      </c>
      <c r="CU1460" s="17" t="str">
        <f t="shared" si="392"/>
        <v/>
      </c>
      <c r="CV1460" s="17" t="str">
        <f t="shared" si="393"/>
        <v/>
      </c>
      <c r="CW1460" s="17" t="str">
        <f t="shared" si="394"/>
        <v/>
      </c>
      <c r="CX1460" s="17" t="str">
        <f t="shared" si="395"/>
        <v/>
      </c>
      <c r="CY1460" s="17" t="str">
        <f t="shared" si="396"/>
        <v/>
      </c>
      <c r="CZ1460" s="17" t="str">
        <f t="shared" si="397"/>
        <v/>
      </c>
      <c r="DA1460" s="17" t="str">
        <f t="shared" si="398"/>
        <v/>
      </c>
      <c r="DB1460" s="17" t="str">
        <f t="shared" si="399"/>
        <v/>
      </c>
      <c r="DC1460" s="17" t="str">
        <f t="shared" si="400"/>
        <v/>
      </c>
      <c r="DD1460" s="17" t="str">
        <f t="shared" si="401"/>
        <v/>
      </c>
      <c r="DE1460" s="17" t="str">
        <f t="shared" si="402"/>
        <v/>
      </c>
      <c r="DF1460" s="17" t="str">
        <f t="shared" si="403"/>
        <v/>
      </c>
      <c r="DG1460" s="17" t="str">
        <f t="shared" si="404"/>
        <v/>
      </c>
      <c r="DH1460" s="17" t="str">
        <f t="shared" si="405"/>
        <v/>
      </c>
      <c r="DI1460" s="17" t="str">
        <f t="shared" si="406"/>
        <v/>
      </c>
      <c r="DJ1460" s="17" t="str">
        <f t="shared" si="407"/>
        <v/>
      </c>
      <c r="DK1460" s="17" t="str">
        <f t="shared" si="408"/>
        <v/>
      </c>
      <c r="DL1460" s="17" t="str">
        <f t="shared" si="409"/>
        <v/>
      </c>
      <c r="DM1460" s="17" t="str">
        <f t="shared" si="410"/>
        <v/>
      </c>
      <c r="DN1460" s="17" t="str">
        <f t="shared" si="411"/>
        <v/>
      </c>
      <c r="DO1460" s="17" t="str">
        <f t="shared" si="412"/>
        <v/>
      </c>
      <c r="DP1460" s="17" t="str">
        <f t="shared" si="413"/>
        <v/>
      </c>
      <c r="DQ1460" s="17" t="str">
        <f t="shared" si="414"/>
        <v/>
      </c>
      <c r="DR1460" s="17" t="str">
        <f t="shared" si="415"/>
        <v/>
      </c>
      <c r="DS1460" s="17" t="str">
        <f t="shared" si="416"/>
        <v/>
      </c>
      <c r="DT1460" s="17" t="str">
        <f t="shared" si="417"/>
        <v/>
      </c>
      <c r="DU1460" s="17" t="str">
        <f t="shared" si="418"/>
        <v/>
      </c>
      <c r="DV1460" s="17" t="str">
        <f t="shared" si="419"/>
        <v/>
      </c>
      <c r="DW1460" s="17" t="str">
        <f t="shared" si="420"/>
        <v/>
      </c>
      <c r="DX1460" s="17" t="str">
        <f t="shared" si="421"/>
        <v/>
      </c>
      <c r="DY1460" s="17" t="str">
        <f t="shared" si="422"/>
        <v/>
      </c>
      <c r="DZ1460" s="17" t="str">
        <f t="shared" si="423"/>
        <v/>
      </c>
      <c r="EA1460" s="17" t="str">
        <f t="shared" si="424"/>
        <v/>
      </c>
      <c r="EB1460" s="17" t="str">
        <f t="shared" si="425"/>
        <v/>
      </c>
      <c r="EC1460" s="17" t="str">
        <f t="shared" si="426"/>
        <v/>
      </c>
      <c r="ED1460" s="17" t="str">
        <f t="shared" si="427"/>
        <v/>
      </c>
      <c r="EE1460" s="17" t="str">
        <f t="shared" si="428"/>
        <v/>
      </c>
      <c r="EF1460" s="17" t="str">
        <f t="shared" si="429"/>
        <v/>
      </c>
      <c r="EG1460" s="17" t="str">
        <f t="shared" si="430"/>
        <v/>
      </c>
      <c r="EH1460" s="17" t="str">
        <f t="shared" si="431"/>
        <v/>
      </c>
      <c r="EI1460" s="17" t="str">
        <f t="shared" si="432"/>
        <v/>
      </c>
      <c r="EJ1460" s="17" t="str">
        <f t="shared" si="433"/>
        <v/>
      </c>
      <c r="EK1460" s="17" t="str">
        <f t="shared" si="434"/>
        <v/>
      </c>
      <c r="EL1460" s="17" t="str">
        <f t="shared" si="435"/>
        <v/>
      </c>
    </row>
    <row r="1461" spans="89:142" x14ac:dyDescent="0.35">
      <c r="CK1461" s="17" t="str">
        <f t="shared" si="382"/>
        <v/>
      </c>
      <c r="CL1461" s="17" t="str">
        <f t="shared" si="383"/>
        <v/>
      </c>
      <c r="CM1461" s="17" t="str">
        <f t="shared" si="384"/>
        <v/>
      </c>
      <c r="CN1461" s="17" t="str">
        <f t="shared" si="385"/>
        <v/>
      </c>
      <c r="CO1461" s="17" t="str">
        <f t="shared" si="386"/>
        <v/>
      </c>
      <c r="CP1461" s="17" t="str">
        <f t="shared" si="387"/>
        <v/>
      </c>
      <c r="CQ1461" s="17" t="str">
        <f t="shared" si="388"/>
        <v/>
      </c>
      <c r="CR1461" s="17" t="str">
        <f t="shared" si="389"/>
        <v/>
      </c>
      <c r="CS1461" s="17" t="str">
        <f t="shared" si="390"/>
        <v/>
      </c>
      <c r="CT1461" s="17" t="str">
        <f t="shared" si="391"/>
        <v/>
      </c>
      <c r="CU1461" s="17" t="str">
        <f t="shared" si="392"/>
        <v/>
      </c>
      <c r="CV1461" s="17" t="str">
        <f t="shared" si="393"/>
        <v/>
      </c>
      <c r="CW1461" s="17" t="str">
        <f t="shared" si="394"/>
        <v/>
      </c>
      <c r="CX1461" s="17" t="str">
        <f t="shared" si="395"/>
        <v/>
      </c>
      <c r="CY1461" s="17" t="str">
        <f t="shared" si="396"/>
        <v/>
      </c>
      <c r="CZ1461" s="17" t="str">
        <f t="shared" si="397"/>
        <v/>
      </c>
      <c r="DA1461" s="17" t="str">
        <f t="shared" si="398"/>
        <v/>
      </c>
      <c r="DB1461" s="17" t="str">
        <f t="shared" si="399"/>
        <v/>
      </c>
      <c r="DC1461" s="17" t="str">
        <f t="shared" si="400"/>
        <v/>
      </c>
      <c r="DD1461" s="17" t="str">
        <f t="shared" si="401"/>
        <v/>
      </c>
      <c r="DE1461" s="17" t="str">
        <f t="shared" si="402"/>
        <v/>
      </c>
      <c r="DF1461" s="17" t="str">
        <f t="shared" si="403"/>
        <v/>
      </c>
      <c r="DG1461" s="17" t="str">
        <f t="shared" si="404"/>
        <v/>
      </c>
      <c r="DH1461" s="17" t="str">
        <f t="shared" si="405"/>
        <v/>
      </c>
      <c r="DI1461" s="17" t="str">
        <f t="shared" si="406"/>
        <v/>
      </c>
      <c r="DJ1461" s="17" t="str">
        <f t="shared" si="407"/>
        <v/>
      </c>
      <c r="DK1461" s="17" t="str">
        <f t="shared" si="408"/>
        <v/>
      </c>
      <c r="DL1461" s="17" t="str">
        <f t="shared" si="409"/>
        <v/>
      </c>
      <c r="DM1461" s="17" t="str">
        <f t="shared" si="410"/>
        <v/>
      </c>
      <c r="DN1461" s="17" t="str">
        <f t="shared" si="411"/>
        <v/>
      </c>
      <c r="DO1461" s="17" t="str">
        <f t="shared" si="412"/>
        <v/>
      </c>
      <c r="DP1461" s="17" t="str">
        <f t="shared" si="413"/>
        <v/>
      </c>
      <c r="DQ1461" s="17" t="str">
        <f t="shared" si="414"/>
        <v/>
      </c>
      <c r="DR1461" s="17" t="str">
        <f t="shared" si="415"/>
        <v/>
      </c>
      <c r="DS1461" s="17" t="str">
        <f t="shared" si="416"/>
        <v/>
      </c>
      <c r="DT1461" s="17" t="str">
        <f t="shared" si="417"/>
        <v/>
      </c>
      <c r="DU1461" s="17" t="str">
        <f t="shared" si="418"/>
        <v/>
      </c>
      <c r="DV1461" s="17" t="str">
        <f t="shared" si="419"/>
        <v/>
      </c>
      <c r="DW1461" s="17" t="str">
        <f t="shared" si="420"/>
        <v/>
      </c>
      <c r="DX1461" s="17" t="str">
        <f t="shared" si="421"/>
        <v/>
      </c>
      <c r="DY1461" s="17" t="str">
        <f t="shared" si="422"/>
        <v/>
      </c>
      <c r="DZ1461" s="17" t="str">
        <f t="shared" si="423"/>
        <v/>
      </c>
      <c r="EA1461" s="17" t="str">
        <f t="shared" si="424"/>
        <v/>
      </c>
      <c r="EB1461" s="17" t="str">
        <f t="shared" si="425"/>
        <v/>
      </c>
      <c r="EC1461" s="17" t="str">
        <f t="shared" si="426"/>
        <v/>
      </c>
      <c r="ED1461" s="17" t="str">
        <f t="shared" si="427"/>
        <v/>
      </c>
      <c r="EE1461" s="17" t="str">
        <f t="shared" si="428"/>
        <v/>
      </c>
      <c r="EF1461" s="17" t="str">
        <f t="shared" si="429"/>
        <v/>
      </c>
      <c r="EG1461" s="17" t="str">
        <f t="shared" si="430"/>
        <v/>
      </c>
      <c r="EH1461" s="17" t="str">
        <f t="shared" si="431"/>
        <v/>
      </c>
      <c r="EI1461" s="17" t="str">
        <f t="shared" si="432"/>
        <v/>
      </c>
      <c r="EJ1461" s="17" t="str">
        <f t="shared" si="433"/>
        <v/>
      </c>
      <c r="EK1461" s="17" t="str">
        <f t="shared" si="434"/>
        <v/>
      </c>
      <c r="EL1461" s="17" t="str">
        <f t="shared" si="435"/>
        <v/>
      </c>
    </row>
    <row r="1462" spans="89:142" x14ac:dyDescent="0.35">
      <c r="CK1462" s="17" t="str">
        <f t="shared" si="382"/>
        <v/>
      </c>
      <c r="CL1462" s="17" t="str">
        <f t="shared" si="383"/>
        <v/>
      </c>
      <c r="CM1462" s="17" t="str">
        <f t="shared" si="384"/>
        <v/>
      </c>
      <c r="CN1462" s="17" t="str">
        <f t="shared" si="385"/>
        <v/>
      </c>
      <c r="CO1462" s="17" t="str">
        <f t="shared" si="386"/>
        <v/>
      </c>
      <c r="CP1462" s="17" t="str">
        <f t="shared" si="387"/>
        <v/>
      </c>
      <c r="CQ1462" s="17" t="str">
        <f t="shared" si="388"/>
        <v/>
      </c>
      <c r="CR1462" s="17" t="str">
        <f t="shared" si="389"/>
        <v/>
      </c>
      <c r="CS1462" s="17" t="str">
        <f t="shared" si="390"/>
        <v/>
      </c>
      <c r="CT1462" s="17" t="str">
        <f t="shared" si="391"/>
        <v/>
      </c>
      <c r="CU1462" s="17" t="str">
        <f t="shared" si="392"/>
        <v/>
      </c>
      <c r="CV1462" s="17" t="str">
        <f t="shared" si="393"/>
        <v/>
      </c>
      <c r="CW1462" s="17" t="str">
        <f t="shared" si="394"/>
        <v/>
      </c>
      <c r="CX1462" s="17" t="str">
        <f t="shared" si="395"/>
        <v/>
      </c>
      <c r="CY1462" s="17" t="str">
        <f t="shared" si="396"/>
        <v/>
      </c>
      <c r="CZ1462" s="17" t="str">
        <f t="shared" si="397"/>
        <v/>
      </c>
      <c r="DA1462" s="17" t="str">
        <f t="shared" si="398"/>
        <v/>
      </c>
      <c r="DB1462" s="17" t="str">
        <f t="shared" si="399"/>
        <v/>
      </c>
      <c r="DC1462" s="17" t="str">
        <f t="shared" si="400"/>
        <v/>
      </c>
      <c r="DD1462" s="17" t="str">
        <f t="shared" si="401"/>
        <v/>
      </c>
      <c r="DE1462" s="17" t="str">
        <f t="shared" si="402"/>
        <v/>
      </c>
      <c r="DF1462" s="17" t="str">
        <f t="shared" si="403"/>
        <v/>
      </c>
      <c r="DG1462" s="17" t="str">
        <f t="shared" si="404"/>
        <v/>
      </c>
      <c r="DH1462" s="17" t="str">
        <f t="shared" si="405"/>
        <v/>
      </c>
      <c r="DI1462" s="17" t="str">
        <f t="shared" si="406"/>
        <v/>
      </c>
      <c r="DJ1462" s="17" t="str">
        <f t="shared" si="407"/>
        <v/>
      </c>
      <c r="DK1462" s="17" t="str">
        <f t="shared" si="408"/>
        <v/>
      </c>
      <c r="DL1462" s="17" t="str">
        <f t="shared" si="409"/>
        <v/>
      </c>
      <c r="DM1462" s="17" t="str">
        <f t="shared" si="410"/>
        <v/>
      </c>
      <c r="DN1462" s="17" t="str">
        <f t="shared" si="411"/>
        <v/>
      </c>
      <c r="DO1462" s="17" t="str">
        <f t="shared" si="412"/>
        <v/>
      </c>
      <c r="DP1462" s="17" t="str">
        <f t="shared" si="413"/>
        <v/>
      </c>
      <c r="DQ1462" s="17" t="str">
        <f t="shared" si="414"/>
        <v/>
      </c>
      <c r="DR1462" s="17" t="str">
        <f t="shared" si="415"/>
        <v/>
      </c>
      <c r="DS1462" s="17" t="str">
        <f t="shared" si="416"/>
        <v/>
      </c>
      <c r="DT1462" s="17" t="str">
        <f t="shared" si="417"/>
        <v/>
      </c>
      <c r="DU1462" s="17" t="str">
        <f t="shared" si="418"/>
        <v/>
      </c>
      <c r="DV1462" s="17" t="str">
        <f t="shared" si="419"/>
        <v/>
      </c>
      <c r="DW1462" s="17" t="str">
        <f t="shared" si="420"/>
        <v/>
      </c>
      <c r="DX1462" s="17" t="str">
        <f t="shared" si="421"/>
        <v/>
      </c>
      <c r="DY1462" s="17" t="str">
        <f t="shared" si="422"/>
        <v/>
      </c>
      <c r="DZ1462" s="17" t="str">
        <f t="shared" si="423"/>
        <v/>
      </c>
      <c r="EA1462" s="17" t="str">
        <f t="shared" si="424"/>
        <v/>
      </c>
      <c r="EB1462" s="17" t="str">
        <f t="shared" si="425"/>
        <v/>
      </c>
      <c r="EC1462" s="17" t="str">
        <f t="shared" si="426"/>
        <v/>
      </c>
      <c r="ED1462" s="17" t="str">
        <f t="shared" si="427"/>
        <v/>
      </c>
      <c r="EE1462" s="17" t="str">
        <f t="shared" si="428"/>
        <v/>
      </c>
      <c r="EF1462" s="17" t="str">
        <f t="shared" si="429"/>
        <v/>
      </c>
      <c r="EG1462" s="17" t="str">
        <f t="shared" si="430"/>
        <v/>
      </c>
      <c r="EH1462" s="17" t="str">
        <f t="shared" si="431"/>
        <v/>
      </c>
      <c r="EI1462" s="17" t="str">
        <f t="shared" si="432"/>
        <v/>
      </c>
      <c r="EJ1462" s="17" t="str">
        <f t="shared" si="433"/>
        <v/>
      </c>
      <c r="EK1462" s="17" t="str">
        <f t="shared" si="434"/>
        <v/>
      </c>
      <c r="EL1462" s="17" t="str">
        <f t="shared" si="435"/>
        <v/>
      </c>
    </row>
    <row r="1463" spans="89:142" x14ac:dyDescent="0.35">
      <c r="CK1463" s="17" t="str">
        <f t="shared" si="382"/>
        <v/>
      </c>
      <c r="CL1463" s="17" t="str">
        <f t="shared" si="383"/>
        <v/>
      </c>
      <c r="CM1463" s="17" t="str">
        <f t="shared" si="384"/>
        <v/>
      </c>
      <c r="CN1463" s="17" t="str">
        <f t="shared" si="385"/>
        <v/>
      </c>
      <c r="CO1463" s="17" t="str">
        <f t="shared" si="386"/>
        <v/>
      </c>
      <c r="CP1463" s="17" t="str">
        <f t="shared" si="387"/>
        <v/>
      </c>
      <c r="CQ1463" s="17" t="str">
        <f t="shared" si="388"/>
        <v/>
      </c>
      <c r="CR1463" s="17" t="str">
        <f t="shared" si="389"/>
        <v/>
      </c>
      <c r="CS1463" s="17" t="str">
        <f t="shared" si="390"/>
        <v/>
      </c>
      <c r="CT1463" s="17" t="str">
        <f t="shared" si="391"/>
        <v/>
      </c>
      <c r="CU1463" s="17" t="str">
        <f t="shared" si="392"/>
        <v/>
      </c>
      <c r="CV1463" s="17" t="str">
        <f t="shared" si="393"/>
        <v/>
      </c>
      <c r="CW1463" s="17" t="str">
        <f t="shared" si="394"/>
        <v/>
      </c>
      <c r="CX1463" s="17" t="str">
        <f t="shared" si="395"/>
        <v/>
      </c>
      <c r="CY1463" s="17" t="str">
        <f t="shared" si="396"/>
        <v/>
      </c>
      <c r="CZ1463" s="17" t="str">
        <f t="shared" si="397"/>
        <v/>
      </c>
      <c r="DA1463" s="17" t="str">
        <f t="shared" si="398"/>
        <v/>
      </c>
      <c r="DB1463" s="17" t="str">
        <f t="shared" si="399"/>
        <v/>
      </c>
      <c r="DC1463" s="17" t="str">
        <f t="shared" si="400"/>
        <v/>
      </c>
      <c r="DD1463" s="17" t="str">
        <f t="shared" si="401"/>
        <v/>
      </c>
      <c r="DE1463" s="17" t="str">
        <f t="shared" si="402"/>
        <v/>
      </c>
      <c r="DF1463" s="17" t="str">
        <f t="shared" si="403"/>
        <v/>
      </c>
      <c r="DG1463" s="17" t="str">
        <f t="shared" si="404"/>
        <v/>
      </c>
      <c r="DH1463" s="17" t="str">
        <f t="shared" si="405"/>
        <v/>
      </c>
      <c r="DI1463" s="17" t="str">
        <f t="shared" si="406"/>
        <v/>
      </c>
      <c r="DJ1463" s="17" t="str">
        <f t="shared" si="407"/>
        <v/>
      </c>
      <c r="DK1463" s="17" t="str">
        <f t="shared" si="408"/>
        <v/>
      </c>
      <c r="DL1463" s="17" t="str">
        <f t="shared" si="409"/>
        <v/>
      </c>
      <c r="DM1463" s="17" t="str">
        <f t="shared" si="410"/>
        <v/>
      </c>
      <c r="DN1463" s="17" t="str">
        <f t="shared" si="411"/>
        <v/>
      </c>
      <c r="DO1463" s="17" t="str">
        <f t="shared" si="412"/>
        <v/>
      </c>
      <c r="DP1463" s="17" t="str">
        <f t="shared" si="413"/>
        <v/>
      </c>
      <c r="DQ1463" s="17" t="str">
        <f t="shared" si="414"/>
        <v/>
      </c>
      <c r="DR1463" s="17" t="str">
        <f t="shared" si="415"/>
        <v/>
      </c>
      <c r="DS1463" s="17" t="str">
        <f t="shared" si="416"/>
        <v/>
      </c>
      <c r="DT1463" s="17" t="str">
        <f t="shared" si="417"/>
        <v/>
      </c>
      <c r="DU1463" s="17" t="str">
        <f t="shared" si="418"/>
        <v/>
      </c>
      <c r="DV1463" s="17" t="str">
        <f t="shared" si="419"/>
        <v/>
      </c>
      <c r="DW1463" s="17" t="str">
        <f t="shared" si="420"/>
        <v/>
      </c>
      <c r="DX1463" s="17" t="str">
        <f t="shared" si="421"/>
        <v/>
      </c>
      <c r="DY1463" s="17" t="str">
        <f t="shared" si="422"/>
        <v/>
      </c>
      <c r="DZ1463" s="17" t="str">
        <f t="shared" si="423"/>
        <v/>
      </c>
      <c r="EA1463" s="17" t="str">
        <f t="shared" si="424"/>
        <v/>
      </c>
      <c r="EB1463" s="17" t="str">
        <f t="shared" si="425"/>
        <v/>
      </c>
      <c r="EC1463" s="17" t="str">
        <f t="shared" si="426"/>
        <v/>
      </c>
      <c r="ED1463" s="17" t="str">
        <f t="shared" si="427"/>
        <v/>
      </c>
      <c r="EE1463" s="17" t="str">
        <f t="shared" si="428"/>
        <v/>
      </c>
      <c r="EF1463" s="17" t="str">
        <f t="shared" si="429"/>
        <v/>
      </c>
      <c r="EG1463" s="17" t="str">
        <f t="shared" si="430"/>
        <v/>
      </c>
      <c r="EH1463" s="17" t="str">
        <f t="shared" si="431"/>
        <v/>
      </c>
      <c r="EI1463" s="17" t="str">
        <f t="shared" si="432"/>
        <v/>
      </c>
      <c r="EJ1463" s="17" t="str">
        <f t="shared" si="433"/>
        <v/>
      </c>
      <c r="EK1463" s="17" t="str">
        <f t="shared" si="434"/>
        <v/>
      </c>
      <c r="EL1463" s="17" t="str">
        <f t="shared" si="435"/>
        <v/>
      </c>
    </row>
    <row r="1464" spans="89:142" x14ac:dyDescent="0.35">
      <c r="CK1464" s="17" t="str">
        <f t="shared" si="382"/>
        <v/>
      </c>
      <c r="CL1464" s="17" t="str">
        <f t="shared" si="383"/>
        <v/>
      </c>
      <c r="CM1464" s="17" t="str">
        <f t="shared" si="384"/>
        <v/>
      </c>
      <c r="CN1464" s="17" t="str">
        <f t="shared" si="385"/>
        <v/>
      </c>
      <c r="CO1464" s="17" t="str">
        <f t="shared" si="386"/>
        <v/>
      </c>
      <c r="CP1464" s="17" t="str">
        <f t="shared" si="387"/>
        <v/>
      </c>
      <c r="CQ1464" s="17" t="str">
        <f t="shared" si="388"/>
        <v/>
      </c>
      <c r="CR1464" s="17" t="str">
        <f t="shared" si="389"/>
        <v/>
      </c>
      <c r="CS1464" s="17" t="str">
        <f t="shared" si="390"/>
        <v/>
      </c>
      <c r="CT1464" s="17" t="str">
        <f t="shared" si="391"/>
        <v/>
      </c>
      <c r="CU1464" s="17" t="str">
        <f t="shared" si="392"/>
        <v/>
      </c>
      <c r="CV1464" s="17" t="str">
        <f t="shared" si="393"/>
        <v/>
      </c>
      <c r="CW1464" s="17" t="str">
        <f t="shared" si="394"/>
        <v/>
      </c>
      <c r="CX1464" s="17" t="str">
        <f t="shared" si="395"/>
        <v/>
      </c>
      <c r="CY1464" s="17" t="str">
        <f t="shared" si="396"/>
        <v/>
      </c>
      <c r="CZ1464" s="17" t="str">
        <f t="shared" si="397"/>
        <v/>
      </c>
      <c r="DA1464" s="17" t="str">
        <f t="shared" si="398"/>
        <v/>
      </c>
      <c r="DB1464" s="17" t="str">
        <f t="shared" si="399"/>
        <v/>
      </c>
      <c r="DC1464" s="17" t="str">
        <f t="shared" si="400"/>
        <v/>
      </c>
      <c r="DD1464" s="17" t="str">
        <f t="shared" si="401"/>
        <v/>
      </c>
      <c r="DE1464" s="17" t="str">
        <f t="shared" si="402"/>
        <v/>
      </c>
      <c r="DF1464" s="17" t="str">
        <f t="shared" si="403"/>
        <v/>
      </c>
      <c r="DG1464" s="17" t="str">
        <f t="shared" si="404"/>
        <v/>
      </c>
      <c r="DH1464" s="17" t="str">
        <f t="shared" si="405"/>
        <v/>
      </c>
      <c r="DI1464" s="17" t="str">
        <f t="shared" si="406"/>
        <v/>
      </c>
      <c r="DJ1464" s="17" t="str">
        <f t="shared" si="407"/>
        <v/>
      </c>
      <c r="DK1464" s="17" t="str">
        <f t="shared" si="408"/>
        <v/>
      </c>
      <c r="DL1464" s="17" t="str">
        <f t="shared" si="409"/>
        <v/>
      </c>
      <c r="DM1464" s="17" t="str">
        <f t="shared" si="410"/>
        <v/>
      </c>
      <c r="DN1464" s="17" t="str">
        <f t="shared" si="411"/>
        <v/>
      </c>
      <c r="DO1464" s="17" t="str">
        <f t="shared" si="412"/>
        <v/>
      </c>
      <c r="DP1464" s="17" t="str">
        <f t="shared" si="413"/>
        <v/>
      </c>
      <c r="DQ1464" s="17" t="str">
        <f t="shared" si="414"/>
        <v/>
      </c>
      <c r="DR1464" s="17" t="str">
        <f t="shared" si="415"/>
        <v/>
      </c>
      <c r="DS1464" s="17" t="str">
        <f t="shared" si="416"/>
        <v/>
      </c>
      <c r="DT1464" s="17" t="str">
        <f t="shared" si="417"/>
        <v/>
      </c>
      <c r="DU1464" s="17" t="str">
        <f t="shared" si="418"/>
        <v/>
      </c>
      <c r="DV1464" s="17" t="str">
        <f t="shared" si="419"/>
        <v/>
      </c>
      <c r="DW1464" s="17" t="str">
        <f t="shared" si="420"/>
        <v/>
      </c>
      <c r="DX1464" s="17" t="str">
        <f t="shared" si="421"/>
        <v/>
      </c>
      <c r="DY1464" s="17" t="str">
        <f t="shared" si="422"/>
        <v/>
      </c>
      <c r="DZ1464" s="17" t="str">
        <f t="shared" si="423"/>
        <v/>
      </c>
      <c r="EA1464" s="17" t="str">
        <f t="shared" si="424"/>
        <v/>
      </c>
      <c r="EB1464" s="17" t="str">
        <f t="shared" si="425"/>
        <v/>
      </c>
      <c r="EC1464" s="17" t="str">
        <f t="shared" si="426"/>
        <v/>
      </c>
      <c r="ED1464" s="17" t="str">
        <f t="shared" si="427"/>
        <v/>
      </c>
      <c r="EE1464" s="17" t="str">
        <f t="shared" si="428"/>
        <v/>
      </c>
      <c r="EF1464" s="17" t="str">
        <f t="shared" si="429"/>
        <v/>
      </c>
      <c r="EG1464" s="17" t="str">
        <f t="shared" si="430"/>
        <v/>
      </c>
      <c r="EH1464" s="17" t="str">
        <f t="shared" si="431"/>
        <v/>
      </c>
      <c r="EI1464" s="17" t="str">
        <f t="shared" si="432"/>
        <v/>
      </c>
      <c r="EJ1464" s="17" t="str">
        <f t="shared" si="433"/>
        <v/>
      </c>
      <c r="EK1464" s="17" t="str">
        <f t="shared" si="434"/>
        <v/>
      </c>
      <c r="EL1464" s="17" t="str">
        <f t="shared" si="435"/>
        <v/>
      </c>
    </row>
    <row r="1465" spans="89:142" x14ac:dyDescent="0.35">
      <c r="CK1465" s="17" t="str">
        <f t="shared" si="382"/>
        <v/>
      </c>
      <c r="CL1465" s="17" t="str">
        <f t="shared" si="383"/>
        <v/>
      </c>
      <c r="CM1465" s="17" t="str">
        <f t="shared" si="384"/>
        <v/>
      </c>
      <c r="CN1465" s="17" t="str">
        <f t="shared" si="385"/>
        <v/>
      </c>
      <c r="CO1465" s="17" t="str">
        <f t="shared" si="386"/>
        <v/>
      </c>
      <c r="CP1465" s="17" t="str">
        <f t="shared" si="387"/>
        <v/>
      </c>
      <c r="CQ1465" s="17" t="str">
        <f t="shared" si="388"/>
        <v/>
      </c>
      <c r="CR1465" s="17" t="str">
        <f t="shared" si="389"/>
        <v/>
      </c>
      <c r="CS1465" s="17" t="str">
        <f t="shared" si="390"/>
        <v/>
      </c>
      <c r="CT1465" s="17" t="str">
        <f t="shared" si="391"/>
        <v/>
      </c>
      <c r="CU1465" s="17" t="str">
        <f t="shared" si="392"/>
        <v/>
      </c>
      <c r="CV1465" s="17" t="str">
        <f t="shared" si="393"/>
        <v/>
      </c>
      <c r="CW1465" s="17" t="str">
        <f t="shared" si="394"/>
        <v/>
      </c>
      <c r="CX1465" s="17" t="str">
        <f t="shared" si="395"/>
        <v/>
      </c>
      <c r="CY1465" s="17" t="str">
        <f t="shared" si="396"/>
        <v/>
      </c>
      <c r="CZ1465" s="17" t="str">
        <f t="shared" si="397"/>
        <v/>
      </c>
      <c r="DA1465" s="17" t="str">
        <f t="shared" si="398"/>
        <v/>
      </c>
      <c r="DB1465" s="17" t="str">
        <f t="shared" si="399"/>
        <v/>
      </c>
      <c r="DC1465" s="17" t="str">
        <f t="shared" si="400"/>
        <v/>
      </c>
      <c r="DD1465" s="17" t="str">
        <f t="shared" si="401"/>
        <v/>
      </c>
      <c r="DE1465" s="17" t="str">
        <f t="shared" si="402"/>
        <v/>
      </c>
      <c r="DF1465" s="17" t="str">
        <f t="shared" si="403"/>
        <v/>
      </c>
      <c r="DG1465" s="17" t="str">
        <f t="shared" si="404"/>
        <v/>
      </c>
      <c r="DH1465" s="17" t="str">
        <f t="shared" si="405"/>
        <v/>
      </c>
      <c r="DI1465" s="17" t="str">
        <f t="shared" si="406"/>
        <v/>
      </c>
      <c r="DJ1465" s="17" t="str">
        <f t="shared" si="407"/>
        <v/>
      </c>
      <c r="DK1465" s="17" t="str">
        <f t="shared" si="408"/>
        <v/>
      </c>
      <c r="DL1465" s="17" t="str">
        <f t="shared" si="409"/>
        <v/>
      </c>
      <c r="DM1465" s="17" t="str">
        <f t="shared" si="410"/>
        <v/>
      </c>
      <c r="DN1465" s="17" t="str">
        <f t="shared" si="411"/>
        <v/>
      </c>
      <c r="DO1465" s="17" t="str">
        <f t="shared" si="412"/>
        <v/>
      </c>
      <c r="DP1465" s="17" t="str">
        <f t="shared" si="413"/>
        <v/>
      </c>
      <c r="DQ1465" s="17" t="str">
        <f t="shared" si="414"/>
        <v/>
      </c>
      <c r="DR1465" s="17" t="str">
        <f t="shared" si="415"/>
        <v/>
      </c>
      <c r="DS1465" s="17" t="str">
        <f t="shared" si="416"/>
        <v/>
      </c>
      <c r="DT1465" s="17" t="str">
        <f t="shared" si="417"/>
        <v/>
      </c>
      <c r="DU1465" s="17" t="str">
        <f t="shared" si="418"/>
        <v/>
      </c>
      <c r="DV1465" s="17" t="str">
        <f t="shared" si="419"/>
        <v/>
      </c>
      <c r="DW1465" s="17" t="str">
        <f t="shared" si="420"/>
        <v/>
      </c>
      <c r="DX1465" s="17" t="str">
        <f t="shared" si="421"/>
        <v/>
      </c>
      <c r="DY1465" s="17" t="str">
        <f t="shared" si="422"/>
        <v/>
      </c>
      <c r="DZ1465" s="17" t="str">
        <f t="shared" si="423"/>
        <v/>
      </c>
      <c r="EA1465" s="17" t="str">
        <f t="shared" si="424"/>
        <v/>
      </c>
      <c r="EB1465" s="17" t="str">
        <f t="shared" si="425"/>
        <v/>
      </c>
      <c r="EC1465" s="17" t="str">
        <f t="shared" si="426"/>
        <v/>
      </c>
      <c r="ED1465" s="17" t="str">
        <f t="shared" si="427"/>
        <v/>
      </c>
      <c r="EE1465" s="17" t="str">
        <f t="shared" si="428"/>
        <v/>
      </c>
      <c r="EF1465" s="17" t="str">
        <f t="shared" si="429"/>
        <v/>
      </c>
      <c r="EG1465" s="17" t="str">
        <f t="shared" si="430"/>
        <v/>
      </c>
      <c r="EH1465" s="17" t="str">
        <f t="shared" si="431"/>
        <v/>
      </c>
      <c r="EI1465" s="17" t="str">
        <f t="shared" si="432"/>
        <v/>
      </c>
      <c r="EJ1465" s="17" t="str">
        <f t="shared" si="433"/>
        <v/>
      </c>
      <c r="EK1465" s="17" t="str">
        <f t="shared" si="434"/>
        <v/>
      </c>
      <c r="EL1465" s="17" t="str">
        <f t="shared" si="435"/>
        <v/>
      </c>
    </row>
    <row r="1466" spans="89:142" x14ac:dyDescent="0.35">
      <c r="CK1466" s="17" t="str">
        <f t="shared" si="382"/>
        <v/>
      </c>
      <c r="CL1466" s="17" t="str">
        <f t="shared" si="383"/>
        <v/>
      </c>
      <c r="CM1466" s="17" t="str">
        <f t="shared" si="384"/>
        <v/>
      </c>
      <c r="CN1466" s="17" t="str">
        <f t="shared" si="385"/>
        <v/>
      </c>
      <c r="CO1466" s="17" t="str">
        <f t="shared" si="386"/>
        <v/>
      </c>
      <c r="CP1466" s="17" t="str">
        <f t="shared" si="387"/>
        <v/>
      </c>
      <c r="CQ1466" s="17" t="str">
        <f t="shared" si="388"/>
        <v/>
      </c>
      <c r="CR1466" s="17" t="str">
        <f t="shared" si="389"/>
        <v/>
      </c>
      <c r="CS1466" s="17" t="str">
        <f t="shared" si="390"/>
        <v/>
      </c>
      <c r="CT1466" s="17" t="str">
        <f t="shared" si="391"/>
        <v/>
      </c>
      <c r="CU1466" s="17" t="str">
        <f t="shared" si="392"/>
        <v/>
      </c>
      <c r="CV1466" s="17" t="str">
        <f t="shared" si="393"/>
        <v/>
      </c>
      <c r="CW1466" s="17" t="str">
        <f t="shared" si="394"/>
        <v/>
      </c>
      <c r="CX1466" s="17" t="str">
        <f t="shared" si="395"/>
        <v/>
      </c>
      <c r="CY1466" s="17" t="str">
        <f t="shared" si="396"/>
        <v/>
      </c>
      <c r="CZ1466" s="17" t="str">
        <f t="shared" si="397"/>
        <v/>
      </c>
      <c r="DA1466" s="17" t="str">
        <f t="shared" si="398"/>
        <v/>
      </c>
      <c r="DB1466" s="17" t="str">
        <f t="shared" si="399"/>
        <v/>
      </c>
      <c r="DC1466" s="17" t="str">
        <f t="shared" si="400"/>
        <v/>
      </c>
      <c r="DD1466" s="17" t="str">
        <f t="shared" si="401"/>
        <v/>
      </c>
      <c r="DE1466" s="17" t="str">
        <f t="shared" si="402"/>
        <v/>
      </c>
      <c r="DF1466" s="17" t="str">
        <f t="shared" si="403"/>
        <v/>
      </c>
      <c r="DG1466" s="17" t="str">
        <f t="shared" si="404"/>
        <v/>
      </c>
      <c r="DH1466" s="17" t="str">
        <f t="shared" si="405"/>
        <v/>
      </c>
      <c r="DI1466" s="17" t="str">
        <f t="shared" si="406"/>
        <v/>
      </c>
      <c r="DJ1466" s="17" t="str">
        <f t="shared" si="407"/>
        <v/>
      </c>
      <c r="DK1466" s="17" t="str">
        <f t="shared" si="408"/>
        <v/>
      </c>
      <c r="DL1466" s="17" t="str">
        <f t="shared" si="409"/>
        <v/>
      </c>
      <c r="DM1466" s="17" t="str">
        <f t="shared" si="410"/>
        <v/>
      </c>
      <c r="DN1466" s="17" t="str">
        <f t="shared" si="411"/>
        <v/>
      </c>
      <c r="DO1466" s="17" t="str">
        <f t="shared" si="412"/>
        <v/>
      </c>
      <c r="DP1466" s="17" t="str">
        <f t="shared" si="413"/>
        <v/>
      </c>
      <c r="DQ1466" s="17" t="str">
        <f t="shared" si="414"/>
        <v/>
      </c>
      <c r="DR1466" s="17" t="str">
        <f t="shared" si="415"/>
        <v/>
      </c>
      <c r="DS1466" s="17" t="str">
        <f t="shared" si="416"/>
        <v/>
      </c>
      <c r="DT1466" s="17" t="str">
        <f t="shared" si="417"/>
        <v/>
      </c>
      <c r="DU1466" s="17" t="str">
        <f t="shared" si="418"/>
        <v/>
      </c>
      <c r="DV1466" s="17" t="str">
        <f t="shared" si="419"/>
        <v/>
      </c>
      <c r="DW1466" s="17" t="str">
        <f t="shared" si="420"/>
        <v/>
      </c>
      <c r="DX1466" s="17" t="str">
        <f t="shared" si="421"/>
        <v/>
      </c>
      <c r="DY1466" s="17" t="str">
        <f t="shared" si="422"/>
        <v/>
      </c>
      <c r="DZ1466" s="17" t="str">
        <f t="shared" si="423"/>
        <v/>
      </c>
      <c r="EA1466" s="17" t="str">
        <f t="shared" si="424"/>
        <v/>
      </c>
      <c r="EB1466" s="17" t="str">
        <f t="shared" si="425"/>
        <v/>
      </c>
      <c r="EC1466" s="17" t="str">
        <f t="shared" si="426"/>
        <v/>
      </c>
      <c r="ED1466" s="17" t="str">
        <f t="shared" si="427"/>
        <v/>
      </c>
      <c r="EE1466" s="17" t="str">
        <f t="shared" si="428"/>
        <v/>
      </c>
      <c r="EF1466" s="17" t="str">
        <f t="shared" si="429"/>
        <v/>
      </c>
      <c r="EG1466" s="17" t="str">
        <f t="shared" si="430"/>
        <v/>
      </c>
      <c r="EH1466" s="17" t="str">
        <f t="shared" si="431"/>
        <v/>
      </c>
      <c r="EI1466" s="17" t="str">
        <f t="shared" si="432"/>
        <v/>
      </c>
      <c r="EJ1466" s="17" t="str">
        <f t="shared" si="433"/>
        <v/>
      </c>
      <c r="EK1466" s="17" t="str">
        <f t="shared" si="434"/>
        <v/>
      </c>
      <c r="EL1466" s="17" t="str">
        <f t="shared" si="435"/>
        <v/>
      </c>
    </row>
    <row r="1467" spans="89:142" x14ac:dyDescent="0.35">
      <c r="CK1467" s="17" t="str">
        <f t="shared" si="382"/>
        <v/>
      </c>
      <c r="CL1467" s="17" t="str">
        <f t="shared" si="383"/>
        <v/>
      </c>
      <c r="CM1467" s="17" t="str">
        <f t="shared" si="384"/>
        <v/>
      </c>
      <c r="CN1467" s="17" t="str">
        <f t="shared" si="385"/>
        <v/>
      </c>
      <c r="CO1467" s="17" t="str">
        <f t="shared" si="386"/>
        <v/>
      </c>
      <c r="CP1467" s="17" t="str">
        <f t="shared" si="387"/>
        <v/>
      </c>
      <c r="CQ1467" s="17" t="str">
        <f t="shared" si="388"/>
        <v/>
      </c>
      <c r="CR1467" s="17" t="str">
        <f t="shared" si="389"/>
        <v/>
      </c>
      <c r="CS1467" s="17" t="str">
        <f t="shared" si="390"/>
        <v/>
      </c>
      <c r="CT1467" s="17" t="str">
        <f t="shared" si="391"/>
        <v/>
      </c>
      <c r="CU1467" s="17" t="str">
        <f t="shared" si="392"/>
        <v/>
      </c>
      <c r="CV1467" s="17" t="str">
        <f t="shared" si="393"/>
        <v/>
      </c>
      <c r="CW1467" s="17" t="str">
        <f t="shared" si="394"/>
        <v/>
      </c>
      <c r="CX1467" s="17" t="str">
        <f t="shared" si="395"/>
        <v/>
      </c>
      <c r="CY1467" s="17" t="str">
        <f t="shared" si="396"/>
        <v/>
      </c>
      <c r="CZ1467" s="17" t="str">
        <f t="shared" si="397"/>
        <v/>
      </c>
      <c r="DA1467" s="17" t="str">
        <f t="shared" si="398"/>
        <v/>
      </c>
      <c r="DB1467" s="17" t="str">
        <f t="shared" si="399"/>
        <v/>
      </c>
      <c r="DC1467" s="17" t="str">
        <f t="shared" si="400"/>
        <v/>
      </c>
      <c r="DD1467" s="17" t="str">
        <f t="shared" si="401"/>
        <v/>
      </c>
      <c r="DE1467" s="17" t="str">
        <f t="shared" si="402"/>
        <v/>
      </c>
      <c r="DF1467" s="17" t="str">
        <f t="shared" si="403"/>
        <v/>
      </c>
      <c r="DG1467" s="17" t="str">
        <f t="shared" si="404"/>
        <v/>
      </c>
      <c r="DH1467" s="17" t="str">
        <f t="shared" si="405"/>
        <v/>
      </c>
      <c r="DI1467" s="17" t="str">
        <f t="shared" si="406"/>
        <v/>
      </c>
      <c r="DJ1467" s="17" t="str">
        <f t="shared" si="407"/>
        <v/>
      </c>
      <c r="DK1467" s="17" t="str">
        <f t="shared" si="408"/>
        <v/>
      </c>
      <c r="DL1467" s="17" t="str">
        <f t="shared" si="409"/>
        <v/>
      </c>
      <c r="DM1467" s="17" t="str">
        <f t="shared" si="410"/>
        <v/>
      </c>
      <c r="DN1467" s="17" t="str">
        <f t="shared" si="411"/>
        <v/>
      </c>
      <c r="DO1467" s="17" t="str">
        <f t="shared" si="412"/>
        <v/>
      </c>
      <c r="DP1467" s="17" t="str">
        <f t="shared" si="413"/>
        <v/>
      </c>
      <c r="DQ1467" s="17" t="str">
        <f t="shared" si="414"/>
        <v/>
      </c>
      <c r="DR1467" s="17" t="str">
        <f t="shared" si="415"/>
        <v/>
      </c>
      <c r="DS1467" s="17" t="str">
        <f t="shared" si="416"/>
        <v/>
      </c>
      <c r="DT1467" s="17" t="str">
        <f t="shared" si="417"/>
        <v/>
      </c>
      <c r="DU1467" s="17" t="str">
        <f t="shared" si="418"/>
        <v/>
      </c>
      <c r="DV1467" s="17" t="str">
        <f t="shared" si="419"/>
        <v/>
      </c>
      <c r="DW1467" s="17" t="str">
        <f t="shared" si="420"/>
        <v/>
      </c>
      <c r="DX1467" s="17" t="str">
        <f t="shared" si="421"/>
        <v/>
      </c>
      <c r="DY1467" s="17" t="str">
        <f t="shared" si="422"/>
        <v/>
      </c>
      <c r="DZ1467" s="17" t="str">
        <f t="shared" si="423"/>
        <v/>
      </c>
      <c r="EA1467" s="17" t="str">
        <f t="shared" si="424"/>
        <v/>
      </c>
      <c r="EB1467" s="17" t="str">
        <f t="shared" si="425"/>
        <v/>
      </c>
      <c r="EC1467" s="17" t="str">
        <f t="shared" si="426"/>
        <v/>
      </c>
      <c r="ED1467" s="17" t="str">
        <f t="shared" si="427"/>
        <v/>
      </c>
      <c r="EE1467" s="17" t="str">
        <f t="shared" si="428"/>
        <v/>
      </c>
      <c r="EF1467" s="17" t="str">
        <f t="shared" si="429"/>
        <v/>
      </c>
      <c r="EG1467" s="17" t="str">
        <f t="shared" si="430"/>
        <v/>
      </c>
      <c r="EH1467" s="17" t="str">
        <f t="shared" si="431"/>
        <v/>
      </c>
      <c r="EI1467" s="17" t="str">
        <f t="shared" si="432"/>
        <v/>
      </c>
      <c r="EJ1467" s="17" t="str">
        <f t="shared" si="433"/>
        <v/>
      </c>
      <c r="EK1467" s="17" t="str">
        <f t="shared" si="434"/>
        <v/>
      </c>
      <c r="EL1467" s="17" t="str">
        <f t="shared" si="435"/>
        <v/>
      </c>
    </row>
    <row r="1468" spans="89:142" x14ac:dyDescent="0.35">
      <c r="CK1468" s="17" t="str">
        <f t="shared" si="382"/>
        <v/>
      </c>
      <c r="CL1468" s="17" t="str">
        <f t="shared" si="383"/>
        <v/>
      </c>
      <c r="CM1468" s="17" t="str">
        <f t="shared" si="384"/>
        <v/>
      </c>
      <c r="CN1468" s="17" t="str">
        <f t="shared" si="385"/>
        <v/>
      </c>
      <c r="CO1468" s="17" t="str">
        <f t="shared" si="386"/>
        <v/>
      </c>
      <c r="CP1468" s="17" t="str">
        <f t="shared" si="387"/>
        <v/>
      </c>
      <c r="CQ1468" s="17" t="str">
        <f t="shared" si="388"/>
        <v/>
      </c>
      <c r="CR1468" s="17" t="str">
        <f t="shared" si="389"/>
        <v/>
      </c>
      <c r="CS1468" s="17" t="str">
        <f t="shared" si="390"/>
        <v/>
      </c>
      <c r="CT1468" s="17" t="str">
        <f t="shared" si="391"/>
        <v/>
      </c>
      <c r="CU1468" s="17" t="str">
        <f t="shared" si="392"/>
        <v/>
      </c>
      <c r="CV1468" s="17" t="str">
        <f t="shared" si="393"/>
        <v/>
      </c>
      <c r="CW1468" s="17" t="str">
        <f t="shared" si="394"/>
        <v/>
      </c>
      <c r="CX1468" s="17" t="str">
        <f t="shared" si="395"/>
        <v/>
      </c>
      <c r="CY1468" s="17" t="str">
        <f t="shared" si="396"/>
        <v/>
      </c>
      <c r="CZ1468" s="17" t="str">
        <f t="shared" si="397"/>
        <v/>
      </c>
      <c r="DA1468" s="17" t="str">
        <f t="shared" si="398"/>
        <v/>
      </c>
      <c r="DB1468" s="17" t="str">
        <f t="shared" si="399"/>
        <v/>
      </c>
      <c r="DC1468" s="17" t="str">
        <f t="shared" si="400"/>
        <v/>
      </c>
      <c r="DD1468" s="17" t="str">
        <f t="shared" si="401"/>
        <v/>
      </c>
      <c r="DE1468" s="17" t="str">
        <f t="shared" si="402"/>
        <v/>
      </c>
      <c r="DF1468" s="17" t="str">
        <f t="shared" si="403"/>
        <v/>
      </c>
      <c r="DG1468" s="17" t="str">
        <f t="shared" si="404"/>
        <v/>
      </c>
      <c r="DH1468" s="17" t="str">
        <f t="shared" si="405"/>
        <v/>
      </c>
      <c r="DI1468" s="17" t="str">
        <f t="shared" si="406"/>
        <v/>
      </c>
      <c r="DJ1468" s="17" t="str">
        <f t="shared" si="407"/>
        <v/>
      </c>
      <c r="DK1468" s="17" t="str">
        <f t="shared" si="408"/>
        <v/>
      </c>
      <c r="DL1468" s="17" t="str">
        <f t="shared" si="409"/>
        <v/>
      </c>
      <c r="DM1468" s="17" t="str">
        <f t="shared" si="410"/>
        <v/>
      </c>
      <c r="DN1468" s="17" t="str">
        <f t="shared" si="411"/>
        <v/>
      </c>
      <c r="DO1468" s="17" t="str">
        <f t="shared" si="412"/>
        <v/>
      </c>
      <c r="DP1468" s="17" t="str">
        <f t="shared" si="413"/>
        <v/>
      </c>
      <c r="DQ1468" s="17" t="str">
        <f t="shared" si="414"/>
        <v/>
      </c>
      <c r="DR1468" s="17" t="str">
        <f t="shared" si="415"/>
        <v/>
      </c>
      <c r="DS1468" s="17" t="str">
        <f t="shared" si="416"/>
        <v/>
      </c>
      <c r="DT1468" s="17" t="str">
        <f t="shared" si="417"/>
        <v/>
      </c>
      <c r="DU1468" s="17" t="str">
        <f t="shared" si="418"/>
        <v/>
      </c>
      <c r="DV1468" s="17" t="str">
        <f t="shared" si="419"/>
        <v/>
      </c>
      <c r="DW1468" s="17" t="str">
        <f t="shared" si="420"/>
        <v/>
      </c>
      <c r="DX1468" s="17" t="str">
        <f t="shared" si="421"/>
        <v/>
      </c>
      <c r="DY1468" s="17" t="str">
        <f t="shared" si="422"/>
        <v/>
      </c>
      <c r="DZ1468" s="17" t="str">
        <f t="shared" si="423"/>
        <v/>
      </c>
      <c r="EA1468" s="17" t="str">
        <f t="shared" si="424"/>
        <v/>
      </c>
      <c r="EB1468" s="17" t="str">
        <f t="shared" si="425"/>
        <v/>
      </c>
      <c r="EC1468" s="17" t="str">
        <f t="shared" si="426"/>
        <v/>
      </c>
      <c r="ED1468" s="17" t="str">
        <f t="shared" si="427"/>
        <v/>
      </c>
      <c r="EE1468" s="17" t="str">
        <f t="shared" si="428"/>
        <v/>
      </c>
      <c r="EF1468" s="17" t="str">
        <f t="shared" si="429"/>
        <v/>
      </c>
      <c r="EG1468" s="17" t="str">
        <f t="shared" si="430"/>
        <v/>
      </c>
      <c r="EH1468" s="17" t="str">
        <f t="shared" si="431"/>
        <v/>
      </c>
      <c r="EI1468" s="17" t="str">
        <f t="shared" si="432"/>
        <v/>
      </c>
      <c r="EJ1468" s="17" t="str">
        <f t="shared" si="433"/>
        <v/>
      </c>
      <c r="EK1468" s="17" t="str">
        <f t="shared" si="434"/>
        <v/>
      </c>
      <c r="EL1468" s="17" t="str">
        <f t="shared" si="435"/>
        <v/>
      </c>
    </row>
    <row r="1469" spans="89:142" x14ac:dyDescent="0.35">
      <c r="CK1469" s="17" t="str">
        <f t="shared" si="382"/>
        <v/>
      </c>
      <c r="CL1469" s="17" t="str">
        <f t="shared" si="383"/>
        <v/>
      </c>
      <c r="CM1469" s="17" t="str">
        <f t="shared" si="384"/>
        <v/>
      </c>
      <c r="CN1469" s="17" t="str">
        <f t="shared" si="385"/>
        <v/>
      </c>
      <c r="CO1469" s="17" t="str">
        <f t="shared" si="386"/>
        <v/>
      </c>
      <c r="CP1469" s="17" t="str">
        <f t="shared" si="387"/>
        <v/>
      </c>
      <c r="CQ1469" s="17" t="str">
        <f t="shared" si="388"/>
        <v/>
      </c>
      <c r="CR1469" s="17" t="str">
        <f t="shared" si="389"/>
        <v/>
      </c>
      <c r="CS1469" s="17" t="str">
        <f t="shared" si="390"/>
        <v/>
      </c>
      <c r="CT1469" s="17" t="str">
        <f t="shared" si="391"/>
        <v/>
      </c>
      <c r="CU1469" s="17" t="str">
        <f t="shared" si="392"/>
        <v/>
      </c>
      <c r="CV1469" s="17" t="str">
        <f t="shared" si="393"/>
        <v/>
      </c>
      <c r="CW1469" s="17" t="str">
        <f t="shared" si="394"/>
        <v/>
      </c>
      <c r="CX1469" s="17" t="str">
        <f t="shared" si="395"/>
        <v/>
      </c>
      <c r="CY1469" s="17" t="str">
        <f t="shared" si="396"/>
        <v/>
      </c>
      <c r="CZ1469" s="17" t="str">
        <f t="shared" si="397"/>
        <v/>
      </c>
      <c r="DA1469" s="17" t="str">
        <f t="shared" si="398"/>
        <v/>
      </c>
      <c r="DB1469" s="17" t="str">
        <f t="shared" si="399"/>
        <v/>
      </c>
      <c r="DC1469" s="17" t="str">
        <f t="shared" si="400"/>
        <v/>
      </c>
      <c r="DD1469" s="17" t="str">
        <f t="shared" si="401"/>
        <v/>
      </c>
      <c r="DE1469" s="17" t="str">
        <f t="shared" si="402"/>
        <v/>
      </c>
      <c r="DF1469" s="17" t="str">
        <f t="shared" si="403"/>
        <v/>
      </c>
      <c r="DG1469" s="17" t="str">
        <f t="shared" si="404"/>
        <v/>
      </c>
      <c r="DH1469" s="17" t="str">
        <f t="shared" si="405"/>
        <v/>
      </c>
      <c r="DI1469" s="17" t="str">
        <f t="shared" si="406"/>
        <v/>
      </c>
      <c r="DJ1469" s="17" t="str">
        <f t="shared" si="407"/>
        <v/>
      </c>
      <c r="DK1469" s="17" t="str">
        <f t="shared" si="408"/>
        <v/>
      </c>
      <c r="DL1469" s="17" t="str">
        <f t="shared" si="409"/>
        <v/>
      </c>
      <c r="DM1469" s="17" t="str">
        <f t="shared" si="410"/>
        <v/>
      </c>
      <c r="DN1469" s="17" t="str">
        <f t="shared" si="411"/>
        <v/>
      </c>
      <c r="DO1469" s="17" t="str">
        <f t="shared" si="412"/>
        <v/>
      </c>
      <c r="DP1469" s="17" t="str">
        <f t="shared" si="413"/>
        <v/>
      </c>
      <c r="DQ1469" s="17" t="str">
        <f t="shared" si="414"/>
        <v/>
      </c>
      <c r="DR1469" s="17" t="str">
        <f t="shared" si="415"/>
        <v/>
      </c>
      <c r="DS1469" s="17" t="str">
        <f t="shared" si="416"/>
        <v/>
      </c>
      <c r="DT1469" s="17" t="str">
        <f t="shared" si="417"/>
        <v/>
      </c>
      <c r="DU1469" s="17" t="str">
        <f t="shared" si="418"/>
        <v/>
      </c>
      <c r="DV1469" s="17" t="str">
        <f t="shared" si="419"/>
        <v/>
      </c>
      <c r="DW1469" s="17" t="str">
        <f t="shared" si="420"/>
        <v/>
      </c>
      <c r="DX1469" s="17" t="str">
        <f t="shared" si="421"/>
        <v/>
      </c>
      <c r="DY1469" s="17" t="str">
        <f t="shared" si="422"/>
        <v/>
      </c>
      <c r="DZ1469" s="17" t="str">
        <f t="shared" si="423"/>
        <v/>
      </c>
      <c r="EA1469" s="17" t="str">
        <f t="shared" si="424"/>
        <v/>
      </c>
      <c r="EB1469" s="17" t="str">
        <f t="shared" si="425"/>
        <v/>
      </c>
      <c r="EC1469" s="17" t="str">
        <f t="shared" si="426"/>
        <v/>
      </c>
      <c r="ED1469" s="17" t="str">
        <f t="shared" si="427"/>
        <v/>
      </c>
      <c r="EE1469" s="17" t="str">
        <f t="shared" si="428"/>
        <v/>
      </c>
      <c r="EF1469" s="17" t="str">
        <f t="shared" si="429"/>
        <v/>
      </c>
      <c r="EG1469" s="17" t="str">
        <f t="shared" si="430"/>
        <v/>
      </c>
      <c r="EH1469" s="17" t="str">
        <f t="shared" si="431"/>
        <v/>
      </c>
      <c r="EI1469" s="17" t="str">
        <f t="shared" si="432"/>
        <v/>
      </c>
      <c r="EJ1469" s="17" t="str">
        <f t="shared" si="433"/>
        <v/>
      </c>
      <c r="EK1469" s="17" t="str">
        <f t="shared" si="434"/>
        <v/>
      </c>
      <c r="EL1469" s="17" t="str">
        <f t="shared" si="435"/>
        <v/>
      </c>
    </row>
    <row r="1470" spans="89:142" x14ac:dyDescent="0.35">
      <c r="CK1470" s="17" t="str">
        <f t="shared" si="382"/>
        <v/>
      </c>
      <c r="CL1470" s="17" t="str">
        <f t="shared" si="383"/>
        <v/>
      </c>
      <c r="CM1470" s="17" t="str">
        <f t="shared" si="384"/>
        <v/>
      </c>
      <c r="CN1470" s="17" t="str">
        <f t="shared" si="385"/>
        <v/>
      </c>
      <c r="CO1470" s="17" t="str">
        <f t="shared" si="386"/>
        <v/>
      </c>
      <c r="CP1470" s="17" t="str">
        <f t="shared" si="387"/>
        <v/>
      </c>
      <c r="CQ1470" s="17" t="str">
        <f t="shared" si="388"/>
        <v/>
      </c>
      <c r="CR1470" s="17" t="str">
        <f t="shared" si="389"/>
        <v/>
      </c>
      <c r="CS1470" s="17" t="str">
        <f t="shared" si="390"/>
        <v/>
      </c>
      <c r="CT1470" s="17" t="str">
        <f t="shared" si="391"/>
        <v/>
      </c>
      <c r="CU1470" s="17" t="str">
        <f t="shared" si="392"/>
        <v/>
      </c>
      <c r="CV1470" s="17" t="str">
        <f t="shared" si="393"/>
        <v/>
      </c>
      <c r="CW1470" s="17" t="str">
        <f t="shared" si="394"/>
        <v/>
      </c>
      <c r="CX1470" s="17" t="str">
        <f t="shared" si="395"/>
        <v/>
      </c>
      <c r="CY1470" s="17" t="str">
        <f t="shared" si="396"/>
        <v/>
      </c>
      <c r="CZ1470" s="17" t="str">
        <f t="shared" si="397"/>
        <v/>
      </c>
      <c r="DA1470" s="17" t="str">
        <f t="shared" si="398"/>
        <v/>
      </c>
      <c r="DB1470" s="17" t="str">
        <f t="shared" si="399"/>
        <v/>
      </c>
      <c r="DC1470" s="17" t="str">
        <f t="shared" si="400"/>
        <v/>
      </c>
      <c r="DD1470" s="17" t="str">
        <f t="shared" si="401"/>
        <v/>
      </c>
      <c r="DE1470" s="17" t="str">
        <f t="shared" si="402"/>
        <v/>
      </c>
      <c r="DF1470" s="17" t="str">
        <f t="shared" si="403"/>
        <v/>
      </c>
      <c r="DG1470" s="17" t="str">
        <f t="shared" si="404"/>
        <v/>
      </c>
      <c r="DH1470" s="17" t="str">
        <f t="shared" si="405"/>
        <v/>
      </c>
      <c r="DI1470" s="17" t="str">
        <f t="shared" si="406"/>
        <v/>
      </c>
      <c r="DJ1470" s="17" t="str">
        <f t="shared" si="407"/>
        <v/>
      </c>
      <c r="DK1470" s="17" t="str">
        <f t="shared" si="408"/>
        <v/>
      </c>
      <c r="DL1470" s="17" t="str">
        <f t="shared" si="409"/>
        <v/>
      </c>
      <c r="DM1470" s="17" t="str">
        <f t="shared" si="410"/>
        <v/>
      </c>
      <c r="DN1470" s="17" t="str">
        <f t="shared" si="411"/>
        <v/>
      </c>
      <c r="DO1470" s="17" t="str">
        <f t="shared" si="412"/>
        <v/>
      </c>
      <c r="DP1470" s="17" t="str">
        <f t="shared" si="413"/>
        <v/>
      </c>
      <c r="DQ1470" s="17" t="str">
        <f t="shared" si="414"/>
        <v/>
      </c>
      <c r="DR1470" s="17" t="str">
        <f t="shared" si="415"/>
        <v/>
      </c>
      <c r="DS1470" s="17" t="str">
        <f t="shared" si="416"/>
        <v/>
      </c>
      <c r="DT1470" s="17" t="str">
        <f t="shared" si="417"/>
        <v/>
      </c>
      <c r="DU1470" s="17" t="str">
        <f t="shared" si="418"/>
        <v/>
      </c>
      <c r="DV1470" s="17" t="str">
        <f t="shared" si="419"/>
        <v/>
      </c>
      <c r="DW1470" s="17" t="str">
        <f t="shared" si="420"/>
        <v/>
      </c>
      <c r="DX1470" s="17" t="str">
        <f t="shared" si="421"/>
        <v/>
      </c>
      <c r="DY1470" s="17" t="str">
        <f t="shared" si="422"/>
        <v/>
      </c>
      <c r="DZ1470" s="17" t="str">
        <f t="shared" si="423"/>
        <v/>
      </c>
      <c r="EA1470" s="17" t="str">
        <f t="shared" si="424"/>
        <v/>
      </c>
      <c r="EB1470" s="17" t="str">
        <f t="shared" si="425"/>
        <v/>
      </c>
      <c r="EC1470" s="17" t="str">
        <f t="shared" si="426"/>
        <v/>
      </c>
      <c r="ED1470" s="17" t="str">
        <f t="shared" si="427"/>
        <v/>
      </c>
      <c r="EE1470" s="17" t="str">
        <f t="shared" si="428"/>
        <v/>
      </c>
      <c r="EF1470" s="17" t="str">
        <f t="shared" si="429"/>
        <v/>
      </c>
      <c r="EG1470" s="17" t="str">
        <f t="shared" si="430"/>
        <v/>
      </c>
      <c r="EH1470" s="17" t="str">
        <f t="shared" si="431"/>
        <v/>
      </c>
      <c r="EI1470" s="17" t="str">
        <f t="shared" si="432"/>
        <v/>
      </c>
      <c r="EJ1470" s="17" t="str">
        <f t="shared" si="433"/>
        <v/>
      </c>
      <c r="EK1470" s="17" t="str">
        <f t="shared" si="434"/>
        <v/>
      </c>
      <c r="EL1470" s="17" t="str">
        <f t="shared" si="435"/>
        <v/>
      </c>
    </row>
    <row r="1471" spans="89:142" x14ac:dyDescent="0.35">
      <c r="CK1471" s="17" t="str">
        <f t="shared" si="382"/>
        <v/>
      </c>
      <c r="CL1471" s="17" t="str">
        <f t="shared" si="383"/>
        <v/>
      </c>
      <c r="CM1471" s="17" t="str">
        <f t="shared" si="384"/>
        <v/>
      </c>
      <c r="CN1471" s="17" t="str">
        <f t="shared" si="385"/>
        <v/>
      </c>
      <c r="CO1471" s="17" t="str">
        <f t="shared" si="386"/>
        <v/>
      </c>
      <c r="CP1471" s="17" t="str">
        <f t="shared" si="387"/>
        <v/>
      </c>
      <c r="CQ1471" s="17" t="str">
        <f t="shared" si="388"/>
        <v/>
      </c>
      <c r="CR1471" s="17" t="str">
        <f t="shared" si="389"/>
        <v/>
      </c>
      <c r="CS1471" s="17" t="str">
        <f t="shared" si="390"/>
        <v/>
      </c>
      <c r="CT1471" s="17" t="str">
        <f t="shared" si="391"/>
        <v/>
      </c>
      <c r="CU1471" s="17" t="str">
        <f t="shared" si="392"/>
        <v/>
      </c>
      <c r="CV1471" s="17" t="str">
        <f t="shared" si="393"/>
        <v/>
      </c>
      <c r="CW1471" s="17" t="str">
        <f t="shared" si="394"/>
        <v/>
      </c>
      <c r="CX1471" s="17" t="str">
        <f t="shared" si="395"/>
        <v/>
      </c>
      <c r="CY1471" s="17" t="str">
        <f t="shared" si="396"/>
        <v/>
      </c>
      <c r="CZ1471" s="17" t="str">
        <f t="shared" si="397"/>
        <v/>
      </c>
      <c r="DA1471" s="17" t="str">
        <f t="shared" si="398"/>
        <v/>
      </c>
      <c r="DB1471" s="17" t="str">
        <f t="shared" si="399"/>
        <v/>
      </c>
      <c r="DC1471" s="17" t="str">
        <f t="shared" si="400"/>
        <v/>
      </c>
      <c r="DD1471" s="17" t="str">
        <f t="shared" si="401"/>
        <v/>
      </c>
      <c r="DE1471" s="17" t="str">
        <f t="shared" si="402"/>
        <v/>
      </c>
      <c r="DF1471" s="17" t="str">
        <f t="shared" si="403"/>
        <v/>
      </c>
      <c r="DG1471" s="17" t="str">
        <f t="shared" si="404"/>
        <v/>
      </c>
      <c r="DH1471" s="17" t="str">
        <f t="shared" si="405"/>
        <v/>
      </c>
      <c r="DI1471" s="17" t="str">
        <f t="shared" si="406"/>
        <v/>
      </c>
      <c r="DJ1471" s="17" t="str">
        <f t="shared" si="407"/>
        <v/>
      </c>
      <c r="DK1471" s="17" t="str">
        <f t="shared" si="408"/>
        <v/>
      </c>
      <c r="DL1471" s="17" t="str">
        <f t="shared" si="409"/>
        <v/>
      </c>
      <c r="DM1471" s="17" t="str">
        <f t="shared" si="410"/>
        <v/>
      </c>
      <c r="DN1471" s="17" t="str">
        <f t="shared" si="411"/>
        <v/>
      </c>
      <c r="DO1471" s="17" t="str">
        <f t="shared" si="412"/>
        <v/>
      </c>
      <c r="DP1471" s="17" t="str">
        <f t="shared" si="413"/>
        <v/>
      </c>
      <c r="DQ1471" s="17" t="str">
        <f t="shared" si="414"/>
        <v/>
      </c>
      <c r="DR1471" s="17" t="str">
        <f t="shared" si="415"/>
        <v/>
      </c>
      <c r="DS1471" s="17" t="str">
        <f t="shared" si="416"/>
        <v/>
      </c>
      <c r="DT1471" s="17" t="str">
        <f t="shared" si="417"/>
        <v/>
      </c>
      <c r="DU1471" s="17" t="str">
        <f t="shared" si="418"/>
        <v/>
      </c>
      <c r="DV1471" s="17" t="str">
        <f t="shared" si="419"/>
        <v/>
      </c>
      <c r="DW1471" s="17" t="str">
        <f t="shared" si="420"/>
        <v/>
      </c>
      <c r="DX1471" s="17" t="str">
        <f t="shared" si="421"/>
        <v/>
      </c>
      <c r="DY1471" s="17" t="str">
        <f t="shared" si="422"/>
        <v/>
      </c>
      <c r="DZ1471" s="17" t="str">
        <f t="shared" si="423"/>
        <v/>
      </c>
      <c r="EA1471" s="17" t="str">
        <f t="shared" si="424"/>
        <v/>
      </c>
      <c r="EB1471" s="17" t="str">
        <f t="shared" si="425"/>
        <v/>
      </c>
      <c r="EC1471" s="17" t="str">
        <f t="shared" si="426"/>
        <v/>
      </c>
      <c r="ED1471" s="17" t="str">
        <f t="shared" si="427"/>
        <v/>
      </c>
      <c r="EE1471" s="17" t="str">
        <f t="shared" si="428"/>
        <v/>
      </c>
      <c r="EF1471" s="17" t="str">
        <f t="shared" si="429"/>
        <v/>
      </c>
      <c r="EG1471" s="17" t="str">
        <f t="shared" si="430"/>
        <v/>
      </c>
      <c r="EH1471" s="17" t="str">
        <f t="shared" si="431"/>
        <v/>
      </c>
      <c r="EI1471" s="17" t="str">
        <f t="shared" si="432"/>
        <v/>
      </c>
      <c r="EJ1471" s="17" t="str">
        <f t="shared" si="433"/>
        <v/>
      </c>
      <c r="EK1471" s="17" t="str">
        <f t="shared" si="434"/>
        <v/>
      </c>
      <c r="EL1471" s="17" t="str">
        <f t="shared" si="435"/>
        <v/>
      </c>
    </row>
    <row r="1472" spans="89:142" x14ac:dyDescent="0.35">
      <c r="CK1472" s="17" t="str">
        <f t="shared" si="382"/>
        <v/>
      </c>
      <c r="CL1472" s="17" t="str">
        <f t="shared" si="383"/>
        <v/>
      </c>
      <c r="CM1472" s="17" t="str">
        <f t="shared" si="384"/>
        <v/>
      </c>
      <c r="CN1472" s="17" t="str">
        <f t="shared" si="385"/>
        <v/>
      </c>
      <c r="CO1472" s="17" t="str">
        <f t="shared" si="386"/>
        <v/>
      </c>
      <c r="CP1472" s="17" t="str">
        <f t="shared" si="387"/>
        <v/>
      </c>
      <c r="CQ1472" s="17" t="str">
        <f t="shared" si="388"/>
        <v/>
      </c>
      <c r="CR1472" s="17" t="str">
        <f t="shared" si="389"/>
        <v/>
      </c>
      <c r="CS1472" s="17" t="str">
        <f t="shared" si="390"/>
        <v/>
      </c>
      <c r="CT1472" s="17" t="str">
        <f t="shared" si="391"/>
        <v/>
      </c>
      <c r="CU1472" s="17" t="str">
        <f t="shared" si="392"/>
        <v/>
      </c>
      <c r="CV1472" s="17" t="str">
        <f t="shared" si="393"/>
        <v/>
      </c>
      <c r="CW1472" s="17" t="str">
        <f t="shared" si="394"/>
        <v/>
      </c>
      <c r="CX1472" s="17" t="str">
        <f t="shared" si="395"/>
        <v/>
      </c>
      <c r="CY1472" s="17" t="str">
        <f t="shared" si="396"/>
        <v/>
      </c>
      <c r="CZ1472" s="17" t="str">
        <f t="shared" si="397"/>
        <v/>
      </c>
      <c r="DA1472" s="17" t="str">
        <f t="shared" si="398"/>
        <v/>
      </c>
      <c r="DB1472" s="17" t="str">
        <f t="shared" si="399"/>
        <v/>
      </c>
      <c r="DC1472" s="17" t="str">
        <f t="shared" si="400"/>
        <v/>
      </c>
      <c r="DD1472" s="17" t="str">
        <f t="shared" si="401"/>
        <v/>
      </c>
      <c r="DE1472" s="17" t="str">
        <f t="shared" si="402"/>
        <v/>
      </c>
      <c r="DF1472" s="17" t="str">
        <f t="shared" si="403"/>
        <v/>
      </c>
      <c r="DG1472" s="17" t="str">
        <f t="shared" si="404"/>
        <v/>
      </c>
      <c r="DH1472" s="17" t="str">
        <f t="shared" si="405"/>
        <v/>
      </c>
      <c r="DI1472" s="17" t="str">
        <f t="shared" si="406"/>
        <v/>
      </c>
      <c r="DJ1472" s="17" t="str">
        <f t="shared" si="407"/>
        <v/>
      </c>
      <c r="DK1472" s="17" t="str">
        <f t="shared" si="408"/>
        <v/>
      </c>
      <c r="DL1472" s="17" t="str">
        <f t="shared" si="409"/>
        <v/>
      </c>
      <c r="DM1472" s="17" t="str">
        <f t="shared" si="410"/>
        <v/>
      </c>
      <c r="DN1472" s="17" t="str">
        <f t="shared" si="411"/>
        <v/>
      </c>
      <c r="DO1472" s="17" t="str">
        <f t="shared" si="412"/>
        <v/>
      </c>
      <c r="DP1472" s="17" t="str">
        <f t="shared" si="413"/>
        <v/>
      </c>
      <c r="DQ1472" s="17" t="str">
        <f t="shared" si="414"/>
        <v/>
      </c>
      <c r="DR1472" s="17" t="str">
        <f t="shared" si="415"/>
        <v/>
      </c>
      <c r="DS1472" s="17" t="str">
        <f t="shared" si="416"/>
        <v/>
      </c>
      <c r="DT1472" s="17" t="str">
        <f t="shared" si="417"/>
        <v/>
      </c>
      <c r="DU1472" s="17" t="str">
        <f t="shared" si="418"/>
        <v/>
      </c>
      <c r="DV1472" s="17" t="str">
        <f t="shared" si="419"/>
        <v/>
      </c>
      <c r="DW1472" s="17" t="str">
        <f t="shared" si="420"/>
        <v/>
      </c>
      <c r="DX1472" s="17" t="str">
        <f t="shared" si="421"/>
        <v/>
      </c>
      <c r="DY1472" s="17" t="str">
        <f t="shared" si="422"/>
        <v/>
      </c>
      <c r="DZ1472" s="17" t="str">
        <f t="shared" si="423"/>
        <v/>
      </c>
      <c r="EA1472" s="17" t="str">
        <f t="shared" si="424"/>
        <v/>
      </c>
      <c r="EB1472" s="17" t="str">
        <f t="shared" si="425"/>
        <v/>
      </c>
      <c r="EC1472" s="17" t="str">
        <f t="shared" si="426"/>
        <v/>
      </c>
      <c r="ED1472" s="17" t="str">
        <f t="shared" si="427"/>
        <v/>
      </c>
      <c r="EE1472" s="17" t="str">
        <f t="shared" si="428"/>
        <v/>
      </c>
      <c r="EF1472" s="17" t="str">
        <f t="shared" si="429"/>
        <v/>
      </c>
      <c r="EG1472" s="17" t="str">
        <f t="shared" si="430"/>
        <v/>
      </c>
      <c r="EH1472" s="17" t="str">
        <f t="shared" si="431"/>
        <v/>
      </c>
      <c r="EI1472" s="17" t="str">
        <f t="shared" si="432"/>
        <v/>
      </c>
      <c r="EJ1472" s="17" t="str">
        <f t="shared" si="433"/>
        <v/>
      </c>
      <c r="EK1472" s="17" t="str">
        <f t="shared" si="434"/>
        <v/>
      </c>
      <c r="EL1472" s="17" t="str">
        <f t="shared" si="435"/>
        <v/>
      </c>
    </row>
    <row r="1473" spans="89:142" x14ac:dyDescent="0.35">
      <c r="CK1473" s="17" t="str">
        <f t="shared" si="382"/>
        <v/>
      </c>
      <c r="CL1473" s="17" t="str">
        <f t="shared" si="383"/>
        <v/>
      </c>
      <c r="CM1473" s="17" t="str">
        <f t="shared" si="384"/>
        <v/>
      </c>
      <c r="CN1473" s="17" t="str">
        <f t="shared" si="385"/>
        <v/>
      </c>
      <c r="CO1473" s="17" t="str">
        <f t="shared" si="386"/>
        <v/>
      </c>
      <c r="CP1473" s="17" t="str">
        <f t="shared" si="387"/>
        <v/>
      </c>
      <c r="CQ1473" s="17" t="str">
        <f t="shared" si="388"/>
        <v/>
      </c>
      <c r="CR1473" s="17" t="str">
        <f t="shared" si="389"/>
        <v/>
      </c>
      <c r="CS1473" s="17" t="str">
        <f t="shared" si="390"/>
        <v/>
      </c>
      <c r="CT1473" s="17" t="str">
        <f t="shared" si="391"/>
        <v/>
      </c>
      <c r="CU1473" s="17" t="str">
        <f t="shared" si="392"/>
        <v/>
      </c>
      <c r="CV1473" s="17" t="str">
        <f t="shared" si="393"/>
        <v/>
      </c>
      <c r="CW1473" s="17" t="str">
        <f t="shared" si="394"/>
        <v/>
      </c>
      <c r="CX1473" s="17" t="str">
        <f t="shared" si="395"/>
        <v/>
      </c>
      <c r="CY1473" s="17" t="str">
        <f t="shared" si="396"/>
        <v/>
      </c>
      <c r="CZ1473" s="17" t="str">
        <f t="shared" si="397"/>
        <v/>
      </c>
      <c r="DA1473" s="17" t="str">
        <f t="shared" si="398"/>
        <v/>
      </c>
      <c r="DB1473" s="17" t="str">
        <f t="shared" si="399"/>
        <v/>
      </c>
      <c r="DC1473" s="17" t="str">
        <f t="shared" si="400"/>
        <v/>
      </c>
      <c r="DD1473" s="17" t="str">
        <f t="shared" si="401"/>
        <v/>
      </c>
      <c r="DE1473" s="17" t="str">
        <f t="shared" si="402"/>
        <v/>
      </c>
      <c r="DF1473" s="17" t="str">
        <f t="shared" si="403"/>
        <v/>
      </c>
      <c r="DG1473" s="17" t="str">
        <f t="shared" si="404"/>
        <v/>
      </c>
      <c r="DH1473" s="17" t="str">
        <f t="shared" si="405"/>
        <v/>
      </c>
      <c r="DI1473" s="17" t="str">
        <f t="shared" si="406"/>
        <v/>
      </c>
      <c r="DJ1473" s="17" t="str">
        <f t="shared" si="407"/>
        <v/>
      </c>
      <c r="DK1473" s="17" t="str">
        <f t="shared" si="408"/>
        <v/>
      </c>
      <c r="DL1473" s="17" t="str">
        <f t="shared" si="409"/>
        <v/>
      </c>
      <c r="DM1473" s="17" t="str">
        <f t="shared" si="410"/>
        <v/>
      </c>
      <c r="DN1473" s="17" t="str">
        <f t="shared" si="411"/>
        <v/>
      </c>
      <c r="DO1473" s="17" t="str">
        <f t="shared" si="412"/>
        <v/>
      </c>
      <c r="DP1473" s="17" t="str">
        <f t="shared" si="413"/>
        <v/>
      </c>
      <c r="DQ1473" s="17" t="str">
        <f t="shared" si="414"/>
        <v/>
      </c>
      <c r="DR1473" s="17" t="str">
        <f t="shared" si="415"/>
        <v/>
      </c>
      <c r="DS1473" s="17" t="str">
        <f t="shared" si="416"/>
        <v/>
      </c>
      <c r="DT1473" s="17" t="str">
        <f t="shared" si="417"/>
        <v/>
      </c>
      <c r="DU1473" s="17" t="str">
        <f t="shared" si="418"/>
        <v/>
      </c>
      <c r="DV1473" s="17" t="str">
        <f t="shared" si="419"/>
        <v/>
      </c>
      <c r="DW1473" s="17" t="str">
        <f t="shared" si="420"/>
        <v/>
      </c>
      <c r="DX1473" s="17" t="str">
        <f t="shared" si="421"/>
        <v/>
      </c>
      <c r="DY1473" s="17" t="str">
        <f t="shared" si="422"/>
        <v/>
      </c>
      <c r="DZ1473" s="17" t="str">
        <f t="shared" si="423"/>
        <v/>
      </c>
      <c r="EA1473" s="17" t="str">
        <f t="shared" si="424"/>
        <v/>
      </c>
      <c r="EB1473" s="17" t="str">
        <f t="shared" si="425"/>
        <v/>
      </c>
      <c r="EC1473" s="17" t="str">
        <f t="shared" si="426"/>
        <v/>
      </c>
      <c r="ED1473" s="17" t="str">
        <f t="shared" si="427"/>
        <v/>
      </c>
      <c r="EE1473" s="17" t="str">
        <f t="shared" si="428"/>
        <v/>
      </c>
      <c r="EF1473" s="17" t="str">
        <f t="shared" si="429"/>
        <v/>
      </c>
      <c r="EG1473" s="17" t="str">
        <f t="shared" si="430"/>
        <v/>
      </c>
      <c r="EH1473" s="17" t="str">
        <f t="shared" si="431"/>
        <v/>
      </c>
      <c r="EI1473" s="17" t="str">
        <f t="shared" si="432"/>
        <v/>
      </c>
      <c r="EJ1473" s="17" t="str">
        <f t="shared" si="433"/>
        <v/>
      </c>
      <c r="EK1473" s="17" t="str">
        <f t="shared" si="434"/>
        <v/>
      </c>
      <c r="EL1473" s="17" t="str">
        <f t="shared" si="435"/>
        <v/>
      </c>
    </row>
    <row r="1474" spans="89:142" x14ac:dyDescent="0.35">
      <c r="CK1474" s="17" t="str">
        <f t="shared" si="382"/>
        <v/>
      </c>
      <c r="CL1474" s="17" t="str">
        <f t="shared" si="383"/>
        <v/>
      </c>
      <c r="CM1474" s="17" t="str">
        <f t="shared" si="384"/>
        <v/>
      </c>
      <c r="CN1474" s="17" t="str">
        <f t="shared" si="385"/>
        <v/>
      </c>
      <c r="CO1474" s="17" t="str">
        <f t="shared" si="386"/>
        <v/>
      </c>
      <c r="CP1474" s="17" t="str">
        <f t="shared" si="387"/>
        <v/>
      </c>
      <c r="CQ1474" s="17" t="str">
        <f t="shared" si="388"/>
        <v/>
      </c>
      <c r="CR1474" s="17" t="str">
        <f t="shared" si="389"/>
        <v/>
      </c>
      <c r="CS1474" s="17" t="str">
        <f t="shared" si="390"/>
        <v/>
      </c>
      <c r="CT1474" s="17" t="str">
        <f t="shared" si="391"/>
        <v/>
      </c>
      <c r="CU1474" s="17" t="str">
        <f t="shared" si="392"/>
        <v/>
      </c>
      <c r="CV1474" s="17" t="str">
        <f t="shared" si="393"/>
        <v/>
      </c>
      <c r="CW1474" s="17" t="str">
        <f t="shared" si="394"/>
        <v/>
      </c>
      <c r="CX1474" s="17" t="str">
        <f t="shared" si="395"/>
        <v/>
      </c>
      <c r="CY1474" s="17" t="str">
        <f t="shared" si="396"/>
        <v/>
      </c>
      <c r="CZ1474" s="17" t="str">
        <f t="shared" si="397"/>
        <v/>
      </c>
      <c r="DA1474" s="17" t="str">
        <f t="shared" si="398"/>
        <v/>
      </c>
      <c r="DB1474" s="17" t="str">
        <f t="shared" si="399"/>
        <v/>
      </c>
      <c r="DC1474" s="17" t="str">
        <f t="shared" si="400"/>
        <v/>
      </c>
      <c r="DD1474" s="17" t="str">
        <f t="shared" si="401"/>
        <v/>
      </c>
      <c r="DE1474" s="17" t="str">
        <f t="shared" si="402"/>
        <v/>
      </c>
      <c r="DF1474" s="17" t="str">
        <f t="shared" si="403"/>
        <v/>
      </c>
      <c r="DG1474" s="17" t="str">
        <f t="shared" si="404"/>
        <v/>
      </c>
      <c r="DH1474" s="17" t="str">
        <f t="shared" si="405"/>
        <v/>
      </c>
      <c r="DI1474" s="17" t="str">
        <f t="shared" si="406"/>
        <v/>
      </c>
      <c r="DJ1474" s="17" t="str">
        <f t="shared" si="407"/>
        <v/>
      </c>
      <c r="DK1474" s="17" t="str">
        <f t="shared" si="408"/>
        <v/>
      </c>
      <c r="DL1474" s="17" t="str">
        <f t="shared" si="409"/>
        <v/>
      </c>
      <c r="DM1474" s="17" t="str">
        <f t="shared" si="410"/>
        <v/>
      </c>
      <c r="DN1474" s="17" t="str">
        <f t="shared" si="411"/>
        <v/>
      </c>
      <c r="DO1474" s="17" t="str">
        <f t="shared" si="412"/>
        <v/>
      </c>
      <c r="DP1474" s="17" t="str">
        <f t="shared" si="413"/>
        <v/>
      </c>
      <c r="DQ1474" s="17" t="str">
        <f t="shared" si="414"/>
        <v/>
      </c>
      <c r="DR1474" s="17" t="str">
        <f t="shared" si="415"/>
        <v/>
      </c>
      <c r="DS1474" s="17" t="str">
        <f t="shared" si="416"/>
        <v/>
      </c>
      <c r="DT1474" s="17" t="str">
        <f t="shared" si="417"/>
        <v/>
      </c>
      <c r="DU1474" s="17" t="str">
        <f t="shared" si="418"/>
        <v/>
      </c>
      <c r="DV1474" s="17" t="str">
        <f t="shared" si="419"/>
        <v/>
      </c>
      <c r="DW1474" s="17" t="str">
        <f t="shared" si="420"/>
        <v/>
      </c>
      <c r="DX1474" s="17" t="str">
        <f t="shared" si="421"/>
        <v/>
      </c>
      <c r="DY1474" s="17" t="str">
        <f t="shared" si="422"/>
        <v/>
      </c>
      <c r="DZ1474" s="17" t="str">
        <f t="shared" si="423"/>
        <v/>
      </c>
      <c r="EA1474" s="17" t="str">
        <f t="shared" si="424"/>
        <v/>
      </c>
      <c r="EB1474" s="17" t="str">
        <f t="shared" si="425"/>
        <v/>
      </c>
      <c r="EC1474" s="17" t="str">
        <f t="shared" si="426"/>
        <v/>
      </c>
      <c r="ED1474" s="17" t="str">
        <f t="shared" si="427"/>
        <v/>
      </c>
      <c r="EE1474" s="17" t="str">
        <f t="shared" si="428"/>
        <v/>
      </c>
      <c r="EF1474" s="17" t="str">
        <f t="shared" si="429"/>
        <v/>
      </c>
      <c r="EG1474" s="17" t="str">
        <f t="shared" si="430"/>
        <v/>
      </c>
      <c r="EH1474" s="17" t="str">
        <f t="shared" si="431"/>
        <v/>
      </c>
      <c r="EI1474" s="17" t="str">
        <f t="shared" si="432"/>
        <v/>
      </c>
      <c r="EJ1474" s="17" t="str">
        <f t="shared" si="433"/>
        <v/>
      </c>
      <c r="EK1474" s="17" t="str">
        <f t="shared" si="434"/>
        <v/>
      </c>
      <c r="EL1474" s="17" t="str">
        <f t="shared" si="435"/>
        <v/>
      </c>
    </row>
    <row r="1475" spans="89:142" x14ac:dyDescent="0.35">
      <c r="CK1475" s="17" t="str">
        <f t="shared" si="382"/>
        <v/>
      </c>
      <c r="CL1475" s="17" t="str">
        <f t="shared" si="383"/>
        <v/>
      </c>
      <c r="CM1475" s="17" t="str">
        <f t="shared" si="384"/>
        <v/>
      </c>
      <c r="CN1475" s="17" t="str">
        <f t="shared" si="385"/>
        <v/>
      </c>
      <c r="CO1475" s="17" t="str">
        <f t="shared" si="386"/>
        <v/>
      </c>
      <c r="CP1475" s="17" t="str">
        <f t="shared" si="387"/>
        <v/>
      </c>
      <c r="CQ1475" s="17" t="str">
        <f t="shared" si="388"/>
        <v/>
      </c>
      <c r="CR1475" s="17" t="str">
        <f t="shared" si="389"/>
        <v/>
      </c>
      <c r="CS1475" s="17" t="str">
        <f t="shared" si="390"/>
        <v/>
      </c>
      <c r="CT1475" s="17" t="str">
        <f t="shared" si="391"/>
        <v/>
      </c>
      <c r="CU1475" s="17" t="str">
        <f t="shared" si="392"/>
        <v/>
      </c>
      <c r="CV1475" s="17" t="str">
        <f t="shared" si="393"/>
        <v/>
      </c>
      <c r="CW1475" s="17" t="str">
        <f t="shared" si="394"/>
        <v/>
      </c>
      <c r="CX1475" s="17" t="str">
        <f t="shared" si="395"/>
        <v/>
      </c>
      <c r="CY1475" s="17" t="str">
        <f t="shared" si="396"/>
        <v/>
      </c>
      <c r="CZ1475" s="17" t="str">
        <f t="shared" si="397"/>
        <v/>
      </c>
      <c r="DA1475" s="17" t="str">
        <f t="shared" si="398"/>
        <v/>
      </c>
      <c r="DB1475" s="17" t="str">
        <f t="shared" si="399"/>
        <v/>
      </c>
      <c r="DC1475" s="17" t="str">
        <f t="shared" si="400"/>
        <v/>
      </c>
      <c r="DD1475" s="17" t="str">
        <f t="shared" si="401"/>
        <v/>
      </c>
      <c r="DE1475" s="17" t="str">
        <f t="shared" si="402"/>
        <v/>
      </c>
      <c r="DF1475" s="17" t="str">
        <f t="shared" si="403"/>
        <v/>
      </c>
      <c r="DG1475" s="17" t="str">
        <f t="shared" si="404"/>
        <v/>
      </c>
      <c r="DH1475" s="17" t="str">
        <f t="shared" si="405"/>
        <v/>
      </c>
      <c r="DI1475" s="17" t="str">
        <f t="shared" si="406"/>
        <v/>
      </c>
      <c r="DJ1475" s="17" t="str">
        <f t="shared" si="407"/>
        <v/>
      </c>
      <c r="DK1475" s="17" t="str">
        <f t="shared" si="408"/>
        <v/>
      </c>
      <c r="DL1475" s="17" t="str">
        <f t="shared" si="409"/>
        <v/>
      </c>
      <c r="DM1475" s="17" t="str">
        <f t="shared" si="410"/>
        <v/>
      </c>
      <c r="DN1475" s="17" t="str">
        <f t="shared" si="411"/>
        <v/>
      </c>
      <c r="DO1475" s="17" t="str">
        <f t="shared" si="412"/>
        <v/>
      </c>
      <c r="DP1475" s="17" t="str">
        <f t="shared" si="413"/>
        <v/>
      </c>
      <c r="DQ1475" s="17" t="str">
        <f t="shared" si="414"/>
        <v/>
      </c>
      <c r="DR1475" s="17" t="str">
        <f t="shared" si="415"/>
        <v/>
      </c>
      <c r="DS1475" s="17" t="str">
        <f t="shared" si="416"/>
        <v/>
      </c>
      <c r="DT1475" s="17" t="str">
        <f t="shared" si="417"/>
        <v/>
      </c>
      <c r="DU1475" s="17" t="str">
        <f t="shared" si="418"/>
        <v/>
      </c>
      <c r="DV1475" s="17" t="str">
        <f t="shared" si="419"/>
        <v/>
      </c>
      <c r="DW1475" s="17" t="str">
        <f t="shared" si="420"/>
        <v/>
      </c>
      <c r="DX1475" s="17" t="str">
        <f t="shared" si="421"/>
        <v/>
      </c>
      <c r="DY1475" s="17" t="str">
        <f t="shared" si="422"/>
        <v/>
      </c>
      <c r="DZ1475" s="17" t="str">
        <f t="shared" si="423"/>
        <v/>
      </c>
      <c r="EA1475" s="17" t="str">
        <f t="shared" si="424"/>
        <v/>
      </c>
      <c r="EB1475" s="17" t="str">
        <f t="shared" si="425"/>
        <v/>
      </c>
      <c r="EC1475" s="17" t="str">
        <f t="shared" si="426"/>
        <v/>
      </c>
      <c r="ED1475" s="17" t="str">
        <f t="shared" si="427"/>
        <v/>
      </c>
      <c r="EE1475" s="17" t="str">
        <f t="shared" si="428"/>
        <v/>
      </c>
      <c r="EF1475" s="17" t="str">
        <f t="shared" si="429"/>
        <v/>
      </c>
      <c r="EG1475" s="17" t="str">
        <f t="shared" si="430"/>
        <v/>
      </c>
      <c r="EH1475" s="17" t="str">
        <f t="shared" si="431"/>
        <v/>
      </c>
      <c r="EI1475" s="17" t="str">
        <f t="shared" si="432"/>
        <v/>
      </c>
      <c r="EJ1475" s="17" t="str">
        <f t="shared" si="433"/>
        <v/>
      </c>
      <c r="EK1475" s="17" t="str">
        <f t="shared" si="434"/>
        <v/>
      </c>
      <c r="EL1475" s="17" t="str">
        <f t="shared" si="435"/>
        <v/>
      </c>
    </row>
    <row r="1476" spans="89:142" x14ac:dyDescent="0.35">
      <c r="CK1476" s="17" t="str">
        <f t="shared" si="382"/>
        <v/>
      </c>
      <c r="CL1476" s="17" t="str">
        <f t="shared" si="383"/>
        <v/>
      </c>
      <c r="CM1476" s="17" t="str">
        <f t="shared" si="384"/>
        <v/>
      </c>
      <c r="CN1476" s="17" t="str">
        <f t="shared" si="385"/>
        <v/>
      </c>
      <c r="CO1476" s="17" t="str">
        <f t="shared" si="386"/>
        <v/>
      </c>
      <c r="CP1476" s="17" t="str">
        <f t="shared" si="387"/>
        <v/>
      </c>
      <c r="CQ1476" s="17" t="str">
        <f t="shared" si="388"/>
        <v/>
      </c>
      <c r="CR1476" s="17" t="str">
        <f t="shared" si="389"/>
        <v/>
      </c>
      <c r="CS1476" s="17" t="str">
        <f t="shared" si="390"/>
        <v/>
      </c>
      <c r="CT1476" s="17" t="str">
        <f t="shared" si="391"/>
        <v/>
      </c>
      <c r="CU1476" s="17" t="str">
        <f t="shared" si="392"/>
        <v/>
      </c>
      <c r="CV1476" s="17" t="str">
        <f t="shared" si="393"/>
        <v/>
      </c>
      <c r="CW1476" s="17" t="str">
        <f t="shared" si="394"/>
        <v/>
      </c>
      <c r="CX1476" s="17" t="str">
        <f t="shared" si="395"/>
        <v/>
      </c>
      <c r="CY1476" s="17" t="str">
        <f t="shared" si="396"/>
        <v/>
      </c>
      <c r="CZ1476" s="17" t="str">
        <f t="shared" si="397"/>
        <v/>
      </c>
      <c r="DA1476" s="17" t="str">
        <f t="shared" si="398"/>
        <v/>
      </c>
      <c r="DB1476" s="17" t="str">
        <f t="shared" si="399"/>
        <v/>
      </c>
      <c r="DC1476" s="17" t="str">
        <f t="shared" si="400"/>
        <v/>
      </c>
      <c r="DD1476" s="17" t="str">
        <f t="shared" si="401"/>
        <v/>
      </c>
      <c r="DE1476" s="17" t="str">
        <f t="shared" si="402"/>
        <v/>
      </c>
      <c r="DF1476" s="17" t="str">
        <f t="shared" si="403"/>
        <v/>
      </c>
      <c r="DG1476" s="17" t="str">
        <f t="shared" si="404"/>
        <v/>
      </c>
      <c r="DH1476" s="17" t="str">
        <f t="shared" si="405"/>
        <v/>
      </c>
      <c r="DI1476" s="17" t="str">
        <f t="shared" si="406"/>
        <v/>
      </c>
      <c r="DJ1476" s="17" t="str">
        <f t="shared" si="407"/>
        <v/>
      </c>
      <c r="DK1476" s="17" t="str">
        <f t="shared" si="408"/>
        <v/>
      </c>
      <c r="DL1476" s="17" t="str">
        <f t="shared" si="409"/>
        <v/>
      </c>
      <c r="DM1476" s="17" t="str">
        <f t="shared" si="410"/>
        <v/>
      </c>
      <c r="DN1476" s="17" t="str">
        <f t="shared" si="411"/>
        <v/>
      </c>
      <c r="DO1476" s="17" t="str">
        <f t="shared" si="412"/>
        <v/>
      </c>
      <c r="DP1476" s="17" t="str">
        <f t="shared" si="413"/>
        <v/>
      </c>
      <c r="DQ1476" s="17" t="str">
        <f t="shared" si="414"/>
        <v/>
      </c>
      <c r="DR1476" s="17" t="str">
        <f t="shared" si="415"/>
        <v/>
      </c>
      <c r="DS1476" s="17" t="str">
        <f t="shared" si="416"/>
        <v/>
      </c>
      <c r="DT1476" s="17" t="str">
        <f t="shared" si="417"/>
        <v/>
      </c>
      <c r="DU1476" s="17" t="str">
        <f t="shared" si="418"/>
        <v/>
      </c>
      <c r="DV1476" s="17" t="str">
        <f t="shared" si="419"/>
        <v/>
      </c>
      <c r="DW1476" s="17" t="str">
        <f t="shared" si="420"/>
        <v/>
      </c>
      <c r="DX1476" s="17" t="str">
        <f t="shared" si="421"/>
        <v/>
      </c>
      <c r="DY1476" s="17" t="str">
        <f t="shared" si="422"/>
        <v/>
      </c>
      <c r="DZ1476" s="17" t="str">
        <f t="shared" si="423"/>
        <v/>
      </c>
      <c r="EA1476" s="17" t="str">
        <f t="shared" si="424"/>
        <v/>
      </c>
      <c r="EB1476" s="17" t="str">
        <f t="shared" si="425"/>
        <v/>
      </c>
      <c r="EC1476" s="17" t="str">
        <f t="shared" si="426"/>
        <v/>
      </c>
      <c r="ED1476" s="17" t="str">
        <f t="shared" si="427"/>
        <v/>
      </c>
      <c r="EE1476" s="17" t="str">
        <f t="shared" si="428"/>
        <v/>
      </c>
      <c r="EF1476" s="17" t="str">
        <f t="shared" si="429"/>
        <v/>
      </c>
      <c r="EG1476" s="17" t="str">
        <f t="shared" si="430"/>
        <v/>
      </c>
      <c r="EH1476" s="17" t="str">
        <f t="shared" si="431"/>
        <v/>
      </c>
      <c r="EI1476" s="17" t="str">
        <f t="shared" si="432"/>
        <v/>
      </c>
      <c r="EJ1476" s="17" t="str">
        <f t="shared" si="433"/>
        <v/>
      </c>
      <c r="EK1476" s="17" t="str">
        <f t="shared" si="434"/>
        <v/>
      </c>
      <c r="EL1476" s="17" t="str">
        <f t="shared" si="435"/>
        <v/>
      </c>
    </row>
    <row r="1477" spans="89:142" x14ac:dyDescent="0.35">
      <c r="CK1477" s="17" t="str">
        <f t="shared" si="382"/>
        <v/>
      </c>
      <c r="CL1477" s="17" t="str">
        <f t="shared" si="383"/>
        <v/>
      </c>
      <c r="CM1477" s="17" t="str">
        <f t="shared" si="384"/>
        <v/>
      </c>
      <c r="CN1477" s="17" t="str">
        <f t="shared" si="385"/>
        <v/>
      </c>
      <c r="CO1477" s="17" t="str">
        <f t="shared" si="386"/>
        <v/>
      </c>
      <c r="CP1477" s="17" t="str">
        <f t="shared" si="387"/>
        <v/>
      </c>
      <c r="CQ1477" s="17" t="str">
        <f t="shared" si="388"/>
        <v/>
      </c>
      <c r="CR1477" s="17" t="str">
        <f t="shared" si="389"/>
        <v/>
      </c>
      <c r="CS1477" s="17" t="str">
        <f t="shared" si="390"/>
        <v/>
      </c>
      <c r="CT1477" s="17" t="str">
        <f t="shared" si="391"/>
        <v/>
      </c>
      <c r="CU1477" s="17" t="str">
        <f t="shared" si="392"/>
        <v/>
      </c>
      <c r="CV1477" s="17" t="str">
        <f t="shared" si="393"/>
        <v/>
      </c>
      <c r="CW1477" s="17" t="str">
        <f t="shared" si="394"/>
        <v/>
      </c>
      <c r="CX1477" s="17" t="str">
        <f t="shared" si="395"/>
        <v/>
      </c>
      <c r="CY1477" s="17" t="str">
        <f t="shared" si="396"/>
        <v/>
      </c>
      <c r="CZ1477" s="17" t="str">
        <f t="shared" si="397"/>
        <v/>
      </c>
      <c r="DA1477" s="17" t="str">
        <f t="shared" si="398"/>
        <v/>
      </c>
      <c r="DB1477" s="17" t="str">
        <f t="shared" si="399"/>
        <v/>
      </c>
      <c r="DC1477" s="17" t="str">
        <f t="shared" si="400"/>
        <v/>
      </c>
      <c r="DD1477" s="17" t="str">
        <f t="shared" si="401"/>
        <v/>
      </c>
      <c r="DE1477" s="17" t="str">
        <f t="shared" si="402"/>
        <v/>
      </c>
      <c r="DF1477" s="17" t="str">
        <f t="shared" si="403"/>
        <v/>
      </c>
      <c r="DG1477" s="17" t="str">
        <f t="shared" si="404"/>
        <v/>
      </c>
      <c r="DH1477" s="17" t="str">
        <f t="shared" si="405"/>
        <v/>
      </c>
      <c r="DI1477" s="17" t="str">
        <f t="shared" si="406"/>
        <v/>
      </c>
      <c r="DJ1477" s="17" t="str">
        <f t="shared" si="407"/>
        <v/>
      </c>
      <c r="DK1477" s="17" t="str">
        <f t="shared" si="408"/>
        <v/>
      </c>
      <c r="DL1477" s="17" t="str">
        <f t="shared" si="409"/>
        <v/>
      </c>
      <c r="DM1477" s="17" t="str">
        <f t="shared" si="410"/>
        <v/>
      </c>
      <c r="DN1477" s="17" t="str">
        <f t="shared" si="411"/>
        <v/>
      </c>
      <c r="DO1477" s="17" t="str">
        <f t="shared" si="412"/>
        <v/>
      </c>
      <c r="DP1477" s="17" t="str">
        <f t="shared" si="413"/>
        <v/>
      </c>
      <c r="DQ1477" s="17" t="str">
        <f t="shared" si="414"/>
        <v/>
      </c>
      <c r="DR1477" s="17" t="str">
        <f t="shared" si="415"/>
        <v/>
      </c>
      <c r="DS1477" s="17" t="str">
        <f t="shared" si="416"/>
        <v/>
      </c>
      <c r="DT1477" s="17" t="str">
        <f t="shared" si="417"/>
        <v/>
      </c>
      <c r="DU1477" s="17" t="str">
        <f t="shared" si="418"/>
        <v/>
      </c>
      <c r="DV1477" s="17" t="str">
        <f t="shared" si="419"/>
        <v/>
      </c>
      <c r="DW1477" s="17" t="str">
        <f t="shared" si="420"/>
        <v/>
      </c>
      <c r="DX1477" s="17" t="str">
        <f t="shared" si="421"/>
        <v/>
      </c>
      <c r="DY1477" s="17" t="str">
        <f t="shared" si="422"/>
        <v/>
      </c>
      <c r="DZ1477" s="17" t="str">
        <f t="shared" si="423"/>
        <v/>
      </c>
      <c r="EA1477" s="17" t="str">
        <f t="shared" si="424"/>
        <v/>
      </c>
      <c r="EB1477" s="17" t="str">
        <f t="shared" si="425"/>
        <v/>
      </c>
      <c r="EC1477" s="17" t="str">
        <f t="shared" si="426"/>
        <v/>
      </c>
      <c r="ED1477" s="17" t="str">
        <f t="shared" si="427"/>
        <v/>
      </c>
      <c r="EE1477" s="17" t="str">
        <f t="shared" si="428"/>
        <v/>
      </c>
      <c r="EF1477" s="17" t="str">
        <f t="shared" si="429"/>
        <v/>
      </c>
      <c r="EG1477" s="17" t="str">
        <f t="shared" si="430"/>
        <v/>
      </c>
      <c r="EH1477" s="17" t="str">
        <f t="shared" si="431"/>
        <v/>
      </c>
      <c r="EI1477" s="17" t="str">
        <f t="shared" si="432"/>
        <v/>
      </c>
      <c r="EJ1477" s="17" t="str">
        <f t="shared" si="433"/>
        <v/>
      </c>
      <c r="EK1477" s="17" t="str">
        <f t="shared" si="434"/>
        <v/>
      </c>
      <c r="EL1477" s="17" t="str">
        <f t="shared" si="435"/>
        <v/>
      </c>
    </row>
    <row r="1478" spans="89:142" x14ac:dyDescent="0.35">
      <c r="CK1478" s="17" t="str">
        <f t="shared" si="382"/>
        <v/>
      </c>
      <c r="CL1478" s="17" t="str">
        <f t="shared" si="383"/>
        <v/>
      </c>
      <c r="CM1478" s="17" t="str">
        <f t="shared" si="384"/>
        <v/>
      </c>
      <c r="CN1478" s="17" t="str">
        <f t="shared" si="385"/>
        <v/>
      </c>
      <c r="CO1478" s="17" t="str">
        <f t="shared" si="386"/>
        <v/>
      </c>
      <c r="CP1478" s="17" t="str">
        <f t="shared" si="387"/>
        <v/>
      </c>
      <c r="CQ1478" s="17" t="str">
        <f t="shared" si="388"/>
        <v/>
      </c>
      <c r="CR1478" s="17" t="str">
        <f t="shared" si="389"/>
        <v/>
      </c>
      <c r="CS1478" s="17" t="str">
        <f t="shared" si="390"/>
        <v/>
      </c>
      <c r="CT1478" s="17" t="str">
        <f t="shared" si="391"/>
        <v/>
      </c>
      <c r="CU1478" s="17" t="str">
        <f t="shared" si="392"/>
        <v/>
      </c>
      <c r="CV1478" s="17" t="str">
        <f t="shared" si="393"/>
        <v/>
      </c>
      <c r="CW1478" s="17" t="str">
        <f t="shared" si="394"/>
        <v/>
      </c>
      <c r="CX1478" s="17" t="str">
        <f t="shared" si="395"/>
        <v/>
      </c>
      <c r="CY1478" s="17" t="str">
        <f t="shared" si="396"/>
        <v/>
      </c>
      <c r="CZ1478" s="17" t="str">
        <f t="shared" si="397"/>
        <v/>
      </c>
      <c r="DA1478" s="17" t="str">
        <f t="shared" si="398"/>
        <v/>
      </c>
      <c r="DB1478" s="17" t="str">
        <f t="shared" si="399"/>
        <v/>
      </c>
      <c r="DC1478" s="17" t="str">
        <f t="shared" si="400"/>
        <v/>
      </c>
      <c r="DD1478" s="17" t="str">
        <f t="shared" si="401"/>
        <v/>
      </c>
      <c r="DE1478" s="17" t="str">
        <f t="shared" si="402"/>
        <v/>
      </c>
      <c r="DF1478" s="17" t="str">
        <f t="shared" si="403"/>
        <v/>
      </c>
      <c r="DG1478" s="17" t="str">
        <f t="shared" si="404"/>
        <v/>
      </c>
      <c r="DH1478" s="17" t="str">
        <f t="shared" si="405"/>
        <v/>
      </c>
      <c r="DI1478" s="17" t="str">
        <f t="shared" si="406"/>
        <v/>
      </c>
      <c r="DJ1478" s="17" t="str">
        <f t="shared" si="407"/>
        <v/>
      </c>
      <c r="DK1478" s="17" t="str">
        <f t="shared" si="408"/>
        <v/>
      </c>
      <c r="DL1478" s="17" t="str">
        <f t="shared" si="409"/>
        <v/>
      </c>
      <c r="DM1478" s="17" t="str">
        <f t="shared" si="410"/>
        <v/>
      </c>
      <c r="DN1478" s="17" t="str">
        <f t="shared" si="411"/>
        <v/>
      </c>
      <c r="DO1478" s="17" t="str">
        <f t="shared" si="412"/>
        <v/>
      </c>
      <c r="DP1478" s="17" t="str">
        <f t="shared" si="413"/>
        <v/>
      </c>
      <c r="DQ1478" s="17" t="str">
        <f t="shared" si="414"/>
        <v/>
      </c>
      <c r="DR1478" s="17" t="str">
        <f t="shared" si="415"/>
        <v/>
      </c>
      <c r="DS1478" s="17" t="str">
        <f t="shared" si="416"/>
        <v/>
      </c>
      <c r="DT1478" s="17" t="str">
        <f t="shared" si="417"/>
        <v/>
      </c>
      <c r="DU1478" s="17" t="str">
        <f t="shared" si="418"/>
        <v/>
      </c>
      <c r="DV1478" s="17" t="str">
        <f t="shared" si="419"/>
        <v/>
      </c>
      <c r="DW1478" s="17" t="str">
        <f t="shared" si="420"/>
        <v/>
      </c>
      <c r="DX1478" s="17" t="str">
        <f t="shared" si="421"/>
        <v/>
      </c>
      <c r="DY1478" s="17" t="str">
        <f t="shared" si="422"/>
        <v/>
      </c>
      <c r="DZ1478" s="17" t="str">
        <f t="shared" si="423"/>
        <v/>
      </c>
      <c r="EA1478" s="17" t="str">
        <f t="shared" si="424"/>
        <v/>
      </c>
      <c r="EB1478" s="17" t="str">
        <f t="shared" si="425"/>
        <v/>
      </c>
      <c r="EC1478" s="17" t="str">
        <f t="shared" si="426"/>
        <v/>
      </c>
      <c r="ED1478" s="17" t="str">
        <f t="shared" si="427"/>
        <v/>
      </c>
      <c r="EE1478" s="17" t="str">
        <f t="shared" si="428"/>
        <v/>
      </c>
      <c r="EF1478" s="17" t="str">
        <f t="shared" si="429"/>
        <v/>
      </c>
      <c r="EG1478" s="17" t="str">
        <f t="shared" si="430"/>
        <v/>
      </c>
      <c r="EH1478" s="17" t="str">
        <f t="shared" si="431"/>
        <v/>
      </c>
      <c r="EI1478" s="17" t="str">
        <f t="shared" si="432"/>
        <v/>
      </c>
      <c r="EJ1478" s="17" t="str">
        <f t="shared" si="433"/>
        <v/>
      </c>
      <c r="EK1478" s="17" t="str">
        <f t="shared" si="434"/>
        <v/>
      </c>
      <c r="EL1478" s="17" t="str">
        <f t="shared" si="435"/>
        <v/>
      </c>
    </row>
    <row r="1479" spans="89:142" x14ac:dyDescent="0.35">
      <c r="CK1479" s="17" t="str">
        <f t="shared" si="382"/>
        <v/>
      </c>
      <c r="CL1479" s="17" t="str">
        <f t="shared" si="383"/>
        <v/>
      </c>
      <c r="CM1479" s="17" t="str">
        <f t="shared" si="384"/>
        <v/>
      </c>
      <c r="CN1479" s="17" t="str">
        <f t="shared" si="385"/>
        <v/>
      </c>
      <c r="CO1479" s="17" t="str">
        <f t="shared" si="386"/>
        <v/>
      </c>
      <c r="CP1479" s="17" t="str">
        <f t="shared" si="387"/>
        <v/>
      </c>
      <c r="CQ1479" s="17" t="str">
        <f t="shared" si="388"/>
        <v/>
      </c>
      <c r="CR1479" s="17" t="str">
        <f t="shared" si="389"/>
        <v/>
      </c>
      <c r="CS1479" s="17" t="str">
        <f t="shared" si="390"/>
        <v/>
      </c>
      <c r="CT1479" s="17" t="str">
        <f t="shared" si="391"/>
        <v/>
      </c>
      <c r="CU1479" s="17" t="str">
        <f t="shared" si="392"/>
        <v/>
      </c>
      <c r="CV1479" s="17" t="str">
        <f t="shared" si="393"/>
        <v/>
      </c>
      <c r="CW1479" s="17" t="str">
        <f t="shared" si="394"/>
        <v/>
      </c>
      <c r="CX1479" s="17" t="str">
        <f t="shared" si="395"/>
        <v/>
      </c>
      <c r="CY1479" s="17" t="str">
        <f t="shared" si="396"/>
        <v/>
      </c>
      <c r="CZ1479" s="17" t="str">
        <f t="shared" si="397"/>
        <v/>
      </c>
      <c r="DA1479" s="17" t="str">
        <f t="shared" si="398"/>
        <v/>
      </c>
      <c r="DB1479" s="17" t="str">
        <f t="shared" si="399"/>
        <v/>
      </c>
      <c r="DC1479" s="17" t="str">
        <f t="shared" si="400"/>
        <v/>
      </c>
      <c r="DD1479" s="17" t="str">
        <f t="shared" si="401"/>
        <v/>
      </c>
      <c r="DE1479" s="17" t="str">
        <f t="shared" si="402"/>
        <v/>
      </c>
      <c r="DF1479" s="17" t="str">
        <f t="shared" si="403"/>
        <v/>
      </c>
      <c r="DG1479" s="17" t="str">
        <f t="shared" si="404"/>
        <v/>
      </c>
      <c r="DH1479" s="17" t="str">
        <f t="shared" si="405"/>
        <v/>
      </c>
      <c r="DI1479" s="17" t="str">
        <f t="shared" si="406"/>
        <v/>
      </c>
      <c r="DJ1479" s="17" t="str">
        <f t="shared" si="407"/>
        <v/>
      </c>
      <c r="DK1479" s="17" t="str">
        <f t="shared" si="408"/>
        <v/>
      </c>
      <c r="DL1479" s="17" t="str">
        <f t="shared" si="409"/>
        <v/>
      </c>
      <c r="DM1479" s="17" t="str">
        <f t="shared" si="410"/>
        <v/>
      </c>
      <c r="DN1479" s="17" t="str">
        <f t="shared" si="411"/>
        <v/>
      </c>
      <c r="DO1479" s="17" t="str">
        <f t="shared" si="412"/>
        <v/>
      </c>
      <c r="DP1479" s="17" t="str">
        <f t="shared" si="413"/>
        <v/>
      </c>
      <c r="DQ1479" s="17" t="str">
        <f t="shared" si="414"/>
        <v/>
      </c>
      <c r="DR1479" s="17" t="str">
        <f t="shared" si="415"/>
        <v/>
      </c>
      <c r="DS1479" s="17" t="str">
        <f t="shared" si="416"/>
        <v/>
      </c>
      <c r="DT1479" s="17" t="str">
        <f t="shared" si="417"/>
        <v/>
      </c>
      <c r="DU1479" s="17" t="str">
        <f t="shared" si="418"/>
        <v/>
      </c>
      <c r="DV1479" s="17" t="str">
        <f t="shared" si="419"/>
        <v/>
      </c>
      <c r="DW1479" s="17" t="str">
        <f t="shared" si="420"/>
        <v/>
      </c>
      <c r="DX1479" s="17" t="str">
        <f t="shared" si="421"/>
        <v/>
      </c>
      <c r="DY1479" s="17" t="str">
        <f t="shared" si="422"/>
        <v/>
      </c>
      <c r="DZ1479" s="17" t="str">
        <f t="shared" si="423"/>
        <v/>
      </c>
      <c r="EA1479" s="17" t="str">
        <f t="shared" si="424"/>
        <v/>
      </c>
      <c r="EB1479" s="17" t="str">
        <f t="shared" si="425"/>
        <v/>
      </c>
      <c r="EC1479" s="17" t="str">
        <f t="shared" si="426"/>
        <v/>
      </c>
      <c r="ED1479" s="17" t="str">
        <f t="shared" si="427"/>
        <v/>
      </c>
      <c r="EE1479" s="17" t="str">
        <f t="shared" si="428"/>
        <v/>
      </c>
      <c r="EF1479" s="17" t="str">
        <f t="shared" si="429"/>
        <v/>
      </c>
      <c r="EG1479" s="17" t="str">
        <f t="shared" si="430"/>
        <v/>
      </c>
      <c r="EH1479" s="17" t="str">
        <f t="shared" si="431"/>
        <v/>
      </c>
      <c r="EI1479" s="17" t="str">
        <f t="shared" si="432"/>
        <v/>
      </c>
      <c r="EJ1479" s="17" t="str">
        <f t="shared" si="433"/>
        <v/>
      </c>
      <c r="EK1479" s="17" t="str">
        <f t="shared" si="434"/>
        <v/>
      </c>
      <c r="EL1479" s="17" t="str">
        <f t="shared" si="435"/>
        <v/>
      </c>
    </row>
    <row r="1480" spans="89:142" x14ac:dyDescent="0.35">
      <c r="CK1480" s="17" t="str">
        <f t="shared" si="382"/>
        <v/>
      </c>
      <c r="CL1480" s="17" t="str">
        <f t="shared" si="383"/>
        <v/>
      </c>
      <c r="CM1480" s="17" t="str">
        <f t="shared" si="384"/>
        <v/>
      </c>
      <c r="CN1480" s="17" t="str">
        <f t="shared" si="385"/>
        <v/>
      </c>
      <c r="CO1480" s="17" t="str">
        <f t="shared" si="386"/>
        <v/>
      </c>
      <c r="CP1480" s="17" t="str">
        <f t="shared" si="387"/>
        <v/>
      </c>
      <c r="CQ1480" s="17" t="str">
        <f t="shared" si="388"/>
        <v/>
      </c>
      <c r="CR1480" s="17" t="str">
        <f t="shared" si="389"/>
        <v/>
      </c>
      <c r="CS1480" s="17" t="str">
        <f t="shared" si="390"/>
        <v/>
      </c>
      <c r="CT1480" s="17" t="str">
        <f t="shared" si="391"/>
        <v/>
      </c>
      <c r="CU1480" s="17" t="str">
        <f t="shared" si="392"/>
        <v/>
      </c>
      <c r="CV1480" s="17" t="str">
        <f t="shared" si="393"/>
        <v/>
      </c>
      <c r="CW1480" s="17" t="str">
        <f t="shared" si="394"/>
        <v/>
      </c>
      <c r="CX1480" s="17" t="str">
        <f t="shared" si="395"/>
        <v/>
      </c>
      <c r="CY1480" s="17" t="str">
        <f t="shared" si="396"/>
        <v/>
      </c>
      <c r="CZ1480" s="17" t="str">
        <f t="shared" si="397"/>
        <v/>
      </c>
      <c r="DA1480" s="17" t="str">
        <f t="shared" si="398"/>
        <v/>
      </c>
      <c r="DB1480" s="17" t="str">
        <f t="shared" si="399"/>
        <v/>
      </c>
      <c r="DC1480" s="17" t="str">
        <f t="shared" si="400"/>
        <v/>
      </c>
      <c r="DD1480" s="17" t="str">
        <f t="shared" si="401"/>
        <v/>
      </c>
      <c r="DE1480" s="17" t="str">
        <f t="shared" si="402"/>
        <v/>
      </c>
      <c r="DF1480" s="17" t="str">
        <f t="shared" si="403"/>
        <v/>
      </c>
      <c r="DG1480" s="17" t="str">
        <f t="shared" si="404"/>
        <v/>
      </c>
      <c r="DH1480" s="17" t="str">
        <f t="shared" si="405"/>
        <v/>
      </c>
      <c r="DI1480" s="17" t="str">
        <f t="shared" si="406"/>
        <v/>
      </c>
      <c r="DJ1480" s="17" t="str">
        <f t="shared" si="407"/>
        <v/>
      </c>
      <c r="DK1480" s="17" t="str">
        <f t="shared" si="408"/>
        <v/>
      </c>
      <c r="DL1480" s="17" t="str">
        <f t="shared" si="409"/>
        <v/>
      </c>
      <c r="DM1480" s="17" t="str">
        <f t="shared" si="410"/>
        <v/>
      </c>
      <c r="DN1480" s="17" t="str">
        <f t="shared" si="411"/>
        <v/>
      </c>
      <c r="DO1480" s="17" t="str">
        <f t="shared" si="412"/>
        <v/>
      </c>
      <c r="DP1480" s="17" t="str">
        <f t="shared" si="413"/>
        <v/>
      </c>
      <c r="DQ1480" s="17" t="str">
        <f t="shared" si="414"/>
        <v/>
      </c>
      <c r="DR1480" s="17" t="str">
        <f t="shared" si="415"/>
        <v/>
      </c>
      <c r="DS1480" s="17" t="str">
        <f t="shared" si="416"/>
        <v/>
      </c>
      <c r="DT1480" s="17" t="str">
        <f t="shared" si="417"/>
        <v/>
      </c>
      <c r="DU1480" s="17" t="str">
        <f t="shared" si="418"/>
        <v/>
      </c>
      <c r="DV1480" s="17" t="str">
        <f t="shared" si="419"/>
        <v/>
      </c>
      <c r="DW1480" s="17" t="str">
        <f t="shared" si="420"/>
        <v/>
      </c>
      <c r="DX1480" s="17" t="str">
        <f t="shared" si="421"/>
        <v/>
      </c>
      <c r="DY1480" s="17" t="str">
        <f t="shared" si="422"/>
        <v/>
      </c>
      <c r="DZ1480" s="17" t="str">
        <f t="shared" si="423"/>
        <v/>
      </c>
      <c r="EA1480" s="17" t="str">
        <f t="shared" si="424"/>
        <v/>
      </c>
      <c r="EB1480" s="17" t="str">
        <f t="shared" si="425"/>
        <v/>
      </c>
      <c r="EC1480" s="17" t="str">
        <f t="shared" si="426"/>
        <v/>
      </c>
      <c r="ED1480" s="17" t="str">
        <f t="shared" si="427"/>
        <v/>
      </c>
      <c r="EE1480" s="17" t="str">
        <f t="shared" si="428"/>
        <v/>
      </c>
      <c r="EF1480" s="17" t="str">
        <f t="shared" si="429"/>
        <v/>
      </c>
      <c r="EG1480" s="17" t="str">
        <f t="shared" si="430"/>
        <v/>
      </c>
      <c r="EH1480" s="17" t="str">
        <f t="shared" si="431"/>
        <v/>
      </c>
      <c r="EI1480" s="17" t="str">
        <f t="shared" si="432"/>
        <v/>
      </c>
      <c r="EJ1480" s="17" t="str">
        <f t="shared" si="433"/>
        <v/>
      </c>
      <c r="EK1480" s="17" t="str">
        <f t="shared" si="434"/>
        <v/>
      </c>
      <c r="EL1480" s="17" t="str">
        <f t="shared" si="435"/>
        <v/>
      </c>
    </row>
    <row r="1481" spans="89:142" x14ac:dyDescent="0.35">
      <c r="CK1481" s="17" t="str">
        <f t="shared" ref="CK1481:CK1512" si="436">IF(AI1481="Yes", "Manufacture: Produce", "")</f>
        <v/>
      </c>
      <c r="CL1481" s="17" t="str">
        <f t="shared" ref="CL1481:CL1512" si="437">IF(AJ1481="Yes", "Manufacture: Import", "")</f>
        <v/>
      </c>
      <c r="CM1481" s="17" t="str">
        <f t="shared" ref="CM1481:CM1512" si="438">IF(AK1481="Yes", "Manufacture: For on-site use/processing", "")</f>
        <v/>
      </c>
      <c r="CN1481" s="17" t="str">
        <f t="shared" ref="CN1481:CN1512" si="439">IF(AL1481="Yes", "Manufacture: For sale/distribution", "")</f>
        <v/>
      </c>
      <c r="CO1481" s="17" t="str">
        <f t="shared" ref="CO1481:CO1512" si="440">IF(AM1481="Yes", "Manufacture: As a byproduct", "")</f>
        <v/>
      </c>
      <c r="CP1481" s="17" t="str">
        <f t="shared" ref="CP1481:CP1512" si="441">IF(AN1481="Yes", "Manufacture: As an Impurity", "")</f>
        <v/>
      </c>
      <c r="CQ1481" s="17" t="str">
        <f t="shared" ref="CQ1481:CQ1512" si="442">IF(AO1481="Yes", "Processing: As a reactant", "")</f>
        <v/>
      </c>
      <c r="CR1481" s="17" t="str">
        <f t="shared" ref="CR1481:CR1512" si="443">IF(AP1481="Yes", "P101 - Feedstocks", "")</f>
        <v/>
      </c>
      <c r="CS1481" s="17" t="str">
        <f t="shared" ref="CS1481:CS1512" si="444">IF(AQ1481="Yes", "102 - Raw Materials", "")</f>
        <v/>
      </c>
      <c r="CT1481" s="17" t="str">
        <f t="shared" ref="CT1481:CT1512" si="445">IF(AR1481="Yes", "P103 - Intermediates", "")</f>
        <v/>
      </c>
      <c r="CU1481" s="17" t="str">
        <f t="shared" ref="CU1481:CU1512" si="446">IF(AS1481="Yes", "P104 - Initiators", "")</f>
        <v/>
      </c>
      <c r="CV1481" s="17" t="str">
        <f t="shared" ref="CV1481:CV1512" si="447">IF(AT1481="Yes", "P199 - Other", "")</f>
        <v/>
      </c>
      <c r="CW1481" s="17" t="str">
        <f t="shared" ref="CW1481:CW1512" si="448">IF(AU1481="Yes", "Processing: As a formulation component", "")</f>
        <v/>
      </c>
      <c r="CX1481" s="17" t="str">
        <f t="shared" ref="CX1481:CX1512" si="449">IF(AV1481="Yes", "P201 - Additives", "")</f>
        <v/>
      </c>
      <c r="CY1481" s="17" t="str">
        <f t="shared" ref="CY1481:CY1512" si="450">IF(AW1481="Yes", "P202 - Dyes", "")</f>
        <v/>
      </c>
      <c r="CZ1481" s="17" t="str">
        <f t="shared" ref="CZ1481:CZ1512" si="451">IF(AX1481="Yes", "P203 - Reaction Diluent", "")</f>
        <v/>
      </c>
      <c r="DA1481" s="17" t="str">
        <f t="shared" ref="DA1481:DA1512" si="452">IF(AY1481="Yes", "P204 - Initiators", "")</f>
        <v/>
      </c>
      <c r="DB1481" s="17" t="str">
        <f t="shared" ref="DB1481:DB1512" si="453">IF(AZ1481="Yes", "P205 - Solvents", "")</f>
        <v/>
      </c>
      <c r="DC1481" s="17" t="str">
        <f t="shared" ref="DC1481:DC1512" si="454">IF(BA1481="Yes", "P206 - Inhibitors", "")</f>
        <v/>
      </c>
      <c r="DD1481" s="17" t="str">
        <f t="shared" ref="DD1481:DD1512" si="455">IF(BB1481="Yes", "P207 - Emulsifiers", "")</f>
        <v/>
      </c>
      <c r="DE1481" s="17" t="str">
        <f t="shared" ref="DE1481:DE1512" si="456">IF(BC1481="Yes", "P208 - Surfactants", "")</f>
        <v/>
      </c>
      <c r="DF1481" s="17" t="str">
        <f t="shared" ref="DF1481:DF1512" si="457">IF(BD1481="Yes", "P209 - Lubricants", "")</f>
        <v/>
      </c>
      <c r="DG1481" s="17" t="str">
        <f t="shared" ref="DG1481:DG1512" si="458">IF(BE1481="Yes", "P210 - Flame Retardants", "")</f>
        <v/>
      </c>
      <c r="DH1481" s="17" t="str">
        <f t="shared" ref="DH1481:DH1512" si="459">IF(BF1481="Yes", "P211 - Rheological Modifiers", "")</f>
        <v/>
      </c>
      <c r="DI1481" s="17" t="str">
        <f t="shared" ref="DI1481:DI1512" si="460">IF(BG1481="Yes", "P299 - Other", "")</f>
        <v/>
      </c>
      <c r="DJ1481" s="17" t="str">
        <f t="shared" ref="DJ1481:DJ1512" si="461">IF(BH1481="Yes", "Processing: As an article component", "")</f>
        <v/>
      </c>
      <c r="DK1481" s="17" t="str">
        <f t="shared" ref="DK1481:DK1512" si="462">IF(BI1481="Yes", "Processing: Repackaging", "")</f>
        <v/>
      </c>
      <c r="DL1481" s="17" t="str">
        <f t="shared" ref="DL1481:DL1512" si="463">IF(BJ1481="Yes", "Processing: As an impurity", "")</f>
        <v/>
      </c>
      <c r="DM1481" s="17" t="str">
        <f t="shared" ref="DM1481:DM1512" si="464">IF(BK1481="Yes", "Processing: Recycling", "")</f>
        <v/>
      </c>
      <c r="DN1481" s="17" t="str">
        <f t="shared" ref="DN1481:DN1512" si="465">IF(BL1481="Yes", "Otherwise Use: As a chemical processing aid", "")</f>
        <v/>
      </c>
      <c r="DO1481" s="17" t="str">
        <f t="shared" ref="DO1481:DO1512" si="466">IF(BM1481="Yes", "Z101 - Process Solvents", "")</f>
        <v/>
      </c>
      <c r="DP1481" s="17" t="str">
        <f t="shared" ref="DP1481:DP1512" si="467">IF(BN1481="Yes", "Z102 - Catalysts", "")</f>
        <v/>
      </c>
      <c r="DQ1481" s="17" t="str">
        <f t="shared" ref="DQ1481:DQ1512" si="468">IF(BO1481="Yes", "Z103 - Inhibitors", "")</f>
        <v/>
      </c>
      <c r="DR1481" s="17" t="str">
        <f t="shared" ref="DR1481:DR1512" si="469">IF(BP1481="Yes", "Z104 - Inititiators", "")</f>
        <v/>
      </c>
      <c r="DS1481" s="17" t="str">
        <f t="shared" ref="DS1481:DS1512" si="470">IF(BQ1481="Yes", "Z105 - Reaction Terminators", "")</f>
        <v/>
      </c>
      <c r="DT1481" s="17" t="str">
        <f t="shared" ref="DT1481:DT1512" si="471">IF(BR1481="Yes", "Z106 - Solution Buffers", "")</f>
        <v/>
      </c>
      <c r="DU1481" s="17" t="str">
        <f t="shared" ref="DU1481:DU1512" si="472">IF(BS1481="Yes", "Z199 - Other", "")</f>
        <v/>
      </c>
      <c r="DV1481" s="17" t="str">
        <f t="shared" ref="DV1481:DV1512" si="473">IF(BT1481="Yes", "Otherwise Use: As a manufacturing aid", "")</f>
        <v/>
      </c>
      <c r="DW1481" s="17" t="str">
        <f t="shared" ref="DW1481:DW1512" si="474">IF(BU1481="Yes", "Z201 - Process Lubricants", "")</f>
        <v/>
      </c>
      <c r="DX1481" s="17" t="str">
        <f t="shared" ref="DX1481:DX1512" si="475">IF(BV1481="Yes", "Z202 - Metalworking Fluids", "")</f>
        <v/>
      </c>
      <c r="DY1481" s="17" t="str">
        <f t="shared" ref="DY1481:DY1512" si="476">IF(BW1481="Yes", "Z203 - Coolants", "")</f>
        <v/>
      </c>
      <c r="DZ1481" s="17" t="str">
        <f t="shared" ref="DZ1481:DZ1512" si="477">IF(BX1481="Yes", "Z204 - Refrigerants", "")</f>
        <v/>
      </c>
      <c r="EA1481" s="17" t="str">
        <f t="shared" ref="EA1481:EA1512" si="478">IF(BY1481="Yes", "Z205 - Hydraulic Fluids", "")</f>
        <v/>
      </c>
      <c r="EB1481" s="17" t="str">
        <f t="shared" ref="EB1481:EB1512" si="479">IF(BZ1481="Yes", "Z299 - Other", "")</f>
        <v/>
      </c>
      <c r="EC1481" s="17" t="str">
        <f t="shared" ref="EC1481:EC1512" si="480">IF(CA1481="Yes", "Otherwise Use: Ancillary or Other Use", "")</f>
        <v/>
      </c>
      <c r="ED1481" s="17" t="str">
        <f t="shared" ref="ED1481:ED1512" si="481">IF(CB1481="Yes", "Z301 - Cleaner", "")</f>
        <v/>
      </c>
      <c r="EE1481" s="17" t="str">
        <f t="shared" ref="EE1481:EE1512" si="482">IF(CC1481="Yes", "Z302 - Degreaser", "")</f>
        <v/>
      </c>
      <c r="EF1481" s="17" t="str">
        <f t="shared" ref="EF1481:EF1512" si="483">IF(CD1481="Yes", "Z303 - Lubricants", "")</f>
        <v/>
      </c>
      <c r="EG1481" s="17" t="str">
        <f t="shared" ref="EG1481:EG1512" si="484">IF(CE1481="Yes", "Z304 - Fuel", "")</f>
        <v/>
      </c>
      <c r="EH1481" s="17" t="str">
        <f t="shared" ref="EH1481:EH1512" si="485">IF(CF1481="Yes", "Z305 - Flame Retardant", "")</f>
        <v/>
      </c>
      <c r="EI1481" s="17" t="str">
        <f t="shared" ref="EI1481:EI1512" si="486">IF(CG1481="Yes", "Z306 - Waste Treatment", "")</f>
        <v/>
      </c>
      <c r="EJ1481" s="17" t="str">
        <f t="shared" ref="EJ1481:EJ1512" si="487">IF(CH1481="Yes", "Z307 - Water Treatment", "")</f>
        <v/>
      </c>
      <c r="EK1481" s="17" t="str">
        <f t="shared" ref="EK1481:EK1512" si="488">IF(CI1481="Yes", "Z308 - Construction Materials", "")</f>
        <v/>
      </c>
      <c r="EL1481" s="17" t="str">
        <f t="shared" ref="EL1481:EL1512" si="489">IF(CJ1481="Yes", "Z399 - Other", "")</f>
        <v/>
      </c>
    </row>
    <row r="1482" spans="89:142" x14ac:dyDescent="0.35">
      <c r="CK1482" s="17" t="str">
        <f t="shared" si="436"/>
        <v/>
      </c>
      <c r="CL1482" s="17" t="str">
        <f t="shared" si="437"/>
        <v/>
      </c>
      <c r="CM1482" s="17" t="str">
        <f t="shared" si="438"/>
        <v/>
      </c>
      <c r="CN1482" s="17" t="str">
        <f t="shared" si="439"/>
        <v/>
      </c>
      <c r="CO1482" s="17" t="str">
        <f t="shared" si="440"/>
        <v/>
      </c>
      <c r="CP1482" s="17" t="str">
        <f t="shared" si="441"/>
        <v/>
      </c>
      <c r="CQ1482" s="17" t="str">
        <f t="shared" si="442"/>
        <v/>
      </c>
      <c r="CR1482" s="17" t="str">
        <f t="shared" si="443"/>
        <v/>
      </c>
      <c r="CS1482" s="17" t="str">
        <f t="shared" si="444"/>
        <v/>
      </c>
      <c r="CT1482" s="17" t="str">
        <f t="shared" si="445"/>
        <v/>
      </c>
      <c r="CU1482" s="17" t="str">
        <f t="shared" si="446"/>
        <v/>
      </c>
      <c r="CV1482" s="17" t="str">
        <f t="shared" si="447"/>
        <v/>
      </c>
      <c r="CW1482" s="17" t="str">
        <f t="shared" si="448"/>
        <v/>
      </c>
      <c r="CX1482" s="17" t="str">
        <f t="shared" si="449"/>
        <v/>
      </c>
      <c r="CY1482" s="17" t="str">
        <f t="shared" si="450"/>
        <v/>
      </c>
      <c r="CZ1482" s="17" t="str">
        <f t="shared" si="451"/>
        <v/>
      </c>
      <c r="DA1482" s="17" t="str">
        <f t="shared" si="452"/>
        <v/>
      </c>
      <c r="DB1482" s="17" t="str">
        <f t="shared" si="453"/>
        <v/>
      </c>
      <c r="DC1482" s="17" t="str">
        <f t="shared" si="454"/>
        <v/>
      </c>
      <c r="DD1482" s="17" t="str">
        <f t="shared" si="455"/>
        <v/>
      </c>
      <c r="DE1482" s="17" t="str">
        <f t="shared" si="456"/>
        <v/>
      </c>
      <c r="DF1482" s="17" t="str">
        <f t="shared" si="457"/>
        <v/>
      </c>
      <c r="DG1482" s="17" t="str">
        <f t="shared" si="458"/>
        <v/>
      </c>
      <c r="DH1482" s="17" t="str">
        <f t="shared" si="459"/>
        <v/>
      </c>
      <c r="DI1482" s="17" t="str">
        <f t="shared" si="460"/>
        <v/>
      </c>
      <c r="DJ1482" s="17" t="str">
        <f t="shared" si="461"/>
        <v/>
      </c>
      <c r="DK1482" s="17" t="str">
        <f t="shared" si="462"/>
        <v/>
      </c>
      <c r="DL1482" s="17" t="str">
        <f t="shared" si="463"/>
        <v/>
      </c>
      <c r="DM1482" s="17" t="str">
        <f t="shared" si="464"/>
        <v/>
      </c>
      <c r="DN1482" s="17" t="str">
        <f t="shared" si="465"/>
        <v/>
      </c>
      <c r="DO1482" s="17" t="str">
        <f t="shared" si="466"/>
        <v/>
      </c>
      <c r="DP1482" s="17" t="str">
        <f t="shared" si="467"/>
        <v/>
      </c>
      <c r="DQ1482" s="17" t="str">
        <f t="shared" si="468"/>
        <v/>
      </c>
      <c r="DR1482" s="17" t="str">
        <f t="shared" si="469"/>
        <v/>
      </c>
      <c r="DS1482" s="17" t="str">
        <f t="shared" si="470"/>
        <v/>
      </c>
      <c r="DT1482" s="17" t="str">
        <f t="shared" si="471"/>
        <v/>
      </c>
      <c r="DU1482" s="17" t="str">
        <f t="shared" si="472"/>
        <v/>
      </c>
      <c r="DV1482" s="17" t="str">
        <f t="shared" si="473"/>
        <v/>
      </c>
      <c r="DW1482" s="17" t="str">
        <f t="shared" si="474"/>
        <v/>
      </c>
      <c r="DX1482" s="17" t="str">
        <f t="shared" si="475"/>
        <v/>
      </c>
      <c r="DY1482" s="17" t="str">
        <f t="shared" si="476"/>
        <v/>
      </c>
      <c r="DZ1482" s="17" t="str">
        <f t="shared" si="477"/>
        <v/>
      </c>
      <c r="EA1482" s="17" t="str">
        <f t="shared" si="478"/>
        <v/>
      </c>
      <c r="EB1482" s="17" t="str">
        <f t="shared" si="479"/>
        <v/>
      </c>
      <c r="EC1482" s="17" t="str">
        <f t="shared" si="480"/>
        <v/>
      </c>
      <c r="ED1482" s="17" t="str">
        <f t="shared" si="481"/>
        <v/>
      </c>
      <c r="EE1482" s="17" t="str">
        <f t="shared" si="482"/>
        <v/>
      </c>
      <c r="EF1482" s="17" t="str">
        <f t="shared" si="483"/>
        <v/>
      </c>
      <c r="EG1482" s="17" t="str">
        <f t="shared" si="484"/>
        <v/>
      </c>
      <c r="EH1482" s="17" t="str">
        <f t="shared" si="485"/>
        <v/>
      </c>
      <c r="EI1482" s="17" t="str">
        <f t="shared" si="486"/>
        <v/>
      </c>
      <c r="EJ1482" s="17" t="str">
        <f t="shared" si="487"/>
        <v/>
      </c>
      <c r="EK1482" s="17" t="str">
        <f t="shared" si="488"/>
        <v/>
      </c>
      <c r="EL1482" s="17" t="str">
        <f t="shared" si="489"/>
        <v/>
      </c>
    </row>
    <row r="1483" spans="89:142" x14ac:dyDescent="0.35">
      <c r="CK1483" s="17" t="str">
        <f t="shared" si="436"/>
        <v/>
      </c>
      <c r="CL1483" s="17" t="str">
        <f t="shared" si="437"/>
        <v/>
      </c>
      <c r="CM1483" s="17" t="str">
        <f t="shared" si="438"/>
        <v/>
      </c>
      <c r="CN1483" s="17" t="str">
        <f t="shared" si="439"/>
        <v/>
      </c>
      <c r="CO1483" s="17" t="str">
        <f t="shared" si="440"/>
        <v/>
      </c>
      <c r="CP1483" s="17" t="str">
        <f t="shared" si="441"/>
        <v/>
      </c>
      <c r="CQ1483" s="17" t="str">
        <f t="shared" si="442"/>
        <v/>
      </c>
      <c r="CR1483" s="17" t="str">
        <f t="shared" si="443"/>
        <v/>
      </c>
      <c r="CS1483" s="17" t="str">
        <f t="shared" si="444"/>
        <v/>
      </c>
      <c r="CT1483" s="17" t="str">
        <f t="shared" si="445"/>
        <v/>
      </c>
      <c r="CU1483" s="17" t="str">
        <f t="shared" si="446"/>
        <v/>
      </c>
      <c r="CV1483" s="17" t="str">
        <f t="shared" si="447"/>
        <v/>
      </c>
      <c r="CW1483" s="17" t="str">
        <f t="shared" si="448"/>
        <v/>
      </c>
      <c r="CX1483" s="17" t="str">
        <f t="shared" si="449"/>
        <v/>
      </c>
      <c r="CY1483" s="17" t="str">
        <f t="shared" si="450"/>
        <v/>
      </c>
      <c r="CZ1483" s="17" t="str">
        <f t="shared" si="451"/>
        <v/>
      </c>
      <c r="DA1483" s="17" t="str">
        <f t="shared" si="452"/>
        <v/>
      </c>
      <c r="DB1483" s="17" t="str">
        <f t="shared" si="453"/>
        <v/>
      </c>
      <c r="DC1483" s="17" t="str">
        <f t="shared" si="454"/>
        <v/>
      </c>
      <c r="DD1483" s="17" t="str">
        <f t="shared" si="455"/>
        <v/>
      </c>
      <c r="DE1483" s="17" t="str">
        <f t="shared" si="456"/>
        <v/>
      </c>
      <c r="DF1483" s="17" t="str">
        <f t="shared" si="457"/>
        <v/>
      </c>
      <c r="DG1483" s="17" t="str">
        <f t="shared" si="458"/>
        <v/>
      </c>
      <c r="DH1483" s="17" t="str">
        <f t="shared" si="459"/>
        <v/>
      </c>
      <c r="DI1483" s="17" t="str">
        <f t="shared" si="460"/>
        <v/>
      </c>
      <c r="DJ1483" s="17" t="str">
        <f t="shared" si="461"/>
        <v/>
      </c>
      <c r="DK1483" s="17" t="str">
        <f t="shared" si="462"/>
        <v/>
      </c>
      <c r="DL1483" s="17" t="str">
        <f t="shared" si="463"/>
        <v/>
      </c>
      <c r="DM1483" s="17" t="str">
        <f t="shared" si="464"/>
        <v/>
      </c>
      <c r="DN1483" s="17" t="str">
        <f t="shared" si="465"/>
        <v/>
      </c>
      <c r="DO1483" s="17" t="str">
        <f t="shared" si="466"/>
        <v/>
      </c>
      <c r="DP1483" s="17" t="str">
        <f t="shared" si="467"/>
        <v/>
      </c>
      <c r="DQ1483" s="17" t="str">
        <f t="shared" si="468"/>
        <v/>
      </c>
      <c r="DR1483" s="17" t="str">
        <f t="shared" si="469"/>
        <v/>
      </c>
      <c r="DS1483" s="17" t="str">
        <f t="shared" si="470"/>
        <v/>
      </c>
      <c r="DT1483" s="17" t="str">
        <f t="shared" si="471"/>
        <v/>
      </c>
      <c r="DU1483" s="17" t="str">
        <f t="shared" si="472"/>
        <v/>
      </c>
      <c r="DV1483" s="17" t="str">
        <f t="shared" si="473"/>
        <v/>
      </c>
      <c r="DW1483" s="17" t="str">
        <f t="shared" si="474"/>
        <v/>
      </c>
      <c r="DX1483" s="17" t="str">
        <f t="shared" si="475"/>
        <v/>
      </c>
      <c r="DY1483" s="17" t="str">
        <f t="shared" si="476"/>
        <v/>
      </c>
      <c r="DZ1483" s="17" t="str">
        <f t="shared" si="477"/>
        <v/>
      </c>
      <c r="EA1483" s="17" t="str">
        <f t="shared" si="478"/>
        <v/>
      </c>
      <c r="EB1483" s="17" t="str">
        <f t="shared" si="479"/>
        <v/>
      </c>
      <c r="EC1483" s="17" t="str">
        <f t="shared" si="480"/>
        <v/>
      </c>
      <c r="ED1483" s="17" t="str">
        <f t="shared" si="481"/>
        <v/>
      </c>
      <c r="EE1483" s="17" t="str">
        <f t="shared" si="482"/>
        <v/>
      </c>
      <c r="EF1483" s="17" t="str">
        <f t="shared" si="483"/>
        <v/>
      </c>
      <c r="EG1483" s="17" t="str">
        <f t="shared" si="484"/>
        <v/>
      </c>
      <c r="EH1483" s="17" t="str">
        <f t="shared" si="485"/>
        <v/>
      </c>
      <c r="EI1483" s="17" t="str">
        <f t="shared" si="486"/>
        <v/>
      </c>
      <c r="EJ1483" s="17" t="str">
        <f t="shared" si="487"/>
        <v/>
      </c>
      <c r="EK1483" s="17" t="str">
        <f t="shared" si="488"/>
        <v/>
      </c>
      <c r="EL1483" s="17" t="str">
        <f t="shared" si="489"/>
        <v/>
      </c>
    </row>
    <row r="1484" spans="89:142" x14ac:dyDescent="0.35">
      <c r="CK1484" s="17" t="str">
        <f t="shared" si="436"/>
        <v/>
      </c>
      <c r="CL1484" s="17" t="str">
        <f t="shared" si="437"/>
        <v/>
      </c>
      <c r="CM1484" s="17" t="str">
        <f t="shared" si="438"/>
        <v/>
      </c>
      <c r="CN1484" s="17" t="str">
        <f t="shared" si="439"/>
        <v/>
      </c>
      <c r="CO1484" s="17" t="str">
        <f t="shared" si="440"/>
        <v/>
      </c>
      <c r="CP1484" s="17" t="str">
        <f t="shared" si="441"/>
        <v/>
      </c>
      <c r="CQ1484" s="17" t="str">
        <f t="shared" si="442"/>
        <v/>
      </c>
      <c r="CR1484" s="17" t="str">
        <f t="shared" si="443"/>
        <v/>
      </c>
      <c r="CS1484" s="17" t="str">
        <f t="shared" si="444"/>
        <v/>
      </c>
      <c r="CT1484" s="17" t="str">
        <f t="shared" si="445"/>
        <v/>
      </c>
      <c r="CU1484" s="17" t="str">
        <f t="shared" si="446"/>
        <v/>
      </c>
      <c r="CV1484" s="17" t="str">
        <f t="shared" si="447"/>
        <v/>
      </c>
      <c r="CW1484" s="17" t="str">
        <f t="shared" si="448"/>
        <v/>
      </c>
      <c r="CX1484" s="17" t="str">
        <f t="shared" si="449"/>
        <v/>
      </c>
      <c r="CY1484" s="17" t="str">
        <f t="shared" si="450"/>
        <v/>
      </c>
      <c r="CZ1484" s="17" t="str">
        <f t="shared" si="451"/>
        <v/>
      </c>
      <c r="DA1484" s="17" t="str">
        <f t="shared" si="452"/>
        <v/>
      </c>
      <c r="DB1484" s="17" t="str">
        <f t="shared" si="453"/>
        <v/>
      </c>
      <c r="DC1484" s="17" t="str">
        <f t="shared" si="454"/>
        <v/>
      </c>
      <c r="DD1484" s="17" t="str">
        <f t="shared" si="455"/>
        <v/>
      </c>
      <c r="DE1484" s="17" t="str">
        <f t="shared" si="456"/>
        <v/>
      </c>
      <c r="DF1484" s="17" t="str">
        <f t="shared" si="457"/>
        <v/>
      </c>
      <c r="DG1484" s="17" t="str">
        <f t="shared" si="458"/>
        <v/>
      </c>
      <c r="DH1484" s="17" t="str">
        <f t="shared" si="459"/>
        <v/>
      </c>
      <c r="DI1484" s="17" t="str">
        <f t="shared" si="460"/>
        <v/>
      </c>
      <c r="DJ1484" s="17" t="str">
        <f t="shared" si="461"/>
        <v/>
      </c>
      <c r="DK1484" s="17" t="str">
        <f t="shared" si="462"/>
        <v/>
      </c>
      <c r="DL1484" s="17" t="str">
        <f t="shared" si="463"/>
        <v/>
      </c>
      <c r="DM1484" s="17" t="str">
        <f t="shared" si="464"/>
        <v/>
      </c>
      <c r="DN1484" s="17" t="str">
        <f t="shared" si="465"/>
        <v/>
      </c>
      <c r="DO1484" s="17" t="str">
        <f t="shared" si="466"/>
        <v/>
      </c>
      <c r="DP1484" s="17" t="str">
        <f t="shared" si="467"/>
        <v/>
      </c>
      <c r="DQ1484" s="17" t="str">
        <f t="shared" si="468"/>
        <v/>
      </c>
      <c r="DR1484" s="17" t="str">
        <f t="shared" si="469"/>
        <v/>
      </c>
      <c r="DS1484" s="17" t="str">
        <f t="shared" si="470"/>
        <v/>
      </c>
      <c r="DT1484" s="17" t="str">
        <f t="shared" si="471"/>
        <v/>
      </c>
      <c r="DU1484" s="17" t="str">
        <f t="shared" si="472"/>
        <v/>
      </c>
      <c r="DV1484" s="17" t="str">
        <f t="shared" si="473"/>
        <v/>
      </c>
      <c r="DW1484" s="17" t="str">
        <f t="shared" si="474"/>
        <v/>
      </c>
      <c r="DX1484" s="17" t="str">
        <f t="shared" si="475"/>
        <v/>
      </c>
      <c r="DY1484" s="17" t="str">
        <f t="shared" si="476"/>
        <v/>
      </c>
      <c r="DZ1484" s="17" t="str">
        <f t="shared" si="477"/>
        <v/>
      </c>
      <c r="EA1484" s="17" t="str">
        <f t="shared" si="478"/>
        <v/>
      </c>
      <c r="EB1484" s="17" t="str">
        <f t="shared" si="479"/>
        <v/>
      </c>
      <c r="EC1484" s="17" t="str">
        <f t="shared" si="480"/>
        <v/>
      </c>
      <c r="ED1484" s="17" t="str">
        <f t="shared" si="481"/>
        <v/>
      </c>
      <c r="EE1484" s="17" t="str">
        <f t="shared" si="482"/>
        <v/>
      </c>
      <c r="EF1484" s="17" t="str">
        <f t="shared" si="483"/>
        <v/>
      </c>
      <c r="EG1484" s="17" t="str">
        <f t="shared" si="484"/>
        <v/>
      </c>
      <c r="EH1484" s="17" t="str">
        <f t="shared" si="485"/>
        <v/>
      </c>
      <c r="EI1484" s="17" t="str">
        <f t="shared" si="486"/>
        <v/>
      </c>
      <c r="EJ1484" s="17" t="str">
        <f t="shared" si="487"/>
        <v/>
      </c>
      <c r="EK1484" s="17" t="str">
        <f t="shared" si="488"/>
        <v/>
      </c>
      <c r="EL1484" s="17" t="str">
        <f t="shared" si="489"/>
        <v/>
      </c>
    </row>
    <row r="1485" spans="89:142" x14ac:dyDescent="0.35">
      <c r="CK1485" s="17" t="str">
        <f t="shared" si="436"/>
        <v/>
      </c>
      <c r="CL1485" s="17" t="str">
        <f t="shared" si="437"/>
        <v/>
      </c>
      <c r="CM1485" s="17" t="str">
        <f t="shared" si="438"/>
        <v/>
      </c>
      <c r="CN1485" s="17" t="str">
        <f t="shared" si="439"/>
        <v/>
      </c>
      <c r="CO1485" s="17" t="str">
        <f t="shared" si="440"/>
        <v/>
      </c>
      <c r="CP1485" s="17" t="str">
        <f t="shared" si="441"/>
        <v/>
      </c>
      <c r="CQ1485" s="17" t="str">
        <f t="shared" si="442"/>
        <v/>
      </c>
      <c r="CR1485" s="17" t="str">
        <f t="shared" si="443"/>
        <v/>
      </c>
      <c r="CS1485" s="17" t="str">
        <f t="shared" si="444"/>
        <v/>
      </c>
      <c r="CT1485" s="17" t="str">
        <f t="shared" si="445"/>
        <v/>
      </c>
      <c r="CU1485" s="17" t="str">
        <f t="shared" si="446"/>
        <v/>
      </c>
      <c r="CV1485" s="17" t="str">
        <f t="shared" si="447"/>
        <v/>
      </c>
      <c r="CW1485" s="17" t="str">
        <f t="shared" si="448"/>
        <v/>
      </c>
      <c r="CX1485" s="17" t="str">
        <f t="shared" si="449"/>
        <v/>
      </c>
      <c r="CY1485" s="17" t="str">
        <f t="shared" si="450"/>
        <v/>
      </c>
      <c r="CZ1485" s="17" t="str">
        <f t="shared" si="451"/>
        <v/>
      </c>
      <c r="DA1485" s="17" t="str">
        <f t="shared" si="452"/>
        <v/>
      </c>
      <c r="DB1485" s="17" t="str">
        <f t="shared" si="453"/>
        <v/>
      </c>
      <c r="DC1485" s="17" t="str">
        <f t="shared" si="454"/>
        <v/>
      </c>
      <c r="DD1485" s="17" t="str">
        <f t="shared" si="455"/>
        <v/>
      </c>
      <c r="DE1485" s="17" t="str">
        <f t="shared" si="456"/>
        <v/>
      </c>
      <c r="DF1485" s="17" t="str">
        <f t="shared" si="457"/>
        <v/>
      </c>
      <c r="DG1485" s="17" t="str">
        <f t="shared" si="458"/>
        <v/>
      </c>
      <c r="DH1485" s="17" t="str">
        <f t="shared" si="459"/>
        <v/>
      </c>
      <c r="DI1485" s="17" t="str">
        <f t="shared" si="460"/>
        <v/>
      </c>
      <c r="DJ1485" s="17" t="str">
        <f t="shared" si="461"/>
        <v/>
      </c>
      <c r="DK1485" s="17" t="str">
        <f t="shared" si="462"/>
        <v/>
      </c>
      <c r="DL1485" s="17" t="str">
        <f t="shared" si="463"/>
        <v/>
      </c>
      <c r="DM1485" s="17" t="str">
        <f t="shared" si="464"/>
        <v/>
      </c>
      <c r="DN1485" s="17" t="str">
        <f t="shared" si="465"/>
        <v/>
      </c>
      <c r="DO1485" s="17" t="str">
        <f t="shared" si="466"/>
        <v/>
      </c>
      <c r="DP1485" s="17" t="str">
        <f t="shared" si="467"/>
        <v/>
      </c>
      <c r="DQ1485" s="17" t="str">
        <f t="shared" si="468"/>
        <v/>
      </c>
      <c r="DR1485" s="17" t="str">
        <f t="shared" si="469"/>
        <v/>
      </c>
      <c r="DS1485" s="17" t="str">
        <f t="shared" si="470"/>
        <v/>
      </c>
      <c r="DT1485" s="17" t="str">
        <f t="shared" si="471"/>
        <v/>
      </c>
      <c r="DU1485" s="17" t="str">
        <f t="shared" si="472"/>
        <v/>
      </c>
      <c r="DV1485" s="17" t="str">
        <f t="shared" si="473"/>
        <v/>
      </c>
      <c r="DW1485" s="17" t="str">
        <f t="shared" si="474"/>
        <v/>
      </c>
      <c r="DX1485" s="17" t="str">
        <f t="shared" si="475"/>
        <v/>
      </c>
      <c r="DY1485" s="17" t="str">
        <f t="shared" si="476"/>
        <v/>
      </c>
      <c r="DZ1485" s="17" t="str">
        <f t="shared" si="477"/>
        <v/>
      </c>
      <c r="EA1485" s="17" t="str">
        <f t="shared" si="478"/>
        <v/>
      </c>
      <c r="EB1485" s="17" t="str">
        <f t="shared" si="479"/>
        <v/>
      </c>
      <c r="EC1485" s="17" t="str">
        <f t="shared" si="480"/>
        <v/>
      </c>
      <c r="ED1485" s="17" t="str">
        <f t="shared" si="481"/>
        <v/>
      </c>
      <c r="EE1485" s="17" t="str">
        <f t="shared" si="482"/>
        <v/>
      </c>
      <c r="EF1485" s="17" t="str">
        <f t="shared" si="483"/>
        <v/>
      </c>
      <c r="EG1485" s="17" t="str">
        <f t="shared" si="484"/>
        <v/>
      </c>
      <c r="EH1485" s="17" t="str">
        <f t="shared" si="485"/>
        <v/>
      </c>
      <c r="EI1485" s="17" t="str">
        <f t="shared" si="486"/>
        <v/>
      </c>
      <c r="EJ1485" s="17" t="str">
        <f t="shared" si="487"/>
        <v/>
      </c>
      <c r="EK1485" s="17" t="str">
        <f t="shared" si="488"/>
        <v/>
      </c>
      <c r="EL1485" s="17" t="str">
        <f t="shared" si="489"/>
        <v/>
      </c>
    </row>
    <row r="1486" spans="89:142" x14ac:dyDescent="0.35">
      <c r="CK1486" s="17" t="str">
        <f t="shared" si="436"/>
        <v/>
      </c>
      <c r="CL1486" s="17" t="str">
        <f t="shared" si="437"/>
        <v/>
      </c>
      <c r="CM1486" s="17" t="str">
        <f t="shared" si="438"/>
        <v/>
      </c>
      <c r="CN1486" s="17" t="str">
        <f t="shared" si="439"/>
        <v/>
      </c>
      <c r="CO1486" s="17" t="str">
        <f t="shared" si="440"/>
        <v/>
      </c>
      <c r="CP1486" s="17" t="str">
        <f t="shared" si="441"/>
        <v/>
      </c>
      <c r="CQ1486" s="17" t="str">
        <f t="shared" si="442"/>
        <v/>
      </c>
      <c r="CR1486" s="17" t="str">
        <f t="shared" si="443"/>
        <v/>
      </c>
      <c r="CS1486" s="17" t="str">
        <f t="shared" si="444"/>
        <v/>
      </c>
      <c r="CT1486" s="17" t="str">
        <f t="shared" si="445"/>
        <v/>
      </c>
      <c r="CU1486" s="17" t="str">
        <f t="shared" si="446"/>
        <v/>
      </c>
      <c r="CV1486" s="17" t="str">
        <f t="shared" si="447"/>
        <v/>
      </c>
      <c r="CW1486" s="17" t="str">
        <f t="shared" si="448"/>
        <v/>
      </c>
      <c r="CX1486" s="17" t="str">
        <f t="shared" si="449"/>
        <v/>
      </c>
      <c r="CY1486" s="17" t="str">
        <f t="shared" si="450"/>
        <v/>
      </c>
      <c r="CZ1486" s="17" t="str">
        <f t="shared" si="451"/>
        <v/>
      </c>
      <c r="DA1486" s="17" t="str">
        <f t="shared" si="452"/>
        <v/>
      </c>
      <c r="DB1486" s="17" t="str">
        <f t="shared" si="453"/>
        <v/>
      </c>
      <c r="DC1486" s="17" t="str">
        <f t="shared" si="454"/>
        <v/>
      </c>
      <c r="DD1486" s="17" t="str">
        <f t="shared" si="455"/>
        <v/>
      </c>
      <c r="DE1486" s="17" t="str">
        <f t="shared" si="456"/>
        <v/>
      </c>
      <c r="DF1486" s="17" t="str">
        <f t="shared" si="457"/>
        <v/>
      </c>
      <c r="DG1486" s="17" t="str">
        <f t="shared" si="458"/>
        <v/>
      </c>
      <c r="DH1486" s="17" t="str">
        <f t="shared" si="459"/>
        <v/>
      </c>
      <c r="DI1486" s="17" t="str">
        <f t="shared" si="460"/>
        <v/>
      </c>
      <c r="DJ1486" s="17" t="str">
        <f t="shared" si="461"/>
        <v/>
      </c>
      <c r="DK1486" s="17" t="str">
        <f t="shared" si="462"/>
        <v/>
      </c>
      <c r="DL1486" s="17" t="str">
        <f t="shared" si="463"/>
        <v/>
      </c>
      <c r="DM1486" s="17" t="str">
        <f t="shared" si="464"/>
        <v/>
      </c>
      <c r="DN1486" s="17" t="str">
        <f t="shared" si="465"/>
        <v/>
      </c>
      <c r="DO1486" s="17" t="str">
        <f t="shared" si="466"/>
        <v/>
      </c>
      <c r="DP1486" s="17" t="str">
        <f t="shared" si="467"/>
        <v/>
      </c>
      <c r="DQ1486" s="17" t="str">
        <f t="shared" si="468"/>
        <v/>
      </c>
      <c r="DR1486" s="17" t="str">
        <f t="shared" si="469"/>
        <v/>
      </c>
      <c r="DS1486" s="17" t="str">
        <f t="shared" si="470"/>
        <v/>
      </c>
      <c r="DT1486" s="17" t="str">
        <f t="shared" si="471"/>
        <v/>
      </c>
      <c r="DU1486" s="17" t="str">
        <f t="shared" si="472"/>
        <v/>
      </c>
      <c r="DV1486" s="17" t="str">
        <f t="shared" si="473"/>
        <v/>
      </c>
      <c r="DW1486" s="17" t="str">
        <f t="shared" si="474"/>
        <v/>
      </c>
      <c r="DX1486" s="17" t="str">
        <f t="shared" si="475"/>
        <v/>
      </c>
      <c r="DY1486" s="17" t="str">
        <f t="shared" si="476"/>
        <v/>
      </c>
      <c r="DZ1486" s="17" t="str">
        <f t="shared" si="477"/>
        <v/>
      </c>
      <c r="EA1486" s="17" t="str">
        <f t="shared" si="478"/>
        <v/>
      </c>
      <c r="EB1486" s="17" t="str">
        <f t="shared" si="479"/>
        <v/>
      </c>
      <c r="EC1486" s="17" t="str">
        <f t="shared" si="480"/>
        <v/>
      </c>
      <c r="ED1486" s="17" t="str">
        <f t="shared" si="481"/>
        <v/>
      </c>
      <c r="EE1486" s="17" t="str">
        <f t="shared" si="482"/>
        <v/>
      </c>
      <c r="EF1486" s="17" t="str">
        <f t="shared" si="483"/>
        <v/>
      </c>
      <c r="EG1486" s="17" t="str">
        <f t="shared" si="484"/>
        <v/>
      </c>
      <c r="EH1486" s="17" t="str">
        <f t="shared" si="485"/>
        <v/>
      </c>
      <c r="EI1486" s="17" t="str">
        <f t="shared" si="486"/>
        <v/>
      </c>
      <c r="EJ1486" s="17" t="str">
        <f t="shared" si="487"/>
        <v/>
      </c>
      <c r="EK1486" s="17" t="str">
        <f t="shared" si="488"/>
        <v/>
      </c>
      <c r="EL1486" s="17" t="str">
        <f t="shared" si="489"/>
        <v/>
      </c>
    </row>
    <row r="1487" spans="89:142" x14ac:dyDescent="0.35">
      <c r="CK1487" s="17" t="str">
        <f t="shared" si="436"/>
        <v/>
      </c>
      <c r="CL1487" s="17" t="str">
        <f t="shared" si="437"/>
        <v/>
      </c>
      <c r="CM1487" s="17" t="str">
        <f t="shared" si="438"/>
        <v/>
      </c>
      <c r="CN1487" s="17" t="str">
        <f t="shared" si="439"/>
        <v/>
      </c>
      <c r="CO1487" s="17" t="str">
        <f t="shared" si="440"/>
        <v/>
      </c>
      <c r="CP1487" s="17" t="str">
        <f t="shared" si="441"/>
        <v/>
      </c>
      <c r="CQ1487" s="17" t="str">
        <f t="shared" si="442"/>
        <v/>
      </c>
      <c r="CR1487" s="17" t="str">
        <f t="shared" si="443"/>
        <v/>
      </c>
      <c r="CS1487" s="17" t="str">
        <f t="shared" si="444"/>
        <v/>
      </c>
      <c r="CT1487" s="17" t="str">
        <f t="shared" si="445"/>
        <v/>
      </c>
      <c r="CU1487" s="17" t="str">
        <f t="shared" si="446"/>
        <v/>
      </c>
      <c r="CV1487" s="17" t="str">
        <f t="shared" si="447"/>
        <v/>
      </c>
      <c r="CW1487" s="17" t="str">
        <f t="shared" si="448"/>
        <v/>
      </c>
      <c r="CX1487" s="17" t="str">
        <f t="shared" si="449"/>
        <v/>
      </c>
      <c r="CY1487" s="17" t="str">
        <f t="shared" si="450"/>
        <v/>
      </c>
      <c r="CZ1487" s="17" t="str">
        <f t="shared" si="451"/>
        <v/>
      </c>
      <c r="DA1487" s="17" t="str">
        <f t="shared" si="452"/>
        <v/>
      </c>
      <c r="DB1487" s="17" t="str">
        <f t="shared" si="453"/>
        <v/>
      </c>
      <c r="DC1487" s="17" t="str">
        <f t="shared" si="454"/>
        <v/>
      </c>
      <c r="DD1487" s="17" t="str">
        <f t="shared" si="455"/>
        <v/>
      </c>
      <c r="DE1487" s="17" t="str">
        <f t="shared" si="456"/>
        <v/>
      </c>
      <c r="DF1487" s="17" t="str">
        <f t="shared" si="457"/>
        <v/>
      </c>
      <c r="DG1487" s="17" t="str">
        <f t="shared" si="458"/>
        <v/>
      </c>
      <c r="DH1487" s="17" t="str">
        <f t="shared" si="459"/>
        <v/>
      </c>
      <c r="DI1487" s="17" t="str">
        <f t="shared" si="460"/>
        <v/>
      </c>
      <c r="DJ1487" s="17" t="str">
        <f t="shared" si="461"/>
        <v/>
      </c>
      <c r="DK1487" s="17" t="str">
        <f t="shared" si="462"/>
        <v/>
      </c>
      <c r="DL1487" s="17" t="str">
        <f t="shared" si="463"/>
        <v/>
      </c>
      <c r="DM1487" s="17" t="str">
        <f t="shared" si="464"/>
        <v/>
      </c>
      <c r="DN1487" s="17" t="str">
        <f t="shared" si="465"/>
        <v/>
      </c>
      <c r="DO1487" s="17" t="str">
        <f t="shared" si="466"/>
        <v/>
      </c>
      <c r="DP1487" s="17" t="str">
        <f t="shared" si="467"/>
        <v/>
      </c>
      <c r="DQ1487" s="17" t="str">
        <f t="shared" si="468"/>
        <v/>
      </c>
      <c r="DR1487" s="17" t="str">
        <f t="shared" si="469"/>
        <v/>
      </c>
      <c r="DS1487" s="17" t="str">
        <f t="shared" si="470"/>
        <v/>
      </c>
      <c r="DT1487" s="17" t="str">
        <f t="shared" si="471"/>
        <v/>
      </c>
      <c r="DU1487" s="17" t="str">
        <f t="shared" si="472"/>
        <v/>
      </c>
      <c r="DV1487" s="17" t="str">
        <f t="shared" si="473"/>
        <v/>
      </c>
      <c r="DW1487" s="17" t="str">
        <f t="shared" si="474"/>
        <v/>
      </c>
      <c r="DX1487" s="17" t="str">
        <f t="shared" si="475"/>
        <v/>
      </c>
      <c r="DY1487" s="17" t="str">
        <f t="shared" si="476"/>
        <v/>
      </c>
      <c r="DZ1487" s="17" t="str">
        <f t="shared" si="477"/>
        <v/>
      </c>
      <c r="EA1487" s="17" t="str">
        <f t="shared" si="478"/>
        <v/>
      </c>
      <c r="EB1487" s="17" t="str">
        <f t="shared" si="479"/>
        <v/>
      </c>
      <c r="EC1487" s="17" t="str">
        <f t="shared" si="480"/>
        <v/>
      </c>
      <c r="ED1487" s="17" t="str">
        <f t="shared" si="481"/>
        <v/>
      </c>
      <c r="EE1487" s="17" t="str">
        <f t="shared" si="482"/>
        <v/>
      </c>
      <c r="EF1487" s="17" t="str">
        <f t="shared" si="483"/>
        <v/>
      </c>
      <c r="EG1487" s="17" t="str">
        <f t="shared" si="484"/>
        <v/>
      </c>
      <c r="EH1487" s="17" t="str">
        <f t="shared" si="485"/>
        <v/>
      </c>
      <c r="EI1487" s="17" t="str">
        <f t="shared" si="486"/>
        <v/>
      </c>
      <c r="EJ1487" s="17" t="str">
        <f t="shared" si="487"/>
        <v/>
      </c>
      <c r="EK1487" s="17" t="str">
        <f t="shared" si="488"/>
        <v/>
      </c>
      <c r="EL1487" s="17" t="str">
        <f t="shared" si="489"/>
        <v/>
      </c>
    </row>
    <row r="1488" spans="89:142" x14ac:dyDescent="0.35">
      <c r="CK1488" s="17" t="str">
        <f t="shared" si="436"/>
        <v/>
      </c>
      <c r="CL1488" s="17" t="str">
        <f t="shared" si="437"/>
        <v/>
      </c>
      <c r="CM1488" s="17" t="str">
        <f t="shared" si="438"/>
        <v/>
      </c>
      <c r="CN1488" s="17" t="str">
        <f t="shared" si="439"/>
        <v/>
      </c>
      <c r="CO1488" s="17" t="str">
        <f t="shared" si="440"/>
        <v/>
      </c>
      <c r="CP1488" s="17" t="str">
        <f t="shared" si="441"/>
        <v/>
      </c>
      <c r="CQ1488" s="17" t="str">
        <f t="shared" si="442"/>
        <v/>
      </c>
      <c r="CR1488" s="17" t="str">
        <f t="shared" si="443"/>
        <v/>
      </c>
      <c r="CS1488" s="17" t="str">
        <f t="shared" si="444"/>
        <v/>
      </c>
      <c r="CT1488" s="17" t="str">
        <f t="shared" si="445"/>
        <v/>
      </c>
      <c r="CU1488" s="17" t="str">
        <f t="shared" si="446"/>
        <v/>
      </c>
      <c r="CV1488" s="17" t="str">
        <f t="shared" si="447"/>
        <v/>
      </c>
      <c r="CW1488" s="17" t="str">
        <f t="shared" si="448"/>
        <v/>
      </c>
      <c r="CX1488" s="17" t="str">
        <f t="shared" si="449"/>
        <v/>
      </c>
      <c r="CY1488" s="17" t="str">
        <f t="shared" si="450"/>
        <v/>
      </c>
      <c r="CZ1488" s="17" t="str">
        <f t="shared" si="451"/>
        <v/>
      </c>
      <c r="DA1488" s="17" t="str">
        <f t="shared" si="452"/>
        <v/>
      </c>
      <c r="DB1488" s="17" t="str">
        <f t="shared" si="453"/>
        <v/>
      </c>
      <c r="DC1488" s="17" t="str">
        <f t="shared" si="454"/>
        <v/>
      </c>
      <c r="DD1488" s="17" t="str">
        <f t="shared" si="455"/>
        <v/>
      </c>
      <c r="DE1488" s="17" t="str">
        <f t="shared" si="456"/>
        <v/>
      </c>
      <c r="DF1488" s="17" t="str">
        <f t="shared" si="457"/>
        <v/>
      </c>
      <c r="DG1488" s="17" t="str">
        <f t="shared" si="458"/>
        <v/>
      </c>
      <c r="DH1488" s="17" t="str">
        <f t="shared" si="459"/>
        <v/>
      </c>
      <c r="DI1488" s="17" t="str">
        <f t="shared" si="460"/>
        <v/>
      </c>
      <c r="DJ1488" s="17" t="str">
        <f t="shared" si="461"/>
        <v/>
      </c>
      <c r="DK1488" s="17" t="str">
        <f t="shared" si="462"/>
        <v/>
      </c>
      <c r="DL1488" s="17" t="str">
        <f t="shared" si="463"/>
        <v/>
      </c>
      <c r="DM1488" s="17" t="str">
        <f t="shared" si="464"/>
        <v/>
      </c>
      <c r="DN1488" s="17" t="str">
        <f t="shared" si="465"/>
        <v/>
      </c>
      <c r="DO1488" s="17" t="str">
        <f t="shared" si="466"/>
        <v/>
      </c>
      <c r="DP1488" s="17" t="str">
        <f t="shared" si="467"/>
        <v/>
      </c>
      <c r="DQ1488" s="17" t="str">
        <f t="shared" si="468"/>
        <v/>
      </c>
      <c r="DR1488" s="17" t="str">
        <f t="shared" si="469"/>
        <v/>
      </c>
      <c r="DS1488" s="17" t="str">
        <f t="shared" si="470"/>
        <v/>
      </c>
      <c r="DT1488" s="17" t="str">
        <f t="shared" si="471"/>
        <v/>
      </c>
      <c r="DU1488" s="17" t="str">
        <f t="shared" si="472"/>
        <v/>
      </c>
      <c r="DV1488" s="17" t="str">
        <f t="shared" si="473"/>
        <v/>
      </c>
      <c r="DW1488" s="17" t="str">
        <f t="shared" si="474"/>
        <v/>
      </c>
      <c r="DX1488" s="17" t="str">
        <f t="shared" si="475"/>
        <v/>
      </c>
      <c r="DY1488" s="17" t="str">
        <f t="shared" si="476"/>
        <v/>
      </c>
      <c r="DZ1488" s="17" t="str">
        <f t="shared" si="477"/>
        <v/>
      </c>
      <c r="EA1488" s="17" t="str">
        <f t="shared" si="478"/>
        <v/>
      </c>
      <c r="EB1488" s="17" t="str">
        <f t="shared" si="479"/>
        <v/>
      </c>
      <c r="EC1488" s="17" t="str">
        <f t="shared" si="480"/>
        <v/>
      </c>
      <c r="ED1488" s="17" t="str">
        <f t="shared" si="481"/>
        <v/>
      </c>
      <c r="EE1488" s="17" t="str">
        <f t="shared" si="482"/>
        <v/>
      </c>
      <c r="EF1488" s="17" t="str">
        <f t="shared" si="483"/>
        <v/>
      </c>
      <c r="EG1488" s="17" t="str">
        <f t="shared" si="484"/>
        <v/>
      </c>
      <c r="EH1488" s="17" t="str">
        <f t="shared" si="485"/>
        <v/>
      </c>
      <c r="EI1488" s="17" t="str">
        <f t="shared" si="486"/>
        <v/>
      </c>
      <c r="EJ1488" s="17" t="str">
        <f t="shared" si="487"/>
        <v/>
      </c>
      <c r="EK1488" s="17" t="str">
        <f t="shared" si="488"/>
        <v/>
      </c>
      <c r="EL1488" s="17" t="str">
        <f t="shared" si="489"/>
        <v/>
      </c>
    </row>
    <row r="1489" spans="89:142" x14ac:dyDescent="0.35">
      <c r="CK1489" s="17" t="str">
        <f t="shared" si="436"/>
        <v/>
      </c>
      <c r="CL1489" s="17" t="str">
        <f t="shared" si="437"/>
        <v/>
      </c>
      <c r="CM1489" s="17" t="str">
        <f t="shared" si="438"/>
        <v/>
      </c>
      <c r="CN1489" s="17" t="str">
        <f t="shared" si="439"/>
        <v/>
      </c>
      <c r="CO1489" s="17" t="str">
        <f t="shared" si="440"/>
        <v/>
      </c>
      <c r="CP1489" s="17" t="str">
        <f t="shared" si="441"/>
        <v/>
      </c>
      <c r="CQ1489" s="17" t="str">
        <f t="shared" si="442"/>
        <v/>
      </c>
      <c r="CR1489" s="17" t="str">
        <f t="shared" si="443"/>
        <v/>
      </c>
      <c r="CS1489" s="17" t="str">
        <f t="shared" si="444"/>
        <v/>
      </c>
      <c r="CT1489" s="17" t="str">
        <f t="shared" si="445"/>
        <v/>
      </c>
      <c r="CU1489" s="17" t="str">
        <f t="shared" si="446"/>
        <v/>
      </c>
      <c r="CV1489" s="17" t="str">
        <f t="shared" si="447"/>
        <v/>
      </c>
      <c r="CW1489" s="17" t="str">
        <f t="shared" si="448"/>
        <v/>
      </c>
      <c r="CX1489" s="17" t="str">
        <f t="shared" si="449"/>
        <v/>
      </c>
      <c r="CY1489" s="17" t="str">
        <f t="shared" si="450"/>
        <v/>
      </c>
      <c r="CZ1489" s="17" t="str">
        <f t="shared" si="451"/>
        <v/>
      </c>
      <c r="DA1489" s="17" t="str">
        <f t="shared" si="452"/>
        <v/>
      </c>
      <c r="DB1489" s="17" t="str">
        <f t="shared" si="453"/>
        <v/>
      </c>
      <c r="DC1489" s="17" t="str">
        <f t="shared" si="454"/>
        <v/>
      </c>
      <c r="DD1489" s="17" t="str">
        <f t="shared" si="455"/>
        <v/>
      </c>
      <c r="DE1489" s="17" t="str">
        <f t="shared" si="456"/>
        <v/>
      </c>
      <c r="DF1489" s="17" t="str">
        <f t="shared" si="457"/>
        <v/>
      </c>
      <c r="DG1489" s="17" t="str">
        <f t="shared" si="458"/>
        <v/>
      </c>
      <c r="DH1489" s="17" t="str">
        <f t="shared" si="459"/>
        <v/>
      </c>
      <c r="DI1489" s="17" t="str">
        <f t="shared" si="460"/>
        <v/>
      </c>
      <c r="DJ1489" s="17" t="str">
        <f t="shared" si="461"/>
        <v/>
      </c>
      <c r="DK1489" s="17" t="str">
        <f t="shared" si="462"/>
        <v/>
      </c>
      <c r="DL1489" s="17" t="str">
        <f t="shared" si="463"/>
        <v/>
      </c>
      <c r="DM1489" s="17" t="str">
        <f t="shared" si="464"/>
        <v/>
      </c>
      <c r="DN1489" s="17" t="str">
        <f t="shared" si="465"/>
        <v/>
      </c>
      <c r="DO1489" s="17" t="str">
        <f t="shared" si="466"/>
        <v/>
      </c>
      <c r="DP1489" s="17" t="str">
        <f t="shared" si="467"/>
        <v/>
      </c>
      <c r="DQ1489" s="17" t="str">
        <f t="shared" si="468"/>
        <v/>
      </c>
      <c r="DR1489" s="17" t="str">
        <f t="shared" si="469"/>
        <v/>
      </c>
      <c r="DS1489" s="17" t="str">
        <f t="shared" si="470"/>
        <v/>
      </c>
      <c r="DT1489" s="17" t="str">
        <f t="shared" si="471"/>
        <v/>
      </c>
      <c r="DU1489" s="17" t="str">
        <f t="shared" si="472"/>
        <v/>
      </c>
      <c r="DV1489" s="17" t="str">
        <f t="shared" si="473"/>
        <v/>
      </c>
      <c r="DW1489" s="17" t="str">
        <f t="shared" si="474"/>
        <v/>
      </c>
      <c r="DX1489" s="17" t="str">
        <f t="shared" si="475"/>
        <v/>
      </c>
      <c r="DY1489" s="17" t="str">
        <f t="shared" si="476"/>
        <v/>
      </c>
      <c r="DZ1489" s="17" t="str">
        <f t="shared" si="477"/>
        <v/>
      </c>
      <c r="EA1489" s="17" t="str">
        <f t="shared" si="478"/>
        <v/>
      </c>
      <c r="EB1489" s="17" t="str">
        <f t="shared" si="479"/>
        <v/>
      </c>
      <c r="EC1489" s="17" t="str">
        <f t="shared" si="480"/>
        <v/>
      </c>
      <c r="ED1489" s="17" t="str">
        <f t="shared" si="481"/>
        <v/>
      </c>
      <c r="EE1489" s="17" t="str">
        <f t="shared" si="482"/>
        <v/>
      </c>
      <c r="EF1489" s="17" t="str">
        <f t="shared" si="483"/>
        <v/>
      </c>
      <c r="EG1489" s="17" t="str">
        <f t="shared" si="484"/>
        <v/>
      </c>
      <c r="EH1489" s="17" t="str">
        <f t="shared" si="485"/>
        <v/>
      </c>
      <c r="EI1489" s="17" t="str">
        <f t="shared" si="486"/>
        <v/>
      </c>
      <c r="EJ1489" s="17" t="str">
        <f t="shared" si="487"/>
        <v/>
      </c>
      <c r="EK1489" s="17" t="str">
        <f t="shared" si="488"/>
        <v/>
      </c>
      <c r="EL1489" s="17" t="str">
        <f t="shared" si="489"/>
        <v/>
      </c>
    </row>
    <row r="1490" spans="89:142" x14ac:dyDescent="0.35">
      <c r="CK1490" s="17" t="str">
        <f t="shared" si="436"/>
        <v/>
      </c>
      <c r="CL1490" s="17" t="str">
        <f t="shared" si="437"/>
        <v/>
      </c>
      <c r="CM1490" s="17" t="str">
        <f t="shared" si="438"/>
        <v/>
      </c>
      <c r="CN1490" s="17" t="str">
        <f t="shared" si="439"/>
        <v/>
      </c>
      <c r="CO1490" s="17" t="str">
        <f t="shared" si="440"/>
        <v/>
      </c>
      <c r="CP1490" s="17" t="str">
        <f t="shared" si="441"/>
        <v/>
      </c>
      <c r="CQ1490" s="17" t="str">
        <f t="shared" si="442"/>
        <v/>
      </c>
      <c r="CR1490" s="17" t="str">
        <f t="shared" si="443"/>
        <v/>
      </c>
      <c r="CS1490" s="17" t="str">
        <f t="shared" si="444"/>
        <v/>
      </c>
      <c r="CT1490" s="17" t="str">
        <f t="shared" si="445"/>
        <v/>
      </c>
      <c r="CU1490" s="17" t="str">
        <f t="shared" si="446"/>
        <v/>
      </c>
      <c r="CV1490" s="17" t="str">
        <f t="shared" si="447"/>
        <v/>
      </c>
      <c r="CW1490" s="17" t="str">
        <f t="shared" si="448"/>
        <v/>
      </c>
      <c r="CX1490" s="17" t="str">
        <f t="shared" si="449"/>
        <v/>
      </c>
      <c r="CY1490" s="17" t="str">
        <f t="shared" si="450"/>
        <v/>
      </c>
      <c r="CZ1490" s="17" t="str">
        <f t="shared" si="451"/>
        <v/>
      </c>
      <c r="DA1490" s="17" t="str">
        <f t="shared" si="452"/>
        <v/>
      </c>
      <c r="DB1490" s="17" t="str">
        <f t="shared" si="453"/>
        <v/>
      </c>
      <c r="DC1490" s="17" t="str">
        <f t="shared" si="454"/>
        <v/>
      </c>
      <c r="DD1490" s="17" t="str">
        <f t="shared" si="455"/>
        <v/>
      </c>
      <c r="DE1490" s="17" t="str">
        <f t="shared" si="456"/>
        <v/>
      </c>
      <c r="DF1490" s="17" t="str">
        <f t="shared" si="457"/>
        <v/>
      </c>
      <c r="DG1490" s="17" t="str">
        <f t="shared" si="458"/>
        <v/>
      </c>
      <c r="DH1490" s="17" t="str">
        <f t="shared" si="459"/>
        <v/>
      </c>
      <c r="DI1490" s="17" t="str">
        <f t="shared" si="460"/>
        <v/>
      </c>
      <c r="DJ1490" s="17" t="str">
        <f t="shared" si="461"/>
        <v/>
      </c>
      <c r="DK1490" s="17" t="str">
        <f t="shared" si="462"/>
        <v/>
      </c>
      <c r="DL1490" s="17" t="str">
        <f t="shared" si="463"/>
        <v/>
      </c>
      <c r="DM1490" s="17" t="str">
        <f t="shared" si="464"/>
        <v/>
      </c>
      <c r="DN1490" s="17" t="str">
        <f t="shared" si="465"/>
        <v/>
      </c>
      <c r="DO1490" s="17" t="str">
        <f t="shared" si="466"/>
        <v/>
      </c>
      <c r="DP1490" s="17" t="str">
        <f t="shared" si="467"/>
        <v/>
      </c>
      <c r="DQ1490" s="17" t="str">
        <f t="shared" si="468"/>
        <v/>
      </c>
      <c r="DR1490" s="17" t="str">
        <f t="shared" si="469"/>
        <v/>
      </c>
      <c r="DS1490" s="17" t="str">
        <f t="shared" si="470"/>
        <v/>
      </c>
      <c r="DT1490" s="17" t="str">
        <f t="shared" si="471"/>
        <v/>
      </c>
      <c r="DU1490" s="17" t="str">
        <f t="shared" si="472"/>
        <v/>
      </c>
      <c r="DV1490" s="17" t="str">
        <f t="shared" si="473"/>
        <v/>
      </c>
      <c r="DW1490" s="17" t="str">
        <f t="shared" si="474"/>
        <v/>
      </c>
      <c r="DX1490" s="17" t="str">
        <f t="shared" si="475"/>
        <v/>
      </c>
      <c r="DY1490" s="17" t="str">
        <f t="shared" si="476"/>
        <v/>
      </c>
      <c r="DZ1490" s="17" t="str">
        <f t="shared" si="477"/>
        <v/>
      </c>
      <c r="EA1490" s="17" t="str">
        <f t="shared" si="478"/>
        <v/>
      </c>
      <c r="EB1490" s="17" t="str">
        <f t="shared" si="479"/>
        <v/>
      </c>
      <c r="EC1490" s="17" t="str">
        <f t="shared" si="480"/>
        <v/>
      </c>
      <c r="ED1490" s="17" t="str">
        <f t="shared" si="481"/>
        <v/>
      </c>
      <c r="EE1490" s="17" t="str">
        <f t="shared" si="482"/>
        <v/>
      </c>
      <c r="EF1490" s="17" t="str">
        <f t="shared" si="483"/>
        <v/>
      </c>
      <c r="EG1490" s="17" t="str">
        <f t="shared" si="484"/>
        <v/>
      </c>
      <c r="EH1490" s="17" t="str">
        <f t="shared" si="485"/>
        <v/>
      </c>
      <c r="EI1490" s="17" t="str">
        <f t="shared" si="486"/>
        <v/>
      </c>
      <c r="EJ1490" s="17" t="str">
        <f t="shared" si="487"/>
        <v/>
      </c>
      <c r="EK1490" s="17" t="str">
        <f t="shared" si="488"/>
        <v/>
      </c>
      <c r="EL1490" s="17" t="str">
        <f t="shared" si="489"/>
        <v/>
      </c>
    </row>
    <row r="1491" spans="89:142" x14ac:dyDescent="0.35">
      <c r="CK1491" s="17" t="str">
        <f t="shared" si="436"/>
        <v/>
      </c>
      <c r="CL1491" s="17" t="str">
        <f t="shared" si="437"/>
        <v/>
      </c>
      <c r="CM1491" s="17" t="str">
        <f t="shared" si="438"/>
        <v/>
      </c>
      <c r="CN1491" s="17" t="str">
        <f t="shared" si="439"/>
        <v/>
      </c>
      <c r="CO1491" s="17" t="str">
        <f t="shared" si="440"/>
        <v/>
      </c>
      <c r="CP1491" s="17" t="str">
        <f t="shared" si="441"/>
        <v/>
      </c>
      <c r="CQ1491" s="17" t="str">
        <f t="shared" si="442"/>
        <v/>
      </c>
      <c r="CR1491" s="17" t="str">
        <f t="shared" si="443"/>
        <v/>
      </c>
      <c r="CS1491" s="17" t="str">
        <f t="shared" si="444"/>
        <v/>
      </c>
      <c r="CT1491" s="17" t="str">
        <f t="shared" si="445"/>
        <v/>
      </c>
      <c r="CU1491" s="17" t="str">
        <f t="shared" si="446"/>
        <v/>
      </c>
      <c r="CV1491" s="17" t="str">
        <f t="shared" si="447"/>
        <v/>
      </c>
      <c r="CW1491" s="17" t="str">
        <f t="shared" si="448"/>
        <v/>
      </c>
      <c r="CX1491" s="17" t="str">
        <f t="shared" si="449"/>
        <v/>
      </c>
      <c r="CY1491" s="17" t="str">
        <f t="shared" si="450"/>
        <v/>
      </c>
      <c r="CZ1491" s="17" t="str">
        <f t="shared" si="451"/>
        <v/>
      </c>
      <c r="DA1491" s="17" t="str">
        <f t="shared" si="452"/>
        <v/>
      </c>
      <c r="DB1491" s="17" t="str">
        <f t="shared" si="453"/>
        <v/>
      </c>
      <c r="DC1491" s="17" t="str">
        <f t="shared" si="454"/>
        <v/>
      </c>
      <c r="DD1491" s="17" t="str">
        <f t="shared" si="455"/>
        <v/>
      </c>
      <c r="DE1491" s="17" t="str">
        <f t="shared" si="456"/>
        <v/>
      </c>
      <c r="DF1491" s="17" t="str">
        <f t="shared" si="457"/>
        <v/>
      </c>
      <c r="DG1491" s="17" t="str">
        <f t="shared" si="458"/>
        <v/>
      </c>
      <c r="DH1491" s="17" t="str">
        <f t="shared" si="459"/>
        <v/>
      </c>
      <c r="DI1491" s="17" t="str">
        <f t="shared" si="460"/>
        <v/>
      </c>
      <c r="DJ1491" s="17" t="str">
        <f t="shared" si="461"/>
        <v/>
      </c>
      <c r="DK1491" s="17" t="str">
        <f t="shared" si="462"/>
        <v/>
      </c>
      <c r="DL1491" s="17" t="str">
        <f t="shared" si="463"/>
        <v/>
      </c>
      <c r="DM1491" s="17" t="str">
        <f t="shared" si="464"/>
        <v/>
      </c>
      <c r="DN1491" s="17" t="str">
        <f t="shared" si="465"/>
        <v/>
      </c>
      <c r="DO1491" s="17" t="str">
        <f t="shared" si="466"/>
        <v/>
      </c>
      <c r="DP1491" s="17" t="str">
        <f t="shared" si="467"/>
        <v/>
      </c>
      <c r="DQ1491" s="17" t="str">
        <f t="shared" si="468"/>
        <v/>
      </c>
      <c r="DR1491" s="17" t="str">
        <f t="shared" si="469"/>
        <v/>
      </c>
      <c r="DS1491" s="17" t="str">
        <f t="shared" si="470"/>
        <v/>
      </c>
      <c r="DT1491" s="17" t="str">
        <f t="shared" si="471"/>
        <v/>
      </c>
      <c r="DU1491" s="17" t="str">
        <f t="shared" si="472"/>
        <v/>
      </c>
      <c r="DV1491" s="17" t="str">
        <f t="shared" si="473"/>
        <v/>
      </c>
      <c r="DW1491" s="17" t="str">
        <f t="shared" si="474"/>
        <v/>
      </c>
      <c r="DX1491" s="17" t="str">
        <f t="shared" si="475"/>
        <v/>
      </c>
      <c r="DY1491" s="17" t="str">
        <f t="shared" si="476"/>
        <v/>
      </c>
      <c r="DZ1491" s="17" t="str">
        <f t="shared" si="477"/>
        <v/>
      </c>
      <c r="EA1491" s="17" t="str">
        <f t="shared" si="478"/>
        <v/>
      </c>
      <c r="EB1491" s="17" t="str">
        <f t="shared" si="479"/>
        <v/>
      </c>
      <c r="EC1491" s="17" t="str">
        <f t="shared" si="480"/>
        <v/>
      </c>
      <c r="ED1491" s="17" t="str">
        <f t="shared" si="481"/>
        <v/>
      </c>
      <c r="EE1491" s="17" t="str">
        <f t="shared" si="482"/>
        <v/>
      </c>
      <c r="EF1491" s="17" t="str">
        <f t="shared" si="483"/>
        <v/>
      </c>
      <c r="EG1491" s="17" t="str">
        <f t="shared" si="484"/>
        <v/>
      </c>
      <c r="EH1491" s="17" t="str">
        <f t="shared" si="485"/>
        <v/>
      </c>
      <c r="EI1491" s="17" t="str">
        <f t="shared" si="486"/>
        <v/>
      </c>
      <c r="EJ1491" s="17" t="str">
        <f t="shared" si="487"/>
        <v/>
      </c>
      <c r="EK1491" s="17" t="str">
        <f t="shared" si="488"/>
        <v/>
      </c>
      <c r="EL1491" s="17" t="str">
        <f t="shared" si="489"/>
        <v/>
      </c>
    </row>
    <row r="1492" spans="89:142" x14ac:dyDescent="0.35">
      <c r="CK1492" s="17" t="str">
        <f t="shared" si="436"/>
        <v/>
      </c>
      <c r="CL1492" s="17" t="str">
        <f t="shared" si="437"/>
        <v/>
      </c>
      <c r="CM1492" s="17" t="str">
        <f t="shared" si="438"/>
        <v/>
      </c>
      <c r="CN1492" s="17" t="str">
        <f t="shared" si="439"/>
        <v/>
      </c>
      <c r="CO1492" s="17" t="str">
        <f t="shared" si="440"/>
        <v/>
      </c>
      <c r="CP1492" s="17" t="str">
        <f t="shared" si="441"/>
        <v/>
      </c>
      <c r="CQ1492" s="17" t="str">
        <f t="shared" si="442"/>
        <v/>
      </c>
      <c r="CR1492" s="17" t="str">
        <f t="shared" si="443"/>
        <v/>
      </c>
      <c r="CS1492" s="17" t="str">
        <f t="shared" si="444"/>
        <v/>
      </c>
      <c r="CT1492" s="17" t="str">
        <f t="shared" si="445"/>
        <v/>
      </c>
      <c r="CU1492" s="17" t="str">
        <f t="shared" si="446"/>
        <v/>
      </c>
      <c r="CV1492" s="17" t="str">
        <f t="shared" si="447"/>
        <v/>
      </c>
      <c r="CW1492" s="17" t="str">
        <f t="shared" si="448"/>
        <v/>
      </c>
      <c r="CX1492" s="17" t="str">
        <f t="shared" si="449"/>
        <v/>
      </c>
      <c r="CY1492" s="17" t="str">
        <f t="shared" si="450"/>
        <v/>
      </c>
      <c r="CZ1492" s="17" t="str">
        <f t="shared" si="451"/>
        <v/>
      </c>
      <c r="DA1492" s="17" t="str">
        <f t="shared" si="452"/>
        <v/>
      </c>
      <c r="DB1492" s="17" t="str">
        <f t="shared" si="453"/>
        <v/>
      </c>
      <c r="DC1492" s="17" t="str">
        <f t="shared" si="454"/>
        <v/>
      </c>
      <c r="DD1492" s="17" t="str">
        <f t="shared" si="455"/>
        <v/>
      </c>
      <c r="DE1492" s="17" t="str">
        <f t="shared" si="456"/>
        <v/>
      </c>
      <c r="DF1492" s="17" t="str">
        <f t="shared" si="457"/>
        <v/>
      </c>
      <c r="DG1492" s="17" t="str">
        <f t="shared" si="458"/>
        <v/>
      </c>
      <c r="DH1492" s="17" t="str">
        <f t="shared" si="459"/>
        <v/>
      </c>
      <c r="DI1492" s="17" t="str">
        <f t="shared" si="460"/>
        <v/>
      </c>
      <c r="DJ1492" s="17" t="str">
        <f t="shared" si="461"/>
        <v/>
      </c>
      <c r="DK1492" s="17" t="str">
        <f t="shared" si="462"/>
        <v/>
      </c>
      <c r="DL1492" s="17" t="str">
        <f t="shared" si="463"/>
        <v/>
      </c>
      <c r="DM1492" s="17" t="str">
        <f t="shared" si="464"/>
        <v/>
      </c>
      <c r="DN1492" s="17" t="str">
        <f t="shared" si="465"/>
        <v/>
      </c>
      <c r="DO1492" s="17" t="str">
        <f t="shared" si="466"/>
        <v/>
      </c>
      <c r="DP1492" s="17" t="str">
        <f t="shared" si="467"/>
        <v/>
      </c>
      <c r="DQ1492" s="17" t="str">
        <f t="shared" si="468"/>
        <v/>
      </c>
      <c r="DR1492" s="17" t="str">
        <f t="shared" si="469"/>
        <v/>
      </c>
      <c r="DS1492" s="17" t="str">
        <f t="shared" si="470"/>
        <v/>
      </c>
      <c r="DT1492" s="17" t="str">
        <f t="shared" si="471"/>
        <v/>
      </c>
      <c r="DU1492" s="17" t="str">
        <f t="shared" si="472"/>
        <v/>
      </c>
      <c r="DV1492" s="17" t="str">
        <f t="shared" si="473"/>
        <v/>
      </c>
      <c r="DW1492" s="17" t="str">
        <f t="shared" si="474"/>
        <v/>
      </c>
      <c r="DX1492" s="17" t="str">
        <f t="shared" si="475"/>
        <v/>
      </c>
      <c r="DY1492" s="17" t="str">
        <f t="shared" si="476"/>
        <v/>
      </c>
      <c r="DZ1492" s="17" t="str">
        <f t="shared" si="477"/>
        <v/>
      </c>
      <c r="EA1492" s="17" t="str">
        <f t="shared" si="478"/>
        <v/>
      </c>
      <c r="EB1492" s="17" t="str">
        <f t="shared" si="479"/>
        <v/>
      </c>
      <c r="EC1492" s="17" t="str">
        <f t="shared" si="480"/>
        <v/>
      </c>
      <c r="ED1492" s="17" t="str">
        <f t="shared" si="481"/>
        <v/>
      </c>
      <c r="EE1492" s="17" t="str">
        <f t="shared" si="482"/>
        <v/>
      </c>
      <c r="EF1492" s="17" t="str">
        <f t="shared" si="483"/>
        <v/>
      </c>
      <c r="EG1492" s="17" t="str">
        <f t="shared" si="484"/>
        <v/>
      </c>
      <c r="EH1492" s="17" t="str">
        <f t="shared" si="485"/>
        <v/>
      </c>
      <c r="EI1492" s="17" t="str">
        <f t="shared" si="486"/>
        <v/>
      </c>
      <c r="EJ1492" s="17" t="str">
        <f t="shared" si="487"/>
        <v/>
      </c>
      <c r="EK1492" s="17" t="str">
        <f t="shared" si="488"/>
        <v/>
      </c>
      <c r="EL1492" s="17" t="str">
        <f t="shared" si="489"/>
        <v/>
      </c>
    </row>
    <row r="1493" spans="89:142" x14ac:dyDescent="0.35">
      <c r="CK1493" s="17" t="str">
        <f t="shared" si="436"/>
        <v/>
      </c>
      <c r="CL1493" s="17" t="str">
        <f t="shared" si="437"/>
        <v/>
      </c>
      <c r="CM1493" s="17" t="str">
        <f t="shared" si="438"/>
        <v/>
      </c>
      <c r="CN1493" s="17" t="str">
        <f t="shared" si="439"/>
        <v/>
      </c>
      <c r="CO1493" s="17" t="str">
        <f t="shared" si="440"/>
        <v/>
      </c>
      <c r="CP1493" s="17" t="str">
        <f t="shared" si="441"/>
        <v/>
      </c>
      <c r="CQ1493" s="17" t="str">
        <f t="shared" si="442"/>
        <v/>
      </c>
      <c r="CR1493" s="17" t="str">
        <f t="shared" si="443"/>
        <v/>
      </c>
      <c r="CS1493" s="17" t="str">
        <f t="shared" si="444"/>
        <v/>
      </c>
      <c r="CT1493" s="17" t="str">
        <f t="shared" si="445"/>
        <v/>
      </c>
      <c r="CU1493" s="17" t="str">
        <f t="shared" si="446"/>
        <v/>
      </c>
      <c r="CV1493" s="17" t="str">
        <f t="shared" si="447"/>
        <v/>
      </c>
      <c r="CW1493" s="17" t="str">
        <f t="shared" si="448"/>
        <v/>
      </c>
      <c r="CX1493" s="17" t="str">
        <f t="shared" si="449"/>
        <v/>
      </c>
      <c r="CY1493" s="17" t="str">
        <f t="shared" si="450"/>
        <v/>
      </c>
      <c r="CZ1493" s="17" t="str">
        <f t="shared" si="451"/>
        <v/>
      </c>
      <c r="DA1493" s="17" t="str">
        <f t="shared" si="452"/>
        <v/>
      </c>
      <c r="DB1493" s="17" t="str">
        <f t="shared" si="453"/>
        <v/>
      </c>
      <c r="DC1493" s="17" t="str">
        <f t="shared" si="454"/>
        <v/>
      </c>
      <c r="DD1493" s="17" t="str">
        <f t="shared" si="455"/>
        <v/>
      </c>
      <c r="DE1493" s="17" t="str">
        <f t="shared" si="456"/>
        <v/>
      </c>
      <c r="DF1493" s="17" t="str">
        <f t="shared" si="457"/>
        <v/>
      </c>
      <c r="DG1493" s="17" t="str">
        <f t="shared" si="458"/>
        <v/>
      </c>
      <c r="DH1493" s="17" t="str">
        <f t="shared" si="459"/>
        <v/>
      </c>
      <c r="DI1493" s="17" t="str">
        <f t="shared" si="460"/>
        <v/>
      </c>
      <c r="DJ1493" s="17" t="str">
        <f t="shared" si="461"/>
        <v/>
      </c>
      <c r="DK1493" s="17" t="str">
        <f t="shared" si="462"/>
        <v/>
      </c>
      <c r="DL1493" s="17" t="str">
        <f t="shared" si="463"/>
        <v/>
      </c>
      <c r="DM1493" s="17" t="str">
        <f t="shared" si="464"/>
        <v/>
      </c>
      <c r="DN1493" s="17" t="str">
        <f t="shared" si="465"/>
        <v/>
      </c>
      <c r="DO1493" s="17" t="str">
        <f t="shared" si="466"/>
        <v/>
      </c>
      <c r="DP1493" s="17" t="str">
        <f t="shared" si="467"/>
        <v/>
      </c>
      <c r="DQ1493" s="17" t="str">
        <f t="shared" si="468"/>
        <v/>
      </c>
      <c r="DR1493" s="17" t="str">
        <f t="shared" si="469"/>
        <v/>
      </c>
      <c r="DS1493" s="17" t="str">
        <f t="shared" si="470"/>
        <v/>
      </c>
      <c r="DT1493" s="17" t="str">
        <f t="shared" si="471"/>
        <v/>
      </c>
      <c r="DU1493" s="17" t="str">
        <f t="shared" si="472"/>
        <v/>
      </c>
      <c r="DV1493" s="17" t="str">
        <f t="shared" si="473"/>
        <v/>
      </c>
      <c r="DW1493" s="17" t="str">
        <f t="shared" si="474"/>
        <v/>
      </c>
      <c r="DX1493" s="17" t="str">
        <f t="shared" si="475"/>
        <v/>
      </c>
      <c r="DY1493" s="17" t="str">
        <f t="shared" si="476"/>
        <v/>
      </c>
      <c r="DZ1493" s="17" t="str">
        <f t="shared" si="477"/>
        <v/>
      </c>
      <c r="EA1493" s="17" t="str">
        <f t="shared" si="478"/>
        <v/>
      </c>
      <c r="EB1493" s="17" t="str">
        <f t="shared" si="479"/>
        <v/>
      </c>
      <c r="EC1493" s="17" t="str">
        <f t="shared" si="480"/>
        <v/>
      </c>
      <c r="ED1493" s="17" t="str">
        <f t="shared" si="481"/>
        <v/>
      </c>
      <c r="EE1493" s="17" t="str">
        <f t="shared" si="482"/>
        <v/>
      </c>
      <c r="EF1493" s="17" t="str">
        <f t="shared" si="483"/>
        <v/>
      </c>
      <c r="EG1493" s="17" t="str">
        <f t="shared" si="484"/>
        <v/>
      </c>
      <c r="EH1493" s="17" t="str">
        <f t="shared" si="485"/>
        <v/>
      </c>
      <c r="EI1493" s="17" t="str">
        <f t="shared" si="486"/>
        <v/>
      </c>
      <c r="EJ1493" s="17" t="str">
        <f t="shared" si="487"/>
        <v/>
      </c>
      <c r="EK1493" s="17" t="str">
        <f t="shared" si="488"/>
        <v/>
      </c>
      <c r="EL1493" s="17" t="str">
        <f t="shared" si="489"/>
        <v/>
      </c>
    </row>
    <row r="1494" spans="89:142" x14ac:dyDescent="0.35">
      <c r="CK1494" s="17" t="str">
        <f t="shared" si="436"/>
        <v/>
      </c>
      <c r="CL1494" s="17" t="str">
        <f t="shared" si="437"/>
        <v/>
      </c>
      <c r="CM1494" s="17" t="str">
        <f t="shared" si="438"/>
        <v/>
      </c>
      <c r="CN1494" s="17" t="str">
        <f t="shared" si="439"/>
        <v/>
      </c>
      <c r="CO1494" s="17" t="str">
        <f t="shared" si="440"/>
        <v/>
      </c>
      <c r="CP1494" s="17" t="str">
        <f t="shared" si="441"/>
        <v/>
      </c>
      <c r="CQ1494" s="17" t="str">
        <f t="shared" si="442"/>
        <v/>
      </c>
      <c r="CR1494" s="17" t="str">
        <f t="shared" si="443"/>
        <v/>
      </c>
      <c r="CS1494" s="17" t="str">
        <f t="shared" si="444"/>
        <v/>
      </c>
      <c r="CT1494" s="17" t="str">
        <f t="shared" si="445"/>
        <v/>
      </c>
      <c r="CU1494" s="17" t="str">
        <f t="shared" si="446"/>
        <v/>
      </c>
      <c r="CV1494" s="17" t="str">
        <f t="shared" si="447"/>
        <v/>
      </c>
      <c r="CW1494" s="17" t="str">
        <f t="shared" si="448"/>
        <v/>
      </c>
      <c r="CX1494" s="17" t="str">
        <f t="shared" si="449"/>
        <v/>
      </c>
      <c r="CY1494" s="17" t="str">
        <f t="shared" si="450"/>
        <v/>
      </c>
      <c r="CZ1494" s="17" t="str">
        <f t="shared" si="451"/>
        <v/>
      </c>
      <c r="DA1494" s="17" t="str">
        <f t="shared" si="452"/>
        <v/>
      </c>
      <c r="DB1494" s="17" t="str">
        <f t="shared" si="453"/>
        <v/>
      </c>
      <c r="DC1494" s="17" t="str">
        <f t="shared" si="454"/>
        <v/>
      </c>
      <c r="DD1494" s="17" t="str">
        <f t="shared" si="455"/>
        <v/>
      </c>
      <c r="DE1494" s="17" t="str">
        <f t="shared" si="456"/>
        <v/>
      </c>
      <c r="DF1494" s="17" t="str">
        <f t="shared" si="457"/>
        <v/>
      </c>
      <c r="DG1494" s="17" t="str">
        <f t="shared" si="458"/>
        <v/>
      </c>
      <c r="DH1494" s="17" t="str">
        <f t="shared" si="459"/>
        <v/>
      </c>
      <c r="DI1494" s="17" t="str">
        <f t="shared" si="460"/>
        <v/>
      </c>
      <c r="DJ1494" s="17" t="str">
        <f t="shared" si="461"/>
        <v/>
      </c>
      <c r="DK1494" s="17" t="str">
        <f t="shared" si="462"/>
        <v/>
      </c>
      <c r="DL1494" s="17" t="str">
        <f t="shared" si="463"/>
        <v/>
      </c>
      <c r="DM1494" s="17" t="str">
        <f t="shared" si="464"/>
        <v/>
      </c>
      <c r="DN1494" s="17" t="str">
        <f t="shared" si="465"/>
        <v/>
      </c>
      <c r="DO1494" s="17" t="str">
        <f t="shared" si="466"/>
        <v/>
      </c>
      <c r="DP1494" s="17" t="str">
        <f t="shared" si="467"/>
        <v/>
      </c>
      <c r="DQ1494" s="17" t="str">
        <f t="shared" si="468"/>
        <v/>
      </c>
      <c r="DR1494" s="17" t="str">
        <f t="shared" si="469"/>
        <v/>
      </c>
      <c r="DS1494" s="17" t="str">
        <f t="shared" si="470"/>
        <v/>
      </c>
      <c r="DT1494" s="17" t="str">
        <f t="shared" si="471"/>
        <v/>
      </c>
      <c r="DU1494" s="17" t="str">
        <f t="shared" si="472"/>
        <v/>
      </c>
      <c r="DV1494" s="17" t="str">
        <f t="shared" si="473"/>
        <v/>
      </c>
      <c r="DW1494" s="17" t="str">
        <f t="shared" si="474"/>
        <v/>
      </c>
      <c r="DX1494" s="17" t="str">
        <f t="shared" si="475"/>
        <v/>
      </c>
      <c r="DY1494" s="17" t="str">
        <f t="shared" si="476"/>
        <v/>
      </c>
      <c r="DZ1494" s="17" t="str">
        <f t="shared" si="477"/>
        <v/>
      </c>
      <c r="EA1494" s="17" t="str">
        <f t="shared" si="478"/>
        <v/>
      </c>
      <c r="EB1494" s="17" t="str">
        <f t="shared" si="479"/>
        <v/>
      </c>
      <c r="EC1494" s="17" t="str">
        <f t="shared" si="480"/>
        <v/>
      </c>
      <c r="ED1494" s="17" t="str">
        <f t="shared" si="481"/>
        <v/>
      </c>
      <c r="EE1494" s="17" t="str">
        <f t="shared" si="482"/>
        <v/>
      </c>
      <c r="EF1494" s="17" t="str">
        <f t="shared" si="483"/>
        <v/>
      </c>
      <c r="EG1494" s="17" t="str">
        <f t="shared" si="484"/>
        <v/>
      </c>
      <c r="EH1494" s="17" t="str">
        <f t="shared" si="485"/>
        <v/>
      </c>
      <c r="EI1494" s="17" t="str">
        <f t="shared" si="486"/>
        <v/>
      </c>
      <c r="EJ1494" s="17" t="str">
        <f t="shared" si="487"/>
        <v/>
      </c>
      <c r="EK1494" s="17" t="str">
        <f t="shared" si="488"/>
        <v/>
      </c>
      <c r="EL1494" s="17" t="str">
        <f t="shared" si="489"/>
        <v/>
      </c>
    </row>
    <row r="1495" spans="89:142" x14ac:dyDescent="0.35">
      <c r="CK1495" s="17" t="str">
        <f t="shared" si="436"/>
        <v/>
      </c>
      <c r="CL1495" s="17" t="str">
        <f t="shared" si="437"/>
        <v/>
      </c>
      <c r="CM1495" s="17" t="str">
        <f t="shared" si="438"/>
        <v/>
      </c>
      <c r="CN1495" s="17" t="str">
        <f t="shared" si="439"/>
        <v/>
      </c>
      <c r="CO1495" s="17" t="str">
        <f t="shared" si="440"/>
        <v/>
      </c>
      <c r="CP1495" s="17" t="str">
        <f t="shared" si="441"/>
        <v/>
      </c>
      <c r="CQ1495" s="17" t="str">
        <f t="shared" si="442"/>
        <v/>
      </c>
      <c r="CR1495" s="17" t="str">
        <f t="shared" si="443"/>
        <v/>
      </c>
      <c r="CS1495" s="17" t="str">
        <f t="shared" si="444"/>
        <v/>
      </c>
      <c r="CT1495" s="17" t="str">
        <f t="shared" si="445"/>
        <v/>
      </c>
      <c r="CU1495" s="17" t="str">
        <f t="shared" si="446"/>
        <v/>
      </c>
      <c r="CV1495" s="17" t="str">
        <f t="shared" si="447"/>
        <v/>
      </c>
      <c r="CW1495" s="17" t="str">
        <f t="shared" si="448"/>
        <v/>
      </c>
      <c r="CX1495" s="17" t="str">
        <f t="shared" si="449"/>
        <v/>
      </c>
      <c r="CY1495" s="17" t="str">
        <f t="shared" si="450"/>
        <v/>
      </c>
      <c r="CZ1495" s="17" t="str">
        <f t="shared" si="451"/>
        <v/>
      </c>
      <c r="DA1495" s="17" t="str">
        <f t="shared" si="452"/>
        <v/>
      </c>
      <c r="DB1495" s="17" t="str">
        <f t="shared" si="453"/>
        <v/>
      </c>
      <c r="DC1495" s="17" t="str">
        <f t="shared" si="454"/>
        <v/>
      </c>
      <c r="DD1495" s="17" t="str">
        <f t="shared" si="455"/>
        <v/>
      </c>
      <c r="DE1495" s="17" t="str">
        <f t="shared" si="456"/>
        <v/>
      </c>
      <c r="DF1495" s="17" t="str">
        <f t="shared" si="457"/>
        <v/>
      </c>
      <c r="DG1495" s="17" t="str">
        <f t="shared" si="458"/>
        <v/>
      </c>
      <c r="DH1495" s="17" t="str">
        <f t="shared" si="459"/>
        <v/>
      </c>
      <c r="DI1495" s="17" t="str">
        <f t="shared" si="460"/>
        <v/>
      </c>
      <c r="DJ1495" s="17" t="str">
        <f t="shared" si="461"/>
        <v/>
      </c>
      <c r="DK1495" s="17" t="str">
        <f t="shared" si="462"/>
        <v/>
      </c>
      <c r="DL1495" s="17" t="str">
        <f t="shared" si="463"/>
        <v/>
      </c>
      <c r="DM1495" s="17" t="str">
        <f t="shared" si="464"/>
        <v/>
      </c>
      <c r="DN1495" s="17" t="str">
        <f t="shared" si="465"/>
        <v/>
      </c>
      <c r="DO1495" s="17" t="str">
        <f t="shared" si="466"/>
        <v/>
      </c>
      <c r="DP1495" s="17" t="str">
        <f t="shared" si="467"/>
        <v/>
      </c>
      <c r="DQ1495" s="17" t="str">
        <f t="shared" si="468"/>
        <v/>
      </c>
      <c r="DR1495" s="17" t="str">
        <f t="shared" si="469"/>
        <v/>
      </c>
      <c r="DS1495" s="17" t="str">
        <f t="shared" si="470"/>
        <v/>
      </c>
      <c r="DT1495" s="17" t="str">
        <f t="shared" si="471"/>
        <v/>
      </c>
      <c r="DU1495" s="17" t="str">
        <f t="shared" si="472"/>
        <v/>
      </c>
      <c r="DV1495" s="17" t="str">
        <f t="shared" si="473"/>
        <v/>
      </c>
      <c r="DW1495" s="17" t="str">
        <f t="shared" si="474"/>
        <v/>
      </c>
      <c r="DX1495" s="17" t="str">
        <f t="shared" si="475"/>
        <v/>
      </c>
      <c r="DY1495" s="17" t="str">
        <f t="shared" si="476"/>
        <v/>
      </c>
      <c r="DZ1495" s="17" t="str">
        <f t="shared" si="477"/>
        <v/>
      </c>
      <c r="EA1495" s="17" t="str">
        <f t="shared" si="478"/>
        <v/>
      </c>
      <c r="EB1495" s="17" t="str">
        <f t="shared" si="479"/>
        <v/>
      </c>
      <c r="EC1495" s="17" t="str">
        <f t="shared" si="480"/>
        <v/>
      </c>
      <c r="ED1495" s="17" t="str">
        <f t="shared" si="481"/>
        <v/>
      </c>
      <c r="EE1495" s="17" t="str">
        <f t="shared" si="482"/>
        <v/>
      </c>
      <c r="EF1495" s="17" t="str">
        <f t="shared" si="483"/>
        <v/>
      </c>
      <c r="EG1495" s="17" t="str">
        <f t="shared" si="484"/>
        <v/>
      </c>
      <c r="EH1495" s="17" t="str">
        <f t="shared" si="485"/>
        <v/>
      </c>
      <c r="EI1495" s="17" t="str">
        <f t="shared" si="486"/>
        <v/>
      </c>
      <c r="EJ1495" s="17" t="str">
        <f t="shared" si="487"/>
        <v/>
      </c>
      <c r="EK1495" s="17" t="str">
        <f t="shared" si="488"/>
        <v/>
      </c>
      <c r="EL1495" s="17" t="str">
        <f t="shared" si="489"/>
        <v/>
      </c>
    </row>
    <row r="1496" spans="89:142" x14ac:dyDescent="0.35">
      <c r="CK1496" s="17" t="str">
        <f t="shared" si="436"/>
        <v/>
      </c>
      <c r="CL1496" s="17" t="str">
        <f t="shared" si="437"/>
        <v/>
      </c>
      <c r="CM1496" s="17" t="str">
        <f t="shared" si="438"/>
        <v/>
      </c>
      <c r="CN1496" s="17" t="str">
        <f t="shared" si="439"/>
        <v/>
      </c>
      <c r="CO1496" s="17" t="str">
        <f t="shared" si="440"/>
        <v/>
      </c>
      <c r="CP1496" s="17" t="str">
        <f t="shared" si="441"/>
        <v/>
      </c>
      <c r="CQ1496" s="17" t="str">
        <f t="shared" si="442"/>
        <v/>
      </c>
      <c r="CR1496" s="17" t="str">
        <f t="shared" si="443"/>
        <v/>
      </c>
      <c r="CS1496" s="17" t="str">
        <f t="shared" si="444"/>
        <v/>
      </c>
      <c r="CT1496" s="17" t="str">
        <f t="shared" si="445"/>
        <v/>
      </c>
      <c r="CU1496" s="17" t="str">
        <f t="shared" si="446"/>
        <v/>
      </c>
      <c r="CV1496" s="17" t="str">
        <f t="shared" si="447"/>
        <v/>
      </c>
      <c r="CW1496" s="17" t="str">
        <f t="shared" si="448"/>
        <v/>
      </c>
      <c r="CX1496" s="17" t="str">
        <f t="shared" si="449"/>
        <v/>
      </c>
      <c r="CY1496" s="17" t="str">
        <f t="shared" si="450"/>
        <v/>
      </c>
      <c r="CZ1496" s="17" t="str">
        <f t="shared" si="451"/>
        <v/>
      </c>
      <c r="DA1496" s="17" t="str">
        <f t="shared" si="452"/>
        <v/>
      </c>
      <c r="DB1496" s="17" t="str">
        <f t="shared" si="453"/>
        <v/>
      </c>
      <c r="DC1496" s="17" t="str">
        <f t="shared" si="454"/>
        <v/>
      </c>
      <c r="DD1496" s="17" t="str">
        <f t="shared" si="455"/>
        <v/>
      </c>
      <c r="DE1496" s="17" t="str">
        <f t="shared" si="456"/>
        <v/>
      </c>
      <c r="DF1496" s="17" t="str">
        <f t="shared" si="457"/>
        <v/>
      </c>
      <c r="DG1496" s="17" t="str">
        <f t="shared" si="458"/>
        <v/>
      </c>
      <c r="DH1496" s="17" t="str">
        <f t="shared" si="459"/>
        <v/>
      </c>
      <c r="DI1496" s="17" t="str">
        <f t="shared" si="460"/>
        <v/>
      </c>
      <c r="DJ1496" s="17" t="str">
        <f t="shared" si="461"/>
        <v/>
      </c>
      <c r="DK1496" s="17" t="str">
        <f t="shared" si="462"/>
        <v/>
      </c>
      <c r="DL1496" s="17" t="str">
        <f t="shared" si="463"/>
        <v/>
      </c>
      <c r="DM1496" s="17" t="str">
        <f t="shared" si="464"/>
        <v/>
      </c>
      <c r="DN1496" s="17" t="str">
        <f t="shared" si="465"/>
        <v/>
      </c>
      <c r="DO1496" s="17" t="str">
        <f t="shared" si="466"/>
        <v/>
      </c>
      <c r="DP1496" s="17" t="str">
        <f t="shared" si="467"/>
        <v/>
      </c>
      <c r="DQ1496" s="17" t="str">
        <f t="shared" si="468"/>
        <v/>
      </c>
      <c r="DR1496" s="17" t="str">
        <f t="shared" si="469"/>
        <v/>
      </c>
      <c r="DS1496" s="17" t="str">
        <f t="shared" si="470"/>
        <v/>
      </c>
      <c r="DT1496" s="17" t="str">
        <f t="shared" si="471"/>
        <v/>
      </c>
      <c r="DU1496" s="17" t="str">
        <f t="shared" si="472"/>
        <v/>
      </c>
      <c r="DV1496" s="17" t="str">
        <f t="shared" si="473"/>
        <v/>
      </c>
      <c r="DW1496" s="17" t="str">
        <f t="shared" si="474"/>
        <v/>
      </c>
      <c r="DX1496" s="17" t="str">
        <f t="shared" si="475"/>
        <v/>
      </c>
      <c r="DY1496" s="17" t="str">
        <f t="shared" si="476"/>
        <v/>
      </c>
      <c r="DZ1496" s="17" t="str">
        <f t="shared" si="477"/>
        <v/>
      </c>
      <c r="EA1496" s="17" t="str">
        <f t="shared" si="478"/>
        <v/>
      </c>
      <c r="EB1496" s="17" t="str">
        <f t="shared" si="479"/>
        <v/>
      </c>
      <c r="EC1496" s="17" t="str">
        <f t="shared" si="480"/>
        <v/>
      </c>
      <c r="ED1496" s="17" t="str">
        <f t="shared" si="481"/>
        <v/>
      </c>
      <c r="EE1496" s="17" t="str">
        <f t="shared" si="482"/>
        <v/>
      </c>
      <c r="EF1496" s="17" t="str">
        <f t="shared" si="483"/>
        <v/>
      </c>
      <c r="EG1496" s="17" t="str">
        <f t="shared" si="484"/>
        <v/>
      </c>
      <c r="EH1496" s="17" t="str">
        <f t="shared" si="485"/>
        <v/>
      </c>
      <c r="EI1496" s="17" t="str">
        <f t="shared" si="486"/>
        <v/>
      </c>
      <c r="EJ1496" s="17" t="str">
        <f t="shared" si="487"/>
        <v/>
      </c>
      <c r="EK1496" s="17" t="str">
        <f t="shared" si="488"/>
        <v/>
      </c>
      <c r="EL1496" s="17" t="str">
        <f t="shared" si="489"/>
        <v/>
      </c>
    </row>
    <row r="1497" spans="89:142" x14ac:dyDescent="0.35">
      <c r="CK1497" s="17" t="str">
        <f t="shared" si="436"/>
        <v/>
      </c>
      <c r="CL1497" s="17" t="str">
        <f t="shared" si="437"/>
        <v/>
      </c>
      <c r="CM1497" s="17" t="str">
        <f t="shared" si="438"/>
        <v/>
      </c>
      <c r="CN1497" s="17" t="str">
        <f t="shared" si="439"/>
        <v/>
      </c>
      <c r="CO1497" s="17" t="str">
        <f t="shared" si="440"/>
        <v/>
      </c>
      <c r="CP1497" s="17" t="str">
        <f t="shared" si="441"/>
        <v/>
      </c>
      <c r="CQ1497" s="17" t="str">
        <f t="shared" si="442"/>
        <v/>
      </c>
      <c r="CR1497" s="17" t="str">
        <f t="shared" si="443"/>
        <v/>
      </c>
      <c r="CS1497" s="17" t="str">
        <f t="shared" si="444"/>
        <v/>
      </c>
      <c r="CT1497" s="17" t="str">
        <f t="shared" si="445"/>
        <v/>
      </c>
      <c r="CU1497" s="17" t="str">
        <f t="shared" si="446"/>
        <v/>
      </c>
      <c r="CV1497" s="17" t="str">
        <f t="shared" si="447"/>
        <v/>
      </c>
      <c r="CW1497" s="17" t="str">
        <f t="shared" si="448"/>
        <v/>
      </c>
      <c r="CX1497" s="17" t="str">
        <f t="shared" si="449"/>
        <v/>
      </c>
      <c r="CY1497" s="17" t="str">
        <f t="shared" si="450"/>
        <v/>
      </c>
      <c r="CZ1497" s="17" t="str">
        <f t="shared" si="451"/>
        <v/>
      </c>
      <c r="DA1497" s="17" t="str">
        <f t="shared" si="452"/>
        <v/>
      </c>
      <c r="DB1497" s="17" t="str">
        <f t="shared" si="453"/>
        <v/>
      </c>
      <c r="DC1497" s="17" t="str">
        <f t="shared" si="454"/>
        <v/>
      </c>
      <c r="DD1497" s="17" t="str">
        <f t="shared" si="455"/>
        <v/>
      </c>
      <c r="DE1497" s="17" t="str">
        <f t="shared" si="456"/>
        <v/>
      </c>
      <c r="DF1497" s="17" t="str">
        <f t="shared" si="457"/>
        <v/>
      </c>
      <c r="DG1497" s="17" t="str">
        <f t="shared" si="458"/>
        <v/>
      </c>
      <c r="DH1497" s="17" t="str">
        <f t="shared" si="459"/>
        <v/>
      </c>
      <c r="DI1497" s="17" t="str">
        <f t="shared" si="460"/>
        <v/>
      </c>
      <c r="DJ1497" s="17" t="str">
        <f t="shared" si="461"/>
        <v/>
      </c>
      <c r="DK1497" s="17" t="str">
        <f t="shared" si="462"/>
        <v/>
      </c>
      <c r="DL1497" s="17" t="str">
        <f t="shared" si="463"/>
        <v/>
      </c>
      <c r="DM1497" s="17" t="str">
        <f t="shared" si="464"/>
        <v/>
      </c>
      <c r="DN1497" s="17" t="str">
        <f t="shared" si="465"/>
        <v/>
      </c>
      <c r="DO1497" s="17" t="str">
        <f t="shared" si="466"/>
        <v/>
      </c>
      <c r="DP1497" s="17" t="str">
        <f t="shared" si="467"/>
        <v/>
      </c>
      <c r="DQ1497" s="17" t="str">
        <f t="shared" si="468"/>
        <v/>
      </c>
      <c r="DR1497" s="17" t="str">
        <f t="shared" si="469"/>
        <v/>
      </c>
      <c r="DS1497" s="17" t="str">
        <f t="shared" si="470"/>
        <v/>
      </c>
      <c r="DT1497" s="17" t="str">
        <f t="shared" si="471"/>
        <v/>
      </c>
      <c r="DU1497" s="17" t="str">
        <f t="shared" si="472"/>
        <v/>
      </c>
      <c r="DV1497" s="17" t="str">
        <f t="shared" si="473"/>
        <v/>
      </c>
      <c r="DW1497" s="17" t="str">
        <f t="shared" si="474"/>
        <v/>
      </c>
      <c r="DX1497" s="17" t="str">
        <f t="shared" si="475"/>
        <v/>
      </c>
      <c r="DY1497" s="17" t="str">
        <f t="shared" si="476"/>
        <v/>
      </c>
      <c r="DZ1497" s="17" t="str">
        <f t="shared" si="477"/>
        <v/>
      </c>
      <c r="EA1497" s="17" t="str">
        <f t="shared" si="478"/>
        <v/>
      </c>
      <c r="EB1497" s="17" t="str">
        <f t="shared" si="479"/>
        <v/>
      </c>
      <c r="EC1497" s="17" t="str">
        <f t="shared" si="480"/>
        <v/>
      </c>
      <c r="ED1497" s="17" t="str">
        <f t="shared" si="481"/>
        <v/>
      </c>
      <c r="EE1497" s="17" t="str">
        <f t="shared" si="482"/>
        <v/>
      </c>
      <c r="EF1497" s="17" t="str">
        <f t="shared" si="483"/>
        <v/>
      </c>
      <c r="EG1497" s="17" t="str">
        <f t="shared" si="484"/>
        <v/>
      </c>
      <c r="EH1497" s="17" t="str">
        <f t="shared" si="485"/>
        <v/>
      </c>
      <c r="EI1497" s="17" t="str">
        <f t="shared" si="486"/>
        <v/>
      </c>
      <c r="EJ1497" s="17" t="str">
        <f t="shared" si="487"/>
        <v/>
      </c>
      <c r="EK1497" s="17" t="str">
        <f t="shared" si="488"/>
        <v/>
      </c>
      <c r="EL1497" s="17" t="str">
        <f t="shared" si="489"/>
        <v/>
      </c>
    </row>
    <row r="1498" spans="89:142" x14ac:dyDescent="0.35">
      <c r="CK1498" s="17" t="str">
        <f t="shared" si="436"/>
        <v/>
      </c>
      <c r="CL1498" s="17" t="str">
        <f t="shared" si="437"/>
        <v/>
      </c>
      <c r="CM1498" s="17" t="str">
        <f t="shared" si="438"/>
        <v/>
      </c>
      <c r="CN1498" s="17" t="str">
        <f t="shared" si="439"/>
        <v/>
      </c>
      <c r="CO1498" s="17" t="str">
        <f t="shared" si="440"/>
        <v/>
      </c>
      <c r="CP1498" s="17" t="str">
        <f t="shared" si="441"/>
        <v/>
      </c>
      <c r="CQ1498" s="17" t="str">
        <f t="shared" si="442"/>
        <v/>
      </c>
      <c r="CR1498" s="17" t="str">
        <f t="shared" si="443"/>
        <v/>
      </c>
      <c r="CS1498" s="17" t="str">
        <f t="shared" si="444"/>
        <v/>
      </c>
      <c r="CT1498" s="17" t="str">
        <f t="shared" si="445"/>
        <v/>
      </c>
      <c r="CU1498" s="17" t="str">
        <f t="shared" si="446"/>
        <v/>
      </c>
      <c r="CV1498" s="17" t="str">
        <f t="shared" si="447"/>
        <v/>
      </c>
      <c r="CW1498" s="17" t="str">
        <f t="shared" si="448"/>
        <v/>
      </c>
      <c r="CX1498" s="17" t="str">
        <f t="shared" si="449"/>
        <v/>
      </c>
      <c r="CY1498" s="17" t="str">
        <f t="shared" si="450"/>
        <v/>
      </c>
      <c r="CZ1498" s="17" t="str">
        <f t="shared" si="451"/>
        <v/>
      </c>
      <c r="DA1498" s="17" t="str">
        <f t="shared" si="452"/>
        <v/>
      </c>
      <c r="DB1498" s="17" t="str">
        <f t="shared" si="453"/>
        <v/>
      </c>
      <c r="DC1498" s="17" t="str">
        <f t="shared" si="454"/>
        <v/>
      </c>
      <c r="DD1498" s="17" t="str">
        <f t="shared" si="455"/>
        <v/>
      </c>
      <c r="DE1498" s="17" t="str">
        <f t="shared" si="456"/>
        <v/>
      </c>
      <c r="DF1498" s="17" t="str">
        <f t="shared" si="457"/>
        <v/>
      </c>
      <c r="DG1498" s="17" t="str">
        <f t="shared" si="458"/>
        <v/>
      </c>
      <c r="DH1498" s="17" t="str">
        <f t="shared" si="459"/>
        <v/>
      </c>
      <c r="DI1498" s="17" t="str">
        <f t="shared" si="460"/>
        <v/>
      </c>
      <c r="DJ1498" s="17" t="str">
        <f t="shared" si="461"/>
        <v/>
      </c>
      <c r="DK1498" s="17" t="str">
        <f t="shared" si="462"/>
        <v/>
      </c>
      <c r="DL1498" s="17" t="str">
        <f t="shared" si="463"/>
        <v/>
      </c>
      <c r="DM1498" s="17" t="str">
        <f t="shared" si="464"/>
        <v/>
      </c>
      <c r="DN1498" s="17" t="str">
        <f t="shared" si="465"/>
        <v/>
      </c>
      <c r="DO1498" s="17" t="str">
        <f t="shared" si="466"/>
        <v/>
      </c>
      <c r="DP1498" s="17" t="str">
        <f t="shared" si="467"/>
        <v/>
      </c>
      <c r="DQ1498" s="17" t="str">
        <f t="shared" si="468"/>
        <v/>
      </c>
      <c r="DR1498" s="17" t="str">
        <f t="shared" si="469"/>
        <v/>
      </c>
      <c r="DS1498" s="17" t="str">
        <f t="shared" si="470"/>
        <v/>
      </c>
      <c r="DT1498" s="17" t="str">
        <f t="shared" si="471"/>
        <v/>
      </c>
      <c r="DU1498" s="17" t="str">
        <f t="shared" si="472"/>
        <v/>
      </c>
      <c r="DV1498" s="17" t="str">
        <f t="shared" si="473"/>
        <v/>
      </c>
      <c r="DW1498" s="17" t="str">
        <f t="shared" si="474"/>
        <v/>
      </c>
      <c r="DX1498" s="17" t="str">
        <f t="shared" si="475"/>
        <v/>
      </c>
      <c r="DY1498" s="17" t="str">
        <f t="shared" si="476"/>
        <v/>
      </c>
      <c r="DZ1498" s="17" t="str">
        <f t="shared" si="477"/>
        <v/>
      </c>
      <c r="EA1498" s="17" t="str">
        <f t="shared" si="478"/>
        <v/>
      </c>
      <c r="EB1498" s="17" t="str">
        <f t="shared" si="479"/>
        <v/>
      </c>
      <c r="EC1498" s="17" t="str">
        <f t="shared" si="480"/>
        <v/>
      </c>
      <c r="ED1498" s="17" t="str">
        <f t="shared" si="481"/>
        <v/>
      </c>
      <c r="EE1498" s="17" t="str">
        <f t="shared" si="482"/>
        <v/>
      </c>
      <c r="EF1498" s="17" t="str">
        <f t="shared" si="483"/>
        <v/>
      </c>
      <c r="EG1498" s="17" t="str">
        <f t="shared" si="484"/>
        <v/>
      </c>
      <c r="EH1498" s="17" t="str">
        <f t="shared" si="485"/>
        <v/>
      </c>
      <c r="EI1498" s="17" t="str">
        <f t="shared" si="486"/>
        <v/>
      </c>
      <c r="EJ1498" s="17" t="str">
        <f t="shared" si="487"/>
        <v/>
      </c>
      <c r="EK1498" s="17" t="str">
        <f t="shared" si="488"/>
        <v/>
      </c>
      <c r="EL1498" s="17" t="str">
        <f t="shared" si="489"/>
        <v/>
      </c>
    </row>
    <row r="1499" spans="89:142" x14ac:dyDescent="0.35">
      <c r="CK1499" s="17" t="str">
        <f t="shared" si="436"/>
        <v/>
      </c>
      <c r="CL1499" s="17" t="str">
        <f t="shared" si="437"/>
        <v/>
      </c>
      <c r="CM1499" s="17" t="str">
        <f t="shared" si="438"/>
        <v/>
      </c>
      <c r="CN1499" s="17" t="str">
        <f t="shared" si="439"/>
        <v/>
      </c>
      <c r="CO1499" s="17" t="str">
        <f t="shared" si="440"/>
        <v/>
      </c>
      <c r="CP1499" s="17" t="str">
        <f t="shared" si="441"/>
        <v/>
      </c>
      <c r="CQ1499" s="17" t="str">
        <f t="shared" si="442"/>
        <v/>
      </c>
      <c r="CR1499" s="17" t="str">
        <f t="shared" si="443"/>
        <v/>
      </c>
      <c r="CS1499" s="17" t="str">
        <f t="shared" si="444"/>
        <v/>
      </c>
      <c r="CT1499" s="17" t="str">
        <f t="shared" si="445"/>
        <v/>
      </c>
      <c r="CU1499" s="17" t="str">
        <f t="shared" si="446"/>
        <v/>
      </c>
      <c r="CV1499" s="17" t="str">
        <f t="shared" si="447"/>
        <v/>
      </c>
      <c r="CW1499" s="17" t="str">
        <f t="shared" si="448"/>
        <v/>
      </c>
      <c r="CX1499" s="17" t="str">
        <f t="shared" si="449"/>
        <v/>
      </c>
      <c r="CY1499" s="17" t="str">
        <f t="shared" si="450"/>
        <v/>
      </c>
      <c r="CZ1499" s="17" t="str">
        <f t="shared" si="451"/>
        <v/>
      </c>
      <c r="DA1499" s="17" t="str">
        <f t="shared" si="452"/>
        <v/>
      </c>
      <c r="DB1499" s="17" t="str">
        <f t="shared" si="453"/>
        <v/>
      </c>
      <c r="DC1499" s="17" t="str">
        <f t="shared" si="454"/>
        <v/>
      </c>
      <c r="DD1499" s="17" t="str">
        <f t="shared" si="455"/>
        <v/>
      </c>
      <c r="DE1499" s="17" t="str">
        <f t="shared" si="456"/>
        <v/>
      </c>
      <c r="DF1499" s="17" t="str">
        <f t="shared" si="457"/>
        <v/>
      </c>
      <c r="DG1499" s="17" t="str">
        <f t="shared" si="458"/>
        <v/>
      </c>
      <c r="DH1499" s="17" t="str">
        <f t="shared" si="459"/>
        <v/>
      </c>
      <c r="DI1499" s="17" t="str">
        <f t="shared" si="460"/>
        <v/>
      </c>
      <c r="DJ1499" s="17" t="str">
        <f t="shared" si="461"/>
        <v/>
      </c>
      <c r="DK1499" s="17" t="str">
        <f t="shared" si="462"/>
        <v/>
      </c>
      <c r="DL1499" s="17" t="str">
        <f t="shared" si="463"/>
        <v/>
      </c>
      <c r="DM1499" s="17" t="str">
        <f t="shared" si="464"/>
        <v/>
      </c>
      <c r="DN1499" s="17" t="str">
        <f t="shared" si="465"/>
        <v/>
      </c>
      <c r="DO1499" s="17" t="str">
        <f t="shared" si="466"/>
        <v/>
      </c>
      <c r="DP1499" s="17" t="str">
        <f t="shared" si="467"/>
        <v/>
      </c>
      <c r="DQ1499" s="17" t="str">
        <f t="shared" si="468"/>
        <v/>
      </c>
      <c r="DR1499" s="17" t="str">
        <f t="shared" si="469"/>
        <v/>
      </c>
      <c r="DS1499" s="17" t="str">
        <f t="shared" si="470"/>
        <v/>
      </c>
      <c r="DT1499" s="17" t="str">
        <f t="shared" si="471"/>
        <v/>
      </c>
      <c r="DU1499" s="17" t="str">
        <f t="shared" si="472"/>
        <v/>
      </c>
      <c r="DV1499" s="17" t="str">
        <f t="shared" si="473"/>
        <v/>
      </c>
      <c r="DW1499" s="17" t="str">
        <f t="shared" si="474"/>
        <v/>
      </c>
      <c r="DX1499" s="17" t="str">
        <f t="shared" si="475"/>
        <v/>
      </c>
      <c r="DY1499" s="17" t="str">
        <f t="shared" si="476"/>
        <v/>
      </c>
      <c r="DZ1499" s="17" t="str">
        <f t="shared" si="477"/>
        <v/>
      </c>
      <c r="EA1499" s="17" t="str">
        <f t="shared" si="478"/>
        <v/>
      </c>
      <c r="EB1499" s="17" t="str">
        <f t="shared" si="479"/>
        <v/>
      </c>
      <c r="EC1499" s="17" t="str">
        <f t="shared" si="480"/>
        <v/>
      </c>
      <c r="ED1499" s="17" t="str">
        <f t="shared" si="481"/>
        <v/>
      </c>
      <c r="EE1499" s="17" t="str">
        <f t="shared" si="482"/>
        <v/>
      </c>
      <c r="EF1499" s="17" t="str">
        <f t="shared" si="483"/>
        <v/>
      </c>
      <c r="EG1499" s="17" t="str">
        <f t="shared" si="484"/>
        <v/>
      </c>
      <c r="EH1499" s="17" t="str">
        <f t="shared" si="485"/>
        <v/>
      </c>
      <c r="EI1499" s="17" t="str">
        <f t="shared" si="486"/>
        <v/>
      </c>
      <c r="EJ1499" s="17" t="str">
        <f t="shared" si="487"/>
        <v/>
      </c>
      <c r="EK1499" s="17" t="str">
        <f t="shared" si="488"/>
        <v/>
      </c>
      <c r="EL1499" s="17" t="str">
        <f t="shared" si="489"/>
        <v/>
      </c>
    </row>
    <row r="1500" spans="89:142" x14ac:dyDescent="0.35">
      <c r="CK1500" s="17" t="str">
        <f t="shared" si="436"/>
        <v/>
      </c>
      <c r="CL1500" s="17" t="str">
        <f t="shared" si="437"/>
        <v/>
      </c>
      <c r="CM1500" s="17" t="str">
        <f t="shared" si="438"/>
        <v/>
      </c>
      <c r="CN1500" s="17" t="str">
        <f t="shared" si="439"/>
        <v/>
      </c>
      <c r="CO1500" s="17" t="str">
        <f t="shared" si="440"/>
        <v/>
      </c>
      <c r="CP1500" s="17" t="str">
        <f t="shared" si="441"/>
        <v/>
      </c>
      <c r="CQ1500" s="17" t="str">
        <f t="shared" si="442"/>
        <v/>
      </c>
      <c r="CR1500" s="17" t="str">
        <f t="shared" si="443"/>
        <v/>
      </c>
      <c r="CS1500" s="17" t="str">
        <f t="shared" si="444"/>
        <v/>
      </c>
      <c r="CT1500" s="17" t="str">
        <f t="shared" si="445"/>
        <v/>
      </c>
      <c r="CU1500" s="17" t="str">
        <f t="shared" si="446"/>
        <v/>
      </c>
      <c r="CV1500" s="17" t="str">
        <f t="shared" si="447"/>
        <v/>
      </c>
      <c r="CW1500" s="17" t="str">
        <f t="shared" si="448"/>
        <v/>
      </c>
      <c r="CX1500" s="17" t="str">
        <f t="shared" si="449"/>
        <v/>
      </c>
      <c r="CY1500" s="17" t="str">
        <f t="shared" si="450"/>
        <v/>
      </c>
      <c r="CZ1500" s="17" t="str">
        <f t="shared" si="451"/>
        <v/>
      </c>
      <c r="DA1500" s="17" t="str">
        <f t="shared" si="452"/>
        <v/>
      </c>
      <c r="DB1500" s="17" t="str">
        <f t="shared" si="453"/>
        <v/>
      </c>
      <c r="DC1500" s="17" t="str">
        <f t="shared" si="454"/>
        <v/>
      </c>
      <c r="DD1500" s="17" t="str">
        <f t="shared" si="455"/>
        <v/>
      </c>
      <c r="DE1500" s="17" t="str">
        <f t="shared" si="456"/>
        <v/>
      </c>
      <c r="DF1500" s="17" t="str">
        <f t="shared" si="457"/>
        <v/>
      </c>
      <c r="DG1500" s="17" t="str">
        <f t="shared" si="458"/>
        <v/>
      </c>
      <c r="DH1500" s="17" t="str">
        <f t="shared" si="459"/>
        <v/>
      </c>
      <c r="DI1500" s="17" t="str">
        <f t="shared" si="460"/>
        <v/>
      </c>
      <c r="DJ1500" s="17" t="str">
        <f t="shared" si="461"/>
        <v/>
      </c>
      <c r="DK1500" s="17" t="str">
        <f t="shared" si="462"/>
        <v/>
      </c>
      <c r="DL1500" s="17" t="str">
        <f t="shared" si="463"/>
        <v/>
      </c>
      <c r="DM1500" s="17" t="str">
        <f t="shared" si="464"/>
        <v/>
      </c>
      <c r="DN1500" s="17" t="str">
        <f t="shared" si="465"/>
        <v/>
      </c>
      <c r="DO1500" s="17" t="str">
        <f t="shared" si="466"/>
        <v/>
      </c>
      <c r="DP1500" s="17" t="str">
        <f t="shared" si="467"/>
        <v/>
      </c>
      <c r="DQ1500" s="17" t="str">
        <f t="shared" si="468"/>
        <v/>
      </c>
      <c r="DR1500" s="17" t="str">
        <f t="shared" si="469"/>
        <v/>
      </c>
      <c r="DS1500" s="17" t="str">
        <f t="shared" si="470"/>
        <v/>
      </c>
      <c r="DT1500" s="17" t="str">
        <f t="shared" si="471"/>
        <v/>
      </c>
      <c r="DU1500" s="17" t="str">
        <f t="shared" si="472"/>
        <v/>
      </c>
      <c r="DV1500" s="17" t="str">
        <f t="shared" si="473"/>
        <v/>
      </c>
      <c r="DW1500" s="17" t="str">
        <f t="shared" si="474"/>
        <v/>
      </c>
      <c r="DX1500" s="17" t="str">
        <f t="shared" si="475"/>
        <v/>
      </c>
      <c r="DY1500" s="17" t="str">
        <f t="shared" si="476"/>
        <v/>
      </c>
      <c r="DZ1500" s="17" t="str">
        <f t="shared" si="477"/>
        <v/>
      </c>
      <c r="EA1500" s="17" t="str">
        <f t="shared" si="478"/>
        <v/>
      </c>
      <c r="EB1500" s="17" t="str">
        <f t="shared" si="479"/>
        <v/>
      </c>
      <c r="EC1500" s="17" t="str">
        <f t="shared" si="480"/>
        <v/>
      </c>
      <c r="ED1500" s="17" t="str">
        <f t="shared" si="481"/>
        <v/>
      </c>
      <c r="EE1500" s="17" t="str">
        <f t="shared" si="482"/>
        <v/>
      </c>
      <c r="EF1500" s="17" t="str">
        <f t="shared" si="483"/>
        <v/>
      </c>
      <c r="EG1500" s="17" t="str">
        <f t="shared" si="484"/>
        <v/>
      </c>
      <c r="EH1500" s="17" t="str">
        <f t="shared" si="485"/>
        <v/>
      </c>
      <c r="EI1500" s="17" t="str">
        <f t="shared" si="486"/>
        <v/>
      </c>
      <c r="EJ1500" s="17" t="str">
        <f t="shared" si="487"/>
        <v/>
      </c>
      <c r="EK1500" s="17" t="str">
        <f t="shared" si="488"/>
        <v/>
      </c>
      <c r="EL1500" s="17" t="str">
        <f t="shared" si="489"/>
        <v/>
      </c>
    </row>
    <row r="1501" spans="89:142" x14ac:dyDescent="0.35">
      <c r="CK1501" s="17" t="str">
        <f t="shared" si="436"/>
        <v/>
      </c>
      <c r="CL1501" s="17" t="str">
        <f t="shared" si="437"/>
        <v/>
      </c>
      <c r="CM1501" s="17" t="str">
        <f t="shared" si="438"/>
        <v/>
      </c>
      <c r="CN1501" s="17" t="str">
        <f t="shared" si="439"/>
        <v/>
      </c>
      <c r="CO1501" s="17" t="str">
        <f t="shared" si="440"/>
        <v/>
      </c>
      <c r="CP1501" s="17" t="str">
        <f t="shared" si="441"/>
        <v/>
      </c>
      <c r="CQ1501" s="17" t="str">
        <f t="shared" si="442"/>
        <v/>
      </c>
      <c r="CR1501" s="17" t="str">
        <f t="shared" si="443"/>
        <v/>
      </c>
      <c r="CS1501" s="17" t="str">
        <f t="shared" si="444"/>
        <v/>
      </c>
      <c r="CT1501" s="17" t="str">
        <f t="shared" si="445"/>
        <v/>
      </c>
      <c r="CU1501" s="17" t="str">
        <f t="shared" si="446"/>
        <v/>
      </c>
      <c r="CV1501" s="17" t="str">
        <f t="shared" si="447"/>
        <v/>
      </c>
      <c r="CW1501" s="17" t="str">
        <f t="shared" si="448"/>
        <v/>
      </c>
      <c r="CX1501" s="17" t="str">
        <f t="shared" si="449"/>
        <v/>
      </c>
      <c r="CY1501" s="17" t="str">
        <f t="shared" si="450"/>
        <v/>
      </c>
      <c r="CZ1501" s="17" t="str">
        <f t="shared" si="451"/>
        <v/>
      </c>
      <c r="DA1501" s="17" t="str">
        <f t="shared" si="452"/>
        <v/>
      </c>
      <c r="DB1501" s="17" t="str">
        <f t="shared" si="453"/>
        <v/>
      </c>
      <c r="DC1501" s="17" t="str">
        <f t="shared" si="454"/>
        <v/>
      </c>
      <c r="DD1501" s="17" t="str">
        <f t="shared" si="455"/>
        <v/>
      </c>
      <c r="DE1501" s="17" t="str">
        <f t="shared" si="456"/>
        <v/>
      </c>
      <c r="DF1501" s="17" t="str">
        <f t="shared" si="457"/>
        <v/>
      </c>
      <c r="DG1501" s="17" t="str">
        <f t="shared" si="458"/>
        <v/>
      </c>
      <c r="DH1501" s="17" t="str">
        <f t="shared" si="459"/>
        <v/>
      </c>
      <c r="DI1501" s="17" t="str">
        <f t="shared" si="460"/>
        <v/>
      </c>
      <c r="DJ1501" s="17" t="str">
        <f t="shared" si="461"/>
        <v/>
      </c>
      <c r="DK1501" s="17" t="str">
        <f t="shared" si="462"/>
        <v/>
      </c>
      <c r="DL1501" s="17" t="str">
        <f t="shared" si="463"/>
        <v/>
      </c>
      <c r="DM1501" s="17" t="str">
        <f t="shared" si="464"/>
        <v/>
      </c>
      <c r="DN1501" s="17" t="str">
        <f t="shared" si="465"/>
        <v/>
      </c>
      <c r="DO1501" s="17" t="str">
        <f t="shared" si="466"/>
        <v/>
      </c>
      <c r="DP1501" s="17" t="str">
        <f t="shared" si="467"/>
        <v/>
      </c>
      <c r="DQ1501" s="17" t="str">
        <f t="shared" si="468"/>
        <v/>
      </c>
      <c r="DR1501" s="17" t="str">
        <f t="shared" si="469"/>
        <v/>
      </c>
      <c r="DS1501" s="17" t="str">
        <f t="shared" si="470"/>
        <v/>
      </c>
      <c r="DT1501" s="17" t="str">
        <f t="shared" si="471"/>
        <v/>
      </c>
      <c r="DU1501" s="17" t="str">
        <f t="shared" si="472"/>
        <v/>
      </c>
      <c r="DV1501" s="17" t="str">
        <f t="shared" si="473"/>
        <v/>
      </c>
      <c r="DW1501" s="17" t="str">
        <f t="shared" si="474"/>
        <v/>
      </c>
      <c r="DX1501" s="17" t="str">
        <f t="shared" si="475"/>
        <v/>
      </c>
      <c r="DY1501" s="17" t="str">
        <f t="shared" si="476"/>
        <v/>
      </c>
      <c r="DZ1501" s="17" t="str">
        <f t="shared" si="477"/>
        <v/>
      </c>
      <c r="EA1501" s="17" t="str">
        <f t="shared" si="478"/>
        <v/>
      </c>
      <c r="EB1501" s="17" t="str">
        <f t="shared" si="479"/>
        <v/>
      </c>
      <c r="EC1501" s="17" t="str">
        <f t="shared" si="480"/>
        <v/>
      </c>
      <c r="ED1501" s="17" t="str">
        <f t="shared" si="481"/>
        <v/>
      </c>
      <c r="EE1501" s="17" t="str">
        <f t="shared" si="482"/>
        <v/>
      </c>
      <c r="EF1501" s="17" t="str">
        <f t="shared" si="483"/>
        <v/>
      </c>
      <c r="EG1501" s="17" t="str">
        <f t="shared" si="484"/>
        <v/>
      </c>
      <c r="EH1501" s="17" t="str">
        <f t="shared" si="485"/>
        <v/>
      </c>
      <c r="EI1501" s="17" t="str">
        <f t="shared" si="486"/>
        <v/>
      </c>
      <c r="EJ1501" s="17" t="str">
        <f t="shared" si="487"/>
        <v/>
      </c>
      <c r="EK1501" s="17" t="str">
        <f t="shared" si="488"/>
        <v/>
      </c>
      <c r="EL1501" s="17" t="str">
        <f t="shared" si="489"/>
        <v/>
      </c>
    </row>
    <row r="1502" spans="89:142" x14ac:dyDescent="0.35">
      <c r="CK1502" s="17" t="str">
        <f t="shared" si="436"/>
        <v/>
      </c>
      <c r="CL1502" s="17" t="str">
        <f t="shared" si="437"/>
        <v/>
      </c>
      <c r="CM1502" s="17" t="str">
        <f t="shared" si="438"/>
        <v/>
      </c>
      <c r="CN1502" s="17" t="str">
        <f t="shared" si="439"/>
        <v/>
      </c>
      <c r="CO1502" s="17" t="str">
        <f t="shared" si="440"/>
        <v/>
      </c>
      <c r="CP1502" s="17" t="str">
        <f t="shared" si="441"/>
        <v/>
      </c>
      <c r="CQ1502" s="17" t="str">
        <f t="shared" si="442"/>
        <v/>
      </c>
      <c r="CR1502" s="17" t="str">
        <f t="shared" si="443"/>
        <v/>
      </c>
      <c r="CS1502" s="17" t="str">
        <f t="shared" si="444"/>
        <v/>
      </c>
      <c r="CT1502" s="17" t="str">
        <f t="shared" si="445"/>
        <v/>
      </c>
      <c r="CU1502" s="17" t="str">
        <f t="shared" si="446"/>
        <v/>
      </c>
      <c r="CV1502" s="17" t="str">
        <f t="shared" si="447"/>
        <v/>
      </c>
      <c r="CW1502" s="17" t="str">
        <f t="shared" si="448"/>
        <v/>
      </c>
      <c r="CX1502" s="17" t="str">
        <f t="shared" si="449"/>
        <v/>
      </c>
      <c r="CY1502" s="17" t="str">
        <f t="shared" si="450"/>
        <v/>
      </c>
      <c r="CZ1502" s="17" t="str">
        <f t="shared" si="451"/>
        <v/>
      </c>
      <c r="DA1502" s="17" t="str">
        <f t="shared" si="452"/>
        <v/>
      </c>
      <c r="DB1502" s="17" t="str">
        <f t="shared" si="453"/>
        <v/>
      </c>
      <c r="DC1502" s="17" t="str">
        <f t="shared" si="454"/>
        <v/>
      </c>
      <c r="DD1502" s="17" t="str">
        <f t="shared" si="455"/>
        <v/>
      </c>
      <c r="DE1502" s="17" t="str">
        <f t="shared" si="456"/>
        <v/>
      </c>
      <c r="DF1502" s="17" t="str">
        <f t="shared" si="457"/>
        <v/>
      </c>
      <c r="DG1502" s="17" t="str">
        <f t="shared" si="458"/>
        <v/>
      </c>
      <c r="DH1502" s="17" t="str">
        <f t="shared" si="459"/>
        <v/>
      </c>
      <c r="DI1502" s="17" t="str">
        <f t="shared" si="460"/>
        <v/>
      </c>
      <c r="DJ1502" s="17" t="str">
        <f t="shared" si="461"/>
        <v/>
      </c>
      <c r="DK1502" s="17" t="str">
        <f t="shared" si="462"/>
        <v/>
      </c>
      <c r="DL1502" s="17" t="str">
        <f t="shared" si="463"/>
        <v/>
      </c>
      <c r="DM1502" s="17" t="str">
        <f t="shared" si="464"/>
        <v/>
      </c>
      <c r="DN1502" s="17" t="str">
        <f t="shared" si="465"/>
        <v/>
      </c>
      <c r="DO1502" s="17" t="str">
        <f t="shared" si="466"/>
        <v/>
      </c>
      <c r="DP1502" s="17" t="str">
        <f t="shared" si="467"/>
        <v/>
      </c>
      <c r="DQ1502" s="17" t="str">
        <f t="shared" si="468"/>
        <v/>
      </c>
      <c r="DR1502" s="17" t="str">
        <f t="shared" si="469"/>
        <v/>
      </c>
      <c r="DS1502" s="17" t="str">
        <f t="shared" si="470"/>
        <v/>
      </c>
      <c r="DT1502" s="17" t="str">
        <f t="shared" si="471"/>
        <v/>
      </c>
      <c r="DU1502" s="17" t="str">
        <f t="shared" si="472"/>
        <v/>
      </c>
      <c r="DV1502" s="17" t="str">
        <f t="shared" si="473"/>
        <v/>
      </c>
      <c r="DW1502" s="17" t="str">
        <f t="shared" si="474"/>
        <v/>
      </c>
      <c r="DX1502" s="17" t="str">
        <f t="shared" si="475"/>
        <v/>
      </c>
      <c r="DY1502" s="17" t="str">
        <f t="shared" si="476"/>
        <v/>
      </c>
      <c r="DZ1502" s="17" t="str">
        <f t="shared" si="477"/>
        <v/>
      </c>
      <c r="EA1502" s="17" t="str">
        <f t="shared" si="478"/>
        <v/>
      </c>
      <c r="EB1502" s="17" t="str">
        <f t="shared" si="479"/>
        <v/>
      </c>
      <c r="EC1502" s="17" t="str">
        <f t="shared" si="480"/>
        <v/>
      </c>
      <c r="ED1502" s="17" t="str">
        <f t="shared" si="481"/>
        <v/>
      </c>
      <c r="EE1502" s="17" t="str">
        <f t="shared" si="482"/>
        <v/>
      </c>
      <c r="EF1502" s="17" t="str">
        <f t="shared" si="483"/>
        <v/>
      </c>
      <c r="EG1502" s="17" t="str">
        <f t="shared" si="484"/>
        <v/>
      </c>
      <c r="EH1502" s="17" t="str">
        <f t="shared" si="485"/>
        <v/>
      </c>
      <c r="EI1502" s="17" t="str">
        <f t="shared" si="486"/>
        <v/>
      </c>
      <c r="EJ1502" s="17" t="str">
        <f t="shared" si="487"/>
        <v/>
      </c>
      <c r="EK1502" s="17" t="str">
        <f t="shared" si="488"/>
        <v/>
      </c>
      <c r="EL1502" s="17" t="str">
        <f t="shared" si="489"/>
        <v/>
      </c>
    </row>
    <row r="1503" spans="89:142" x14ac:dyDescent="0.35">
      <c r="CK1503" s="17" t="str">
        <f t="shared" si="436"/>
        <v/>
      </c>
      <c r="CL1503" s="17" t="str">
        <f t="shared" si="437"/>
        <v/>
      </c>
      <c r="CM1503" s="17" t="str">
        <f t="shared" si="438"/>
        <v/>
      </c>
      <c r="CN1503" s="17" t="str">
        <f t="shared" si="439"/>
        <v/>
      </c>
      <c r="CO1503" s="17" t="str">
        <f t="shared" si="440"/>
        <v/>
      </c>
      <c r="CP1503" s="17" t="str">
        <f t="shared" si="441"/>
        <v/>
      </c>
      <c r="CQ1503" s="17" t="str">
        <f t="shared" si="442"/>
        <v/>
      </c>
      <c r="CR1503" s="17" t="str">
        <f t="shared" si="443"/>
        <v/>
      </c>
      <c r="CS1503" s="17" t="str">
        <f t="shared" si="444"/>
        <v/>
      </c>
      <c r="CT1503" s="17" t="str">
        <f t="shared" si="445"/>
        <v/>
      </c>
      <c r="CU1503" s="17" t="str">
        <f t="shared" si="446"/>
        <v/>
      </c>
      <c r="CV1503" s="17" t="str">
        <f t="shared" si="447"/>
        <v/>
      </c>
      <c r="CW1503" s="17" t="str">
        <f t="shared" si="448"/>
        <v/>
      </c>
      <c r="CX1503" s="17" t="str">
        <f t="shared" si="449"/>
        <v/>
      </c>
      <c r="CY1503" s="17" t="str">
        <f t="shared" si="450"/>
        <v/>
      </c>
      <c r="CZ1503" s="17" t="str">
        <f t="shared" si="451"/>
        <v/>
      </c>
      <c r="DA1503" s="17" t="str">
        <f t="shared" si="452"/>
        <v/>
      </c>
      <c r="DB1503" s="17" t="str">
        <f t="shared" si="453"/>
        <v/>
      </c>
      <c r="DC1503" s="17" t="str">
        <f t="shared" si="454"/>
        <v/>
      </c>
      <c r="DD1503" s="17" t="str">
        <f t="shared" si="455"/>
        <v/>
      </c>
      <c r="DE1503" s="17" t="str">
        <f t="shared" si="456"/>
        <v/>
      </c>
      <c r="DF1503" s="17" t="str">
        <f t="shared" si="457"/>
        <v/>
      </c>
      <c r="DG1503" s="17" t="str">
        <f t="shared" si="458"/>
        <v/>
      </c>
      <c r="DH1503" s="17" t="str">
        <f t="shared" si="459"/>
        <v/>
      </c>
      <c r="DI1503" s="17" t="str">
        <f t="shared" si="460"/>
        <v/>
      </c>
      <c r="DJ1503" s="17" t="str">
        <f t="shared" si="461"/>
        <v/>
      </c>
      <c r="DK1503" s="17" t="str">
        <f t="shared" si="462"/>
        <v/>
      </c>
      <c r="DL1503" s="17" t="str">
        <f t="shared" si="463"/>
        <v/>
      </c>
      <c r="DM1503" s="17" t="str">
        <f t="shared" si="464"/>
        <v/>
      </c>
      <c r="DN1503" s="17" t="str">
        <f t="shared" si="465"/>
        <v/>
      </c>
      <c r="DO1503" s="17" t="str">
        <f t="shared" si="466"/>
        <v/>
      </c>
      <c r="DP1503" s="17" t="str">
        <f t="shared" si="467"/>
        <v/>
      </c>
      <c r="DQ1503" s="17" t="str">
        <f t="shared" si="468"/>
        <v/>
      </c>
      <c r="DR1503" s="17" t="str">
        <f t="shared" si="469"/>
        <v/>
      </c>
      <c r="DS1503" s="17" t="str">
        <f t="shared" si="470"/>
        <v/>
      </c>
      <c r="DT1503" s="17" t="str">
        <f t="shared" si="471"/>
        <v/>
      </c>
      <c r="DU1503" s="17" t="str">
        <f t="shared" si="472"/>
        <v/>
      </c>
      <c r="DV1503" s="17" t="str">
        <f t="shared" si="473"/>
        <v/>
      </c>
      <c r="DW1503" s="17" t="str">
        <f t="shared" si="474"/>
        <v/>
      </c>
      <c r="DX1503" s="17" t="str">
        <f t="shared" si="475"/>
        <v/>
      </c>
      <c r="DY1503" s="17" t="str">
        <f t="shared" si="476"/>
        <v/>
      </c>
      <c r="DZ1503" s="17" t="str">
        <f t="shared" si="477"/>
        <v/>
      </c>
      <c r="EA1503" s="17" t="str">
        <f t="shared" si="478"/>
        <v/>
      </c>
      <c r="EB1503" s="17" t="str">
        <f t="shared" si="479"/>
        <v/>
      </c>
      <c r="EC1503" s="17" t="str">
        <f t="shared" si="480"/>
        <v/>
      </c>
      <c r="ED1503" s="17" t="str">
        <f t="shared" si="481"/>
        <v/>
      </c>
      <c r="EE1503" s="17" t="str">
        <f t="shared" si="482"/>
        <v/>
      </c>
      <c r="EF1503" s="17" t="str">
        <f t="shared" si="483"/>
        <v/>
      </c>
      <c r="EG1503" s="17" t="str">
        <f t="shared" si="484"/>
        <v/>
      </c>
      <c r="EH1503" s="17" t="str">
        <f t="shared" si="485"/>
        <v/>
      </c>
      <c r="EI1503" s="17" t="str">
        <f t="shared" si="486"/>
        <v/>
      </c>
      <c r="EJ1503" s="17" t="str">
        <f t="shared" si="487"/>
        <v/>
      </c>
      <c r="EK1503" s="17" t="str">
        <f t="shared" si="488"/>
        <v/>
      </c>
      <c r="EL1503" s="17" t="str">
        <f t="shared" si="489"/>
        <v/>
      </c>
    </row>
    <row r="1504" spans="89:142" x14ac:dyDescent="0.35">
      <c r="CK1504" s="17" t="str">
        <f t="shared" si="436"/>
        <v/>
      </c>
      <c r="CL1504" s="17" t="str">
        <f t="shared" si="437"/>
        <v/>
      </c>
      <c r="CM1504" s="17" t="str">
        <f t="shared" si="438"/>
        <v/>
      </c>
      <c r="CN1504" s="17" t="str">
        <f t="shared" si="439"/>
        <v/>
      </c>
      <c r="CO1504" s="17" t="str">
        <f t="shared" si="440"/>
        <v/>
      </c>
      <c r="CP1504" s="17" t="str">
        <f t="shared" si="441"/>
        <v/>
      </c>
      <c r="CQ1504" s="17" t="str">
        <f t="shared" si="442"/>
        <v/>
      </c>
      <c r="CR1504" s="17" t="str">
        <f t="shared" si="443"/>
        <v/>
      </c>
      <c r="CS1504" s="17" t="str">
        <f t="shared" si="444"/>
        <v/>
      </c>
      <c r="CT1504" s="17" t="str">
        <f t="shared" si="445"/>
        <v/>
      </c>
      <c r="CU1504" s="17" t="str">
        <f t="shared" si="446"/>
        <v/>
      </c>
      <c r="CV1504" s="17" t="str">
        <f t="shared" si="447"/>
        <v/>
      </c>
      <c r="CW1504" s="17" t="str">
        <f t="shared" si="448"/>
        <v/>
      </c>
      <c r="CX1504" s="17" t="str">
        <f t="shared" si="449"/>
        <v/>
      </c>
      <c r="CY1504" s="17" t="str">
        <f t="shared" si="450"/>
        <v/>
      </c>
      <c r="CZ1504" s="17" t="str">
        <f t="shared" si="451"/>
        <v/>
      </c>
      <c r="DA1504" s="17" t="str">
        <f t="shared" si="452"/>
        <v/>
      </c>
      <c r="DB1504" s="17" t="str">
        <f t="shared" si="453"/>
        <v/>
      </c>
      <c r="DC1504" s="17" t="str">
        <f t="shared" si="454"/>
        <v/>
      </c>
      <c r="DD1504" s="17" t="str">
        <f t="shared" si="455"/>
        <v/>
      </c>
      <c r="DE1504" s="17" t="str">
        <f t="shared" si="456"/>
        <v/>
      </c>
      <c r="DF1504" s="17" t="str">
        <f t="shared" si="457"/>
        <v/>
      </c>
      <c r="DG1504" s="17" t="str">
        <f t="shared" si="458"/>
        <v/>
      </c>
      <c r="DH1504" s="17" t="str">
        <f t="shared" si="459"/>
        <v/>
      </c>
      <c r="DI1504" s="17" t="str">
        <f t="shared" si="460"/>
        <v/>
      </c>
      <c r="DJ1504" s="17" t="str">
        <f t="shared" si="461"/>
        <v/>
      </c>
      <c r="DK1504" s="17" t="str">
        <f t="shared" si="462"/>
        <v/>
      </c>
      <c r="DL1504" s="17" t="str">
        <f t="shared" si="463"/>
        <v/>
      </c>
      <c r="DM1504" s="17" t="str">
        <f t="shared" si="464"/>
        <v/>
      </c>
      <c r="DN1504" s="17" t="str">
        <f t="shared" si="465"/>
        <v/>
      </c>
      <c r="DO1504" s="17" t="str">
        <f t="shared" si="466"/>
        <v/>
      </c>
      <c r="DP1504" s="17" t="str">
        <f t="shared" si="467"/>
        <v/>
      </c>
      <c r="DQ1504" s="17" t="str">
        <f t="shared" si="468"/>
        <v/>
      </c>
      <c r="DR1504" s="17" t="str">
        <f t="shared" si="469"/>
        <v/>
      </c>
      <c r="DS1504" s="17" t="str">
        <f t="shared" si="470"/>
        <v/>
      </c>
      <c r="DT1504" s="17" t="str">
        <f t="shared" si="471"/>
        <v/>
      </c>
      <c r="DU1504" s="17" t="str">
        <f t="shared" si="472"/>
        <v/>
      </c>
      <c r="DV1504" s="17" t="str">
        <f t="shared" si="473"/>
        <v/>
      </c>
      <c r="DW1504" s="17" t="str">
        <f t="shared" si="474"/>
        <v/>
      </c>
      <c r="DX1504" s="17" t="str">
        <f t="shared" si="475"/>
        <v/>
      </c>
      <c r="DY1504" s="17" t="str">
        <f t="shared" si="476"/>
        <v/>
      </c>
      <c r="DZ1504" s="17" t="str">
        <f t="shared" si="477"/>
        <v/>
      </c>
      <c r="EA1504" s="17" t="str">
        <f t="shared" si="478"/>
        <v/>
      </c>
      <c r="EB1504" s="17" t="str">
        <f t="shared" si="479"/>
        <v/>
      </c>
      <c r="EC1504" s="17" t="str">
        <f t="shared" si="480"/>
        <v/>
      </c>
      <c r="ED1504" s="17" t="str">
        <f t="shared" si="481"/>
        <v/>
      </c>
      <c r="EE1504" s="17" t="str">
        <f t="shared" si="482"/>
        <v/>
      </c>
      <c r="EF1504" s="17" t="str">
        <f t="shared" si="483"/>
        <v/>
      </c>
      <c r="EG1504" s="17" t="str">
        <f t="shared" si="484"/>
        <v/>
      </c>
      <c r="EH1504" s="17" t="str">
        <f t="shared" si="485"/>
        <v/>
      </c>
      <c r="EI1504" s="17" t="str">
        <f t="shared" si="486"/>
        <v/>
      </c>
      <c r="EJ1504" s="17" t="str">
        <f t="shared" si="487"/>
        <v/>
      </c>
      <c r="EK1504" s="17" t="str">
        <f t="shared" si="488"/>
        <v/>
      </c>
      <c r="EL1504" s="17" t="str">
        <f t="shared" si="489"/>
        <v/>
      </c>
    </row>
    <row r="1505" spans="89:142" x14ac:dyDescent="0.35">
      <c r="CK1505" s="17" t="str">
        <f t="shared" si="436"/>
        <v/>
      </c>
      <c r="CL1505" s="17" t="str">
        <f t="shared" si="437"/>
        <v/>
      </c>
      <c r="CM1505" s="17" t="str">
        <f t="shared" si="438"/>
        <v/>
      </c>
      <c r="CN1505" s="17" t="str">
        <f t="shared" si="439"/>
        <v/>
      </c>
      <c r="CO1505" s="17" t="str">
        <f t="shared" si="440"/>
        <v/>
      </c>
      <c r="CP1505" s="17" t="str">
        <f t="shared" si="441"/>
        <v/>
      </c>
      <c r="CQ1505" s="17" t="str">
        <f t="shared" si="442"/>
        <v/>
      </c>
      <c r="CR1505" s="17" t="str">
        <f t="shared" si="443"/>
        <v/>
      </c>
      <c r="CS1505" s="17" t="str">
        <f t="shared" si="444"/>
        <v/>
      </c>
      <c r="CT1505" s="17" t="str">
        <f t="shared" si="445"/>
        <v/>
      </c>
      <c r="CU1505" s="17" t="str">
        <f t="shared" si="446"/>
        <v/>
      </c>
      <c r="CV1505" s="17" t="str">
        <f t="shared" si="447"/>
        <v/>
      </c>
      <c r="CW1505" s="17" t="str">
        <f t="shared" si="448"/>
        <v/>
      </c>
      <c r="CX1505" s="17" t="str">
        <f t="shared" si="449"/>
        <v/>
      </c>
      <c r="CY1505" s="17" t="str">
        <f t="shared" si="450"/>
        <v/>
      </c>
      <c r="CZ1505" s="17" t="str">
        <f t="shared" si="451"/>
        <v/>
      </c>
      <c r="DA1505" s="17" t="str">
        <f t="shared" si="452"/>
        <v/>
      </c>
      <c r="DB1505" s="17" t="str">
        <f t="shared" si="453"/>
        <v/>
      </c>
      <c r="DC1505" s="17" t="str">
        <f t="shared" si="454"/>
        <v/>
      </c>
      <c r="DD1505" s="17" t="str">
        <f t="shared" si="455"/>
        <v/>
      </c>
      <c r="DE1505" s="17" t="str">
        <f t="shared" si="456"/>
        <v/>
      </c>
      <c r="DF1505" s="17" t="str">
        <f t="shared" si="457"/>
        <v/>
      </c>
      <c r="DG1505" s="17" t="str">
        <f t="shared" si="458"/>
        <v/>
      </c>
      <c r="DH1505" s="17" t="str">
        <f t="shared" si="459"/>
        <v/>
      </c>
      <c r="DI1505" s="17" t="str">
        <f t="shared" si="460"/>
        <v/>
      </c>
      <c r="DJ1505" s="17" t="str">
        <f t="shared" si="461"/>
        <v/>
      </c>
      <c r="DK1505" s="17" t="str">
        <f t="shared" si="462"/>
        <v/>
      </c>
      <c r="DL1505" s="17" t="str">
        <f t="shared" si="463"/>
        <v/>
      </c>
      <c r="DM1505" s="17" t="str">
        <f t="shared" si="464"/>
        <v/>
      </c>
      <c r="DN1505" s="17" t="str">
        <f t="shared" si="465"/>
        <v/>
      </c>
      <c r="DO1505" s="17" t="str">
        <f t="shared" si="466"/>
        <v/>
      </c>
      <c r="DP1505" s="17" t="str">
        <f t="shared" si="467"/>
        <v/>
      </c>
      <c r="DQ1505" s="17" t="str">
        <f t="shared" si="468"/>
        <v/>
      </c>
      <c r="DR1505" s="17" t="str">
        <f t="shared" si="469"/>
        <v/>
      </c>
      <c r="DS1505" s="17" t="str">
        <f t="shared" si="470"/>
        <v/>
      </c>
      <c r="DT1505" s="17" t="str">
        <f t="shared" si="471"/>
        <v/>
      </c>
      <c r="DU1505" s="17" t="str">
        <f t="shared" si="472"/>
        <v/>
      </c>
      <c r="DV1505" s="17" t="str">
        <f t="shared" si="473"/>
        <v/>
      </c>
      <c r="DW1505" s="17" t="str">
        <f t="shared" si="474"/>
        <v/>
      </c>
      <c r="DX1505" s="17" t="str">
        <f t="shared" si="475"/>
        <v/>
      </c>
      <c r="DY1505" s="17" t="str">
        <f t="shared" si="476"/>
        <v/>
      </c>
      <c r="DZ1505" s="17" t="str">
        <f t="shared" si="477"/>
        <v/>
      </c>
      <c r="EA1505" s="17" t="str">
        <f t="shared" si="478"/>
        <v/>
      </c>
      <c r="EB1505" s="17" t="str">
        <f t="shared" si="479"/>
        <v/>
      </c>
      <c r="EC1505" s="17" t="str">
        <f t="shared" si="480"/>
        <v/>
      </c>
      <c r="ED1505" s="17" t="str">
        <f t="shared" si="481"/>
        <v/>
      </c>
      <c r="EE1505" s="17" t="str">
        <f t="shared" si="482"/>
        <v/>
      </c>
      <c r="EF1505" s="17" t="str">
        <f t="shared" si="483"/>
        <v/>
      </c>
      <c r="EG1505" s="17" t="str">
        <f t="shared" si="484"/>
        <v/>
      </c>
      <c r="EH1505" s="17" t="str">
        <f t="shared" si="485"/>
        <v/>
      </c>
      <c r="EI1505" s="17" t="str">
        <f t="shared" si="486"/>
        <v/>
      </c>
      <c r="EJ1505" s="17" t="str">
        <f t="shared" si="487"/>
        <v/>
      </c>
      <c r="EK1505" s="17" t="str">
        <f t="shared" si="488"/>
        <v/>
      </c>
      <c r="EL1505" s="17" t="str">
        <f t="shared" si="489"/>
        <v/>
      </c>
    </row>
    <row r="1506" spans="89:142" x14ac:dyDescent="0.35">
      <c r="CK1506" s="17" t="str">
        <f t="shared" si="436"/>
        <v/>
      </c>
      <c r="CL1506" s="17" t="str">
        <f t="shared" si="437"/>
        <v/>
      </c>
      <c r="CM1506" s="17" t="str">
        <f t="shared" si="438"/>
        <v/>
      </c>
      <c r="CN1506" s="17" t="str">
        <f t="shared" si="439"/>
        <v/>
      </c>
      <c r="CO1506" s="17" t="str">
        <f t="shared" si="440"/>
        <v/>
      </c>
      <c r="CP1506" s="17" t="str">
        <f t="shared" si="441"/>
        <v/>
      </c>
      <c r="CQ1506" s="17" t="str">
        <f t="shared" si="442"/>
        <v/>
      </c>
      <c r="CR1506" s="17" t="str">
        <f t="shared" si="443"/>
        <v/>
      </c>
      <c r="CS1506" s="17" t="str">
        <f t="shared" si="444"/>
        <v/>
      </c>
      <c r="CT1506" s="17" t="str">
        <f t="shared" si="445"/>
        <v/>
      </c>
      <c r="CU1506" s="17" t="str">
        <f t="shared" si="446"/>
        <v/>
      </c>
      <c r="CV1506" s="17" t="str">
        <f t="shared" si="447"/>
        <v/>
      </c>
      <c r="CW1506" s="17" t="str">
        <f t="shared" si="448"/>
        <v/>
      </c>
      <c r="CX1506" s="17" t="str">
        <f t="shared" si="449"/>
        <v/>
      </c>
      <c r="CY1506" s="17" t="str">
        <f t="shared" si="450"/>
        <v/>
      </c>
      <c r="CZ1506" s="17" t="str">
        <f t="shared" si="451"/>
        <v/>
      </c>
      <c r="DA1506" s="17" t="str">
        <f t="shared" si="452"/>
        <v/>
      </c>
      <c r="DB1506" s="17" t="str">
        <f t="shared" si="453"/>
        <v/>
      </c>
      <c r="DC1506" s="17" t="str">
        <f t="shared" si="454"/>
        <v/>
      </c>
      <c r="DD1506" s="17" t="str">
        <f t="shared" si="455"/>
        <v/>
      </c>
      <c r="DE1506" s="17" t="str">
        <f t="shared" si="456"/>
        <v/>
      </c>
      <c r="DF1506" s="17" t="str">
        <f t="shared" si="457"/>
        <v/>
      </c>
      <c r="DG1506" s="17" t="str">
        <f t="shared" si="458"/>
        <v/>
      </c>
      <c r="DH1506" s="17" t="str">
        <f t="shared" si="459"/>
        <v/>
      </c>
      <c r="DI1506" s="17" t="str">
        <f t="shared" si="460"/>
        <v/>
      </c>
      <c r="DJ1506" s="17" t="str">
        <f t="shared" si="461"/>
        <v/>
      </c>
      <c r="DK1506" s="17" t="str">
        <f t="shared" si="462"/>
        <v/>
      </c>
      <c r="DL1506" s="17" t="str">
        <f t="shared" si="463"/>
        <v/>
      </c>
      <c r="DM1506" s="17" t="str">
        <f t="shared" si="464"/>
        <v/>
      </c>
      <c r="DN1506" s="17" t="str">
        <f t="shared" si="465"/>
        <v/>
      </c>
      <c r="DO1506" s="17" t="str">
        <f t="shared" si="466"/>
        <v/>
      </c>
      <c r="DP1506" s="17" t="str">
        <f t="shared" si="467"/>
        <v/>
      </c>
      <c r="DQ1506" s="17" t="str">
        <f t="shared" si="468"/>
        <v/>
      </c>
      <c r="DR1506" s="17" t="str">
        <f t="shared" si="469"/>
        <v/>
      </c>
      <c r="DS1506" s="17" t="str">
        <f t="shared" si="470"/>
        <v/>
      </c>
      <c r="DT1506" s="17" t="str">
        <f t="shared" si="471"/>
        <v/>
      </c>
      <c r="DU1506" s="17" t="str">
        <f t="shared" si="472"/>
        <v/>
      </c>
      <c r="DV1506" s="17" t="str">
        <f t="shared" si="473"/>
        <v/>
      </c>
      <c r="DW1506" s="17" t="str">
        <f t="shared" si="474"/>
        <v/>
      </c>
      <c r="DX1506" s="17" t="str">
        <f t="shared" si="475"/>
        <v/>
      </c>
      <c r="DY1506" s="17" t="str">
        <f t="shared" si="476"/>
        <v/>
      </c>
      <c r="DZ1506" s="17" t="str">
        <f t="shared" si="477"/>
        <v/>
      </c>
      <c r="EA1506" s="17" t="str">
        <f t="shared" si="478"/>
        <v/>
      </c>
      <c r="EB1506" s="17" t="str">
        <f t="shared" si="479"/>
        <v/>
      </c>
      <c r="EC1506" s="17" t="str">
        <f t="shared" si="480"/>
        <v/>
      </c>
      <c r="ED1506" s="17" t="str">
        <f t="shared" si="481"/>
        <v/>
      </c>
      <c r="EE1506" s="17" t="str">
        <f t="shared" si="482"/>
        <v/>
      </c>
      <c r="EF1506" s="17" t="str">
        <f t="shared" si="483"/>
        <v/>
      </c>
      <c r="EG1506" s="17" t="str">
        <f t="shared" si="484"/>
        <v/>
      </c>
      <c r="EH1506" s="17" t="str">
        <f t="shared" si="485"/>
        <v/>
      </c>
      <c r="EI1506" s="17" t="str">
        <f t="shared" si="486"/>
        <v/>
      </c>
      <c r="EJ1506" s="17" t="str">
        <f t="shared" si="487"/>
        <v/>
      </c>
      <c r="EK1506" s="17" t="str">
        <f t="shared" si="488"/>
        <v/>
      </c>
      <c r="EL1506" s="17" t="str">
        <f t="shared" si="489"/>
        <v/>
      </c>
    </row>
    <row r="1507" spans="89:142" x14ac:dyDescent="0.35">
      <c r="CK1507" s="17" t="str">
        <f t="shared" si="436"/>
        <v/>
      </c>
      <c r="CL1507" s="17" t="str">
        <f t="shared" si="437"/>
        <v/>
      </c>
      <c r="CM1507" s="17" t="str">
        <f t="shared" si="438"/>
        <v/>
      </c>
      <c r="CN1507" s="17" t="str">
        <f t="shared" si="439"/>
        <v/>
      </c>
      <c r="CO1507" s="17" t="str">
        <f t="shared" si="440"/>
        <v/>
      </c>
      <c r="CP1507" s="17" t="str">
        <f t="shared" si="441"/>
        <v/>
      </c>
      <c r="CQ1507" s="17" t="str">
        <f t="shared" si="442"/>
        <v/>
      </c>
      <c r="CR1507" s="17" t="str">
        <f t="shared" si="443"/>
        <v/>
      </c>
      <c r="CS1507" s="17" t="str">
        <f t="shared" si="444"/>
        <v/>
      </c>
      <c r="CT1507" s="17" t="str">
        <f t="shared" si="445"/>
        <v/>
      </c>
      <c r="CU1507" s="17" t="str">
        <f t="shared" si="446"/>
        <v/>
      </c>
      <c r="CV1507" s="17" t="str">
        <f t="shared" si="447"/>
        <v/>
      </c>
      <c r="CW1507" s="17" t="str">
        <f t="shared" si="448"/>
        <v/>
      </c>
      <c r="CX1507" s="17" t="str">
        <f t="shared" si="449"/>
        <v/>
      </c>
      <c r="CY1507" s="17" t="str">
        <f t="shared" si="450"/>
        <v/>
      </c>
      <c r="CZ1507" s="17" t="str">
        <f t="shared" si="451"/>
        <v/>
      </c>
      <c r="DA1507" s="17" t="str">
        <f t="shared" si="452"/>
        <v/>
      </c>
      <c r="DB1507" s="17" t="str">
        <f t="shared" si="453"/>
        <v/>
      </c>
      <c r="DC1507" s="17" t="str">
        <f t="shared" si="454"/>
        <v/>
      </c>
      <c r="DD1507" s="17" t="str">
        <f t="shared" si="455"/>
        <v/>
      </c>
      <c r="DE1507" s="17" t="str">
        <f t="shared" si="456"/>
        <v/>
      </c>
      <c r="DF1507" s="17" t="str">
        <f t="shared" si="457"/>
        <v/>
      </c>
      <c r="DG1507" s="17" t="str">
        <f t="shared" si="458"/>
        <v/>
      </c>
      <c r="DH1507" s="17" t="str">
        <f t="shared" si="459"/>
        <v/>
      </c>
      <c r="DI1507" s="17" t="str">
        <f t="shared" si="460"/>
        <v/>
      </c>
      <c r="DJ1507" s="17" t="str">
        <f t="shared" si="461"/>
        <v/>
      </c>
      <c r="DK1507" s="17" t="str">
        <f t="shared" si="462"/>
        <v/>
      </c>
      <c r="DL1507" s="17" t="str">
        <f t="shared" si="463"/>
        <v/>
      </c>
      <c r="DM1507" s="17" t="str">
        <f t="shared" si="464"/>
        <v/>
      </c>
      <c r="DN1507" s="17" t="str">
        <f t="shared" si="465"/>
        <v/>
      </c>
      <c r="DO1507" s="17" t="str">
        <f t="shared" si="466"/>
        <v/>
      </c>
      <c r="DP1507" s="17" t="str">
        <f t="shared" si="467"/>
        <v/>
      </c>
      <c r="DQ1507" s="17" t="str">
        <f t="shared" si="468"/>
        <v/>
      </c>
      <c r="DR1507" s="17" t="str">
        <f t="shared" si="469"/>
        <v/>
      </c>
      <c r="DS1507" s="17" t="str">
        <f t="shared" si="470"/>
        <v/>
      </c>
      <c r="DT1507" s="17" t="str">
        <f t="shared" si="471"/>
        <v/>
      </c>
      <c r="DU1507" s="17" t="str">
        <f t="shared" si="472"/>
        <v/>
      </c>
      <c r="DV1507" s="17" t="str">
        <f t="shared" si="473"/>
        <v/>
      </c>
      <c r="DW1507" s="17" t="str">
        <f t="shared" si="474"/>
        <v/>
      </c>
      <c r="DX1507" s="17" t="str">
        <f t="shared" si="475"/>
        <v/>
      </c>
      <c r="DY1507" s="17" t="str">
        <f t="shared" si="476"/>
        <v/>
      </c>
      <c r="DZ1507" s="17" t="str">
        <f t="shared" si="477"/>
        <v/>
      </c>
      <c r="EA1507" s="17" t="str">
        <f t="shared" si="478"/>
        <v/>
      </c>
      <c r="EB1507" s="17" t="str">
        <f t="shared" si="479"/>
        <v/>
      </c>
      <c r="EC1507" s="17" t="str">
        <f t="shared" si="480"/>
        <v/>
      </c>
      <c r="ED1507" s="17" t="str">
        <f t="shared" si="481"/>
        <v/>
      </c>
      <c r="EE1507" s="17" t="str">
        <f t="shared" si="482"/>
        <v/>
      </c>
      <c r="EF1507" s="17" t="str">
        <f t="shared" si="483"/>
        <v/>
      </c>
      <c r="EG1507" s="17" t="str">
        <f t="shared" si="484"/>
        <v/>
      </c>
      <c r="EH1507" s="17" t="str">
        <f t="shared" si="485"/>
        <v/>
      </c>
      <c r="EI1507" s="17" t="str">
        <f t="shared" si="486"/>
        <v/>
      </c>
      <c r="EJ1507" s="17" t="str">
        <f t="shared" si="487"/>
        <v/>
      </c>
      <c r="EK1507" s="17" t="str">
        <f t="shared" si="488"/>
        <v/>
      </c>
      <c r="EL1507" s="17" t="str">
        <f t="shared" si="489"/>
        <v/>
      </c>
    </row>
    <row r="1508" spans="89:142" x14ac:dyDescent="0.35">
      <c r="CK1508" s="17" t="str">
        <f t="shared" si="436"/>
        <v/>
      </c>
      <c r="CL1508" s="17" t="str">
        <f t="shared" si="437"/>
        <v/>
      </c>
      <c r="CM1508" s="17" t="str">
        <f t="shared" si="438"/>
        <v/>
      </c>
      <c r="CN1508" s="17" t="str">
        <f t="shared" si="439"/>
        <v/>
      </c>
      <c r="CO1508" s="17" t="str">
        <f t="shared" si="440"/>
        <v/>
      </c>
      <c r="CP1508" s="17" t="str">
        <f t="shared" si="441"/>
        <v/>
      </c>
      <c r="CQ1508" s="17" t="str">
        <f t="shared" si="442"/>
        <v/>
      </c>
      <c r="CR1508" s="17" t="str">
        <f t="shared" si="443"/>
        <v/>
      </c>
      <c r="CS1508" s="17" t="str">
        <f t="shared" si="444"/>
        <v/>
      </c>
      <c r="CT1508" s="17" t="str">
        <f t="shared" si="445"/>
        <v/>
      </c>
      <c r="CU1508" s="17" t="str">
        <f t="shared" si="446"/>
        <v/>
      </c>
      <c r="CV1508" s="17" t="str">
        <f t="shared" si="447"/>
        <v/>
      </c>
      <c r="CW1508" s="17" t="str">
        <f t="shared" si="448"/>
        <v/>
      </c>
      <c r="CX1508" s="17" t="str">
        <f t="shared" si="449"/>
        <v/>
      </c>
      <c r="CY1508" s="17" t="str">
        <f t="shared" si="450"/>
        <v/>
      </c>
      <c r="CZ1508" s="17" t="str">
        <f t="shared" si="451"/>
        <v/>
      </c>
      <c r="DA1508" s="17" t="str">
        <f t="shared" si="452"/>
        <v/>
      </c>
      <c r="DB1508" s="17" t="str">
        <f t="shared" si="453"/>
        <v/>
      </c>
      <c r="DC1508" s="17" t="str">
        <f t="shared" si="454"/>
        <v/>
      </c>
      <c r="DD1508" s="17" t="str">
        <f t="shared" si="455"/>
        <v/>
      </c>
      <c r="DE1508" s="17" t="str">
        <f t="shared" si="456"/>
        <v/>
      </c>
      <c r="DF1508" s="17" t="str">
        <f t="shared" si="457"/>
        <v/>
      </c>
      <c r="DG1508" s="17" t="str">
        <f t="shared" si="458"/>
        <v/>
      </c>
      <c r="DH1508" s="17" t="str">
        <f t="shared" si="459"/>
        <v/>
      </c>
      <c r="DI1508" s="17" t="str">
        <f t="shared" si="460"/>
        <v/>
      </c>
      <c r="DJ1508" s="17" t="str">
        <f t="shared" si="461"/>
        <v/>
      </c>
      <c r="DK1508" s="17" t="str">
        <f t="shared" si="462"/>
        <v/>
      </c>
      <c r="DL1508" s="17" t="str">
        <f t="shared" si="463"/>
        <v/>
      </c>
      <c r="DM1508" s="17" t="str">
        <f t="shared" si="464"/>
        <v/>
      </c>
      <c r="DN1508" s="17" t="str">
        <f t="shared" si="465"/>
        <v/>
      </c>
      <c r="DO1508" s="17" t="str">
        <f t="shared" si="466"/>
        <v/>
      </c>
      <c r="DP1508" s="17" t="str">
        <f t="shared" si="467"/>
        <v/>
      </c>
      <c r="DQ1508" s="17" t="str">
        <f t="shared" si="468"/>
        <v/>
      </c>
      <c r="DR1508" s="17" t="str">
        <f t="shared" si="469"/>
        <v/>
      </c>
      <c r="DS1508" s="17" t="str">
        <f t="shared" si="470"/>
        <v/>
      </c>
      <c r="DT1508" s="17" t="str">
        <f t="shared" si="471"/>
        <v/>
      </c>
      <c r="DU1508" s="17" t="str">
        <f t="shared" si="472"/>
        <v/>
      </c>
      <c r="DV1508" s="17" t="str">
        <f t="shared" si="473"/>
        <v/>
      </c>
      <c r="DW1508" s="17" t="str">
        <f t="shared" si="474"/>
        <v/>
      </c>
      <c r="DX1508" s="17" t="str">
        <f t="shared" si="475"/>
        <v/>
      </c>
      <c r="DY1508" s="17" t="str">
        <f t="shared" si="476"/>
        <v/>
      </c>
      <c r="DZ1508" s="17" t="str">
        <f t="shared" si="477"/>
        <v/>
      </c>
      <c r="EA1508" s="17" t="str">
        <f t="shared" si="478"/>
        <v/>
      </c>
      <c r="EB1508" s="17" t="str">
        <f t="shared" si="479"/>
        <v/>
      </c>
      <c r="EC1508" s="17" t="str">
        <f t="shared" si="480"/>
        <v/>
      </c>
      <c r="ED1508" s="17" t="str">
        <f t="shared" si="481"/>
        <v/>
      </c>
      <c r="EE1508" s="17" t="str">
        <f t="shared" si="482"/>
        <v/>
      </c>
      <c r="EF1508" s="17" t="str">
        <f t="shared" si="483"/>
        <v/>
      </c>
      <c r="EG1508" s="17" t="str">
        <f t="shared" si="484"/>
        <v/>
      </c>
      <c r="EH1508" s="17" t="str">
        <f t="shared" si="485"/>
        <v/>
      </c>
      <c r="EI1508" s="17" t="str">
        <f t="shared" si="486"/>
        <v/>
      </c>
      <c r="EJ1508" s="17" t="str">
        <f t="shared" si="487"/>
        <v/>
      </c>
      <c r="EK1508" s="17" t="str">
        <f t="shared" si="488"/>
        <v/>
      </c>
      <c r="EL1508" s="17" t="str">
        <f t="shared" si="489"/>
        <v/>
      </c>
    </row>
    <row r="1509" spans="89:142" x14ac:dyDescent="0.35">
      <c r="CK1509" s="17" t="str">
        <f t="shared" si="436"/>
        <v/>
      </c>
      <c r="CL1509" s="17" t="str">
        <f t="shared" si="437"/>
        <v/>
      </c>
      <c r="CM1509" s="17" t="str">
        <f t="shared" si="438"/>
        <v/>
      </c>
      <c r="CN1509" s="17" t="str">
        <f t="shared" si="439"/>
        <v/>
      </c>
      <c r="CO1509" s="17" t="str">
        <f t="shared" si="440"/>
        <v/>
      </c>
      <c r="CP1509" s="17" t="str">
        <f t="shared" si="441"/>
        <v/>
      </c>
      <c r="CQ1509" s="17" t="str">
        <f t="shared" si="442"/>
        <v/>
      </c>
      <c r="CR1509" s="17" t="str">
        <f t="shared" si="443"/>
        <v/>
      </c>
      <c r="CS1509" s="17" t="str">
        <f t="shared" si="444"/>
        <v/>
      </c>
      <c r="CT1509" s="17" t="str">
        <f t="shared" si="445"/>
        <v/>
      </c>
      <c r="CU1509" s="17" t="str">
        <f t="shared" si="446"/>
        <v/>
      </c>
      <c r="CV1509" s="17" t="str">
        <f t="shared" si="447"/>
        <v/>
      </c>
      <c r="CW1509" s="17" t="str">
        <f t="shared" si="448"/>
        <v/>
      </c>
      <c r="CX1509" s="17" t="str">
        <f t="shared" si="449"/>
        <v/>
      </c>
      <c r="CY1509" s="17" t="str">
        <f t="shared" si="450"/>
        <v/>
      </c>
      <c r="CZ1509" s="17" t="str">
        <f t="shared" si="451"/>
        <v/>
      </c>
      <c r="DA1509" s="17" t="str">
        <f t="shared" si="452"/>
        <v/>
      </c>
      <c r="DB1509" s="17" t="str">
        <f t="shared" si="453"/>
        <v/>
      </c>
      <c r="DC1509" s="17" t="str">
        <f t="shared" si="454"/>
        <v/>
      </c>
      <c r="DD1509" s="17" t="str">
        <f t="shared" si="455"/>
        <v/>
      </c>
      <c r="DE1509" s="17" t="str">
        <f t="shared" si="456"/>
        <v/>
      </c>
      <c r="DF1509" s="17" t="str">
        <f t="shared" si="457"/>
        <v/>
      </c>
      <c r="DG1509" s="17" t="str">
        <f t="shared" si="458"/>
        <v/>
      </c>
      <c r="DH1509" s="17" t="str">
        <f t="shared" si="459"/>
        <v/>
      </c>
      <c r="DI1509" s="17" t="str">
        <f t="shared" si="460"/>
        <v/>
      </c>
      <c r="DJ1509" s="17" t="str">
        <f t="shared" si="461"/>
        <v/>
      </c>
      <c r="DK1509" s="17" t="str">
        <f t="shared" si="462"/>
        <v/>
      </c>
      <c r="DL1509" s="17" t="str">
        <f t="shared" si="463"/>
        <v/>
      </c>
      <c r="DM1509" s="17" t="str">
        <f t="shared" si="464"/>
        <v/>
      </c>
      <c r="DN1509" s="17" t="str">
        <f t="shared" si="465"/>
        <v/>
      </c>
      <c r="DO1509" s="17" t="str">
        <f t="shared" si="466"/>
        <v/>
      </c>
      <c r="DP1509" s="17" t="str">
        <f t="shared" si="467"/>
        <v/>
      </c>
      <c r="DQ1509" s="17" t="str">
        <f t="shared" si="468"/>
        <v/>
      </c>
      <c r="DR1509" s="17" t="str">
        <f t="shared" si="469"/>
        <v/>
      </c>
      <c r="DS1509" s="17" t="str">
        <f t="shared" si="470"/>
        <v/>
      </c>
      <c r="DT1509" s="17" t="str">
        <f t="shared" si="471"/>
        <v/>
      </c>
      <c r="DU1509" s="17" t="str">
        <f t="shared" si="472"/>
        <v/>
      </c>
      <c r="DV1509" s="17" t="str">
        <f t="shared" si="473"/>
        <v/>
      </c>
      <c r="DW1509" s="17" t="str">
        <f t="shared" si="474"/>
        <v/>
      </c>
      <c r="DX1509" s="17" t="str">
        <f t="shared" si="475"/>
        <v/>
      </c>
      <c r="DY1509" s="17" t="str">
        <f t="shared" si="476"/>
        <v/>
      </c>
      <c r="DZ1509" s="17" t="str">
        <f t="shared" si="477"/>
        <v/>
      </c>
      <c r="EA1509" s="17" t="str">
        <f t="shared" si="478"/>
        <v/>
      </c>
      <c r="EB1509" s="17" t="str">
        <f t="shared" si="479"/>
        <v/>
      </c>
      <c r="EC1509" s="17" t="str">
        <f t="shared" si="480"/>
        <v/>
      </c>
      <c r="ED1509" s="17" t="str">
        <f t="shared" si="481"/>
        <v/>
      </c>
      <c r="EE1509" s="17" t="str">
        <f t="shared" si="482"/>
        <v/>
      </c>
      <c r="EF1509" s="17" t="str">
        <f t="shared" si="483"/>
        <v/>
      </c>
      <c r="EG1509" s="17" t="str">
        <f t="shared" si="484"/>
        <v/>
      </c>
      <c r="EH1509" s="17" t="str">
        <f t="shared" si="485"/>
        <v/>
      </c>
      <c r="EI1509" s="17" t="str">
        <f t="shared" si="486"/>
        <v/>
      </c>
      <c r="EJ1509" s="17" t="str">
        <f t="shared" si="487"/>
        <v/>
      </c>
      <c r="EK1509" s="17" t="str">
        <f t="shared" si="488"/>
        <v/>
      </c>
      <c r="EL1509" s="17" t="str">
        <f t="shared" si="489"/>
        <v/>
      </c>
    </row>
    <row r="1510" spans="89:142" x14ac:dyDescent="0.35">
      <c r="CK1510" s="17" t="str">
        <f t="shared" si="436"/>
        <v/>
      </c>
      <c r="CL1510" s="17" t="str">
        <f t="shared" si="437"/>
        <v/>
      </c>
      <c r="CM1510" s="17" t="str">
        <f t="shared" si="438"/>
        <v/>
      </c>
      <c r="CN1510" s="17" t="str">
        <f t="shared" si="439"/>
        <v/>
      </c>
      <c r="CO1510" s="17" t="str">
        <f t="shared" si="440"/>
        <v/>
      </c>
      <c r="CP1510" s="17" t="str">
        <f t="shared" si="441"/>
        <v/>
      </c>
      <c r="CQ1510" s="17" t="str">
        <f t="shared" si="442"/>
        <v/>
      </c>
      <c r="CR1510" s="17" t="str">
        <f t="shared" si="443"/>
        <v/>
      </c>
      <c r="CS1510" s="17" t="str">
        <f t="shared" si="444"/>
        <v/>
      </c>
      <c r="CT1510" s="17" t="str">
        <f t="shared" si="445"/>
        <v/>
      </c>
      <c r="CU1510" s="17" t="str">
        <f t="shared" si="446"/>
        <v/>
      </c>
      <c r="CV1510" s="17" t="str">
        <f t="shared" si="447"/>
        <v/>
      </c>
      <c r="CW1510" s="17" t="str">
        <f t="shared" si="448"/>
        <v/>
      </c>
      <c r="CX1510" s="17" t="str">
        <f t="shared" si="449"/>
        <v/>
      </c>
      <c r="CY1510" s="17" t="str">
        <f t="shared" si="450"/>
        <v/>
      </c>
      <c r="CZ1510" s="17" t="str">
        <f t="shared" si="451"/>
        <v/>
      </c>
      <c r="DA1510" s="17" t="str">
        <f t="shared" si="452"/>
        <v/>
      </c>
      <c r="DB1510" s="17" t="str">
        <f t="shared" si="453"/>
        <v/>
      </c>
      <c r="DC1510" s="17" t="str">
        <f t="shared" si="454"/>
        <v/>
      </c>
      <c r="DD1510" s="17" t="str">
        <f t="shared" si="455"/>
        <v/>
      </c>
      <c r="DE1510" s="17" t="str">
        <f t="shared" si="456"/>
        <v/>
      </c>
      <c r="DF1510" s="17" t="str">
        <f t="shared" si="457"/>
        <v/>
      </c>
      <c r="DG1510" s="17" t="str">
        <f t="shared" si="458"/>
        <v/>
      </c>
      <c r="DH1510" s="17" t="str">
        <f t="shared" si="459"/>
        <v/>
      </c>
      <c r="DI1510" s="17" t="str">
        <f t="shared" si="460"/>
        <v/>
      </c>
      <c r="DJ1510" s="17" t="str">
        <f t="shared" si="461"/>
        <v/>
      </c>
      <c r="DK1510" s="17" t="str">
        <f t="shared" si="462"/>
        <v/>
      </c>
      <c r="DL1510" s="17" t="str">
        <f t="shared" si="463"/>
        <v/>
      </c>
      <c r="DM1510" s="17" t="str">
        <f t="shared" si="464"/>
        <v/>
      </c>
      <c r="DN1510" s="17" t="str">
        <f t="shared" si="465"/>
        <v/>
      </c>
      <c r="DO1510" s="17" t="str">
        <f t="shared" si="466"/>
        <v/>
      </c>
      <c r="DP1510" s="17" t="str">
        <f t="shared" si="467"/>
        <v/>
      </c>
      <c r="DQ1510" s="17" t="str">
        <f t="shared" si="468"/>
        <v/>
      </c>
      <c r="DR1510" s="17" t="str">
        <f t="shared" si="469"/>
        <v/>
      </c>
      <c r="DS1510" s="17" t="str">
        <f t="shared" si="470"/>
        <v/>
      </c>
      <c r="DT1510" s="17" t="str">
        <f t="shared" si="471"/>
        <v/>
      </c>
      <c r="DU1510" s="17" t="str">
        <f t="shared" si="472"/>
        <v/>
      </c>
      <c r="DV1510" s="17" t="str">
        <f t="shared" si="473"/>
        <v/>
      </c>
      <c r="DW1510" s="17" t="str">
        <f t="shared" si="474"/>
        <v/>
      </c>
      <c r="DX1510" s="17" t="str">
        <f t="shared" si="475"/>
        <v/>
      </c>
      <c r="DY1510" s="17" t="str">
        <f t="shared" si="476"/>
        <v/>
      </c>
      <c r="DZ1510" s="17" t="str">
        <f t="shared" si="477"/>
        <v/>
      </c>
      <c r="EA1510" s="17" t="str">
        <f t="shared" si="478"/>
        <v/>
      </c>
      <c r="EB1510" s="17" t="str">
        <f t="shared" si="479"/>
        <v/>
      </c>
      <c r="EC1510" s="17" t="str">
        <f t="shared" si="480"/>
        <v/>
      </c>
      <c r="ED1510" s="17" t="str">
        <f t="shared" si="481"/>
        <v/>
      </c>
      <c r="EE1510" s="17" t="str">
        <f t="shared" si="482"/>
        <v/>
      </c>
      <c r="EF1510" s="17" t="str">
        <f t="shared" si="483"/>
        <v/>
      </c>
      <c r="EG1510" s="17" t="str">
        <f t="shared" si="484"/>
        <v/>
      </c>
      <c r="EH1510" s="17" t="str">
        <f t="shared" si="485"/>
        <v/>
      </c>
      <c r="EI1510" s="17" t="str">
        <f t="shared" si="486"/>
        <v/>
      </c>
      <c r="EJ1510" s="17" t="str">
        <f t="shared" si="487"/>
        <v/>
      </c>
      <c r="EK1510" s="17" t="str">
        <f t="shared" si="488"/>
        <v/>
      </c>
      <c r="EL1510" s="17" t="str">
        <f t="shared" si="489"/>
        <v/>
      </c>
    </row>
    <row r="1511" spans="89:142" x14ac:dyDescent="0.35">
      <c r="CK1511" s="17" t="str">
        <f t="shared" si="436"/>
        <v/>
      </c>
      <c r="CL1511" s="17" t="str">
        <f t="shared" si="437"/>
        <v/>
      </c>
      <c r="CM1511" s="17" t="str">
        <f t="shared" si="438"/>
        <v/>
      </c>
      <c r="CN1511" s="17" t="str">
        <f t="shared" si="439"/>
        <v/>
      </c>
      <c r="CO1511" s="17" t="str">
        <f t="shared" si="440"/>
        <v/>
      </c>
      <c r="CP1511" s="17" t="str">
        <f t="shared" si="441"/>
        <v/>
      </c>
      <c r="CQ1511" s="17" t="str">
        <f t="shared" si="442"/>
        <v/>
      </c>
      <c r="CR1511" s="17" t="str">
        <f t="shared" si="443"/>
        <v/>
      </c>
      <c r="CS1511" s="17" t="str">
        <f t="shared" si="444"/>
        <v/>
      </c>
      <c r="CT1511" s="17" t="str">
        <f t="shared" si="445"/>
        <v/>
      </c>
      <c r="CU1511" s="17" t="str">
        <f t="shared" si="446"/>
        <v/>
      </c>
      <c r="CV1511" s="17" t="str">
        <f t="shared" si="447"/>
        <v/>
      </c>
      <c r="CW1511" s="17" t="str">
        <f t="shared" si="448"/>
        <v/>
      </c>
      <c r="CX1511" s="17" t="str">
        <f t="shared" si="449"/>
        <v/>
      </c>
      <c r="CY1511" s="17" t="str">
        <f t="shared" si="450"/>
        <v/>
      </c>
      <c r="CZ1511" s="17" t="str">
        <f t="shared" si="451"/>
        <v/>
      </c>
      <c r="DA1511" s="17" t="str">
        <f t="shared" si="452"/>
        <v/>
      </c>
      <c r="DB1511" s="17" t="str">
        <f t="shared" si="453"/>
        <v/>
      </c>
      <c r="DC1511" s="17" t="str">
        <f t="shared" si="454"/>
        <v/>
      </c>
      <c r="DD1511" s="17" t="str">
        <f t="shared" si="455"/>
        <v/>
      </c>
      <c r="DE1511" s="17" t="str">
        <f t="shared" si="456"/>
        <v/>
      </c>
      <c r="DF1511" s="17" t="str">
        <f t="shared" si="457"/>
        <v/>
      </c>
      <c r="DG1511" s="17" t="str">
        <f t="shared" si="458"/>
        <v/>
      </c>
      <c r="DH1511" s="17" t="str">
        <f t="shared" si="459"/>
        <v/>
      </c>
      <c r="DI1511" s="17" t="str">
        <f t="shared" si="460"/>
        <v/>
      </c>
      <c r="DJ1511" s="17" t="str">
        <f t="shared" si="461"/>
        <v/>
      </c>
      <c r="DK1511" s="17" t="str">
        <f t="shared" si="462"/>
        <v/>
      </c>
      <c r="DL1511" s="17" t="str">
        <f t="shared" si="463"/>
        <v/>
      </c>
      <c r="DM1511" s="17" t="str">
        <f t="shared" si="464"/>
        <v/>
      </c>
      <c r="DN1511" s="17" t="str">
        <f t="shared" si="465"/>
        <v/>
      </c>
      <c r="DO1511" s="17" t="str">
        <f t="shared" si="466"/>
        <v/>
      </c>
      <c r="DP1511" s="17" t="str">
        <f t="shared" si="467"/>
        <v/>
      </c>
      <c r="DQ1511" s="17" t="str">
        <f t="shared" si="468"/>
        <v/>
      </c>
      <c r="DR1511" s="17" t="str">
        <f t="shared" si="469"/>
        <v/>
      </c>
      <c r="DS1511" s="17" t="str">
        <f t="shared" si="470"/>
        <v/>
      </c>
      <c r="DT1511" s="17" t="str">
        <f t="shared" si="471"/>
        <v/>
      </c>
      <c r="DU1511" s="17" t="str">
        <f t="shared" si="472"/>
        <v/>
      </c>
      <c r="DV1511" s="17" t="str">
        <f t="shared" si="473"/>
        <v/>
      </c>
      <c r="DW1511" s="17" t="str">
        <f t="shared" si="474"/>
        <v/>
      </c>
      <c r="DX1511" s="17" t="str">
        <f t="shared" si="475"/>
        <v/>
      </c>
      <c r="DY1511" s="17" t="str">
        <f t="shared" si="476"/>
        <v/>
      </c>
      <c r="DZ1511" s="17" t="str">
        <f t="shared" si="477"/>
        <v/>
      </c>
      <c r="EA1511" s="17" t="str">
        <f t="shared" si="478"/>
        <v/>
      </c>
      <c r="EB1511" s="17" t="str">
        <f t="shared" si="479"/>
        <v/>
      </c>
      <c r="EC1511" s="17" t="str">
        <f t="shared" si="480"/>
        <v/>
      </c>
      <c r="ED1511" s="17" t="str">
        <f t="shared" si="481"/>
        <v/>
      </c>
      <c r="EE1511" s="17" t="str">
        <f t="shared" si="482"/>
        <v/>
      </c>
      <c r="EF1511" s="17" t="str">
        <f t="shared" si="483"/>
        <v/>
      </c>
      <c r="EG1511" s="17" t="str">
        <f t="shared" si="484"/>
        <v/>
      </c>
      <c r="EH1511" s="17" t="str">
        <f t="shared" si="485"/>
        <v/>
      </c>
      <c r="EI1511" s="17" t="str">
        <f t="shared" si="486"/>
        <v/>
      </c>
      <c r="EJ1511" s="17" t="str">
        <f t="shared" si="487"/>
        <v/>
      </c>
      <c r="EK1511" s="17" t="str">
        <f t="shared" si="488"/>
        <v/>
      </c>
      <c r="EL1511" s="17" t="str">
        <f t="shared" si="489"/>
        <v/>
      </c>
    </row>
    <row r="1512" spans="89:142" x14ac:dyDescent="0.35">
      <c r="CK1512" s="17" t="str">
        <f t="shared" si="436"/>
        <v/>
      </c>
      <c r="CL1512" s="17" t="str">
        <f t="shared" si="437"/>
        <v/>
      </c>
      <c r="CM1512" s="17" t="str">
        <f t="shared" si="438"/>
        <v/>
      </c>
      <c r="CN1512" s="17" t="str">
        <f t="shared" si="439"/>
        <v/>
      </c>
      <c r="CO1512" s="17" t="str">
        <f t="shared" si="440"/>
        <v/>
      </c>
      <c r="CP1512" s="17" t="str">
        <f t="shared" si="441"/>
        <v/>
      </c>
      <c r="CQ1512" s="17" t="str">
        <f t="shared" si="442"/>
        <v/>
      </c>
      <c r="CR1512" s="17" t="str">
        <f t="shared" si="443"/>
        <v/>
      </c>
      <c r="CS1512" s="17" t="str">
        <f t="shared" si="444"/>
        <v/>
      </c>
      <c r="CT1512" s="17" t="str">
        <f t="shared" si="445"/>
        <v/>
      </c>
      <c r="CU1512" s="17" t="str">
        <f t="shared" si="446"/>
        <v/>
      </c>
      <c r="CV1512" s="17" t="str">
        <f t="shared" si="447"/>
        <v/>
      </c>
      <c r="CW1512" s="17" t="str">
        <f t="shared" si="448"/>
        <v/>
      </c>
      <c r="CX1512" s="17" t="str">
        <f t="shared" si="449"/>
        <v/>
      </c>
      <c r="CY1512" s="17" t="str">
        <f t="shared" si="450"/>
        <v/>
      </c>
      <c r="CZ1512" s="17" t="str">
        <f t="shared" si="451"/>
        <v/>
      </c>
      <c r="DA1512" s="17" t="str">
        <f t="shared" si="452"/>
        <v/>
      </c>
      <c r="DB1512" s="17" t="str">
        <f t="shared" si="453"/>
        <v/>
      </c>
      <c r="DC1512" s="17" t="str">
        <f t="shared" si="454"/>
        <v/>
      </c>
      <c r="DD1512" s="17" t="str">
        <f t="shared" si="455"/>
        <v/>
      </c>
      <c r="DE1512" s="17" t="str">
        <f t="shared" si="456"/>
        <v/>
      </c>
      <c r="DF1512" s="17" t="str">
        <f t="shared" si="457"/>
        <v/>
      </c>
      <c r="DG1512" s="17" t="str">
        <f t="shared" si="458"/>
        <v/>
      </c>
      <c r="DH1512" s="17" t="str">
        <f t="shared" si="459"/>
        <v/>
      </c>
      <c r="DI1512" s="17" t="str">
        <f t="shared" si="460"/>
        <v/>
      </c>
      <c r="DJ1512" s="17" t="str">
        <f t="shared" si="461"/>
        <v/>
      </c>
      <c r="DK1512" s="17" t="str">
        <f t="shared" si="462"/>
        <v/>
      </c>
      <c r="DL1512" s="17" t="str">
        <f t="shared" si="463"/>
        <v/>
      </c>
      <c r="DM1512" s="17" t="str">
        <f t="shared" si="464"/>
        <v/>
      </c>
      <c r="DN1512" s="17" t="str">
        <f t="shared" si="465"/>
        <v/>
      </c>
      <c r="DO1512" s="17" t="str">
        <f t="shared" si="466"/>
        <v/>
      </c>
      <c r="DP1512" s="17" t="str">
        <f t="shared" si="467"/>
        <v/>
      </c>
      <c r="DQ1512" s="17" t="str">
        <f t="shared" si="468"/>
        <v/>
      </c>
      <c r="DR1512" s="17" t="str">
        <f t="shared" si="469"/>
        <v/>
      </c>
      <c r="DS1512" s="17" t="str">
        <f t="shared" si="470"/>
        <v/>
      </c>
      <c r="DT1512" s="17" t="str">
        <f t="shared" si="471"/>
        <v/>
      </c>
      <c r="DU1512" s="17" t="str">
        <f t="shared" si="472"/>
        <v/>
      </c>
      <c r="DV1512" s="17" t="str">
        <f t="shared" si="473"/>
        <v/>
      </c>
      <c r="DW1512" s="17" t="str">
        <f t="shared" si="474"/>
        <v/>
      </c>
      <c r="DX1512" s="17" t="str">
        <f t="shared" si="475"/>
        <v/>
      </c>
      <c r="DY1512" s="17" t="str">
        <f t="shared" si="476"/>
        <v/>
      </c>
      <c r="DZ1512" s="17" t="str">
        <f t="shared" si="477"/>
        <v/>
      </c>
      <c r="EA1512" s="17" t="str">
        <f t="shared" si="478"/>
        <v/>
      </c>
      <c r="EB1512" s="17" t="str">
        <f t="shared" si="479"/>
        <v/>
      </c>
      <c r="EC1512" s="17" t="str">
        <f t="shared" si="480"/>
        <v/>
      </c>
      <c r="ED1512" s="17" t="str">
        <f t="shared" si="481"/>
        <v/>
      </c>
      <c r="EE1512" s="17" t="str">
        <f t="shared" si="482"/>
        <v/>
      </c>
      <c r="EF1512" s="17" t="str">
        <f t="shared" si="483"/>
        <v/>
      </c>
      <c r="EG1512" s="17" t="str">
        <f t="shared" si="484"/>
        <v/>
      </c>
      <c r="EH1512" s="17" t="str">
        <f t="shared" si="485"/>
        <v/>
      </c>
      <c r="EI1512" s="17" t="str">
        <f t="shared" si="486"/>
        <v/>
      </c>
      <c r="EJ1512" s="17" t="str">
        <f t="shared" si="487"/>
        <v/>
      </c>
      <c r="EK1512" s="17" t="str">
        <f t="shared" si="488"/>
        <v/>
      </c>
      <c r="EL1512" s="17" t="str">
        <f t="shared" si="489"/>
        <v/>
      </c>
    </row>
    <row r="1513" spans="89:142" x14ac:dyDescent="0.35">
      <c r="CK1513" s="17" t="str">
        <f t="shared" ref="CK1513:CK1545" si="490">IF(AI1513="Yes", "Manufacture: Produce", "")</f>
        <v/>
      </c>
      <c r="CL1513" s="17" t="str">
        <f t="shared" ref="CL1513:CL1545" si="491">IF(AJ1513="Yes", "Manufacture: Import", "")</f>
        <v/>
      </c>
      <c r="CM1513" s="17" t="str">
        <f t="shared" ref="CM1513:CM1545" si="492">IF(AK1513="Yes", "Manufacture: For on-site use/processing", "")</f>
        <v/>
      </c>
      <c r="CN1513" s="17" t="str">
        <f t="shared" ref="CN1513:CN1545" si="493">IF(AL1513="Yes", "Manufacture: For sale/distribution", "")</f>
        <v/>
      </c>
      <c r="CO1513" s="17" t="str">
        <f t="shared" ref="CO1513:CO1545" si="494">IF(AM1513="Yes", "Manufacture: As a byproduct", "")</f>
        <v/>
      </c>
      <c r="CP1513" s="17" t="str">
        <f t="shared" ref="CP1513:CP1545" si="495">IF(AN1513="Yes", "Manufacture: As an Impurity", "")</f>
        <v/>
      </c>
      <c r="CQ1513" s="17" t="str">
        <f t="shared" ref="CQ1513:CQ1545" si="496">IF(AO1513="Yes", "Processing: As a reactant", "")</f>
        <v/>
      </c>
      <c r="CR1513" s="17" t="str">
        <f t="shared" ref="CR1513:CR1545" si="497">IF(AP1513="Yes", "P101 - Feedstocks", "")</f>
        <v/>
      </c>
      <c r="CS1513" s="17" t="str">
        <f t="shared" ref="CS1513:CS1545" si="498">IF(AQ1513="Yes", "102 - Raw Materials", "")</f>
        <v/>
      </c>
      <c r="CT1513" s="17" t="str">
        <f t="shared" ref="CT1513:CT1545" si="499">IF(AR1513="Yes", "P103 - Intermediates", "")</f>
        <v/>
      </c>
      <c r="CU1513" s="17" t="str">
        <f t="shared" ref="CU1513:CU1545" si="500">IF(AS1513="Yes", "P104 - Initiators", "")</f>
        <v/>
      </c>
      <c r="CV1513" s="17" t="str">
        <f t="shared" ref="CV1513:CV1545" si="501">IF(AT1513="Yes", "P199 - Other", "")</f>
        <v/>
      </c>
      <c r="CW1513" s="17" t="str">
        <f t="shared" ref="CW1513:CW1545" si="502">IF(AU1513="Yes", "Processing: As a formulation component", "")</f>
        <v/>
      </c>
      <c r="CX1513" s="17" t="str">
        <f t="shared" ref="CX1513:CX1545" si="503">IF(AV1513="Yes", "P201 - Additives", "")</f>
        <v/>
      </c>
      <c r="CY1513" s="17" t="str">
        <f t="shared" ref="CY1513:CY1545" si="504">IF(AW1513="Yes", "P202 - Dyes", "")</f>
        <v/>
      </c>
      <c r="CZ1513" s="17" t="str">
        <f t="shared" ref="CZ1513:CZ1545" si="505">IF(AX1513="Yes", "P203 - Reaction Diluent", "")</f>
        <v/>
      </c>
      <c r="DA1513" s="17" t="str">
        <f t="shared" ref="DA1513:DA1545" si="506">IF(AY1513="Yes", "P204 - Initiators", "")</f>
        <v/>
      </c>
      <c r="DB1513" s="17" t="str">
        <f t="shared" ref="DB1513:DB1545" si="507">IF(AZ1513="Yes", "P205 - Solvents", "")</f>
        <v/>
      </c>
      <c r="DC1513" s="17" t="str">
        <f t="shared" ref="DC1513:DC1545" si="508">IF(BA1513="Yes", "P206 - Inhibitors", "")</f>
        <v/>
      </c>
      <c r="DD1513" s="17" t="str">
        <f t="shared" ref="DD1513:DD1545" si="509">IF(BB1513="Yes", "P207 - Emulsifiers", "")</f>
        <v/>
      </c>
      <c r="DE1513" s="17" t="str">
        <f t="shared" ref="DE1513:DE1545" si="510">IF(BC1513="Yes", "P208 - Surfactants", "")</f>
        <v/>
      </c>
      <c r="DF1513" s="17" t="str">
        <f t="shared" ref="DF1513:DF1545" si="511">IF(BD1513="Yes", "P209 - Lubricants", "")</f>
        <v/>
      </c>
      <c r="DG1513" s="17" t="str">
        <f t="shared" ref="DG1513:DG1545" si="512">IF(BE1513="Yes", "P210 - Flame Retardants", "")</f>
        <v/>
      </c>
      <c r="DH1513" s="17" t="str">
        <f t="shared" ref="DH1513:DH1545" si="513">IF(BF1513="Yes", "P211 - Rheological Modifiers", "")</f>
        <v/>
      </c>
      <c r="DI1513" s="17" t="str">
        <f t="shared" ref="DI1513:DI1545" si="514">IF(BG1513="Yes", "P299 - Other", "")</f>
        <v/>
      </c>
      <c r="DJ1513" s="17" t="str">
        <f t="shared" ref="DJ1513:DJ1545" si="515">IF(BH1513="Yes", "Processing: As an article component", "")</f>
        <v/>
      </c>
      <c r="DK1513" s="17" t="str">
        <f t="shared" ref="DK1513:DK1545" si="516">IF(BI1513="Yes", "Processing: Repackaging", "")</f>
        <v/>
      </c>
      <c r="DL1513" s="17" t="str">
        <f t="shared" ref="DL1513:DL1545" si="517">IF(BJ1513="Yes", "Processing: As an impurity", "")</f>
        <v/>
      </c>
      <c r="DM1513" s="17" t="str">
        <f t="shared" ref="DM1513:DM1545" si="518">IF(BK1513="Yes", "Processing: Recycling", "")</f>
        <v/>
      </c>
      <c r="DN1513" s="17" t="str">
        <f t="shared" ref="DN1513:DN1545" si="519">IF(BL1513="Yes", "Otherwise Use: As a chemical processing aid", "")</f>
        <v/>
      </c>
      <c r="DO1513" s="17" t="str">
        <f t="shared" ref="DO1513:DO1545" si="520">IF(BM1513="Yes", "Z101 - Process Solvents", "")</f>
        <v/>
      </c>
      <c r="DP1513" s="17" t="str">
        <f t="shared" ref="DP1513:DP1545" si="521">IF(BN1513="Yes", "Z102 - Catalysts", "")</f>
        <v/>
      </c>
      <c r="DQ1513" s="17" t="str">
        <f t="shared" ref="DQ1513:DQ1545" si="522">IF(BO1513="Yes", "Z103 - Inhibitors", "")</f>
        <v/>
      </c>
      <c r="DR1513" s="17" t="str">
        <f t="shared" ref="DR1513:DR1545" si="523">IF(BP1513="Yes", "Z104 - Inititiators", "")</f>
        <v/>
      </c>
      <c r="DS1513" s="17" t="str">
        <f t="shared" ref="DS1513:DS1545" si="524">IF(BQ1513="Yes", "Z105 - Reaction Terminators", "")</f>
        <v/>
      </c>
      <c r="DT1513" s="17" t="str">
        <f t="shared" ref="DT1513:DT1545" si="525">IF(BR1513="Yes", "Z106 - Solution Buffers", "")</f>
        <v/>
      </c>
      <c r="DU1513" s="17" t="str">
        <f t="shared" ref="DU1513:DU1545" si="526">IF(BS1513="Yes", "Z199 - Other", "")</f>
        <v/>
      </c>
      <c r="DV1513" s="17" t="str">
        <f t="shared" ref="DV1513:DV1545" si="527">IF(BT1513="Yes", "Otherwise Use: As a manufacturing aid", "")</f>
        <v/>
      </c>
      <c r="DW1513" s="17" t="str">
        <f t="shared" ref="DW1513:DW1545" si="528">IF(BU1513="Yes", "Z201 - Process Lubricants", "")</f>
        <v/>
      </c>
      <c r="DX1513" s="17" t="str">
        <f t="shared" ref="DX1513:DX1545" si="529">IF(BV1513="Yes", "Z202 - Metalworking Fluids", "")</f>
        <v/>
      </c>
      <c r="DY1513" s="17" t="str">
        <f t="shared" ref="DY1513:DY1545" si="530">IF(BW1513="Yes", "Z203 - Coolants", "")</f>
        <v/>
      </c>
      <c r="DZ1513" s="17" t="str">
        <f t="shared" ref="DZ1513:DZ1545" si="531">IF(BX1513="Yes", "Z204 - Refrigerants", "")</f>
        <v/>
      </c>
      <c r="EA1513" s="17" t="str">
        <f t="shared" ref="EA1513:EA1545" si="532">IF(BY1513="Yes", "Z205 - Hydraulic Fluids", "")</f>
        <v/>
      </c>
      <c r="EB1513" s="17" t="str">
        <f t="shared" ref="EB1513:EB1545" si="533">IF(BZ1513="Yes", "Z299 - Other", "")</f>
        <v/>
      </c>
      <c r="EC1513" s="17" t="str">
        <f t="shared" ref="EC1513:EC1545" si="534">IF(CA1513="Yes", "Otherwise Use: Ancillary or Other Use", "")</f>
        <v/>
      </c>
      <c r="ED1513" s="17" t="str">
        <f t="shared" ref="ED1513:ED1545" si="535">IF(CB1513="Yes", "Z301 - Cleaner", "")</f>
        <v/>
      </c>
      <c r="EE1513" s="17" t="str">
        <f t="shared" ref="EE1513:EE1545" si="536">IF(CC1513="Yes", "Z302 - Degreaser", "")</f>
        <v/>
      </c>
      <c r="EF1513" s="17" t="str">
        <f t="shared" ref="EF1513:EF1545" si="537">IF(CD1513="Yes", "Z303 - Lubricants", "")</f>
        <v/>
      </c>
      <c r="EG1513" s="17" t="str">
        <f t="shared" ref="EG1513:EG1545" si="538">IF(CE1513="Yes", "Z304 - Fuel", "")</f>
        <v/>
      </c>
      <c r="EH1513" s="17" t="str">
        <f t="shared" ref="EH1513:EH1545" si="539">IF(CF1513="Yes", "Z305 - Flame Retardant", "")</f>
        <v/>
      </c>
      <c r="EI1513" s="17" t="str">
        <f t="shared" ref="EI1513:EI1545" si="540">IF(CG1513="Yes", "Z306 - Waste Treatment", "")</f>
        <v/>
      </c>
      <c r="EJ1513" s="17" t="str">
        <f t="shared" ref="EJ1513:EJ1545" si="541">IF(CH1513="Yes", "Z307 - Water Treatment", "")</f>
        <v/>
      </c>
      <c r="EK1513" s="17" t="str">
        <f t="shared" ref="EK1513:EK1545" si="542">IF(CI1513="Yes", "Z308 - Construction Materials", "")</f>
        <v/>
      </c>
      <c r="EL1513" s="17" t="str">
        <f t="shared" ref="EL1513:EL1545" si="543">IF(CJ1513="Yes", "Z399 - Other", "")</f>
        <v/>
      </c>
    </row>
    <row r="1514" spans="89:142" x14ac:dyDescent="0.35">
      <c r="CK1514" s="17" t="str">
        <f t="shared" si="490"/>
        <v/>
      </c>
      <c r="CL1514" s="17" t="str">
        <f t="shared" si="491"/>
        <v/>
      </c>
      <c r="CM1514" s="17" t="str">
        <f t="shared" si="492"/>
        <v/>
      </c>
      <c r="CN1514" s="17" t="str">
        <f t="shared" si="493"/>
        <v/>
      </c>
      <c r="CO1514" s="17" t="str">
        <f t="shared" si="494"/>
        <v/>
      </c>
      <c r="CP1514" s="17" t="str">
        <f t="shared" si="495"/>
        <v/>
      </c>
      <c r="CQ1514" s="17" t="str">
        <f t="shared" si="496"/>
        <v/>
      </c>
      <c r="CR1514" s="17" t="str">
        <f t="shared" si="497"/>
        <v/>
      </c>
      <c r="CS1514" s="17" t="str">
        <f t="shared" si="498"/>
        <v/>
      </c>
      <c r="CT1514" s="17" t="str">
        <f t="shared" si="499"/>
        <v/>
      </c>
      <c r="CU1514" s="17" t="str">
        <f t="shared" si="500"/>
        <v/>
      </c>
      <c r="CV1514" s="17" t="str">
        <f t="shared" si="501"/>
        <v/>
      </c>
      <c r="CW1514" s="17" t="str">
        <f t="shared" si="502"/>
        <v/>
      </c>
      <c r="CX1514" s="17" t="str">
        <f t="shared" si="503"/>
        <v/>
      </c>
      <c r="CY1514" s="17" t="str">
        <f t="shared" si="504"/>
        <v/>
      </c>
      <c r="CZ1514" s="17" t="str">
        <f t="shared" si="505"/>
        <v/>
      </c>
      <c r="DA1514" s="17" t="str">
        <f t="shared" si="506"/>
        <v/>
      </c>
      <c r="DB1514" s="17" t="str">
        <f t="shared" si="507"/>
        <v/>
      </c>
      <c r="DC1514" s="17" t="str">
        <f t="shared" si="508"/>
        <v/>
      </c>
      <c r="DD1514" s="17" t="str">
        <f t="shared" si="509"/>
        <v/>
      </c>
      <c r="DE1514" s="17" t="str">
        <f t="shared" si="510"/>
        <v/>
      </c>
      <c r="DF1514" s="17" t="str">
        <f t="shared" si="511"/>
        <v/>
      </c>
      <c r="DG1514" s="17" t="str">
        <f t="shared" si="512"/>
        <v/>
      </c>
      <c r="DH1514" s="17" t="str">
        <f t="shared" si="513"/>
        <v/>
      </c>
      <c r="DI1514" s="17" t="str">
        <f t="shared" si="514"/>
        <v/>
      </c>
      <c r="DJ1514" s="17" t="str">
        <f t="shared" si="515"/>
        <v/>
      </c>
      <c r="DK1514" s="17" t="str">
        <f t="shared" si="516"/>
        <v/>
      </c>
      <c r="DL1514" s="17" t="str">
        <f t="shared" si="517"/>
        <v/>
      </c>
      <c r="DM1514" s="17" t="str">
        <f t="shared" si="518"/>
        <v/>
      </c>
      <c r="DN1514" s="17" t="str">
        <f t="shared" si="519"/>
        <v/>
      </c>
      <c r="DO1514" s="17" t="str">
        <f t="shared" si="520"/>
        <v/>
      </c>
      <c r="DP1514" s="17" t="str">
        <f t="shared" si="521"/>
        <v/>
      </c>
      <c r="DQ1514" s="17" t="str">
        <f t="shared" si="522"/>
        <v/>
      </c>
      <c r="DR1514" s="17" t="str">
        <f t="shared" si="523"/>
        <v/>
      </c>
      <c r="DS1514" s="17" t="str">
        <f t="shared" si="524"/>
        <v/>
      </c>
      <c r="DT1514" s="17" t="str">
        <f t="shared" si="525"/>
        <v/>
      </c>
      <c r="DU1514" s="17" t="str">
        <f t="shared" si="526"/>
        <v/>
      </c>
      <c r="DV1514" s="17" t="str">
        <f t="shared" si="527"/>
        <v/>
      </c>
      <c r="DW1514" s="17" t="str">
        <f t="shared" si="528"/>
        <v/>
      </c>
      <c r="DX1514" s="17" t="str">
        <f t="shared" si="529"/>
        <v/>
      </c>
      <c r="DY1514" s="17" t="str">
        <f t="shared" si="530"/>
        <v/>
      </c>
      <c r="DZ1514" s="17" t="str">
        <f t="shared" si="531"/>
        <v/>
      </c>
      <c r="EA1514" s="17" t="str">
        <f t="shared" si="532"/>
        <v/>
      </c>
      <c r="EB1514" s="17" t="str">
        <f t="shared" si="533"/>
        <v/>
      </c>
      <c r="EC1514" s="17" t="str">
        <f t="shared" si="534"/>
        <v/>
      </c>
      <c r="ED1514" s="17" t="str">
        <f t="shared" si="535"/>
        <v/>
      </c>
      <c r="EE1514" s="17" t="str">
        <f t="shared" si="536"/>
        <v/>
      </c>
      <c r="EF1514" s="17" t="str">
        <f t="shared" si="537"/>
        <v/>
      </c>
      <c r="EG1514" s="17" t="str">
        <f t="shared" si="538"/>
        <v/>
      </c>
      <c r="EH1514" s="17" t="str">
        <f t="shared" si="539"/>
        <v/>
      </c>
      <c r="EI1514" s="17" t="str">
        <f t="shared" si="540"/>
        <v/>
      </c>
      <c r="EJ1514" s="17" t="str">
        <f t="shared" si="541"/>
        <v/>
      </c>
      <c r="EK1514" s="17" t="str">
        <f t="shared" si="542"/>
        <v/>
      </c>
      <c r="EL1514" s="17" t="str">
        <f t="shared" si="543"/>
        <v/>
      </c>
    </row>
    <row r="1515" spans="89:142" x14ac:dyDescent="0.35">
      <c r="CK1515" s="17" t="str">
        <f t="shared" si="490"/>
        <v/>
      </c>
      <c r="CL1515" s="17" t="str">
        <f t="shared" si="491"/>
        <v/>
      </c>
      <c r="CM1515" s="17" t="str">
        <f t="shared" si="492"/>
        <v/>
      </c>
      <c r="CN1515" s="17" t="str">
        <f t="shared" si="493"/>
        <v/>
      </c>
      <c r="CO1515" s="17" t="str">
        <f t="shared" si="494"/>
        <v/>
      </c>
      <c r="CP1515" s="17" t="str">
        <f t="shared" si="495"/>
        <v/>
      </c>
      <c r="CQ1515" s="17" t="str">
        <f t="shared" si="496"/>
        <v/>
      </c>
      <c r="CR1515" s="17" t="str">
        <f t="shared" si="497"/>
        <v/>
      </c>
      <c r="CS1515" s="17" t="str">
        <f t="shared" si="498"/>
        <v/>
      </c>
      <c r="CT1515" s="17" t="str">
        <f t="shared" si="499"/>
        <v/>
      </c>
      <c r="CU1515" s="17" t="str">
        <f t="shared" si="500"/>
        <v/>
      </c>
      <c r="CV1515" s="17" t="str">
        <f t="shared" si="501"/>
        <v/>
      </c>
      <c r="CW1515" s="17" t="str">
        <f t="shared" si="502"/>
        <v/>
      </c>
      <c r="CX1515" s="17" t="str">
        <f t="shared" si="503"/>
        <v/>
      </c>
      <c r="CY1515" s="17" t="str">
        <f t="shared" si="504"/>
        <v/>
      </c>
      <c r="CZ1515" s="17" t="str">
        <f t="shared" si="505"/>
        <v/>
      </c>
      <c r="DA1515" s="17" t="str">
        <f t="shared" si="506"/>
        <v/>
      </c>
      <c r="DB1515" s="17" t="str">
        <f t="shared" si="507"/>
        <v/>
      </c>
      <c r="DC1515" s="17" t="str">
        <f t="shared" si="508"/>
        <v/>
      </c>
      <c r="DD1515" s="17" t="str">
        <f t="shared" si="509"/>
        <v/>
      </c>
      <c r="DE1515" s="17" t="str">
        <f t="shared" si="510"/>
        <v/>
      </c>
      <c r="DF1515" s="17" t="str">
        <f t="shared" si="511"/>
        <v/>
      </c>
      <c r="DG1515" s="17" t="str">
        <f t="shared" si="512"/>
        <v/>
      </c>
      <c r="DH1515" s="17" t="str">
        <f t="shared" si="513"/>
        <v/>
      </c>
      <c r="DI1515" s="17" t="str">
        <f t="shared" si="514"/>
        <v/>
      </c>
      <c r="DJ1515" s="17" t="str">
        <f t="shared" si="515"/>
        <v/>
      </c>
      <c r="DK1515" s="17" t="str">
        <f t="shared" si="516"/>
        <v/>
      </c>
      <c r="DL1515" s="17" t="str">
        <f t="shared" si="517"/>
        <v/>
      </c>
      <c r="DM1515" s="17" t="str">
        <f t="shared" si="518"/>
        <v/>
      </c>
      <c r="DN1515" s="17" t="str">
        <f t="shared" si="519"/>
        <v/>
      </c>
      <c r="DO1515" s="17" t="str">
        <f t="shared" si="520"/>
        <v/>
      </c>
      <c r="DP1515" s="17" t="str">
        <f t="shared" si="521"/>
        <v/>
      </c>
      <c r="DQ1515" s="17" t="str">
        <f t="shared" si="522"/>
        <v/>
      </c>
      <c r="DR1515" s="17" t="str">
        <f t="shared" si="523"/>
        <v/>
      </c>
      <c r="DS1515" s="17" t="str">
        <f t="shared" si="524"/>
        <v/>
      </c>
      <c r="DT1515" s="17" t="str">
        <f t="shared" si="525"/>
        <v/>
      </c>
      <c r="DU1515" s="17" t="str">
        <f t="shared" si="526"/>
        <v/>
      </c>
      <c r="DV1515" s="17" t="str">
        <f t="shared" si="527"/>
        <v/>
      </c>
      <c r="DW1515" s="17" t="str">
        <f t="shared" si="528"/>
        <v/>
      </c>
      <c r="DX1515" s="17" t="str">
        <f t="shared" si="529"/>
        <v/>
      </c>
      <c r="DY1515" s="17" t="str">
        <f t="shared" si="530"/>
        <v/>
      </c>
      <c r="DZ1515" s="17" t="str">
        <f t="shared" si="531"/>
        <v/>
      </c>
      <c r="EA1515" s="17" t="str">
        <f t="shared" si="532"/>
        <v/>
      </c>
      <c r="EB1515" s="17" t="str">
        <f t="shared" si="533"/>
        <v/>
      </c>
      <c r="EC1515" s="17" t="str">
        <f t="shared" si="534"/>
        <v/>
      </c>
      <c r="ED1515" s="17" t="str">
        <f t="shared" si="535"/>
        <v/>
      </c>
      <c r="EE1515" s="17" t="str">
        <f t="shared" si="536"/>
        <v/>
      </c>
      <c r="EF1515" s="17" t="str">
        <f t="shared" si="537"/>
        <v/>
      </c>
      <c r="EG1515" s="17" t="str">
        <f t="shared" si="538"/>
        <v/>
      </c>
      <c r="EH1515" s="17" t="str">
        <f t="shared" si="539"/>
        <v/>
      </c>
      <c r="EI1515" s="17" t="str">
        <f t="shared" si="540"/>
        <v/>
      </c>
      <c r="EJ1515" s="17" t="str">
        <f t="shared" si="541"/>
        <v/>
      </c>
      <c r="EK1515" s="17" t="str">
        <f t="shared" si="542"/>
        <v/>
      </c>
      <c r="EL1515" s="17" t="str">
        <f t="shared" si="543"/>
        <v/>
      </c>
    </row>
    <row r="1516" spans="89:142" x14ac:dyDescent="0.35">
      <c r="CK1516" s="17" t="str">
        <f t="shared" si="490"/>
        <v/>
      </c>
      <c r="CL1516" s="17" t="str">
        <f t="shared" si="491"/>
        <v/>
      </c>
      <c r="CM1516" s="17" t="str">
        <f t="shared" si="492"/>
        <v/>
      </c>
      <c r="CN1516" s="17" t="str">
        <f t="shared" si="493"/>
        <v/>
      </c>
      <c r="CO1516" s="17" t="str">
        <f t="shared" si="494"/>
        <v/>
      </c>
      <c r="CP1516" s="17" t="str">
        <f t="shared" si="495"/>
        <v/>
      </c>
      <c r="CQ1516" s="17" t="str">
        <f t="shared" si="496"/>
        <v/>
      </c>
      <c r="CR1516" s="17" t="str">
        <f t="shared" si="497"/>
        <v/>
      </c>
      <c r="CS1516" s="17" t="str">
        <f t="shared" si="498"/>
        <v/>
      </c>
      <c r="CT1516" s="17" t="str">
        <f t="shared" si="499"/>
        <v/>
      </c>
      <c r="CU1516" s="17" t="str">
        <f t="shared" si="500"/>
        <v/>
      </c>
      <c r="CV1516" s="17" t="str">
        <f t="shared" si="501"/>
        <v/>
      </c>
      <c r="CW1516" s="17" t="str">
        <f t="shared" si="502"/>
        <v/>
      </c>
      <c r="CX1516" s="17" t="str">
        <f t="shared" si="503"/>
        <v/>
      </c>
      <c r="CY1516" s="17" t="str">
        <f t="shared" si="504"/>
        <v/>
      </c>
      <c r="CZ1516" s="17" t="str">
        <f t="shared" si="505"/>
        <v/>
      </c>
      <c r="DA1516" s="17" t="str">
        <f t="shared" si="506"/>
        <v/>
      </c>
      <c r="DB1516" s="17" t="str">
        <f t="shared" si="507"/>
        <v/>
      </c>
      <c r="DC1516" s="17" t="str">
        <f t="shared" si="508"/>
        <v/>
      </c>
      <c r="DD1516" s="17" t="str">
        <f t="shared" si="509"/>
        <v/>
      </c>
      <c r="DE1516" s="17" t="str">
        <f t="shared" si="510"/>
        <v/>
      </c>
      <c r="DF1516" s="17" t="str">
        <f t="shared" si="511"/>
        <v/>
      </c>
      <c r="DG1516" s="17" t="str">
        <f t="shared" si="512"/>
        <v/>
      </c>
      <c r="DH1516" s="17" t="str">
        <f t="shared" si="513"/>
        <v/>
      </c>
      <c r="DI1516" s="17" t="str">
        <f t="shared" si="514"/>
        <v/>
      </c>
      <c r="DJ1516" s="17" t="str">
        <f t="shared" si="515"/>
        <v/>
      </c>
      <c r="DK1516" s="17" t="str">
        <f t="shared" si="516"/>
        <v/>
      </c>
      <c r="DL1516" s="17" t="str">
        <f t="shared" si="517"/>
        <v/>
      </c>
      <c r="DM1516" s="17" t="str">
        <f t="shared" si="518"/>
        <v/>
      </c>
      <c r="DN1516" s="17" t="str">
        <f t="shared" si="519"/>
        <v/>
      </c>
      <c r="DO1516" s="17" t="str">
        <f t="shared" si="520"/>
        <v/>
      </c>
      <c r="DP1516" s="17" t="str">
        <f t="shared" si="521"/>
        <v/>
      </c>
      <c r="DQ1516" s="17" t="str">
        <f t="shared" si="522"/>
        <v/>
      </c>
      <c r="DR1516" s="17" t="str">
        <f t="shared" si="523"/>
        <v/>
      </c>
      <c r="DS1516" s="17" t="str">
        <f t="shared" si="524"/>
        <v/>
      </c>
      <c r="DT1516" s="17" t="str">
        <f t="shared" si="525"/>
        <v/>
      </c>
      <c r="DU1516" s="17" t="str">
        <f t="shared" si="526"/>
        <v/>
      </c>
      <c r="DV1516" s="17" t="str">
        <f t="shared" si="527"/>
        <v/>
      </c>
      <c r="DW1516" s="17" t="str">
        <f t="shared" si="528"/>
        <v/>
      </c>
      <c r="DX1516" s="17" t="str">
        <f t="shared" si="529"/>
        <v/>
      </c>
      <c r="DY1516" s="17" t="str">
        <f t="shared" si="530"/>
        <v/>
      </c>
      <c r="DZ1516" s="17" t="str">
        <f t="shared" si="531"/>
        <v/>
      </c>
      <c r="EA1516" s="17" t="str">
        <f t="shared" si="532"/>
        <v/>
      </c>
      <c r="EB1516" s="17" t="str">
        <f t="shared" si="533"/>
        <v/>
      </c>
      <c r="EC1516" s="17" t="str">
        <f t="shared" si="534"/>
        <v/>
      </c>
      <c r="ED1516" s="17" t="str">
        <f t="shared" si="535"/>
        <v/>
      </c>
      <c r="EE1516" s="17" t="str">
        <f t="shared" si="536"/>
        <v/>
      </c>
      <c r="EF1516" s="17" t="str">
        <f t="shared" si="537"/>
        <v/>
      </c>
      <c r="EG1516" s="17" t="str">
        <f t="shared" si="538"/>
        <v/>
      </c>
      <c r="EH1516" s="17" t="str">
        <f t="shared" si="539"/>
        <v/>
      </c>
      <c r="EI1516" s="17" t="str">
        <f t="shared" si="540"/>
        <v/>
      </c>
      <c r="EJ1516" s="17" t="str">
        <f t="shared" si="541"/>
        <v/>
      </c>
      <c r="EK1516" s="17" t="str">
        <f t="shared" si="542"/>
        <v/>
      </c>
      <c r="EL1516" s="17" t="str">
        <f t="shared" si="543"/>
        <v/>
      </c>
    </row>
    <row r="1517" spans="89:142" x14ac:dyDescent="0.35">
      <c r="CK1517" s="17" t="str">
        <f t="shared" si="490"/>
        <v/>
      </c>
      <c r="CL1517" s="17" t="str">
        <f t="shared" si="491"/>
        <v/>
      </c>
      <c r="CM1517" s="17" t="str">
        <f t="shared" si="492"/>
        <v/>
      </c>
      <c r="CN1517" s="17" t="str">
        <f t="shared" si="493"/>
        <v/>
      </c>
      <c r="CO1517" s="17" t="str">
        <f t="shared" si="494"/>
        <v/>
      </c>
      <c r="CP1517" s="17" t="str">
        <f t="shared" si="495"/>
        <v/>
      </c>
      <c r="CQ1517" s="17" t="str">
        <f t="shared" si="496"/>
        <v/>
      </c>
      <c r="CR1517" s="17" t="str">
        <f t="shared" si="497"/>
        <v/>
      </c>
      <c r="CS1517" s="17" t="str">
        <f t="shared" si="498"/>
        <v/>
      </c>
      <c r="CT1517" s="17" t="str">
        <f t="shared" si="499"/>
        <v/>
      </c>
      <c r="CU1517" s="17" t="str">
        <f t="shared" si="500"/>
        <v/>
      </c>
      <c r="CV1517" s="17" t="str">
        <f t="shared" si="501"/>
        <v/>
      </c>
      <c r="CW1517" s="17" t="str">
        <f t="shared" si="502"/>
        <v/>
      </c>
      <c r="CX1517" s="17" t="str">
        <f t="shared" si="503"/>
        <v/>
      </c>
      <c r="CY1517" s="17" t="str">
        <f t="shared" si="504"/>
        <v/>
      </c>
      <c r="CZ1517" s="17" t="str">
        <f t="shared" si="505"/>
        <v/>
      </c>
      <c r="DA1517" s="17" t="str">
        <f t="shared" si="506"/>
        <v/>
      </c>
      <c r="DB1517" s="17" t="str">
        <f t="shared" si="507"/>
        <v/>
      </c>
      <c r="DC1517" s="17" t="str">
        <f t="shared" si="508"/>
        <v/>
      </c>
      <c r="DD1517" s="17" t="str">
        <f t="shared" si="509"/>
        <v/>
      </c>
      <c r="DE1517" s="17" t="str">
        <f t="shared" si="510"/>
        <v/>
      </c>
      <c r="DF1517" s="17" t="str">
        <f t="shared" si="511"/>
        <v/>
      </c>
      <c r="DG1517" s="17" t="str">
        <f t="shared" si="512"/>
        <v/>
      </c>
      <c r="DH1517" s="17" t="str">
        <f t="shared" si="513"/>
        <v/>
      </c>
      <c r="DI1517" s="17" t="str">
        <f t="shared" si="514"/>
        <v/>
      </c>
      <c r="DJ1517" s="17" t="str">
        <f t="shared" si="515"/>
        <v/>
      </c>
      <c r="DK1517" s="17" t="str">
        <f t="shared" si="516"/>
        <v/>
      </c>
      <c r="DL1517" s="17" t="str">
        <f t="shared" si="517"/>
        <v/>
      </c>
      <c r="DM1517" s="17" t="str">
        <f t="shared" si="518"/>
        <v/>
      </c>
      <c r="DN1517" s="17" t="str">
        <f t="shared" si="519"/>
        <v/>
      </c>
      <c r="DO1517" s="17" t="str">
        <f t="shared" si="520"/>
        <v/>
      </c>
      <c r="DP1517" s="17" t="str">
        <f t="shared" si="521"/>
        <v/>
      </c>
      <c r="DQ1517" s="17" t="str">
        <f t="shared" si="522"/>
        <v/>
      </c>
      <c r="DR1517" s="17" t="str">
        <f t="shared" si="523"/>
        <v/>
      </c>
      <c r="DS1517" s="17" t="str">
        <f t="shared" si="524"/>
        <v/>
      </c>
      <c r="DT1517" s="17" t="str">
        <f t="shared" si="525"/>
        <v/>
      </c>
      <c r="DU1517" s="17" t="str">
        <f t="shared" si="526"/>
        <v/>
      </c>
      <c r="DV1517" s="17" t="str">
        <f t="shared" si="527"/>
        <v/>
      </c>
      <c r="DW1517" s="17" t="str">
        <f t="shared" si="528"/>
        <v/>
      </c>
      <c r="DX1517" s="17" t="str">
        <f t="shared" si="529"/>
        <v/>
      </c>
      <c r="DY1517" s="17" t="str">
        <f t="shared" si="530"/>
        <v/>
      </c>
      <c r="DZ1517" s="17" t="str">
        <f t="shared" si="531"/>
        <v/>
      </c>
      <c r="EA1517" s="17" t="str">
        <f t="shared" si="532"/>
        <v/>
      </c>
      <c r="EB1517" s="17" t="str">
        <f t="shared" si="533"/>
        <v/>
      </c>
      <c r="EC1517" s="17" t="str">
        <f t="shared" si="534"/>
        <v/>
      </c>
      <c r="ED1517" s="17" t="str">
        <f t="shared" si="535"/>
        <v/>
      </c>
      <c r="EE1517" s="17" t="str">
        <f t="shared" si="536"/>
        <v/>
      </c>
      <c r="EF1517" s="17" t="str">
        <f t="shared" si="537"/>
        <v/>
      </c>
      <c r="EG1517" s="17" t="str">
        <f t="shared" si="538"/>
        <v/>
      </c>
      <c r="EH1517" s="17" t="str">
        <f t="shared" si="539"/>
        <v/>
      </c>
      <c r="EI1517" s="17" t="str">
        <f t="shared" si="540"/>
        <v/>
      </c>
      <c r="EJ1517" s="17" t="str">
        <f t="shared" si="541"/>
        <v/>
      </c>
      <c r="EK1517" s="17" t="str">
        <f t="shared" si="542"/>
        <v/>
      </c>
      <c r="EL1517" s="17" t="str">
        <f t="shared" si="543"/>
        <v/>
      </c>
    </row>
    <row r="1518" spans="89:142" x14ac:dyDescent="0.35">
      <c r="CK1518" s="17" t="str">
        <f t="shared" si="490"/>
        <v/>
      </c>
      <c r="CL1518" s="17" t="str">
        <f t="shared" si="491"/>
        <v/>
      </c>
      <c r="CM1518" s="17" t="str">
        <f t="shared" si="492"/>
        <v/>
      </c>
      <c r="CN1518" s="17" t="str">
        <f t="shared" si="493"/>
        <v/>
      </c>
      <c r="CO1518" s="17" t="str">
        <f t="shared" si="494"/>
        <v/>
      </c>
      <c r="CP1518" s="17" t="str">
        <f t="shared" si="495"/>
        <v/>
      </c>
      <c r="CQ1518" s="17" t="str">
        <f t="shared" si="496"/>
        <v/>
      </c>
      <c r="CR1518" s="17" t="str">
        <f t="shared" si="497"/>
        <v/>
      </c>
      <c r="CS1518" s="17" t="str">
        <f t="shared" si="498"/>
        <v/>
      </c>
      <c r="CT1518" s="17" t="str">
        <f t="shared" si="499"/>
        <v/>
      </c>
      <c r="CU1518" s="17" t="str">
        <f t="shared" si="500"/>
        <v/>
      </c>
      <c r="CV1518" s="17" t="str">
        <f t="shared" si="501"/>
        <v/>
      </c>
      <c r="CW1518" s="17" t="str">
        <f t="shared" si="502"/>
        <v/>
      </c>
      <c r="CX1518" s="17" t="str">
        <f t="shared" si="503"/>
        <v/>
      </c>
      <c r="CY1518" s="17" t="str">
        <f t="shared" si="504"/>
        <v/>
      </c>
      <c r="CZ1518" s="17" t="str">
        <f t="shared" si="505"/>
        <v/>
      </c>
      <c r="DA1518" s="17" t="str">
        <f t="shared" si="506"/>
        <v/>
      </c>
      <c r="DB1518" s="17" t="str">
        <f t="shared" si="507"/>
        <v/>
      </c>
      <c r="DC1518" s="17" t="str">
        <f t="shared" si="508"/>
        <v/>
      </c>
      <c r="DD1518" s="17" t="str">
        <f t="shared" si="509"/>
        <v/>
      </c>
      <c r="DE1518" s="17" t="str">
        <f t="shared" si="510"/>
        <v/>
      </c>
      <c r="DF1518" s="17" t="str">
        <f t="shared" si="511"/>
        <v/>
      </c>
      <c r="DG1518" s="17" t="str">
        <f t="shared" si="512"/>
        <v/>
      </c>
      <c r="DH1518" s="17" t="str">
        <f t="shared" si="513"/>
        <v/>
      </c>
      <c r="DI1518" s="17" t="str">
        <f t="shared" si="514"/>
        <v/>
      </c>
      <c r="DJ1518" s="17" t="str">
        <f t="shared" si="515"/>
        <v/>
      </c>
      <c r="DK1518" s="17" t="str">
        <f t="shared" si="516"/>
        <v/>
      </c>
      <c r="DL1518" s="17" t="str">
        <f t="shared" si="517"/>
        <v/>
      </c>
      <c r="DM1518" s="17" t="str">
        <f t="shared" si="518"/>
        <v/>
      </c>
      <c r="DN1518" s="17" t="str">
        <f t="shared" si="519"/>
        <v/>
      </c>
      <c r="DO1518" s="17" t="str">
        <f t="shared" si="520"/>
        <v/>
      </c>
      <c r="DP1518" s="17" t="str">
        <f t="shared" si="521"/>
        <v/>
      </c>
      <c r="DQ1518" s="17" t="str">
        <f t="shared" si="522"/>
        <v/>
      </c>
      <c r="DR1518" s="17" t="str">
        <f t="shared" si="523"/>
        <v/>
      </c>
      <c r="DS1518" s="17" t="str">
        <f t="shared" si="524"/>
        <v/>
      </c>
      <c r="DT1518" s="17" t="str">
        <f t="shared" si="525"/>
        <v/>
      </c>
      <c r="DU1518" s="17" t="str">
        <f t="shared" si="526"/>
        <v/>
      </c>
      <c r="DV1518" s="17" t="str">
        <f t="shared" si="527"/>
        <v/>
      </c>
      <c r="DW1518" s="17" t="str">
        <f t="shared" si="528"/>
        <v/>
      </c>
      <c r="DX1518" s="17" t="str">
        <f t="shared" si="529"/>
        <v/>
      </c>
      <c r="DY1518" s="17" t="str">
        <f t="shared" si="530"/>
        <v/>
      </c>
      <c r="DZ1518" s="17" t="str">
        <f t="shared" si="531"/>
        <v/>
      </c>
      <c r="EA1518" s="17" t="str">
        <f t="shared" si="532"/>
        <v/>
      </c>
      <c r="EB1518" s="17" t="str">
        <f t="shared" si="533"/>
        <v/>
      </c>
      <c r="EC1518" s="17" t="str">
        <f t="shared" si="534"/>
        <v/>
      </c>
      <c r="ED1518" s="17" t="str">
        <f t="shared" si="535"/>
        <v/>
      </c>
      <c r="EE1518" s="17" t="str">
        <f t="shared" si="536"/>
        <v/>
      </c>
      <c r="EF1518" s="17" t="str">
        <f t="shared" si="537"/>
        <v/>
      </c>
      <c r="EG1518" s="17" t="str">
        <f t="shared" si="538"/>
        <v/>
      </c>
      <c r="EH1518" s="17" t="str">
        <f t="shared" si="539"/>
        <v/>
      </c>
      <c r="EI1518" s="17" t="str">
        <f t="shared" si="540"/>
        <v/>
      </c>
      <c r="EJ1518" s="17" t="str">
        <f t="shared" si="541"/>
        <v/>
      </c>
      <c r="EK1518" s="17" t="str">
        <f t="shared" si="542"/>
        <v/>
      </c>
      <c r="EL1518" s="17" t="str">
        <f t="shared" si="543"/>
        <v/>
      </c>
    </row>
    <row r="1519" spans="89:142" x14ac:dyDescent="0.35">
      <c r="CK1519" s="17" t="str">
        <f t="shared" si="490"/>
        <v/>
      </c>
      <c r="CL1519" s="17" t="str">
        <f t="shared" si="491"/>
        <v/>
      </c>
      <c r="CM1519" s="17" t="str">
        <f t="shared" si="492"/>
        <v/>
      </c>
      <c r="CN1519" s="17" t="str">
        <f t="shared" si="493"/>
        <v/>
      </c>
      <c r="CO1519" s="17" t="str">
        <f t="shared" si="494"/>
        <v/>
      </c>
      <c r="CP1519" s="17" t="str">
        <f t="shared" si="495"/>
        <v/>
      </c>
      <c r="CQ1519" s="17" t="str">
        <f t="shared" si="496"/>
        <v/>
      </c>
      <c r="CR1519" s="17" t="str">
        <f t="shared" si="497"/>
        <v/>
      </c>
      <c r="CS1519" s="17" t="str">
        <f t="shared" si="498"/>
        <v/>
      </c>
      <c r="CT1519" s="17" t="str">
        <f t="shared" si="499"/>
        <v/>
      </c>
      <c r="CU1519" s="17" t="str">
        <f t="shared" si="500"/>
        <v/>
      </c>
      <c r="CV1519" s="17" t="str">
        <f t="shared" si="501"/>
        <v/>
      </c>
      <c r="CW1519" s="17" t="str">
        <f t="shared" si="502"/>
        <v/>
      </c>
      <c r="CX1519" s="17" t="str">
        <f t="shared" si="503"/>
        <v/>
      </c>
      <c r="CY1519" s="17" t="str">
        <f t="shared" si="504"/>
        <v/>
      </c>
      <c r="CZ1519" s="17" t="str">
        <f t="shared" si="505"/>
        <v/>
      </c>
      <c r="DA1519" s="17" t="str">
        <f t="shared" si="506"/>
        <v/>
      </c>
      <c r="DB1519" s="17" t="str">
        <f t="shared" si="507"/>
        <v/>
      </c>
      <c r="DC1519" s="17" t="str">
        <f t="shared" si="508"/>
        <v/>
      </c>
      <c r="DD1519" s="17" t="str">
        <f t="shared" si="509"/>
        <v/>
      </c>
      <c r="DE1519" s="17" t="str">
        <f t="shared" si="510"/>
        <v/>
      </c>
      <c r="DF1519" s="17" t="str">
        <f t="shared" si="511"/>
        <v/>
      </c>
      <c r="DG1519" s="17" t="str">
        <f t="shared" si="512"/>
        <v/>
      </c>
      <c r="DH1519" s="17" t="str">
        <f t="shared" si="513"/>
        <v/>
      </c>
      <c r="DI1519" s="17" t="str">
        <f t="shared" si="514"/>
        <v/>
      </c>
      <c r="DJ1519" s="17" t="str">
        <f t="shared" si="515"/>
        <v/>
      </c>
      <c r="DK1519" s="17" t="str">
        <f t="shared" si="516"/>
        <v/>
      </c>
      <c r="DL1519" s="17" t="str">
        <f t="shared" si="517"/>
        <v/>
      </c>
      <c r="DM1519" s="17" t="str">
        <f t="shared" si="518"/>
        <v/>
      </c>
      <c r="DN1519" s="17" t="str">
        <f t="shared" si="519"/>
        <v/>
      </c>
      <c r="DO1519" s="17" t="str">
        <f t="shared" si="520"/>
        <v/>
      </c>
      <c r="DP1519" s="17" t="str">
        <f t="shared" si="521"/>
        <v/>
      </c>
      <c r="DQ1519" s="17" t="str">
        <f t="shared" si="522"/>
        <v/>
      </c>
      <c r="DR1519" s="17" t="str">
        <f t="shared" si="523"/>
        <v/>
      </c>
      <c r="DS1519" s="17" t="str">
        <f t="shared" si="524"/>
        <v/>
      </c>
      <c r="DT1519" s="17" t="str">
        <f t="shared" si="525"/>
        <v/>
      </c>
      <c r="DU1519" s="17" t="str">
        <f t="shared" si="526"/>
        <v/>
      </c>
      <c r="DV1519" s="17" t="str">
        <f t="shared" si="527"/>
        <v/>
      </c>
      <c r="DW1519" s="17" t="str">
        <f t="shared" si="528"/>
        <v/>
      </c>
      <c r="DX1519" s="17" t="str">
        <f t="shared" si="529"/>
        <v/>
      </c>
      <c r="DY1519" s="17" t="str">
        <f t="shared" si="530"/>
        <v/>
      </c>
      <c r="DZ1519" s="17" t="str">
        <f t="shared" si="531"/>
        <v/>
      </c>
      <c r="EA1519" s="17" t="str">
        <f t="shared" si="532"/>
        <v/>
      </c>
      <c r="EB1519" s="17" t="str">
        <f t="shared" si="533"/>
        <v/>
      </c>
      <c r="EC1519" s="17" t="str">
        <f t="shared" si="534"/>
        <v/>
      </c>
      <c r="ED1519" s="17" t="str">
        <f t="shared" si="535"/>
        <v/>
      </c>
      <c r="EE1519" s="17" t="str">
        <f t="shared" si="536"/>
        <v/>
      </c>
      <c r="EF1519" s="17" t="str">
        <f t="shared" si="537"/>
        <v/>
      </c>
      <c r="EG1519" s="17" t="str">
        <f t="shared" si="538"/>
        <v/>
      </c>
      <c r="EH1519" s="17" t="str">
        <f t="shared" si="539"/>
        <v/>
      </c>
      <c r="EI1519" s="17" t="str">
        <f t="shared" si="540"/>
        <v/>
      </c>
      <c r="EJ1519" s="17" t="str">
        <f t="shared" si="541"/>
        <v/>
      </c>
      <c r="EK1519" s="17" t="str">
        <f t="shared" si="542"/>
        <v/>
      </c>
      <c r="EL1519" s="17" t="str">
        <f t="shared" si="543"/>
        <v/>
      </c>
    </row>
    <row r="1520" spans="89:142" x14ac:dyDescent="0.35">
      <c r="CK1520" s="17" t="str">
        <f t="shared" si="490"/>
        <v/>
      </c>
      <c r="CL1520" s="17" t="str">
        <f t="shared" si="491"/>
        <v/>
      </c>
      <c r="CM1520" s="17" t="str">
        <f t="shared" si="492"/>
        <v/>
      </c>
      <c r="CN1520" s="17" t="str">
        <f t="shared" si="493"/>
        <v/>
      </c>
      <c r="CO1520" s="17" t="str">
        <f t="shared" si="494"/>
        <v/>
      </c>
      <c r="CP1520" s="17" t="str">
        <f t="shared" si="495"/>
        <v/>
      </c>
      <c r="CQ1520" s="17" t="str">
        <f t="shared" si="496"/>
        <v/>
      </c>
      <c r="CR1520" s="17" t="str">
        <f t="shared" si="497"/>
        <v/>
      </c>
      <c r="CS1520" s="17" t="str">
        <f t="shared" si="498"/>
        <v/>
      </c>
      <c r="CT1520" s="17" t="str">
        <f t="shared" si="499"/>
        <v/>
      </c>
      <c r="CU1520" s="17" t="str">
        <f t="shared" si="500"/>
        <v/>
      </c>
      <c r="CV1520" s="17" t="str">
        <f t="shared" si="501"/>
        <v/>
      </c>
      <c r="CW1520" s="17" t="str">
        <f t="shared" si="502"/>
        <v/>
      </c>
      <c r="CX1520" s="17" t="str">
        <f t="shared" si="503"/>
        <v/>
      </c>
      <c r="CY1520" s="17" t="str">
        <f t="shared" si="504"/>
        <v/>
      </c>
      <c r="CZ1520" s="17" t="str">
        <f t="shared" si="505"/>
        <v/>
      </c>
      <c r="DA1520" s="17" t="str">
        <f t="shared" si="506"/>
        <v/>
      </c>
      <c r="DB1520" s="17" t="str">
        <f t="shared" si="507"/>
        <v/>
      </c>
      <c r="DC1520" s="17" t="str">
        <f t="shared" si="508"/>
        <v/>
      </c>
      <c r="DD1520" s="17" t="str">
        <f t="shared" si="509"/>
        <v/>
      </c>
      <c r="DE1520" s="17" t="str">
        <f t="shared" si="510"/>
        <v/>
      </c>
      <c r="DF1520" s="17" t="str">
        <f t="shared" si="511"/>
        <v/>
      </c>
      <c r="DG1520" s="17" t="str">
        <f t="shared" si="512"/>
        <v/>
      </c>
      <c r="DH1520" s="17" t="str">
        <f t="shared" si="513"/>
        <v/>
      </c>
      <c r="DI1520" s="17" t="str">
        <f t="shared" si="514"/>
        <v/>
      </c>
      <c r="DJ1520" s="17" t="str">
        <f t="shared" si="515"/>
        <v/>
      </c>
      <c r="DK1520" s="17" t="str">
        <f t="shared" si="516"/>
        <v/>
      </c>
      <c r="DL1520" s="17" t="str">
        <f t="shared" si="517"/>
        <v/>
      </c>
      <c r="DM1520" s="17" t="str">
        <f t="shared" si="518"/>
        <v/>
      </c>
      <c r="DN1520" s="17" t="str">
        <f t="shared" si="519"/>
        <v/>
      </c>
      <c r="DO1520" s="17" t="str">
        <f t="shared" si="520"/>
        <v/>
      </c>
      <c r="DP1520" s="17" t="str">
        <f t="shared" si="521"/>
        <v/>
      </c>
      <c r="DQ1520" s="17" t="str">
        <f t="shared" si="522"/>
        <v/>
      </c>
      <c r="DR1520" s="17" t="str">
        <f t="shared" si="523"/>
        <v/>
      </c>
      <c r="DS1520" s="17" t="str">
        <f t="shared" si="524"/>
        <v/>
      </c>
      <c r="DT1520" s="17" t="str">
        <f t="shared" si="525"/>
        <v/>
      </c>
      <c r="DU1520" s="17" t="str">
        <f t="shared" si="526"/>
        <v/>
      </c>
      <c r="DV1520" s="17" t="str">
        <f t="shared" si="527"/>
        <v/>
      </c>
      <c r="DW1520" s="17" t="str">
        <f t="shared" si="528"/>
        <v/>
      </c>
      <c r="DX1520" s="17" t="str">
        <f t="shared" si="529"/>
        <v/>
      </c>
      <c r="DY1520" s="17" t="str">
        <f t="shared" si="530"/>
        <v/>
      </c>
      <c r="DZ1520" s="17" t="str">
        <f t="shared" si="531"/>
        <v/>
      </c>
      <c r="EA1520" s="17" t="str">
        <f t="shared" si="532"/>
        <v/>
      </c>
      <c r="EB1520" s="17" t="str">
        <f t="shared" si="533"/>
        <v/>
      </c>
      <c r="EC1520" s="17" t="str">
        <f t="shared" si="534"/>
        <v/>
      </c>
      <c r="ED1520" s="17" t="str">
        <f t="shared" si="535"/>
        <v/>
      </c>
      <c r="EE1520" s="17" t="str">
        <f t="shared" si="536"/>
        <v/>
      </c>
      <c r="EF1520" s="17" t="str">
        <f t="shared" si="537"/>
        <v/>
      </c>
      <c r="EG1520" s="17" t="str">
        <f t="shared" si="538"/>
        <v/>
      </c>
      <c r="EH1520" s="17" t="str">
        <f t="shared" si="539"/>
        <v/>
      </c>
      <c r="EI1520" s="17" t="str">
        <f t="shared" si="540"/>
        <v/>
      </c>
      <c r="EJ1520" s="17" t="str">
        <f t="shared" si="541"/>
        <v/>
      </c>
      <c r="EK1520" s="17" t="str">
        <f t="shared" si="542"/>
        <v/>
      </c>
      <c r="EL1520" s="17" t="str">
        <f t="shared" si="543"/>
        <v/>
      </c>
    </row>
    <row r="1521" spans="89:142" x14ac:dyDescent="0.35">
      <c r="CK1521" s="17" t="str">
        <f t="shared" si="490"/>
        <v/>
      </c>
      <c r="CL1521" s="17" t="str">
        <f t="shared" si="491"/>
        <v/>
      </c>
      <c r="CM1521" s="17" t="str">
        <f t="shared" si="492"/>
        <v/>
      </c>
      <c r="CN1521" s="17" t="str">
        <f t="shared" si="493"/>
        <v/>
      </c>
      <c r="CO1521" s="17" t="str">
        <f t="shared" si="494"/>
        <v/>
      </c>
      <c r="CP1521" s="17" t="str">
        <f t="shared" si="495"/>
        <v/>
      </c>
      <c r="CQ1521" s="17" t="str">
        <f t="shared" si="496"/>
        <v/>
      </c>
      <c r="CR1521" s="17" t="str">
        <f t="shared" si="497"/>
        <v/>
      </c>
      <c r="CS1521" s="17" t="str">
        <f t="shared" si="498"/>
        <v/>
      </c>
      <c r="CT1521" s="17" t="str">
        <f t="shared" si="499"/>
        <v/>
      </c>
      <c r="CU1521" s="17" t="str">
        <f t="shared" si="500"/>
        <v/>
      </c>
      <c r="CV1521" s="17" t="str">
        <f t="shared" si="501"/>
        <v/>
      </c>
      <c r="CW1521" s="17" t="str">
        <f t="shared" si="502"/>
        <v/>
      </c>
      <c r="CX1521" s="17" t="str">
        <f t="shared" si="503"/>
        <v/>
      </c>
      <c r="CY1521" s="17" t="str">
        <f t="shared" si="504"/>
        <v/>
      </c>
      <c r="CZ1521" s="17" t="str">
        <f t="shared" si="505"/>
        <v/>
      </c>
      <c r="DA1521" s="17" t="str">
        <f t="shared" si="506"/>
        <v/>
      </c>
      <c r="DB1521" s="17" t="str">
        <f t="shared" si="507"/>
        <v/>
      </c>
      <c r="DC1521" s="17" t="str">
        <f t="shared" si="508"/>
        <v/>
      </c>
      <c r="DD1521" s="17" t="str">
        <f t="shared" si="509"/>
        <v/>
      </c>
      <c r="DE1521" s="17" t="str">
        <f t="shared" si="510"/>
        <v/>
      </c>
      <c r="DF1521" s="17" t="str">
        <f t="shared" si="511"/>
        <v/>
      </c>
      <c r="DG1521" s="17" t="str">
        <f t="shared" si="512"/>
        <v/>
      </c>
      <c r="DH1521" s="17" t="str">
        <f t="shared" si="513"/>
        <v/>
      </c>
      <c r="DI1521" s="17" t="str">
        <f t="shared" si="514"/>
        <v/>
      </c>
      <c r="DJ1521" s="17" t="str">
        <f t="shared" si="515"/>
        <v/>
      </c>
      <c r="DK1521" s="17" t="str">
        <f t="shared" si="516"/>
        <v/>
      </c>
      <c r="DL1521" s="17" t="str">
        <f t="shared" si="517"/>
        <v/>
      </c>
      <c r="DM1521" s="17" t="str">
        <f t="shared" si="518"/>
        <v/>
      </c>
      <c r="DN1521" s="17" t="str">
        <f t="shared" si="519"/>
        <v/>
      </c>
      <c r="DO1521" s="17" t="str">
        <f t="shared" si="520"/>
        <v/>
      </c>
      <c r="DP1521" s="17" t="str">
        <f t="shared" si="521"/>
        <v/>
      </c>
      <c r="DQ1521" s="17" t="str">
        <f t="shared" si="522"/>
        <v/>
      </c>
      <c r="DR1521" s="17" t="str">
        <f t="shared" si="523"/>
        <v/>
      </c>
      <c r="DS1521" s="17" t="str">
        <f t="shared" si="524"/>
        <v/>
      </c>
      <c r="DT1521" s="17" t="str">
        <f t="shared" si="525"/>
        <v/>
      </c>
      <c r="DU1521" s="17" t="str">
        <f t="shared" si="526"/>
        <v/>
      </c>
      <c r="DV1521" s="17" t="str">
        <f t="shared" si="527"/>
        <v/>
      </c>
      <c r="DW1521" s="17" t="str">
        <f t="shared" si="528"/>
        <v/>
      </c>
      <c r="DX1521" s="17" t="str">
        <f t="shared" si="529"/>
        <v/>
      </c>
      <c r="DY1521" s="17" t="str">
        <f t="shared" si="530"/>
        <v/>
      </c>
      <c r="DZ1521" s="17" t="str">
        <f t="shared" si="531"/>
        <v/>
      </c>
      <c r="EA1521" s="17" t="str">
        <f t="shared" si="532"/>
        <v/>
      </c>
      <c r="EB1521" s="17" t="str">
        <f t="shared" si="533"/>
        <v/>
      </c>
      <c r="EC1521" s="17" t="str">
        <f t="shared" si="534"/>
        <v/>
      </c>
      <c r="ED1521" s="17" t="str">
        <f t="shared" si="535"/>
        <v/>
      </c>
      <c r="EE1521" s="17" t="str">
        <f t="shared" si="536"/>
        <v/>
      </c>
      <c r="EF1521" s="17" t="str">
        <f t="shared" si="537"/>
        <v/>
      </c>
      <c r="EG1521" s="17" t="str">
        <f t="shared" si="538"/>
        <v/>
      </c>
      <c r="EH1521" s="17" t="str">
        <f t="shared" si="539"/>
        <v/>
      </c>
      <c r="EI1521" s="17" t="str">
        <f t="shared" si="540"/>
        <v/>
      </c>
      <c r="EJ1521" s="17" t="str">
        <f t="shared" si="541"/>
        <v/>
      </c>
      <c r="EK1521" s="17" t="str">
        <f t="shared" si="542"/>
        <v/>
      </c>
      <c r="EL1521" s="17" t="str">
        <f t="shared" si="543"/>
        <v/>
      </c>
    </row>
    <row r="1522" spans="89:142" x14ac:dyDescent="0.35">
      <c r="CK1522" s="17" t="str">
        <f t="shared" si="490"/>
        <v/>
      </c>
      <c r="CL1522" s="17" t="str">
        <f t="shared" si="491"/>
        <v/>
      </c>
      <c r="CM1522" s="17" t="str">
        <f t="shared" si="492"/>
        <v/>
      </c>
      <c r="CN1522" s="17" t="str">
        <f t="shared" si="493"/>
        <v/>
      </c>
      <c r="CO1522" s="17" t="str">
        <f t="shared" si="494"/>
        <v/>
      </c>
      <c r="CP1522" s="17" t="str">
        <f t="shared" si="495"/>
        <v/>
      </c>
      <c r="CQ1522" s="17" t="str">
        <f t="shared" si="496"/>
        <v/>
      </c>
      <c r="CR1522" s="17" t="str">
        <f t="shared" si="497"/>
        <v/>
      </c>
      <c r="CS1522" s="17" t="str">
        <f t="shared" si="498"/>
        <v/>
      </c>
      <c r="CT1522" s="17" t="str">
        <f t="shared" si="499"/>
        <v/>
      </c>
      <c r="CU1522" s="17" t="str">
        <f t="shared" si="500"/>
        <v/>
      </c>
      <c r="CV1522" s="17" t="str">
        <f t="shared" si="501"/>
        <v/>
      </c>
      <c r="CW1522" s="17" t="str">
        <f t="shared" si="502"/>
        <v/>
      </c>
      <c r="CX1522" s="17" t="str">
        <f t="shared" si="503"/>
        <v/>
      </c>
      <c r="CY1522" s="17" t="str">
        <f t="shared" si="504"/>
        <v/>
      </c>
      <c r="CZ1522" s="17" t="str">
        <f t="shared" si="505"/>
        <v/>
      </c>
      <c r="DA1522" s="17" t="str">
        <f t="shared" si="506"/>
        <v/>
      </c>
      <c r="DB1522" s="17" t="str">
        <f t="shared" si="507"/>
        <v/>
      </c>
      <c r="DC1522" s="17" t="str">
        <f t="shared" si="508"/>
        <v/>
      </c>
      <c r="DD1522" s="17" t="str">
        <f t="shared" si="509"/>
        <v/>
      </c>
      <c r="DE1522" s="17" t="str">
        <f t="shared" si="510"/>
        <v/>
      </c>
      <c r="DF1522" s="17" t="str">
        <f t="shared" si="511"/>
        <v/>
      </c>
      <c r="DG1522" s="17" t="str">
        <f t="shared" si="512"/>
        <v/>
      </c>
      <c r="DH1522" s="17" t="str">
        <f t="shared" si="513"/>
        <v/>
      </c>
      <c r="DI1522" s="17" t="str">
        <f t="shared" si="514"/>
        <v/>
      </c>
      <c r="DJ1522" s="17" t="str">
        <f t="shared" si="515"/>
        <v/>
      </c>
      <c r="DK1522" s="17" t="str">
        <f t="shared" si="516"/>
        <v/>
      </c>
      <c r="DL1522" s="17" t="str">
        <f t="shared" si="517"/>
        <v/>
      </c>
      <c r="DM1522" s="17" t="str">
        <f t="shared" si="518"/>
        <v/>
      </c>
      <c r="DN1522" s="17" t="str">
        <f t="shared" si="519"/>
        <v/>
      </c>
      <c r="DO1522" s="17" t="str">
        <f t="shared" si="520"/>
        <v/>
      </c>
      <c r="DP1522" s="17" t="str">
        <f t="shared" si="521"/>
        <v/>
      </c>
      <c r="DQ1522" s="17" t="str">
        <f t="shared" si="522"/>
        <v/>
      </c>
      <c r="DR1522" s="17" t="str">
        <f t="shared" si="523"/>
        <v/>
      </c>
      <c r="DS1522" s="17" t="str">
        <f t="shared" si="524"/>
        <v/>
      </c>
      <c r="DT1522" s="17" t="str">
        <f t="shared" si="525"/>
        <v/>
      </c>
      <c r="DU1522" s="17" t="str">
        <f t="shared" si="526"/>
        <v/>
      </c>
      <c r="DV1522" s="17" t="str">
        <f t="shared" si="527"/>
        <v/>
      </c>
      <c r="DW1522" s="17" t="str">
        <f t="shared" si="528"/>
        <v/>
      </c>
      <c r="DX1522" s="17" t="str">
        <f t="shared" si="529"/>
        <v/>
      </c>
      <c r="DY1522" s="17" t="str">
        <f t="shared" si="530"/>
        <v/>
      </c>
      <c r="DZ1522" s="17" t="str">
        <f t="shared" si="531"/>
        <v/>
      </c>
      <c r="EA1522" s="17" t="str">
        <f t="shared" si="532"/>
        <v/>
      </c>
      <c r="EB1522" s="17" t="str">
        <f t="shared" si="533"/>
        <v/>
      </c>
      <c r="EC1522" s="17" t="str">
        <f t="shared" si="534"/>
        <v/>
      </c>
      <c r="ED1522" s="17" t="str">
        <f t="shared" si="535"/>
        <v/>
      </c>
      <c r="EE1522" s="17" t="str">
        <f t="shared" si="536"/>
        <v/>
      </c>
      <c r="EF1522" s="17" t="str">
        <f t="shared" si="537"/>
        <v/>
      </c>
      <c r="EG1522" s="17" t="str">
        <f t="shared" si="538"/>
        <v/>
      </c>
      <c r="EH1522" s="17" t="str">
        <f t="shared" si="539"/>
        <v/>
      </c>
      <c r="EI1522" s="17" t="str">
        <f t="shared" si="540"/>
        <v/>
      </c>
      <c r="EJ1522" s="17" t="str">
        <f t="shared" si="541"/>
        <v/>
      </c>
      <c r="EK1522" s="17" t="str">
        <f t="shared" si="542"/>
        <v/>
      </c>
      <c r="EL1522" s="17" t="str">
        <f t="shared" si="543"/>
        <v/>
      </c>
    </row>
    <row r="1523" spans="89:142" x14ac:dyDescent="0.35">
      <c r="CK1523" s="17" t="str">
        <f t="shared" si="490"/>
        <v/>
      </c>
      <c r="CL1523" s="17" t="str">
        <f t="shared" si="491"/>
        <v/>
      </c>
      <c r="CM1523" s="17" t="str">
        <f t="shared" si="492"/>
        <v/>
      </c>
      <c r="CN1523" s="17" t="str">
        <f t="shared" si="493"/>
        <v/>
      </c>
      <c r="CO1523" s="17" t="str">
        <f t="shared" si="494"/>
        <v/>
      </c>
      <c r="CP1523" s="17" t="str">
        <f t="shared" si="495"/>
        <v/>
      </c>
      <c r="CQ1523" s="17" t="str">
        <f t="shared" si="496"/>
        <v/>
      </c>
      <c r="CR1523" s="17" t="str">
        <f t="shared" si="497"/>
        <v/>
      </c>
      <c r="CS1523" s="17" t="str">
        <f t="shared" si="498"/>
        <v/>
      </c>
      <c r="CT1523" s="17" t="str">
        <f t="shared" si="499"/>
        <v/>
      </c>
      <c r="CU1523" s="17" t="str">
        <f t="shared" si="500"/>
        <v/>
      </c>
      <c r="CV1523" s="17" t="str">
        <f t="shared" si="501"/>
        <v/>
      </c>
      <c r="CW1523" s="17" t="str">
        <f t="shared" si="502"/>
        <v/>
      </c>
      <c r="CX1523" s="17" t="str">
        <f t="shared" si="503"/>
        <v/>
      </c>
      <c r="CY1523" s="17" t="str">
        <f t="shared" si="504"/>
        <v/>
      </c>
      <c r="CZ1523" s="17" t="str">
        <f t="shared" si="505"/>
        <v/>
      </c>
      <c r="DA1523" s="17" t="str">
        <f t="shared" si="506"/>
        <v/>
      </c>
      <c r="DB1523" s="17" t="str">
        <f t="shared" si="507"/>
        <v/>
      </c>
      <c r="DC1523" s="17" t="str">
        <f t="shared" si="508"/>
        <v/>
      </c>
      <c r="DD1523" s="17" t="str">
        <f t="shared" si="509"/>
        <v/>
      </c>
      <c r="DE1523" s="17" t="str">
        <f t="shared" si="510"/>
        <v/>
      </c>
      <c r="DF1523" s="17" t="str">
        <f t="shared" si="511"/>
        <v/>
      </c>
      <c r="DG1523" s="17" t="str">
        <f t="shared" si="512"/>
        <v/>
      </c>
      <c r="DH1523" s="17" t="str">
        <f t="shared" si="513"/>
        <v/>
      </c>
      <c r="DI1523" s="17" t="str">
        <f t="shared" si="514"/>
        <v/>
      </c>
      <c r="DJ1523" s="17" t="str">
        <f t="shared" si="515"/>
        <v/>
      </c>
      <c r="DK1523" s="17" t="str">
        <f t="shared" si="516"/>
        <v/>
      </c>
      <c r="DL1523" s="17" t="str">
        <f t="shared" si="517"/>
        <v/>
      </c>
      <c r="DM1523" s="17" t="str">
        <f t="shared" si="518"/>
        <v/>
      </c>
      <c r="DN1523" s="17" t="str">
        <f t="shared" si="519"/>
        <v/>
      </c>
      <c r="DO1523" s="17" t="str">
        <f t="shared" si="520"/>
        <v/>
      </c>
      <c r="DP1523" s="17" t="str">
        <f t="shared" si="521"/>
        <v/>
      </c>
      <c r="DQ1523" s="17" t="str">
        <f t="shared" si="522"/>
        <v/>
      </c>
      <c r="DR1523" s="17" t="str">
        <f t="shared" si="523"/>
        <v/>
      </c>
      <c r="DS1523" s="17" t="str">
        <f t="shared" si="524"/>
        <v/>
      </c>
      <c r="DT1523" s="17" t="str">
        <f t="shared" si="525"/>
        <v/>
      </c>
      <c r="DU1523" s="17" t="str">
        <f t="shared" si="526"/>
        <v/>
      </c>
      <c r="DV1523" s="17" t="str">
        <f t="shared" si="527"/>
        <v/>
      </c>
      <c r="DW1523" s="17" t="str">
        <f t="shared" si="528"/>
        <v/>
      </c>
      <c r="DX1523" s="17" t="str">
        <f t="shared" si="529"/>
        <v/>
      </c>
      <c r="DY1523" s="17" t="str">
        <f t="shared" si="530"/>
        <v/>
      </c>
      <c r="DZ1523" s="17" t="str">
        <f t="shared" si="531"/>
        <v/>
      </c>
      <c r="EA1523" s="17" t="str">
        <f t="shared" si="532"/>
        <v/>
      </c>
      <c r="EB1523" s="17" t="str">
        <f t="shared" si="533"/>
        <v/>
      </c>
      <c r="EC1523" s="17" t="str">
        <f t="shared" si="534"/>
        <v/>
      </c>
      <c r="ED1523" s="17" t="str">
        <f t="shared" si="535"/>
        <v/>
      </c>
      <c r="EE1523" s="17" t="str">
        <f t="shared" si="536"/>
        <v/>
      </c>
      <c r="EF1523" s="17" t="str">
        <f t="shared" si="537"/>
        <v/>
      </c>
      <c r="EG1523" s="17" t="str">
        <f t="shared" si="538"/>
        <v/>
      </c>
      <c r="EH1523" s="17" t="str">
        <f t="shared" si="539"/>
        <v/>
      </c>
      <c r="EI1523" s="17" t="str">
        <f t="shared" si="540"/>
        <v/>
      </c>
      <c r="EJ1523" s="17" t="str">
        <f t="shared" si="541"/>
        <v/>
      </c>
      <c r="EK1523" s="17" t="str">
        <f t="shared" si="542"/>
        <v/>
      </c>
      <c r="EL1523" s="17" t="str">
        <f t="shared" si="543"/>
        <v/>
      </c>
    </row>
    <row r="1524" spans="89:142" x14ac:dyDescent="0.35">
      <c r="CK1524" s="17" t="str">
        <f t="shared" si="490"/>
        <v/>
      </c>
      <c r="CL1524" s="17" t="str">
        <f t="shared" si="491"/>
        <v/>
      </c>
      <c r="CM1524" s="17" t="str">
        <f t="shared" si="492"/>
        <v/>
      </c>
      <c r="CN1524" s="17" t="str">
        <f t="shared" si="493"/>
        <v/>
      </c>
      <c r="CO1524" s="17" t="str">
        <f t="shared" si="494"/>
        <v/>
      </c>
      <c r="CP1524" s="17" t="str">
        <f t="shared" si="495"/>
        <v/>
      </c>
      <c r="CQ1524" s="17" t="str">
        <f t="shared" si="496"/>
        <v/>
      </c>
      <c r="CR1524" s="17" t="str">
        <f t="shared" si="497"/>
        <v/>
      </c>
      <c r="CS1524" s="17" t="str">
        <f t="shared" si="498"/>
        <v/>
      </c>
      <c r="CT1524" s="17" t="str">
        <f t="shared" si="499"/>
        <v/>
      </c>
      <c r="CU1524" s="17" t="str">
        <f t="shared" si="500"/>
        <v/>
      </c>
      <c r="CV1524" s="17" t="str">
        <f t="shared" si="501"/>
        <v/>
      </c>
      <c r="CW1524" s="17" t="str">
        <f t="shared" si="502"/>
        <v/>
      </c>
      <c r="CX1524" s="17" t="str">
        <f t="shared" si="503"/>
        <v/>
      </c>
      <c r="CY1524" s="17" t="str">
        <f t="shared" si="504"/>
        <v/>
      </c>
      <c r="CZ1524" s="17" t="str">
        <f t="shared" si="505"/>
        <v/>
      </c>
      <c r="DA1524" s="17" t="str">
        <f t="shared" si="506"/>
        <v/>
      </c>
      <c r="DB1524" s="17" t="str">
        <f t="shared" si="507"/>
        <v/>
      </c>
      <c r="DC1524" s="17" t="str">
        <f t="shared" si="508"/>
        <v/>
      </c>
      <c r="DD1524" s="17" t="str">
        <f t="shared" si="509"/>
        <v/>
      </c>
      <c r="DE1524" s="17" t="str">
        <f t="shared" si="510"/>
        <v/>
      </c>
      <c r="DF1524" s="17" t="str">
        <f t="shared" si="511"/>
        <v/>
      </c>
      <c r="DG1524" s="17" t="str">
        <f t="shared" si="512"/>
        <v/>
      </c>
      <c r="DH1524" s="17" t="str">
        <f t="shared" si="513"/>
        <v/>
      </c>
      <c r="DI1524" s="17" t="str">
        <f t="shared" si="514"/>
        <v/>
      </c>
      <c r="DJ1524" s="17" t="str">
        <f t="shared" si="515"/>
        <v/>
      </c>
      <c r="DK1524" s="17" t="str">
        <f t="shared" si="516"/>
        <v/>
      </c>
      <c r="DL1524" s="17" t="str">
        <f t="shared" si="517"/>
        <v/>
      </c>
      <c r="DM1524" s="17" t="str">
        <f t="shared" si="518"/>
        <v/>
      </c>
      <c r="DN1524" s="17" t="str">
        <f t="shared" si="519"/>
        <v/>
      </c>
      <c r="DO1524" s="17" t="str">
        <f t="shared" si="520"/>
        <v/>
      </c>
      <c r="DP1524" s="17" t="str">
        <f t="shared" si="521"/>
        <v/>
      </c>
      <c r="DQ1524" s="17" t="str">
        <f t="shared" si="522"/>
        <v/>
      </c>
      <c r="DR1524" s="17" t="str">
        <f t="shared" si="523"/>
        <v/>
      </c>
      <c r="DS1524" s="17" t="str">
        <f t="shared" si="524"/>
        <v/>
      </c>
      <c r="DT1524" s="17" t="str">
        <f t="shared" si="525"/>
        <v/>
      </c>
      <c r="DU1524" s="17" t="str">
        <f t="shared" si="526"/>
        <v/>
      </c>
      <c r="DV1524" s="17" t="str">
        <f t="shared" si="527"/>
        <v/>
      </c>
      <c r="DW1524" s="17" t="str">
        <f t="shared" si="528"/>
        <v/>
      </c>
      <c r="DX1524" s="17" t="str">
        <f t="shared" si="529"/>
        <v/>
      </c>
      <c r="DY1524" s="17" t="str">
        <f t="shared" si="530"/>
        <v/>
      </c>
      <c r="DZ1524" s="17" t="str">
        <f t="shared" si="531"/>
        <v/>
      </c>
      <c r="EA1524" s="17" t="str">
        <f t="shared" si="532"/>
        <v/>
      </c>
      <c r="EB1524" s="17" t="str">
        <f t="shared" si="533"/>
        <v/>
      </c>
      <c r="EC1524" s="17" t="str">
        <f t="shared" si="534"/>
        <v/>
      </c>
      <c r="ED1524" s="17" t="str">
        <f t="shared" si="535"/>
        <v/>
      </c>
      <c r="EE1524" s="17" t="str">
        <f t="shared" si="536"/>
        <v/>
      </c>
      <c r="EF1524" s="17" t="str">
        <f t="shared" si="537"/>
        <v/>
      </c>
      <c r="EG1524" s="17" t="str">
        <f t="shared" si="538"/>
        <v/>
      </c>
      <c r="EH1524" s="17" t="str">
        <f t="shared" si="539"/>
        <v/>
      </c>
      <c r="EI1524" s="17" t="str">
        <f t="shared" si="540"/>
        <v/>
      </c>
      <c r="EJ1524" s="17" t="str">
        <f t="shared" si="541"/>
        <v/>
      </c>
      <c r="EK1524" s="17" t="str">
        <f t="shared" si="542"/>
        <v/>
      </c>
      <c r="EL1524" s="17" t="str">
        <f t="shared" si="543"/>
        <v/>
      </c>
    </row>
    <row r="1525" spans="89:142" x14ac:dyDescent="0.35">
      <c r="CK1525" s="17" t="str">
        <f t="shared" si="490"/>
        <v/>
      </c>
      <c r="CL1525" s="17" t="str">
        <f t="shared" si="491"/>
        <v/>
      </c>
      <c r="CM1525" s="17" t="str">
        <f t="shared" si="492"/>
        <v/>
      </c>
      <c r="CN1525" s="17" t="str">
        <f t="shared" si="493"/>
        <v/>
      </c>
      <c r="CO1525" s="17" t="str">
        <f t="shared" si="494"/>
        <v/>
      </c>
      <c r="CP1525" s="17" t="str">
        <f t="shared" si="495"/>
        <v/>
      </c>
      <c r="CQ1525" s="17" t="str">
        <f t="shared" si="496"/>
        <v/>
      </c>
      <c r="CR1525" s="17" t="str">
        <f t="shared" si="497"/>
        <v/>
      </c>
      <c r="CS1525" s="17" t="str">
        <f t="shared" si="498"/>
        <v/>
      </c>
      <c r="CT1525" s="17" t="str">
        <f t="shared" si="499"/>
        <v/>
      </c>
      <c r="CU1525" s="17" t="str">
        <f t="shared" si="500"/>
        <v/>
      </c>
      <c r="CV1525" s="17" t="str">
        <f t="shared" si="501"/>
        <v/>
      </c>
      <c r="CW1525" s="17" t="str">
        <f t="shared" si="502"/>
        <v/>
      </c>
      <c r="CX1525" s="17" t="str">
        <f t="shared" si="503"/>
        <v/>
      </c>
      <c r="CY1525" s="17" t="str">
        <f t="shared" si="504"/>
        <v/>
      </c>
      <c r="CZ1525" s="17" t="str">
        <f t="shared" si="505"/>
        <v/>
      </c>
      <c r="DA1525" s="17" t="str">
        <f t="shared" si="506"/>
        <v/>
      </c>
      <c r="DB1525" s="17" t="str">
        <f t="shared" si="507"/>
        <v/>
      </c>
      <c r="DC1525" s="17" t="str">
        <f t="shared" si="508"/>
        <v/>
      </c>
      <c r="DD1525" s="17" t="str">
        <f t="shared" si="509"/>
        <v/>
      </c>
      <c r="DE1525" s="17" t="str">
        <f t="shared" si="510"/>
        <v/>
      </c>
      <c r="DF1525" s="17" t="str">
        <f t="shared" si="511"/>
        <v/>
      </c>
      <c r="DG1525" s="17" t="str">
        <f t="shared" si="512"/>
        <v/>
      </c>
      <c r="DH1525" s="17" t="str">
        <f t="shared" si="513"/>
        <v/>
      </c>
      <c r="DI1525" s="17" t="str">
        <f t="shared" si="514"/>
        <v/>
      </c>
      <c r="DJ1525" s="17" t="str">
        <f t="shared" si="515"/>
        <v/>
      </c>
      <c r="DK1525" s="17" t="str">
        <f t="shared" si="516"/>
        <v/>
      </c>
      <c r="DL1525" s="17" t="str">
        <f t="shared" si="517"/>
        <v/>
      </c>
      <c r="DM1525" s="17" t="str">
        <f t="shared" si="518"/>
        <v/>
      </c>
      <c r="DN1525" s="17" t="str">
        <f t="shared" si="519"/>
        <v/>
      </c>
      <c r="DO1525" s="17" t="str">
        <f t="shared" si="520"/>
        <v/>
      </c>
      <c r="DP1525" s="17" t="str">
        <f t="shared" si="521"/>
        <v/>
      </c>
      <c r="DQ1525" s="17" t="str">
        <f t="shared" si="522"/>
        <v/>
      </c>
      <c r="DR1525" s="17" t="str">
        <f t="shared" si="523"/>
        <v/>
      </c>
      <c r="DS1525" s="17" t="str">
        <f t="shared" si="524"/>
        <v/>
      </c>
      <c r="DT1525" s="17" t="str">
        <f t="shared" si="525"/>
        <v/>
      </c>
      <c r="DU1525" s="17" t="str">
        <f t="shared" si="526"/>
        <v/>
      </c>
      <c r="DV1525" s="17" t="str">
        <f t="shared" si="527"/>
        <v/>
      </c>
      <c r="DW1525" s="17" t="str">
        <f t="shared" si="528"/>
        <v/>
      </c>
      <c r="DX1525" s="17" t="str">
        <f t="shared" si="529"/>
        <v/>
      </c>
      <c r="DY1525" s="17" t="str">
        <f t="shared" si="530"/>
        <v/>
      </c>
      <c r="DZ1525" s="17" t="str">
        <f t="shared" si="531"/>
        <v/>
      </c>
      <c r="EA1525" s="17" t="str">
        <f t="shared" si="532"/>
        <v/>
      </c>
      <c r="EB1525" s="17" t="str">
        <f t="shared" si="533"/>
        <v/>
      </c>
      <c r="EC1525" s="17" t="str">
        <f t="shared" si="534"/>
        <v/>
      </c>
      <c r="ED1525" s="17" t="str">
        <f t="shared" si="535"/>
        <v/>
      </c>
      <c r="EE1525" s="17" t="str">
        <f t="shared" si="536"/>
        <v/>
      </c>
      <c r="EF1525" s="17" t="str">
        <f t="shared" si="537"/>
        <v/>
      </c>
      <c r="EG1525" s="17" t="str">
        <f t="shared" si="538"/>
        <v/>
      </c>
      <c r="EH1525" s="17" t="str">
        <f t="shared" si="539"/>
        <v/>
      </c>
      <c r="EI1525" s="17" t="str">
        <f t="shared" si="540"/>
        <v/>
      </c>
      <c r="EJ1525" s="17" t="str">
        <f t="shared" si="541"/>
        <v/>
      </c>
      <c r="EK1525" s="17" t="str">
        <f t="shared" si="542"/>
        <v/>
      </c>
      <c r="EL1525" s="17" t="str">
        <f t="shared" si="543"/>
        <v/>
      </c>
    </row>
    <row r="1526" spans="89:142" x14ac:dyDescent="0.35">
      <c r="CK1526" s="17" t="str">
        <f t="shared" si="490"/>
        <v/>
      </c>
      <c r="CL1526" s="17" t="str">
        <f t="shared" si="491"/>
        <v/>
      </c>
      <c r="CM1526" s="17" t="str">
        <f t="shared" si="492"/>
        <v/>
      </c>
      <c r="CN1526" s="17" t="str">
        <f t="shared" si="493"/>
        <v/>
      </c>
      <c r="CO1526" s="17" t="str">
        <f t="shared" si="494"/>
        <v/>
      </c>
      <c r="CP1526" s="17" t="str">
        <f t="shared" si="495"/>
        <v/>
      </c>
      <c r="CQ1526" s="17" t="str">
        <f t="shared" si="496"/>
        <v/>
      </c>
      <c r="CR1526" s="17" t="str">
        <f t="shared" si="497"/>
        <v/>
      </c>
      <c r="CS1526" s="17" t="str">
        <f t="shared" si="498"/>
        <v/>
      </c>
      <c r="CT1526" s="17" t="str">
        <f t="shared" si="499"/>
        <v/>
      </c>
      <c r="CU1526" s="17" t="str">
        <f t="shared" si="500"/>
        <v/>
      </c>
      <c r="CV1526" s="17" t="str">
        <f t="shared" si="501"/>
        <v/>
      </c>
      <c r="CW1526" s="17" t="str">
        <f t="shared" si="502"/>
        <v/>
      </c>
      <c r="CX1526" s="17" t="str">
        <f t="shared" si="503"/>
        <v/>
      </c>
      <c r="CY1526" s="17" t="str">
        <f t="shared" si="504"/>
        <v/>
      </c>
      <c r="CZ1526" s="17" t="str">
        <f t="shared" si="505"/>
        <v/>
      </c>
      <c r="DA1526" s="17" t="str">
        <f t="shared" si="506"/>
        <v/>
      </c>
      <c r="DB1526" s="17" t="str">
        <f t="shared" si="507"/>
        <v/>
      </c>
      <c r="DC1526" s="17" t="str">
        <f t="shared" si="508"/>
        <v/>
      </c>
      <c r="DD1526" s="17" t="str">
        <f t="shared" si="509"/>
        <v/>
      </c>
      <c r="DE1526" s="17" t="str">
        <f t="shared" si="510"/>
        <v/>
      </c>
      <c r="DF1526" s="17" t="str">
        <f t="shared" si="511"/>
        <v/>
      </c>
      <c r="DG1526" s="17" t="str">
        <f t="shared" si="512"/>
        <v/>
      </c>
      <c r="DH1526" s="17" t="str">
        <f t="shared" si="513"/>
        <v/>
      </c>
      <c r="DI1526" s="17" t="str">
        <f t="shared" si="514"/>
        <v/>
      </c>
      <c r="DJ1526" s="17" t="str">
        <f t="shared" si="515"/>
        <v/>
      </c>
      <c r="DK1526" s="17" t="str">
        <f t="shared" si="516"/>
        <v/>
      </c>
      <c r="DL1526" s="17" t="str">
        <f t="shared" si="517"/>
        <v/>
      </c>
      <c r="DM1526" s="17" t="str">
        <f t="shared" si="518"/>
        <v/>
      </c>
      <c r="DN1526" s="17" t="str">
        <f t="shared" si="519"/>
        <v/>
      </c>
      <c r="DO1526" s="17" t="str">
        <f t="shared" si="520"/>
        <v/>
      </c>
      <c r="DP1526" s="17" t="str">
        <f t="shared" si="521"/>
        <v/>
      </c>
      <c r="DQ1526" s="17" t="str">
        <f t="shared" si="522"/>
        <v/>
      </c>
      <c r="DR1526" s="17" t="str">
        <f t="shared" si="523"/>
        <v/>
      </c>
      <c r="DS1526" s="17" t="str">
        <f t="shared" si="524"/>
        <v/>
      </c>
      <c r="DT1526" s="17" t="str">
        <f t="shared" si="525"/>
        <v/>
      </c>
      <c r="DU1526" s="17" t="str">
        <f t="shared" si="526"/>
        <v/>
      </c>
      <c r="DV1526" s="17" t="str">
        <f t="shared" si="527"/>
        <v/>
      </c>
      <c r="DW1526" s="17" t="str">
        <f t="shared" si="528"/>
        <v/>
      </c>
      <c r="DX1526" s="17" t="str">
        <f t="shared" si="529"/>
        <v/>
      </c>
      <c r="DY1526" s="17" t="str">
        <f t="shared" si="530"/>
        <v/>
      </c>
      <c r="DZ1526" s="17" t="str">
        <f t="shared" si="531"/>
        <v/>
      </c>
      <c r="EA1526" s="17" t="str">
        <f t="shared" si="532"/>
        <v/>
      </c>
      <c r="EB1526" s="17" t="str">
        <f t="shared" si="533"/>
        <v/>
      </c>
      <c r="EC1526" s="17" t="str">
        <f t="shared" si="534"/>
        <v/>
      </c>
      <c r="ED1526" s="17" t="str">
        <f t="shared" si="535"/>
        <v/>
      </c>
      <c r="EE1526" s="17" t="str">
        <f t="shared" si="536"/>
        <v/>
      </c>
      <c r="EF1526" s="17" t="str">
        <f t="shared" si="537"/>
        <v/>
      </c>
      <c r="EG1526" s="17" t="str">
        <f t="shared" si="538"/>
        <v/>
      </c>
      <c r="EH1526" s="17" t="str">
        <f t="shared" si="539"/>
        <v/>
      </c>
      <c r="EI1526" s="17" t="str">
        <f t="shared" si="540"/>
        <v/>
      </c>
      <c r="EJ1526" s="17" t="str">
        <f t="shared" si="541"/>
        <v/>
      </c>
      <c r="EK1526" s="17" t="str">
        <f t="shared" si="542"/>
        <v/>
      </c>
      <c r="EL1526" s="17" t="str">
        <f t="shared" si="543"/>
        <v/>
      </c>
    </row>
    <row r="1527" spans="89:142" x14ac:dyDescent="0.35">
      <c r="CK1527" s="17" t="str">
        <f t="shared" si="490"/>
        <v/>
      </c>
      <c r="CL1527" s="17" t="str">
        <f t="shared" si="491"/>
        <v/>
      </c>
      <c r="CM1527" s="17" t="str">
        <f t="shared" si="492"/>
        <v/>
      </c>
      <c r="CN1527" s="17" t="str">
        <f t="shared" si="493"/>
        <v/>
      </c>
      <c r="CO1527" s="17" t="str">
        <f t="shared" si="494"/>
        <v/>
      </c>
      <c r="CP1527" s="17" t="str">
        <f t="shared" si="495"/>
        <v/>
      </c>
      <c r="CQ1527" s="17" t="str">
        <f t="shared" si="496"/>
        <v/>
      </c>
      <c r="CR1527" s="17" t="str">
        <f t="shared" si="497"/>
        <v/>
      </c>
      <c r="CS1527" s="17" t="str">
        <f t="shared" si="498"/>
        <v/>
      </c>
      <c r="CT1527" s="17" t="str">
        <f t="shared" si="499"/>
        <v/>
      </c>
      <c r="CU1527" s="17" t="str">
        <f t="shared" si="500"/>
        <v/>
      </c>
      <c r="CV1527" s="17" t="str">
        <f t="shared" si="501"/>
        <v/>
      </c>
      <c r="CW1527" s="17" t="str">
        <f t="shared" si="502"/>
        <v/>
      </c>
      <c r="CX1527" s="17" t="str">
        <f t="shared" si="503"/>
        <v/>
      </c>
      <c r="CY1527" s="17" t="str">
        <f t="shared" si="504"/>
        <v/>
      </c>
      <c r="CZ1527" s="17" t="str">
        <f t="shared" si="505"/>
        <v/>
      </c>
      <c r="DA1527" s="17" t="str">
        <f t="shared" si="506"/>
        <v/>
      </c>
      <c r="DB1527" s="17" t="str">
        <f t="shared" si="507"/>
        <v/>
      </c>
      <c r="DC1527" s="17" t="str">
        <f t="shared" si="508"/>
        <v/>
      </c>
      <c r="DD1527" s="17" t="str">
        <f t="shared" si="509"/>
        <v/>
      </c>
      <c r="DE1527" s="17" t="str">
        <f t="shared" si="510"/>
        <v/>
      </c>
      <c r="DF1527" s="17" t="str">
        <f t="shared" si="511"/>
        <v/>
      </c>
      <c r="DG1527" s="17" t="str">
        <f t="shared" si="512"/>
        <v/>
      </c>
      <c r="DH1527" s="17" t="str">
        <f t="shared" si="513"/>
        <v/>
      </c>
      <c r="DI1527" s="17" t="str">
        <f t="shared" si="514"/>
        <v/>
      </c>
      <c r="DJ1527" s="17" t="str">
        <f t="shared" si="515"/>
        <v/>
      </c>
      <c r="DK1527" s="17" t="str">
        <f t="shared" si="516"/>
        <v/>
      </c>
      <c r="DL1527" s="17" t="str">
        <f t="shared" si="517"/>
        <v/>
      </c>
      <c r="DM1527" s="17" t="str">
        <f t="shared" si="518"/>
        <v/>
      </c>
      <c r="DN1527" s="17" t="str">
        <f t="shared" si="519"/>
        <v/>
      </c>
      <c r="DO1527" s="17" t="str">
        <f t="shared" si="520"/>
        <v/>
      </c>
      <c r="DP1527" s="17" t="str">
        <f t="shared" si="521"/>
        <v/>
      </c>
      <c r="DQ1527" s="17" t="str">
        <f t="shared" si="522"/>
        <v/>
      </c>
      <c r="DR1527" s="17" t="str">
        <f t="shared" si="523"/>
        <v/>
      </c>
      <c r="DS1527" s="17" t="str">
        <f t="shared" si="524"/>
        <v/>
      </c>
      <c r="DT1527" s="17" t="str">
        <f t="shared" si="525"/>
        <v/>
      </c>
      <c r="DU1527" s="17" t="str">
        <f t="shared" si="526"/>
        <v/>
      </c>
      <c r="DV1527" s="17" t="str">
        <f t="shared" si="527"/>
        <v/>
      </c>
      <c r="DW1527" s="17" t="str">
        <f t="shared" si="528"/>
        <v/>
      </c>
      <c r="DX1527" s="17" t="str">
        <f t="shared" si="529"/>
        <v/>
      </c>
      <c r="DY1527" s="17" t="str">
        <f t="shared" si="530"/>
        <v/>
      </c>
      <c r="DZ1527" s="17" t="str">
        <f t="shared" si="531"/>
        <v/>
      </c>
      <c r="EA1527" s="17" t="str">
        <f t="shared" si="532"/>
        <v/>
      </c>
      <c r="EB1527" s="17" t="str">
        <f t="shared" si="533"/>
        <v/>
      </c>
      <c r="EC1527" s="17" t="str">
        <f t="shared" si="534"/>
        <v/>
      </c>
      <c r="ED1527" s="17" t="str">
        <f t="shared" si="535"/>
        <v/>
      </c>
      <c r="EE1527" s="17" t="str">
        <f t="shared" si="536"/>
        <v/>
      </c>
      <c r="EF1527" s="17" t="str">
        <f t="shared" si="537"/>
        <v/>
      </c>
      <c r="EG1527" s="17" t="str">
        <f t="shared" si="538"/>
        <v/>
      </c>
      <c r="EH1527" s="17" t="str">
        <f t="shared" si="539"/>
        <v/>
      </c>
      <c r="EI1527" s="17" t="str">
        <f t="shared" si="540"/>
        <v/>
      </c>
      <c r="EJ1527" s="17" t="str">
        <f t="shared" si="541"/>
        <v/>
      </c>
      <c r="EK1527" s="17" t="str">
        <f t="shared" si="542"/>
        <v/>
      </c>
      <c r="EL1527" s="17" t="str">
        <f t="shared" si="543"/>
        <v/>
      </c>
    </row>
    <row r="1528" spans="89:142" x14ac:dyDescent="0.35">
      <c r="CK1528" s="17" t="str">
        <f t="shared" si="490"/>
        <v/>
      </c>
      <c r="CL1528" s="17" t="str">
        <f t="shared" si="491"/>
        <v/>
      </c>
      <c r="CM1528" s="17" t="str">
        <f t="shared" si="492"/>
        <v/>
      </c>
      <c r="CN1528" s="17" t="str">
        <f t="shared" si="493"/>
        <v/>
      </c>
      <c r="CO1528" s="17" t="str">
        <f t="shared" si="494"/>
        <v/>
      </c>
      <c r="CP1528" s="17" t="str">
        <f t="shared" si="495"/>
        <v/>
      </c>
      <c r="CQ1528" s="17" t="str">
        <f t="shared" si="496"/>
        <v/>
      </c>
      <c r="CR1528" s="17" t="str">
        <f t="shared" si="497"/>
        <v/>
      </c>
      <c r="CS1528" s="17" t="str">
        <f t="shared" si="498"/>
        <v/>
      </c>
      <c r="CT1528" s="17" t="str">
        <f t="shared" si="499"/>
        <v/>
      </c>
      <c r="CU1528" s="17" t="str">
        <f t="shared" si="500"/>
        <v/>
      </c>
      <c r="CV1528" s="17" t="str">
        <f t="shared" si="501"/>
        <v/>
      </c>
      <c r="CW1528" s="17" t="str">
        <f t="shared" si="502"/>
        <v/>
      </c>
      <c r="CX1528" s="17" t="str">
        <f t="shared" si="503"/>
        <v/>
      </c>
      <c r="CY1528" s="17" t="str">
        <f t="shared" si="504"/>
        <v/>
      </c>
      <c r="CZ1528" s="17" t="str">
        <f t="shared" si="505"/>
        <v/>
      </c>
      <c r="DA1528" s="17" t="str">
        <f t="shared" si="506"/>
        <v/>
      </c>
      <c r="DB1528" s="17" t="str">
        <f t="shared" si="507"/>
        <v/>
      </c>
      <c r="DC1528" s="17" t="str">
        <f t="shared" si="508"/>
        <v/>
      </c>
      <c r="DD1528" s="17" t="str">
        <f t="shared" si="509"/>
        <v/>
      </c>
      <c r="DE1528" s="17" t="str">
        <f t="shared" si="510"/>
        <v/>
      </c>
      <c r="DF1528" s="17" t="str">
        <f t="shared" si="511"/>
        <v/>
      </c>
      <c r="DG1528" s="17" t="str">
        <f t="shared" si="512"/>
        <v/>
      </c>
      <c r="DH1528" s="17" t="str">
        <f t="shared" si="513"/>
        <v/>
      </c>
      <c r="DI1528" s="17" t="str">
        <f t="shared" si="514"/>
        <v/>
      </c>
      <c r="DJ1528" s="17" t="str">
        <f t="shared" si="515"/>
        <v/>
      </c>
      <c r="DK1528" s="17" t="str">
        <f t="shared" si="516"/>
        <v/>
      </c>
      <c r="DL1528" s="17" t="str">
        <f t="shared" si="517"/>
        <v/>
      </c>
      <c r="DM1528" s="17" t="str">
        <f t="shared" si="518"/>
        <v/>
      </c>
      <c r="DN1528" s="17" t="str">
        <f t="shared" si="519"/>
        <v/>
      </c>
      <c r="DO1528" s="17" t="str">
        <f t="shared" si="520"/>
        <v/>
      </c>
      <c r="DP1528" s="17" t="str">
        <f t="shared" si="521"/>
        <v/>
      </c>
      <c r="DQ1528" s="17" t="str">
        <f t="shared" si="522"/>
        <v/>
      </c>
      <c r="DR1528" s="17" t="str">
        <f t="shared" si="523"/>
        <v/>
      </c>
      <c r="DS1528" s="17" t="str">
        <f t="shared" si="524"/>
        <v/>
      </c>
      <c r="DT1528" s="17" t="str">
        <f t="shared" si="525"/>
        <v/>
      </c>
      <c r="DU1528" s="17" t="str">
        <f t="shared" si="526"/>
        <v/>
      </c>
      <c r="DV1528" s="17" t="str">
        <f t="shared" si="527"/>
        <v/>
      </c>
      <c r="DW1528" s="17" t="str">
        <f t="shared" si="528"/>
        <v/>
      </c>
      <c r="DX1528" s="17" t="str">
        <f t="shared" si="529"/>
        <v/>
      </c>
      <c r="DY1528" s="17" t="str">
        <f t="shared" si="530"/>
        <v/>
      </c>
      <c r="DZ1528" s="17" t="str">
        <f t="shared" si="531"/>
        <v/>
      </c>
      <c r="EA1528" s="17" t="str">
        <f t="shared" si="532"/>
        <v/>
      </c>
      <c r="EB1528" s="17" t="str">
        <f t="shared" si="533"/>
        <v/>
      </c>
      <c r="EC1528" s="17" t="str">
        <f t="shared" si="534"/>
        <v/>
      </c>
      <c r="ED1528" s="17" t="str">
        <f t="shared" si="535"/>
        <v/>
      </c>
      <c r="EE1528" s="17" t="str">
        <f t="shared" si="536"/>
        <v/>
      </c>
      <c r="EF1528" s="17" t="str">
        <f t="shared" si="537"/>
        <v/>
      </c>
      <c r="EG1528" s="17" t="str">
        <f t="shared" si="538"/>
        <v/>
      </c>
      <c r="EH1528" s="17" t="str">
        <f t="shared" si="539"/>
        <v/>
      </c>
      <c r="EI1528" s="17" t="str">
        <f t="shared" si="540"/>
        <v/>
      </c>
      <c r="EJ1528" s="17" t="str">
        <f t="shared" si="541"/>
        <v/>
      </c>
      <c r="EK1528" s="17" t="str">
        <f t="shared" si="542"/>
        <v/>
      </c>
      <c r="EL1528" s="17" t="str">
        <f t="shared" si="543"/>
        <v/>
      </c>
    </row>
    <row r="1529" spans="89:142" x14ac:dyDescent="0.35">
      <c r="CK1529" s="17" t="str">
        <f t="shared" si="490"/>
        <v/>
      </c>
      <c r="CL1529" s="17" t="str">
        <f t="shared" si="491"/>
        <v/>
      </c>
      <c r="CM1529" s="17" t="str">
        <f t="shared" si="492"/>
        <v/>
      </c>
      <c r="CN1529" s="17" t="str">
        <f t="shared" si="493"/>
        <v/>
      </c>
      <c r="CO1529" s="17" t="str">
        <f t="shared" si="494"/>
        <v/>
      </c>
      <c r="CP1529" s="17" t="str">
        <f t="shared" si="495"/>
        <v/>
      </c>
      <c r="CQ1529" s="17" t="str">
        <f t="shared" si="496"/>
        <v/>
      </c>
      <c r="CR1529" s="17" t="str">
        <f t="shared" si="497"/>
        <v/>
      </c>
      <c r="CS1529" s="17" t="str">
        <f t="shared" si="498"/>
        <v/>
      </c>
      <c r="CT1529" s="17" t="str">
        <f t="shared" si="499"/>
        <v/>
      </c>
      <c r="CU1529" s="17" t="str">
        <f t="shared" si="500"/>
        <v/>
      </c>
      <c r="CV1529" s="17" t="str">
        <f t="shared" si="501"/>
        <v/>
      </c>
      <c r="CW1529" s="17" t="str">
        <f t="shared" si="502"/>
        <v/>
      </c>
      <c r="CX1529" s="17" t="str">
        <f t="shared" si="503"/>
        <v/>
      </c>
      <c r="CY1529" s="17" t="str">
        <f t="shared" si="504"/>
        <v/>
      </c>
      <c r="CZ1529" s="17" t="str">
        <f t="shared" si="505"/>
        <v/>
      </c>
      <c r="DA1529" s="17" t="str">
        <f t="shared" si="506"/>
        <v/>
      </c>
      <c r="DB1529" s="17" t="str">
        <f t="shared" si="507"/>
        <v/>
      </c>
      <c r="DC1529" s="17" t="str">
        <f t="shared" si="508"/>
        <v/>
      </c>
      <c r="DD1529" s="17" t="str">
        <f t="shared" si="509"/>
        <v/>
      </c>
      <c r="DE1529" s="17" t="str">
        <f t="shared" si="510"/>
        <v/>
      </c>
      <c r="DF1529" s="17" t="str">
        <f t="shared" si="511"/>
        <v/>
      </c>
      <c r="DG1529" s="17" t="str">
        <f t="shared" si="512"/>
        <v/>
      </c>
      <c r="DH1529" s="17" t="str">
        <f t="shared" si="513"/>
        <v/>
      </c>
      <c r="DI1529" s="17" t="str">
        <f t="shared" si="514"/>
        <v/>
      </c>
      <c r="DJ1529" s="17" t="str">
        <f t="shared" si="515"/>
        <v/>
      </c>
      <c r="DK1529" s="17" t="str">
        <f t="shared" si="516"/>
        <v/>
      </c>
      <c r="DL1529" s="17" t="str">
        <f t="shared" si="517"/>
        <v/>
      </c>
      <c r="DM1529" s="17" t="str">
        <f t="shared" si="518"/>
        <v/>
      </c>
      <c r="DN1529" s="17" t="str">
        <f t="shared" si="519"/>
        <v/>
      </c>
      <c r="DO1529" s="17" t="str">
        <f t="shared" si="520"/>
        <v/>
      </c>
      <c r="DP1529" s="17" t="str">
        <f t="shared" si="521"/>
        <v/>
      </c>
      <c r="DQ1529" s="17" t="str">
        <f t="shared" si="522"/>
        <v/>
      </c>
      <c r="DR1529" s="17" t="str">
        <f t="shared" si="523"/>
        <v/>
      </c>
      <c r="DS1529" s="17" t="str">
        <f t="shared" si="524"/>
        <v/>
      </c>
      <c r="DT1529" s="17" t="str">
        <f t="shared" si="525"/>
        <v/>
      </c>
      <c r="DU1529" s="17" t="str">
        <f t="shared" si="526"/>
        <v/>
      </c>
      <c r="DV1529" s="17" t="str">
        <f t="shared" si="527"/>
        <v/>
      </c>
      <c r="DW1529" s="17" t="str">
        <f t="shared" si="528"/>
        <v/>
      </c>
      <c r="DX1529" s="17" t="str">
        <f t="shared" si="529"/>
        <v/>
      </c>
      <c r="DY1529" s="17" t="str">
        <f t="shared" si="530"/>
        <v/>
      </c>
      <c r="DZ1529" s="17" t="str">
        <f t="shared" si="531"/>
        <v/>
      </c>
      <c r="EA1529" s="17" t="str">
        <f t="shared" si="532"/>
        <v/>
      </c>
      <c r="EB1529" s="17" t="str">
        <f t="shared" si="533"/>
        <v/>
      </c>
      <c r="EC1529" s="17" t="str">
        <f t="shared" si="534"/>
        <v/>
      </c>
      <c r="ED1529" s="17" t="str">
        <f t="shared" si="535"/>
        <v/>
      </c>
      <c r="EE1529" s="17" t="str">
        <f t="shared" si="536"/>
        <v/>
      </c>
      <c r="EF1529" s="17" t="str">
        <f t="shared" si="537"/>
        <v/>
      </c>
      <c r="EG1529" s="17" t="str">
        <f t="shared" si="538"/>
        <v/>
      </c>
      <c r="EH1529" s="17" t="str">
        <f t="shared" si="539"/>
        <v/>
      </c>
      <c r="EI1529" s="17" t="str">
        <f t="shared" si="540"/>
        <v/>
      </c>
      <c r="EJ1529" s="17" t="str">
        <f t="shared" si="541"/>
        <v/>
      </c>
      <c r="EK1529" s="17" t="str">
        <f t="shared" si="542"/>
        <v/>
      </c>
      <c r="EL1529" s="17" t="str">
        <f t="shared" si="543"/>
        <v/>
      </c>
    </row>
    <row r="1530" spans="89:142" x14ac:dyDescent="0.35">
      <c r="CK1530" s="17" t="str">
        <f t="shared" si="490"/>
        <v/>
      </c>
      <c r="CL1530" s="17" t="str">
        <f t="shared" si="491"/>
        <v/>
      </c>
      <c r="CM1530" s="17" t="str">
        <f t="shared" si="492"/>
        <v/>
      </c>
      <c r="CN1530" s="17" t="str">
        <f t="shared" si="493"/>
        <v/>
      </c>
      <c r="CO1530" s="17" t="str">
        <f t="shared" si="494"/>
        <v/>
      </c>
      <c r="CP1530" s="17" t="str">
        <f t="shared" si="495"/>
        <v/>
      </c>
      <c r="CQ1530" s="17" t="str">
        <f t="shared" si="496"/>
        <v/>
      </c>
      <c r="CR1530" s="17" t="str">
        <f t="shared" si="497"/>
        <v/>
      </c>
      <c r="CS1530" s="17" t="str">
        <f t="shared" si="498"/>
        <v/>
      </c>
      <c r="CT1530" s="17" t="str">
        <f t="shared" si="499"/>
        <v/>
      </c>
      <c r="CU1530" s="17" t="str">
        <f t="shared" si="500"/>
        <v/>
      </c>
      <c r="CV1530" s="17" t="str">
        <f t="shared" si="501"/>
        <v/>
      </c>
      <c r="CW1530" s="17" t="str">
        <f t="shared" si="502"/>
        <v/>
      </c>
      <c r="CX1530" s="17" t="str">
        <f t="shared" si="503"/>
        <v/>
      </c>
      <c r="CY1530" s="17" t="str">
        <f t="shared" si="504"/>
        <v/>
      </c>
      <c r="CZ1530" s="17" t="str">
        <f t="shared" si="505"/>
        <v/>
      </c>
      <c r="DA1530" s="17" t="str">
        <f t="shared" si="506"/>
        <v/>
      </c>
      <c r="DB1530" s="17" t="str">
        <f t="shared" si="507"/>
        <v/>
      </c>
      <c r="DC1530" s="17" t="str">
        <f t="shared" si="508"/>
        <v/>
      </c>
      <c r="DD1530" s="17" t="str">
        <f t="shared" si="509"/>
        <v/>
      </c>
      <c r="DE1530" s="17" t="str">
        <f t="shared" si="510"/>
        <v/>
      </c>
      <c r="DF1530" s="17" t="str">
        <f t="shared" si="511"/>
        <v/>
      </c>
      <c r="DG1530" s="17" t="str">
        <f t="shared" si="512"/>
        <v/>
      </c>
      <c r="DH1530" s="17" t="str">
        <f t="shared" si="513"/>
        <v/>
      </c>
      <c r="DI1530" s="17" t="str">
        <f t="shared" si="514"/>
        <v/>
      </c>
      <c r="DJ1530" s="17" t="str">
        <f t="shared" si="515"/>
        <v/>
      </c>
      <c r="DK1530" s="17" t="str">
        <f t="shared" si="516"/>
        <v/>
      </c>
      <c r="DL1530" s="17" t="str">
        <f t="shared" si="517"/>
        <v/>
      </c>
      <c r="DM1530" s="17" t="str">
        <f t="shared" si="518"/>
        <v/>
      </c>
      <c r="DN1530" s="17" t="str">
        <f t="shared" si="519"/>
        <v/>
      </c>
      <c r="DO1530" s="17" t="str">
        <f t="shared" si="520"/>
        <v/>
      </c>
      <c r="DP1530" s="17" t="str">
        <f t="shared" si="521"/>
        <v/>
      </c>
      <c r="DQ1530" s="17" t="str">
        <f t="shared" si="522"/>
        <v/>
      </c>
      <c r="DR1530" s="17" t="str">
        <f t="shared" si="523"/>
        <v/>
      </c>
      <c r="DS1530" s="17" t="str">
        <f t="shared" si="524"/>
        <v/>
      </c>
      <c r="DT1530" s="17" t="str">
        <f t="shared" si="525"/>
        <v/>
      </c>
      <c r="DU1530" s="17" t="str">
        <f t="shared" si="526"/>
        <v/>
      </c>
      <c r="DV1530" s="17" t="str">
        <f t="shared" si="527"/>
        <v/>
      </c>
      <c r="DW1530" s="17" t="str">
        <f t="shared" si="528"/>
        <v/>
      </c>
      <c r="DX1530" s="17" t="str">
        <f t="shared" si="529"/>
        <v/>
      </c>
      <c r="DY1530" s="17" t="str">
        <f t="shared" si="530"/>
        <v/>
      </c>
      <c r="DZ1530" s="17" t="str">
        <f t="shared" si="531"/>
        <v/>
      </c>
      <c r="EA1530" s="17" t="str">
        <f t="shared" si="532"/>
        <v/>
      </c>
      <c r="EB1530" s="17" t="str">
        <f t="shared" si="533"/>
        <v/>
      </c>
      <c r="EC1530" s="17" t="str">
        <f t="shared" si="534"/>
        <v/>
      </c>
      <c r="ED1530" s="17" t="str">
        <f t="shared" si="535"/>
        <v/>
      </c>
      <c r="EE1530" s="17" t="str">
        <f t="shared" si="536"/>
        <v/>
      </c>
      <c r="EF1530" s="17" t="str">
        <f t="shared" si="537"/>
        <v/>
      </c>
      <c r="EG1530" s="17" t="str">
        <f t="shared" si="538"/>
        <v/>
      </c>
      <c r="EH1530" s="17" t="str">
        <f t="shared" si="539"/>
        <v/>
      </c>
      <c r="EI1530" s="17" t="str">
        <f t="shared" si="540"/>
        <v/>
      </c>
      <c r="EJ1530" s="17" t="str">
        <f t="shared" si="541"/>
        <v/>
      </c>
      <c r="EK1530" s="17" t="str">
        <f t="shared" si="542"/>
        <v/>
      </c>
      <c r="EL1530" s="17" t="str">
        <f t="shared" si="543"/>
        <v/>
      </c>
    </row>
    <row r="1531" spans="89:142" x14ac:dyDescent="0.35">
      <c r="CK1531" s="17" t="str">
        <f t="shared" si="490"/>
        <v/>
      </c>
      <c r="CL1531" s="17" t="str">
        <f t="shared" si="491"/>
        <v/>
      </c>
      <c r="CM1531" s="17" t="str">
        <f t="shared" si="492"/>
        <v/>
      </c>
      <c r="CN1531" s="17" t="str">
        <f t="shared" si="493"/>
        <v/>
      </c>
      <c r="CO1531" s="17" t="str">
        <f t="shared" si="494"/>
        <v/>
      </c>
      <c r="CP1531" s="17" t="str">
        <f t="shared" si="495"/>
        <v/>
      </c>
      <c r="CQ1531" s="17" t="str">
        <f t="shared" si="496"/>
        <v/>
      </c>
      <c r="CR1531" s="17" t="str">
        <f t="shared" si="497"/>
        <v/>
      </c>
      <c r="CS1531" s="17" t="str">
        <f t="shared" si="498"/>
        <v/>
      </c>
      <c r="CT1531" s="17" t="str">
        <f t="shared" si="499"/>
        <v/>
      </c>
      <c r="CU1531" s="17" t="str">
        <f t="shared" si="500"/>
        <v/>
      </c>
      <c r="CV1531" s="17" t="str">
        <f t="shared" si="501"/>
        <v/>
      </c>
      <c r="CW1531" s="17" t="str">
        <f t="shared" si="502"/>
        <v/>
      </c>
      <c r="CX1531" s="17" t="str">
        <f t="shared" si="503"/>
        <v/>
      </c>
      <c r="CY1531" s="17" t="str">
        <f t="shared" si="504"/>
        <v/>
      </c>
      <c r="CZ1531" s="17" t="str">
        <f t="shared" si="505"/>
        <v/>
      </c>
      <c r="DA1531" s="17" t="str">
        <f t="shared" si="506"/>
        <v/>
      </c>
      <c r="DB1531" s="17" t="str">
        <f t="shared" si="507"/>
        <v/>
      </c>
      <c r="DC1531" s="17" t="str">
        <f t="shared" si="508"/>
        <v/>
      </c>
      <c r="DD1531" s="17" t="str">
        <f t="shared" si="509"/>
        <v/>
      </c>
      <c r="DE1531" s="17" t="str">
        <f t="shared" si="510"/>
        <v/>
      </c>
      <c r="DF1531" s="17" t="str">
        <f t="shared" si="511"/>
        <v/>
      </c>
      <c r="DG1531" s="17" t="str">
        <f t="shared" si="512"/>
        <v/>
      </c>
      <c r="DH1531" s="17" t="str">
        <f t="shared" si="513"/>
        <v/>
      </c>
      <c r="DI1531" s="17" t="str">
        <f t="shared" si="514"/>
        <v/>
      </c>
      <c r="DJ1531" s="17" t="str">
        <f t="shared" si="515"/>
        <v/>
      </c>
      <c r="DK1531" s="17" t="str">
        <f t="shared" si="516"/>
        <v/>
      </c>
      <c r="DL1531" s="17" t="str">
        <f t="shared" si="517"/>
        <v/>
      </c>
      <c r="DM1531" s="17" t="str">
        <f t="shared" si="518"/>
        <v/>
      </c>
      <c r="DN1531" s="17" t="str">
        <f t="shared" si="519"/>
        <v/>
      </c>
      <c r="DO1531" s="17" t="str">
        <f t="shared" si="520"/>
        <v/>
      </c>
      <c r="DP1531" s="17" t="str">
        <f t="shared" si="521"/>
        <v/>
      </c>
      <c r="DQ1531" s="17" t="str">
        <f t="shared" si="522"/>
        <v/>
      </c>
      <c r="DR1531" s="17" t="str">
        <f t="shared" si="523"/>
        <v/>
      </c>
      <c r="DS1531" s="17" t="str">
        <f t="shared" si="524"/>
        <v/>
      </c>
      <c r="DT1531" s="17" t="str">
        <f t="shared" si="525"/>
        <v/>
      </c>
      <c r="DU1531" s="17" t="str">
        <f t="shared" si="526"/>
        <v/>
      </c>
      <c r="DV1531" s="17" t="str">
        <f t="shared" si="527"/>
        <v/>
      </c>
      <c r="DW1531" s="17" t="str">
        <f t="shared" si="528"/>
        <v/>
      </c>
      <c r="DX1531" s="17" t="str">
        <f t="shared" si="529"/>
        <v/>
      </c>
      <c r="DY1531" s="17" t="str">
        <f t="shared" si="530"/>
        <v/>
      </c>
      <c r="DZ1531" s="17" t="str">
        <f t="shared" si="531"/>
        <v/>
      </c>
      <c r="EA1531" s="17" t="str">
        <f t="shared" si="532"/>
        <v/>
      </c>
      <c r="EB1531" s="17" t="str">
        <f t="shared" si="533"/>
        <v/>
      </c>
      <c r="EC1531" s="17" t="str">
        <f t="shared" si="534"/>
        <v/>
      </c>
      <c r="ED1531" s="17" t="str">
        <f t="shared" si="535"/>
        <v/>
      </c>
      <c r="EE1531" s="17" t="str">
        <f t="shared" si="536"/>
        <v/>
      </c>
      <c r="EF1531" s="17" t="str">
        <f t="shared" si="537"/>
        <v/>
      </c>
      <c r="EG1531" s="17" t="str">
        <f t="shared" si="538"/>
        <v/>
      </c>
      <c r="EH1531" s="17" t="str">
        <f t="shared" si="539"/>
        <v/>
      </c>
      <c r="EI1531" s="17" t="str">
        <f t="shared" si="540"/>
        <v/>
      </c>
      <c r="EJ1531" s="17" t="str">
        <f t="shared" si="541"/>
        <v/>
      </c>
      <c r="EK1531" s="17" t="str">
        <f t="shared" si="542"/>
        <v/>
      </c>
      <c r="EL1531" s="17" t="str">
        <f t="shared" si="543"/>
        <v/>
      </c>
    </row>
    <row r="1532" spans="89:142" x14ac:dyDescent="0.35">
      <c r="CK1532" s="17" t="str">
        <f t="shared" si="490"/>
        <v/>
      </c>
      <c r="CL1532" s="17" t="str">
        <f t="shared" si="491"/>
        <v/>
      </c>
      <c r="CM1532" s="17" t="str">
        <f t="shared" si="492"/>
        <v/>
      </c>
      <c r="CN1532" s="17" t="str">
        <f t="shared" si="493"/>
        <v/>
      </c>
      <c r="CO1532" s="17" t="str">
        <f t="shared" si="494"/>
        <v/>
      </c>
      <c r="CP1532" s="17" t="str">
        <f t="shared" si="495"/>
        <v/>
      </c>
      <c r="CQ1532" s="17" t="str">
        <f t="shared" si="496"/>
        <v/>
      </c>
      <c r="CR1532" s="17" t="str">
        <f t="shared" si="497"/>
        <v/>
      </c>
      <c r="CS1532" s="17" t="str">
        <f t="shared" si="498"/>
        <v/>
      </c>
      <c r="CT1532" s="17" t="str">
        <f t="shared" si="499"/>
        <v/>
      </c>
      <c r="CU1532" s="17" t="str">
        <f t="shared" si="500"/>
        <v/>
      </c>
      <c r="CV1532" s="17" t="str">
        <f t="shared" si="501"/>
        <v/>
      </c>
      <c r="CW1532" s="17" t="str">
        <f t="shared" si="502"/>
        <v/>
      </c>
      <c r="CX1532" s="17" t="str">
        <f t="shared" si="503"/>
        <v/>
      </c>
      <c r="CY1532" s="17" t="str">
        <f t="shared" si="504"/>
        <v/>
      </c>
      <c r="CZ1532" s="17" t="str">
        <f t="shared" si="505"/>
        <v/>
      </c>
      <c r="DA1532" s="17" t="str">
        <f t="shared" si="506"/>
        <v/>
      </c>
      <c r="DB1532" s="17" t="str">
        <f t="shared" si="507"/>
        <v/>
      </c>
      <c r="DC1532" s="17" t="str">
        <f t="shared" si="508"/>
        <v/>
      </c>
      <c r="DD1532" s="17" t="str">
        <f t="shared" si="509"/>
        <v/>
      </c>
      <c r="DE1532" s="17" t="str">
        <f t="shared" si="510"/>
        <v/>
      </c>
      <c r="DF1532" s="17" t="str">
        <f t="shared" si="511"/>
        <v/>
      </c>
      <c r="DG1532" s="17" t="str">
        <f t="shared" si="512"/>
        <v/>
      </c>
      <c r="DH1532" s="17" t="str">
        <f t="shared" si="513"/>
        <v/>
      </c>
      <c r="DI1532" s="17" t="str">
        <f t="shared" si="514"/>
        <v/>
      </c>
      <c r="DJ1532" s="17" t="str">
        <f t="shared" si="515"/>
        <v/>
      </c>
      <c r="DK1532" s="17" t="str">
        <f t="shared" si="516"/>
        <v/>
      </c>
      <c r="DL1532" s="17" t="str">
        <f t="shared" si="517"/>
        <v/>
      </c>
      <c r="DM1532" s="17" t="str">
        <f t="shared" si="518"/>
        <v/>
      </c>
      <c r="DN1532" s="17" t="str">
        <f t="shared" si="519"/>
        <v/>
      </c>
      <c r="DO1532" s="17" t="str">
        <f t="shared" si="520"/>
        <v/>
      </c>
      <c r="DP1532" s="17" t="str">
        <f t="shared" si="521"/>
        <v/>
      </c>
      <c r="DQ1532" s="17" t="str">
        <f t="shared" si="522"/>
        <v/>
      </c>
      <c r="DR1532" s="17" t="str">
        <f t="shared" si="523"/>
        <v/>
      </c>
      <c r="DS1532" s="17" t="str">
        <f t="shared" si="524"/>
        <v/>
      </c>
      <c r="DT1532" s="17" t="str">
        <f t="shared" si="525"/>
        <v/>
      </c>
      <c r="DU1532" s="17" t="str">
        <f t="shared" si="526"/>
        <v/>
      </c>
      <c r="DV1532" s="17" t="str">
        <f t="shared" si="527"/>
        <v/>
      </c>
      <c r="DW1532" s="17" t="str">
        <f t="shared" si="528"/>
        <v/>
      </c>
      <c r="DX1532" s="17" t="str">
        <f t="shared" si="529"/>
        <v/>
      </c>
      <c r="DY1532" s="17" t="str">
        <f t="shared" si="530"/>
        <v/>
      </c>
      <c r="DZ1532" s="17" t="str">
        <f t="shared" si="531"/>
        <v/>
      </c>
      <c r="EA1532" s="17" t="str">
        <f t="shared" si="532"/>
        <v/>
      </c>
      <c r="EB1532" s="17" t="str">
        <f t="shared" si="533"/>
        <v/>
      </c>
      <c r="EC1532" s="17" t="str">
        <f t="shared" si="534"/>
        <v/>
      </c>
      <c r="ED1532" s="17" t="str">
        <f t="shared" si="535"/>
        <v/>
      </c>
      <c r="EE1532" s="17" t="str">
        <f t="shared" si="536"/>
        <v/>
      </c>
      <c r="EF1532" s="17" t="str">
        <f t="shared" si="537"/>
        <v/>
      </c>
      <c r="EG1532" s="17" t="str">
        <f t="shared" si="538"/>
        <v/>
      </c>
      <c r="EH1532" s="17" t="str">
        <f t="shared" si="539"/>
        <v/>
      </c>
      <c r="EI1532" s="17" t="str">
        <f t="shared" si="540"/>
        <v/>
      </c>
      <c r="EJ1532" s="17" t="str">
        <f t="shared" si="541"/>
        <v/>
      </c>
      <c r="EK1532" s="17" t="str">
        <f t="shared" si="542"/>
        <v/>
      </c>
      <c r="EL1532" s="17" t="str">
        <f t="shared" si="543"/>
        <v/>
      </c>
    </row>
    <row r="1533" spans="89:142" x14ac:dyDescent="0.35">
      <c r="CK1533" s="17" t="str">
        <f t="shared" si="490"/>
        <v/>
      </c>
      <c r="CL1533" s="17" t="str">
        <f t="shared" si="491"/>
        <v/>
      </c>
      <c r="CM1533" s="17" t="str">
        <f t="shared" si="492"/>
        <v/>
      </c>
      <c r="CN1533" s="17" t="str">
        <f t="shared" si="493"/>
        <v/>
      </c>
      <c r="CO1533" s="17" t="str">
        <f t="shared" si="494"/>
        <v/>
      </c>
      <c r="CP1533" s="17" t="str">
        <f t="shared" si="495"/>
        <v/>
      </c>
      <c r="CQ1533" s="17" t="str">
        <f t="shared" si="496"/>
        <v/>
      </c>
      <c r="CR1533" s="17" t="str">
        <f t="shared" si="497"/>
        <v/>
      </c>
      <c r="CS1533" s="17" t="str">
        <f t="shared" si="498"/>
        <v/>
      </c>
      <c r="CT1533" s="17" t="str">
        <f t="shared" si="499"/>
        <v/>
      </c>
      <c r="CU1533" s="17" t="str">
        <f t="shared" si="500"/>
        <v/>
      </c>
      <c r="CV1533" s="17" t="str">
        <f t="shared" si="501"/>
        <v/>
      </c>
      <c r="CW1533" s="17" t="str">
        <f t="shared" si="502"/>
        <v/>
      </c>
      <c r="CX1533" s="17" t="str">
        <f t="shared" si="503"/>
        <v/>
      </c>
      <c r="CY1533" s="17" t="str">
        <f t="shared" si="504"/>
        <v/>
      </c>
      <c r="CZ1533" s="17" t="str">
        <f t="shared" si="505"/>
        <v/>
      </c>
      <c r="DA1533" s="17" t="str">
        <f t="shared" si="506"/>
        <v/>
      </c>
      <c r="DB1533" s="17" t="str">
        <f t="shared" si="507"/>
        <v/>
      </c>
      <c r="DC1533" s="17" t="str">
        <f t="shared" si="508"/>
        <v/>
      </c>
      <c r="DD1533" s="17" t="str">
        <f t="shared" si="509"/>
        <v/>
      </c>
      <c r="DE1533" s="17" t="str">
        <f t="shared" si="510"/>
        <v/>
      </c>
      <c r="DF1533" s="17" t="str">
        <f t="shared" si="511"/>
        <v/>
      </c>
      <c r="DG1533" s="17" t="str">
        <f t="shared" si="512"/>
        <v/>
      </c>
      <c r="DH1533" s="17" t="str">
        <f t="shared" si="513"/>
        <v/>
      </c>
      <c r="DI1533" s="17" t="str">
        <f t="shared" si="514"/>
        <v/>
      </c>
      <c r="DJ1533" s="17" t="str">
        <f t="shared" si="515"/>
        <v/>
      </c>
      <c r="DK1533" s="17" t="str">
        <f t="shared" si="516"/>
        <v/>
      </c>
      <c r="DL1533" s="17" t="str">
        <f t="shared" si="517"/>
        <v/>
      </c>
      <c r="DM1533" s="17" t="str">
        <f t="shared" si="518"/>
        <v/>
      </c>
      <c r="DN1533" s="17" t="str">
        <f t="shared" si="519"/>
        <v/>
      </c>
      <c r="DO1533" s="17" t="str">
        <f t="shared" si="520"/>
        <v/>
      </c>
      <c r="DP1533" s="17" t="str">
        <f t="shared" si="521"/>
        <v/>
      </c>
      <c r="DQ1533" s="17" t="str">
        <f t="shared" si="522"/>
        <v/>
      </c>
      <c r="DR1533" s="17" t="str">
        <f t="shared" si="523"/>
        <v/>
      </c>
      <c r="DS1533" s="17" t="str">
        <f t="shared" si="524"/>
        <v/>
      </c>
      <c r="DT1533" s="17" t="str">
        <f t="shared" si="525"/>
        <v/>
      </c>
      <c r="DU1533" s="17" t="str">
        <f t="shared" si="526"/>
        <v/>
      </c>
      <c r="DV1533" s="17" t="str">
        <f t="shared" si="527"/>
        <v/>
      </c>
      <c r="DW1533" s="17" t="str">
        <f t="shared" si="528"/>
        <v/>
      </c>
      <c r="DX1533" s="17" t="str">
        <f t="shared" si="529"/>
        <v/>
      </c>
      <c r="DY1533" s="17" t="str">
        <f t="shared" si="530"/>
        <v/>
      </c>
      <c r="DZ1533" s="17" t="str">
        <f t="shared" si="531"/>
        <v/>
      </c>
      <c r="EA1533" s="17" t="str">
        <f t="shared" si="532"/>
        <v/>
      </c>
      <c r="EB1533" s="17" t="str">
        <f t="shared" si="533"/>
        <v/>
      </c>
      <c r="EC1533" s="17" t="str">
        <f t="shared" si="534"/>
        <v/>
      </c>
      <c r="ED1533" s="17" t="str">
        <f t="shared" si="535"/>
        <v/>
      </c>
      <c r="EE1533" s="17" t="str">
        <f t="shared" si="536"/>
        <v/>
      </c>
      <c r="EF1533" s="17" t="str">
        <f t="shared" si="537"/>
        <v/>
      </c>
      <c r="EG1533" s="17" t="str">
        <f t="shared" si="538"/>
        <v/>
      </c>
      <c r="EH1533" s="17" t="str">
        <f t="shared" si="539"/>
        <v/>
      </c>
      <c r="EI1533" s="17" t="str">
        <f t="shared" si="540"/>
        <v/>
      </c>
      <c r="EJ1533" s="17" t="str">
        <f t="shared" si="541"/>
        <v/>
      </c>
      <c r="EK1533" s="17" t="str">
        <f t="shared" si="542"/>
        <v/>
      </c>
      <c r="EL1533" s="17" t="str">
        <f t="shared" si="543"/>
        <v/>
      </c>
    </row>
    <row r="1534" spans="89:142" x14ac:dyDescent="0.35">
      <c r="CK1534" s="17" t="str">
        <f t="shared" si="490"/>
        <v/>
      </c>
      <c r="CL1534" s="17" t="str">
        <f t="shared" si="491"/>
        <v/>
      </c>
      <c r="CM1534" s="17" t="str">
        <f t="shared" si="492"/>
        <v/>
      </c>
      <c r="CN1534" s="17" t="str">
        <f t="shared" si="493"/>
        <v/>
      </c>
      <c r="CO1534" s="17" t="str">
        <f t="shared" si="494"/>
        <v/>
      </c>
      <c r="CP1534" s="17" t="str">
        <f t="shared" si="495"/>
        <v/>
      </c>
      <c r="CQ1534" s="17" t="str">
        <f t="shared" si="496"/>
        <v/>
      </c>
      <c r="CR1534" s="17" t="str">
        <f t="shared" si="497"/>
        <v/>
      </c>
      <c r="CS1534" s="17" t="str">
        <f t="shared" si="498"/>
        <v/>
      </c>
      <c r="CT1534" s="17" t="str">
        <f t="shared" si="499"/>
        <v/>
      </c>
      <c r="CU1534" s="17" t="str">
        <f t="shared" si="500"/>
        <v/>
      </c>
      <c r="CV1534" s="17" t="str">
        <f t="shared" si="501"/>
        <v/>
      </c>
      <c r="CW1534" s="17" t="str">
        <f t="shared" si="502"/>
        <v/>
      </c>
      <c r="CX1534" s="17" t="str">
        <f t="shared" si="503"/>
        <v/>
      </c>
      <c r="CY1534" s="17" t="str">
        <f t="shared" si="504"/>
        <v/>
      </c>
      <c r="CZ1534" s="17" t="str">
        <f t="shared" si="505"/>
        <v/>
      </c>
      <c r="DA1534" s="17" t="str">
        <f t="shared" si="506"/>
        <v/>
      </c>
      <c r="DB1534" s="17" t="str">
        <f t="shared" si="507"/>
        <v/>
      </c>
      <c r="DC1534" s="17" t="str">
        <f t="shared" si="508"/>
        <v/>
      </c>
      <c r="DD1534" s="17" t="str">
        <f t="shared" si="509"/>
        <v/>
      </c>
      <c r="DE1534" s="17" t="str">
        <f t="shared" si="510"/>
        <v/>
      </c>
      <c r="DF1534" s="17" t="str">
        <f t="shared" si="511"/>
        <v/>
      </c>
      <c r="DG1534" s="17" t="str">
        <f t="shared" si="512"/>
        <v/>
      </c>
      <c r="DH1534" s="17" t="str">
        <f t="shared" si="513"/>
        <v/>
      </c>
      <c r="DI1534" s="17" t="str">
        <f t="shared" si="514"/>
        <v/>
      </c>
      <c r="DJ1534" s="17" t="str">
        <f t="shared" si="515"/>
        <v/>
      </c>
      <c r="DK1534" s="17" t="str">
        <f t="shared" si="516"/>
        <v/>
      </c>
      <c r="DL1534" s="17" t="str">
        <f t="shared" si="517"/>
        <v/>
      </c>
      <c r="DM1534" s="17" t="str">
        <f t="shared" si="518"/>
        <v/>
      </c>
      <c r="DN1534" s="17" t="str">
        <f t="shared" si="519"/>
        <v/>
      </c>
      <c r="DO1534" s="17" t="str">
        <f t="shared" si="520"/>
        <v/>
      </c>
      <c r="DP1534" s="17" t="str">
        <f t="shared" si="521"/>
        <v/>
      </c>
      <c r="DQ1534" s="17" t="str">
        <f t="shared" si="522"/>
        <v/>
      </c>
      <c r="DR1534" s="17" t="str">
        <f t="shared" si="523"/>
        <v/>
      </c>
      <c r="DS1534" s="17" t="str">
        <f t="shared" si="524"/>
        <v/>
      </c>
      <c r="DT1534" s="17" t="str">
        <f t="shared" si="525"/>
        <v/>
      </c>
      <c r="DU1534" s="17" t="str">
        <f t="shared" si="526"/>
        <v/>
      </c>
      <c r="DV1534" s="17" t="str">
        <f t="shared" si="527"/>
        <v/>
      </c>
      <c r="DW1534" s="17" t="str">
        <f t="shared" si="528"/>
        <v/>
      </c>
      <c r="DX1534" s="17" t="str">
        <f t="shared" si="529"/>
        <v/>
      </c>
      <c r="DY1534" s="17" t="str">
        <f t="shared" si="530"/>
        <v/>
      </c>
      <c r="DZ1534" s="17" t="str">
        <f t="shared" si="531"/>
        <v/>
      </c>
      <c r="EA1534" s="17" t="str">
        <f t="shared" si="532"/>
        <v/>
      </c>
      <c r="EB1534" s="17" t="str">
        <f t="shared" si="533"/>
        <v/>
      </c>
      <c r="EC1534" s="17" t="str">
        <f t="shared" si="534"/>
        <v/>
      </c>
      <c r="ED1534" s="17" t="str">
        <f t="shared" si="535"/>
        <v/>
      </c>
      <c r="EE1534" s="17" t="str">
        <f t="shared" si="536"/>
        <v/>
      </c>
      <c r="EF1534" s="17" t="str">
        <f t="shared" si="537"/>
        <v/>
      </c>
      <c r="EG1534" s="17" t="str">
        <f t="shared" si="538"/>
        <v/>
      </c>
      <c r="EH1534" s="17" t="str">
        <f t="shared" si="539"/>
        <v/>
      </c>
      <c r="EI1534" s="17" t="str">
        <f t="shared" si="540"/>
        <v/>
      </c>
      <c r="EJ1534" s="17" t="str">
        <f t="shared" si="541"/>
        <v/>
      </c>
      <c r="EK1534" s="17" t="str">
        <f t="shared" si="542"/>
        <v/>
      </c>
      <c r="EL1534" s="17" t="str">
        <f t="shared" si="543"/>
        <v/>
      </c>
    </row>
    <row r="1535" spans="89:142" x14ac:dyDescent="0.35">
      <c r="CK1535" s="17" t="str">
        <f t="shared" si="490"/>
        <v/>
      </c>
      <c r="CL1535" s="17" t="str">
        <f t="shared" si="491"/>
        <v/>
      </c>
      <c r="CM1535" s="17" t="str">
        <f t="shared" si="492"/>
        <v/>
      </c>
      <c r="CN1535" s="17" t="str">
        <f t="shared" si="493"/>
        <v/>
      </c>
      <c r="CO1535" s="17" t="str">
        <f t="shared" si="494"/>
        <v/>
      </c>
      <c r="CP1535" s="17" t="str">
        <f t="shared" si="495"/>
        <v/>
      </c>
      <c r="CQ1535" s="17" t="str">
        <f t="shared" si="496"/>
        <v/>
      </c>
      <c r="CR1535" s="17" t="str">
        <f t="shared" si="497"/>
        <v/>
      </c>
      <c r="CS1535" s="17" t="str">
        <f t="shared" si="498"/>
        <v/>
      </c>
      <c r="CT1535" s="17" t="str">
        <f t="shared" si="499"/>
        <v/>
      </c>
      <c r="CU1535" s="17" t="str">
        <f t="shared" si="500"/>
        <v/>
      </c>
      <c r="CV1535" s="17" t="str">
        <f t="shared" si="501"/>
        <v/>
      </c>
      <c r="CW1535" s="17" t="str">
        <f t="shared" si="502"/>
        <v/>
      </c>
      <c r="CX1535" s="17" t="str">
        <f t="shared" si="503"/>
        <v/>
      </c>
      <c r="CY1535" s="17" t="str">
        <f t="shared" si="504"/>
        <v/>
      </c>
      <c r="CZ1535" s="17" t="str">
        <f t="shared" si="505"/>
        <v/>
      </c>
      <c r="DA1535" s="17" t="str">
        <f t="shared" si="506"/>
        <v/>
      </c>
      <c r="DB1535" s="17" t="str">
        <f t="shared" si="507"/>
        <v/>
      </c>
      <c r="DC1535" s="17" t="str">
        <f t="shared" si="508"/>
        <v/>
      </c>
      <c r="DD1535" s="17" t="str">
        <f t="shared" si="509"/>
        <v/>
      </c>
      <c r="DE1535" s="17" t="str">
        <f t="shared" si="510"/>
        <v/>
      </c>
      <c r="DF1535" s="17" t="str">
        <f t="shared" si="511"/>
        <v/>
      </c>
      <c r="DG1535" s="17" t="str">
        <f t="shared" si="512"/>
        <v/>
      </c>
      <c r="DH1535" s="17" t="str">
        <f t="shared" si="513"/>
        <v/>
      </c>
      <c r="DI1535" s="17" t="str">
        <f t="shared" si="514"/>
        <v/>
      </c>
      <c r="DJ1535" s="17" t="str">
        <f t="shared" si="515"/>
        <v/>
      </c>
      <c r="DK1535" s="17" t="str">
        <f t="shared" si="516"/>
        <v/>
      </c>
      <c r="DL1535" s="17" t="str">
        <f t="shared" si="517"/>
        <v/>
      </c>
      <c r="DM1535" s="17" t="str">
        <f t="shared" si="518"/>
        <v/>
      </c>
      <c r="DN1535" s="17" t="str">
        <f t="shared" si="519"/>
        <v/>
      </c>
      <c r="DO1535" s="17" t="str">
        <f t="shared" si="520"/>
        <v/>
      </c>
      <c r="DP1535" s="17" t="str">
        <f t="shared" si="521"/>
        <v/>
      </c>
      <c r="DQ1535" s="17" t="str">
        <f t="shared" si="522"/>
        <v/>
      </c>
      <c r="DR1535" s="17" t="str">
        <f t="shared" si="523"/>
        <v/>
      </c>
      <c r="DS1535" s="17" t="str">
        <f t="shared" si="524"/>
        <v/>
      </c>
      <c r="DT1535" s="17" t="str">
        <f t="shared" si="525"/>
        <v/>
      </c>
      <c r="DU1535" s="17" t="str">
        <f t="shared" si="526"/>
        <v/>
      </c>
      <c r="DV1535" s="17" t="str">
        <f t="shared" si="527"/>
        <v/>
      </c>
      <c r="DW1535" s="17" t="str">
        <f t="shared" si="528"/>
        <v/>
      </c>
      <c r="DX1535" s="17" t="str">
        <f t="shared" si="529"/>
        <v/>
      </c>
      <c r="DY1535" s="17" t="str">
        <f t="shared" si="530"/>
        <v/>
      </c>
      <c r="DZ1535" s="17" t="str">
        <f t="shared" si="531"/>
        <v/>
      </c>
      <c r="EA1535" s="17" t="str">
        <f t="shared" si="532"/>
        <v/>
      </c>
      <c r="EB1535" s="17" t="str">
        <f t="shared" si="533"/>
        <v/>
      </c>
      <c r="EC1535" s="17" t="str">
        <f t="shared" si="534"/>
        <v/>
      </c>
      <c r="ED1535" s="17" t="str">
        <f t="shared" si="535"/>
        <v/>
      </c>
      <c r="EE1535" s="17" t="str">
        <f t="shared" si="536"/>
        <v/>
      </c>
      <c r="EF1535" s="17" t="str">
        <f t="shared" si="537"/>
        <v/>
      </c>
      <c r="EG1535" s="17" t="str">
        <f t="shared" si="538"/>
        <v/>
      </c>
      <c r="EH1535" s="17" t="str">
        <f t="shared" si="539"/>
        <v/>
      </c>
      <c r="EI1535" s="17" t="str">
        <f t="shared" si="540"/>
        <v/>
      </c>
      <c r="EJ1535" s="17" t="str">
        <f t="shared" si="541"/>
        <v/>
      </c>
      <c r="EK1535" s="17" t="str">
        <f t="shared" si="542"/>
        <v/>
      </c>
      <c r="EL1535" s="17" t="str">
        <f t="shared" si="543"/>
        <v/>
      </c>
    </row>
    <row r="1536" spans="89:142" x14ac:dyDescent="0.35">
      <c r="CK1536" s="17" t="str">
        <f t="shared" si="490"/>
        <v/>
      </c>
      <c r="CL1536" s="17" t="str">
        <f t="shared" si="491"/>
        <v/>
      </c>
      <c r="CM1536" s="17" t="str">
        <f t="shared" si="492"/>
        <v/>
      </c>
      <c r="CN1536" s="17" t="str">
        <f t="shared" si="493"/>
        <v/>
      </c>
      <c r="CO1536" s="17" t="str">
        <f t="shared" si="494"/>
        <v/>
      </c>
      <c r="CP1536" s="17" t="str">
        <f t="shared" si="495"/>
        <v/>
      </c>
      <c r="CQ1536" s="17" t="str">
        <f t="shared" si="496"/>
        <v/>
      </c>
      <c r="CR1536" s="17" t="str">
        <f t="shared" si="497"/>
        <v/>
      </c>
      <c r="CS1536" s="17" t="str">
        <f t="shared" si="498"/>
        <v/>
      </c>
      <c r="CT1536" s="17" t="str">
        <f t="shared" si="499"/>
        <v/>
      </c>
      <c r="CU1536" s="17" t="str">
        <f t="shared" si="500"/>
        <v/>
      </c>
      <c r="CV1536" s="17" t="str">
        <f t="shared" si="501"/>
        <v/>
      </c>
      <c r="CW1536" s="17" t="str">
        <f t="shared" si="502"/>
        <v/>
      </c>
      <c r="CX1536" s="17" t="str">
        <f t="shared" si="503"/>
        <v/>
      </c>
      <c r="CY1536" s="17" t="str">
        <f t="shared" si="504"/>
        <v/>
      </c>
      <c r="CZ1536" s="17" t="str">
        <f t="shared" si="505"/>
        <v/>
      </c>
      <c r="DA1536" s="17" t="str">
        <f t="shared" si="506"/>
        <v/>
      </c>
      <c r="DB1536" s="17" t="str">
        <f t="shared" si="507"/>
        <v/>
      </c>
      <c r="DC1536" s="17" t="str">
        <f t="shared" si="508"/>
        <v/>
      </c>
      <c r="DD1536" s="17" t="str">
        <f t="shared" si="509"/>
        <v/>
      </c>
      <c r="DE1536" s="17" t="str">
        <f t="shared" si="510"/>
        <v/>
      </c>
      <c r="DF1536" s="17" t="str">
        <f t="shared" si="511"/>
        <v/>
      </c>
      <c r="DG1536" s="17" t="str">
        <f t="shared" si="512"/>
        <v/>
      </c>
      <c r="DH1536" s="17" t="str">
        <f t="shared" si="513"/>
        <v/>
      </c>
      <c r="DI1536" s="17" t="str">
        <f t="shared" si="514"/>
        <v/>
      </c>
      <c r="DJ1536" s="17" t="str">
        <f t="shared" si="515"/>
        <v/>
      </c>
      <c r="DK1536" s="17" t="str">
        <f t="shared" si="516"/>
        <v/>
      </c>
      <c r="DL1536" s="17" t="str">
        <f t="shared" si="517"/>
        <v/>
      </c>
      <c r="DM1536" s="17" t="str">
        <f t="shared" si="518"/>
        <v/>
      </c>
      <c r="DN1536" s="17" t="str">
        <f t="shared" si="519"/>
        <v/>
      </c>
      <c r="DO1536" s="17" t="str">
        <f t="shared" si="520"/>
        <v/>
      </c>
      <c r="DP1536" s="17" t="str">
        <f t="shared" si="521"/>
        <v/>
      </c>
      <c r="DQ1536" s="17" t="str">
        <f t="shared" si="522"/>
        <v/>
      </c>
      <c r="DR1536" s="17" t="str">
        <f t="shared" si="523"/>
        <v/>
      </c>
      <c r="DS1536" s="17" t="str">
        <f t="shared" si="524"/>
        <v/>
      </c>
      <c r="DT1536" s="17" t="str">
        <f t="shared" si="525"/>
        <v/>
      </c>
      <c r="DU1536" s="17" t="str">
        <f t="shared" si="526"/>
        <v/>
      </c>
      <c r="DV1536" s="17" t="str">
        <f t="shared" si="527"/>
        <v/>
      </c>
      <c r="DW1536" s="17" t="str">
        <f t="shared" si="528"/>
        <v/>
      </c>
      <c r="DX1536" s="17" t="str">
        <f t="shared" si="529"/>
        <v/>
      </c>
      <c r="DY1536" s="17" t="str">
        <f t="shared" si="530"/>
        <v/>
      </c>
      <c r="DZ1536" s="17" t="str">
        <f t="shared" si="531"/>
        <v/>
      </c>
      <c r="EA1536" s="17" t="str">
        <f t="shared" si="532"/>
        <v/>
      </c>
      <c r="EB1536" s="17" t="str">
        <f t="shared" si="533"/>
        <v/>
      </c>
      <c r="EC1536" s="17" t="str">
        <f t="shared" si="534"/>
        <v/>
      </c>
      <c r="ED1536" s="17" t="str">
        <f t="shared" si="535"/>
        <v/>
      </c>
      <c r="EE1536" s="17" t="str">
        <f t="shared" si="536"/>
        <v/>
      </c>
      <c r="EF1536" s="17" t="str">
        <f t="shared" si="537"/>
        <v/>
      </c>
      <c r="EG1536" s="17" t="str">
        <f t="shared" si="538"/>
        <v/>
      </c>
      <c r="EH1536" s="17" t="str">
        <f t="shared" si="539"/>
        <v/>
      </c>
      <c r="EI1536" s="17" t="str">
        <f t="shared" si="540"/>
        <v/>
      </c>
      <c r="EJ1536" s="17" t="str">
        <f t="shared" si="541"/>
        <v/>
      </c>
      <c r="EK1536" s="17" t="str">
        <f t="shared" si="542"/>
        <v/>
      </c>
      <c r="EL1536" s="17" t="str">
        <f t="shared" si="543"/>
        <v/>
      </c>
    </row>
    <row r="1537" spans="89:142" x14ac:dyDescent="0.35">
      <c r="CK1537" s="17" t="str">
        <f t="shared" si="490"/>
        <v/>
      </c>
      <c r="CL1537" s="17" t="str">
        <f t="shared" si="491"/>
        <v/>
      </c>
      <c r="CM1537" s="17" t="str">
        <f t="shared" si="492"/>
        <v/>
      </c>
      <c r="CN1537" s="17" t="str">
        <f t="shared" si="493"/>
        <v/>
      </c>
      <c r="CO1537" s="17" t="str">
        <f t="shared" si="494"/>
        <v/>
      </c>
      <c r="CP1537" s="17" t="str">
        <f t="shared" si="495"/>
        <v/>
      </c>
      <c r="CQ1537" s="17" t="str">
        <f t="shared" si="496"/>
        <v/>
      </c>
      <c r="CR1537" s="17" t="str">
        <f t="shared" si="497"/>
        <v/>
      </c>
      <c r="CS1537" s="17" t="str">
        <f t="shared" si="498"/>
        <v/>
      </c>
      <c r="CT1537" s="17" t="str">
        <f t="shared" si="499"/>
        <v/>
      </c>
      <c r="CU1537" s="17" t="str">
        <f t="shared" si="500"/>
        <v/>
      </c>
      <c r="CV1537" s="17" t="str">
        <f t="shared" si="501"/>
        <v/>
      </c>
      <c r="CW1537" s="17" t="str">
        <f t="shared" si="502"/>
        <v/>
      </c>
      <c r="CX1537" s="17" t="str">
        <f t="shared" si="503"/>
        <v/>
      </c>
      <c r="CY1537" s="17" t="str">
        <f t="shared" si="504"/>
        <v/>
      </c>
      <c r="CZ1537" s="17" t="str">
        <f t="shared" si="505"/>
        <v/>
      </c>
      <c r="DA1537" s="17" t="str">
        <f t="shared" si="506"/>
        <v/>
      </c>
      <c r="DB1537" s="17" t="str">
        <f t="shared" si="507"/>
        <v/>
      </c>
      <c r="DC1537" s="17" t="str">
        <f t="shared" si="508"/>
        <v/>
      </c>
      <c r="DD1537" s="17" t="str">
        <f t="shared" si="509"/>
        <v/>
      </c>
      <c r="DE1537" s="17" t="str">
        <f t="shared" si="510"/>
        <v/>
      </c>
      <c r="DF1537" s="17" t="str">
        <f t="shared" si="511"/>
        <v/>
      </c>
      <c r="DG1537" s="17" t="str">
        <f t="shared" si="512"/>
        <v/>
      </c>
      <c r="DH1537" s="17" t="str">
        <f t="shared" si="513"/>
        <v/>
      </c>
      <c r="DI1537" s="17" t="str">
        <f t="shared" si="514"/>
        <v/>
      </c>
      <c r="DJ1537" s="17" t="str">
        <f t="shared" si="515"/>
        <v/>
      </c>
      <c r="DK1537" s="17" t="str">
        <f t="shared" si="516"/>
        <v/>
      </c>
      <c r="DL1537" s="17" t="str">
        <f t="shared" si="517"/>
        <v/>
      </c>
      <c r="DM1537" s="17" t="str">
        <f t="shared" si="518"/>
        <v/>
      </c>
      <c r="DN1537" s="17" t="str">
        <f t="shared" si="519"/>
        <v/>
      </c>
      <c r="DO1537" s="17" t="str">
        <f t="shared" si="520"/>
        <v/>
      </c>
      <c r="DP1537" s="17" t="str">
        <f t="shared" si="521"/>
        <v/>
      </c>
      <c r="DQ1537" s="17" t="str">
        <f t="shared" si="522"/>
        <v/>
      </c>
      <c r="DR1537" s="17" t="str">
        <f t="shared" si="523"/>
        <v/>
      </c>
      <c r="DS1537" s="17" t="str">
        <f t="shared" si="524"/>
        <v/>
      </c>
      <c r="DT1537" s="17" t="str">
        <f t="shared" si="525"/>
        <v/>
      </c>
      <c r="DU1537" s="17" t="str">
        <f t="shared" si="526"/>
        <v/>
      </c>
      <c r="DV1537" s="17" t="str">
        <f t="shared" si="527"/>
        <v/>
      </c>
      <c r="DW1537" s="17" t="str">
        <f t="shared" si="528"/>
        <v/>
      </c>
      <c r="DX1537" s="17" t="str">
        <f t="shared" si="529"/>
        <v/>
      </c>
      <c r="DY1537" s="17" t="str">
        <f t="shared" si="530"/>
        <v/>
      </c>
      <c r="DZ1537" s="17" t="str">
        <f t="shared" si="531"/>
        <v/>
      </c>
      <c r="EA1537" s="17" t="str">
        <f t="shared" si="532"/>
        <v/>
      </c>
      <c r="EB1537" s="17" t="str">
        <f t="shared" si="533"/>
        <v/>
      </c>
      <c r="EC1537" s="17" t="str">
        <f t="shared" si="534"/>
        <v/>
      </c>
      <c r="ED1537" s="17" t="str">
        <f t="shared" si="535"/>
        <v/>
      </c>
      <c r="EE1537" s="17" t="str">
        <f t="shared" si="536"/>
        <v/>
      </c>
      <c r="EF1537" s="17" t="str">
        <f t="shared" si="537"/>
        <v/>
      </c>
      <c r="EG1537" s="17" t="str">
        <f t="shared" si="538"/>
        <v/>
      </c>
      <c r="EH1537" s="17" t="str">
        <f t="shared" si="539"/>
        <v/>
      </c>
      <c r="EI1537" s="17" t="str">
        <f t="shared" si="540"/>
        <v/>
      </c>
      <c r="EJ1537" s="17" t="str">
        <f t="shared" si="541"/>
        <v/>
      </c>
      <c r="EK1537" s="17" t="str">
        <f t="shared" si="542"/>
        <v/>
      </c>
      <c r="EL1537" s="17" t="str">
        <f t="shared" si="543"/>
        <v/>
      </c>
    </row>
    <row r="1538" spans="89:142" x14ac:dyDescent="0.35">
      <c r="CK1538" s="17" t="str">
        <f t="shared" si="490"/>
        <v/>
      </c>
      <c r="CL1538" s="17" t="str">
        <f t="shared" si="491"/>
        <v/>
      </c>
      <c r="CM1538" s="17" t="str">
        <f t="shared" si="492"/>
        <v/>
      </c>
      <c r="CN1538" s="17" t="str">
        <f t="shared" si="493"/>
        <v/>
      </c>
      <c r="CO1538" s="17" t="str">
        <f t="shared" si="494"/>
        <v/>
      </c>
      <c r="CP1538" s="17" t="str">
        <f t="shared" si="495"/>
        <v/>
      </c>
      <c r="CQ1538" s="17" t="str">
        <f t="shared" si="496"/>
        <v/>
      </c>
      <c r="CR1538" s="17" t="str">
        <f t="shared" si="497"/>
        <v/>
      </c>
      <c r="CS1538" s="17" t="str">
        <f t="shared" si="498"/>
        <v/>
      </c>
      <c r="CT1538" s="17" t="str">
        <f t="shared" si="499"/>
        <v/>
      </c>
      <c r="CU1538" s="17" t="str">
        <f t="shared" si="500"/>
        <v/>
      </c>
      <c r="CV1538" s="17" t="str">
        <f t="shared" si="501"/>
        <v/>
      </c>
      <c r="CW1538" s="17" t="str">
        <f t="shared" si="502"/>
        <v/>
      </c>
      <c r="CX1538" s="17" t="str">
        <f t="shared" si="503"/>
        <v/>
      </c>
      <c r="CY1538" s="17" t="str">
        <f t="shared" si="504"/>
        <v/>
      </c>
      <c r="CZ1538" s="17" t="str">
        <f t="shared" si="505"/>
        <v/>
      </c>
      <c r="DA1538" s="17" t="str">
        <f t="shared" si="506"/>
        <v/>
      </c>
      <c r="DB1538" s="17" t="str">
        <f t="shared" si="507"/>
        <v/>
      </c>
      <c r="DC1538" s="17" t="str">
        <f t="shared" si="508"/>
        <v/>
      </c>
      <c r="DD1538" s="17" t="str">
        <f t="shared" si="509"/>
        <v/>
      </c>
      <c r="DE1538" s="17" t="str">
        <f t="shared" si="510"/>
        <v/>
      </c>
      <c r="DF1538" s="17" t="str">
        <f t="shared" si="511"/>
        <v/>
      </c>
      <c r="DG1538" s="17" t="str">
        <f t="shared" si="512"/>
        <v/>
      </c>
      <c r="DH1538" s="17" t="str">
        <f t="shared" si="513"/>
        <v/>
      </c>
      <c r="DI1538" s="17" t="str">
        <f t="shared" si="514"/>
        <v/>
      </c>
      <c r="DJ1538" s="17" t="str">
        <f t="shared" si="515"/>
        <v/>
      </c>
      <c r="DK1538" s="17" t="str">
        <f t="shared" si="516"/>
        <v/>
      </c>
      <c r="DL1538" s="17" t="str">
        <f t="shared" si="517"/>
        <v/>
      </c>
      <c r="DM1538" s="17" t="str">
        <f t="shared" si="518"/>
        <v/>
      </c>
      <c r="DN1538" s="17" t="str">
        <f t="shared" si="519"/>
        <v/>
      </c>
      <c r="DO1538" s="17" t="str">
        <f t="shared" si="520"/>
        <v/>
      </c>
      <c r="DP1538" s="17" t="str">
        <f t="shared" si="521"/>
        <v/>
      </c>
      <c r="DQ1538" s="17" t="str">
        <f t="shared" si="522"/>
        <v/>
      </c>
      <c r="DR1538" s="17" t="str">
        <f t="shared" si="523"/>
        <v/>
      </c>
      <c r="DS1538" s="17" t="str">
        <f t="shared" si="524"/>
        <v/>
      </c>
      <c r="DT1538" s="17" t="str">
        <f t="shared" si="525"/>
        <v/>
      </c>
      <c r="DU1538" s="17" t="str">
        <f t="shared" si="526"/>
        <v/>
      </c>
      <c r="DV1538" s="17" t="str">
        <f t="shared" si="527"/>
        <v/>
      </c>
      <c r="DW1538" s="17" t="str">
        <f t="shared" si="528"/>
        <v/>
      </c>
      <c r="DX1538" s="17" t="str">
        <f t="shared" si="529"/>
        <v/>
      </c>
      <c r="DY1538" s="17" t="str">
        <f t="shared" si="530"/>
        <v/>
      </c>
      <c r="DZ1538" s="17" t="str">
        <f t="shared" si="531"/>
        <v/>
      </c>
      <c r="EA1538" s="17" t="str">
        <f t="shared" si="532"/>
        <v/>
      </c>
      <c r="EB1538" s="17" t="str">
        <f t="shared" si="533"/>
        <v/>
      </c>
      <c r="EC1538" s="17" t="str">
        <f t="shared" si="534"/>
        <v/>
      </c>
      <c r="ED1538" s="17" t="str">
        <f t="shared" si="535"/>
        <v/>
      </c>
      <c r="EE1538" s="17" t="str">
        <f t="shared" si="536"/>
        <v/>
      </c>
      <c r="EF1538" s="17" t="str">
        <f t="shared" si="537"/>
        <v/>
      </c>
      <c r="EG1538" s="17" t="str">
        <f t="shared" si="538"/>
        <v/>
      </c>
      <c r="EH1538" s="17" t="str">
        <f t="shared" si="539"/>
        <v/>
      </c>
      <c r="EI1538" s="17" t="str">
        <f t="shared" si="540"/>
        <v/>
      </c>
      <c r="EJ1538" s="17" t="str">
        <f t="shared" si="541"/>
        <v/>
      </c>
      <c r="EK1538" s="17" t="str">
        <f t="shared" si="542"/>
        <v/>
      </c>
      <c r="EL1538" s="17" t="str">
        <f t="shared" si="543"/>
        <v/>
      </c>
    </row>
    <row r="1539" spans="89:142" x14ac:dyDescent="0.35">
      <c r="CK1539" s="17" t="str">
        <f t="shared" si="490"/>
        <v/>
      </c>
      <c r="CL1539" s="17" t="str">
        <f t="shared" si="491"/>
        <v/>
      </c>
      <c r="CM1539" s="17" t="str">
        <f t="shared" si="492"/>
        <v/>
      </c>
      <c r="CN1539" s="17" t="str">
        <f t="shared" si="493"/>
        <v/>
      </c>
      <c r="CO1539" s="17" t="str">
        <f t="shared" si="494"/>
        <v/>
      </c>
      <c r="CP1539" s="17" t="str">
        <f t="shared" si="495"/>
        <v/>
      </c>
      <c r="CQ1539" s="17" t="str">
        <f t="shared" si="496"/>
        <v/>
      </c>
      <c r="CR1539" s="17" t="str">
        <f t="shared" si="497"/>
        <v/>
      </c>
      <c r="CS1539" s="17" t="str">
        <f t="shared" si="498"/>
        <v/>
      </c>
      <c r="CT1539" s="17" t="str">
        <f t="shared" si="499"/>
        <v/>
      </c>
      <c r="CU1539" s="17" t="str">
        <f t="shared" si="500"/>
        <v/>
      </c>
      <c r="CV1539" s="17" t="str">
        <f t="shared" si="501"/>
        <v/>
      </c>
      <c r="CW1539" s="17" t="str">
        <f t="shared" si="502"/>
        <v/>
      </c>
      <c r="CX1539" s="17" t="str">
        <f t="shared" si="503"/>
        <v/>
      </c>
      <c r="CY1539" s="17" t="str">
        <f t="shared" si="504"/>
        <v/>
      </c>
      <c r="CZ1539" s="17" t="str">
        <f t="shared" si="505"/>
        <v/>
      </c>
      <c r="DA1539" s="17" t="str">
        <f t="shared" si="506"/>
        <v/>
      </c>
      <c r="DB1539" s="17" t="str">
        <f t="shared" si="507"/>
        <v/>
      </c>
      <c r="DC1539" s="17" t="str">
        <f t="shared" si="508"/>
        <v/>
      </c>
      <c r="DD1539" s="17" t="str">
        <f t="shared" si="509"/>
        <v/>
      </c>
      <c r="DE1539" s="17" t="str">
        <f t="shared" si="510"/>
        <v/>
      </c>
      <c r="DF1539" s="17" t="str">
        <f t="shared" si="511"/>
        <v/>
      </c>
      <c r="DG1539" s="17" t="str">
        <f t="shared" si="512"/>
        <v/>
      </c>
      <c r="DH1539" s="17" t="str">
        <f t="shared" si="513"/>
        <v/>
      </c>
      <c r="DI1539" s="17" t="str">
        <f t="shared" si="514"/>
        <v/>
      </c>
      <c r="DJ1539" s="17" t="str">
        <f t="shared" si="515"/>
        <v/>
      </c>
      <c r="DK1539" s="17" t="str">
        <f t="shared" si="516"/>
        <v/>
      </c>
      <c r="DL1539" s="17" t="str">
        <f t="shared" si="517"/>
        <v/>
      </c>
      <c r="DM1539" s="17" t="str">
        <f t="shared" si="518"/>
        <v/>
      </c>
      <c r="DN1539" s="17" t="str">
        <f t="shared" si="519"/>
        <v/>
      </c>
      <c r="DO1539" s="17" t="str">
        <f t="shared" si="520"/>
        <v/>
      </c>
      <c r="DP1539" s="17" t="str">
        <f t="shared" si="521"/>
        <v/>
      </c>
      <c r="DQ1539" s="17" t="str">
        <f t="shared" si="522"/>
        <v/>
      </c>
      <c r="DR1539" s="17" t="str">
        <f t="shared" si="523"/>
        <v/>
      </c>
      <c r="DS1539" s="17" t="str">
        <f t="shared" si="524"/>
        <v/>
      </c>
      <c r="DT1539" s="17" t="str">
        <f t="shared" si="525"/>
        <v/>
      </c>
      <c r="DU1539" s="17" t="str">
        <f t="shared" si="526"/>
        <v/>
      </c>
      <c r="DV1539" s="17" t="str">
        <f t="shared" si="527"/>
        <v/>
      </c>
      <c r="DW1539" s="17" t="str">
        <f t="shared" si="528"/>
        <v/>
      </c>
      <c r="DX1539" s="17" t="str">
        <f t="shared" si="529"/>
        <v/>
      </c>
      <c r="DY1539" s="17" t="str">
        <f t="shared" si="530"/>
        <v/>
      </c>
      <c r="DZ1539" s="17" t="str">
        <f t="shared" si="531"/>
        <v/>
      </c>
      <c r="EA1539" s="17" t="str">
        <f t="shared" si="532"/>
        <v/>
      </c>
      <c r="EB1539" s="17" t="str">
        <f t="shared" si="533"/>
        <v/>
      </c>
      <c r="EC1539" s="17" t="str">
        <f t="shared" si="534"/>
        <v/>
      </c>
      <c r="ED1539" s="17" t="str">
        <f t="shared" si="535"/>
        <v/>
      </c>
      <c r="EE1539" s="17" t="str">
        <f t="shared" si="536"/>
        <v/>
      </c>
      <c r="EF1539" s="17" t="str">
        <f t="shared" si="537"/>
        <v/>
      </c>
      <c r="EG1539" s="17" t="str">
        <f t="shared" si="538"/>
        <v/>
      </c>
      <c r="EH1539" s="17" t="str">
        <f t="shared" si="539"/>
        <v/>
      </c>
      <c r="EI1539" s="17" t="str">
        <f t="shared" si="540"/>
        <v/>
      </c>
      <c r="EJ1539" s="17" t="str">
        <f t="shared" si="541"/>
        <v/>
      </c>
      <c r="EK1539" s="17" t="str">
        <f t="shared" si="542"/>
        <v/>
      </c>
      <c r="EL1539" s="17" t="str">
        <f t="shared" si="543"/>
        <v/>
      </c>
    </row>
    <row r="1540" spans="89:142" x14ac:dyDescent="0.35">
      <c r="CK1540" s="17" t="str">
        <f t="shared" si="490"/>
        <v/>
      </c>
      <c r="CL1540" s="17" t="str">
        <f t="shared" si="491"/>
        <v/>
      </c>
      <c r="CM1540" s="17" t="str">
        <f t="shared" si="492"/>
        <v/>
      </c>
      <c r="CN1540" s="17" t="str">
        <f t="shared" si="493"/>
        <v/>
      </c>
      <c r="CO1540" s="17" t="str">
        <f t="shared" si="494"/>
        <v/>
      </c>
      <c r="CP1540" s="17" t="str">
        <f t="shared" si="495"/>
        <v/>
      </c>
      <c r="CQ1540" s="17" t="str">
        <f t="shared" si="496"/>
        <v/>
      </c>
      <c r="CR1540" s="17" t="str">
        <f t="shared" si="497"/>
        <v/>
      </c>
      <c r="CS1540" s="17" t="str">
        <f t="shared" si="498"/>
        <v/>
      </c>
      <c r="CT1540" s="17" t="str">
        <f t="shared" si="499"/>
        <v/>
      </c>
      <c r="CU1540" s="17" t="str">
        <f t="shared" si="500"/>
        <v/>
      </c>
      <c r="CV1540" s="17" t="str">
        <f t="shared" si="501"/>
        <v/>
      </c>
      <c r="CW1540" s="17" t="str">
        <f t="shared" si="502"/>
        <v/>
      </c>
      <c r="CX1540" s="17" t="str">
        <f t="shared" si="503"/>
        <v/>
      </c>
      <c r="CY1540" s="17" t="str">
        <f t="shared" si="504"/>
        <v/>
      </c>
      <c r="CZ1540" s="17" t="str">
        <f t="shared" si="505"/>
        <v/>
      </c>
      <c r="DA1540" s="17" t="str">
        <f t="shared" si="506"/>
        <v/>
      </c>
      <c r="DB1540" s="17" t="str">
        <f t="shared" si="507"/>
        <v/>
      </c>
      <c r="DC1540" s="17" t="str">
        <f t="shared" si="508"/>
        <v/>
      </c>
      <c r="DD1540" s="17" t="str">
        <f t="shared" si="509"/>
        <v/>
      </c>
      <c r="DE1540" s="17" t="str">
        <f t="shared" si="510"/>
        <v/>
      </c>
      <c r="DF1540" s="17" t="str">
        <f t="shared" si="511"/>
        <v/>
      </c>
      <c r="DG1540" s="17" t="str">
        <f t="shared" si="512"/>
        <v/>
      </c>
      <c r="DH1540" s="17" t="str">
        <f t="shared" si="513"/>
        <v/>
      </c>
      <c r="DI1540" s="17" t="str">
        <f t="shared" si="514"/>
        <v/>
      </c>
      <c r="DJ1540" s="17" t="str">
        <f t="shared" si="515"/>
        <v/>
      </c>
      <c r="DK1540" s="17" t="str">
        <f t="shared" si="516"/>
        <v/>
      </c>
      <c r="DL1540" s="17" t="str">
        <f t="shared" si="517"/>
        <v/>
      </c>
      <c r="DM1540" s="17" t="str">
        <f t="shared" si="518"/>
        <v/>
      </c>
      <c r="DN1540" s="17" t="str">
        <f t="shared" si="519"/>
        <v/>
      </c>
      <c r="DO1540" s="17" t="str">
        <f t="shared" si="520"/>
        <v/>
      </c>
      <c r="DP1540" s="17" t="str">
        <f t="shared" si="521"/>
        <v/>
      </c>
      <c r="DQ1540" s="17" t="str">
        <f t="shared" si="522"/>
        <v/>
      </c>
      <c r="DR1540" s="17" t="str">
        <f t="shared" si="523"/>
        <v/>
      </c>
      <c r="DS1540" s="17" t="str">
        <f t="shared" si="524"/>
        <v/>
      </c>
      <c r="DT1540" s="17" t="str">
        <f t="shared" si="525"/>
        <v/>
      </c>
      <c r="DU1540" s="17" t="str">
        <f t="shared" si="526"/>
        <v/>
      </c>
      <c r="DV1540" s="17" t="str">
        <f t="shared" si="527"/>
        <v/>
      </c>
      <c r="DW1540" s="17" t="str">
        <f t="shared" si="528"/>
        <v/>
      </c>
      <c r="DX1540" s="17" t="str">
        <f t="shared" si="529"/>
        <v/>
      </c>
      <c r="DY1540" s="17" t="str">
        <f t="shared" si="530"/>
        <v/>
      </c>
      <c r="DZ1540" s="17" t="str">
        <f t="shared" si="531"/>
        <v/>
      </c>
      <c r="EA1540" s="17" t="str">
        <f t="shared" si="532"/>
        <v/>
      </c>
      <c r="EB1540" s="17" t="str">
        <f t="shared" si="533"/>
        <v/>
      </c>
      <c r="EC1540" s="17" t="str">
        <f t="shared" si="534"/>
        <v/>
      </c>
      <c r="ED1540" s="17" t="str">
        <f t="shared" si="535"/>
        <v/>
      </c>
      <c r="EE1540" s="17" t="str">
        <f t="shared" si="536"/>
        <v/>
      </c>
      <c r="EF1540" s="17" t="str">
        <f t="shared" si="537"/>
        <v/>
      </c>
      <c r="EG1540" s="17" t="str">
        <f t="shared" si="538"/>
        <v/>
      </c>
      <c r="EH1540" s="17" t="str">
        <f t="shared" si="539"/>
        <v/>
      </c>
      <c r="EI1540" s="17" t="str">
        <f t="shared" si="540"/>
        <v/>
      </c>
      <c r="EJ1540" s="17" t="str">
        <f t="shared" si="541"/>
        <v/>
      </c>
      <c r="EK1540" s="17" t="str">
        <f t="shared" si="542"/>
        <v/>
      </c>
      <c r="EL1540" s="17" t="str">
        <f t="shared" si="543"/>
        <v/>
      </c>
    </row>
    <row r="1541" spans="89:142" x14ac:dyDescent="0.35">
      <c r="CK1541" s="17" t="str">
        <f t="shared" si="490"/>
        <v/>
      </c>
      <c r="CL1541" s="17" t="str">
        <f t="shared" si="491"/>
        <v/>
      </c>
      <c r="CM1541" s="17" t="str">
        <f t="shared" si="492"/>
        <v/>
      </c>
      <c r="CN1541" s="17" t="str">
        <f t="shared" si="493"/>
        <v/>
      </c>
      <c r="CO1541" s="17" t="str">
        <f t="shared" si="494"/>
        <v/>
      </c>
      <c r="CP1541" s="17" t="str">
        <f t="shared" si="495"/>
        <v/>
      </c>
      <c r="CQ1541" s="17" t="str">
        <f t="shared" si="496"/>
        <v/>
      </c>
      <c r="CR1541" s="17" t="str">
        <f t="shared" si="497"/>
        <v/>
      </c>
      <c r="CS1541" s="17" t="str">
        <f t="shared" si="498"/>
        <v/>
      </c>
      <c r="CT1541" s="17" t="str">
        <f t="shared" si="499"/>
        <v/>
      </c>
      <c r="CU1541" s="17" t="str">
        <f t="shared" si="500"/>
        <v/>
      </c>
      <c r="CV1541" s="17" t="str">
        <f t="shared" si="501"/>
        <v/>
      </c>
      <c r="CW1541" s="17" t="str">
        <f t="shared" si="502"/>
        <v/>
      </c>
      <c r="CX1541" s="17" t="str">
        <f t="shared" si="503"/>
        <v/>
      </c>
      <c r="CY1541" s="17" t="str">
        <f t="shared" si="504"/>
        <v/>
      </c>
      <c r="CZ1541" s="17" t="str">
        <f t="shared" si="505"/>
        <v/>
      </c>
      <c r="DA1541" s="17" t="str">
        <f t="shared" si="506"/>
        <v/>
      </c>
      <c r="DB1541" s="17" t="str">
        <f t="shared" si="507"/>
        <v/>
      </c>
      <c r="DC1541" s="17" t="str">
        <f t="shared" si="508"/>
        <v/>
      </c>
      <c r="DD1541" s="17" t="str">
        <f t="shared" si="509"/>
        <v/>
      </c>
      <c r="DE1541" s="17" t="str">
        <f t="shared" si="510"/>
        <v/>
      </c>
      <c r="DF1541" s="17" t="str">
        <f t="shared" si="511"/>
        <v/>
      </c>
      <c r="DG1541" s="17" t="str">
        <f t="shared" si="512"/>
        <v/>
      </c>
      <c r="DH1541" s="17" t="str">
        <f t="shared" si="513"/>
        <v/>
      </c>
      <c r="DI1541" s="17" t="str">
        <f t="shared" si="514"/>
        <v/>
      </c>
      <c r="DJ1541" s="17" t="str">
        <f t="shared" si="515"/>
        <v/>
      </c>
      <c r="DK1541" s="17" t="str">
        <f t="shared" si="516"/>
        <v/>
      </c>
      <c r="DL1541" s="17" t="str">
        <f t="shared" si="517"/>
        <v/>
      </c>
      <c r="DM1541" s="17" t="str">
        <f t="shared" si="518"/>
        <v/>
      </c>
      <c r="DN1541" s="17" t="str">
        <f t="shared" si="519"/>
        <v/>
      </c>
      <c r="DO1541" s="17" t="str">
        <f t="shared" si="520"/>
        <v/>
      </c>
      <c r="DP1541" s="17" t="str">
        <f t="shared" si="521"/>
        <v/>
      </c>
      <c r="DQ1541" s="17" t="str">
        <f t="shared" si="522"/>
        <v/>
      </c>
      <c r="DR1541" s="17" t="str">
        <f t="shared" si="523"/>
        <v/>
      </c>
      <c r="DS1541" s="17" t="str">
        <f t="shared" si="524"/>
        <v/>
      </c>
      <c r="DT1541" s="17" t="str">
        <f t="shared" si="525"/>
        <v/>
      </c>
      <c r="DU1541" s="17" t="str">
        <f t="shared" si="526"/>
        <v/>
      </c>
      <c r="DV1541" s="17" t="str">
        <f t="shared" si="527"/>
        <v/>
      </c>
      <c r="DW1541" s="17" t="str">
        <f t="shared" si="528"/>
        <v/>
      </c>
      <c r="DX1541" s="17" t="str">
        <f t="shared" si="529"/>
        <v/>
      </c>
      <c r="DY1541" s="17" t="str">
        <f t="shared" si="530"/>
        <v/>
      </c>
      <c r="DZ1541" s="17" t="str">
        <f t="shared" si="531"/>
        <v/>
      </c>
      <c r="EA1541" s="17" t="str">
        <f t="shared" si="532"/>
        <v/>
      </c>
      <c r="EB1541" s="17" t="str">
        <f t="shared" si="533"/>
        <v/>
      </c>
      <c r="EC1541" s="17" t="str">
        <f t="shared" si="534"/>
        <v/>
      </c>
      <c r="ED1541" s="17" t="str">
        <f t="shared" si="535"/>
        <v/>
      </c>
      <c r="EE1541" s="17" t="str">
        <f t="shared" si="536"/>
        <v/>
      </c>
      <c r="EF1541" s="17" t="str">
        <f t="shared" si="537"/>
        <v/>
      </c>
      <c r="EG1541" s="17" t="str">
        <f t="shared" si="538"/>
        <v/>
      </c>
      <c r="EH1541" s="17" t="str">
        <f t="shared" si="539"/>
        <v/>
      </c>
      <c r="EI1541" s="17" t="str">
        <f t="shared" si="540"/>
        <v/>
      </c>
      <c r="EJ1541" s="17" t="str">
        <f t="shared" si="541"/>
        <v/>
      </c>
      <c r="EK1541" s="17" t="str">
        <f t="shared" si="542"/>
        <v/>
      </c>
      <c r="EL1541" s="17" t="str">
        <f t="shared" si="543"/>
        <v/>
      </c>
    </row>
    <row r="1542" spans="89:142" x14ac:dyDescent="0.35">
      <c r="CK1542" s="17" t="str">
        <f t="shared" si="490"/>
        <v/>
      </c>
      <c r="CL1542" s="17" t="str">
        <f t="shared" si="491"/>
        <v/>
      </c>
      <c r="CM1542" s="17" t="str">
        <f t="shared" si="492"/>
        <v/>
      </c>
      <c r="CN1542" s="17" t="str">
        <f t="shared" si="493"/>
        <v/>
      </c>
      <c r="CO1542" s="17" t="str">
        <f t="shared" si="494"/>
        <v/>
      </c>
      <c r="CP1542" s="17" t="str">
        <f t="shared" si="495"/>
        <v/>
      </c>
      <c r="CQ1542" s="17" t="str">
        <f t="shared" si="496"/>
        <v/>
      </c>
      <c r="CR1542" s="17" t="str">
        <f t="shared" si="497"/>
        <v/>
      </c>
      <c r="CS1542" s="17" t="str">
        <f t="shared" si="498"/>
        <v/>
      </c>
      <c r="CT1542" s="17" t="str">
        <f t="shared" si="499"/>
        <v/>
      </c>
      <c r="CU1542" s="17" t="str">
        <f t="shared" si="500"/>
        <v/>
      </c>
      <c r="CV1542" s="17" t="str">
        <f t="shared" si="501"/>
        <v/>
      </c>
      <c r="CW1542" s="17" t="str">
        <f t="shared" si="502"/>
        <v/>
      </c>
      <c r="CX1542" s="17" t="str">
        <f t="shared" si="503"/>
        <v/>
      </c>
      <c r="CY1542" s="17" t="str">
        <f t="shared" si="504"/>
        <v/>
      </c>
      <c r="CZ1542" s="17" t="str">
        <f t="shared" si="505"/>
        <v/>
      </c>
      <c r="DA1542" s="17" t="str">
        <f t="shared" si="506"/>
        <v/>
      </c>
      <c r="DB1542" s="17" t="str">
        <f t="shared" si="507"/>
        <v/>
      </c>
      <c r="DC1542" s="17" t="str">
        <f t="shared" si="508"/>
        <v/>
      </c>
      <c r="DD1542" s="17" t="str">
        <f t="shared" si="509"/>
        <v/>
      </c>
      <c r="DE1542" s="17" t="str">
        <f t="shared" si="510"/>
        <v/>
      </c>
      <c r="DF1542" s="17" t="str">
        <f t="shared" si="511"/>
        <v/>
      </c>
      <c r="DG1542" s="17" t="str">
        <f t="shared" si="512"/>
        <v/>
      </c>
      <c r="DH1542" s="17" t="str">
        <f t="shared" si="513"/>
        <v/>
      </c>
      <c r="DI1542" s="17" t="str">
        <f t="shared" si="514"/>
        <v/>
      </c>
      <c r="DJ1542" s="17" t="str">
        <f t="shared" si="515"/>
        <v/>
      </c>
      <c r="DK1542" s="17" t="str">
        <f t="shared" si="516"/>
        <v/>
      </c>
      <c r="DL1542" s="17" t="str">
        <f t="shared" si="517"/>
        <v/>
      </c>
      <c r="DM1542" s="17" t="str">
        <f t="shared" si="518"/>
        <v/>
      </c>
      <c r="DN1542" s="17" t="str">
        <f t="shared" si="519"/>
        <v/>
      </c>
      <c r="DO1542" s="17" t="str">
        <f t="shared" si="520"/>
        <v/>
      </c>
      <c r="DP1542" s="17" t="str">
        <f t="shared" si="521"/>
        <v/>
      </c>
      <c r="DQ1542" s="17" t="str">
        <f t="shared" si="522"/>
        <v/>
      </c>
      <c r="DR1542" s="17" t="str">
        <f t="shared" si="523"/>
        <v/>
      </c>
      <c r="DS1542" s="17" t="str">
        <f t="shared" si="524"/>
        <v/>
      </c>
      <c r="DT1542" s="17" t="str">
        <f t="shared" si="525"/>
        <v/>
      </c>
      <c r="DU1542" s="17" t="str">
        <f t="shared" si="526"/>
        <v/>
      </c>
      <c r="DV1542" s="17" t="str">
        <f t="shared" si="527"/>
        <v/>
      </c>
      <c r="DW1542" s="17" t="str">
        <f t="shared" si="528"/>
        <v/>
      </c>
      <c r="DX1542" s="17" t="str">
        <f t="shared" si="529"/>
        <v/>
      </c>
      <c r="DY1542" s="17" t="str">
        <f t="shared" si="530"/>
        <v/>
      </c>
      <c r="DZ1542" s="17" t="str">
        <f t="shared" si="531"/>
        <v/>
      </c>
      <c r="EA1542" s="17" t="str">
        <f t="shared" si="532"/>
        <v/>
      </c>
      <c r="EB1542" s="17" t="str">
        <f t="shared" si="533"/>
        <v/>
      </c>
      <c r="EC1542" s="17" t="str">
        <f t="shared" si="534"/>
        <v/>
      </c>
      <c r="ED1542" s="17" t="str">
        <f t="shared" si="535"/>
        <v/>
      </c>
      <c r="EE1542" s="17" t="str">
        <f t="shared" si="536"/>
        <v/>
      </c>
      <c r="EF1542" s="17" t="str">
        <f t="shared" si="537"/>
        <v/>
      </c>
      <c r="EG1542" s="17" t="str">
        <f t="shared" si="538"/>
        <v/>
      </c>
      <c r="EH1542" s="17" t="str">
        <f t="shared" si="539"/>
        <v/>
      </c>
      <c r="EI1542" s="17" t="str">
        <f t="shared" si="540"/>
        <v/>
      </c>
      <c r="EJ1542" s="17" t="str">
        <f t="shared" si="541"/>
        <v/>
      </c>
      <c r="EK1542" s="17" t="str">
        <f t="shared" si="542"/>
        <v/>
      </c>
      <c r="EL1542" s="17" t="str">
        <f t="shared" si="543"/>
        <v/>
      </c>
    </row>
    <row r="1543" spans="89:142" x14ac:dyDescent="0.35">
      <c r="CK1543" s="17" t="str">
        <f t="shared" si="490"/>
        <v/>
      </c>
      <c r="CL1543" s="17" t="str">
        <f t="shared" si="491"/>
        <v/>
      </c>
      <c r="CM1543" s="17" t="str">
        <f t="shared" si="492"/>
        <v/>
      </c>
      <c r="CN1543" s="17" t="str">
        <f t="shared" si="493"/>
        <v/>
      </c>
      <c r="CO1543" s="17" t="str">
        <f t="shared" si="494"/>
        <v/>
      </c>
      <c r="CP1543" s="17" t="str">
        <f t="shared" si="495"/>
        <v/>
      </c>
      <c r="CQ1543" s="17" t="str">
        <f t="shared" si="496"/>
        <v/>
      </c>
      <c r="CR1543" s="17" t="str">
        <f t="shared" si="497"/>
        <v/>
      </c>
      <c r="CS1543" s="17" t="str">
        <f t="shared" si="498"/>
        <v/>
      </c>
      <c r="CT1543" s="17" t="str">
        <f t="shared" si="499"/>
        <v/>
      </c>
      <c r="CU1543" s="17" t="str">
        <f t="shared" si="500"/>
        <v/>
      </c>
      <c r="CV1543" s="17" t="str">
        <f t="shared" si="501"/>
        <v/>
      </c>
      <c r="CW1543" s="17" t="str">
        <f t="shared" si="502"/>
        <v/>
      </c>
      <c r="CX1543" s="17" t="str">
        <f t="shared" si="503"/>
        <v/>
      </c>
      <c r="CY1543" s="17" t="str">
        <f t="shared" si="504"/>
        <v/>
      </c>
      <c r="CZ1543" s="17" t="str">
        <f t="shared" si="505"/>
        <v/>
      </c>
      <c r="DA1543" s="17" t="str">
        <f t="shared" si="506"/>
        <v/>
      </c>
      <c r="DB1543" s="17" t="str">
        <f t="shared" si="507"/>
        <v/>
      </c>
      <c r="DC1543" s="17" t="str">
        <f t="shared" si="508"/>
        <v/>
      </c>
      <c r="DD1543" s="17" t="str">
        <f t="shared" si="509"/>
        <v/>
      </c>
      <c r="DE1543" s="17" t="str">
        <f t="shared" si="510"/>
        <v/>
      </c>
      <c r="DF1543" s="17" t="str">
        <f t="shared" si="511"/>
        <v/>
      </c>
      <c r="DG1543" s="17" t="str">
        <f t="shared" si="512"/>
        <v/>
      </c>
      <c r="DH1543" s="17" t="str">
        <f t="shared" si="513"/>
        <v/>
      </c>
      <c r="DI1543" s="17" t="str">
        <f t="shared" si="514"/>
        <v/>
      </c>
      <c r="DJ1543" s="17" t="str">
        <f t="shared" si="515"/>
        <v/>
      </c>
      <c r="DK1543" s="17" t="str">
        <f t="shared" si="516"/>
        <v/>
      </c>
      <c r="DL1543" s="17" t="str">
        <f t="shared" si="517"/>
        <v/>
      </c>
      <c r="DM1543" s="17" t="str">
        <f t="shared" si="518"/>
        <v/>
      </c>
      <c r="DN1543" s="17" t="str">
        <f t="shared" si="519"/>
        <v/>
      </c>
      <c r="DO1543" s="17" t="str">
        <f t="shared" si="520"/>
        <v/>
      </c>
      <c r="DP1543" s="17" t="str">
        <f t="shared" si="521"/>
        <v/>
      </c>
      <c r="DQ1543" s="17" t="str">
        <f t="shared" si="522"/>
        <v/>
      </c>
      <c r="DR1543" s="17" t="str">
        <f t="shared" si="523"/>
        <v/>
      </c>
      <c r="DS1543" s="17" t="str">
        <f t="shared" si="524"/>
        <v/>
      </c>
      <c r="DT1543" s="17" t="str">
        <f t="shared" si="525"/>
        <v/>
      </c>
      <c r="DU1543" s="17" t="str">
        <f t="shared" si="526"/>
        <v/>
      </c>
      <c r="DV1543" s="17" t="str">
        <f t="shared" si="527"/>
        <v/>
      </c>
      <c r="DW1543" s="17" t="str">
        <f t="shared" si="528"/>
        <v/>
      </c>
      <c r="DX1543" s="17" t="str">
        <f t="shared" si="529"/>
        <v/>
      </c>
      <c r="DY1543" s="17" t="str">
        <f t="shared" si="530"/>
        <v/>
      </c>
      <c r="DZ1543" s="17" t="str">
        <f t="shared" si="531"/>
        <v/>
      </c>
      <c r="EA1543" s="17" t="str">
        <f t="shared" si="532"/>
        <v/>
      </c>
      <c r="EB1543" s="17" t="str">
        <f t="shared" si="533"/>
        <v/>
      </c>
      <c r="EC1543" s="17" t="str">
        <f t="shared" si="534"/>
        <v/>
      </c>
      <c r="ED1543" s="17" t="str">
        <f t="shared" si="535"/>
        <v/>
      </c>
      <c r="EE1543" s="17" t="str">
        <f t="shared" si="536"/>
        <v/>
      </c>
      <c r="EF1543" s="17" t="str">
        <f t="shared" si="537"/>
        <v/>
      </c>
      <c r="EG1543" s="17" t="str">
        <f t="shared" si="538"/>
        <v/>
      </c>
      <c r="EH1543" s="17" t="str">
        <f t="shared" si="539"/>
        <v/>
      </c>
      <c r="EI1543" s="17" t="str">
        <f t="shared" si="540"/>
        <v/>
      </c>
      <c r="EJ1543" s="17" t="str">
        <f t="shared" si="541"/>
        <v/>
      </c>
      <c r="EK1543" s="17" t="str">
        <f t="shared" si="542"/>
        <v/>
      </c>
      <c r="EL1543" s="17" t="str">
        <f t="shared" si="543"/>
        <v/>
      </c>
    </row>
    <row r="1544" spans="89:142" x14ac:dyDescent="0.35">
      <c r="CK1544" s="17" t="str">
        <f t="shared" si="490"/>
        <v/>
      </c>
      <c r="CL1544" s="17" t="str">
        <f t="shared" si="491"/>
        <v/>
      </c>
      <c r="CM1544" s="17" t="str">
        <f t="shared" si="492"/>
        <v/>
      </c>
      <c r="CN1544" s="17" t="str">
        <f t="shared" si="493"/>
        <v/>
      </c>
      <c r="CO1544" s="17" t="str">
        <f t="shared" si="494"/>
        <v/>
      </c>
      <c r="CP1544" s="17" t="str">
        <f t="shared" si="495"/>
        <v/>
      </c>
      <c r="CQ1544" s="17" t="str">
        <f t="shared" si="496"/>
        <v/>
      </c>
      <c r="CR1544" s="17" t="str">
        <f t="shared" si="497"/>
        <v/>
      </c>
      <c r="CS1544" s="17" t="str">
        <f t="shared" si="498"/>
        <v/>
      </c>
      <c r="CT1544" s="17" t="str">
        <f t="shared" si="499"/>
        <v/>
      </c>
      <c r="CU1544" s="17" t="str">
        <f t="shared" si="500"/>
        <v/>
      </c>
      <c r="CV1544" s="17" t="str">
        <f t="shared" si="501"/>
        <v/>
      </c>
      <c r="CW1544" s="17" t="str">
        <f t="shared" si="502"/>
        <v/>
      </c>
      <c r="CX1544" s="17" t="str">
        <f t="shared" si="503"/>
        <v/>
      </c>
      <c r="CY1544" s="17" t="str">
        <f t="shared" si="504"/>
        <v/>
      </c>
      <c r="CZ1544" s="17" t="str">
        <f t="shared" si="505"/>
        <v/>
      </c>
      <c r="DA1544" s="17" t="str">
        <f t="shared" si="506"/>
        <v/>
      </c>
      <c r="DB1544" s="17" t="str">
        <f t="shared" si="507"/>
        <v/>
      </c>
      <c r="DC1544" s="17" t="str">
        <f t="shared" si="508"/>
        <v/>
      </c>
      <c r="DD1544" s="17" t="str">
        <f t="shared" si="509"/>
        <v/>
      </c>
      <c r="DE1544" s="17" t="str">
        <f t="shared" si="510"/>
        <v/>
      </c>
      <c r="DF1544" s="17" t="str">
        <f t="shared" si="511"/>
        <v/>
      </c>
      <c r="DG1544" s="17" t="str">
        <f t="shared" si="512"/>
        <v/>
      </c>
      <c r="DH1544" s="17" t="str">
        <f t="shared" si="513"/>
        <v/>
      </c>
      <c r="DI1544" s="17" t="str">
        <f t="shared" si="514"/>
        <v/>
      </c>
      <c r="DJ1544" s="17" t="str">
        <f t="shared" si="515"/>
        <v/>
      </c>
      <c r="DK1544" s="17" t="str">
        <f t="shared" si="516"/>
        <v/>
      </c>
      <c r="DL1544" s="17" t="str">
        <f t="shared" si="517"/>
        <v/>
      </c>
      <c r="DM1544" s="17" t="str">
        <f t="shared" si="518"/>
        <v/>
      </c>
      <c r="DN1544" s="17" t="str">
        <f t="shared" si="519"/>
        <v/>
      </c>
      <c r="DO1544" s="17" t="str">
        <f t="shared" si="520"/>
        <v/>
      </c>
      <c r="DP1544" s="17" t="str">
        <f t="shared" si="521"/>
        <v/>
      </c>
      <c r="DQ1544" s="17" t="str">
        <f t="shared" si="522"/>
        <v/>
      </c>
      <c r="DR1544" s="17" t="str">
        <f t="shared" si="523"/>
        <v/>
      </c>
      <c r="DS1544" s="17" t="str">
        <f t="shared" si="524"/>
        <v/>
      </c>
      <c r="DT1544" s="17" t="str">
        <f t="shared" si="525"/>
        <v/>
      </c>
      <c r="DU1544" s="17" t="str">
        <f t="shared" si="526"/>
        <v/>
      </c>
      <c r="DV1544" s="17" t="str">
        <f t="shared" si="527"/>
        <v/>
      </c>
      <c r="DW1544" s="17" t="str">
        <f t="shared" si="528"/>
        <v/>
      </c>
      <c r="DX1544" s="17" t="str">
        <f t="shared" si="529"/>
        <v/>
      </c>
      <c r="DY1544" s="17" t="str">
        <f t="shared" si="530"/>
        <v/>
      </c>
      <c r="DZ1544" s="17" t="str">
        <f t="shared" si="531"/>
        <v/>
      </c>
      <c r="EA1544" s="17" t="str">
        <f t="shared" si="532"/>
        <v/>
      </c>
      <c r="EB1544" s="17" t="str">
        <f t="shared" si="533"/>
        <v/>
      </c>
      <c r="EC1544" s="17" t="str">
        <f t="shared" si="534"/>
        <v/>
      </c>
      <c r="ED1544" s="17" t="str">
        <f t="shared" si="535"/>
        <v/>
      </c>
      <c r="EE1544" s="17" t="str">
        <f t="shared" si="536"/>
        <v/>
      </c>
      <c r="EF1544" s="17" t="str">
        <f t="shared" si="537"/>
        <v/>
      </c>
      <c r="EG1544" s="17" t="str">
        <f t="shared" si="538"/>
        <v/>
      </c>
      <c r="EH1544" s="17" t="str">
        <f t="shared" si="539"/>
        <v/>
      </c>
      <c r="EI1544" s="17" t="str">
        <f t="shared" si="540"/>
        <v/>
      </c>
      <c r="EJ1544" s="17" t="str">
        <f t="shared" si="541"/>
        <v/>
      </c>
      <c r="EK1544" s="17" t="str">
        <f t="shared" si="542"/>
        <v/>
      </c>
      <c r="EL1544" s="17" t="str">
        <f t="shared" si="543"/>
        <v/>
      </c>
    </row>
    <row r="1545" spans="89:142" x14ac:dyDescent="0.35">
      <c r="CK1545" s="17" t="str">
        <f t="shared" si="490"/>
        <v/>
      </c>
      <c r="CL1545" s="17" t="str">
        <f t="shared" si="491"/>
        <v/>
      </c>
      <c r="CM1545" s="17" t="str">
        <f t="shared" si="492"/>
        <v/>
      </c>
      <c r="CN1545" s="17" t="str">
        <f t="shared" si="493"/>
        <v/>
      </c>
      <c r="CO1545" s="17" t="str">
        <f t="shared" si="494"/>
        <v/>
      </c>
      <c r="CP1545" s="17" t="str">
        <f t="shared" si="495"/>
        <v/>
      </c>
      <c r="CQ1545" s="17" t="str">
        <f t="shared" si="496"/>
        <v/>
      </c>
      <c r="CR1545" s="17" t="str">
        <f t="shared" si="497"/>
        <v/>
      </c>
      <c r="CS1545" s="17" t="str">
        <f t="shared" si="498"/>
        <v/>
      </c>
      <c r="CT1545" s="17" t="str">
        <f t="shared" si="499"/>
        <v/>
      </c>
      <c r="CU1545" s="17" t="str">
        <f t="shared" si="500"/>
        <v/>
      </c>
      <c r="CV1545" s="17" t="str">
        <f t="shared" si="501"/>
        <v/>
      </c>
      <c r="CW1545" s="17" t="str">
        <f t="shared" si="502"/>
        <v/>
      </c>
      <c r="CX1545" s="17" t="str">
        <f t="shared" si="503"/>
        <v/>
      </c>
      <c r="CY1545" s="17" t="str">
        <f t="shared" si="504"/>
        <v/>
      </c>
      <c r="CZ1545" s="17" t="str">
        <f t="shared" si="505"/>
        <v/>
      </c>
      <c r="DA1545" s="17" t="str">
        <f t="shared" si="506"/>
        <v/>
      </c>
      <c r="DB1545" s="17" t="str">
        <f t="shared" si="507"/>
        <v/>
      </c>
      <c r="DC1545" s="17" t="str">
        <f t="shared" si="508"/>
        <v/>
      </c>
      <c r="DD1545" s="17" t="str">
        <f t="shared" si="509"/>
        <v/>
      </c>
      <c r="DE1545" s="17" t="str">
        <f t="shared" si="510"/>
        <v/>
      </c>
      <c r="DF1545" s="17" t="str">
        <f t="shared" si="511"/>
        <v/>
      </c>
      <c r="DG1545" s="17" t="str">
        <f t="shared" si="512"/>
        <v/>
      </c>
      <c r="DH1545" s="17" t="str">
        <f t="shared" si="513"/>
        <v/>
      </c>
      <c r="DI1545" s="17" t="str">
        <f t="shared" si="514"/>
        <v/>
      </c>
      <c r="DJ1545" s="17" t="str">
        <f t="shared" si="515"/>
        <v/>
      </c>
      <c r="DK1545" s="17" t="str">
        <f t="shared" si="516"/>
        <v/>
      </c>
      <c r="DL1545" s="17" t="str">
        <f t="shared" si="517"/>
        <v/>
      </c>
      <c r="DM1545" s="17" t="str">
        <f t="shared" si="518"/>
        <v/>
      </c>
      <c r="DN1545" s="17" t="str">
        <f t="shared" si="519"/>
        <v/>
      </c>
      <c r="DO1545" s="17" t="str">
        <f t="shared" si="520"/>
        <v/>
      </c>
      <c r="DP1545" s="17" t="str">
        <f t="shared" si="521"/>
        <v/>
      </c>
      <c r="DQ1545" s="17" t="str">
        <f t="shared" si="522"/>
        <v/>
      </c>
      <c r="DR1545" s="17" t="str">
        <f t="shared" si="523"/>
        <v/>
      </c>
      <c r="DS1545" s="17" t="str">
        <f t="shared" si="524"/>
        <v/>
      </c>
      <c r="DT1545" s="17" t="str">
        <f t="shared" si="525"/>
        <v/>
      </c>
      <c r="DU1545" s="17" t="str">
        <f t="shared" si="526"/>
        <v/>
      </c>
      <c r="DV1545" s="17" t="str">
        <f t="shared" si="527"/>
        <v/>
      </c>
      <c r="DW1545" s="17" t="str">
        <f t="shared" si="528"/>
        <v/>
      </c>
      <c r="DX1545" s="17" t="str">
        <f t="shared" si="529"/>
        <v/>
      </c>
      <c r="DY1545" s="17" t="str">
        <f t="shared" si="530"/>
        <v/>
      </c>
      <c r="DZ1545" s="17" t="str">
        <f t="shared" si="531"/>
        <v/>
      </c>
      <c r="EA1545" s="17" t="str">
        <f t="shared" si="532"/>
        <v/>
      </c>
      <c r="EB1545" s="17" t="str">
        <f t="shared" si="533"/>
        <v/>
      </c>
      <c r="EC1545" s="17" t="str">
        <f t="shared" si="534"/>
        <v/>
      </c>
      <c r="ED1545" s="17" t="str">
        <f t="shared" si="535"/>
        <v/>
      </c>
      <c r="EE1545" s="17" t="str">
        <f t="shared" si="536"/>
        <v/>
      </c>
      <c r="EF1545" s="17" t="str">
        <f t="shared" si="537"/>
        <v/>
      </c>
      <c r="EG1545" s="17" t="str">
        <f t="shared" si="538"/>
        <v/>
      </c>
      <c r="EH1545" s="17" t="str">
        <f t="shared" si="539"/>
        <v/>
      </c>
      <c r="EI1545" s="17" t="str">
        <f t="shared" si="540"/>
        <v/>
      </c>
      <c r="EJ1545" s="17" t="str">
        <f t="shared" si="541"/>
        <v/>
      </c>
      <c r="EK1545" s="17" t="str">
        <f t="shared" si="542"/>
        <v/>
      </c>
      <c r="EL1545" s="17" t="str">
        <f t="shared" si="543"/>
        <v/>
      </c>
    </row>
  </sheetData>
  <sheetProtection sheet="1" objects="1" scenarios="1" formatCells="0" formatColumns="0" formatRows="0" sort="0" autoFilter="0"/>
  <autoFilter ref="A1:EL1545" xr:uid="{6C848034-31DF-4712-A000-9CC22F789192}"/>
  <conditionalFormatting sqref="AI2:EL2 AI3:CJ124 CK3:EL1545">
    <cfRule type="containsText" dxfId="5" priority="1" operator="containsText" text="Yes">
      <formula>NOT(ISERROR(SEARCH("Yes",AI2)))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17FB00-DD8A-4663-A1BD-1F622616FF84}">
          <x14:formula1>
            <xm:f>'COU &amp; OES Information'!#REF!</xm:f>
          </x14:formula1>
          <xm:sqref>AG2:AG84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2025-04-04T17:08:23+00:00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air</TermName>
          <TermId xmlns="http://schemas.microsoft.com/office/infopath/2007/PartnerControls">11111111-1111-1111-1111-111111111111</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environmental release</TermName>
          <TermId xmlns="http://schemas.microsoft.com/office/infopath/2007/PartnerControls">59544114-b52c-4fcc-9dbf-fb79dfd5d018</TermId>
        </TermInfo>
      </Terms>
    </TaxKeywordTaxHTField>
    <Rights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SharedWithUsers xmlns="fecc2597-e8fd-4279-ac06-bd7c891938be">
      <UserInfo>
        <DisplayName/>
        <AccountId xsi:nil="true"/>
        <AccountType/>
      </UserInfo>
    </SharedWithUsers>
    <lcf76f155ced4ddcb4097134ff3c332f xmlns="ead8da0f-3542-4e50-96c8-f1f698624e86">
      <Terms xmlns="http://schemas.microsoft.com/office/infopath/2007/PartnerControls"/>
    </lcf76f155ced4ddcb4097134ff3c332f>
    <TaxCatchAll xmlns="4ffa91fb-a0ff-4ac5-b2db-65c790d184a4">
      <Value>1580</Value>
      <Value>1115</Value>
      <Value>2096</Value>
      <Value>1058</Value>
      <Value>1190</Value>
    </TaxCatchAll>
    <e3f09c3df709400db2417a7161762d62 xmlns="4ffa91fb-a0ff-4ac5-b2db-65c790d184a4">
      <Terms xmlns="http://schemas.microsoft.com/office/infopath/2007/PartnerControls"/>
    </e3f09c3df709400db2417a7161762d62>
    <External_x0020_Contributor xmlns="4ffa91fb-a0ff-4ac5-b2db-65c790d184a4" xsi:nil="true"/>
    <Identifier xmlns="4ffa91fb-a0ff-4ac5-b2db-65c790d184a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90142C-82F9-4EAF-8860-ECBA5AE4B7C2}">
  <ds:schemaRefs>
    <ds:schemaRef ds:uri="Microsoft.SharePoint.Taxonomy.ContentTypeSync"/>
  </ds:schemaRefs>
</ds:datastoreItem>
</file>

<file path=customXml/itemProps2.xml><?xml version="1.0" encoding="utf-8"?>
<ds:datastoreItem xmlns:ds="http://schemas.openxmlformats.org/officeDocument/2006/customXml" ds:itemID="{E2B5CA11-EBCD-4414-A519-452E68919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30DE1-6C3A-4F63-8DC2-73D7E19FBF15}">
  <ds:schemaRefs>
    <ds:schemaRef ds:uri="http://www.w3.org/XML/1998/namespace"/>
    <ds:schemaRef ds:uri="http://purl.org/dc/terms/"/>
    <ds:schemaRef ds:uri="http://schemas.microsoft.com/office/2006/metadata/properties"/>
    <ds:schemaRef ds:uri="http://schemas.microsoft.com/sharepoint/v3"/>
    <ds:schemaRef ds:uri="fecc2597-e8fd-4279-ac06-bd7c891938be"/>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http://purl.org/dc/elements/1.1/"/>
    <ds:schemaRef ds:uri="http://purl.org/dc/dcmitype/"/>
    <ds:schemaRef ds:uri="ead8da0f-3542-4e50-96c8-f1f698624e86"/>
    <ds:schemaRef ds:uri="http://schemas.microsoft.com/sharepoint/v3/fields"/>
    <ds:schemaRef ds:uri="4ffa91fb-a0ff-4ac5-b2db-65c790d184a4"/>
  </ds:schemaRefs>
</ds:datastoreItem>
</file>

<file path=customXml/itemProps4.xml><?xml version="1.0" encoding="utf-8"?>
<ds:datastoreItem xmlns:ds="http://schemas.openxmlformats.org/officeDocument/2006/customXml" ds:itemID="{0EAE7B04-7640-41BB-ABC3-2FE2A3DC6E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vt:lpstr>
      <vt:lpstr>Read Me</vt:lpstr>
      <vt:lpstr>COU &amp; OES Information</vt:lpstr>
      <vt:lpstr>TRI Releases per OES</vt:lpstr>
      <vt:lpstr>Releases per TRI Facility</vt:lpstr>
      <vt:lpstr>TRI Facility Information</vt:lpstr>
      <vt:lpstr>Processed TRI Data</vt:lpstr>
      <vt:lpstr>TRI Data in Utility Worksheet</vt:lpstr>
      <vt:lpstr>Raw TRI Data</vt:lpstr>
      <vt:lpstr>TRI Form R or A</vt:lpstr>
      <vt:lpstr>TRI to CDR Crosswalk</vt:lpstr>
      <vt:lpstr>CDR Industrial Sectors</vt:lpstr>
      <vt:lpstr>Industry Sector Crosswalk</vt:lpstr>
      <vt:lpstr>2017-2022 NAICS</vt:lpstr>
      <vt:lpstr>TRI Crosswalk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Air Releases for trans-1,2-Dichloroethylene</dc:title>
  <dc:subject>Draft Risk Evaluation for trans-1,2-Dichloroethylene</dc:subject>
  <dc:creator/>
  <cp:keywords>trans-1,2-Dichloroethylene; risk assessment; environmental release; air</cp:keywords>
  <dc:description/>
  <cp:lastModifiedBy/>
  <cp:revision>1</cp:revision>
  <dcterms:created xsi:type="dcterms:W3CDTF">2026-07-30T15:00:17Z</dcterms:created>
  <dcterms:modified xsi:type="dcterms:W3CDTF">2026-07-30T16:28:55Z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1580;#air|11111111-1111-1111-1111-111111111111;#2096;#trans-1|3bd1ca93-0ea3-47d7-9577-5c84a0904703;#1115;#2-Dichloroethylene|843fbadb-1231-4ab9-833b-3a6af9331804;#1058;#risk assessment|11111111-1111-1111-1111-111111111111;#1190;#environmental release|59544114-b52c-4fcc-9dbf-fb79dfd5d018</vt:lpwstr>
  </property>
  <property fmtid="{D5CDD505-2E9C-101B-9397-08002B2CF9AE}" pid="3" name="Order">
    <vt:r8>90900</vt:r8>
  </property>
  <property fmtid="{D5CDD505-2E9C-101B-9397-08002B2CF9AE}" pid="4" name="Document_x0020_Type">
    <vt:lpwstr/>
  </property>
  <property fmtid="{D5CDD505-2E9C-101B-9397-08002B2CF9AE}" pid="5" name="MediaServiceImageTags">
    <vt:lpwstr/>
  </property>
  <property fmtid="{D5CDD505-2E9C-101B-9397-08002B2CF9AE}" pid="6" name="xd_ProgID">
    <vt:lpwstr/>
  </property>
  <property fmtid="{D5CDD505-2E9C-101B-9397-08002B2CF9AE}" pid="7" name="ContentTypeId">
    <vt:lpwstr>0x010100D723352F79007E408EFF44D6142FFCE2</vt:lpwstr>
  </property>
  <property fmtid="{D5CDD505-2E9C-101B-9397-08002B2CF9AE}" pid="8" name="ComplianceAssetId">
    <vt:lpwstr/>
  </property>
  <property fmtid="{D5CDD505-2E9C-101B-9397-08002B2CF9AE}" pid="9" name="TemplateUrl">
    <vt:lpwstr/>
  </property>
  <property fmtid="{D5CDD505-2E9C-101B-9397-08002B2CF9AE}" pid="10" name="EPA Subject">
    <vt:lpwstr/>
  </property>
  <property fmtid="{D5CDD505-2E9C-101B-9397-08002B2CF9AE}" pid="11" name="_ExtendedDescription">
    <vt:lpwstr/>
  </property>
  <property fmtid="{D5CDD505-2E9C-101B-9397-08002B2CF9AE}" pid="12" name="TriggerFlowInfo">
    <vt:lpwstr/>
  </property>
  <property fmtid="{D5CDD505-2E9C-101B-9397-08002B2CF9AE}" pid="13" name="Document Type">
    <vt:lpwstr/>
  </property>
  <property fmtid="{D5CDD505-2E9C-101B-9397-08002B2CF9AE}" pid="14" name="xd_Signature">
    <vt:bool>false</vt:bool>
  </property>
  <property fmtid="{D5CDD505-2E9C-101B-9397-08002B2CF9AE}" pid="15" name="Status">
    <vt:lpwstr>In Progress</vt:lpwstr>
  </property>
  <property fmtid="{D5CDD505-2E9C-101B-9397-08002B2CF9AE}" pid="16" name="EPA_x0020_Subject">
    <vt:lpwstr/>
  </property>
</Properties>
</file>